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3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4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5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6.xml" ContentType="application/vnd.openxmlformats-officedocument.drawing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drawings/drawing7.xml" ContentType="application/vnd.openxmlformats-officedocument.drawing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drawings/drawing8.xml" ContentType="application/vnd.openxmlformats-officedocument.drawing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drawings/drawing9.xml" ContentType="application/vnd.openxmlformats-officedocument.drawing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1801\Desktop\"/>
    </mc:Choice>
  </mc:AlternateContent>
  <xr:revisionPtr revIDLastSave="0" documentId="13_ncr:1_{392A5B2F-02DF-4498-9B62-1351DEFA53BE}" xr6:coauthVersionLast="47" xr6:coauthVersionMax="47" xr10:uidLastSave="{00000000-0000-0000-0000-000000000000}"/>
  <bookViews>
    <workbookView xWindow="-108" yWindow="-108" windowWidth="23256" windowHeight="12576" xr2:uid="{6206CF49-7A11-4E22-882F-EB9ECD156315}"/>
  </bookViews>
  <sheets>
    <sheet name="1課合計" sheetId="9" r:id="rId1"/>
    <sheet name="A" sheetId="13" r:id="rId2"/>
    <sheet name="AD" sheetId="19" r:id="rId3"/>
    <sheet name="B" sheetId="12" r:id="rId4"/>
    <sheet name="BD" sheetId="20" r:id="rId5"/>
    <sheet name="C" sheetId="11" r:id="rId6"/>
    <sheet name="CD" sheetId="21" r:id="rId7"/>
    <sheet name="D" sheetId="14" r:id="rId8"/>
    <sheet name="DD" sheetId="22" r:id="rId9"/>
    <sheet name="顧客ランク分け一覧表" sheetId="16" r:id="rId10"/>
    <sheet name="見積" sheetId="6" r:id="rId11"/>
    <sheet name="予算" sheetId="2" r:id="rId12"/>
    <sheet name="実績" sheetId="3" r:id="rId13"/>
    <sheet name="行動" sheetId="7" r:id="rId14"/>
    <sheet name="受注率" sheetId="10" r:id="rId15"/>
    <sheet name="顧客" sheetId="15" r:id="rId16"/>
    <sheet name="見積D" sheetId="17" r:id="rId17"/>
    <sheet name="実績D" sheetId="18" r:id="rId18"/>
  </sheets>
  <definedNames>
    <definedName name="_xlnm._FilterDatabase" localSheetId="1" hidden="1">A!$A$150:$AE$150</definedName>
    <definedName name="_xlnm._FilterDatabase" localSheetId="3" hidden="1">B!$A$150:$AE$150</definedName>
    <definedName name="_xlnm._FilterDatabase" localSheetId="5" hidden="1">'C'!$A$150:$AE$150</definedName>
    <definedName name="_xlnm._FilterDatabase" localSheetId="7" hidden="1">D!$A$150:$AE$150</definedName>
    <definedName name="_xlnm._FilterDatabase" localSheetId="12" hidden="1">実績!$A$1:$U$2</definedName>
    <definedName name="AP" localSheetId="11">予算!$P$2:$P$193</definedName>
    <definedName name="calc1" localSheetId="11">予算!$J$2:$J$193</definedName>
    <definedName name="D" localSheetId="16">見積D!$F$2:$F$2030</definedName>
    <definedName name="DNP" localSheetId="11">予算!$N$2:$N$193</definedName>
    <definedName name="EC" localSheetId="11">予算!$M$2:$M$193</definedName>
    <definedName name="EU13_" localSheetId="12">実績!$J$2:$J$147</definedName>
    <definedName name="LABEU" localSheetId="11">予算!$T$2:$T$193</definedName>
    <definedName name="LAB業者" localSheetId="11">予算!$U$2:$U$193</definedName>
    <definedName name="recno" localSheetId="11">予算!$A$2:$A$193</definedName>
    <definedName name="SP" localSheetId="11">予算!$Q$2:$Q$193</definedName>
    <definedName name="TB" localSheetId="11">予算!$R$2:$R$193</definedName>
    <definedName name="その他" localSheetId="11">予算!$S$2:$S$193</definedName>
    <definedName name="ナンバー13D" localSheetId="17">実績D!$T$2:$T$932</definedName>
    <definedName name="ナンバーD" localSheetId="16">見積D!$O$2:$O$2030</definedName>
    <definedName name="ラボ13" localSheetId="12">実績!$Q$2:$Q$147</definedName>
    <definedName name="ラボ13D" localSheetId="17">実績D!$Q$2:$Q$932</definedName>
    <definedName name="ラボ見積" localSheetId="10">見積!$J$2:$J$490</definedName>
    <definedName name="ラボ見積D" localSheetId="16">見積D!$M$2:$M$2030</definedName>
    <definedName name="リピート判別13" localSheetId="12">実績!$P$2:$P$147</definedName>
    <definedName name="リピート判別13D" localSheetId="17">実績D!$N$2:$N$932</definedName>
    <definedName name="案件状況" localSheetId="10">見積!$F$2:$F$490</definedName>
    <definedName name="案件状況13" localSheetId="12">実績!$F$2:$F$147</definedName>
    <definedName name="案件状況13D" localSheetId="17">実績D!$F$2:$F$932</definedName>
    <definedName name="開始時間" localSheetId="13">行動!$A$2:$A$137</definedName>
    <definedName name="活動目的" localSheetId="13">行動!$D$2:$D$137</definedName>
    <definedName name="期中内13" localSheetId="12">実績!$S$2:$S$147</definedName>
    <definedName name="期中内13D" localSheetId="17">実績D!$P$2:$P$932</definedName>
    <definedName name="期中内見積" localSheetId="10">見積!$L$2:$L$490</definedName>
    <definedName name="期中内見積D" localSheetId="16">見積D!$K$2:$K$2030</definedName>
    <definedName name="繰返し_1" localSheetId="10">見積!$A$2:$P$2</definedName>
    <definedName name="繰返し_2" localSheetId="11">予算!$A$2:$W$2</definedName>
    <definedName name="繰返し_3" localSheetId="12">実績!$A$2:$U$2</definedName>
    <definedName name="繰返し_4" localSheetId="13">行動!$A$2:$I$2</definedName>
    <definedName name="繰返し_5" localSheetId="16">見積D!$A$2:$O$2</definedName>
    <definedName name="繰返し_6" localSheetId="17">実績D!$A$2:$T$2</definedName>
    <definedName name="繰返し_7" localSheetId="15">顧客!$A$2:$F$2</definedName>
    <definedName name="月" localSheetId="10">見積!$O$2:$O$490</definedName>
    <definedName name="月13" localSheetId="12">実績!$U$2:$U$147</definedName>
    <definedName name="月行動" localSheetId="13">行動!$I$2:$I$137</definedName>
    <definedName name="件数行動" localSheetId="13">行動!$F$2:$F$137</definedName>
    <definedName name="見積額" localSheetId="10">見積!$C$2:$C$490</definedName>
    <definedName name="見積額13" localSheetId="12">実績!$E$2:$E$147</definedName>
    <definedName name="見積額13D" localSheetId="17">実績D!$E$2:$E$932</definedName>
    <definedName name="見積額D" localSheetId="16">見積D!$C$2:$C$2030</definedName>
    <definedName name="見積数" localSheetId="10">見積!$D$2:$D$490</definedName>
    <definedName name="見積数13" localSheetId="12">実績!$H$2:$H$147</definedName>
    <definedName name="見積数13D" localSheetId="17">実績D!$H$2:$H$932</definedName>
    <definedName name="見積数D" localSheetId="16">見積D!$D$2:$D$2030</definedName>
    <definedName name="顧客側担当者No" localSheetId="15">顧客!$E$2:$E$1387</definedName>
    <definedName name="顧客担当者名" localSheetId="10">見積!$H$2:$H$490</definedName>
    <definedName name="顧客担当者名13" localSheetId="12">実績!$L$2:$L$147</definedName>
    <definedName name="顧客担当者名13D" localSheetId="17">実績D!$J$2:$J$932</definedName>
    <definedName name="顧客担当者名D" localSheetId="16">見積D!$H$2:$H$2030</definedName>
    <definedName name="顧客名" localSheetId="15">顧客!$B$2:$B$1387</definedName>
    <definedName name="顧客名13" localSheetId="12">実績!$I$2:$I$147</definedName>
    <definedName name="顧客名13D" localSheetId="17">実績D!$I$2:$I$932</definedName>
    <definedName name="顧客名見積" localSheetId="10">見積!$M$2:$M$490</definedName>
    <definedName name="顧客名見積D" localSheetId="16">見積D!$L$2:$L$2030</definedName>
    <definedName name="顧客名行動" localSheetId="13">行動!$E$2:$E$137</definedName>
    <definedName name="工事日" localSheetId="10">見積!$E$2:$E$490</definedName>
    <definedName name="工事日13" localSheetId="12">実績!$M$2:$M$147</definedName>
    <definedName name="工事日13D" localSheetId="17">実績D!$K$2:$K$932</definedName>
    <definedName name="工事日D" localSheetId="16">見積D!$E$2:$E$2030</definedName>
    <definedName name="工種" localSheetId="10">見積!$I$2:$I$490</definedName>
    <definedName name="工種13" localSheetId="12">実績!$B$2:$B$147</definedName>
    <definedName name="工種13D" localSheetId="17">実績D!$B$2:$B$932</definedName>
    <definedName name="工種D" localSheetId="16">見積D!$I$2:$I$2030</definedName>
    <definedName name="工場" localSheetId="11">予算!$O$2:$O$193</definedName>
    <definedName name="作成者" localSheetId="11">予算!$I$2:$I$193</definedName>
    <definedName name="札幌担当者" localSheetId="11">予算!$L$2:$L$193</definedName>
    <definedName name="受注確定13" localSheetId="12">実績!$N$2:$N$147</definedName>
    <definedName name="受注確定13D" localSheetId="17">実績D!$L$2:$L$932</definedName>
    <definedName name="終了時間" localSheetId="13">行動!$B$2:$B$137</definedName>
    <definedName name="初回13" localSheetId="12">実績!$R$2:$R$147</definedName>
    <definedName name="初回13D" localSheetId="17">実績D!$O$2:$O$932</definedName>
    <definedName name="商流改善" localSheetId="11">予算!$V$2:$V$193</definedName>
    <definedName name="商流改善行動" localSheetId="13">行動!$H$2:$H$137</definedName>
    <definedName name="商流改善先店13" localSheetId="12">実績!$T$2:$T$147</definedName>
    <definedName name="商流改善先店13D" localSheetId="17">実績D!$R$2:$R$932</definedName>
    <definedName name="商流改善先店見積" localSheetId="10">見積!$N$2:$N$490</definedName>
    <definedName name="商流改善先店見積D" localSheetId="16">見積D!$N$2:$N$2030</definedName>
    <definedName name="想定販利13" localSheetId="12">実績!$O$2:$O$147</definedName>
    <definedName name="想定販利13D" localSheetId="17">実績D!$M$2:$M$932</definedName>
    <definedName name="対象ユーザー名" localSheetId="11">予算!$B$2:$B$193</definedName>
    <definedName name="対象月" localSheetId="11">予算!$C$2:$C$193</definedName>
    <definedName name="対象者ID_userGroup1" localSheetId="11">予算!$D$2:$D$193</definedName>
    <definedName name="対象者名" localSheetId="13">行動!$C$2:$C$137</definedName>
    <definedName name="大将ｺｰﾄﾞ" localSheetId="10">見積!$G$2:$G$490</definedName>
    <definedName name="大将ｺｰﾄﾞ1" localSheetId="15">顧客!$D$2:$D$1387</definedName>
    <definedName name="大将ｺｰﾄﾞ13" localSheetId="12">実績!$G$2:$G$147</definedName>
    <definedName name="大将ｺｰﾄﾞ13D" localSheetId="17">実績D!$G$2:$G$932</definedName>
    <definedName name="大将ｺｰﾄﾞD" localSheetId="16">見積D!$G$2:$G$2030</definedName>
    <definedName name="大将ｺｰﾄﾞ行動" localSheetId="13">行動!$G$2:$G$137</definedName>
    <definedName name="担当者" localSheetId="15">顧客!$F$2:$F$1387</definedName>
    <definedName name="担当名" localSheetId="15">顧客!$C$2:$C$1387</definedName>
    <definedName name="店格" localSheetId="15">顧客!$A$2:$A$1387</definedName>
    <definedName name="得意先分類名13" localSheetId="12">実績!$D$2:$D$147</definedName>
    <definedName name="得意先分類名13D" localSheetId="17">実績D!$D$2:$D$932</definedName>
    <definedName name="得意先分類名見積" localSheetId="10">見積!$K$2:$K$490</definedName>
    <definedName name="得意先分類名見積D" localSheetId="16">見積D!$J$2:$J$2030</definedName>
    <definedName name="日付" localSheetId="10">見積!$B$2:$B$490</definedName>
    <definedName name="日付13" localSheetId="12">実績!$A$2:$A$147</definedName>
    <definedName name="日付13D" localSheetId="17">実績D!$A$2:$A$932</definedName>
    <definedName name="日付D" localSheetId="16">見積D!$B$2:$B$2030</definedName>
    <definedName name="年" localSheetId="10">見積!$P$2:$P$490</definedName>
    <definedName name="販売利益13" localSheetId="12">実績!$K$2:$K$147</definedName>
    <definedName name="販売利益13D" localSheetId="17">実績D!$S$2:$S$932</definedName>
    <definedName name="報告者名" localSheetId="10">見積!$A$2:$A$490</definedName>
    <definedName name="報告者名13" localSheetId="12">実績!$C$2:$C$147</definedName>
    <definedName name="報告者名13D" localSheetId="17">実績D!$C$2:$C$932</definedName>
    <definedName name="報告者名D" localSheetId="16">見積D!$A$2:$A$2030</definedName>
    <definedName name="目標営業数" localSheetId="11">予算!$H$2:$H$193</definedName>
    <definedName name="目標金額" localSheetId="11">予算!$E$2:$E$193</definedName>
    <definedName name="目標見積数" localSheetId="11">予算!$G$2:$G$193</definedName>
    <definedName name="目標受注件数" localSheetId="11">予算!$F$2:$F$193</definedName>
    <definedName name="予算月" localSheetId="11">予算!$W$2:$W$193</definedName>
    <definedName name="利益予算" localSheetId="11">予算!$K$2:$K$193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19" l="1"/>
  <c r="B7" i="20"/>
  <c r="B7" i="21"/>
  <c r="B7" i="22"/>
  <c r="B3" i="22"/>
  <c r="B1" i="22"/>
  <c r="B3" i="21"/>
  <c r="B1" i="21"/>
  <c r="B3" i="20"/>
  <c r="B1" i="20"/>
  <c r="B1" i="19"/>
  <c r="B3" i="19"/>
  <c r="E2000" i="16"/>
  <c r="D2000" i="16"/>
  <c r="G2000" i="16" s="1"/>
  <c r="I2000" i="16" s="1"/>
  <c r="C2000" i="16"/>
  <c r="A2000" i="16" s="1"/>
  <c r="B2000" i="16"/>
  <c r="E1999" i="16"/>
  <c r="D1999" i="16"/>
  <c r="G1999" i="16" s="1"/>
  <c r="I1999" i="16" s="1"/>
  <c r="C1999" i="16"/>
  <c r="B1999" i="16"/>
  <c r="A1999" i="16"/>
  <c r="E1998" i="16"/>
  <c r="D1998" i="16"/>
  <c r="F1998" i="16" s="1"/>
  <c r="H1998" i="16" s="1"/>
  <c r="C1998" i="16"/>
  <c r="A1998" i="16" s="1"/>
  <c r="B1998" i="16"/>
  <c r="G1997" i="16"/>
  <c r="I1997" i="16" s="1"/>
  <c r="E1997" i="16"/>
  <c r="D1997" i="16"/>
  <c r="F1997" i="16" s="1"/>
  <c r="H1997" i="16" s="1"/>
  <c r="C1997" i="16"/>
  <c r="A1997" i="16" s="1"/>
  <c r="B1997" i="16"/>
  <c r="E1996" i="16"/>
  <c r="D1996" i="16"/>
  <c r="F1996" i="16" s="1"/>
  <c r="H1996" i="16" s="1"/>
  <c r="C1996" i="16"/>
  <c r="A1996" i="16" s="1"/>
  <c r="B1996" i="16"/>
  <c r="E1995" i="16"/>
  <c r="D1995" i="16"/>
  <c r="F1995" i="16" s="1"/>
  <c r="H1995" i="16" s="1"/>
  <c r="C1995" i="16"/>
  <c r="B1995" i="16"/>
  <c r="A1995" i="16"/>
  <c r="G1994" i="16"/>
  <c r="I1994" i="16" s="1"/>
  <c r="E1994" i="16"/>
  <c r="D1994" i="16"/>
  <c r="F1994" i="16" s="1"/>
  <c r="H1994" i="16" s="1"/>
  <c r="C1994" i="16"/>
  <c r="A1994" i="16" s="1"/>
  <c r="B1994" i="16"/>
  <c r="F1993" i="16"/>
  <c r="H1993" i="16" s="1"/>
  <c r="E1993" i="16"/>
  <c r="D1993" i="16"/>
  <c r="G1993" i="16" s="1"/>
  <c r="I1993" i="16" s="1"/>
  <c r="C1993" i="16"/>
  <c r="B1993" i="16"/>
  <c r="A1993" i="16"/>
  <c r="E1992" i="16"/>
  <c r="D1992" i="16"/>
  <c r="G1992" i="16" s="1"/>
  <c r="I1992" i="16" s="1"/>
  <c r="C1992" i="16"/>
  <c r="B1992" i="16"/>
  <c r="A1992" i="16"/>
  <c r="E1991" i="16"/>
  <c r="D1991" i="16"/>
  <c r="F1991" i="16" s="1"/>
  <c r="H1991" i="16" s="1"/>
  <c r="C1991" i="16"/>
  <c r="B1991" i="16"/>
  <c r="A1991" i="16"/>
  <c r="E1990" i="16"/>
  <c r="D1990" i="16"/>
  <c r="G1990" i="16" s="1"/>
  <c r="I1990" i="16" s="1"/>
  <c r="C1990" i="16"/>
  <c r="A1990" i="16" s="1"/>
  <c r="B1990" i="16"/>
  <c r="F1989" i="16"/>
  <c r="H1989" i="16" s="1"/>
  <c r="E1989" i="16"/>
  <c r="D1989" i="16"/>
  <c r="G1989" i="16" s="1"/>
  <c r="I1989" i="16" s="1"/>
  <c r="C1989" i="16"/>
  <c r="A1989" i="16" s="1"/>
  <c r="B1989" i="16"/>
  <c r="F1988" i="16"/>
  <c r="H1988" i="16" s="1"/>
  <c r="E1988" i="16"/>
  <c r="D1988" i="16"/>
  <c r="G1988" i="16" s="1"/>
  <c r="I1988" i="16" s="1"/>
  <c r="C1988" i="16"/>
  <c r="B1988" i="16"/>
  <c r="A1988" i="16"/>
  <c r="E1987" i="16"/>
  <c r="D1987" i="16"/>
  <c r="F1987" i="16" s="1"/>
  <c r="H1987" i="16" s="1"/>
  <c r="C1987" i="16"/>
  <c r="B1987" i="16"/>
  <c r="A1987" i="16"/>
  <c r="F1986" i="16"/>
  <c r="H1986" i="16" s="1"/>
  <c r="E1986" i="16"/>
  <c r="D1986" i="16"/>
  <c r="G1986" i="16" s="1"/>
  <c r="I1986" i="16" s="1"/>
  <c r="C1986" i="16"/>
  <c r="A1986" i="16" s="1"/>
  <c r="B1986" i="16"/>
  <c r="F1985" i="16"/>
  <c r="H1985" i="16" s="1"/>
  <c r="E1985" i="16"/>
  <c r="D1985" i="16"/>
  <c r="G1985" i="16" s="1"/>
  <c r="I1985" i="16" s="1"/>
  <c r="C1985" i="16"/>
  <c r="B1985" i="16"/>
  <c r="A1985" i="16"/>
  <c r="E1984" i="16"/>
  <c r="D1984" i="16"/>
  <c r="G1984" i="16" s="1"/>
  <c r="I1984" i="16" s="1"/>
  <c r="C1984" i="16"/>
  <c r="B1984" i="16"/>
  <c r="A1984" i="16"/>
  <c r="E1983" i="16"/>
  <c r="D1983" i="16"/>
  <c r="F1983" i="16" s="1"/>
  <c r="H1983" i="16" s="1"/>
  <c r="C1983" i="16"/>
  <c r="B1983" i="16"/>
  <c r="A1983" i="16"/>
  <c r="E1982" i="16"/>
  <c r="D1982" i="16"/>
  <c r="G1982" i="16" s="1"/>
  <c r="I1982" i="16" s="1"/>
  <c r="C1982" i="16"/>
  <c r="A1982" i="16" s="1"/>
  <c r="B1982" i="16"/>
  <c r="F1981" i="16"/>
  <c r="H1981" i="16" s="1"/>
  <c r="E1981" i="16"/>
  <c r="D1981" i="16"/>
  <c r="G1981" i="16" s="1"/>
  <c r="I1981" i="16" s="1"/>
  <c r="C1981" i="16"/>
  <c r="A1981" i="16" s="1"/>
  <c r="B1981" i="16"/>
  <c r="F1980" i="16"/>
  <c r="H1980" i="16" s="1"/>
  <c r="E1980" i="16"/>
  <c r="D1980" i="16"/>
  <c r="G1980" i="16" s="1"/>
  <c r="I1980" i="16" s="1"/>
  <c r="C1980" i="16"/>
  <c r="B1980" i="16"/>
  <c r="A1980" i="16"/>
  <c r="E1979" i="16"/>
  <c r="D1979" i="16"/>
  <c r="F1979" i="16" s="1"/>
  <c r="H1979" i="16" s="1"/>
  <c r="C1979" i="16"/>
  <c r="B1979" i="16"/>
  <c r="A1979" i="16"/>
  <c r="F1978" i="16"/>
  <c r="H1978" i="16" s="1"/>
  <c r="E1978" i="16"/>
  <c r="D1978" i="16"/>
  <c r="G1978" i="16" s="1"/>
  <c r="I1978" i="16" s="1"/>
  <c r="C1978" i="16"/>
  <c r="A1978" i="16" s="1"/>
  <c r="B1978" i="16"/>
  <c r="G1977" i="16"/>
  <c r="I1977" i="16" s="1"/>
  <c r="F1977" i="16"/>
  <c r="H1977" i="16" s="1"/>
  <c r="E1977" i="16"/>
  <c r="D1977" i="16"/>
  <c r="C1977" i="16"/>
  <c r="B1977" i="16"/>
  <c r="A1977" i="16"/>
  <c r="E1976" i="16"/>
  <c r="D1976" i="16"/>
  <c r="G1976" i="16" s="1"/>
  <c r="I1976" i="16" s="1"/>
  <c r="C1976" i="16"/>
  <c r="B1976" i="16"/>
  <c r="A1976" i="16"/>
  <c r="E1975" i="16"/>
  <c r="D1975" i="16"/>
  <c r="F1975" i="16" s="1"/>
  <c r="H1975" i="16" s="1"/>
  <c r="C1975" i="16"/>
  <c r="B1975" i="16"/>
  <c r="A1975" i="16"/>
  <c r="E1974" i="16"/>
  <c r="D1974" i="16"/>
  <c r="G1974" i="16" s="1"/>
  <c r="I1974" i="16" s="1"/>
  <c r="C1974" i="16"/>
  <c r="A1974" i="16" s="1"/>
  <c r="B1974" i="16"/>
  <c r="F1973" i="16"/>
  <c r="H1973" i="16" s="1"/>
  <c r="E1973" i="16"/>
  <c r="D1973" i="16"/>
  <c r="G1973" i="16" s="1"/>
  <c r="I1973" i="16" s="1"/>
  <c r="C1973" i="16"/>
  <c r="A1973" i="16" s="1"/>
  <c r="B1973" i="16"/>
  <c r="F1972" i="16"/>
  <c r="H1972" i="16" s="1"/>
  <c r="E1972" i="16"/>
  <c r="D1972" i="16"/>
  <c r="G1972" i="16" s="1"/>
  <c r="I1972" i="16" s="1"/>
  <c r="C1972" i="16"/>
  <c r="B1972" i="16"/>
  <c r="A1972" i="16"/>
  <c r="E1971" i="16"/>
  <c r="D1971" i="16"/>
  <c r="F1971" i="16" s="1"/>
  <c r="H1971" i="16" s="1"/>
  <c r="C1971" i="16"/>
  <c r="B1971" i="16"/>
  <c r="A1971" i="16"/>
  <c r="F1970" i="16"/>
  <c r="H1970" i="16" s="1"/>
  <c r="E1970" i="16"/>
  <c r="D1970" i="16"/>
  <c r="G1970" i="16" s="1"/>
  <c r="I1970" i="16" s="1"/>
  <c r="C1970" i="16"/>
  <c r="A1970" i="16" s="1"/>
  <c r="B1970" i="16"/>
  <c r="G1969" i="16"/>
  <c r="I1969" i="16" s="1"/>
  <c r="F1969" i="16"/>
  <c r="H1969" i="16" s="1"/>
  <c r="E1969" i="16"/>
  <c r="D1969" i="16"/>
  <c r="C1969" i="16"/>
  <c r="B1969" i="16"/>
  <c r="A1969" i="16"/>
  <c r="E1968" i="16"/>
  <c r="D1968" i="16"/>
  <c r="G1968" i="16" s="1"/>
  <c r="I1968" i="16" s="1"/>
  <c r="C1968" i="16"/>
  <c r="B1968" i="16"/>
  <c r="A1968" i="16"/>
  <c r="E1967" i="16"/>
  <c r="D1967" i="16"/>
  <c r="F1967" i="16" s="1"/>
  <c r="H1967" i="16" s="1"/>
  <c r="C1967" i="16"/>
  <c r="B1967" i="16"/>
  <c r="A1967" i="16"/>
  <c r="E1966" i="16"/>
  <c r="D1966" i="16"/>
  <c r="G1966" i="16" s="1"/>
  <c r="I1966" i="16" s="1"/>
  <c r="C1966" i="16"/>
  <c r="A1966" i="16" s="1"/>
  <c r="B1966" i="16"/>
  <c r="F1965" i="16"/>
  <c r="H1965" i="16" s="1"/>
  <c r="E1965" i="16"/>
  <c r="D1965" i="16"/>
  <c r="G1965" i="16" s="1"/>
  <c r="I1965" i="16" s="1"/>
  <c r="C1965" i="16"/>
  <c r="A1965" i="16" s="1"/>
  <c r="B1965" i="16"/>
  <c r="F1964" i="16"/>
  <c r="H1964" i="16" s="1"/>
  <c r="E1964" i="16"/>
  <c r="D1964" i="16"/>
  <c r="G1964" i="16" s="1"/>
  <c r="I1964" i="16" s="1"/>
  <c r="C1964" i="16"/>
  <c r="B1964" i="16"/>
  <c r="A1964" i="16"/>
  <c r="E1963" i="16"/>
  <c r="D1963" i="16"/>
  <c r="F1963" i="16" s="1"/>
  <c r="H1963" i="16" s="1"/>
  <c r="C1963" i="16"/>
  <c r="B1963" i="16"/>
  <c r="A1963" i="16"/>
  <c r="F1962" i="16"/>
  <c r="H1962" i="16" s="1"/>
  <c r="E1962" i="16"/>
  <c r="D1962" i="16"/>
  <c r="G1962" i="16" s="1"/>
  <c r="I1962" i="16" s="1"/>
  <c r="C1962" i="16"/>
  <c r="A1962" i="16" s="1"/>
  <c r="B1962" i="16"/>
  <c r="G1961" i="16"/>
  <c r="I1961" i="16" s="1"/>
  <c r="F1961" i="16"/>
  <c r="H1961" i="16" s="1"/>
  <c r="E1961" i="16"/>
  <c r="D1961" i="16"/>
  <c r="C1961" i="16"/>
  <c r="B1961" i="16"/>
  <c r="A1961" i="16"/>
  <c r="E1960" i="16"/>
  <c r="D1960" i="16"/>
  <c r="G1960" i="16" s="1"/>
  <c r="I1960" i="16" s="1"/>
  <c r="C1960" i="16"/>
  <c r="B1960" i="16"/>
  <c r="A1960" i="16"/>
  <c r="E1959" i="16"/>
  <c r="D1959" i="16"/>
  <c r="F1959" i="16" s="1"/>
  <c r="H1959" i="16" s="1"/>
  <c r="C1959" i="16"/>
  <c r="B1959" i="16"/>
  <c r="A1959" i="16"/>
  <c r="E1958" i="16"/>
  <c r="D1958" i="16"/>
  <c r="G1958" i="16" s="1"/>
  <c r="I1958" i="16" s="1"/>
  <c r="C1958" i="16"/>
  <c r="A1958" i="16" s="1"/>
  <c r="B1958" i="16"/>
  <c r="F1957" i="16"/>
  <c r="H1957" i="16" s="1"/>
  <c r="E1957" i="16"/>
  <c r="D1957" i="16"/>
  <c r="G1957" i="16" s="1"/>
  <c r="I1957" i="16" s="1"/>
  <c r="C1957" i="16"/>
  <c r="A1957" i="16" s="1"/>
  <c r="B1957" i="16"/>
  <c r="F1956" i="16"/>
  <c r="H1956" i="16" s="1"/>
  <c r="E1956" i="16"/>
  <c r="D1956" i="16"/>
  <c r="G1956" i="16" s="1"/>
  <c r="I1956" i="16" s="1"/>
  <c r="C1956" i="16"/>
  <c r="B1956" i="16"/>
  <c r="A1956" i="16"/>
  <c r="E1955" i="16"/>
  <c r="D1955" i="16"/>
  <c r="F1955" i="16" s="1"/>
  <c r="H1955" i="16" s="1"/>
  <c r="C1955" i="16"/>
  <c r="B1955" i="16"/>
  <c r="A1955" i="16"/>
  <c r="F1954" i="16"/>
  <c r="H1954" i="16" s="1"/>
  <c r="E1954" i="16"/>
  <c r="D1954" i="16"/>
  <c r="G1954" i="16" s="1"/>
  <c r="I1954" i="16" s="1"/>
  <c r="C1954" i="16"/>
  <c r="A1954" i="16" s="1"/>
  <c r="B1954" i="16"/>
  <c r="G1953" i="16"/>
  <c r="I1953" i="16" s="1"/>
  <c r="F1953" i="16"/>
  <c r="H1953" i="16" s="1"/>
  <c r="E1953" i="16"/>
  <c r="D1953" i="16"/>
  <c r="C1953" i="16"/>
  <c r="B1953" i="16"/>
  <c r="A1953" i="16"/>
  <c r="E1952" i="16"/>
  <c r="D1952" i="16"/>
  <c r="G1952" i="16" s="1"/>
  <c r="I1952" i="16" s="1"/>
  <c r="C1952" i="16"/>
  <c r="A1952" i="16" s="1"/>
  <c r="B1952" i="16"/>
  <c r="E1951" i="16"/>
  <c r="D1951" i="16"/>
  <c r="G1951" i="16" s="1"/>
  <c r="I1951" i="16" s="1"/>
  <c r="C1951" i="16"/>
  <c r="A1951" i="16" s="1"/>
  <c r="B1951" i="16"/>
  <c r="E1950" i="16"/>
  <c r="D1950" i="16"/>
  <c r="G1950" i="16" s="1"/>
  <c r="I1950" i="16" s="1"/>
  <c r="C1950" i="16"/>
  <c r="B1950" i="16"/>
  <c r="A1950" i="16"/>
  <c r="E1949" i="16"/>
  <c r="D1949" i="16"/>
  <c r="F1949" i="16" s="1"/>
  <c r="H1949" i="16" s="1"/>
  <c r="C1949" i="16"/>
  <c r="A1949" i="16" s="1"/>
  <c r="B1949" i="16"/>
  <c r="E1948" i="16"/>
  <c r="D1948" i="16"/>
  <c r="G1948" i="16" s="1"/>
  <c r="I1948" i="16" s="1"/>
  <c r="C1948" i="16"/>
  <c r="A1948" i="16" s="1"/>
  <c r="B1948" i="16"/>
  <c r="E1947" i="16"/>
  <c r="D1947" i="16"/>
  <c r="G1947" i="16" s="1"/>
  <c r="I1947" i="16" s="1"/>
  <c r="C1947" i="16"/>
  <c r="A1947" i="16" s="1"/>
  <c r="B1947" i="16"/>
  <c r="E1946" i="16"/>
  <c r="D1946" i="16"/>
  <c r="G1946" i="16" s="1"/>
  <c r="I1946" i="16" s="1"/>
  <c r="C1946" i="16"/>
  <c r="A1946" i="16" s="1"/>
  <c r="B1946" i="16"/>
  <c r="E1945" i="16"/>
  <c r="D1945" i="16"/>
  <c r="G1945" i="16" s="1"/>
  <c r="I1945" i="16" s="1"/>
  <c r="C1945" i="16"/>
  <c r="B1945" i="16"/>
  <c r="A1945" i="16"/>
  <c r="E1944" i="16"/>
  <c r="D1944" i="16"/>
  <c r="F1944" i="16" s="1"/>
  <c r="H1944" i="16" s="1"/>
  <c r="C1944" i="16"/>
  <c r="B1944" i="16"/>
  <c r="A1944" i="16"/>
  <c r="E1943" i="16"/>
  <c r="D1943" i="16"/>
  <c r="G1943" i="16" s="1"/>
  <c r="I1943" i="16" s="1"/>
  <c r="C1943" i="16"/>
  <c r="A1943" i="16" s="1"/>
  <c r="B1943" i="16"/>
  <c r="E1942" i="16"/>
  <c r="D1942" i="16"/>
  <c r="G1942" i="16" s="1"/>
  <c r="I1942" i="16" s="1"/>
  <c r="C1942" i="16"/>
  <c r="A1942" i="16" s="1"/>
  <c r="B1942" i="16"/>
  <c r="F1941" i="16"/>
  <c r="H1941" i="16" s="1"/>
  <c r="E1941" i="16"/>
  <c r="D1941" i="16"/>
  <c r="G1941" i="16" s="1"/>
  <c r="I1941" i="16" s="1"/>
  <c r="C1941" i="16"/>
  <c r="A1941" i="16" s="1"/>
  <c r="B1941" i="16"/>
  <c r="G1940" i="16"/>
  <c r="I1940" i="16" s="1"/>
  <c r="F1940" i="16"/>
  <c r="H1940" i="16" s="1"/>
  <c r="E1940" i="16"/>
  <c r="D1940" i="16"/>
  <c r="C1940" i="16"/>
  <c r="A1940" i="16" s="1"/>
  <c r="B1940" i="16"/>
  <c r="F1939" i="16"/>
  <c r="H1939" i="16" s="1"/>
  <c r="E1939" i="16"/>
  <c r="D1939" i="16"/>
  <c r="G1939" i="16" s="1"/>
  <c r="I1939" i="16" s="1"/>
  <c r="C1939" i="16"/>
  <c r="A1939" i="16" s="1"/>
  <c r="B1939" i="16"/>
  <c r="F1938" i="16"/>
  <c r="H1938" i="16" s="1"/>
  <c r="E1938" i="16"/>
  <c r="D1938" i="16"/>
  <c r="G1938" i="16" s="1"/>
  <c r="I1938" i="16" s="1"/>
  <c r="C1938" i="16"/>
  <c r="A1938" i="16" s="1"/>
  <c r="B1938" i="16"/>
  <c r="E1937" i="16"/>
  <c r="D1937" i="16"/>
  <c r="G1937" i="16" s="1"/>
  <c r="I1937" i="16" s="1"/>
  <c r="C1937" i="16"/>
  <c r="B1937" i="16"/>
  <c r="A1937" i="16"/>
  <c r="E1936" i="16"/>
  <c r="D1936" i="16"/>
  <c r="F1936" i="16" s="1"/>
  <c r="H1936" i="16" s="1"/>
  <c r="C1936" i="16"/>
  <c r="A1936" i="16" s="1"/>
  <c r="B1936" i="16"/>
  <c r="E1935" i="16"/>
  <c r="D1935" i="16"/>
  <c r="G1935" i="16" s="1"/>
  <c r="I1935" i="16" s="1"/>
  <c r="C1935" i="16"/>
  <c r="A1935" i="16" s="1"/>
  <c r="B1935" i="16"/>
  <c r="E1934" i="16"/>
  <c r="D1934" i="16"/>
  <c r="G1934" i="16" s="1"/>
  <c r="I1934" i="16" s="1"/>
  <c r="C1934" i="16"/>
  <c r="A1934" i="16" s="1"/>
  <c r="B1934" i="16"/>
  <c r="E1933" i="16"/>
  <c r="D1933" i="16"/>
  <c r="F1933" i="16" s="1"/>
  <c r="H1933" i="16" s="1"/>
  <c r="C1933" i="16"/>
  <c r="A1933" i="16" s="1"/>
  <c r="B1933" i="16"/>
  <c r="E1932" i="16"/>
  <c r="D1932" i="16"/>
  <c r="G1932" i="16" s="1"/>
  <c r="I1932" i="16" s="1"/>
  <c r="C1932" i="16"/>
  <c r="A1932" i="16" s="1"/>
  <c r="B1932" i="16"/>
  <c r="E1931" i="16"/>
  <c r="D1931" i="16"/>
  <c r="G1931" i="16" s="1"/>
  <c r="I1931" i="16" s="1"/>
  <c r="C1931" i="16"/>
  <c r="A1931" i="16" s="1"/>
  <c r="B1931" i="16"/>
  <c r="E1930" i="16"/>
  <c r="D1930" i="16"/>
  <c r="G1930" i="16" s="1"/>
  <c r="I1930" i="16" s="1"/>
  <c r="C1930" i="16"/>
  <c r="A1930" i="16" s="1"/>
  <c r="B1930" i="16"/>
  <c r="G1929" i="16"/>
  <c r="I1929" i="16" s="1"/>
  <c r="E1929" i="16"/>
  <c r="D1929" i="16"/>
  <c r="F1929" i="16" s="1"/>
  <c r="H1929" i="16" s="1"/>
  <c r="C1929" i="16"/>
  <c r="A1929" i="16" s="1"/>
  <c r="B1929" i="16"/>
  <c r="E1928" i="16"/>
  <c r="D1928" i="16"/>
  <c r="G1928" i="16" s="1"/>
  <c r="I1928" i="16" s="1"/>
  <c r="C1928" i="16"/>
  <c r="A1928" i="16" s="1"/>
  <c r="B1928" i="16"/>
  <c r="E1927" i="16"/>
  <c r="D1927" i="16"/>
  <c r="G1927" i="16" s="1"/>
  <c r="I1927" i="16" s="1"/>
  <c r="C1927" i="16"/>
  <c r="A1927" i="16" s="1"/>
  <c r="B1927" i="16"/>
  <c r="E1926" i="16"/>
  <c r="D1926" i="16"/>
  <c r="G1926" i="16" s="1"/>
  <c r="I1926" i="16" s="1"/>
  <c r="C1926" i="16"/>
  <c r="A1926" i="16" s="1"/>
  <c r="B1926" i="16"/>
  <c r="F1925" i="16"/>
  <c r="H1925" i="16" s="1"/>
  <c r="E1925" i="16"/>
  <c r="D1925" i="16"/>
  <c r="G1925" i="16" s="1"/>
  <c r="I1925" i="16" s="1"/>
  <c r="C1925" i="16"/>
  <c r="A1925" i="16" s="1"/>
  <c r="B1925" i="16"/>
  <c r="G1924" i="16"/>
  <c r="I1924" i="16" s="1"/>
  <c r="F1924" i="16"/>
  <c r="H1924" i="16" s="1"/>
  <c r="E1924" i="16"/>
  <c r="D1924" i="16"/>
  <c r="C1924" i="16"/>
  <c r="A1924" i="16" s="1"/>
  <c r="B1924" i="16"/>
  <c r="F1923" i="16"/>
  <c r="H1923" i="16" s="1"/>
  <c r="E1923" i="16"/>
  <c r="D1923" i="16"/>
  <c r="G1923" i="16" s="1"/>
  <c r="I1923" i="16" s="1"/>
  <c r="C1923" i="16"/>
  <c r="A1923" i="16" s="1"/>
  <c r="B1923" i="16"/>
  <c r="F1922" i="16"/>
  <c r="H1922" i="16" s="1"/>
  <c r="E1922" i="16"/>
  <c r="D1922" i="16"/>
  <c r="G1922" i="16" s="1"/>
  <c r="I1922" i="16" s="1"/>
  <c r="C1922" i="16"/>
  <c r="A1922" i="16" s="1"/>
  <c r="B1922" i="16"/>
  <c r="G1921" i="16"/>
  <c r="I1921" i="16" s="1"/>
  <c r="F1921" i="16"/>
  <c r="H1921" i="16" s="1"/>
  <c r="E1921" i="16"/>
  <c r="D1921" i="16"/>
  <c r="C1921" i="16"/>
  <c r="B1921" i="16"/>
  <c r="A1921" i="16"/>
  <c r="E1920" i="16"/>
  <c r="D1920" i="16"/>
  <c r="G1920" i="16" s="1"/>
  <c r="I1920" i="16" s="1"/>
  <c r="C1920" i="16"/>
  <c r="A1920" i="16" s="1"/>
  <c r="B1920" i="16"/>
  <c r="E1919" i="16"/>
  <c r="D1919" i="16"/>
  <c r="G1919" i="16" s="1"/>
  <c r="I1919" i="16" s="1"/>
  <c r="C1919" i="16"/>
  <c r="A1919" i="16" s="1"/>
  <c r="B1919" i="16"/>
  <c r="E1918" i="16"/>
  <c r="D1918" i="16"/>
  <c r="G1918" i="16" s="1"/>
  <c r="I1918" i="16" s="1"/>
  <c r="C1918" i="16"/>
  <c r="B1918" i="16"/>
  <c r="A1918" i="16"/>
  <c r="E1917" i="16"/>
  <c r="D1917" i="16"/>
  <c r="F1917" i="16" s="1"/>
  <c r="H1917" i="16" s="1"/>
  <c r="C1917" i="16"/>
  <c r="A1917" i="16" s="1"/>
  <c r="B1917" i="16"/>
  <c r="E1916" i="16"/>
  <c r="D1916" i="16"/>
  <c r="F1916" i="16" s="1"/>
  <c r="H1916" i="16" s="1"/>
  <c r="C1916" i="16"/>
  <c r="B1916" i="16"/>
  <c r="A1916" i="16"/>
  <c r="E1915" i="16"/>
  <c r="D1915" i="16"/>
  <c r="C1915" i="16"/>
  <c r="A1915" i="16" s="1"/>
  <c r="B1915" i="16"/>
  <c r="E1914" i="16"/>
  <c r="D1914" i="16"/>
  <c r="C1914" i="16"/>
  <c r="A1914" i="16" s="1"/>
  <c r="B1914" i="16"/>
  <c r="E1913" i="16"/>
  <c r="D1913" i="16"/>
  <c r="C1913" i="16"/>
  <c r="A1913" i="16" s="1"/>
  <c r="B1913" i="16"/>
  <c r="E1912" i="16"/>
  <c r="D1912" i="16"/>
  <c r="F1912" i="16" s="1"/>
  <c r="H1912" i="16" s="1"/>
  <c r="C1912" i="16"/>
  <c r="A1912" i="16" s="1"/>
  <c r="B1912" i="16"/>
  <c r="E1911" i="16"/>
  <c r="D1911" i="16"/>
  <c r="C1911" i="16"/>
  <c r="A1911" i="16" s="1"/>
  <c r="B1911" i="16"/>
  <c r="E1910" i="16"/>
  <c r="D1910" i="16"/>
  <c r="C1910" i="16"/>
  <c r="A1910" i="16" s="1"/>
  <c r="B1910" i="16"/>
  <c r="H1909" i="16"/>
  <c r="E1909" i="16"/>
  <c r="D1909" i="16"/>
  <c r="F1909" i="16" s="1"/>
  <c r="C1909" i="16"/>
  <c r="A1909" i="16" s="1"/>
  <c r="B1909" i="16"/>
  <c r="H1908" i="16"/>
  <c r="E1908" i="16"/>
  <c r="D1908" i="16"/>
  <c r="F1908" i="16" s="1"/>
  <c r="C1908" i="16"/>
  <c r="A1908" i="16" s="1"/>
  <c r="B1908" i="16"/>
  <c r="E1907" i="16"/>
  <c r="D1907" i="16"/>
  <c r="F1907" i="16" s="1"/>
  <c r="H1907" i="16" s="1"/>
  <c r="C1907" i="16"/>
  <c r="A1907" i="16" s="1"/>
  <c r="B1907" i="16"/>
  <c r="E1906" i="16"/>
  <c r="D1906" i="16"/>
  <c r="C1906" i="16"/>
  <c r="A1906" i="16" s="1"/>
  <c r="B1906" i="16"/>
  <c r="E1905" i="16"/>
  <c r="D1905" i="16"/>
  <c r="F1905" i="16" s="1"/>
  <c r="H1905" i="16" s="1"/>
  <c r="C1905" i="16"/>
  <c r="A1905" i="16" s="1"/>
  <c r="B1905" i="16"/>
  <c r="E1904" i="16"/>
  <c r="D1904" i="16"/>
  <c r="F1904" i="16" s="1"/>
  <c r="H1904" i="16" s="1"/>
  <c r="C1904" i="16"/>
  <c r="A1904" i="16" s="1"/>
  <c r="B1904" i="16"/>
  <c r="E1903" i="16"/>
  <c r="D1903" i="16"/>
  <c r="F1903" i="16" s="1"/>
  <c r="H1903" i="16" s="1"/>
  <c r="C1903" i="16"/>
  <c r="B1903" i="16"/>
  <c r="A1903" i="16"/>
  <c r="E1902" i="16"/>
  <c r="D1902" i="16"/>
  <c r="C1902" i="16"/>
  <c r="A1902" i="16" s="1"/>
  <c r="B1902" i="16"/>
  <c r="E1901" i="16"/>
  <c r="D1901" i="16"/>
  <c r="C1901" i="16"/>
  <c r="A1901" i="16" s="1"/>
  <c r="B1901" i="16"/>
  <c r="H1900" i="16"/>
  <c r="E1900" i="16"/>
  <c r="D1900" i="16"/>
  <c r="F1900" i="16" s="1"/>
  <c r="C1900" i="16"/>
  <c r="A1900" i="16" s="1"/>
  <c r="B1900" i="16"/>
  <c r="E1899" i="16"/>
  <c r="D1899" i="16"/>
  <c r="C1899" i="16"/>
  <c r="B1899" i="16"/>
  <c r="A1899" i="16"/>
  <c r="E1898" i="16"/>
  <c r="D1898" i="16"/>
  <c r="C1898" i="16"/>
  <c r="B1898" i="16"/>
  <c r="A1898" i="16"/>
  <c r="E1897" i="16"/>
  <c r="D1897" i="16"/>
  <c r="C1897" i="16"/>
  <c r="A1897" i="16" s="1"/>
  <c r="B1897" i="16"/>
  <c r="E1896" i="16"/>
  <c r="D1896" i="16"/>
  <c r="F1896" i="16" s="1"/>
  <c r="H1896" i="16" s="1"/>
  <c r="C1896" i="16"/>
  <c r="A1896" i="16" s="1"/>
  <c r="B1896" i="16"/>
  <c r="E1895" i="16"/>
  <c r="D1895" i="16"/>
  <c r="C1895" i="16"/>
  <c r="A1895" i="16" s="1"/>
  <c r="B1895" i="16"/>
  <c r="E1894" i="16"/>
  <c r="D1894" i="16"/>
  <c r="C1894" i="16"/>
  <c r="A1894" i="16" s="1"/>
  <c r="B1894" i="16"/>
  <c r="E1893" i="16"/>
  <c r="D1893" i="16"/>
  <c r="F1893" i="16" s="1"/>
  <c r="H1893" i="16" s="1"/>
  <c r="C1893" i="16"/>
  <c r="A1893" i="16" s="1"/>
  <c r="B1893" i="16"/>
  <c r="H1892" i="16"/>
  <c r="G1892" i="16"/>
  <c r="I1892" i="16" s="1"/>
  <c r="E1892" i="16"/>
  <c r="D1892" i="16"/>
  <c r="F1892" i="16" s="1"/>
  <c r="C1892" i="16"/>
  <c r="A1892" i="16" s="1"/>
  <c r="B1892" i="16"/>
  <c r="E1891" i="16"/>
  <c r="D1891" i="16"/>
  <c r="F1891" i="16" s="1"/>
  <c r="H1891" i="16" s="1"/>
  <c r="C1891" i="16"/>
  <c r="A1891" i="16" s="1"/>
  <c r="B1891" i="16"/>
  <c r="E1890" i="16"/>
  <c r="D1890" i="16"/>
  <c r="C1890" i="16"/>
  <c r="A1890" i="16" s="1"/>
  <c r="B1890" i="16"/>
  <c r="E1889" i="16"/>
  <c r="D1889" i="16"/>
  <c r="F1889" i="16" s="1"/>
  <c r="H1889" i="16" s="1"/>
  <c r="C1889" i="16"/>
  <c r="A1889" i="16" s="1"/>
  <c r="B1889" i="16"/>
  <c r="E1888" i="16"/>
  <c r="D1888" i="16"/>
  <c r="F1888" i="16" s="1"/>
  <c r="H1888" i="16" s="1"/>
  <c r="C1888" i="16"/>
  <c r="A1888" i="16" s="1"/>
  <c r="B1888" i="16"/>
  <c r="E1887" i="16"/>
  <c r="D1887" i="16"/>
  <c r="F1887" i="16" s="1"/>
  <c r="H1887" i="16" s="1"/>
  <c r="C1887" i="16"/>
  <c r="B1887" i="16"/>
  <c r="A1887" i="16"/>
  <c r="E1886" i="16"/>
  <c r="D1886" i="16"/>
  <c r="C1886" i="16"/>
  <c r="A1886" i="16" s="1"/>
  <c r="B1886" i="16"/>
  <c r="E1885" i="16"/>
  <c r="D1885" i="16"/>
  <c r="C1885" i="16"/>
  <c r="A1885" i="16" s="1"/>
  <c r="B1885" i="16"/>
  <c r="E1884" i="16"/>
  <c r="D1884" i="16"/>
  <c r="F1884" i="16" s="1"/>
  <c r="H1884" i="16" s="1"/>
  <c r="C1884" i="16"/>
  <c r="A1884" i="16" s="1"/>
  <c r="B1884" i="16"/>
  <c r="E1883" i="16"/>
  <c r="D1883" i="16"/>
  <c r="C1883" i="16"/>
  <c r="A1883" i="16" s="1"/>
  <c r="B1883" i="16"/>
  <c r="E1882" i="16"/>
  <c r="D1882" i="16"/>
  <c r="C1882" i="16"/>
  <c r="A1882" i="16" s="1"/>
  <c r="B1882" i="16"/>
  <c r="E1881" i="16"/>
  <c r="D1881" i="16"/>
  <c r="C1881" i="16"/>
  <c r="A1881" i="16" s="1"/>
  <c r="B1881" i="16"/>
  <c r="E1880" i="16"/>
  <c r="D1880" i="16"/>
  <c r="F1880" i="16" s="1"/>
  <c r="H1880" i="16" s="1"/>
  <c r="C1880" i="16"/>
  <c r="A1880" i="16" s="1"/>
  <c r="B1880" i="16"/>
  <c r="E1879" i="16"/>
  <c r="D1879" i="16"/>
  <c r="C1879" i="16"/>
  <c r="A1879" i="16" s="1"/>
  <c r="B1879" i="16"/>
  <c r="E1878" i="16"/>
  <c r="D1878" i="16"/>
  <c r="C1878" i="16"/>
  <c r="A1878" i="16" s="1"/>
  <c r="B1878" i="16"/>
  <c r="E1877" i="16"/>
  <c r="D1877" i="16"/>
  <c r="F1877" i="16" s="1"/>
  <c r="H1877" i="16" s="1"/>
  <c r="C1877" i="16"/>
  <c r="A1877" i="16" s="1"/>
  <c r="B1877" i="16"/>
  <c r="E1876" i="16"/>
  <c r="D1876" i="16"/>
  <c r="F1876" i="16" s="1"/>
  <c r="H1876" i="16" s="1"/>
  <c r="C1876" i="16"/>
  <c r="A1876" i="16" s="1"/>
  <c r="B1876" i="16"/>
  <c r="E1875" i="16"/>
  <c r="D1875" i="16"/>
  <c r="F1875" i="16" s="1"/>
  <c r="H1875" i="16" s="1"/>
  <c r="C1875" i="16"/>
  <c r="A1875" i="16" s="1"/>
  <c r="B1875" i="16"/>
  <c r="E1874" i="16"/>
  <c r="D1874" i="16"/>
  <c r="C1874" i="16"/>
  <c r="A1874" i="16" s="1"/>
  <c r="B1874" i="16"/>
  <c r="H1873" i="16"/>
  <c r="E1873" i="16"/>
  <c r="D1873" i="16"/>
  <c r="F1873" i="16" s="1"/>
  <c r="C1873" i="16"/>
  <c r="A1873" i="16" s="1"/>
  <c r="B1873" i="16"/>
  <c r="H1872" i="16"/>
  <c r="G1872" i="16"/>
  <c r="I1872" i="16" s="1"/>
  <c r="E1872" i="16"/>
  <c r="D1872" i="16"/>
  <c r="F1872" i="16" s="1"/>
  <c r="C1872" i="16"/>
  <c r="A1872" i="16" s="1"/>
  <c r="B1872" i="16"/>
  <c r="E1871" i="16"/>
  <c r="D1871" i="16"/>
  <c r="F1871" i="16" s="1"/>
  <c r="H1871" i="16" s="1"/>
  <c r="C1871" i="16"/>
  <c r="B1871" i="16"/>
  <c r="A1871" i="16"/>
  <c r="E1870" i="16"/>
  <c r="D1870" i="16"/>
  <c r="C1870" i="16"/>
  <c r="B1870" i="16"/>
  <c r="A1870" i="16"/>
  <c r="E1869" i="16"/>
  <c r="D1869" i="16"/>
  <c r="C1869" i="16"/>
  <c r="A1869" i="16" s="1"/>
  <c r="B1869" i="16"/>
  <c r="H1868" i="16"/>
  <c r="E1868" i="16"/>
  <c r="D1868" i="16"/>
  <c r="F1868" i="16" s="1"/>
  <c r="C1868" i="16"/>
  <c r="A1868" i="16" s="1"/>
  <c r="B1868" i="16"/>
  <c r="E1867" i="16"/>
  <c r="D1867" i="16"/>
  <c r="C1867" i="16"/>
  <c r="A1867" i="16" s="1"/>
  <c r="B1867" i="16"/>
  <c r="E1866" i="16"/>
  <c r="D1866" i="16"/>
  <c r="C1866" i="16"/>
  <c r="A1866" i="16" s="1"/>
  <c r="B1866" i="16"/>
  <c r="E1865" i="16"/>
  <c r="D1865" i="16"/>
  <c r="C1865" i="16"/>
  <c r="A1865" i="16" s="1"/>
  <c r="B1865" i="16"/>
  <c r="E1864" i="16"/>
  <c r="D1864" i="16"/>
  <c r="F1864" i="16" s="1"/>
  <c r="H1864" i="16" s="1"/>
  <c r="C1864" i="16"/>
  <c r="A1864" i="16" s="1"/>
  <c r="B1864" i="16"/>
  <c r="E1863" i="16"/>
  <c r="D1863" i="16"/>
  <c r="C1863" i="16"/>
  <c r="B1863" i="16"/>
  <c r="A1863" i="16"/>
  <c r="E1862" i="16"/>
  <c r="D1862" i="16"/>
  <c r="C1862" i="16"/>
  <c r="A1862" i="16" s="1"/>
  <c r="B1862" i="16"/>
  <c r="E1861" i="16"/>
  <c r="D1861" i="16"/>
  <c r="F1861" i="16" s="1"/>
  <c r="H1861" i="16" s="1"/>
  <c r="C1861" i="16"/>
  <c r="A1861" i="16" s="1"/>
  <c r="B1861" i="16"/>
  <c r="E1860" i="16"/>
  <c r="D1860" i="16"/>
  <c r="F1860" i="16" s="1"/>
  <c r="H1860" i="16" s="1"/>
  <c r="C1860" i="16"/>
  <c r="A1860" i="16" s="1"/>
  <c r="B1860" i="16"/>
  <c r="E1859" i="16"/>
  <c r="D1859" i="16"/>
  <c r="F1859" i="16" s="1"/>
  <c r="H1859" i="16" s="1"/>
  <c r="C1859" i="16"/>
  <c r="A1859" i="16" s="1"/>
  <c r="B1859" i="16"/>
  <c r="E1858" i="16"/>
  <c r="D1858" i="16"/>
  <c r="C1858" i="16"/>
  <c r="A1858" i="16" s="1"/>
  <c r="B1858" i="16"/>
  <c r="E1857" i="16"/>
  <c r="D1857" i="16"/>
  <c r="F1857" i="16" s="1"/>
  <c r="H1857" i="16" s="1"/>
  <c r="C1857" i="16"/>
  <c r="A1857" i="16" s="1"/>
  <c r="B1857" i="16"/>
  <c r="E1856" i="16"/>
  <c r="D1856" i="16"/>
  <c r="C1856" i="16"/>
  <c r="A1856" i="16" s="1"/>
  <c r="B1856" i="16"/>
  <c r="G1855" i="16"/>
  <c r="I1855" i="16" s="1"/>
  <c r="E1855" i="16"/>
  <c r="D1855" i="16"/>
  <c r="F1855" i="16" s="1"/>
  <c r="H1855" i="16" s="1"/>
  <c r="C1855" i="16"/>
  <c r="A1855" i="16" s="1"/>
  <c r="B1855" i="16"/>
  <c r="E1854" i="16"/>
  <c r="D1854" i="16"/>
  <c r="C1854" i="16"/>
  <c r="A1854" i="16" s="1"/>
  <c r="B1854" i="16"/>
  <c r="E1853" i="16"/>
  <c r="D1853" i="16"/>
  <c r="C1853" i="16"/>
  <c r="A1853" i="16" s="1"/>
  <c r="B1853" i="16"/>
  <c r="G1852" i="16"/>
  <c r="I1852" i="16" s="1"/>
  <c r="E1852" i="16"/>
  <c r="D1852" i="16"/>
  <c r="F1852" i="16" s="1"/>
  <c r="H1852" i="16" s="1"/>
  <c r="C1852" i="16"/>
  <c r="B1852" i="16"/>
  <c r="A1852" i="16"/>
  <c r="E1851" i="16"/>
  <c r="D1851" i="16"/>
  <c r="C1851" i="16"/>
  <c r="A1851" i="16" s="1"/>
  <c r="B1851" i="16"/>
  <c r="E1850" i="16"/>
  <c r="D1850" i="16"/>
  <c r="C1850" i="16"/>
  <c r="B1850" i="16"/>
  <c r="A1850" i="16"/>
  <c r="E1849" i="16"/>
  <c r="D1849" i="16"/>
  <c r="C1849" i="16"/>
  <c r="A1849" i="16" s="1"/>
  <c r="B1849" i="16"/>
  <c r="E1848" i="16"/>
  <c r="D1848" i="16"/>
  <c r="F1848" i="16" s="1"/>
  <c r="H1848" i="16" s="1"/>
  <c r="C1848" i="16"/>
  <c r="A1848" i="16" s="1"/>
  <c r="B1848" i="16"/>
  <c r="E1847" i="16"/>
  <c r="D1847" i="16"/>
  <c r="C1847" i="16"/>
  <c r="A1847" i="16" s="1"/>
  <c r="B1847" i="16"/>
  <c r="E1846" i="16"/>
  <c r="D1846" i="16"/>
  <c r="C1846" i="16"/>
  <c r="A1846" i="16" s="1"/>
  <c r="B1846" i="16"/>
  <c r="G1845" i="16"/>
  <c r="I1845" i="16" s="1"/>
  <c r="E1845" i="16"/>
  <c r="D1845" i="16"/>
  <c r="F1845" i="16" s="1"/>
  <c r="H1845" i="16" s="1"/>
  <c r="C1845" i="16"/>
  <c r="A1845" i="16" s="1"/>
  <c r="B1845" i="16"/>
  <c r="E1844" i="16"/>
  <c r="D1844" i="16"/>
  <c r="C1844" i="16"/>
  <c r="A1844" i="16" s="1"/>
  <c r="B1844" i="16"/>
  <c r="E1843" i="16"/>
  <c r="D1843" i="16"/>
  <c r="F1843" i="16" s="1"/>
  <c r="H1843" i="16" s="1"/>
  <c r="C1843" i="16"/>
  <c r="A1843" i="16" s="1"/>
  <c r="B1843" i="16"/>
  <c r="E1842" i="16"/>
  <c r="D1842" i="16"/>
  <c r="C1842" i="16"/>
  <c r="A1842" i="16" s="1"/>
  <c r="B1842" i="16"/>
  <c r="E1841" i="16"/>
  <c r="D1841" i="16"/>
  <c r="C1841" i="16"/>
  <c r="A1841" i="16" s="1"/>
  <c r="B1841" i="16"/>
  <c r="E1840" i="16"/>
  <c r="D1840" i="16"/>
  <c r="F1840" i="16" s="1"/>
  <c r="H1840" i="16" s="1"/>
  <c r="C1840" i="16"/>
  <c r="B1840" i="16"/>
  <c r="A1840" i="16"/>
  <c r="E1839" i="16"/>
  <c r="D1839" i="16"/>
  <c r="C1839" i="16"/>
  <c r="B1839" i="16"/>
  <c r="A1839" i="16"/>
  <c r="E1838" i="16"/>
  <c r="D1838" i="16"/>
  <c r="C1838" i="16"/>
  <c r="A1838" i="16" s="1"/>
  <c r="B1838" i="16"/>
  <c r="E1837" i="16"/>
  <c r="D1837" i="16"/>
  <c r="C1837" i="16"/>
  <c r="A1837" i="16" s="1"/>
  <c r="B1837" i="16"/>
  <c r="E1836" i="16"/>
  <c r="D1836" i="16"/>
  <c r="C1836" i="16"/>
  <c r="B1836" i="16"/>
  <c r="A1836" i="16"/>
  <c r="E1835" i="16"/>
  <c r="D1835" i="16"/>
  <c r="C1835" i="16"/>
  <c r="B1835" i="16"/>
  <c r="A1835" i="16"/>
  <c r="E1834" i="16"/>
  <c r="D1834" i="16"/>
  <c r="C1834" i="16"/>
  <c r="A1834" i="16" s="1"/>
  <c r="B1834" i="16"/>
  <c r="E1833" i="16"/>
  <c r="D1833" i="16"/>
  <c r="C1833" i="16"/>
  <c r="A1833" i="16" s="1"/>
  <c r="B1833" i="16"/>
  <c r="G1832" i="16"/>
  <c r="I1832" i="16" s="1"/>
  <c r="E1832" i="16"/>
  <c r="D1832" i="16"/>
  <c r="F1832" i="16" s="1"/>
  <c r="H1832" i="16" s="1"/>
  <c r="C1832" i="16"/>
  <c r="A1832" i="16" s="1"/>
  <c r="B1832" i="16"/>
  <c r="E1831" i="16"/>
  <c r="D1831" i="16"/>
  <c r="C1831" i="16"/>
  <c r="B1831" i="16"/>
  <c r="A1831" i="16"/>
  <c r="E1830" i="16"/>
  <c r="D1830" i="16"/>
  <c r="C1830" i="16"/>
  <c r="A1830" i="16" s="1"/>
  <c r="B1830" i="16"/>
  <c r="E1829" i="16"/>
  <c r="D1829" i="16"/>
  <c r="F1829" i="16" s="1"/>
  <c r="H1829" i="16" s="1"/>
  <c r="C1829" i="16"/>
  <c r="A1829" i="16" s="1"/>
  <c r="B1829" i="16"/>
  <c r="G1828" i="16"/>
  <c r="I1828" i="16" s="1"/>
  <c r="E1828" i="16"/>
  <c r="D1828" i="16"/>
  <c r="F1828" i="16" s="1"/>
  <c r="H1828" i="16" s="1"/>
  <c r="C1828" i="16"/>
  <c r="A1828" i="16" s="1"/>
  <c r="B1828" i="16"/>
  <c r="E1827" i="16"/>
  <c r="D1827" i="16"/>
  <c r="F1827" i="16" s="1"/>
  <c r="H1827" i="16" s="1"/>
  <c r="C1827" i="16"/>
  <c r="A1827" i="16" s="1"/>
  <c r="B1827" i="16"/>
  <c r="E1826" i="16"/>
  <c r="D1826" i="16"/>
  <c r="C1826" i="16"/>
  <c r="A1826" i="16" s="1"/>
  <c r="B1826" i="16"/>
  <c r="E1825" i="16"/>
  <c r="D1825" i="16"/>
  <c r="F1825" i="16" s="1"/>
  <c r="H1825" i="16" s="1"/>
  <c r="C1825" i="16"/>
  <c r="A1825" i="16" s="1"/>
  <c r="B1825" i="16"/>
  <c r="E1824" i="16"/>
  <c r="D1824" i="16"/>
  <c r="F1824" i="16" s="1"/>
  <c r="H1824" i="16" s="1"/>
  <c r="C1824" i="16"/>
  <c r="A1824" i="16" s="1"/>
  <c r="B1824" i="16"/>
  <c r="E1823" i="16"/>
  <c r="D1823" i="16"/>
  <c r="F1823" i="16" s="1"/>
  <c r="H1823" i="16" s="1"/>
  <c r="C1823" i="16"/>
  <c r="A1823" i="16" s="1"/>
  <c r="B1823" i="16"/>
  <c r="E1822" i="16"/>
  <c r="D1822" i="16"/>
  <c r="C1822" i="16"/>
  <c r="A1822" i="16" s="1"/>
  <c r="B1822" i="16"/>
  <c r="E1821" i="16"/>
  <c r="D1821" i="16"/>
  <c r="C1821" i="16"/>
  <c r="A1821" i="16" s="1"/>
  <c r="B1821" i="16"/>
  <c r="E1820" i="16"/>
  <c r="D1820" i="16"/>
  <c r="F1820" i="16" s="1"/>
  <c r="H1820" i="16" s="1"/>
  <c r="C1820" i="16"/>
  <c r="A1820" i="16" s="1"/>
  <c r="B1820" i="16"/>
  <c r="E1819" i="16"/>
  <c r="D1819" i="16"/>
  <c r="C1819" i="16"/>
  <c r="A1819" i="16" s="1"/>
  <c r="B1819" i="16"/>
  <c r="E1818" i="16"/>
  <c r="D1818" i="16"/>
  <c r="C1818" i="16"/>
  <c r="B1818" i="16"/>
  <c r="A1818" i="16"/>
  <c r="E1817" i="16"/>
  <c r="D1817" i="16"/>
  <c r="C1817" i="16"/>
  <c r="A1817" i="16" s="1"/>
  <c r="B1817" i="16"/>
  <c r="E1816" i="16"/>
  <c r="D1816" i="16"/>
  <c r="F1816" i="16" s="1"/>
  <c r="H1816" i="16" s="1"/>
  <c r="C1816" i="16"/>
  <c r="A1816" i="16" s="1"/>
  <c r="B1816" i="16"/>
  <c r="E1815" i="16"/>
  <c r="D1815" i="16"/>
  <c r="C1815" i="16"/>
  <c r="A1815" i="16" s="1"/>
  <c r="B1815" i="16"/>
  <c r="E1814" i="16"/>
  <c r="D1814" i="16"/>
  <c r="C1814" i="16"/>
  <c r="A1814" i="16" s="1"/>
  <c r="B1814" i="16"/>
  <c r="E1813" i="16"/>
  <c r="D1813" i="16"/>
  <c r="F1813" i="16" s="1"/>
  <c r="H1813" i="16" s="1"/>
  <c r="C1813" i="16"/>
  <c r="A1813" i="16" s="1"/>
  <c r="B1813" i="16"/>
  <c r="E1812" i="16"/>
  <c r="D1812" i="16"/>
  <c r="F1812" i="16" s="1"/>
  <c r="H1812" i="16" s="1"/>
  <c r="C1812" i="16"/>
  <c r="A1812" i="16" s="1"/>
  <c r="B1812" i="16"/>
  <c r="G1811" i="16"/>
  <c r="I1811" i="16" s="1"/>
  <c r="E1811" i="16"/>
  <c r="D1811" i="16"/>
  <c r="F1811" i="16" s="1"/>
  <c r="H1811" i="16" s="1"/>
  <c r="C1811" i="16"/>
  <c r="B1811" i="16"/>
  <c r="A1811" i="16"/>
  <c r="E1810" i="16"/>
  <c r="D1810" i="16"/>
  <c r="C1810" i="16"/>
  <c r="A1810" i="16" s="1"/>
  <c r="B1810" i="16"/>
  <c r="E1809" i="16"/>
  <c r="D1809" i="16"/>
  <c r="F1809" i="16" s="1"/>
  <c r="H1809" i="16" s="1"/>
  <c r="C1809" i="16"/>
  <c r="A1809" i="16" s="1"/>
  <c r="B1809" i="16"/>
  <c r="E1808" i="16"/>
  <c r="D1808" i="16"/>
  <c r="F1808" i="16" s="1"/>
  <c r="H1808" i="16" s="1"/>
  <c r="C1808" i="16"/>
  <c r="A1808" i="16" s="1"/>
  <c r="B1808" i="16"/>
  <c r="E1807" i="16"/>
  <c r="D1807" i="16"/>
  <c r="F1807" i="16" s="1"/>
  <c r="H1807" i="16" s="1"/>
  <c r="C1807" i="16"/>
  <c r="A1807" i="16" s="1"/>
  <c r="B1807" i="16"/>
  <c r="E1806" i="16"/>
  <c r="D1806" i="16"/>
  <c r="C1806" i="16"/>
  <c r="A1806" i="16" s="1"/>
  <c r="B1806" i="16"/>
  <c r="E1805" i="16"/>
  <c r="D1805" i="16"/>
  <c r="C1805" i="16"/>
  <c r="A1805" i="16" s="1"/>
  <c r="B1805" i="16"/>
  <c r="E1804" i="16"/>
  <c r="D1804" i="16"/>
  <c r="F1804" i="16" s="1"/>
  <c r="H1804" i="16" s="1"/>
  <c r="C1804" i="16"/>
  <c r="A1804" i="16" s="1"/>
  <c r="B1804" i="16"/>
  <c r="E1803" i="16"/>
  <c r="D1803" i="16"/>
  <c r="C1803" i="16"/>
  <c r="B1803" i="16"/>
  <c r="A1803" i="16"/>
  <c r="E1802" i="16"/>
  <c r="D1802" i="16"/>
  <c r="C1802" i="16"/>
  <c r="A1802" i="16" s="1"/>
  <c r="B1802" i="16"/>
  <c r="E1801" i="16"/>
  <c r="D1801" i="16"/>
  <c r="C1801" i="16"/>
  <c r="A1801" i="16" s="1"/>
  <c r="B1801" i="16"/>
  <c r="H1800" i="16"/>
  <c r="E1800" i="16"/>
  <c r="D1800" i="16"/>
  <c r="F1800" i="16" s="1"/>
  <c r="C1800" i="16"/>
  <c r="A1800" i="16" s="1"/>
  <c r="B1800" i="16"/>
  <c r="E1799" i="16"/>
  <c r="D1799" i="16"/>
  <c r="C1799" i="16"/>
  <c r="B1799" i="16"/>
  <c r="A1799" i="16"/>
  <c r="E1798" i="16"/>
  <c r="D1798" i="16"/>
  <c r="C1798" i="16"/>
  <c r="A1798" i="16" s="1"/>
  <c r="B1798" i="16"/>
  <c r="E1797" i="16"/>
  <c r="D1797" i="16"/>
  <c r="F1797" i="16" s="1"/>
  <c r="H1797" i="16" s="1"/>
  <c r="C1797" i="16"/>
  <c r="A1797" i="16" s="1"/>
  <c r="B1797" i="16"/>
  <c r="E1796" i="16"/>
  <c r="D1796" i="16"/>
  <c r="F1796" i="16" s="1"/>
  <c r="H1796" i="16" s="1"/>
  <c r="C1796" i="16"/>
  <c r="A1796" i="16" s="1"/>
  <c r="B1796" i="16"/>
  <c r="E1795" i="16"/>
  <c r="D1795" i="16"/>
  <c r="F1795" i="16" s="1"/>
  <c r="H1795" i="16" s="1"/>
  <c r="C1795" i="16"/>
  <c r="A1795" i="16" s="1"/>
  <c r="B1795" i="16"/>
  <c r="E1794" i="16"/>
  <c r="D1794" i="16"/>
  <c r="C1794" i="16"/>
  <c r="A1794" i="16" s="1"/>
  <c r="B1794" i="16"/>
  <c r="G1793" i="16"/>
  <c r="I1793" i="16" s="1"/>
  <c r="E1793" i="16"/>
  <c r="D1793" i="16"/>
  <c r="F1793" i="16" s="1"/>
  <c r="H1793" i="16" s="1"/>
  <c r="C1793" i="16"/>
  <c r="A1793" i="16" s="1"/>
  <c r="B1793" i="16"/>
  <c r="E1792" i="16"/>
  <c r="D1792" i="16"/>
  <c r="F1792" i="16" s="1"/>
  <c r="H1792" i="16" s="1"/>
  <c r="C1792" i="16"/>
  <c r="A1792" i="16" s="1"/>
  <c r="B1792" i="16"/>
  <c r="G1791" i="16"/>
  <c r="I1791" i="16" s="1"/>
  <c r="E1791" i="16"/>
  <c r="D1791" i="16"/>
  <c r="F1791" i="16" s="1"/>
  <c r="H1791" i="16" s="1"/>
  <c r="C1791" i="16"/>
  <c r="A1791" i="16" s="1"/>
  <c r="B1791" i="16"/>
  <c r="E1790" i="16"/>
  <c r="D1790" i="16"/>
  <c r="C1790" i="16"/>
  <c r="A1790" i="16" s="1"/>
  <c r="B1790" i="16"/>
  <c r="E1789" i="16"/>
  <c r="D1789" i="16"/>
  <c r="C1789" i="16"/>
  <c r="A1789" i="16" s="1"/>
  <c r="B1789" i="16"/>
  <c r="G1788" i="16"/>
  <c r="I1788" i="16" s="1"/>
  <c r="E1788" i="16"/>
  <c r="D1788" i="16"/>
  <c r="F1788" i="16" s="1"/>
  <c r="H1788" i="16" s="1"/>
  <c r="C1788" i="16"/>
  <c r="A1788" i="16" s="1"/>
  <c r="B1788" i="16"/>
  <c r="E1787" i="16"/>
  <c r="D1787" i="16"/>
  <c r="C1787" i="16"/>
  <c r="A1787" i="16" s="1"/>
  <c r="B1787" i="16"/>
  <c r="E1786" i="16"/>
  <c r="D1786" i="16"/>
  <c r="C1786" i="16"/>
  <c r="B1786" i="16"/>
  <c r="A1786" i="16"/>
  <c r="E1785" i="16"/>
  <c r="D1785" i="16"/>
  <c r="C1785" i="16"/>
  <c r="A1785" i="16" s="1"/>
  <c r="B1785" i="16"/>
  <c r="E1784" i="16"/>
  <c r="D1784" i="16"/>
  <c r="F1784" i="16" s="1"/>
  <c r="H1784" i="16" s="1"/>
  <c r="C1784" i="16"/>
  <c r="A1784" i="16" s="1"/>
  <c r="B1784" i="16"/>
  <c r="E1783" i="16"/>
  <c r="D1783" i="16"/>
  <c r="C1783" i="16"/>
  <c r="A1783" i="16" s="1"/>
  <c r="B1783" i="16"/>
  <c r="E1782" i="16"/>
  <c r="D1782" i="16"/>
  <c r="C1782" i="16"/>
  <c r="A1782" i="16" s="1"/>
  <c r="B1782" i="16"/>
  <c r="G1781" i="16"/>
  <c r="I1781" i="16" s="1"/>
  <c r="E1781" i="16"/>
  <c r="D1781" i="16"/>
  <c r="F1781" i="16" s="1"/>
  <c r="H1781" i="16" s="1"/>
  <c r="C1781" i="16"/>
  <c r="A1781" i="16" s="1"/>
  <c r="B1781" i="16"/>
  <c r="E1780" i="16"/>
  <c r="D1780" i="16"/>
  <c r="F1780" i="16" s="1"/>
  <c r="H1780" i="16" s="1"/>
  <c r="C1780" i="16"/>
  <c r="A1780" i="16" s="1"/>
  <c r="B1780" i="16"/>
  <c r="E1779" i="16"/>
  <c r="D1779" i="16"/>
  <c r="F1779" i="16" s="1"/>
  <c r="H1779" i="16" s="1"/>
  <c r="C1779" i="16"/>
  <c r="B1779" i="16"/>
  <c r="A1779" i="16"/>
  <c r="E1778" i="16"/>
  <c r="D1778" i="16"/>
  <c r="C1778" i="16"/>
  <c r="A1778" i="16" s="1"/>
  <c r="B1778" i="16"/>
  <c r="E1777" i="16"/>
  <c r="D1777" i="16"/>
  <c r="F1777" i="16" s="1"/>
  <c r="H1777" i="16" s="1"/>
  <c r="C1777" i="16"/>
  <c r="A1777" i="16" s="1"/>
  <c r="B1777" i="16"/>
  <c r="G1776" i="16"/>
  <c r="I1776" i="16" s="1"/>
  <c r="E1776" i="16"/>
  <c r="D1776" i="16"/>
  <c r="F1776" i="16" s="1"/>
  <c r="H1776" i="16" s="1"/>
  <c r="C1776" i="16"/>
  <c r="A1776" i="16" s="1"/>
  <c r="B1776" i="16"/>
  <c r="E1775" i="16"/>
  <c r="D1775" i="16"/>
  <c r="F1775" i="16" s="1"/>
  <c r="H1775" i="16" s="1"/>
  <c r="C1775" i="16"/>
  <c r="A1775" i="16" s="1"/>
  <c r="B1775" i="16"/>
  <c r="E1774" i="16"/>
  <c r="D1774" i="16"/>
  <c r="C1774" i="16"/>
  <c r="B1774" i="16"/>
  <c r="A1774" i="16"/>
  <c r="E1773" i="16"/>
  <c r="D1773" i="16"/>
  <c r="C1773" i="16"/>
  <c r="A1773" i="16" s="1"/>
  <c r="B1773" i="16"/>
  <c r="E1772" i="16"/>
  <c r="D1772" i="16"/>
  <c r="F1772" i="16" s="1"/>
  <c r="H1772" i="16" s="1"/>
  <c r="C1772" i="16"/>
  <c r="A1772" i="16" s="1"/>
  <c r="B1772" i="16"/>
  <c r="E1771" i="16"/>
  <c r="D1771" i="16"/>
  <c r="C1771" i="16"/>
  <c r="A1771" i="16" s="1"/>
  <c r="B1771" i="16"/>
  <c r="E1770" i="16"/>
  <c r="D1770" i="16"/>
  <c r="C1770" i="16"/>
  <c r="A1770" i="16" s="1"/>
  <c r="B1770" i="16"/>
  <c r="E1769" i="16"/>
  <c r="D1769" i="16"/>
  <c r="C1769" i="16"/>
  <c r="A1769" i="16" s="1"/>
  <c r="B1769" i="16"/>
  <c r="E1768" i="16"/>
  <c r="D1768" i="16"/>
  <c r="F1768" i="16" s="1"/>
  <c r="H1768" i="16" s="1"/>
  <c r="C1768" i="16"/>
  <c r="A1768" i="16" s="1"/>
  <c r="B1768" i="16"/>
  <c r="E1767" i="16"/>
  <c r="D1767" i="16"/>
  <c r="C1767" i="16"/>
  <c r="B1767" i="16"/>
  <c r="A1767" i="16"/>
  <c r="E1766" i="16"/>
  <c r="D1766" i="16"/>
  <c r="C1766" i="16"/>
  <c r="A1766" i="16" s="1"/>
  <c r="B1766" i="16"/>
  <c r="E1765" i="16"/>
  <c r="D1765" i="16"/>
  <c r="C1765" i="16"/>
  <c r="A1765" i="16" s="1"/>
  <c r="B1765" i="16"/>
  <c r="E1764" i="16"/>
  <c r="D1764" i="16"/>
  <c r="F1764" i="16" s="1"/>
  <c r="H1764" i="16" s="1"/>
  <c r="C1764" i="16"/>
  <c r="A1764" i="16" s="1"/>
  <c r="B1764" i="16"/>
  <c r="E1763" i="16"/>
  <c r="D1763" i="16"/>
  <c r="F1763" i="16" s="1"/>
  <c r="H1763" i="16" s="1"/>
  <c r="C1763" i="16"/>
  <c r="A1763" i="16" s="1"/>
  <c r="B1763" i="16"/>
  <c r="E1762" i="16"/>
  <c r="D1762" i="16"/>
  <c r="C1762" i="16"/>
  <c r="A1762" i="16" s="1"/>
  <c r="B1762" i="16"/>
  <c r="G1761" i="16"/>
  <c r="I1761" i="16" s="1"/>
  <c r="E1761" i="16"/>
  <c r="D1761" i="16"/>
  <c r="F1761" i="16" s="1"/>
  <c r="H1761" i="16" s="1"/>
  <c r="C1761" i="16"/>
  <c r="A1761" i="16" s="1"/>
  <c r="B1761" i="16"/>
  <c r="E1760" i="16"/>
  <c r="D1760" i="16"/>
  <c r="C1760" i="16"/>
  <c r="A1760" i="16" s="1"/>
  <c r="B1760" i="16"/>
  <c r="E1759" i="16"/>
  <c r="D1759" i="16"/>
  <c r="F1759" i="16" s="1"/>
  <c r="H1759" i="16" s="1"/>
  <c r="C1759" i="16"/>
  <c r="A1759" i="16" s="1"/>
  <c r="B1759" i="16"/>
  <c r="E1758" i="16"/>
  <c r="D1758" i="16"/>
  <c r="C1758" i="16"/>
  <c r="A1758" i="16" s="1"/>
  <c r="B1758" i="16"/>
  <c r="E1757" i="16"/>
  <c r="D1757" i="16"/>
  <c r="C1757" i="16"/>
  <c r="A1757" i="16" s="1"/>
  <c r="B1757" i="16"/>
  <c r="H1756" i="16"/>
  <c r="E1756" i="16"/>
  <c r="D1756" i="16"/>
  <c r="F1756" i="16" s="1"/>
  <c r="C1756" i="16"/>
  <c r="A1756" i="16" s="1"/>
  <c r="B1756" i="16"/>
  <c r="G1755" i="16"/>
  <c r="I1755" i="16" s="1"/>
  <c r="F1755" i="16"/>
  <c r="H1755" i="16" s="1"/>
  <c r="E1755" i="16"/>
  <c r="D1755" i="16"/>
  <c r="C1755" i="16"/>
  <c r="A1755" i="16" s="1"/>
  <c r="B1755" i="16"/>
  <c r="E1754" i="16"/>
  <c r="D1754" i="16"/>
  <c r="C1754" i="16"/>
  <c r="A1754" i="16" s="1"/>
  <c r="B1754" i="16"/>
  <c r="G1753" i="16"/>
  <c r="I1753" i="16" s="1"/>
  <c r="F1753" i="16"/>
  <c r="H1753" i="16" s="1"/>
  <c r="E1753" i="16"/>
  <c r="D1753" i="16"/>
  <c r="C1753" i="16"/>
  <c r="A1753" i="16" s="1"/>
  <c r="B1753" i="16"/>
  <c r="E1752" i="16"/>
  <c r="D1752" i="16"/>
  <c r="C1752" i="16"/>
  <c r="A1752" i="16" s="1"/>
  <c r="B1752" i="16"/>
  <c r="G1751" i="16"/>
  <c r="I1751" i="16" s="1"/>
  <c r="E1751" i="16"/>
  <c r="D1751" i="16"/>
  <c r="F1751" i="16" s="1"/>
  <c r="H1751" i="16" s="1"/>
  <c r="C1751" i="16"/>
  <c r="A1751" i="16" s="1"/>
  <c r="B1751" i="16"/>
  <c r="G1750" i="16"/>
  <c r="I1750" i="16" s="1"/>
  <c r="F1750" i="16"/>
  <c r="H1750" i="16" s="1"/>
  <c r="E1750" i="16"/>
  <c r="D1750" i="16"/>
  <c r="C1750" i="16"/>
  <c r="A1750" i="16" s="1"/>
  <c r="B1750" i="16"/>
  <c r="E1749" i="16"/>
  <c r="D1749" i="16"/>
  <c r="C1749" i="16"/>
  <c r="A1749" i="16" s="1"/>
  <c r="B1749" i="16"/>
  <c r="F1748" i="16"/>
  <c r="H1748" i="16" s="1"/>
  <c r="E1748" i="16"/>
  <c r="D1748" i="16"/>
  <c r="G1748" i="16" s="1"/>
  <c r="I1748" i="16" s="1"/>
  <c r="C1748" i="16"/>
  <c r="A1748" i="16" s="1"/>
  <c r="B1748" i="16"/>
  <c r="G1747" i="16"/>
  <c r="I1747" i="16" s="1"/>
  <c r="F1747" i="16"/>
  <c r="H1747" i="16" s="1"/>
  <c r="E1747" i="16"/>
  <c r="D1747" i="16"/>
  <c r="C1747" i="16"/>
  <c r="B1747" i="16"/>
  <c r="A1747" i="16"/>
  <c r="E1746" i="16"/>
  <c r="D1746" i="16"/>
  <c r="C1746" i="16"/>
  <c r="A1746" i="16" s="1"/>
  <c r="B1746" i="16"/>
  <c r="G1745" i="16"/>
  <c r="I1745" i="16" s="1"/>
  <c r="F1745" i="16"/>
  <c r="H1745" i="16" s="1"/>
  <c r="E1745" i="16"/>
  <c r="D1745" i="16"/>
  <c r="C1745" i="16"/>
  <c r="A1745" i="16" s="1"/>
  <c r="B1745" i="16"/>
  <c r="E1744" i="16"/>
  <c r="D1744" i="16"/>
  <c r="C1744" i="16"/>
  <c r="B1744" i="16"/>
  <c r="A1744" i="16"/>
  <c r="G1743" i="16"/>
  <c r="I1743" i="16" s="1"/>
  <c r="E1743" i="16"/>
  <c r="D1743" i="16"/>
  <c r="F1743" i="16" s="1"/>
  <c r="H1743" i="16" s="1"/>
  <c r="C1743" i="16"/>
  <c r="A1743" i="16" s="1"/>
  <c r="B1743" i="16"/>
  <c r="G1742" i="16"/>
  <c r="I1742" i="16" s="1"/>
  <c r="F1742" i="16"/>
  <c r="H1742" i="16" s="1"/>
  <c r="E1742" i="16"/>
  <c r="D1742" i="16"/>
  <c r="C1742" i="16"/>
  <c r="A1742" i="16" s="1"/>
  <c r="B1742" i="16"/>
  <c r="E1741" i="16"/>
  <c r="D1741" i="16"/>
  <c r="C1741" i="16"/>
  <c r="A1741" i="16" s="1"/>
  <c r="B1741" i="16"/>
  <c r="G1740" i="16"/>
  <c r="I1740" i="16" s="1"/>
  <c r="F1740" i="16"/>
  <c r="H1740" i="16" s="1"/>
  <c r="E1740" i="16"/>
  <c r="D1740" i="16"/>
  <c r="C1740" i="16"/>
  <c r="A1740" i="16" s="1"/>
  <c r="B1740" i="16"/>
  <c r="G1739" i="16"/>
  <c r="I1739" i="16" s="1"/>
  <c r="F1739" i="16"/>
  <c r="H1739" i="16" s="1"/>
  <c r="E1739" i="16"/>
  <c r="D1739" i="16"/>
  <c r="C1739" i="16"/>
  <c r="A1739" i="16" s="1"/>
  <c r="B1739" i="16"/>
  <c r="E1738" i="16"/>
  <c r="D1738" i="16"/>
  <c r="C1738" i="16"/>
  <c r="A1738" i="16" s="1"/>
  <c r="B1738" i="16"/>
  <c r="E1737" i="16"/>
  <c r="D1737" i="16"/>
  <c r="G1737" i="16" s="1"/>
  <c r="I1737" i="16" s="1"/>
  <c r="C1737" i="16"/>
  <c r="A1737" i="16" s="1"/>
  <c r="B1737" i="16"/>
  <c r="E1736" i="16"/>
  <c r="D1736" i="16"/>
  <c r="C1736" i="16"/>
  <c r="B1736" i="16"/>
  <c r="A1736" i="16"/>
  <c r="G1735" i="16"/>
  <c r="I1735" i="16" s="1"/>
  <c r="E1735" i="16"/>
  <c r="D1735" i="16"/>
  <c r="F1735" i="16" s="1"/>
  <c r="H1735" i="16" s="1"/>
  <c r="C1735" i="16"/>
  <c r="A1735" i="16" s="1"/>
  <c r="B1735" i="16"/>
  <c r="E1734" i="16"/>
  <c r="D1734" i="16"/>
  <c r="G1734" i="16" s="1"/>
  <c r="I1734" i="16" s="1"/>
  <c r="C1734" i="16"/>
  <c r="A1734" i="16" s="1"/>
  <c r="B1734" i="16"/>
  <c r="E1733" i="16"/>
  <c r="D1733" i="16"/>
  <c r="C1733" i="16"/>
  <c r="A1733" i="16" s="1"/>
  <c r="B1733" i="16"/>
  <c r="G1732" i="16"/>
  <c r="I1732" i="16" s="1"/>
  <c r="F1732" i="16"/>
  <c r="H1732" i="16" s="1"/>
  <c r="E1732" i="16"/>
  <c r="D1732" i="16"/>
  <c r="C1732" i="16"/>
  <c r="A1732" i="16" s="1"/>
  <c r="B1732" i="16"/>
  <c r="E1731" i="16"/>
  <c r="D1731" i="16"/>
  <c r="G1731" i="16" s="1"/>
  <c r="I1731" i="16" s="1"/>
  <c r="C1731" i="16"/>
  <c r="B1731" i="16"/>
  <c r="A1731" i="16"/>
  <c r="E1730" i="16"/>
  <c r="D1730" i="16"/>
  <c r="C1730" i="16"/>
  <c r="A1730" i="16" s="1"/>
  <c r="B1730" i="16"/>
  <c r="E1729" i="16"/>
  <c r="D1729" i="16"/>
  <c r="G1729" i="16" s="1"/>
  <c r="I1729" i="16" s="1"/>
  <c r="C1729" i="16"/>
  <c r="A1729" i="16" s="1"/>
  <c r="B1729" i="16"/>
  <c r="E1728" i="16"/>
  <c r="D1728" i="16"/>
  <c r="C1728" i="16"/>
  <c r="A1728" i="16" s="1"/>
  <c r="B1728" i="16"/>
  <c r="G1727" i="16"/>
  <c r="I1727" i="16" s="1"/>
  <c r="E1727" i="16"/>
  <c r="D1727" i="16"/>
  <c r="F1727" i="16" s="1"/>
  <c r="H1727" i="16" s="1"/>
  <c r="C1727" i="16"/>
  <c r="A1727" i="16" s="1"/>
  <c r="B1727" i="16"/>
  <c r="E1726" i="16"/>
  <c r="D1726" i="16"/>
  <c r="G1726" i="16" s="1"/>
  <c r="I1726" i="16" s="1"/>
  <c r="C1726" i="16"/>
  <c r="A1726" i="16" s="1"/>
  <c r="B1726" i="16"/>
  <c r="E1725" i="16"/>
  <c r="D1725" i="16"/>
  <c r="C1725" i="16"/>
  <c r="A1725" i="16" s="1"/>
  <c r="B1725" i="16"/>
  <c r="G1724" i="16"/>
  <c r="I1724" i="16" s="1"/>
  <c r="F1724" i="16"/>
  <c r="H1724" i="16" s="1"/>
  <c r="E1724" i="16"/>
  <c r="D1724" i="16"/>
  <c r="C1724" i="16"/>
  <c r="A1724" i="16" s="1"/>
  <c r="B1724" i="16"/>
  <c r="E1723" i="16"/>
  <c r="D1723" i="16"/>
  <c r="G1723" i="16" s="1"/>
  <c r="I1723" i="16" s="1"/>
  <c r="C1723" i="16"/>
  <c r="B1723" i="16"/>
  <c r="A1723" i="16"/>
  <c r="E1722" i="16"/>
  <c r="D1722" i="16"/>
  <c r="C1722" i="16"/>
  <c r="A1722" i="16" s="1"/>
  <c r="B1722" i="16"/>
  <c r="E1721" i="16"/>
  <c r="D1721" i="16"/>
  <c r="G1721" i="16" s="1"/>
  <c r="I1721" i="16" s="1"/>
  <c r="C1721" i="16"/>
  <c r="A1721" i="16" s="1"/>
  <c r="B1721" i="16"/>
  <c r="E1720" i="16"/>
  <c r="D1720" i="16"/>
  <c r="C1720" i="16"/>
  <c r="B1720" i="16"/>
  <c r="A1720" i="16"/>
  <c r="E1719" i="16"/>
  <c r="D1719" i="16"/>
  <c r="F1719" i="16" s="1"/>
  <c r="H1719" i="16" s="1"/>
  <c r="C1719" i="16"/>
  <c r="A1719" i="16" s="1"/>
  <c r="B1719" i="16"/>
  <c r="G1718" i="16"/>
  <c r="I1718" i="16" s="1"/>
  <c r="F1718" i="16"/>
  <c r="H1718" i="16" s="1"/>
  <c r="E1718" i="16"/>
  <c r="D1718" i="16"/>
  <c r="C1718" i="16"/>
  <c r="A1718" i="16" s="1"/>
  <c r="B1718" i="16"/>
  <c r="E1717" i="16"/>
  <c r="D1717" i="16"/>
  <c r="C1717" i="16"/>
  <c r="A1717" i="16" s="1"/>
  <c r="B1717" i="16"/>
  <c r="G1716" i="16"/>
  <c r="I1716" i="16" s="1"/>
  <c r="F1716" i="16"/>
  <c r="H1716" i="16" s="1"/>
  <c r="E1716" i="16"/>
  <c r="D1716" i="16"/>
  <c r="C1716" i="16"/>
  <c r="A1716" i="16" s="1"/>
  <c r="B1716" i="16"/>
  <c r="G1715" i="16"/>
  <c r="I1715" i="16" s="1"/>
  <c r="F1715" i="16"/>
  <c r="H1715" i="16" s="1"/>
  <c r="E1715" i="16"/>
  <c r="D1715" i="16"/>
  <c r="C1715" i="16"/>
  <c r="A1715" i="16" s="1"/>
  <c r="B1715" i="16"/>
  <c r="E1714" i="16"/>
  <c r="D1714" i="16"/>
  <c r="C1714" i="16"/>
  <c r="A1714" i="16" s="1"/>
  <c r="B1714" i="16"/>
  <c r="E1713" i="16"/>
  <c r="D1713" i="16"/>
  <c r="C1713" i="16"/>
  <c r="A1713" i="16" s="1"/>
  <c r="B1713" i="16"/>
  <c r="E1712" i="16"/>
  <c r="D1712" i="16"/>
  <c r="C1712" i="16"/>
  <c r="B1712" i="16"/>
  <c r="A1712" i="16"/>
  <c r="E1711" i="16"/>
  <c r="D1711" i="16"/>
  <c r="F1711" i="16" s="1"/>
  <c r="H1711" i="16" s="1"/>
  <c r="C1711" i="16"/>
  <c r="A1711" i="16" s="1"/>
  <c r="B1711" i="16"/>
  <c r="G1710" i="16"/>
  <c r="I1710" i="16" s="1"/>
  <c r="F1710" i="16"/>
  <c r="H1710" i="16" s="1"/>
  <c r="E1710" i="16"/>
  <c r="D1710" i="16"/>
  <c r="C1710" i="16"/>
  <c r="A1710" i="16" s="1"/>
  <c r="B1710" i="16"/>
  <c r="E1709" i="16"/>
  <c r="D1709" i="16"/>
  <c r="C1709" i="16"/>
  <c r="A1709" i="16" s="1"/>
  <c r="B1709" i="16"/>
  <c r="G1708" i="16"/>
  <c r="I1708" i="16" s="1"/>
  <c r="E1708" i="16"/>
  <c r="D1708" i="16"/>
  <c r="F1708" i="16" s="1"/>
  <c r="H1708" i="16" s="1"/>
  <c r="C1708" i="16"/>
  <c r="A1708" i="16" s="1"/>
  <c r="B1708" i="16"/>
  <c r="G1707" i="16"/>
  <c r="I1707" i="16" s="1"/>
  <c r="F1707" i="16"/>
  <c r="H1707" i="16" s="1"/>
  <c r="E1707" i="16"/>
  <c r="D1707" i="16"/>
  <c r="C1707" i="16"/>
  <c r="A1707" i="16" s="1"/>
  <c r="B1707" i="16"/>
  <c r="E1706" i="16"/>
  <c r="D1706" i="16"/>
  <c r="C1706" i="16"/>
  <c r="A1706" i="16" s="1"/>
  <c r="B1706" i="16"/>
  <c r="G1705" i="16"/>
  <c r="I1705" i="16" s="1"/>
  <c r="F1705" i="16"/>
  <c r="H1705" i="16" s="1"/>
  <c r="E1705" i="16"/>
  <c r="D1705" i="16"/>
  <c r="C1705" i="16"/>
  <c r="A1705" i="16" s="1"/>
  <c r="B1705" i="16"/>
  <c r="E1704" i="16"/>
  <c r="D1704" i="16"/>
  <c r="C1704" i="16"/>
  <c r="A1704" i="16" s="1"/>
  <c r="B1704" i="16"/>
  <c r="G1703" i="16"/>
  <c r="I1703" i="16" s="1"/>
  <c r="E1703" i="16"/>
  <c r="D1703" i="16"/>
  <c r="F1703" i="16" s="1"/>
  <c r="H1703" i="16" s="1"/>
  <c r="C1703" i="16"/>
  <c r="A1703" i="16" s="1"/>
  <c r="B1703" i="16"/>
  <c r="G1702" i="16"/>
  <c r="I1702" i="16" s="1"/>
  <c r="F1702" i="16"/>
  <c r="H1702" i="16" s="1"/>
  <c r="E1702" i="16"/>
  <c r="D1702" i="16"/>
  <c r="C1702" i="16"/>
  <c r="A1702" i="16" s="1"/>
  <c r="B1702" i="16"/>
  <c r="E1701" i="16"/>
  <c r="D1701" i="16"/>
  <c r="C1701" i="16"/>
  <c r="A1701" i="16" s="1"/>
  <c r="B1701" i="16"/>
  <c r="F1700" i="16"/>
  <c r="H1700" i="16" s="1"/>
  <c r="E1700" i="16"/>
  <c r="D1700" i="16"/>
  <c r="G1700" i="16" s="1"/>
  <c r="I1700" i="16" s="1"/>
  <c r="C1700" i="16"/>
  <c r="A1700" i="16" s="1"/>
  <c r="B1700" i="16"/>
  <c r="G1699" i="16"/>
  <c r="I1699" i="16" s="1"/>
  <c r="F1699" i="16"/>
  <c r="H1699" i="16" s="1"/>
  <c r="E1699" i="16"/>
  <c r="D1699" i="16"/>
  <c r="C1699" i="16"/>
  <c r="B1699" i="16"/>
  <c r="A1699" i="16"/>
  <c r="E1698" i="16"/>
  <c r="D1698" i="16"/>
  <c r="C1698" i="16"/>
  <c r="A1698" i="16" s="1"/>
  <c r="B1698" i="16"/>
  <c r="G1697" i="16"/>
  <c r="I1697" i="16" s="1"/>
  <c r="F1697" i="16"/>
  <c r="H1697" i="16" s="1"/>
  <c r="E1697" i="16"/>
  <c r="D1697" i="16"/>
  <c r="C1697" i="16"/>
  <c r="A1697" i="16" s="1"/>
  <c r="B1697" i="16"/>
  <c r="E1696" i="16"/>
  <c r="D1696" i="16"/>
  <c r="C1696" i="16"/>
  <c r="B1696" i="16"/>
  <c r="A1696" i="16"/>
  <c r="G1695" i="16"/>
  <c r="I1695" i="16" s="1"/>
  <c r="E1695" i="16"/>
  <c r="D1695" i="16"/>
  <c r="F1695" i="16" s="1"/>
  <c r="H1695" i="16" s="1"/>
  <c r="C1695" i="16"/>
  <c r="A1695" i="16" s="1"/>
  <c r="B1695" i="16"/>
  <c r="G1694" i="16"/>
  <c r="I1694" i="16" s="1"/>
  <c r="F1694" i="16"/>
  <c r="H1694" i="16" s="1"/>
  <c r="E1694" i="16"/>
  <c r="D1694" i="16"/>
  <c r="C1694" i="16"/>
  <c r="A1694" i="16" s="1"/>
  <c r="B1694" i="16"/>
  <c r="E1693" i="16"/>
  <c r="D1693" i="16"/>
  <c r="C1693" i="16"/>
  <c r="A1693" i="16" s="1"/>
  <c r="B1693" i="16"/>
  <c r="G1692" i="16"/>
  <c r="I1692" i="16" s="1"/>
  <c r="F1692" i="16"/>
  <c r="H1692" i="16" s="1"/>
  <c r="E1692" i="16"/>
  <c r="D1692" i="16"/>
  <c r="C1692" i="16"/>
  <c r="A1692" i="16" s="1"/>
  <c r="B1692" i="16"/>
  <c r="G1691" i="16"/>
  <c r="I1691" i="16" s="1"/>
  <c r="F1691" i="16"/>
  <c r="H1691" i="16" s="1"/>
  <c r="E1691" i="16"/>
  <c r="D1691" i="16"/>
  <c r="C1691" i="16"/>
  <c r="A1691" i="16" s="1"/>
  <c r="B1691" i="16"/>
  <c r="E1690" i="16"/>
  <c r="D1690" i="16"/>
  <c r="C1690" i="16"/>
  <c r="A1690" i="16" s="1"/>
  <c r="B1690" i="16"/>
  <c r="E1689" i="16"/>
  <c r="D1689" i="16"/>
  <c r="C1689" i="16"/>
  <c r="A1689" i="16" s="1"/>
  <c r="B1689" i="16"/>
  <c r="E1688" i="16"/>
  <c r="D1688" i="16"/>
  <c r="C1688" i="16"/>
  <c r="B1688" i="16"/>
  <c r="A1688" i="16"/>
  <c r="E1687" i="16"/>
  <c r="D1687" i="16"/>
  <c r="F1687" i="16" s="1"/>
  <c r="H1687" i="16" s="1"/>
  <c r="C1687" i="16"/>
  <c r="A1687" i="16" s="1"/>
  <c r="B1687" i="16"/>
  <c r="G1686" i="16"/>
  <c r="I1686" i="16" s="1"/>
  <c r="F1686" i="16"/>
  <c r="H1686" i="16" s="1"/>
  <c r="E1686" i="16"/>
  <c r="D1686" i="16"/>
  <c r="C1686" i="16"/>
  <c r="A1686" i="16" s="1"/>
  <c r="B1686" i="16"/>
  <c r="E1685" i="16"/>
  <c r="D1685" i="16"/>
  <c r="C1685" i="16"/>
  <c r="A1685" i="16" s="1"/>
  <c r="B1685" i="16"/>
  <c r="G1684" i="16"/>
  <c r="I1684" i="16" s="1"/>
  <c r="E1684" i="16"/>
  <c r="D1684" i="16"/>
  <c r="F1684" i="16" s="1"/>
  <c r="H1684" i="16" s="1"/>
  <c r="C1684" i="16"/>
  <c r="A1684" i="16" s="1"/>
  <c r="B1684" i="16"/>
  <c r="G1683" i="16"/>
  <c r="I1683" i="16" s="1"/>
  <c r="F1683" i="16"/>
  <c r="H1683" i="16" s="1"/>
  <c r="E1683" i="16"/>
  <c r="D1683" i="16"/>
  <c r="C1683" i="16"/>
  <c r="A1683" i="16" s="1"/>
  <c r="B1683" i="16"/>
  <c r="E1682" i="16"/>
  <c r="D1682" i="16"/>
  <c r="C1682" i="16"/>
  <c r="A1682" i="16" s="1"/>
  <c r="B1682" i="16"/>
  <c r="G1681" i="16"/>
  <c r="I1681" i="16" s="1"/>
  <c r="F1681" i="16"/>
  <c r="H1681" i="16" s="1"/>
  <c r="E1681" i="16"/>
  <c r="D1681" i="16"/>
  <c r="C1681" i="16"/>
  <c r="A1681" i="16" s="1"/>
  <c r="B1681" i="16"/>
  <c r="E1680" i="16"/>
  <c r="D1680" i="16"/>
  <c r="C1680" i="16"/>
  <c r="A1680" i="16" s="1"/>
  <c r="B1680" i="16"/>
  <c r="E1679" i="16"/>
  <c r="D1679" i="16"/>
  <c r="F1679" i="16" s="1"/>
  <c r="H1679" i="16" s="1"/>
  <c r="C1679" i="16"/>
  <c r="A1679" i="16" s="1"/>
  <c r="B1679" i="16"/>
  <c r="F1678" i="16"/>
  <c r="H1678" i="16" s="1"/>
  <c r="E1678" i="16"/>
  <c r="D1678" i="16"/>
  <c r="G1678" i="16" s="1"/>
  <c r="I1678" i="16" s="1"/>
  <c r="C1678" i="16"/>
  <c r="A1678" i="16" s="1"/>
  <c r="B1678" i="16"/>
  <c r="E1677" i="16"/>
  <c r="D1677" i="16"/>
  <c r="G1677" i="16" s="1"/>
  <c r="I1677" i="16" s="1"/>
  <c r="C1677" i="16"/>
  <c r="A1677" i="16" s="1"/>
  <c r="B1677" i="16"/>
  <c r="E1676" i="16"/>
  <c r="D1676" i="16"/>
  <c r="F1676" i="16" s="1"/>
  <c r="H1676" i="16" s="1"/>
  <c r="C1676" i="16"/>
  <c r="A1676" i="16" s="1"/>
  <c r="B1676" i="16"/>
  <c r="G1675" i="16"/>
  <c r="I1675" i="16" s="1"/>
  <c r="E1675" i="16"/>
  <c r="D1675" i="16"/>
  <c r="F1675" i="16" s="1"/>
  <c r="H1675" i="16" s="1"/>
  <c r="C1675" i="16"/>
  <c r="A1675" i="16" s="1"/>
  <c r="B1675" i="16"/>
  <c r="E1674" i="16"/>
  <c r="D1674" i="16"/>
  <c r="G1674" i="16" s="1"/>
  <c r="I1674" i="16" s="1"/>
  <c r="C1674" i="16"/>
  <c r="A1674" i="16" s="1"/>
  <c r="B1674" i="16"/>
  <c r="G1673" i="16"/>
  <c r="I1673" i="16" s="1"/>
  <c r="F1673" i="16"/>
  <c r="H1673" i="16" s="1"/>
  <c r="E1673" i="16"/>
  <c r="D1673" i="16"/>
  <c r="C1673" i="16"/>
  <c r="A1673" i="16" s="1"/>
  <c r="B1673" i="16"/>
  <c r="E1672" i="16"/>
  <c r="D1672" i="16"/>
  <c r="G1672" i="16" s="1"/>
  <c r="I1672" i="16" s="1"/>
  <c r="C1672" i="16"/>
  <c r="A1672" i="16" s="1"/>
  <c r="B1672" i="16"/>
  <c r="E1671" i="16"/>
  <c r="D1671" i="16"/>
  <c r="F1671" i="16" s="1"/>
  <c r="H1671" i="16" s="1"/>
  <c r="C1671" i="16"/>
  <c r="B1671" i="16"/>
  <c r="A1671" i="16"/>
  <c r="E1670" i="16"/>
  <c r="D1670" i="16"/>
  <c r="F1670" i="16" s="1"/>
  <c r="H1670" i="16" s="1"/>
  <c r="C1670" i="16"/>
  <c r="A1670" i="16" s="1"/>
  <c r="B1670" i="16"/>
  <c r="F1669" i="16"/>
  <c r="H1669" i="16" s="1"/>
  <c r="E1669" i="16"/>
  <c r="D1669" i="16"/>
  <c r="G1669" i="16" s="1"/>
  <c r="I1669" i="16" s="1"/>
  <c r="C1669" i="16"/>
  <c r="A1669" i="16" s="1"/>
  <c r="B1669" i="16"/>
  <c r="E1668" i="16"/>
  <c r="D1668" i="16"/>
  <c r="G1668" i="16" s="1"/>
  <c r="I1668" i="16" s="1"/>
  <c r="C1668" i="16"/>
  <c r="A1668" i="16" s="1"/>
  <c r="B1668" i="16"/>
  <c r="G1667" i="16"/>
  <c r="I1667" i="16" s="1"/>
  <c r="F1667" i="16"/>
  <c r="H1667" i="16" s="1"/>
  <c r="E1667" i="16"/>
  <c r="D1667" i="16"/>
  <c r="C1667" i="16"/>
  <c r="A1667" i="16" s="1"/>
  <c r="B1667" i="16"/>
  <c r="E1666" i="16"/>
  <c r="D1666" i="16"/>
  <c r="G1666" i="16" s="1"/>
  <c r="I1666" i="16" s="1"/>
  <c r="C1666" i="16"/>
  <c r="A1666" i="16" s="1"/>
  <c r="B1666" i="16"/>
  <c r="E1665" i="16"/>
  <c r="D1665" i="16"/>
  <c r="G1665" i="16" s="1"/>
  <c r="I1665" i="16" s="1"/>
  <c r="C1665" i="16"/>
  <c r="A1665" i="16" s="1"/>
  <c r="B1665" i="16"/>
  <c r="E1664" i="16"/>
  <c r="D1664" i="16"/>
  <c r="G1664" i="16" s="1"/>
  <c r="I1664" i="16" s="1"/>
  <c r="C1664" i="16"/>
  <c r="A1664" i="16" s="1"/>
  <c r="B1664" i="16"/>
  <c r="F1663" i="16"/>
  <c r="H1663" i="16" s="1"/>
  <c r="E1663" i="16"/>
  <c r="D1663" i="16"/>
  <c r="G1663" i="16" s="1"/>
  <c r="I1663" i="16" s="1"/>
  <c r="C1663" i="16"/>
  <c r="B1663" i="16"/>
  <c r="A1663" i="16"/>
  <c r="E1662" i="16"/>
  <c r="D1662" i="16"/>
  <c r="F1662" i="16" s="1"/>
  <c r="H1662" i="16" s="1"/>
  <c r="C1662" i="16"/>
  <c r="A1662" i="16" s="1"/>
  <c r="B1662" i="16"/>
  <c r="G1661" i="16"/>
  <c r="I1661" i="16" s="1"/>
  <c r="F1661" i="16"/>
  <c r="H1661" i="16" s="1"/>
  <c r="E1661" i="16"/>
  <c r="D1661" i="16"/>
  <c r="C1661" i="16"/>
  <c r="A1661" i="16" s="1"/>
  <c r="B1661" i="16"/>
  <c r="E1660" i="16"/>
  <c r="D1660" i="16"/>
  <c r="F1660" i="16" s="1"/>
  <c r="H1660" i="16" s="1"/>
  <c r="C1660" i="16"/>
  <c r="B1660" i="16"/>
  <c r="A1660" i="16"/>
  <c r="E1659" i="16"/>
  <c r="D1659" i="16"/>
  <c r="G1659" i="16" s="1"/>
  <c r="I1659" i="16" s="1"/>
  <c r="C1659" i="16"/>
  <c r="A1659" i="16" s="1"/>
  <c r="B1659" i="16"/>
  <c r="E1658" i="16"/>
  <c r="D1658" i="16"/>
  <c r="G1658" i="16" s="1"/>
  <c r="I1658" i="16" s="1"/>
  <c r="C1658" i="16"/>
  <c r="A1658" i="16" s="1"/>
  <c r="B1658" i="16"/>
  <c r="E1657" i="16"/>
  <c r="D1657" i="16"/>
  <c r="F1657" i="16" s="1"/>
  <c r="H1657" i="16" s="1"/>
  <c r="C1657" i="16"/>
  <c r="A1657" i="16" s="1"/>
  <c r="B1657" i="16"/>
  <c r="F1656" i="16"/>
  <c r="H1656" i="16" s="1"/>
  <c r="E1656" i="16"/>
  <c r="D1656" i="16"/>
  <c r="G1656" i="16" s="1"/>
  <c r="I1656" i="16" s="1"/>
  <c r="C1656" i="16"/>
  <c r="A1656" i="16" s="1"/>
  <c r="B1656" i="16"/>
  <c r="E1655" i="16"/>
  <c r="D1655" i="16"/>
  <c r="C1655" i="16"/>
  <c r="B1655" i="16"/>
  <c r="A1655" i="16"/>
  <c r="E1654" i="16"/>
  <c r="D1654" i="16"/>
  <c r="F1654" i="16" s="1"/>
  <c r="H1654" i="16" s="1"/>
  <c r="C1654" i="16"/>
  <c r="A1654" i="16" s="1"/>
  <c r="B1654" i="16"/>
  <c r="F1653" i="16"/>
  <c r="H1653" i="16" s="1"/>
  <c r="E1653" i="16"/>
  <c r="D1653" i="16"/>
  <c r="G1653" i="16" s="1"/>
  <c r="I1653" i="16" s="1"/>
  <c r="C1653" i="16"/>
  <c r="A1653" i="16" s="1"/>
  <c r="B1653" i="16"/>
  <c r="E1652" i="16"/>
  <c r="D1652" i="16"/>
  <c r="F1652" i="16" s="1"/>
  <c r="H1652" i="16" s="1"/>
  <c r="C1652" i="16"/>
  <c r="A1652" i="16" s="1"/>
  <c r="B1652" i="16"/>
  <c r="E1651" i="16"/>
  <c r="D1651" i="16"/>
  <c r="G1651" i="16" s="1"/>
  <c r="I1651" i="16" s="1"/>
  <c r="C1651" i="16"/>
  <c r="A1651" i="16" s="1"/>
  <c r="B1651" i="16"/>
  <c r="G1650" i="16"/>
  <c r="I1650" i="16" s="1"/>
  <c r="E1650" i="16"/>
  <c r="D1650" i="16"/>
  <c r="F1650" i="16" s="1"/>
  <c r="H1650" i="16" s="1"/>
  <c r="C1650" i="16"/>
  <c r="A1650" i="16" s="1"/>
  <c r="B1650" i="16"/>
  <c r="E1649" i="16"/>
  <c r="D1649" i="16"/>
  <c r="F1649" i="16" s="1"/>
  <c r="H1649" i="16" s="1"/>
  <c r="C1649" i="16"/>
  <c r="A1649" i="16" s="1"/>
  <c r="B1649" i="16"/>
  <c r="G1648" i="16"/>
  <c r="I1648" i="16" s="1"/>
  <c r="F1648" i="16"/>
  <c r="H1648" i="16" s="1"/>
  <c r="E1648" i="16"/>
  <c r="D1648" i="16"/>
  <c r="C1648" i="16"/>
  <c r="A1648" i="16" s="1"/>
  <c r="B1648" i="16"/>
  <c r="E1647" i="16"/>
  <c r="D1647" i="16"/>
  <c r="G1647" i="16" s="1"/>
  <c r="I1647" i="16" s="1"/>
  <c r="C1647" i="16"/>
  <c r="B1647" i="16"/>
  <c r="A1647" i="16"/>
  <c r="E1646" i="16"/>
  <c r="D1646" i="16"/>
  <c r="F1646" i="16" s="1"/>
  <c r="H1646" i="16" s="1"/>
  <c r="C1646" i="16"/>
  <c r="A1646" i="16" s="1"/>
  <c r="B1646" i="16"/>
  <c r="G1645" i="16"/>
  <c r="I1645" i="16" s="1"/>
  <c r="F1645" i="16"/>
  <c r="H1645" i="16" s="1"/>
  <c r="E1645" i="16"/>
  <c r="D1645" i="16"/>
  <c r="C1645" i="16"/>
  <c r="A1645" i="16" s="1"/>
  <c r="B1645" i="16"/>
  <c r="E1644" i="16"/>
  <c r="D1644" i="16"/>
  <c r="F1644" i="16" s="1"/>
  <c r="H1644" i="16" s="1"/>
  <c r="C1644" i="16"/>
  <c r="A1644" i="16" s="1"/>
  <c r="B1644" i="16"/>
  <c r="E1643" i="16"/>
  <c r="D1643" i="16"/>
  <c r="G1643" i="16" s="1"/>
  <c r="I1643" i="16" s="1"/>
  <c r="C1643" i="16"/>
  <c r="A1643" i="16" s="1"/>
  <c r="B1643" i="16"/>
  <c r="G1642" i="16"/>
  <c r="I1642" i="16" s="1"/>
  <c r="E1642" i="16"/>
  <c r="D1642" i="16"/>
  <c r="F1642" i="16" s="1"/>
  <c r="H1642" i="16" s="1"/>
  <c r="C1642" i="16"/>
  <c r="A1642" i="16" s="1"/>
  <c r="B1642" i="16"/>
  <c r="E1641" i="16"/>
  <c r="D1641" i="16"/>
  <c r="F1641" i="16" s="1"/>
  <c r="H1641" i="16" s="1"/>
  <c r="C1641" i="16"/>
  <c r="A1641" i="16" s="1"/>
  <c r="B1641" i="16"/>
  <c r="G1640" i="16"/>
  <c r="I1640" i="16" s="1"/>
  <c r="F1640" i="16"/>
  <c r="H1640" i="16" s="1"/>
  <c r="E1640" i="16"/>
  <c r="D1640" i="16"/>
  <c r="C1640" i="16"/>
  <c r="A1640" i="16" s="1"/>
  <c r="B1640" i="16"/>
  <c r="F1639" i="16"/>
  <c r="H1639" i="16" s="1"/>
  <c r="E1639" i="16"/>
  <c r="D1639" i="16"/>
  <c r="G1639" i="16" s="1"/>
  <c r="I1639" i="16" s="1"/>
  <c r="C1639" i="16"/>
  <c r="A1639" i="16" s="1"/>
  <c r="B1639" i="16"/>
  <c r="E1638" i="16"/>
  <c r="D1638" i="16"/>
  <c r="F1638" i="16" s="1"/>
  <c r="H1638" i="16" s="1"/>
  <c r="C1638" i="16"/>
  <c r="A1638" i="16" s="1"/>
  <c r="B1638" i="16"/>
  <c r="G1637" i="16"/>
  <c r="I1637" i="16" s="1"/>
  <c r="F1637" i="16"/>
  <c r="H1637" i="16" s="1"/>
  <c r="E1637" i="16"/>
  <c r="D1637" i="16"/>
  <c r="C1637" i="16"/>
  <c r="A1637" i="16" s="1"/>
  <c r="B1637" i="16"/>
  <c r="E1636" i="16"/>
  <c r="D1636" i="16"/>
  <c r="F1636" i="16" s="1"/>
  <c r="H1636" i="16" s="1"/>
  <c r="C1636" i="16"/>
  <c r="A1636" i="16" s="1"/>
  <c r="B1636" i="16"/>
  <c r="F1635" i="16"/>
  <c r="H1635" i="16" s="1"/>
  <c r="E1635" i="16"/>
  <c r="D1635" i="16"/>
  <c r="G1635" i="16" s="1"/>
  <c r="I1635" i="16" s="1"/>
  <c r="C1635" i="16"/>
  <c r="A1635" i="16" s="1"/>
  <c r="B1635" i="16"/>
  <c r="E1634" i="16"/>
  <c r="D1634" i="16"/>
  <c r="G1634" i="16" s="1"/>
  <c r="I1634" i="16" s="1"/>
  <c r="C1634" i="16"/>
  <c r="B1634" i="16"/>
  <c r="A1634" i="16"/>
  <c r="E1633" i="16"/>
  <c r="D1633" i="16"/>
  <c r="F1633" i="16" s="1"/>
  <c r="H1633" i="16" s="1"/>
  <c r="C1633" i="16"/>
  <c r="A1633" i="16" s="1"/>
  <c r="B1633" i="16"/>
  <c r="F1632" i="16"/>
  <c r="H1632" i="16" s="1"/>
  <c r="E1632" i="16"/>
  <c r="D1632" i="16"/>
  <c r="G1632" i="16" s="1"/>
  <c r="I1632" i="16" s="1"/>
  <c r="C1632" i="16"/>
  <c r="A1632" i="16" s="1"/>
  <c r="B1632" i="16"/>
  <c r="E1631" i="16"/>
  <c r="D1631" i="16"/>
  <c r="F1631" i="16" s="1"/>
  <c r="H1631" i="16" s="1"/>
  <c r="C1631" i="16"/>
  <c r="B1631" i="16"/>
  <c r="A1631" i="16"/>
  <c r="E1630" i="16"/>
  <c r="D1630" i="16"/>
  <c r="G1630" i="16" s="1"/>
  <c r="I1630" i="16" s="1"/>
  <c r="C1630" i="16"/>
  <c r="A1630" i="16" s="1"/>
  <c r="B1630" i="16"/>
  <c r="G1629" i="16"/>
  <c r="I1629" i="16" s="1"/>
  <c r="E1629" i="16"/>
  <c r="D1629" i="16"/>
  <c r="F1629" i="16" s="1"/>
  <c r="H1629" i="16" s="1"/>
  <c r="C1629" i="16"/>
  <c r="A1629" i="16" s="1"/>
  <c r="B1629" i="16"/>
  <c r="E1628" i="16"/>
  <c r="D1628" i="16"/>
  <c r="F1628" i="16" s="1"/>
  <c r="H1628" i="16" s="1"/>
  <c r="C1628" i="16"/>
  <c r="A1628" i="16" s="1"/>
  <c r="B1628" i="16"/>
  <c r="E1627" i="16"/>
  <c r="D1627" i="16"/>
  <c r="G1627" i="16" s="1"/>
  <c r="I1627" i="16" s="1"/>
  <c r="C1627" i="16"/>
  <c r="A1627" i="16" s="1"/>
  <c r="B1627" i="16"/>
  <c r="F1626" i="16"/>
  <c r="H1626" i="16" s="1"/>
  <c r="E1626" i="16"/>
  <c r="D1626" i="16"/>
  <c r="G1626" i="16" s="1"/>
  <c r="I1626" i="16" s="1"/>
  <c r="C1626" i="16"/>
  <c r="A1626" i="16" s="1"/>
  <c r="B1626" i="16"/>
  <c r="E1625" i="16"/>
  <c r="D1625" i="16"/>
  <c r="F1625" i="16" s="1"/>
  <c r="H1625" i="16" s="1"/>
  <c r="C1625" i="16"/>
  <c r="A1625" i="16" s="1"/>
  <c r="B1625" i="16"/>
  <c r="E1624" i="16"/>
  <c r="D1624" i="16"/>
  <c r="G1624" i="16" s="1"/>
  <c r="I1624" i="16" s="1"/>
  <c r="C1624" i="16"/>
  <c r="A1624" i="16" s="1"/>
  <c r="B1624" i="16"/>
  <c r="F1623" i="16"/>
  <c r="H1623" i="16" s="1"/>
  <c r="E1623" i="16"/>
  <c r="D1623" i="16"/>
  <c r="G1623" i="16" s="1"/>
  <c r="I1623" i="16" s="1"/>
  <c r="C1623" i="16"/>
  <c r="A1623" i="16" s="1"/>
  <c r="B1623" i="16"/>
  <c r="E1622" i="16"/>
  <c r="D1622" i="16"/>
  <c r="F1622" i="16" s="1"/>
  <c r="H1622" i="16" s="1"/>
  <c r="C1622" i="16"/>
  <c r="A1622" i="16" s="1"/>
  <c r="B1622" i="16"/>
  <c r="E1621" i="16"/>
  <c r="D1621" i="16"/>
  <c r="G1621" i="16" s="1"/>
  <c r="I1621" i="16" s="1"/>
  <c r="C1621" i="16"/>
  <c r="A1621" i="16" s="1"/>
  <c r="B1621" i="16"/>
  <c r="E1620" i="16"/>
  <c r="D1620" i="16"/>
  <c r="F1620" i="16" s="1"/>
  <c r="H1620" i="16" s="1"/>
  <c r="C1620" i="16"/>
  <c r="A1620" i="16" s="1"/>
  <c r="B1620" i="16"/>
  <c r="E1619" i="16"/>
  <c r="D1619" i="16"/>
  <c r="G1619" i="16" s="1"/>
  <c r="I1619" i="16" s="1"/>
  <c r="C1619" i="16"/>
  <c r="A1619" i="16" s="1"/>
  <c r="B1619" i="16"/>
  <c r="E1618" i="16"/>
  <c r="D1618" i="16"/>
  <c r="G1618" i="16" s="1"/>
  <c r="I1618" i="16" s="1"/>
  <c r="C1618" i="16"/>
  <c r="B1618" i="16"/>
  <c r="A1618" i="16"/>
  <c r="E1617" i="16"/>
  <c r="D1617" i="16"/>
  <c r="F1617" i="16" s="1"/>
  <c r="H1617" i="16" s="1"/>
  <c r="C1617" i="16"/>
  <c r="A1617" i="16" s="1"/>
  <c r="B1617" i="16"/>
  <c r="E1616" i="16"/>
  <c r="D1616" i="16"/>
  <c r="G1616" i="16" s="1"/>
  <c r="I1616" i="16" s="1"/>
  <c r="C1616" i="16"/>
  <c r="A1616" i="16" s="1"/>
  <c r="B1616" i="16"/>
  <c r="E1615" i="16"/>
  <c r="D1615" i="16"/>
  <c r="F1615" i="16" s="1"/>
  <c r="H1615" i="16" s="1"/>
  <c r="C1615" i="16"/>
  <c r="B1615" i="16"/>
  <c r="A1615" i="16"/>
  <c r="E1614" i="16"/>
  <c r="D1614" i="16"/>
  <c r="G1614" i="16" s="1"/>
  <c r="I1614" i="16" s="1"/>
  <c r="C1614" i="16"/>
  <c r="A1614" i="16" s="1"/>
  <c r="B1614" i="16"/>
  <c r="G1613" i="16"/>
  <c r="I1613" i="16" s="1"/>
  <c r="F1613" i="16"/>
  <c r="H1613" i="16" s="1"/>
  <c r="E1613" i="16"/>
  <c r="D1613" i="16"/>
  <c r="C1613" i="16"/>
  <c r="A1613" i="16" s="1"/>
  <c r="B1613" i="16"/>
  <c r="E1612" i="16"/>
  <c r="D1612" i="16"/>
  <c r="F1612" i="16" s="1"/>
  <c r="H1612" i="16" s="1"/>
  <c r="C1612" i="16"/>
  <c r="B1612" i="16"/>
  <c r="A1612" i="16"/>
  <c r="E1611" i="16"/>
  <c r="D1611" i="16"/>
  <c r="G1611" i="16" s="1"/>
  <c r="I1611" i="16" s="1"/>
  <c r="C1611" i="16"/>
  <c r="A1611" i="16" s="1"/>
  <c r="B1611" i="16"/>
  <c r="F1610" i="16"/>
  <c r="H1610" i="16" s="1"/>
  <c r="E1610" i="16"/>
  <c r="D1610" i="16"/>
  <c r="G1610" i="16" s="1"/>
  <c r="I1610" i="16" s="1"/>
  <c r="C1610" i="16"/>
  <c r="A1610" i="16" s="1"/>
  <c r="B1610" i="16"/>
  <c r="E1609" i="16"/>
  <c r="D1609" i="16"/>
  <c r="F1609" i="16" s="1"/>
  <c r="H1609" i="16" s="1"/>
  <c r="C1609" i="16"/>
  <c r="A1609" i="16" s="1"/>
  <c r="B1609" i="16"/>
  <c r="E1608" i="16"/>
  <c r="D1608" i="16"/>
  <c r="C1608" i="16"/>
  <c r="A1608" i="16" s="1"/>
  <c r="B1608" i="16"/>
  <c r="E1607" i="16"/>
  <c r="D1607" i="16"/>
  <c r="G1607" i="16" s="1"/>
  <c r="I1607" i="16" s="1"/>
  <c r="C1607" i="16"/>
  <c r="B1607" i="16"/>
  <c r="A1607" i="16"/>
  <c r="E1606" i="16"/>
  <c r="D1606" i="16"/>
  <c r="F1606" i="16" s="1"/>
  <c r="H1606" i="16" s="1"/>
  <c r="C1606" i="16"/>
  <c r="A1606" i="16" s="1"/>
  <c r="B1606" i="16"/>
  <c r="E1605" i="16"/>
  <c r="D1605" i="16"/>
  <c r="C1605" i="16"/>
  <c r="A1605" i="16" s="1"/>
  <c r="B1605" i="16"/>
  <c r="E1604" i="16"/>
  <c r="D1604" i="16"/>
  <c r="F1604" i="16" s="1"/>
  <c r="H1604" i="16" s="1"/>
  <c r="C1604" i="16"/>
  <c r="A1604" i="16" s="1"/>
  <c r="B1604" i="16"/>
  <c r="F1603" i="16"/>
  <c r="H1603" i="16" s="1"/>
  <c r="E1603" i="16"/>
  <c r="D1603" i="16"/>
  <c r="G1603" i="16" s="1"/>
  <c r="I1603" i="16" s="1"/>
  <c r="C1603" i="16"/>
  <c r="A1603" i="16" s="1"/>
  <c r="B1603" i="16"/>
  <c r="E1602" i="16"/>
  <c r="D1602" i="16"/>
  <c r="C1602" i="16"/>
  <c r="A1602" i="16" s="1"/>
  <c r="B1602" i="16"/>
  <c r="E1601" i="16"/>
  <c r="D1601" i="16"/>
  <c r="F1601" i="16" s="1"/>
  <c r="H1601" i="16" s="1"/>
  <c r="C1601" i="16"/>
  <c r="A1601" i="16" s="1"/>
  <c r="B1601" i="16"/>
  <c r="F1600" i="16"/>
  <c r="H1600" i="16" s="1"/>
  <c r="E1600" i="16"/>
  <c r="D1600" i="16"/>
  <c r="G1600" i="16" s="1"/>
  <c r="I1600" i="16" s="1"/>
  <c r="C1600" i="16"/>
  <c r="A1600" i="16" s="1"/>
  <c r="B1600" i="16"/>
  <c r="E1599" i="16"/>
  <c r="D1599" i="16"/>
  <c r="F1599" i="16" s="1"/>
  <c r="H1599" i="16" s="1"/>
  <c r="C1599" i="16"/>
  <c r="A1599" i="16" s="1"/>
  <c r="B1599" i="16"/>
  <c r="E1598" i="16"/>
  <c r="D1598" i="16"/>
  <c r="G1598" i="16" s="1"/>
  <c r="I1598" i="16" s="1"/>
  <c r="C1598" i="16"/>
  <c r="A1598" i="16" s="1"/>
  <c r="B1598" i="16"/>
  <c r="G1597" i="16"/>
  <c r="I1597" i="16" s="1"/>
  <c r="E1597" i="16"/>
  <c r="D1597" i="16"/>
  <c r="F1597" i="16" s="1"/>
  <c r="H1597" i="16" s="1"/>
  <c r="C1597" i="16"/>
  <c r="A1597" i="16" s="1"/>
  <c r="B1597" i="16"/>
  <c r="E1596" i="16"/>
  <c r="D1596" i="16"/>
  <c r="F1596" i="16" s="1"/>
  <c r="H1596" i="16" s="1"/>
  <c r="C1596" i="16"/>
  <c r="B1596" i="16"/>
  <c r="A1596" i="16"/>
  <c r="E1595" i="16"/>
  <c r="D1595" i="16"/>
  <c r="G1595" i="16" s="1"/>
  <c r="I1595" i="16" s="1"/>
  <c r="C1595" i="16"/>
  <c r="A1595" i="16" s="1"/>
  <c r="B1595" i="16"/>
  <c r="E1594" i="16"/>
  <c r="D1594" i="16"/>
  <c r="G1594" i="16" s="1"/>
  <c r="I1594" i="16" s="1"/>
  <c r="C1594" i="16"/>
  <c r="A1594" i="16" s="1"/>
  <c r="B1594" i="16"/>
  <c r="E1593" i="16"/>
  <c r="D1593" i="16"/>
  <c r="F1593" i="16" s="1"/>
  <c r="H1593" i="16" s="1"/>
  <c r="C1593" i="16"/>
  <c r="A1593" i="16" s="1"/>
  <c r="B1593" i="16"/>
  <c r="E1592" i="16"/>
  <c r="D1592" i="16"/>
  <c r="G1592" i="16" s="1"/>
  <c r="I1592" i="16" s="1"/>
  <c r="C1592" i="16"/>
  <c r="A1592" i="16" s="1"/>
  <c r="B1592" i="16"/>
  <c r="F1591" i="16"/>
  <c r="H1591" i="16" s="1"/>
  <c r="E1591" i="16"/>
  <c r="D1591" i="16"/>
  <c r="G1591" i="16" s="1"/>
  <c r="I1591" i="16" s="1"/>
  <c r="C1591" i="16"/>
  <c r="A1591" i="16" s="1"/>
  <c r="B1591" i="16"/>
  <c r="E1590" i="16"/>
  <c r="D1590" i="16"/>
  <c r="F1590" i="16" s="1"/>
  <c r="H1590" i="16" s="1"/>
  <c r="C1590" i="16"/>
  <c r="A1590" i="16" s="1"/>
  <c r="B1590" i="16"/>
  <c r="E1589" i="16"/>
  <c r="D1589" i="16"/>
  <c r="G1589" i="16" s="1"/>
  <c r="I1589" i="16" s="1"/>
  <c r="C1589" i="16"/>
  <c r="A1589" i="16" s="1"/>
  <c r="B1589" i="16"/>
  <c r="E1588" i="16"/>
  <c r="D1588" i="16"/>
  <c r="F1588" i="16" s="1"/>
  <c r="H1588" i="16" s="1"/>
  <c r="C1588" i="16"/>
  <c r="A1588" i="16" s="1"/>
  <c r="B1588" i="16"/>
  <c r="G1587" i="16"/>
  <c r="I1587" i="16" s="1"/>
  <c r="F1587" i="16"/>
  <c r="H1587" i="16" s="1"/>
  <c r="E1587" i="16"/>
  <c r="D1587" i="16"/>
  <c r="C1587" i="16"/>
  <c r="A1587" i="16" s="1"/>
  <c r="B1587" i="16"/>
  <c r="F1586" i="16"/>
  <c r="H1586" i="16" s="1"/>
  <c r="E1586" i="16"/>
  <c r="D1586" i="16"/>
  <c r="G1586" i="16" s="1"/>
  <c r="I1586" i="16" s="1"/>
  <c r="C1586" i="16"/>
  <c r="A1586" i="16" s="1"/>
  <c r="B1586" i="16"/>
  <c r="E1585" i="16"/>
  <c r="D1585" i="16"/>
  <c r="F1585" i="16" s="1"/>
  <c r="H1585" i="16" s="1"/>
  <c r="C1585" i="16"/>
  <c r="A1585" i="16" s="1"/>
  <c r="B1585" i="16"/>
  <c r="G1584" i="16"/>
  <c r="I1584" i="16" s="1"/>
  <c r="F1584" i="16"/>
  <c r="H1584" i="16" s="1"/>
  <c r="E1584" i="16"/>
  <c r="D1584" i="16"/>
  <c r="C1584" i="16"/>
  <c r="A1584" i="16" s="1"/>
  <c r="B1584" i="16"/>
  <c r="E1583" i="16"/>
  <c r="D1583" i="16"/>
  <c r="F1583" i="16" s="1"/>
  <c r="H1583" i="16" s="1"/>
  <c r="C1583" i="16"/>
  <c r="A1583" i="16" s="1"/>
  <c r="B1583" i="16"/>
  <c r="E1582" i="16"/>
  <c r="D1582" i="16"/>
  <c r="F1582" i="16" s="1"/>
  <c r="H1582" i="16" s="1"/>
  <c r="C1582" i="16"/>
  <c r="A1582" i="16" s="1"/>
  <c r="B1582" i="16"/>
  <c r="G1581" i="16"/>
  <c r="I1581" i="16" s="1"/>
  <c r="E1581" i="16"/>
  <c r="D1581" i="16"/>
  <c r="F1581" i="16" s="1"/>
  <c r="H1581" i="16" s="1"/>
  <c r="C1581" i="16"/>
  <c r="A1581" i="16" s="1"/>
  <c r="B1581" i="16"/>
  <c r="E1580" i="16"/>
  <c r="D1580" i="16"/>
  <c r="C1580" i="16"/>
  <c r="B1580" i="16"/>
  <c r="A1580" i="16"/>
  <c r="E1579" i="16"/>
  <c r="D1579" i="16"/>
  <c r="F1579" i="16" s="1"/>
  <c r="H1579" i="16" s="1"/>
  <c r="C1579" i="16"/>
  <c r="A1579" i="16" s="1"/>
  <c r="B1579" i="16"/>
  <c r="F1578" i="16"/>
  <c r="H1578" i="16" s="1"/>
  <c r="E1578" i="16"/>
  <c r="D1578" i="16"/>
  <c r="G1578" i="16" s="1"/>
  <c r="I1578" i="16" s="1"/>
  <c r="C1578" i="16"/>
  <c r="A1578" i="16" s="1"/>
  <c r="B1578" i="16"/>
  <c r="E1577" i="16"/>
  <c r="D1577" i="16"/>
  <c r="C1577" i="16"/>
  <c r="A1577" i="16" s="1"/>
  <c r="B1577" i="16"/>
  <c r="F1576" i="16"/>
  <c r="H1576" i="16" s="1"/>
  <c r="E1576" i="16"/>
  <c r="D1576" i="16"/>
  <c r="G1576" i="16" s="1"/>
  <c r="I1576" i="16" s="1"/>
  <c r="C1576" i="16"/>
  <c r="A1576" i="16" s="1"/>
  <c r="B1576" i="16"/>
  <c r="E1575" i="16"/>
  <c r="D1575" i="16"/>
  <c r="G1575" i="16" s="1"/>
  <c r="I1575" i="16" s="1"/>
  <c r="C1575" i="16"/>
  <c r="A1575" i="16" s="1"/>
  <c r="B1575" i="16"/>
  <c r="E1574" i="16"/>
  <c r="D1574" i="16"/>
  <c r="C1574" i="16"/>
  <c r="A1574" i="16" s="1"/>
  <c r="B1574" i="16"/>
  <c r="F1573" i="16"/>
  <c r="H1573" i="16" s="1"/>
  <c r="E1573" i="16"/>
  <c r="D1573" i="16"/>
  <c r="G1573" i="16" s="1"/>
  <c r="I1573" i="16" s="1"/>
  <c r="C1573" i="16"/>
  <c r="A1573" i="16" s="1"/>
  <c r="B1573" i="16"/>
  <c r="E1572" i="16"/>
  <c r="D1572" i="16"/>
  <c r="C1572" i="16"/>
  <c r="A1572" i="16" s="1"/>
  <c r="B1572" i="16"/>
  <c r="E1571" i="16"/>
  <c r="D1571" i="16"/>
  <c r="G1571" i="16" s="1"/>
  <c r="I1571" i="16" s="1"/>
  <c r="C1571" i="16"/>
  <c r="A1571" i="16" s="1"/>
  <c r="B1571" i="16"/>
  <c r="F1570" i="16"/>
  <c r="H1570" i="16" s="1"/>
  <c r="E1570" i="16"/>
  <c r="D1570" i="16"/>
  <c r="G1570" i="16" s="1"/>
  <c r="I1570" i="16" s="1"/>
  <c r="C1570" i="16"/>
  <c r="A1570" i="16" s="1"/>
  <c r="B1570" i="16"/>
  <c r="E1569" i="16"/>
  <c r="D1569" i="16"/>
  <c r="C1569" i="16"/>
  <c r="A1569" i="16" s="1"/>
  <c r="B1569" i="16"/>
  <c r="E1568" i="16"/>
  <c r="D1568" i="16"/>
  <c r="G1568" i="16" s="1"/>
  <c r="I1568" i="16" s="1"/>
  <c r="C1568" i="16"/>
  <c r="A1568" i="16" s="1"/>
  <c r="B1568" i="16"/>
  <c r="E1567" i="16"/>
  <c r="D1567" i="16"/>
  <c r="C1567" i="16"/>
  <c r="B1567" i="16"/>
  <c r="A1567" i="16"/>
  <c r="E1566" i="16"/>
  <c r="D1566" i="16"/>
  <c r="F1566" i="16" s="1"/>
  <c r="H1566" i="16" s="1"/>
  <c r="C1566" i="16"/>
  <c r="A1566" i="16" s="1"/>
  <c r="B1566" i="16"/>
  <c r="E1565" i="16"/>
  <c r="D1565" i="16"/>
  <c r="G1565" i="16" s="1"/>
  <c r="I1565" i="16" s="1"/>
  <c r="C1565" i="16"/>
  <c r="A1565" i="16" s="1"/>
  <c r="B1565" i="16"/>
  <c r="E1564" i="16"/>
  <c r="D1564" i="16"/>
  <c r="C1564" i="16"/>
  <c r="A1564" i="16" s="1"/>
  <c r="B1564" i="16"/>
  <c r="E1563" i="16"/>
  <c r="D1563" i="16"/>
  <c r="F1563" i="16" s="1"/>
  <c r="H1563" i="16" s="1"/>
  <c r="C1563" i="16"/>
  <c r="A1563" i="16" s="1"/>
  <c r="B1563" i="16"/>
  <c r="G1562" i="16"/>
  <c r="I1562" i="16" s="1"/>
  <c r="F1562" i="16"/>
  <c r="H1562" i="16" s="1"/>
  <c r="E1562" i="16"/>
  <c r="D1562" i="16"/>
  <c r="C1562" i="16"/>
  <c r="A1562" i="16" s="1"/>
  <c r="B1562" i="16"/>
  <c r="E1561" i="16"/>
  <c r="D1561" i="16"/>
  <c r="C1561" i="16"/>
  <c r="A1561" i="16" s="1"/>
  <c r="B1561" i="16"/>
  <c r="F1560" i="16"/>
  <c r="H1560" i="16" s="1"/>
  <c r="E1560" i="16"/>
  <c r="D1560" i="16"/>
  <c r="G1560" i="16" s="1"/>
  <c r="I1560" i="16" s="1"/>
  <c r="C1560" i="16"/>
  <c r="A1560" i="16" s="1"/>
  <c r="B1560" i="16"/>
  <c r="E1559" i="16"/>
  <c r="D1559" i="16"/>
  <c r="G1559" i="16" s="1"/>
  <c r="I1559" i="16" s="1"/>
  <c r="C1559" i="16"/>
  <c r="B1559" i="16"/>
  <c r="A1559" i="16"/>
  <c r="E1558" i="16"/>
  <c r="D1558" i="16"/>
  <c r="C1558" i="16"/>
  <c r="A1558" i="16" s="1"/>
  <c r="B1558" i="16"/>
  <c r="F1557" i="16"/>
  <c r="H1557" i="16" s="1"/>
  <c r="E1557" i="16"/>
  <c r="D1557" i="16"/>
  <c r="G1557" i="16" s="1"/>
  <c r="I1557" i="16" s="1"/>
  <c r="C1557" i="16"/>
  <c r="A1557" i="16" s="1"/>
  <c r="B1557" i="16"/>
  <c r="E1556" i="16"/>
  <c r="D1556" i="16"/>
  <c r="C1556" i="16"/>
  <c r="A1556" i="16" s="1"/>
  <c r="B1556" i="16"/>
  <c r="E1555" i="16"/>
  <c r="D1555" i="16"/>
  <c r="C1555" i="16"/>
  <c r="A1555" i="16" s="1"/>
  <c r="B1555" i="16"/>
  <c r="E1554" i="16"/>
  <c r="D1554" i="16"/>
  <c r="G1554" i="16" s="1"/>
  <c r="I1554" i="16" s="1"/>
  <c r="C1554" i="16"/>
  <c r="B1554" i="16"/>
  <c r="A1554" i="16"/>
  <c r="E1553" i="16"/>
  <c r="D1553" i="16"/>
  <c r="C1553" i="16"/>
  <c r="A1553" i="16" s="1"/>
  <c r="B1553" i="16"/>
  <c r="E1552" i="16"/>
  <c r="D1552" i="16"/>
  <c r="C1552" i="16"/>
  <c r="A1552" i="16" s="1"/>
  <c r="B1552" i="16"/>
  <c r="E1551" i="16"/>
  <c r="D1551" i="16"/>
  <c r="C1551" i="16"/>
  <c r="A1551" i="16" s="1"/>
  <c r="B1551" i="16"/>
  <c r="E1550" i="16"/>
  <c r="D1550" i="16"/>
  <c r="F1550" i="16" s="1"/>
  <c r="H1550" i="16" s="1"/>
  <c r="C1550" i="16"/>
  <c r="A1550" i="16" s="1"/>
  <c r="B1550" i="16"/>
  <c r="E1549" i="16"/>
  <c r="D1549" i="16"/>
  <c r="C1549" i="16"/>
  <c r="A1549" i="16" s="1"/>
  <c r="B1549" i="16"/>
  <c r="E1548" i="16"/>
  <c r="D1548" i="16"/>
  <c r="C1548" i="16"/>
  <c r="A1548" i="16" s="1"/>
  <c r="B1548" i="16"/>
  <c r="E1547" i="16"/>
  <c r="D1547" i="16"/>
  <c r="F1547" i="16" s="1"/>
  <c r="H1547" i="16" s="1"/>
  <c r="C1547" i="16"/>
  <c r="A1547" i="16" s="1"/>
  <c r="B1547" i="16"/>
  <c r="E1546" i="16"/>
  <c r="D1546" i="16"/>
  <c r="G1546" i="16" s="1"/>
  <c r="I1546" i="16" s="1"/>
  <c r="C1546" i="16"/>
  <c r="A1546" i="16" s="1"/>
  <c r="B1546" i="16"/>
  <c r="E1545" i="16"/>
  <c r="D1545" i="16"/>
  <c r="C1545" i="16"/>
  <c r="A1545" i="16" s="1"/>
  <c r="B1545" i="16"/>
  <c r="E1544" i="16"/>
  <c r="D1544" i="16"/>
  <c r="G1544" i="16" s="1"/>
  <c r="I1544" i="16" s="1"/>
  <c r="C1544" i="16"/>
  <c r="A1544" i="16" s="1"/>
  <c r="B1544" i="16"/>
  <c r="E1543" i="16"/>
  <c r="D1543" i="16"/>
  <c r="G1543" i="16" s="1"/>
  <c r="I1543" i="16" s="1"/>
  <c r="C1543" i="16"/>
  <c r="B1543" i="16"/>
  <c r="A1543" i="16"/>
  <c r="E1542" i="16"/>
  <c r="D1542" i="16"/>
  <c r="F1542" i="16" s="1"/>
  <c r="H1542" i="16" s="1"/>
  <c r="C1542" i="16"/>
  <c r="A1542" i="16" s="1"/>
  <c r="B1542" i="16"/>
  <c r="E1541" i="16"/>
  <c r="D1541" i="16"/>
  <c r="G1541" i="16" s="1"/>
  <c r="I1541" i="16" s="1"/>
  <c r="C1541" i="16"/>
  <c r="A1541" i="16" s="1"/>
  <c r="B1541" i="16"/>
  <c r="E1540" i="16"/>
  <c r="D1540" i="16"/>
  <c r="F1540" i="16" s="1"/>
  <c r="H1540" i="16" s="1"/>
  <c r="C1540" i="16"/>
  <c r="A1540" i="16" s="1"/>
  <c r="B1540" i="16"/>
  <c r="E1539" i="16"/>
  <c r="D1539" i="16"/>
  <c r="G1539" i="16" s="1"/>
  <c r="I1539" i="16" s="1"/>
  <c r="C1539" i="16"/>
  <c r="A1539" i="16" s="1"/>
  <c r="B1539" i="16"/>
  <c r="E1538" i="16"/>
  <c r="D1538" i="16"/>
  <c r="C1538" i="16"/>
  <c r="B1538" i="16"/>
  <c r="A1538" i="16"/>
  <c r="E1537" i="16"/>
  <c r="D1537" i="16"/>
  <c r="C1537" i="16"/>
  <c r="A1537" i="16" s="1"/>
  <c r="B1537" i="16"/>
  <c r="E1536" i="16"/>
  <c r="D1536" i="16"/>
  <c r="C1536" i="16"/>
  <c r="A1536" i="16" s="1"/>
  <c r="B1536" i="16"/>
  <c r="E1535" i="16"/>
  <c r="D1535" i="16"/>
  <c r="G1535" i="16" s="1"/>
  <c r="I1535" i="16" s="1"/>
  <c r="C1535" i="16"/>
  <c r="A1535" i="16" s="1"/>
  <c r="B1535" i="16"/>
  <c r="E1534" i="16"/>
  <c r="D1534" i="16"/>
  <c r="C1534" i="16"/>
  <c r="A1534" i="16" s="1"/>
  <c r="B1534" i="16"/>
  <c r="E1533" i="16"/>
  <c r="D1533" i="16"/>
  <c r="C1533" i="16"/>
  <c r="A1533" i="16" s="1"/>
  <c r="B1533" i="16"/>
  <c r="E1532" i="16"/>
  <c r="D1532" i="16"/>
  <c r="G1532" i="16" s="1"/>
  <c r="I1532" i="16" s="1"/>
  <c r="C1532" i="16"/>
  <c r="A1532" i="16" s="1"/>
  <c r="B1532" i="16"/>
  <c r="E1531" i="16"/>
  <c r="D1531" i="16"/>
  <c r="G1531" i="16" s="1"/>
  <c r="I1531" i="16" s="1"/>
  <c r="C1531" i="16"/>
  <c r="A1531" i="16" s="1"/>
  <c r="B1531" i="16"/>
  <c r="E1530" i="16"/>
  <c r="D1530" i="16"/>
  <c r="C1530" i="16"/>
  <c r="B1530" i="16"/>
  <c r="A1530" i="16"/>
  <c r="E1529" i="16"/>
  <c r="D1529" i="16"/>
  <c r="C1529" i="16"/>
  <c r="A1529" i="16" s="1"/>
  <c r="B1529" i="16"/>
  <c r="E1528" i="16"/>
  <c r="D1528" i="16"/>
  <c r="G1528" i="16" s="1"/>
  <c r="I1528" i="16" s="1"/>
  <c r="C1528" i="16"/>
  <c r="A1528" i="16" s="1"/>
  <c r="B1528" i="16"/>
  <c r="F1527" i="16"/>
  <c r="H1527" i="16" s="1"/>
  <c r="E1527" i="16"/>
  <c r="D1527" i="16"/>
  <c r="G1527" i="16" s="1"/>
  <c r="I1527" i="16" s="1"/>
  <c r="C1527" i="16"/>
  <c r="B1527" i="16"/>
  <c r="A1527" i="16"/>
  <c r="E1526" i="16"/>
  <c r="D1526" i="16"/>
  <c r="C1526" i="16"/>
  <c r="A1526" i="16" s="1"/>
  <c r="B1526" i="16"/>
  <c r="E1525" i="16"/>
  <c r="D1525" i="16"/>
  <c r="C1525" i="16"/>
  <c r="A1525" i="16" s="1"/>
  <c r="B1525" i="16"/>
  <c r="E1524" i="16"/>
  <c r="D1524" i="16"/>
  <c r="G1524" i="16" s="1"/>
  <c r="I1524" i="16" s="1"/>
  <c r="C1524" i="16"/>
  <c r="B1524" i="16"/>
  <c r="A1524" i="16"/>
  <c r="E1523" i="16"/>
  <c r="D1523" i="16"/>
  <c r="G1523" i="16" s="1"/>
  <c r="I1523" i="16" s="1"/>
  <c r="C1523" i="16"/>
  <c r="A1523" i="16" s="1"/>
  <c r="B1523" i="16"/>
  <c r="E1522" i="16"/>
  <c r="D1522" i="16"/>
  <c r="C1522" i="16"/>
  <c r="A1522" i="16" s="1"/>
  <c r="B1522" i="16"/>
  <c r="E1521" i="16"/>
  <c r="D1521" i="16"/>
  <c r="C1521" i="16"/>
  <c r="B1521" i="16"/>
  <c r="A1521" i="16"/>
  <c r="E1520" i="16"/>
  <c r="D1520" i="16"/>
  <c r="G1520" i="16" s="1"/>
  <c r="I1520" i="16" s="1"/>
  <c r="C1520" i="16"/>
  <c r="A1520" i="16" s="1"/>
  <c r="B1520" i="16"/>
  <c r="E1519" i="16"/>
  <c r="D1519" i="16"/>
  <c r="C1519" i="16"/>
  <c r="A1519" i="16" s="1"/>
  <c r="B1519" i="16"/>
  <c r="E1518" i="16"/>
  <c r="D1518" i="16"/>
  <c r="C1518" i="16"/>
  <c r="A1518" i="16" s="1"/>
  <c r="B1518" i="16"/>
  <c r="E1517" i="16"/>
  <c r="D1517" i="16"/>
  <c r="C1517" i="16"/>
  <c r="A1517" i="16" s="1"/>
  <c r="B1517" i="16"/>
  <c r="E1516" i="16"/>
  <c r="D1516" i="16"/>
  <c r="G1516" i="16" s="1"/>
  <c r="I1516" i="16" s="1"/>
  <c r="C1516" i="16"/>
  <c r="A1516" i="16" s="1"/>
  <c r="B1516" i="16"/>
  <c r="E1515" i="16"/>
  <c r="D1515" i="16"/>
  <c r="G1515" i="16" s="1"/>
  <c r="I1515" i="16" s="1"/>
  <c r="C1515" i="16"/>
  <c r="A1515" i="16" s="1"/>
  <c r="B1515" i="16"/>
  <c r="E1514" i="16"/>
  <c r="D1514" i="16"/>
  <c r="C1514" i="16"/>
  <c r="A1514" i="16" s="1"/>
  <c r="B1514" i="16"/>
  <c r="E1513" i="16"/>
  <c r="D1513" i="16"/>
  <c r="C1513" i="16"/>
  <c r="B1513" i="16"/>
  <c r="A1513" i="16"/>
  <c r="E1512" i="16"/>
  <c r="D1512" i="16"/>
  <c r="G1512" i="16" s="1"/>
  <c r="I1512" i="16" s="1"/>
  <c r="C1512" i="16"/>
  <c r="A1512" i="16" s="1"/>
  <c r="B1512" i="16"/>
  <c r="F1511" i="16"/>
  <c r="H1511" i="16" s="1"/>
  <c r="E1511" i="16"/>
  <c r="D1511" i="16"/>
  <c r="G1511" i="16" s="1"/>
  <c r="I1511" i="16" s="1"/>
  <c r="C1511" i="16"/>
  <c r="B1511" i="16"/>
  <c r="A1511" i="16"/>
  <c r="E1510" i="16"/>
  <c r="D1510" i="16"/>
  <c r="C1510" i="16"/>
  <c r="A1510" i="16" s="1"/>
  <c r="B1510" i="16"/>
  <c r="E1509" i="16"/>
  <c r="D1509" i="16"/>
  <c r="C1509" i="16"/>
  <c r="A1509" i="16" s="1"/>
  <c r="B1509" i="16"/>
  <c r="F1508" i="16"/>
  <c r="H1508" i="16" s="1"/>
  <c r="E1508" i="16"/>
  <c r="D1508" i="16"/>
  <c r="G1508" i="16" s="1"/>
  <c r="I1508" i="16" s="1"/>
  <c r="C1508" i="16"/>
  <c r="A1508" i="16" s="1"/>
  <c r="B1508" i="16"/>
  <c r="E1507" i="16"/>
  <c r="D1507" i="16"/>
  <c r="G1507" i="16" s="1"/>
  <c r="I1507" i="16" s="1"/>
  <c r="C1507" i="16"/>
  <c r="A1507" i="16" s="1"/>
  <c r="B1507" i="16"/>
  <c r="E1506" i="16"/>
  <c r="D1506" i="16"/>
  <c r="C1506" i="16"/>
  <c r="B1506" i="16"/>
  <c r="A1506" i="16"/>
  <c r="E1505" i="16"/>
  <c r="D1505" i="16"/>
  <c r="C1505" i="16"/>
  <c r="B1505" i="16"/>
  <c r="A1505" i="16"/>
  <c r="E1504" i="16"/>
  <c r="D1504" i="16"/>
  <c r="G1504" i="16" s="1"/>
  <c r="I1504" i="16" s="1"/>
  <c r="C1504" i="16"/>
  <c r="A1504" i="16" s="1"/>
  <c r="B1504" i="16"/>
  <c r="F1503" i="16"/>
  <c r="H1503" i="16" s="1"/>
  <c r="E1503" i="16"/>
  <c r="D1503" i="16"/>
  <c r="G1503" i="16" s="1"/>
  <c r="I1503" i="16" s="1"/>
  <c r="C1503" i="16"/>
  <c r="B1503" i="16"/>
  <c r="A1503" i="16"/>
  <c r="E1502" i="16"/>
  <c r="D1502" i="16"/>
  <c r="C1502" i="16"/>
  <c r="A1502" i="16" s="1"/>
  <c r="B1502" i="16"/>
  <c r="E1501" i="16"/>
  <c r="D1501" i="16"/>
  <c r="C1501" i="16"/>
  <c r="A1501" i="16" s="1"/>
  <c r="B1501" i="16"/>
  <c r="F1500" i="16"/>
  <c r="H1500" i="16" s="1"/>
  <c r="E1500" i="16"/>
  <c r="D1500" i="16"/>
  <c r="G1500" i="16" s="1"/>
  <c r="I1500" i="16" s="1"/>
  <c r="C1500" i="16"/>
  <c r="B1500" i="16"/>
  <c r="A1500" i="16"/>
  <c r="E1499" i="16"/>
  <c r="D1499" i="16"/>
  <c r="G1499" i="16" s="1"/>
  <c r="I1499" i="16" s="1"/>
  <c r="C1499" i="16"/>
  <c r="A1499" i="16" s="1"/>
  <c r="B1499" i="16"/>
  <c r="E1498" i="16"/>
  <c r="D1498" i="16"/>
  <c r="C1498" i="16"/>
  <c r="A1498" i="16" s="1"/>
  <c r="B1498" i="16"/>
  <c r="E1497" i="16"/>
  <c r="D1497" i="16"/>
  <c r="C1497" i="16"/>
  <c r="B1497" i="16"/>
  <c r="A1497" i="16"/>
  <c r="E1496" i="16"/>
  <c r="D1496" i="16"/>
  <c r="G1496" i="16" s="1"/>
  <c r="I1496" i="16" s="1"/>
  <c r="C1496" i="16"/>
  <c r="A1496" i="16" s="1"/>
  <c r="B1496" i="16"/>
  <c r="E1495" i="16"/>
  <c r="D1495" i="16"/>
  <c r="G1495" i="16" s="1"/>
  <c r="I1495" i="16" s="1"/>
  <c r="C1495" i="16"/>
  <c r="B1495" i="16"/>
  <c r="A1495" i="16"/>
  <c r="E1494" i="16"/>
  <c r="D1494" i="16"/>
  <c r="C1494" i="16"/>
  <c r="A1494" i="16" s="1"/>
  <c r="B1494" i="16"/>
  <c r="E1493" i="16"/>
  <c r="D1493" i="16"/>
  <c r="C1493" i="16"/>
  <c r="A1493" i="16" s="1"/>
  <c r="B1493" i="16"/>
  <c r="E1492" i="16"/>
  <c r="D1492" i="16"/>
  <c r="C1492" i="16"/>
  <c r="A1492" i="16" s="1"/>
  <c r="B1492" i="16"/>
  <c r="E1491" i="16"/>
  <c r="D1491" i="16"/>
  <c r="G1491" i="16" s="1"/>
  <c r="I1491" i="16" s="1"/>
  <c r="C1491" i="16"/>
  <c r="A1491" i="16" s="1"/>
  <c r="B1491" i="16"/>
  <c r="E1490" i="16"/>
  <c r="D1490" i="16"/>
  <c r="C1490" i="16"/>
  <c r="A1490" i="16" s="1"/>
  <c r="B1490" i="16"/>
  <c r="E1489" i="16"/>
  <c r="D1489" i="16"/>
  <c r="C1489" i="16"/>
  <c r="A1489" i="16" s="1"/>
  <c r="B1489" i="16"/>
  <c r="E1488" i="16"/>
  <c r="D1488" i="16"/>
  <c r="G1488" i="16" s="1"/>
  <c r="I1488" i="16" s="1"/>
  <c r="C1488" i="16"/>
  <c r="A1488" i="16" s="1"/>
  <c r="B1488" i="16"/>
  <c r="E1487" i="16"/>
  <c r="D1487" i="16"/>
  <c r="G1487" i="16" s="1"/>
  <c r="I1487" i="16" s="1"/>
  <c r="C1487" i="16"/>
  <c r="B1487" i="16"/>
  <c r="A1487" i="16"/>
  <c r="E1486" i="16"/>
  <c r="D1486" i="16"/>
  <c r="C1486" i="16"/>
  <c r="A1486" i="16" s="1"/>
  <c r="B1486" i="16"/>
  <c r="E1485" i="16"/>
  <c r="D1485" i="16"/>
  <c r="C1485" i="16"/>
  <c r="A1485" i="16" s="1"/>
  <c r="B1485" i="16"/>
  <c r="F1484" i="16"/>
  <c r="H1484" i="16" s="1"/>
  <c r="E1484" i="16"/>
  <c r="D1484" i="16"/>
  <c r="G1484" i="16" s="1"/>
  <c r="I1484" i="16" s="1"/>
  <c r="C1484" i="16"/>
  <c r="B1484" i="16"/>
  <c r="A1484" i="16"/>
  <c r="E1483" i="16"/>
  <c r="D1483" i="16"/>
  <c r="G1483" i="16" s="1"/>
  <c r="I1483" i="16" s="1"/>
  <c r="C1483" i="16"/>
  <c r="A1483" i="16" s="1"/>
  <c r="B1483" i="16"/>
  <c r="E1482" i="16"/>
  <c r="D1482" i="16"/>
  <c r="C1482" i="16"/>
  <c r="A1482" i="16" s="1"/>
  <c r="B1482" i="16"/>
  <c r="E1481" i="16"/>
  <c r="D1481" i="16"/>
  <c r="C1481" i="16"/>
  <c r="A1481" i="16" s="1"/>
  <c r="B1481" i="16"/>
  <c r="E1480" i="16"/>
  <c r="D1480" i="16"/>
  <c r="G1480" i="16" s="1"/>
  <c r="I1480" i="16" s="1"/>
  <c r="C1480" i="16"/>
  <c r="A1480" i="16" s="1"/>
  <c r="B1480" i="16"/>
  <c r="E1479" i="16"/>
  <c r="D1479" i="16"/>
  <c r="G1479" i="16" s="1"/>
  <c r="I1479" i="16" s="1"/>
  <c r="C1479" i="16"/>
  <c r="A1479" i="16" s="1"/>
  <c r="B1479" i="16"/>
  <c r="E1478" i="16"/>
  <c r="D1478" i="16"/>
  <c r="C1478" i="16"/>
  <c r="A1478" i="16" s="1"/>
  <c r="B1478" i="16"/>
  <c r="E1477" i="16"/>
  <c r="D1477" i="16"/>
  <c r="C1477" i="16"/>
  <c r="A1477" i="16" s="1"/>
  <c r="B1477" i="16"/>
  <c r="F1476" i="16"/>
  <c r="H1476" i="16" s="1"/>
  <c r="E1476" i="16"/>
  <c r="D1476" i="16"/>
  <c r="G1476" i="16" s="1"/>
  <c r="I1476" i="16" s="1"/>
  <c r="C1476" i="16"/>
  <c r="B1476" i="16"/>
  <c r="A1476" i="16"/>
  <c r="E1475" i="16"/>
  <c r="D1475" i="16"/>
  <c r="G1475" i="16" s="1"/>
  <c r="I1475" i="16" s="1"/>
  <c r="C1475" i="16"/>
  <c r="A1475" i="16" s="1"/>
  <c r="B1475" i="16"/>
  <c r="E1474" i="16"/>
  <c r="D1474" i="16"/>
  <c r="C1474" i="16"/>
  <c r="B1474" i="16"/>
  <c r="A1474" i="16"/>
  <c r="E1473" i="16"/>
  <c r="D1473" i="16"/>
  <c r="C1473" i="16"/>
  <c r="B1473" i="16"/>
  <c r="A1473" i="16"/>
  <c r="E1472" i="16"/>
  <c r="D1472" i="16"/>
  <c r="G1472" i="16" s="1"/>
  <c r="I1472" i="16" s="1"/>
  <c r="C1472" i="16"/>
  <c r="A1472" i="16" s="1"/>
  <c r="B1472" i="16"/>
  <c r="F1471" i="16"/>
  <c r="H1471" i="16" s="1"/>
  <c r="E1471" i="16"/>
  <c r="D1471" i="16"/>
  <c r="G1471" i="16" s="1"/>
  <c r="I1471" i="16" s="1"/>
  <c r="C1471" i="16"/>
  <c r="A1471" i="16" s="1"/>
  <c r="B1471" i="16"/>
  <c r="E1470" i="16"/>
  <c r="D1470" i="16"/>
  <c r="C1470" i="16"/>
  <c r="A1470" i="16" s="1"/>
  <c r="B1470" i="16"/>
  <c r="E1469" i="16"/>
  <c r="D1469" i="16"/>
  <c r="C1469" i="16"/>
  <c r="A1469" i="16" s="1"/>
  <c r="B1469" i="16"/>
  <c r="F1468" i="16"/>
  <c r="H1468" i="16" s="1"/>
  <c r="E1468" i="16"/>
  <c r="D1468" i="16"/>
  <c r="G1468" i="16" s="1"/>
  <c r="I1468" i="16" s="1"/>
  <c r="C1468" i="16"/>
  <c r="B1468" i="16"/>
  <c r="A1468" i="16"/>
  <c r="E1467" i="16"/>
  <c r="D1467" i="16"/>
  <c r="G1467" i="16" s="1"/>
  <c r="I1467" i="16" s="1"/>
  <c r="C1467" i="16"/>
  <c r="A1467" i="16" s="1"/>
  <c r="B1467" i="16"/>
  <c r="E1466" i="16"/>
  <c r="D1466" i="16"/>
  <c r="C1466" i="16"/>
  <c r="B1466" i="16"/>
  <c r="A1466" i="16"/>
  <c r="E1465" i="16"/>
  <c r="D1465" i="16"/>
  <c r="C1465" i="16"/>
  <c r="A1465" i="16" s="1"/>
  <c r="B1465" i="16"/>
  <c r="E1464" i="16"/>
  <c r="D1464" i="16"/>
  <c r="G1464" i="16" s="1"/>
  <c r="I1464" i="16" s="1"/>
  <c r="C1464" i="16"/>
  <c r="A1464" i="16" s="1"/>
  <c r="B1464" i="16"/>
  <c r="F1463" i="16"/>
  <c r="H1463" i="16" s="1"/>
  <c r="E1463" i="16"/>
  <c r="D1463" i="16"/>
  <c r="G1463" i="16" s="1"/>
  <c r="I1463" i="16" s="1"/>
  <c r="C1463" i="16"/>
  <c r="B1463" i="16"/>
  <c r="A1463" i="16"/>
  <c r="E1462" i="16"/>
  <c r="D1462" i="16"/>
  <c r="C1462" i="16"/>
  <c r="A1462" i="16" s="1"/>
  <c r="B1462" i="16"/>
  <c r="E1461" i="16"/>
  <c r="D1461" i="16"/>
  <c r="C1461" i="16"/>
  <c r="A1461" i="16" s="1"/>
  <c r="B1461" i="16"/>
  <c r="E1460" i="16"/>
  <c r="D1460" i="16"/>
  <c r="G1460" i="16" s="1"/>
  <c r="I1460" i="16" s="1"/>
  <c r="C1460" i="16"/>
  <c r="B1460" i="16"/>
  <c r="A1460" i="16"/>
  <c r="E1459" i="16"/>
  <c r="D1459" i="16"/>
  <c r="G1459" i="16" s="1"/>
  <c r="I1459" i="16" s="1"/>
  <c r="C1459" i="16"/>
  <c r="A1459" i="16" s="1"/>
  <c r="B1459" i="16"/>
  <c r="E1458" i="16"/>
  <c r="D1458" i="16"/>
  <c r="C1458" i="16"/>
  <c r="A1458" i="16" s="1"/>
  <c r="B1458" i="16"/>
  <c r="E1457" i="16"/>
  <c r="D1457" i="16"/>
  <c r="C1457" i="16"/>
  <c r="B1457" i="16"/>
  <c r="A1457" i="16"/>
  <c r="E1456" i="16"/>
  <c r="D1456" i="16"/>
  <c r="G1456" i="16" s="1"/>
  <c r="I1456" i="16" s="1"/>
  <c r="C1456" i="16"/>
  <c r="A1456" i="16" s="1"/>
  <c r="B1456" i="16"/>
  <c r="E1455" i="16"/>
  <c r="D1455" i="16"/>
  <c r="C1455" i="16"/>
  <c r="A1455" i="16" s="1"/>
  <c r="B1455" i="16"/>
  <c r="E1454" i="16"/>
  <c r="D1454" i="16"/>
  <c r="C1454" i="16"/>
  <c r="A1454" i="16" s="1"/>
  <c r="B1454" i="16"/>
  <c r="E1453" i="16"/>
  <c r="D1453" i="16"/>
  <c r="C1453" i="16"/>
  <c r="A1453" i="16" s="1"/>
  <c r="B1453" i="16"/>
  <c r="E1452" i="16"/>
  <c r="D1452" i="16"/>
  <c r="G1452" i="16" s="1"/>
  <c r="I1452" i="16" s="1"/>
  <c r="C1452" i="16"/>
  <c r="A1452" i="16" s="1"/>
  <c r="B1452" i="16"/>
  <c r="E1451" i="16"/>
  <c r="D1451" i="16"/>
  <c r="G1451" i="16" s="1"/>
  <c r="I1451" i="16" s="1"/>
  <c r="C1451" i="16"/>
  <c r="A1451" i="16" s="1"/>
  <c r="B1451" i="16"/>
  <c r="E1450" i="16"/>
  <c r="D1450" i="16"/>
  <c r="C1450" i="16"/>
  <c r="A1450" i="16" s="1"/>
  <c r="B1450" i="16"/>
  <c r="E1449" i="16"/>
  <c r="D1449" i="16"/>
  <c r="C1449" i="16"/>
  <c r="B1449" i="16"/>
  <c r="A1449" i="16"/>
  <c r="E1448" i="16"/>
  <c r="D1448" i="16"/>
  <c r="G1448" i="16" s="1"/>
  <c r="I1448" i="16" s="1"/>
  <c r="C1448" i="16"/>
  <c r="A1448" i="16" s="1"/>
  <c r="B1448" i="16"/>
  <c r="F1447" i="16"/>
  <c r="H1447" i="16" s="1"/>
  <c r="E1447" i="16"/>
  <c r="D1447" i="16"/>
  <c r="G1447" i="16" s="1"/>
  <c r="I1447" i="16" s="1"/>
  <c r="C1447" i="16"/>
  <c r="B1447" i="16"/>
  <c r="A1447" i="16"/>
  <c r="E1446" i="16"/>
  <c r="D1446" i="16"/>
  <c r="C1446" i="16"/>
  <c r="A1446" i="16" s="1"/>
  <c r="B1446" i="16"/>
  <c r="E1445" i="16"/>
  <c r="D1445" i="16"/>
  <c r="C1445" i="16"/>
  <c r="A1445" i="16" s="1"/>
  <c r="B1445" i="16"/>
  <c r="F1444" i="16"/>
  <c r="H1444" i="16" s="1"/>
  <c r="E1444" i="16"/>
  <c r="D1444" i="16"/>
  <c r="G1444" i="16" s="1"/>
  <c r="I1444" i="16" s="1"/>
  <c r="C1444" i="16"/>
  <c r="A1444" i="16" s="1"/>
  <c r="B1444" i="16"/>
  <c r="E1443" i="16"/>
  <c r="D1443" i="16"/>
  <c r="G1443" i="16" s="1"/>
  <c r="I1443" i="16" s="1"/>
  <c r="C1443" i="16"/>
  <c r="A1443" i="16" s="1"/>
  <c r="B1443" i="16"/>
  <c r="E1442" i="16"/>
  <c r="D1442" i="16"/>
  <c r="C1442" i="16"/>
  <c r="B1442" i="16"/>
  <c r="A1442" i="16"/>
  <c r="E1441" i="16"/>
  <c r="D1441" i="16"/>
  <c r="C1441" i="16"/>
  <c r="B1441" i="16"/>
  <c r="A1441" i="16"/>
  <c r="E1440" i="16"/>
  <c r="D1440" i="16"/>
  <c r="G1440" i="16" s="1"/>
  <c r="I1440" i="16" s="1"/>
  <c r="C1440" i="16"/>
  <c r="A1440" i="16" s="1"/>
  <c r="B1440" i="16"/>
  <c r="F1439" i="16"/>
  <c r="H1439" i="16" s="1"/>
  <c r="E1439" i="16"/>
  <c r="D1439" i="16"/>
  <c r="G1439" i="16" s="1"/>
  <c r="I1439" i="16" s="1"/>
  <c r="C1439" i="16"/>
  <c r="B1439" i="16"/>
  <c r="A1439" i="16"/>
  <c r="E1438" i="16"/>
  <c r="D1438" i="16"/>
  <c r="C1438" i="16"/>
  <c r="A1438" i="16" s="1"/>
  <c r="B1438" i="16"/>
  <c r="E1437" i="16"/>
  <c r="D1437" i="16"/>
  <c r="C1437" i="16"/>
  <c r="A1437" i="16" s="1"/>
  <c r="B1437" i="16"/>
  <c r="F1436" i="16"/>
  <c r="H1436" i="16" s="1"/>
  <c r="E1436" i="16"/>
  <c r="D1436" i="16"/>
  <c r="G1436" i="16" s="1"/>
  <c r="I1436" i="16" s="1"/>
  <c r="C1436" i="16"/>
  <c r="B1436" i="16"/>
  <c r="A1436" i="16"/>
  <c r="E1435" i="16"/>
  <c r="D1435" i="16"/>
  <c r="G1435" i="16" s="1"/>
  <c r="I1435" i="16" s="1"/>
  <c r="C1435" i="16"/>
  <c r="A1435" i="16" s="1"/>
  <c r="B1435" i="16"/>
  <c r="E1434" i="16"/>
  <c r="D1434" i="16"/>
  <c r="C1434" i="16"/>
  <c r="A1434" i="16" s="1"/>
  <c r="B1434" i="16"/>
  <c r="E1433" i="16"/>
  <c r="D1433" i="16"/>
  <c r="C1433" i="16"/>
  <c r="B1433" i="16"/>
  <c r="A1433" i="16"/>
  <c r="E1432" i="16"/>
  <c r="D1432" i="16"/>
  <c r="G1432" i="16" s="1"/>
  <c r="I1432" i="16" s="1"/>
  <c r="C1432" i="16"/>
  <c r="A1432" i="16" s="1"/>
  <c r="B1432" i="16"/>
  <c r="E1431" i="16"/>
  <c r="D1431" i="16"/>
  <c r="G1431" i="16" s="1"/>
  <c r="I1431" i="16" s="1"/>
  <c r="C1431" i="16"/>
  <c r="B1431" i="16"/>
  <c r="A1431" i="16"/>
  <c r="E1430" i="16"/>
  <c r="D1430" i="16"/>
  <c r="C1430" i="16"/>
  <c r="A1430" i="16" s="1"/>
  <c r="B1430" i="16"/>
  <c r="E1429" i="16"/>
  <c r="D1429" i="16"/>
  <c r="C1429" i="16"/>
  <c r="A1429" i="16" s="1"/>
  <c r="B1429" i="16"/>
  <c r="E1428" i="16"/>
  <c r="D1428" i="16"/>
  <c r="C1428" i="16"/>
  <c r="A1428" i="16" s="1"/>
  <c r="B1428" i="16"/>
  <c r="E1427" i="16"/>
  <c r="D1427" i="16"/>
  <c r="G1427" i="16" s="1"/>
  <c r="I1427" i="16" s="1"/>
  <c r="C1427" i="16"/>
  <c r="A1427" i="16" s="1"/>
  <c r="B1427" i="16"/>
  <c r="E1426" i="16"/>
  <c r="D1426" i="16"/>
  <c r="C1426" i="16"/>
  <c r="A1426" i="16" s="1"/>
  <c r="B1426" i="16"/>
  <c r="E1425" i="16"/>
  <c r="D1425" i="16"/>
  <c r="C1425" i="16"/>
  <c r="A1425" i="16" s="1"/>
  <c r="B1425" i="16"/>
  <c r="E1424" i="16"/>
  <c r="D1424" i="16"/>
  <c r="G1424" i="16" s="1"/>
  <c r="I1424" i="16" s="1"/>
  <c r="C1424" i="16"/>
  <c r="A1424" i="16" s="1"/>
  <c r="B1424" i="16"/>
  <c r="E1423" i="16"/>
  <c r="D1423" i="16"/>
  <c r="G1423" i="16" s="1"/>
  <c r="I1423" i="16" s="1"/>
  <c r="C1423" i="16"/>
  <c r="B1423" i="16"/>
  <c r="A1423" i="16"/>
  <c r="E1422" i="16"/>
  <c r="D1422" i="16"/>
  <c r="C1422" i="16"/>
  <c r="A1422" i="16" s="1"/>
  <c r="B1422" i="16"/>
  <c r="E1421" i="16"/>
  <c r="D1421" i="16"/>
  <c r="C1421" i="16"/>
  <c r="A1421" i="16" s="1"/>
  <c r="B1421" i="16"/>
  <c r="F1420" i="16"/>
  <c r="H1420" i="16" s="1"/>
  <c r="E1420" i="16"/>
  <c r="D1420" i="16"/>
  <c r="G1420" i="16" s="1"/>
  <c r="I1420" i="16" s="1"/>
  <c r="C1420" i="16"/>
  <c r="B1420" i="16"/>
  <c r="A1420" i="16"/>
  <c r="E1419" i="16"/>
  <c r="D1419" i="16"/>
  <c r="G1419" i="16" s="1"/>
  <c r="I1419" i="16" s="1"/>
  <c r="C1419" i="16"/>
  <c r="A1419" i="16" s="1"/>
  <c r="B1419" i="16"/>
  <c r="E1418" i="16"/>
  <c r="D1418" i="16"/>
  <c r="C1418" i="16"/>
  <c r="B1418" i="16"/>
  <c r="A1418" i="16"/>
  <c r="E1417" i="16"/>
  <c r="D1417" i="16"/>
  <c r="C1417" i="16"/>
  <c r="A1417" i="16" s="1"/>
  <c r="B1417" i="16"/>
  <c r="E1416" i="16"/>
  <c r="D1416" i="16"/>
  <c r="G1416" i="16" s="1"/>
  <c r="I1416" i="16" s="1"/>
  <c r="C1416" i="16"/>
  <c r="A1416" i="16" s="1"/>
  <c r="B1416" i="16"/>
  <c r="E1415" i="16"/>
  <c r="D1415" i="16"/>
  <c r="G1415" i="16" s="1"/>
  <c r="I1415" i="16" s="1"/>
  <c r="C1415" i="16"/>
  <c r="A1415" i="16" s="1"/>
  <c r="B1415" i="16"/>
  <c r="E1414" i="16"/>
  <c r="D1414" i="16"/>
  <c r="C1414" i="16"/>
  <c r="A1414" i="16" s="1"/>
  <c r="B1414" i="16"/>
  <c r="E1413" i="16"/>
  <c r="D1413" i="16"/>
  <c r="C1413" i="16"/>
  <c r="A1413" i="16" s="1"/>
  <c r="B1413" i="16"/>
  <c r="F1412" i="16"/>
  <c r="H1412" i="16" s="1"/>
  <c r="E1412" i="16"/>
  <c r="D1412" i="16"/>
  <c r="G1412" i="16" s="1"/>
  <c r="I1412" i="16" s="1"/>
  <c r="C1412" i="16"/>
  <c r="B1412" i="16"/>
  <c r="A1412" i="16"/>
  <c r="E1411" i="16"/>
  <c r="D1411" i="16"/>
  <c r="G1411" i="16" s="1"/>
  <c r="I1411" i="16" s="1"/>
  <c r="C1411" i="16"/>
  <c r="A1411" i="16" s="1"/>
  <c r="B1411" i="16"/>
  <c r="E1410" i="16"/>
  <c r="D1410" i="16"/>
  <c r="C1410" i="16"/>
  <c r="B1410" i="16"/>
  <c r="A1410" i="16"/>
  <c r="E1409" i="16"/>
  <c r="D1409" i="16"/>
  <c r="C1409" i="16"/>
  <c r="B1409" i="16"/>
  <c r="A1409" i="16"/>
  <c r="E1408" i="16"/>
  <c r="D1408" i="16"/>
  <c r="G1408" i="16" s="1"/>
  <c r="I1408" i="16" s="1"/>
  <c r="C1408" i="16"/>
  <c r="A1408" i="16" s="1"/>
  <c r="B1408" i="16"/>
  <c r="F1407" i="16"/>
  <c r="H1407" i="16" s="1"/>
  <c r="E1407" i="16"/>
  <c r="D1407" i="16"/>
  <c r="G1407" i="16" s="1"/>
  <c r="I1407" i="16" s="1"/>
  <c r="C1407" i="16"/>
  <c r="A1407" i="16" s="1"/>
  <c r="B1407" i="16"/>
  <c r="E1406" i="16"/>
  <c r="D1406" i="16"/>
  <c r="C1406" i="16"/>
  <c r="A1406" i="16" s="1"/>
  <c r="B1406" i="16"/>
  <c r="E1405" i="16"/>
  <c r="D1405" i="16"/>
  <c r="C1405" i="16"/>
  <c r="A1405" i="16" s="1"/>
  <c r="B1405" i="16"/>
  <c r="E1404" i="16"/>
  <c r="D1404" i="16"/>
  <c r="G1404" i="16" s="1"/>
  <c r="I1404" i="16" s="1"/>
  <c r="C1404" i="16"/>
  <c r="B1404" i="16"/>
  <c r="A1404" i="16"/>
  <c r="E1403" i="16"/>
  <c r="D1403" i="16"/>
  <c r="G1403" i="16" s="1"/>
  <c r="I1403" i="16" s="1"/>
  <c r="C1403" i="16"/>
  <c r="A1403" i="16" s="1"/>
  <c r="B1403" i="16"/>
  <c r="E1402" i="16"/>
  <c r="D1402" i="16"/>
  <c r="C1402" i="16"/>
  <c r="B1402" i="16"/>
  <c r="A1402" i="16"/>
  <c r="E1401" i="16"/>
  <c r="D1401" i="16"/>
  <c r="C1401" i="16"/>
  <c r="A1401" i="16" s="1"/>
  <c r="B1401" i="16"/>
  <c r="E1400" i="16"/>
  <c r="D1400" i="16"/>
  <c r="G1400" i="16" s="1"/>
  <c r="I1400" i="16" s="1"/>
  <c r="C1400" i="16"/>
  <c r="A1400" i="16" s="1"/>
  <c r="B1400" i="16"/>
  <c r="F1399" i="16"/>
  <c r="H1399" i="16" s="1"/>
  <c r="E1399" i="16"/>
  <c r="D1399" i="16"/>
  <c r="G1399" i="16" s="1"/>
  <c r="I1399" i="16" s="1"/>
  <c r="C1399" i="16"/>
  <c r="B1399" i="16"/>
  <c r="A1399" i="16"/>
  <c r="E1398" i="16"/>
  <c r="D1398" i="16"/>
  <c r="C1398" i="16"/>
  <c r="A1398" i="16" s="1"/>
  <c r="B1398" i="16"/>
  <c r="E1397" i="16"/>
  <c r="D1397" i="16"/>
  <c r="C1397" i="16"/>
  <c r="A1397" i="16" s="1"/>
  <c r="B1397" i="16"/>
  <c r="E1396" i="16"/>
  <c r="D1396" i="16"/>
  <c r="G1396" i="16" s="1"/>
  <c r="I1396" i="16" s="1"/>
  <c r="C1396" i="16"/>
  <c r="B1396" i="16"/>
  <c r="A1396" i="16"/>
  <c r="E1395" i="16"/>
  <c r="D1395" i="16"/>
  <c r="G1395" i="16" s="1"/>
  <c r="I1395" i="16" s="1"/>
  <c r="C1395" i="16"/>
  <c r="A1395" i="16" s="1"/>
  <c r="B1395" i="16"/>
  <c r="E1394" i="16"/>
  <c r="D1394" i="16"/>
  <c r="C1394" i="16"/>
  <c r="A1394" i="16" s="1"/>
  <c r="B1394" i="16"/>
  <c r="E1393" i="16"/>
  <c r="D1393" i="16"/>
  <c r="C1393" i="16"/>
  <c r="B1393" i="16"/>
  <c r="A1393" i="16"/>
  <c r="E1392" i="16"/>
  <c r="D1392" i="16"/>
  <c r="G1392" i="16" s="1"/>
  <c r="I1392" i="16" s="1"/>
  <c r="C1392" i="16"/>
  <c r="A1392" i="16" s="1"/>
  <c r="B1392" i="16"/>
  <c r="E1391" i="16"/>
  <c r="D1391" i="16"/>
  <c r="C1391" i="16"/>
  <c r="A1391" i="16" s="1"/>
  <c r="B1391" i="16"/>
  <c r="E1390" i="16"/>
  <c r="D1390" i="16"/>
  <c r="C1390" i="16"/>
  <c r="A1390" i="16" s="1"/>
  <c r="B1390" i="16"/>
  <c r="E1389" i="16"/>
  <c r="D1389" i="16"/>
  <c r="C1389" i="16"/>
  <c r="B1389" i="16"/>
  <c r="E1388" i="16"/>
  <c r="D1388" i="16"/>
  <c r="G1388" i="16" s="1"/>
  <c r="I1388" i="16" s="1"/>
  <c r="C1388" i="16"/>
  <c r="B1388" i="16"/>
  <c r="E1387" i="16"/>
  <c r="D1387" i="16"/>
  <c r="G1387" i="16" s="1"/>
  <c r="I1387" i="16" s="1"/>
  <c r="C1387" i="16"/>
  <c r="B1387" i="16"/>
  <c r="E1386" i="16"/>
  <c r="D1386" i="16"/>
  <c r="C1386" i="16"/>
  <c r="B1386" i="16"/>
  <c r="E1385" i="16"/>
  <c r="D1385" i="16"/>
  <c r="C1385" i="16"/>
  <c r="B1385" i="16"/>
  <c r="E1384" i="16"/>
  <c r="D1384" i="16"/>
  <c r="G1384" i="16" s="1"/>
  <c r="I1384" i="16" s="1"/>
  <c r="C1384" i="16"/>
  <c r="B1384" i="16"/>
  <c r="E1383" i="16"/>
  <c r="D1383" i="16"/>
  <c r="G1383" i="16" s="1"/>
  <c r="I1383" i="16" s="1"/>
  <c r="C1383" i="16"/>
  <c r="B1383" i="16"/>
  <c r="E1382" i="16"/>
  <c r="D1382" i="16"/>
  <c r="C1382" i="16"/>
  <c r="B1382" i="16"/>
  <c r="E1381" i="16"/>
  <c r="D1381" i="16"/>
  <c r="C1381" i="16"/>
  <c r="B1381" i="16"/>
  <c r="E1380" i="16"/>
  <c r="D1380" i="16"/>
  <c r="G1380" i="16" s="1"/>
  <c r="I1380" i="16" s="1"/>
  <c r="C1380" i="16"/>
  <c r="B1380" i="16"/>
  <c r="E1379" i="16"/>
  <c r="D1379" i="16"/>
  <c r="G1379" i="16" s="1"/>
  <c r="I1379" i="16" s="1"/>
  <c r="C1379" i="16"/>
  <c r="B1379" i="16"/>
  <c r="E1378" i="16"/>
  <c r="D1378" i="16"/>
  <c r="C1378" i="16"/>
  <c r="B1378" i="16"/>
  <c r="E1377" i="16"/>
  <c r="D1377" i="16"/>
  <c r="C1377" i="16"/>
  <c r="B1377" i="16"/>
  <c r="E1376" i="16"/>
  <c r="D1376" i="16"/>
  <c r="G1376" i="16" s="1"/>
  <c r="I1376" i="16" s="1"/>
  <c r="C1376" i="16"/>
  <c r="B1376" i="16"/>
  <c r="F1375" i="16"/>
  <c r="H1375" i="16" s="1"/>
  <c r="E1375" i="16"/>
  <c r="D1375" i="16"/>
  <c r="G1375" i="16" s="1"/>
  <c r="I1375" i="16" s="1"/>
  <c r="C1375" i="16"/>
  <c r="B1375" i="16"/>
  <c r="E1374" i="16"/>
  <c r="D1374" i="16"/>
  <c r="C1374" i="16"/>
  <c r="B1374" i="16"/>
  <c r="E1373" i="16"/>
  <c r="D1373" i="16"/>
  <c r="C1373" i="16"/>
  <c r="B1373" i="16"/>
  <c r="E1372" i="16"/>
  <c r="D1372" i="16"/>
  <c r="C1372" i="16"/>
  <c r="B1372" i="16"/>
  <c r="E1371" i="16"/>
  <c r="D1371" i="16"/>
  <c r="G1371" i="16" s="1"/>
  <c r="I1371" i="16" s="1"/>
  <c r="C1371" i="16"/>
  <c r="B1371" i="16"/>
  <c r="E1370" i="16"/>
  <c r="D1370" i="16"/>
  <c r="C1370" i="16"/>
  <c r="B1370" i="16"/>
  <c r="E1369" i="16"/>
  <c r="D1369" i="16"/>
  <c r="C1369" i="16"/>
  <c r="B1369" i="16"/>
  <c r="E1368" i="16"/>
  <c r="D1368" i="16"/>
  <c r="G1368" i="16" s="1"/>
  <c r="I1368" i="16" s="1"/>
  <c r="C1368" i="16"/>
  <c r="B1368" i="16"/>
  <c r="E1367" i="16"/>
  <c r="D1367" i="16"/>
  <c r="G1367" i="16" s="1"/>
  <c r="I1367" i="16" s="1"/>
  <c r="C1367" i="16"/>
  <c r="B1367" i="16"/>
  <c r="E1366" i="16"/>
  <c r="D1366" i="16"/>
  <c r="C1366" i="16"/>
  <c r="B1366" i="16"/>
  <c r="E1365" i="16"/>
  <c r="D1365" i="16"/>
  <c r="C1365" i="16"/>
  <c r="B1365" i="16"/>
  <c r="E1364" i="16"/>
  <c r="D1364" i="16"/>
  <c r="C1364" i="16"/>
  <c r="B1364" i="16"/>
  <c r="E1363" i="16"/>
  <c r="D1363" i="16"/>
  <c r="G1363" i="16" s="1"/>
  <c r="I1363" i="16" s="1"/>
  <c r="C1363" i="16"/>
  <c r="B1363" i="16"/>
  <c r="E1362" i="16"/>
  <c r="D1362" i="16"/>
  <c r="C1362" i="16"/>
  <c r="B1362" i="16"/>
  <c r="E1361" i="16"/>
  <c r="D1361" i="16"/>
  <c r="C1361" i="16"/>
  <c r="B1361" i="16"/>
  <c r="E1360" i="16"/>
  <c r="D1360" i="16"/>
  <c r="G1360" i="16" s="1"/>
  <c r="I1360" i="16" s="1"/>
  <c r="C1360" i="16"/>
  <c r="B1360" i="16"/>
  <c r="E1359" i="16"/>
  <c r="D1359" i="16"/>
  <c r="G1359" i="16" s="1"/>
  <c r="I1359" i="16" s="1"/>
  <c r="C1359" i="16"/>
  <c r="B1359" i="16"/>
  <c r="E1358" i="16"/>
  <c r="D1358" i="16"/>
  <c r="C1358" i="16"/>
  <c r="B1358" i="16"/>
  <c r="E1357" i="16"/>
  <c r="D1357" i="16"/>
  <c r="C1357" i="16"/>
  <c r="B1357" i="16"/>
  <c r="E1356" i="16"/>
  <c r="D1356" i="16"/>
  <c r="G1356" i="16" s="1"/>
  <c r="I1356" i="16" s="1"/>
  <c r="C1356" i="16"/>
  <c r="B1356" i="16"/>
  <c r="E1355" i="16"/>
  <c r="D1355" i="16"/>
  <c r="G1355" i="16" s="1"/>
  <c r="I1355" i="16" s="1"/>
  <c r="C1355" i="16"/>
  <c r="B1355" i="16"/>
  <c r="E1354" i="16"/>
  <c r="D1354" i="16"/>
  <c r="C1354" i="16"/>
  <c r="B1354" i="16"/>
  <c r="E1353" i="16"/>
  <c r="D1353" i="16"/>
  <c r="C1353" i="16"/>
  <c r="B1353" i="16"/>
  <c r="E1352" i="16"/>
  <c r="D1352" i="16"/>
  <c r="G1352" i="16" s="1"/>
  <c r="I1352" i="16" s="1"/>
  <c r="C1352" i="16"/>
  <c r="B1352" i="16"/>
  <c r="E1351" i="16"/>
  <c r="D1351" i="16"/>
  <c r="G1351" i="16" s="1"/>
  <c r="I1351" i="16" s="1"/>
  <c r="C1351" i="16"/>
  <c r="B1351" i="16"/>
  <c r="E1350" i="16"/>
  <c r="D1350" i="16"/>
  <c r="C1350" i="16"/>
  <c r="B1350" i="16"/>
  <c r="E1349" i="16"/>
  <c r="D1349" i="16"/>
  <c r="C1349" i="16"/>
  <c r="B1349" i="16"/>
  <c r="F1348" i="16"/>
  <c r="H1348" i="16" s="1"/>
  <c r="E1348" i="16"/>
  <c r="D1348" i="16"/>
  <c r="G1348" i="16" s="1"/>
  <c r="I1348" i="16" s="1"/>
  <c r="C1348" i="16"/>
  <c r="B1348" i="16"/>
  <c r="E1347" i="16"/>
  <c r="D1347" i="16"/>
  <c r="G1347" i="16" s="1"/>
  <c r="I1347" i="16" s="1"/>
  <c r="C1347" i="16"/>
  <c r="B1347" i="16"/>
  <c r="E1346" i="16"/>
  <c r="D1346" i="16"/>
  <c r="C1346" i="16"/>
  <c r="B1346" i="16"/>
  <c r="E1345" i="16"/>
  <c r="D1345" i="16"/>
  <c r="C1345" i="16"/>
  <c r="B1345" i="16"/>
  <c r="E1344" i="16"/>
  <c r="D1344" i="16"/>
  <c r="G1344" i="16" s="1"/>
  <c r="I1344" i="16" s="1"/>
  <c r="C1344" i="16"/>
  <c r="B1344" i="16"/>
  <c r="F1343" i="16"/>
  <c r="H1343" i="16" s="1"/>
  <c r="E1343" i="16"/>
  <c r="D1343" i="16"/>
  <c r="G1343" i="16" s="1"/>
  <c r="I1343" i="16" s="1"/>
  <c r="C1343" i="16"/>
  <c r="B1343" i="16"/>
  <c r="E1342" i="16"/>
  <c r="D1342" i="16"/>
  <c r="C1342" i="16"/>
  <c r="B1342" i="16"/>
  <c r="E1341" i="16"/>
  <c r="D1341" i="16"/>
  <c r="C1341" i="16"/>
  <c r="B1341" i="16"/>
  <c r="E1340" i="16"/>
  <c r="D1340" i="16"/>
  <c r="G1340" i="16" s="1"/>
  <c r="I1340" i="16" s="1"/>
  <c r="C1340" i="16"/>
  <c r="B1340" i="16"/>
  <c r="E1339" i="16"/>
  <c r="D1339" i="16"/>
  <c r="G1339" i="16" s="1"/>
  <c r="I1339" i="16" s="1"/>
  <c r="C1339" i="16"/>
  <c r="B1339" i="16"/>
  <c r="E1338" i="16"/>
  <c r="D1338" i="16"/>
  <c r="C1338" i="16"/>
  <c r="B1338" i="16"/>
  <c r="E1337" i="16"/>
  <c r="D1337" i="16"/>
  <c r="C1337" i="16"/>
  <c r="B1337" i="16"/>
  <c r="E1336" i="16"/>
  <c r="D1336" i="16"/>
  <c r="G1336" i="16" s="1"/>
  <c r="I1336" i="16" s="1"/>
  <c r="C1336" i="16"/>
  <c r="B1336" i="16"/>
  <c r="E1335" i="16"/>
  <c r="D1335" i="16"/>
  <c r="G1335" i="16" s="1"/>
  <c r="I1335" i="16" s="1"/>
  <c r="C1335" i="16"/>
  <c r="B1335" i="16"/>
  <c r="E1334" i="16"/>
  <c r="D1334" i="16"/>
  <c r="C1334" i="16"/>
  <c r="B1334" i="16"/>
  <c r="E1333" i="16"/>
  <c r="D1333" i="16"/>
  <c r="C1333" i="16"/>
  <c r="B1333" i="16"/>
  <c r="E1332" i="16"/>
  <c r="D1332" i="16"/>
  <c r="C1332" i="16"/>
  <c r="B1332" i="16"/>
  <c r="E1331" i="16"/>
  <c r="D1331" i="16"/>
  <c r="G1331" i="16" s="1"/>
  <c r="I1331" i="16" s="1"/>
  <c r="C1331" i="16"/>
  <c r="B1331" i="16"/>
  <c r="E1330" i="16"/>
  <c r="D1330" i="16"/>
  <c r="C1330" i="16"/>
  <c r="B1330" i="16"/>
  <c r="E1329" i="16"/>
  <c r="D1329" i="16"/>
  <c r="C1329" i="16"/>
  <c r="B1329" i="16"/>
  <c r="E1328" i="16"/>
  <c r="D1328" i="16"/>
  <c r="G1328" i="16" s="1"/>
  <c r="I1328" i="16" s="1"/>
  <c r="C1328" i="16"/>
  <c r="B1328" i="16"/>
  <c r="E1327" i="16"/>
  <c r="D1327" i="16"/>
  <c r="C1327" i="16"/>
  <c r="B1327" i="16"/>
  <c r="E1326" i="16"/>
  <c r="D1326" i="16"/>
  <c r="C1326" i="16"/>
  <c r="B1326" i="16"/>
  <c r="E1325" i="16"/>
  <c r="D1325" i="16"/>
  <c r="C1325" i="16"/>
  <c r="B1325" i="16"/>
  <c r="E1324" i="16"/>
  <c r="D1324" i="16"/>
  <c r="G1324" i="16" s="1"/>
  <c r="I1324" i="16" s="1"/>
  <c r="C1324" i="16"/>
  <c r="B1324" i="16"/>
  <c r="E1323" i="16"/>
  <c r="D1323" i="16"/>
  <c r="G1323" i="16" s="1"/>
  <c r="I1323" i="16" s="1"/>
  <c r="C1323" i="16"/>
  <c r="B1323" i="16"/>
  <c r="E1322" i="16"/>
  <c r="D1322" i="16"/>
  <c r="C1322" i="16"/>
  <c r="B1322" i="16"/>
  <c r="E1321" i="16"/>
  <c r="D1321" i="16"/>
  <c r="C1321" i="16"/>
  <c r="B1321" i="16"/>
  <c r="E1320" i="16"/>
  <c r="D1320" i="16"/>
  <c r="G1320" i="16" s="1"/>
  <c r="I1320" i="16" s="1"/>
  <c r="C1320" i="16"/>
  <c r="B1320" i="16"/>
  <c r="E1319" i="16"/>
  <c r="D1319" i="16"/>
  <c r="G1319" i="16" s="1"/>
  <c r="I1319" i="16" s="1"/>
  <c r="C1319" i="16"/>
  <c r="B1319" i="16"/>
  <c r="E1318" i="16"/>
  <c r="D1318" i="16"/>
  <c r="C1318" i="16"/>
  <c r="B1318" i="16"/>
  <c r="E1317" i="16"/>
  <c r="D1317" i="16"/>
  <c r="C1317" i="16"/>
  <c r="B1317" i="16"/>
  <c r="E1316" i="16"/>
  <c r="D1316" i="16"/>
  <c r="G1316" i="16" s="1"/>
  <c r="I1316" i="16" s="1"/>
  <c r="C1316" i="16"/>
  <c r="B1316" i="16"/>
  <c r="E1315" i="16"/>
  <c r="D1315" i="16"/>
  <c r="G1315" i="16" s="1"/>
  <c r="I1315" i="16" s="1"/>
  <c r="C1315" i="16"/>
  <c r="B1315" i="16"/>
  <c r="E1314" i="16"/>
  <c r="D1314" i="16"/>
  <c r="C1314" i="16"/>
  <c r="B1314" i="16"/>
  <c r="E1313" i="16"/>
  <c r="D1313" i="16"/>
  <c r="C1313" i="16"/>
  <c r="B1313" i="16"/>
  <c r="E1312" i="16"/>
  <c r="D1312" i="16"/>
  <c r="G1312" i="16" s="1"/>
  <c r="I1312" i="16" s="1"/>
  <c r="C1312" i="16"/>
  <c r="B1312" i="16"/>
  <c r="E1311" i="16"/>
  <c r="D1311" i="16"/>
  <c r="G1311" i="16" s="1"/>
  <c r="I1311" i="16" s="1"/>
  <c r="C1311" i="16"/>
  <c r="B1311" i="16"/>
  <c r="E1310" i="16"/>
  <c r="D1310" i="16"/>
  <c r="C1310" i="16"/>
  <c r="B1310" i="16"/>
  <c r="E1309" i="16"/>
  <c r="D1309" i="16"/>
  <c r="C1309" i="16"/>
  <c r="B1309" i="16"/>
  <c r="E1308" i="16"/>
  <c r="D1308" i="16"/>
  <c r="G1308" i="16" s="1"/>
  <c r="I1308" i="16" s="1"/>
  <c r="C1308" i="16"/>
  <c r="B1308" i="16"/>
  <c r="E1307" i="16"/>
  <c r="D1307" i="16"/>
  <c r="G1307" i="16" s="1"/>
  <c r="I1307" i="16" s="1"/>
  <c r="C1307" i="16"/>
  <c r="B1307" i="16"/>
  <c r="E1306" i="16"/>
  <c r="D1306" i="16"/>
  <c r="C1306" i="16"/>
  <c r="B1306" i="16"/>
  <c r="E1305" i="16"/>
  <c r="D1305" i="16"/>
  <c r="C1305" i="16"/>
  <c r="B1305" i="16"/>
  <c r="E1304" i="16"/>
  <c r="D1304" i="16"/>
  <c r="G1304" i="16" s="1"/>
  <c r="I1304" i="16" s="1"/>
  <c r="C1304" i="16"/>
  <c r="B1304" i="16"/>
  <c r="F1303" i="16"/>
  <c r="H1303" i="16" s="1"/>
  <c r="E1303" i="16"/>
  <c r="D1303" i="16"/>
  <c r="G1303" i="16" s="1"/>
  <c r="I1303" i="16" s="1"/>
  <c r="C1303" i="16"/>
  <c r="B1303" i="16"/>
  <c r="E1302" i="16"/>
  <c r="D1302" i="16"/>
  <c r="C1302" i="16"/>
  <c r="B1302" i="16"/>
  <c r="E1301" i="16"/>
  <c r="D1301" i="16"/>
  <c r="C1301" i="16"/>
  <c r="B1301" i="16"/>
  <c r="E1300" i="16"/>
  <c r="D1300" i="16"/>
  <c r="G1300" i="16" s="1"/>
  <c r="I1300" i="16" s="1"/>
  <c r="C1300" i="16"/>
  <c r="B1300" i="16"/>
  <c r="E1299" i="16"/>
  <c r="D1299" i="16"/>
  <c r="G1299" i="16" s="1"/>
  <c r="I1299" i="16" s="1"/>
  <c r="C1299" i="16"/>
  <c r="B1299" i="16"/>
  <c r="E1298" i="16"/>
  <c r="D1298" i="16"/>
  <c r="C1298" i="16"/>
  <c r="B1298" i="16"/>
  <c r="E1297" i="16"/>
  <c r="D1297" i="16"/>
  <c r="C1297" i="16"/>
  <c r="B1297" i="16"/>
  <c r="E1296" i="16"/>
  <c r="D1296" i="16"/>
  <c r="G1296" i="16" s="1"/>
  <c r="I1296" i="16" s="1"/>
  <c r="C1296" i="16"/>
  <c r="B1296" i="16"/>
  <c r="F1295" i="16"/>
  <c r="H1295" i="16" s="1"/>
  <c r="E1295" i="16"/>
  <c r="D1295" i="16"/>
  <c r="G1295" i="16" s="1"/>
  <c r="I1295" i="16" s="1"/>
  <c r="C1295" i="16"/>
  <c r="B1295" i="16"/>
  <c r="E1294" i="16"/>
  <c r="D1294" i="16"/>
  <c r="C1294" i="16"/>
  <c r="B1294" i="16"/>
  <c r="E1293" i="16"/>
  <c r="D1293" i="16"/>
  <c r="C1293" i="16"/>
  <c r="B1293" i="16"/>
  <c r="E1292" i="16"/>
  <c r="D1292" i="16"/>
  <c r="G1292" i="16" s="1"/>
  <c r="I1292" i="16" s="1"/>
  <c r="C1292" i="16"/>
  <c r="B1292" i="16"/>
  <c r="E1291" i="16"/>
  <c r="D1291" i="16"/>
  <c r="G1291" i="16" s="1"/>
  <c r="I1291" i="16" s="1"/>
  <c r="C1291" i="16"/>
  <c r="B1291" i="16"/>
  <c r="E1290" i="16"/>
  <c r="D1290" i="16"/>
  <c r="C1290" i="16"/>
  <c r="B1290" i="16"/>
  <c r="E1289" i="16"/>
  <c r="D1289" i="16"/>
  <c r="C1289" i="16"/>
  <c r="B1289" i="16"/>
  <c r="E1288" i="16"/>
  <c r="D1288" i="16"/>
  <c r="G1288" i="16" s="1"/>
  <c r="I1288" i="16" s="1"/>
  <c r="C1288" i="16"/>
  <c r="B1288" i="16"/>
  <c r="E1287" i="16"/>
  <c r="D1287" i="16"/>
  <c r="G1287" i="16" s="1"/>
  <c r="I1287" i="16" s="1"/>
  <c r="C1287" i="16"/>
  <c r="B1287" i="16"/>
  <c r="E1286" i="16"/>
  <c r="D1286" i="16"/>
  <c r="C1286" i="16"/>
  <c r="B1286" i="16"/>
  <c r="E1285" i="16"/>
  <c r="D1285" i="16"/>
  <c r="C1285" i="16"/>
  <c r="B1285" i="16"/>
  <c r="E1284" i="16"/>
  <c r="D1284" i="16"/>
  <c r="G1284" i="16" s="1"/>
  <c r="I1284" i="16" s="1"/>
  <c r="C1284" i="16"/>
  <c r="B1284" i="16"/>
  <c r="E1283" i="16"/>
  <c r="D1283" i="16"/>
  <c r="G1283" i="16" s="1"/>
  <c r="I1283" i="16" s="1"/>
  <c r="C1283" i="16"/>
  <c r="B1283" i="16"/>
  <c r="E1282" i="16"/>
  <c r="D1282" i="16"/>
  <c r="C1282" i="16"/>
  <c r="B1282" i="16"/>
  <c r="E1281" i="16"/>
  <c r="D1281" i="16"/>
  <c r="C1281" i="16"/>
  <c r="B1281" i="16"/>
  <c r="E1280" i="16"/>
  <c r="D1280" i="16"/>
  <c r="G1280" i="16" s="1"/>
  <c r="I1280" i="16" s="1"/>
  <c r="C1280" i="16"/>
  <c r="B1280" i="16"/>
  <c r="F1279" i="16"/>
  <c r="H1279" i="16" s="1"/>
  <c r="E1279" i="16"/>
  <c r="D1279" i="16"/>
  <c r="G1279" i="16" s="1"/>
  <c r="I1279" i="16" s="1"/>
  <c r="C1279" i="16"/>
  <c r="B1279" i="16"/>
  <c r="E1278" i="16"/>
  <c r="D1278" i="16"/>
  <c r="C1278" i="16"/>
  <c r="B1278" i="16"/>
  <c r="E1277" i="16"/>
  <c r="D1277" i="16"/>
  <c r="C1277" i="16"/>
  <c r="B1277" i="16"/>
  <c r="E1276" i="16"/>
  <c r="D1276" i="16"/>
  <c r="G1276" i="16" s="1"/>
  <c r="I1276" i="16" s="1"/>
  <c r="C1276" i="16"/>
  <c r="B1276" i="16"/>
  <c r="E1275" i="16"/>
  <c r="D1275" i="16"/>
  <c r="G1275" i="16" s="1"/>
  <c r="I1275" i="16" s="1"/>
  <c r="C1275" i="16"/>
  <c r="B1275" i="16"/>
  <c r="E1274" i="16"/>
  <c r="D1274" i="16"/>
  <c r="C1274" i="16"/>
  <c r="B1274" i="16"/>
  <c r="E1273" i="16"/>
  <c r="D1273" i="16"/>
  <c r="C1273" i="16"/>
  <c r="B1273" i="16"/>
  <c r="E1272" i="16"/>
  <c r="D1272" i="16"/>
  <c r="G1272" i="16" s="1"/>
  <c r="I1272" i="16" s="1"/>
  <c r="C1272" i="16"/>
  <c r="B1272" i="16"/>
  <c r="E1271" i="16"/>
  <c r="D1271" i="16"/>
  <c r="G1271" i="16" s="1"/>
  <c r="I1271" i="16" s="1"/>
  <c r="C1271" i="16"/>
  <c r="B1271" i="16"/>
  <c r="E1270" i="16"/>
  <c r="D1270" i="16"/>
  <c r="C1270" i="16"/>
  <c r="B1270" i="16"/>
  <c r="E1269" i="16"/>
  <c r="D1269" i="16"/>
  <c r="C1269" i="16"/>
  <c r="B1269" i="16"/>
  <c r="E1268" i="16"/>
  <c r="D1268" i="16"/>
  <c r="G1268" i="16" s="1"/>
  <c r="I1268" i="16" s="1"/>
  <c r="C1268" i="16"/>
  <c r="B1268" i="16"/>
  <c r="E1267" i="16"/>
  <c r="D1267" i="16"/>
  <c r="G1267" i="16" s="1"/>
  <c r="I1267" i="16" s="1"/>
  <c r="C1267" i="16"/>
  <c r="B1267" i="16"/>
  <c r="E1266" i="16"/>
  <c r="D1266" i="16"/>
  <c r="C1266" i="16"/>
  <c r="B1266" i="16"/>
  <c r="E1265" i="16"/>
  <c r="D1265" i="16"/>
  <c r="C1265" i="16"/>
  <c r="B1265" i="16"/>
  <c r="E1264" i="16"/>
  <c r="D1264" i="16"/>
  <c r="G1264" i="16" s="1"/>
  <c r="I1264" i="16" s="1"/>
  <c r="C1264" i="16"/>
  <c r="B1264" i="16"/>
  <c r="E1263" i="16"/>
  <c r="D1263" i="16"/>
  <c r="G1263" i="16" s="1"/>
  <c r="I1263" i="16" s="1"/>
  <c r="C1263" i="16"/>
  <c r="B1263" i="16"/>
  <c r="E1262" i="16"/>
  <c r="D1262" i="16"/>
  <c r="C1262" i="16"/>
  <c r="B1262" i="16"/>
  <c r="E1261" i="16"/>
  <c r="D1261" i="16"/>
  <c r="C1261" i="16"/>
  <c r="B1261" i="16"/>
  <c r="F1260" i="16"/>
  <c r="H1260" i="16" s="1"/>
  <c r="E1260" i="16"/>
  <c r="D1260" i="16"/>
  <c r="G1260" i="16" s="1"/>
  <c r="I1260" i="16" s="1"/>
  <c r="C1260" i="16"/>
  <c r="B1260" i="16"/>
  <c r="E1259" i="16"/>
  <c r="D1259" i="16"/>
  <c r="G1259" i="16" s="1"/>
  <c r="I1259" i="16" s="1"/>
  <c r="C1259" i="16"/>
  <c r="B1259" i="16"/>
  <c r="E1258" i="16"/>
  <c r="D1258" i="16"/>
  <c r="C1258" i="16"/>
  <c r="B1258" i="16"/>
  <c r="E1257" i="16"/>
  <c r="D1257" i="16"/>
  <c r="C1257" i="16"/>
  <c r="B1257" i="16"/>
  <c r="E1256" i="16"/>
  <c r="D1256" i="16"/>
  <c r="G1256" i="16" s="1"/>
  <c r="I1256" i="16" s="1"/>
  <c r="C1256" i="16"/>
  <c r="B1256" i="16"/>
  <c r="E1255" i="16"/>
  <c r="D1255" i="16"/>
  <c r="G1255" i="16" s="1"/>
  <c r="I1255" i="16" s="1"/>
  <c r="C1255" i="16"/>
  <c r="B1255" i="16"/>
  <c r="E1254" i="16"/>
  <c r="D1254" i="16"/>
  <c r="C1254" i="16"/>
  <c r="B1254" i="16"/>
  <c r="E1253" i="16"/>
  <c r="D1253" i="16"/>
  <c r="C1253" i="16"/>
  <c r="B1253" i="16"/>
  <c r="E1252" i="16"/>
  <c r="D1252" i="16"/>
  <c r="G1252" i="16" s="1"/>
  <c r="I1252" i="16" s="1"/>
  <c r="C1252" i="16"/>
  <c r="B1252" i="16"/>
  <c r="E1251" i="16"/>
  <c r="D1251" i="16"/>
  <c r="G1251" i="16" s="1"/>
  <c r="I1251" i="16" s="1"/>
  <c r="C1251" i="16"/>
  <c r="B1251" i="16"/>
  <c r="E1250" i="16"/>
  <c r="D1250" i="16"/>
  <c r="G1250" i="16" s="1"/>
  <c r="I1250" i="16" s="1"/>
  <c r="C1250" i="16"/>
  <c r="B1250" i="16"/>
  <c r="E1249" i="16"/>
  <c r="D1249" i="16"/>
  <c r="C1249" i="16"/>
  <c r="B1249" i="16"/>
  <c r="E1248" i="16"/>
  <c r="D1248" i="16"/>
  <c r="G1248" i="16" s="1"/>
  <c r="I1248" i="16" s="1"/>
  <c r="C1248" i="16"/>
  <c r="B1248" i="16"/>
  <c r="E1247" i="16"/>
  <c r="D1247" i="16"/>
  <c r="G1247" i="16" s="1"/>
  <c r="I1247" i="16" s="1"/>
  <c r="C1247" i="16"/>
  <c r="B1247" i="16"/>
  <c r="E1246" i="16"/>
  <c r="D1246" i="16"/>
  <c r="G1246" i="16" s="1"/>
  <c r="I1246" i="16" s="1"/>
  <c r="C1246" i="16"/>
  <c r="B1246" i="16"/>
  <c r="E1245" i="16"/>
  <c r="D1245" i="16"/>
  <c r="C1245" i="16"/>
  <c r="B1245" i="16"/>
  <c r="E1244" i="16"/>
  <c r="D1244" i="16"/>
  <c r="G1244" i="16" s="1"/>
  <c r="I1244" i="16" s="1"/>
  <c r="C1244" i="16"/>
  <c r="B1244" i="16"/>
  <c r="E1243" i="16"/>
  <c r="D1243" i="16"/>
  <c r="G1243" i="16" s="1"/>
  <c r="I1243" i="16" s="1"/>
  <c r="C1243" i="16"/>
  <c r="B1243" i="16"/>
  <c r="F1242" i="16"/>
  <c r="H1242" i="16" s="1"/>
  <c r="E1242" i="16"/>
  <c r="D1242" i="16"/>
  <c r="G1242" i="16" s="1"/>
  <c r="I1242" i="16" s="1"/>
  <c r="C1242" i="16"/>
  <c r="B1242" i="16"/>
  <c r="E1241" i="16"/>
  <c r="D1241" i="16"/>
  <c r="C1241" i="16"/>
  <c r="B1241" i="16"/>
  <c r="E1240" i="16"/>
  <c r="D1240" i="16"/>
  <c r="G1240" i="16" s="1"/>
  <c r="I1240" i="16" s="1"/>
  <c r="C1240" i="16"/>
  <c r="B1240" i="16"/>
  <c r="E1239" i="16"/>
  <c r="D1239" i="16"/>
  <c r="C1239" i="16"/>
  <c r="B1239" i="16"/>
  <c r="E1238" i="16"/>
  <c r="D1238" i="16"/>
  <c r="G1238" i="16" s="1"/>
  <c r="I1238" i="16" s="1"/>
  <c r="C1238" i="16"/>
  <c r="B1238" i="16"/>
  <c r="E1237" i="16"/>
  <c r="D1237" i="16"/>
  <c r="C1237" i="16"/>
  <c r="B1237" i="16"/>
  <c r="E1236" i="16"/>
  <c r="D1236" i="16"/>
  <c r="G1236" i="16" s="1"/>
  <c r="I1236" i="16" s="1"/>
  <c r="C1236" i="16"/>
  <c r="B1236" i="16"/>
  <c r="F1235" i="16"/>
  <c r="E1235" i="16"/>
  <c r="D1235" i="16"/>
  <c r="G1235" i="16" s="1"/>
  <c r="I1235" i="16" s="1"/>
  <c r="C1235" i="16"/>
  <c r="B1235" i="16"/>
  <c r="E1234" i="16"/>
  <c r="D1234" i="16"/>
  <c r="C1234" i="16"/>
  <c r="B1234" i="16"/>
  <c r="E1233" i="16"/>
  <c r="D1233" i="16"/>
  <c r="C1233" i="16"/>
  <c r="B1233" i="16"/>
  <c r="F1232" i="16"/>
  <c r="H1232" i="16" s="1"/>
  <c r="E1232" i="16"/>
  <c r="D1232" i="16"/>
  <c r="G1232" i="16" s="1"/>
  <c r="I1232" i="16" s="1"/>
  <c r="C1232" i="16"/>
  <c r="B1232" i="16"/>
  <c r="E1231" i="16"/>
  <c r="D1231" i="16"/>
  <c r="G1231" i="16" s="1"/>
  <c r="I1231" i="16" s="1"/>
  <c r="C1231" i="16"/>
  <c r="B1231" i="16"/>
  <c r="E1230" i="16"/>
  <c r="D1230" i="16"/>
  <c r="G1230" i="16" s="1"/>
  <c r="I1230" i="16" s="1"/>
  <c r="C1230" i="16"/>
  <c r="B1230" i="16"/>
  <c r="E1229" i="16"/>
  <c r="D1229" i="16"/>
  <c r="C1229" i="16"/>
  <c r="B1229" i="16"/>
  <c r="E1228" i="16"/>
  <c r="D1228" i="16"/>
  <c r="G1228" i="16" s="1"/>
  <c r="I1228" i="16" s="1"/>
  <c r="C1228" i="16"/>
  <c r="B1228" i="16"/>
  <c r="E1227" i="16"/>
  <c r="D1227" i="16"/>
  <c r="G1227" i="16" s="1"/>
  <c r="I1227" i="16" s="1"/>
  <c r="C1227" i="16"/>
  <c r="B1227" i="16"/>
  <c r="E1226" i="16"/>
  <c r="D1226" i="16"/>
  <c r="G1226" i="16" s="1"/>
  <c r="I1226" i="16" s="1"/>
  <c r="C1226" i="16"/>
  <c r="B1226" i="16"/>
  <c r="E1225" i="16"/>
  <c r="D1225" i="16"/>
  <c r="G1225" i="16" s="1"/>
  <c r="I1225" i="16" s="1"/>
  <c r="C1225" i="16"/>
  <c r="B1225" i="16"/>
  <c r="E1224" i="16"/>
  <c r="D1224" i="16"/>
  <c r="G1224" i="16" s="1"/>
  <c r="I1224" i="16" s="1"/>
  <c r="C1224" i="16"/>
  <c r="B1224" i="16"/>
  <c r="E1223" i="16"/>
  <c r="D1223" i="16"/>
  <c r="G1223" i="16" s="1"/>
  <c r="I1223" i="16" s="1"/>
  <c r="C1223" i="16"/>
  <c r="B1223" i="16"/>
  <c r="E1222" i="16"/>
  <c r="D1222" i="16"/>
  <c r="G1222" i="16" s="1"/>
  <c r="I1222" i="16" s="1"/>
  <c r="C1222" i="16"/>
  <c r="B1222" i="16"/>
  <c r="F1221" i="16"/>
  <c r="H1221" i="16" s="1"/>
  <c r="E1221" i="16"/>
  <c r="D1221" i="16"/>
  <c r="G1221" i="16" s="1"/>
  <c r="I1221" i="16" s="1"/>
  <c r="C1221" i="16"/>
  <c r="B1221" i="16"/>
  <c r="E1220" i="16"/>
  <c r="D1220" i="16"/>
  <c r="G1220" i="16" s="1"/>
  <c r="I1220" i="16" s="1"/>
  <c r="C1220" i="16"/>
  <c r="B1220" i="16"/>
  <c r="E1219" i="16"/>
  <c r="D1219" i="16"/>
  <c r="G1219" i="16" s="1"/>
  <c r="I1219" i="16" s="1"/>
  <c r="C1219" i="16"/>
  <c r="B1219" i="16"/>
  <c r="E1218" i="16"/>
  <c r="D1218" i="16"/>
  <c r="G1218" i="16" s="1"/>
  <c r="I1218" i="16" s="1"/>
  <c r="C1218" i="16"/>
  <c r="B1218" i="16"/>
  <c r="E1217" i="16"/>
  <c r="D1217" i="16"/>
  <c r="G1217" i="16" s="1"/>
  <c r="I1217" i="16" s="1"/>
  <c r="C1217" i="16"/>
  <c r="B1217" i="16"/>
  <c r="E1216" i="16"/>
  <c r="D1216" i="16"/>
  <c r="G1216" i="16" s="1"/>
  <c r="I1216" i="16" s="1"/>
  <c r="C1216" i="16"/>
  <c r="B1216" i="16"/>
  <c r="E1215" i="16"/>
  <c r="D1215" i="16"/>
  <c r="G1215" i="16" s="1"/>
  <c r="I1215" i="16" s="1"/>
  <c r="C1215" i="16"/>
  <c r="B1215" i="16"/>
  <c r="E1214" i="16"/>
  <c r="D1214" i="16"/>
  <c r="G1214" i="16" s="1"/>
  <c r="I1214" i="16" s="1"/>
  <c r="C1214" i="16"/>
  <c r="B1214" i="16"/>
  <c r="E1213" i="16"/>
  <c r="D1213" i="16"/>
  <c r="G1213" i="16" s="1"/>
  <c r="I1213" i="16" s="1"/>
  <c r="C1213" i="16"/>
  <c r="B1213" i="16"/>
  <c r="E1212" i="16"/>
  <c r="D1212" i="16"/>
  <c r="G1212" i="16" s="1"/>
  <c r="I1212" i="16" s="1"/>
  <c r="C1212" i="16"/>
  <c r="B1212" i="16"/>
  <c r="E1211" i="16"/>
  <c r="D1211" i="16"/>
  <c r="G1211" i="16" s="1"/>
  <c r="I1211" i="16" s="1"/>
  <c r="C1211" i="16"/>
  <c r="B1211" i="16"/>
  <c r="E1210" i="16"/>
  <c r="D1210" i="16"/>
  <c r="G1210" i="16" s="1"/>
  <c r="I1210" i="16" s="1"/>
  <c r="C1210" i="16"/>
  <c r="B1210" i="16"/>
  <c r="E1209" i="16"/>
  <c r="D1209" i="16"/>
  <c r="G1209" i="16" s="1"/>
  <c r="I1209" i="16" s="1"/>
  <c r="C1209" i="16"/>
  <c r="B1209" i="16"/>
  <c r="E1208" i="16"/>
  <c r="D1208" i="16"/>
  <c r="G1208" i="16" s="1"/>
  <c r="I1208" i="16" s="1"/>
  <c r="C1208" i="16"/>
  <c r="B1208" i="16"/>
  <c r="E1207" i="16"/>
  <c r="D1207" i="16"/>
  <c r="G1207" i="16" s="1"/>
  <c r="I1207" i="16" s="1"/>
  <c r="C1207" i="16"/>
  <c r="B1207" i="16"/>
  <c r="E1206" i="16"/>
  <c r="D1206" i="16"/>
  <c r="G1206" i="16" s="1"/>
  <c r="I1206" i="16" s="1"/>
  <c r="C1206" i="16"/>
  <c r="B1206" i="16"/>
  <c r="F1205" i="16"/>
  <c r="H1205" i="16" s="1"/>
  <c r="E1205" i="16"/>
  <c r="D1205" i="16"/>
  <c r="G1205" i="16" s="1"/>
  <c r="I1205" i="16" s="1"/>
  <c r="C1205" i="16"/>
  <c r="B1205" i="16"/>
  <c r="E1204" i="16"/>
  <c r="D1204" i="16"/>
  <c r="G1204" i="16" s="1"/>
  <c r="I1204" i="16" s="1"/>
  <c r="C1204" i="16"/>
  <c r="B1204" i="16"/>
  <c r="E1203" i="16"/>
  <c r="D1203" i="16"/>
  <c r="G1203" i="16" s="1"/>
  <c r="I1203" i="16" s="1"/>
  <c r="C1203" i="16"/>
  <c r="B1203" i="16"/>
  <c r="E1202" i="16"/>
  <c r="D1202" i="16"/>
  <c r="G1202" i="16" s="1"/>
  <c r="I1202" i="16" s="1"/>
  <c r="C1202" i="16"/>
  <c r="B1202" i="16"/>
  <c r="E1201" i="16"/>
  <c r="D1201" i="16"/>
  <c r="G1201" i="16" s="1"/>
  <c r="I1201" i="16" s="1"/>
  <c r="C1201" i="16"/>
  <c r="B1201" i="16"/>
  <c r="E1200" i="16"/>
  <c r="D1200" i="16"/>
  <c r="G1200" i="16" s="1"/>
  <c r="I1200" i="16" s="1"/>
  <c r="C1200" i="16"/>
  <c r="B1200" i="16"/>
  <c r="E1199" i="16"/>
  <c r="D1199" i="16"/>
  <c r="G1199" i="16" s="1"/>
  <c r="I1199" i="16" s="1"/>
  <c r="C1199" i="16"/>
  <c r="B1199" i="16"/>
  <c r="E1198" i="16"/>
  <c r="D1198" i="16"/>
  <c r="G1198" i="16" s="1"/>
  <c r="I1198" i="16" s="1"/>
  <c r="C1198" i="16"/>
  <c r="B1198" i="16"/>
  <c r="E1197" i="16"/>
  <c r="D1197" i="16"/>
  <c r="G1197" i="16" s="1"/>
  <c r="I1197" i="16" s="1"/>
  <c r="C1197" i="16"/>
  <c r="B1197" i="16"/>
  <c r="E1196" i="16"/>
  <c r="D1196" i="16"/>
  <c r="G1196" i="16" s="1"/>
  <c r="I1196" i="16" s="1"/>
  <c r="C1196" i="16"/>
  <c r="B1196" i="16"/>
  <c r="E1195" i="16"/>
  <c r="D1195" i="16"/>
  <c r="G1195" i="16" s="1"/>
  <c r="I1195" i="16" s="1"/>
  <c r="C1195" i="16"/>
  <c r="B1195" i="16"/>
  <c r="F1194" i="16"/>
  <c r="H1194" i="16" s="1"/>
  <c r="E1194" i="16"/>
  <c r="D1194" i="16"/>
  <c r="G1194" i="16" s="1"/>
  <c r="I1194" i="16" s="1"/>
  <c r="C1194" i="16"/>
  <c r="B1194" i="16"/>
  <c r="E1193" i="16"/>
  <c r="D1193" i="16"/>
  <c r="G1193" i="16" s="1"/>
  <c r="I1193" i="16" s="1"/>
  <c r="C1193" i="16"/>
  <c r="B1193" i="16"/>
  <c r="E1192" i="16"/>
  <c r="D1192" i="16"/>
  <c r="G1192" i="16" s="1"/>
  <c r="I1192" i="16" s="1"/>
  <c r="C1192" i="16"/>
  <c r="B1192" i="16"/>
  <c r="E1191" i="16"/>
  <c r="D1191" i="16"/>
  <c r="G1191" i="16" s="1"/>
  <c r="I1191" i="16" s="1"/>
  <c r="C1191" i="16"/>
  <c r="B1191" i="16"/>
  <c r="E1190" i="16"/>
  <c r="D1190" i="16"/>
  <c r="G1190" i="16" s="1"/>
  <c r="I1190" i="16" s="1"/>
  <c r="C1190" i="16"/>
  <c r="B1190" i="16"/>
  <c r="E1189" i="16"/>
  <c r="D1189" i="16"/>
  <c r="G1189" i="16" s="1"/>
  <c r="I1189" i="16" s="1"/>
  <c r="C1189" i="16"/>
  <c r="B1189" i="16"/>
  <c r="E1188" i="16"/>
  <c r="D1188" i="16"/>
  <c r="G1188" i="16" s="1"/>
  <c r="I1188" i="16" s="1"/>
  <c r="C1188" i="16"/>
  <c r="B1188" i="16"/>
  <c r="E1187" i="16"/>
  <c r="D1187" i="16"/>
  <c r="G1187" i="16" s="1"/>
  <c r="I1187" i="16" s="1"/>
  <c r="C1187" i="16"/>
  <c r="B1187" i="16"/>
  <c r="F1186" i="16"/>
  <c r="H1186" i="16" s="1"/>
  <c r="E1186" i="16"/>
  <c r="D1186" i="16"/>
  <c r="G1186" i="16" s="1"/>
  <c r="I1186" i="16" s="1"/>
  <c r="C1186" i="16"/>
  <c r="B1186" i="16"/>
  <c r="E1185" i="16"/>
  <c r="D1185" i="16"/>
  <c r="C1185" i="16"/>
  <c r="B1185" i="16"/>
  <c r="E1184" i="16"/>
  <c r="D1184" i="16"/>
  <c r="G1184" i="16" s="1"/>
  <c r="I1184" i="16" s="1"/>
  <c r="C1184" i="16"/>
  <c r="B1184" i="16"/>
  <c r="E1183" i="16"/>
  <c r="D1183" i="16"/>
  <c r="G1183" i="16" s="1"/>
  <c r="I1183" i="16" s="1"/>
  <c r="C1183" i="16"/>
  <c r="B1183" i="16"/>
  <c r="E1182" i="16"/>
  <c r="D1182" i="16"/>
  <c r="C1182" i="16"/>
  <c r="B1182" i="16"/>
  <c r="E1181" i="16"/>
  <c r="D1181" i="16"/>
  <c r="G1181" i="16" s="1"/>
  <c r="I1181" i="16" s="1"/>
  <c r="C1181" i="16"/>
  <c r="B1181" i="16"/>
  <c r="E1180" i="16"/>
  <c r="D1180" i="16"/>
  <c r="G1180" i="16" s="1"/>
  <c r="I1180" i="16" s="1"/>
  <c r="C1180" i="16"/>
  <c r="B1180" i="16"/>
  <c r="E1179" i="16"/>
  <c r="D1179" i="16"/>
  <c r="G1179" i="16" s="1"/>
  <c r="I1179" i="16" s="1"/>
  <c r="C1179" i="16"/>
  <c r="B1179" i="16"/>
  <c r="E1178" i="16"/>
  <c r="D1178" i="16"/>
  <c r="G1178" i="16" s="1"/>
  <c r="I1178" i="16" s="1"/>
  <c r="C1178" i="16"/>
  <c r="B1178" i="16"/>
  <c r="E1177" i="16"/>
  <c r="D1177" i="16"/>
  <c r="C1177" i="16"/>
  <c r="B1177" i="16"/>
  <c r="E1176" i="16"/>
  <c r="D1176" i="16"/>
  <c r="G1176" i="16" s="1"/>
  <c r="I1176" i="16" s="1"/>
  <c r="C1176" i="16"/>
  <c r="B1176" i="16"/>
  <c r="E1175" i="16"/>
  <c r="D1175" i="16"/>
  <c r="G1175" i="16" s="1"/>
  <c r="I1175" i="16" s="1"/>
  <c r="C1175" i="16"/>
  <c r="B1175" i="16"/>
  <c r="E1174" i="16"/>
  <c r="D1174" i="16"/>
  <c r="C1174" i="16"/>
  <c r="B1174" i="16"/>
  <c r="E1173" i="16"/>
  <c r="D1173" i="16"/>
  <c r="G1173" i="16" s="1"/>
  <c r="I1173" i="16" s="1"/>
  <c r="C1173" i="16"/>
  <c r="B1173" i="16"/>
  <c r="E1172" i="16"/>
  <c r="D1172" i="16"/>
  <c r="G1172" i="16" s="1"/>
  <c r="I1172" i="16" s="1"/>
  <c r="C1172" i="16"/>
  <c r="B1172" i="16"/>
  <c r="E1171" i="16"/>
  <c r="D1171" i="16"/>
  <c r="G1171" i="16" s="1"/>
  <c r="I1171" i="16" s="1"/>
  <c r="C1171" i="16"/>
  <c r="B1171" i="16"/>
  <c r="E1170" i="16"/>
  <c r="D1170" i="16"/>
  <c r="G1170" i="16" s="1"/>
  <c r="I1170" i="16" s="1"/>
  <c r="C1170" i="16"/>
  <c r="B1170" i="16"/>
  <c r="E1169" i="16"/>
  <c r="D1169" i="16"/>
  <c r="C1169" i="16"/>
  <c r="B1169" i="16"/>
  <c r="E1168" i="16"/>
  <c r="D1168" i="16"/>
  <c r="G1168" i="16" s="1"/>
  <c r="I1168" i="16" s="1"/>
  <c r="C1168" i="16"/>
  <c r="B1168" i="16"/>
  <c r="E1167" i="16"/>
  <c r="D1167" i="16"/>
  <c r="G1167" i="16" s="1"/>
  <c r="I1167" i="16" s="1"/>
  <c r="C1167" i="16"/>
  <c r="B1167" i="16"/>
  <c r="E1166" i="16"/>
  <c r="D1166" i="16"/>
  <c r="C1166" i="16"/>
  <c r="B1166" i="16"/>
  <c r="E1165" i="16"/>
  <c r="D1165" i="16"/>
  <c r="G1165" i="16" s="1"/>
  <c r="I1165" i="16" s="1"/>
  <c r="C1165" i="16"/>
  <c r="B1165" i="16"/>
  <c r="E1164" i="16"/>
  <c r="D1164" i="16"/>
  <c r="G1164" i="16" s="1"/>
  <c r="I1164" i="16" s="1"/>
  <c r="C1164" i="16"/>
  <c r="B1164" i="16"/>
  <c r="E1163" i="16"/>
  <c r="D1163" i="16"/>
  <c r="G1163" i="16" s="1"/>
  <c r="I1163" i="16" s="1"/>
  <c r="C1163" i="16"/>
  <c r="B1163" i="16"/>
  <c r="E1162" i="16"/>
  <c r="D1162" i="16"/>
  <c r="G1162" i="16" s="1"/>
  <c r="I1162" i="16" s="1"/>
  <c r="C1162" i="16"/>
  <c r="B1162" i="16"/>
  <c r="E1161" i="16"/>
  <c r="D1161" i="16"/>
  <c r="C1161" i="16"/>
  <c r="B1161" i="16"/>
  <c r="E1160" i="16"/>
  <c r="D1160" i="16"/>
  <c r="G1160" i="16" s="1"/>
  <c r="I1160" i="16" s="1"/>
  <c r="C1160" i="16"/>
  <c r="B1160" i="16"/>
  <c r="E1159" i="16"/>
  <c r="D1159" i="16"/>
  <c r="G1159" i="16" s="1"/>
  <c r="I1159" i="16" s="1"/>
  <c r="C1159" i="16"/>
  <c r="B1159" i="16"/>
  <c r="E1158" i="16"/>
  <c r="D1158" i="16"/>
  <c r="C1158" i="16"/>
  <c r="B1158" i="16"/>
  <c r="F1157" i="16"/>
  <c r="E1157" i="16"/>
  <c r="D1157" i="16"/>
  <c r="G1157" i="16" s="1"/>
  <c r="I1157" i="16" s="1"/>
  <c r="C1157" i="16"/>
  <c r="B1157" i="16"/>
  <c r="E1156" i="16"/>
  <c r="D1156" i="16"/>
  <c r="G1156" i="16" s="1"/>
  <c r="I1156" i="16" s="1"/>
  <c r="C1156" i="16"/>
  <c r="B1156" i="16"/>
  <c r="E1155" i="16"/>
  <c r="D1155" i="16"/>
  <c r="C1155" i="16"/>
  <c r="B1155" i="16"/>
  <c r="E1154" i="16"/>
  <c r="D1154" i="16"/>
  <c r="F1154" i="16" s="1"/>
  <c r="H1154" i="16" s="1"/>
  <c r="C1154" i="16"/>
  <c r="B1154" i="16"/>
  <c r="F1153" i="16"/>
  <c r="H1153" i="16" s="1"/>
  <c r="E1153" i="16"/>
  <c r="D1153" i="16"/>
  <c r="G1153" i="16" s="1"/>
  <c r="I1153" i="16" s="1"/>
  <c r="C1153" i="16"/>
  <c r="B1153" i="16"/>
  <c r="G1152" i="16"/>
  <c r="I1152" i="16" s="1"/>
  <c r="E1152" i="16"/>
  <c r="D1152" i="16"/>
  <c r="F1152" i="16" s="1"/>
  <c r="H1152" i="16" s="1"/>
  <c r="C1152" i="16"/>
  <c r="B1152" i="16"/>
  <c r="E1151" i="16"/>
  <c r="D1151" i="16"/>
  <c r="C1151" i="16"/>
  <c r="B1151" i="16"/>
  <c r="E1150" i="16"/>
  <c r="D1150" i="16"/>
  <c r="F1150" i="16" s="1"/>
  <c r="H1150" i="16" s="1"/>
  <c r="C1150" i="16"/>
  <c r="B1150" i="16"/>
  <c r="E1149" i="16"/>
  <c r="D1149" i="16"/>
  <c r="G1149" i="16" s="1"/>
  <c r="I1149" i="16" s="1"/>
  <c r="C1149" i="16"/>
  <c r="B1149" i="16"/>
  <c r="G1148" i="16"/>
  <c r="I1148" i="16" s="1"/>
  <c r="F1148" i="16"/>
  <c r="H1148" i="16" s="1"/>
  <c r="E1148" i="16"/>
  <c r="D1148" i="16"/>
  <c r="C1148" i="16"/>
  <c r="B1148" i="16"/>
  <c r="E1147" i="16"/>
  <c r="D1147" i="16"/>
  <c r="C1147" i="16"/>
  <c r="B1147" i="16"/>
  <c r="E1146" i="16"/>
  <c r="D1146" i="16"/>
  <c r="F1146" i="16" s="1"/>
  <c r="H1146" i="16" s="1"/>
  <c r="C1146" i="16"/>
  <c r="B1146" i="16"/>
  <c r="G1145" i="16"/>
  <c r="I1145" i="16" s="1"/>
  <c r="E1145" i="16"/>
  <c r="D1145" i="16"/>
  <c r="F1145" i="16" s="1"/>
  <c r="H1145" i="16" s="1"/>
  <c r="C1145" i="16"/>
  <c r="B1145" i="16"/>
  <c r="E1144" i="16"/>
  <c r="D1144" i="16"/>
  <c r="G1144" i="16" s="1"/>
  <c r="I1144" i="16" s="1"/>
  <c r="C1144" i="16"/>
  <c r="B1144" i="16"/>
  <c r="E1143" i="16"/>
  <c r="D1143" i="16"/>
  <c r="C1143" i="16"/>
  <c r="B1143" i="16"/>
  <c r="E1142" i="16"/>
  <c r="D1142" i="16"/>
  <c r="F1142" i="16" s="1"/>
  <c r="H1142" i="16" s="1"/>
  <c r="C1142" i="16"/>
  <c r="B1142" i="16"/>
  <c r="E1141" i="16"/>
  <c r="D1141" i="16"/>
  <c r="F1141" i="16" s="1"/>
  <c r="H1141" i="16" s="1"/>
  <c r="C1141" i="16"/>
  <c r="B1141" i="16"/>
  <c r="F1140" i="16"/>
  <c r="H1140" i="16" s="1"/>
  <c r="E1140" i="16"/>
  <c r="D1140" i="16"/>
  <c r="G1140" i="16" s="1"/>
  <c r="I1140" i="16" s="1"/>
  <c r="C1140" i="16"/>
  <c r="B1140" i="16"/>
  <c r="E1139" i="16"/>
  <c r="D1139" i="16"/>
  <c r="C1139" i="16"/>
  <c r="B1139" i="16"/>
  <c r="E1138" i="16"/>
  <c r="D1138" i="16"/>
  <c r="F1138" i="16" s="1"/>
  <c r="H1138" i="16" s="1"/>
  <c r="C1138" i="16"/>
  <c r="B1138" i="16"/>
  <c r="F1137" i="16"/>
  <c r="H1137" i="16" s="1"/>
  <c r="E1137" i="16"/>
  <c r="D1137" i="16"/>
  <c r="G1137" i="16" s="1"/>
  <c r="I1137" i="16" s="1"/>
  <c r="C1137" i="16"/>
  <c r="B1137" i="16"/>
  <c r="F1136" i="16"/>
  <c r="H1136" i="16" s="1"/>
  <c r="E1136" i="16"/>
  <c r="D1136" i="16"/>
  <c r="G1136" i="16" s="1"/>
  <c r="I1136" i="16" s="1"/>
  <c r="C1136" i="16"/>
  <c r="B1136" i="16"/>
  <c r="E1135" i="16"/>
  <c r="D1135" i="16"/>
  <c r="G1135" i="16" s="1"/>
  <c r="I1135" i="16" s="1"/>
  <c r="C1135" i="16"/>
  <c r="B1135" i="16"/>
  <c r="E1134" i="16"/>
  <c r="D1134" i="16"/>
  <c r="F1134" i="16" s="1"/>
  <c r="H1134" i="16" s="1"/>
  <c r="C1134" i="16"/>
  <c r="B1134" i="16"/>
  <c r="E1133" i="16"/>
  <c r="D1133" i="16"/>
  <c r="G1133" i="16" s="1"/>
  <c r="I1133" i="16" s="1"/>
  <c r="C1133" i="16"/>
  <c r="B1133" i="16"/>
  <c r="G1132" i="16"/>
  <c r="I1132" i="16" s="1"/>
  <c r="F1132" i="16"/>
  <c r="H1132" i="16" s="1"/>
  <c r="E1132" i="16"/>
  <c r="D1132" i="16"/>
  <c r="C1132" i="16"/>
  <c r="B1132" i="16"/>
  <c r="E1131" i="16"/>
  <c r="D1131" i="16"/>
  <c r="F1131" i="16" s="1"/>
  <c r="H1131" i="16" s="1"/>
  <c r="C1131" i="16"/>
  <c r="B1131" i="16"/>
  <c r="E1130" i="16"/>
  <c r="D1130" i="16"/>
  <c r="F1130" i="16" s="1"/>
  <c r="H1130" i="16" s="1"/>
  <c r="C1130" i="16"/>
  <c r="B1130" i="16"/>
  <c r="E1129" i="16"/>
  <c r="D1129" i="16"/>
  <c r="G1129" i="16" s="1"/>
  <c r="I1129" i="16" s="1"/>
  <c r="C1129" i="16"/>
  <c r="B1129" i="16"/>
  <c r="E1128" i="16"/>
  <c r="D1128" i="16"/>
  <c r="G1128" i="16" s="1"/>
  <c r="I1128" i="16" s="1"/>
  <c r="C1128" i="16"/>
  <c r="B1128" i="16"/>
  <c r="E1127" i="16"/>
  <c r="D1127" i="16"/>
  <c r="F1127" i="16" s="1"/>
  <c r="H1127" i="16" s="1"/>
  <c r="C1127" i="16"/>
  <c r="B1127" i="16"/>
  <c r="E1126" i="16"/>
  <c r="D1126" i="16"/>
  <c r="F1126" i="16" s="1"/>
  <c r="H1126" i="16" s="1"/>
  <c r="C1126" i="16"/>
  <c r="B1126" i="16"/>
  <c r="E1125" i="16"/>
  <c r="D1125" i="16"/>
  <c r="G1125" i="16" s="1"/>
  <c r="I1125" i="16" s="1"/>
  <c r="C1125" i="16"/>
  <c r="B1125" i="16"/>
  <c r="E1124" i="16"/>
  <c r="D1124" i="16"/>
  <c r="G1124" i="16" s="1"/>
  <c r="I1124" i="16" s="1"/>
  <c r="C1124" i="16"/>
  <c r="B1124" i="16"/>
  <c r="E1123" i="16"/>
  <c r="D1123" i="16"/>
  <c r="F1123" i="16" s="1"/>
  <c r="H1123" i="16" s="1"/>
  <c r="C1123" i="16"/>
  <c r="B1123" i="16"/>
  <c r="G1122" i="16"/>
  <c r="I1122" i="16" s="1"/>
  <c r="E1122" i="16"/>
  <c r="D1122" i="16"/>
  <c r="F1122" i="16" s="1"/>
  <c r="H1122" i="16" s="1"/>
  <c r="C1122" i="16"/>
  <c r="B1122" i="16"/>
  <c r="E1121" i="16"/>
  <c r="D1121" i="16"/>
  <c r="G1121" i="16" s="1"/>
  <c r="I1121" i="16" s="1"/>
  <c r="C1121" i="16"/>
  <c r="B1121" i="16"/>
  <c r="E1120" i="16"/>
  <c r="D1120" i="16"/>
  <c r="G1120" i="16" s="1"/>
  <c r="I1120" i="16" s="1"/>
  <c r="C1120" i="16"/>
  <c r="B1120" i="16"/>
  <c r="E1119" i="16"/>
  <c r="D1119" i="16"/>
  <c r="F1119" i="16" s="1"/>
  <c r="C1119" i="16"/>
  <c r="B1119" i="16"/>
  <c r="G1118" i="16"/>
  <c r="I1118" i="16" s="1"/>
  <c r="E1118" i="16"/>
  <c r="D1118" i="16"/>
  <c r="F1118" i="16" s="1"/>
  <c r="H1118" i="16" s="1"/>
  <c r="C1118" i="16"/>
  <c r="B1118" i="16"/>
  <c r="F1117" i="16"/>
  <c r="H1117" i="16" s="1"/>
  <c r="E1117" i="16"/>
  <c r="D1117" i="16"/>
  <c r="G1117" i="16" s="1"/>
  <c r="I1117" i="16" s="1"/>
  <c r="C1117" i="16"/>
  <c r="B1117" i="16"/>
  <c r="E1116" i="16"/>
  <c r="D1116" i="16"/>
  <c r="G1116" i="16" s="1"/>
  <c r="I1116" i="16" s="1"/>
  <c r="C1116" i="16"/>
  <c r="B1116" i="16"/>
  <c r="E1115" i="16"/>
  <c r="D1115" i="16"/>
  <c r="F1115" i="16" s="1"/>
  <c r="H1115" i="16" s="1"/>
  <c r="C1115" i="16"/>
  <c r="B1115" i="16"/>
  <c r="E1114" i="16"/>
  <c r="D1114" i="16"/>
  <c r="F1114" i="16" s="1"/>
  <c r="H1114" i="16" s="1"/>
  <c r="C1114" i="16"/>
  <c r="B1114" i="16"/>
  <c r="E1113" i="16"/>
  <c r="D1113" i="16"/>
  <c r="G1113" i="16" s="1"/>
  <c r="I1113" i="16" s="1"/>
  <c r="C1113" i="16"/>
  <c r="B1113" i="16"/>
  <c r="G1112" i="16"/>
  <c r="I1112" i="16" s="1"/>
  <c r="F1112" i="16"/>
  <c r="H1112" i="16" s="1"/>
  <c r="E1112" i="16"/>
  <c r="D1112" i="16"/>
  <c r="C1112" i="16"/>
  <c r="B1112" i="16"/>
  <c r="E1111" i="16"/>
  <c r="D1111" i="16"/>
  <c r="F1111" i="16" s="1"/>
  <c r="H1111" i="16" s="1"/>
  <c r="C1111" i="16"/>
  <c r="B1111" i="16"/>
  <c r="G1110" i="16"/>
  <c r="I1110" i="16" s="1"/>
  <c r="E1110" i="16"/>
  <c r="D1110" i="16"/>
  <c r="F1110" i="16" s="1"/>
  <c r="H1110" i="16" s="1"/>
  <c r="C1110" i="16"/>
  <c r="B1110" i="16"/>
  <c r="F1109" i="16"/>
  <c r="H1109" i="16" s="1"/>
  <c r="E1109" i="16"/>
  <c r="D1109" i="16"/>
  <c r="G1109" i="16" s="1"/>
  <c r="I1109" i="16" s="1"/>
  <c r="C1109" i="16"/>
  <c r="B1109" i="16"/>
  <c r="E1108" i="16"/>
  <c r="D1108" i="16"/>
  <c r="G1108" i="16" s="1"/>
  <c r="I1108" i="16" s="1"/>
  <c r="C1108" i="16"/>
  <c r="B1108" i="16"/>
  <c r="E1107" i="16"/>
  <c r="D1107" i="16"/>
  <c r="F1107" i="16" s="1"/>
  <c r="H1107" i="16" s="1"/>
  <c r="C1107" i="16"/>
  <c r="B1107" i="16"/>
  <c r="E1106" i="16"/>
  <c r="D1106" i="16"/>
  <c r="F1106" i="16" s="1"/>
  <c r="C1106" i="16"/>
  <c r="B1106" i="16"/>
  <c r="F1105" i="16"/>
  <c r="H1105" i="16" s="1"/>
  <c r="E1105" i="16"/>
  <c r="D1105" i="16"/>
  <c r="G1105" i="16" s="1"/>
  <c r="I1105" i="16" s="1"/>
  <c r="C1105" i="16"/>
  <c r="B1105" i="16"/>
  <c r="G1104" i="16"/>
  <c r="I1104" i="16" s="1"/>
  <c r="E1104" i="16"/>
  <c r="D1104" i="16"/>
  <c r="F1104" i="16" s="1"/>
  <c r="H1104" i="16" s="1"/>
  <c r="C1104" i="16"/>
  <c r="B1104" i="16"/>
  <c r="E1103" i="16"/>
  <c r="D1103" i="16"/>
  <c r="F1103" i="16" s="1"/>
  <c r="C1103" i="16"/>
  <c r="B1103" i="16"/>
  <c r="E1102" i="16"/>
  <c r="D1102" i="16"/>
  <c r="F1102" i="16" s="1"/>
  <c r="H1102" i="16" s="1"/>
  <c r="C1102" i="16"/>
  <c r="B1102" i="16"/>
  <c r="E1101" i="16"/>
  <c r="D1101" i="16"/>
  <c r="G1101" i="16" s="1"/>
  <c r="I1101" i="16" s="1"/>
  <c r="C1101" i="16"/>
  <c r="B1101" i="16"/>
  <c r="E1100" i="16"/>
  <c r="D1100" i="16"/>
  <c r="G1100" i="16" s="1"/>
  <c r="I1100" i="16" s="1"/>
  <c r="C1100" i="16"/>
  <c r="B1100" i="16"/>
  <c r="E1099" i="16"/>
  <c r="D1099" i="16"/>
  <c r="F1099" i="16" s="1"/>
  <c r="H1099" i="16" s="1"/>
  <c r="C1099" i="16"/>
  <c r="B1099" i="16"/>
  <c r="E1098" i="16"/>
  <c r="D1098" i="16"/>
  <c r="F1098" i="16" s="1"/>
  <c r="H1098" i="16" s="1"/>
  <c r="C1098" i="16"/>
  <c r="B1098" i="16"/>
  <c r="E1097" i="16"/>
  <c r="D1097" i="16"/>
  <c r="G1097" i="16" s="1"/>
  <c r="I1097" i="16" s="1"/>
  <c r="C1097" i="16"/>
  <c r="B1097" i="16"/>
  <c r="E1096" i="16"/>
  <c r="D1096" i="16"/>
  <c r="G1096" i="16" s="1"/>
  <c r="I1096" i="16" s="1"/>
  <c r="C1096" i="16"/>
  <c r="B1096" i="16"/>
  <c r="E1095" i="16"/>
  <c r="D1095" i="16"/>
  <c r="F1095" i="16" s="1"/>
  <c r="H1095" i="16" s="1"/>
  <c r="C1095" i="16"/>
  <c r="B1095" i="16"/>
  <c r="E1094" i="16"/>
  <c r="D1094" i="16"/>
  <c r="F1094" i="16" s="1"/>
  <c r="H1094" i="16" s="1"/>
  <c r="C1094" i="16"/>
  <c r="B1094" i="16"/>
  <c r="E1093" i="16"/>
  <c r="D1093" i="16"/>
  <c r="G1093" i="16" s="1"/>
  <c r="I1093" i="16" s="1"/>
  <c r="C1093" i="16"/>
  <c r="B1093" i="16"/>
  <c r="E1092" i="16"/>
  <c r="D1092" i="16"/>
  <c r="G1092" i="16" s="1"/>
  <c r="I1092" i="16" s="1"/>
  <c r="C1092" i="16"/>
  <c r="B1092" i="16"/>
  <c r="E1091" i="16"/>
  <c r="D1091" i="16"/>
  <c r="F1091" i="16" s="1"/>
  <c r="H1091" i="16" s="1"/>
  <c r="C1091" i="16"/>
  <c r="B1091" i="16"/>
  <c r="G1090" i="16"/>
  <c r="I1090" i="16" s="1"/>
  <c r="E1090" i="16"/>
  <c r="D1090" i="16"/>
  <c r="F1090" i="16" s="1"/>
  <c r="H1090" i="16" s="1"/>
  <c r="C1090" i="16"/>
  <c r="B1090" i="16"/>
  <c r="F1089" i="16"/>
  <c r="H1089" i="16" s="1"/>
  <c r="E1089" i="16"/>
  <c r="D1089" i="16"/>
  <c r="G1089" i="16" s="1"/>
  <c r="I1089" i="16" s="1"/>
  <c r="C1089" i="16"/>
  <c r="B1089" i="16"/>
  <c r="E1088" i="16"/>
  <c r="D1088" i="16"/>
  <c r="G1088" i="16" s="1"/>
  <c r="I1088" i="16" s="1"/>
  <c r="C1088" i="16"/>
  <c r="B1088" i="16"/>
  <c r="E1087" i="16"/>
  <c r="D1087" i="16"/>
  <c r="F1087" i="16" s="1"/>
  <c r="H1087" i="16" s="1"/>
  <c r="C1087" i="16"/>
  <c r="B1087" i="16"/>
  <c r="E1086" i="16"/>
  <c r="D1086" i="16"/>
  <c r="F1086" i="16" s="1"/>
  <c r="H1086" i="16" s="1"/>
  <c r="C1086" i="16"/>
  <c r="B1086" i="16"/>
  <c r="E1085" i="16"/>
  <c r="D1085" i="16"/>
  <c r="G1085" i="16" s="1"/>
  <c r="I1085" i="16" s="1"/>
  <c r="C1085" i="16"/>
  <c r="B1085" i="16"/>
  <c r="G1084" i="16"/>
  <c r="I1084" i="16" s="1"/>
  <c r="F1084" i="16"/>
  <c r="H1084" i="16" s="1"/>
  <c r="E1084" i="16"/>
  <c r="D1084" i="16"/>
  <c r="C1084" i="16"/>
  <c r="B1084" i="16"/>
  <c r="E1083" i="16"/>
  <c r="D1083" i="16"/>
  <c r="F1083" i="16" s="1"/>
  <c r="H1083" i="16" s="1"/>
  <c r="C1083" i="16"/>
  <c r="B1083" i="16"/>
  <c r="G1082" i="16"/>
  <c r="I1082" i="16" s="1"/>
  <c r="E1082" i="16"/>
  <c r="D1082" i="16"/>
  <c r="F1082" i="16" s="1"/>
  <c r="H1082" i="16" s="1"/>
  <c r="C1082" i="16"/>
  <c r="B1082" i="16"/>
  <c r="F1081" i="16"/>
  <c r="H1081" i="16" s="1"/>
  <c r="E1081" i="16"/>
  <c r="D1081" i="16"/>
  <c r="G1081" i="16" s="1"/>
  <c r="I1081" i="16" s="1"/>
  <c r="C1081" i="16"/>
  <c r="B1081" i="16"/>
  <c r="E1080" i="16"/>
  <c r="D1080" i="16"/>
  <c r="G1080" i="16" s="1"/>
  <c r="I1080" i="16" s="1"/>
  <c r="C1080" i="16"/>
  <c r="B1080" i="16"/>
  <c r="E1079" i="16"/>
  <c r="D1079" i="16"/>
  <c r="F1079" i="16" s="1"/>
  <c r="H1079" i="16" s="1"/>
  <c r="C1079" i="16"/>
  <c r="B1079" i="16"/>
  <c r="G1078" i="16"/>
  <c r="I1078" i="16" s="1"/>
  <c r="E1078" i="16"/>
  <c r="D1078" i="16"/>
  <c r="F1078" i="16" s="1"/>
  <c r="H1078" i="16" s="1"/>
  <c r="C1078" i="16"/>
  <c r="B1078" i="16"/>
  <c r="E1077" i="16"/>
  <c r="D1077" i="16"/>
  <c r="G1077" i="16" s="1"/>
  <c r="I1077" i="16" s="1"/>
  <c r="C1077" i="16"/>
  <c r="B1077" i="16"/>
  <c r="E1076" i="16"/>
  <c r="D1076" i="16"/>
  <c r="G1076" i="16" s="1"/>
  <c r="I1076" i="16" s="1"/>
  <c r="C1076" i="16"/>
  <c r="B1076" i="16"/>
  <c r="E1075" i="16"/>
  <c r="D1075" i="16"/>
  <c r="F1075" i="16" s="1"/>
  <c r="H1075" i="16" s="1"/>
  <c r="C1075" i="16"/>
  <c r="B1075" i="16"/>
  <c r="E1074" i="16"/>
  <c r="D1074" i="16"/>
  <c r="F1074" i="16" s="1"/>
  <c r="H1074" i="16" s="1"/>
  <c r="C1074" i="16"/>
  <c r="B1074" i="16"/>
  <c r="E1073" i="16"/>
  <c r="D1073" i="16"/>
  <c r="G1073" i="16" s="1"/>
  <c r="I1073" i="16" s="1"/>
  <c r="C1073" i="16"/>
  <c r="B1073" i="16"/>
  <c r="E1072" i="16"/>
  <c r="D1072" i="16"/>
  <c r="G1072" i="16" s="1"/>
  <c r="I1072" i="16" s="1"/>
  <c r="C1072" i="16"/>
  <c r="B1072" i="16"/>
  <c r="E1071" i="16"/>
  <c r="D1071" i="16"/>
  <c r="F1071" i="16" s="1"/>
  <c r="H1071" i="16" s="1"/>
  <c r="C1071" i="16"/>
  <c r="B1071" i="16"/>
  <c r="E1070" i="16"/>
  <c r="D1070" i="16"/>
  <c r="F1070" i="16" s="1"/>
  <c r="H1070" i="16" s="1"/>
  <c r="C1070" i="16"/>
  <c r="B1070" i="16"/>
  <c r="E1069" i="16"/>
  <c r="D1069" i="16"/>
  <c r="G1069" i="16" s="1"/>
  <c r="I1069" i="16" s="1"/>
  <c r="C1069" i="16"/>
  <c r="B1069" i="16"/>
  <c r="E1068" i="16"/>
  <c r="D1068" i="16"/>
  <c r="G1068" i="16" s="1"/>
  <c r="I1068" i="16" s="1"/>
  <c r="C1068" i="16"/>
  <c r="B1068" i="16"/>
  <c r="E1067" i="16"/>
  <c r="D1067" i="16"/>
  <c r="F1067" i="16" s="1"/>
  <c r="H1067" i="16" s="1"/>
  <c r="C1067" i="16"/>
  <c r="B1067" i="16"/>
  <c r="E1066" i="16"/>
  <c r="D1066" i="16"/>
  <c r="F1066" i="16" s="1"/>
  <c r="H1066" i="16" s="1"/>
  <c r="C1066" i="16"/>
  <c r="B1066" i="16"/>
  <c r="E1065" i="16"/>
  <c r="D1065" i="16"/>
  <c r="F1065" i="16" s="1"/>
  <c r="H1065" i="16" s="1"/>
  <c r="C1065" i="16"/>
  <c r="B1065" i="16"/>
  <c r="G1064" i="16"/>
  <c r="I1064" i="16" s="1"/>
  <c r="F1064" i="16"/>
  <c r="H1064" i="16" s="1"/>
  <c r="E1064" i="16"/>
  <c r="D1064" i="16"/>
  <c r="C1064" i="16"/>
  <c r="B1064" i="16"/>
  <c r="E1063" i="16"/>
  <c r="D1063" i="16"/>
  <c r="F1063" i="16" s="1"/>
  <c r="C1063" i="16"/>
  <c r="B1063" i="16"/>
  <c r="G1062" i="16"/>
  <c r="I1062" i="16" s="1"/>
  <c r="E1062" i="16"/>
  <c r="D1062" i="16"/>
  <c r="F1062" i="16" s="1"/>
  <c r="H1062" i="16" s="1"/>
  <c r="C1062" i="16"/>
  <c r="B1062" i="16"/>
  <c r="G1061" i="16"/>
  <c r="I1061" i="16" s="1"/>
  <c r="E1061" i="16"/>
  <c r="D1061" i="16"/>
  <c r="F1061" i="16" s="1"/>
  <c r="H1061" i="16" s="1"/>
  <c r="C1061" i="16"/>
  <c r="B1061" i="16"/>
  <c r="E1060" i="16"/>
  <c r="D1060" i="16"/>
  <c r="G1060" i="16" s="1"/>
  <c r="I1060" i="16" s="1"/>
  <c r="C1060" i="16"/>
  <c r="B1060" i="16"/>
  <c r="E1059" i="16"/>
  <c r="D1059" i="16"/>
  <c r="F1059" i="16" s="1"/>
  <c r="H1059" i="16" s="1"/>
  <c r="C1059" i="16"/>
  <c r="B1059" i="16"/>
  <c r="E1058" i="16"/>
  <c r="D1058" i="16"/>
  <c r="F1058" i="16" s="1"/>
  <c r="H1058" i="16" s="1"/>
  <c r="C1058" i="16"/>
  <c r="B1058" i="16"/>
  <c r="E1057" i="16"/>
  <c r="D1057" i="16"/>
  <c r="G1057" i="16" s="1"/>
  <c r="I1057" i="16" s="1"/>
  <c r="C1057" i="16"/>
  <c r="B1057" i="16"/>
  <c r="E1056" i="16"/>
  <c r="D1056" i="16"/>
  <c r="G1056" i="16" s="1"/>
  <c r="I1056" i="16" s="1"/>
  <c r="C1056" i="16"/>
  <c r="B1056" i="16"/>
  <c r="E1055" i="16"/>
  <c r="D1055" i="16"/>
  <c r="F1055" i="16" s="1"/>
  <c r="H1055" i="16" s="1"/>
  <c r="C1055" i="16"/>
  <c r="B1055" i="16"/>
  <c r="E1054" i="16"/>
  <c r="D1054" i="16"/>
  <c r="F1054" i="16" s="1"/>
  <c r="H1054" i="16" s="1"/>
  <c r="C1054" i="16"/>
  <c r="B1054" i="16"/>
  <c r="G1053" i="16"/>
  <c r="I1053" i="16" s="1"/>
  <c r="F1053" i="16"/>
  <c r="H1053" i="16" s="1"/>
  <c r="E1053" i="16"/>
  <c r="D1053" i="16"/>
  <c r="C1053" i="16"/>
  <c r="B1053" i="16"/>
  <c r="G1052" i="16"/>
  <c r="I1052" i="16" s="1"/>
  <c r="F1052" i="16"/>
  <c r="E1052" i="16"/>
  <c r="D1052" i="16"/>
  <c r="C1052" i="16"/>
  <c r="B1052" i="16"/>
  <c r="E1051" i="16"/>
  <c r="D1051" i="16"/>
  <c r="F1051" i="16" s="1"/>
  <c r="C1051" i="16"/>
  <c r="B1051" i="16"/>
  <c r="G1050" i="16"/>
  <c r="I1050" i="16" s="1"/>
  <c r="E1050" i="16"/>
  <c r="D1050" i="16"/>
  <c r="F1050" i="16" s="1"/>
  <c r="H1050" i="16" s="1"/>
  <c r="C1050" i="16"/>
  <c r="B1050" i="16"/>
  <c r="E1049" i="16"/>
  <c r="D1049" i="16"/>
  <c r="G1049" i="16" s="1"/>
  <c r="I1049" i="16" s="1"/>
  <c r="C1049" i="16"/>
  <c r="B1049" i="16"/>
  <c r="G1048" i="16"/>
  <c r="I1048" i="16" s="1"/>
  <c r="E1048" i="16"/>
  <c r="D1048" i="16"/>
  <c r="F1048" i="16" s="1"/>
  <c r="H1048" i="16" s="1"/>
  <c r="C1048" i="16"/>
  <c r="B1048" i="16"/>
  <c r="E1047" i="16"/>
  <c r="D1047" i="16"/>
  <c r="F1047" i="16" s="1"/>
  <c r="H1047" i="16" s="1"/>
  <c r="C1047" i="16"/>
  <c r="B1047" i="16"/>
  <c r="E1046" i="16"/>
  <c r="D1046" i="16"/>
  <c r="F1046" i="16" s="1"/>
  <c r="H1046" i="16" s="1"/>
  <c r="C1046" i="16"/>
  <c r="B1046" i="16"/>
  <c r="E1045" i="16"/>
  <c r="D1045" i="16"/>
  <c r="G1045" i="16" s="1"/>
  <c r="I1045" i="16" s="1"/>
  <c r="C1045" i="16"/>
  <c r="B1045" i="16"/>
  <c r="E1044" i="16"/>
  <c r="D1044" i="16"/>
  <c r="G1044" i="16" s="1"/>
  <c r="I1044" i="16" s="1"/>
  <c r="C1044" i="16"/>
  <c r="B1044" i="16"/>
  <c r="E1043" i="16"/>
  <c r="D1043" i="16"/>
  <c r="F1043" i="16" s="1"/>
  <c r="H1043" i="16" s="1"/>
  <c r="C1043" i="16"/>
  <c r="B1043" i="16"/>
  <c r="E1042" i="16"/>
  <c r="D1042" i="16"/>
  <c r="F1042" i="16" s="1"/>
  <c r="H1042" i="16" s="1"/>
  <c r="C1042" i="16"/>
  <c r="B1042" i="16"/>
  <c r="F1041" i="16"/>
  <c r="H1041" i="16" s="1"/>
  <c r="E1041" i="16"/>
  <c r="D1041" i="16"/>
  <c r="G1041" i="16" s="1"/>
  <c r="I1041" i="16" s="1"/>
  <c r="C1041" i="16"/>
  <c r="B1041" i="16"/>
  <c r="E1040" i="16"/>
  <c r="D1040" i="16"/>
  <c r="F1040" i="16" s="1"/>
  <c r="H1040" i="16" s="1"/>
  <c r="C1040" i="16"/>
  <c r="B1040" i="16"/>
  <c r="E1039" i="16"/>
  <c r="D1039" i="16"/>
  <c r="F1039" i="16" s="1"/>
  <c r="H1039" i="16" s="1"/>
  <c r="C1039" i="16"/>
  <c r="B1039" i="16"/>
  <c r="E1038" i="16"/>
  <c r="D1038" i="16"/>
  <c r="F1038" i="16" s="1"/>
  <c r="H1038" i="16" s="1"/>
  <c r="C1038" i="16"/>
  <c r="B1038" i="16"/>
  <c r="E1037" i="16"/>
  <c r="D1037" i="16"/>
  <c r="G1037" i="16" s="1"/>
  <c r="I1037" i="16" s="1"/>
  <c r="C1037" i="16"/>
  <c r="B1037" i="16"/>
  <c r="G1036" i="16"/>
  <c r="I1036" i="16" s="1"/>
  <c r="E1036" i="16"/>
  <c r="D1036" i="16"/>
  <c r="F1036" i="16" s="1"/>
  <c r="H1036" i="16" s="1"/>
  <c r="C1036" i="16"/>
  <c r="B1036" i="16"/>
  <c r="E1035" i="16"/>
  <c r="D1035" i="16"/>
  <c r="F1035" i="16" s="1"/>
  <c r="H1035" i="16" s="1"/>
  <c r="C1035" i="16"/>
  <c r="B1035" i="16"/>
  <c r="E1034" i="16"/>
  <c r="D1034" i="16"/>
  <c r="F1034" i="16" s="1"/>
  <c r="H1034" i="16" s="1"/>
  <c r="C1034" i="16"/>
  <c r="B1034" i="16"/>
  <c r="E1033" i="16"/>
  <c r="D1033" i="16"/>
  <c r="G1033" i="16" s="1"/>
  <c r="I1033" i="16" s="1"/>
  <c r="C1033" i="16"/>
  <c r="B1033" i="16"/>
  <c r="E1032" i="16"/>
  <c r="D1032" i="16"/>
  <c r="F1032" i="16" s="1"/>
  <c r="H1032" i="16" s="1"/>
  <c r="C1032" i="16"/>
  <c r="B1032" i="16"/>
  <c r="E1031" i="16"/>
  <c r="D1031" i="16"/>
  <c r="F1031" i="16" s="1"/>
  <c r="H1031" i="16" s="1"/>
  <c r="C1031" i="16"/>
  <c r="B1031" i="16"/>
  <c r="E1030" i="16"/>
  <c r="D1030" i="16"/>
  <c r="F1030" i="16" s="1"/>
  <c r="H1030" i="16" s="1"/>
  <c r="C1030" i="16"/>
  <c r="B1030" i="16"/>
  <c r="G1029" i="16"/>
  <c r="I1029" i="16" s="1"/>
  <c r="F1029" i="16"/>
  <c r="H1029" i="16" s="1"/>
  <c r="E1029" i="16"/>
  <c r="D1029" i="16"/>
  <c r="C1029" i="16"/>
  <c r="B1029" i="16"/>
  <c r="E1028" i="16"/>
  <c r="D1028" i="16"/>
  <c r="G1028" i="16" s="1"/>
  <c r="I1028" i="16" s="1"/>
  <c r="C1028" i="16"/>
  <c r="B1028" i="16"/>
  <c r="E1027" i="16"/>
  <c r="D1027" i="16"/>
  <c r="F1027" i="16" s="1"/>
  <c r="C1027" i="16"/>
  <c r="B1027" i="16"/>
  <c r="G1026" i="16"/>
  <c r="I1026" i="16" s="1"/>
  <c r="E1026" i="16"/>
  <c r="D1026" i="16"/>
  <c r="F1026" i="16" s="1"/>
  <c r="H1026" i="16" s="1"/>
  <c r="C1026" i="16"/>
  <c r="B1026" i="16"/>
  <c r="E1025" i="16"/>
  <c r="D1025" i="16"/>
  <c r="G1025" i="16" s="1"/>
  <c r="I1025" i="16" s="1"/>
  <c r="C1025" i="16"/>
  <c r="B1025" i="16"/>
  <c r="E1024" i="16"/>
  <c r="D1024" i="16"/>
  <c r="F1024" i="16" s="1"/>
  <c r="H1024" i="16" s="1"/>
  <c r="C1024" i="16"/>
  <c r="B1024" i="16"/>
  <c r="E1023" i="16"/>
  <c r="D1023" i="16"/>
  <c r="F1023" i="16" s="1"/>
  <c r="H1023" i="16" s="1"/>
  <c r="C1023" i="16"/>
  <c r="B1023" i="16"/>
  <c r="E1022" i="16"/>
  <c r="D1022" i="16"/>
  <c r="F1022" i="16" s="1"/>
  <c r="H1022" i="16" s="1"/>
  <c r="C1022" i="16"/>
  <c r="B1022" i="16"/>
  <c r="E1021" i="16"/>
  <c r="D1021" i="16"/>
  <c r="G1021" i="16" s="1"/>
  <c r="I1021" i="16" s="1"/>
  <c r="C1021" i="16"/>
  <c r="B1021" i="16"/>
  <c r="E1020" i="16"/>
  <c r="D1020" i="16"/>
  <c r="G1020" i="16" s="1"/>
  <c r="I1020" i="16" s="1"/>
  <c r="C1020" i="16"/>
  <c r="B1020" i="16"/>
  <c r="E1019" i="16"/>
  <c r="D1019" i="16"/>
  <c r="F1019" i="16" s="1"/>
  <c r="H1019" i="16" s="1"/>
  <c r="C1019" i="16"/>
  <c r="B1019" i="16"/>
  <c r="E1018" i="16"/>
  <c r="D1018" i="16"/>
  <c r="F1018" i="16" s="1"/>
  <c r="H1018" i="16" s="1"/>
  <c r="C1018" i="16"/>
  <c r="B1018" i="16"/>
  <c r="E1017" i="16"/>
  <c r="D1017" i="16"/>
  <c r="G1017" i="16" s="1"/>
  <c r="I1017" i="16" s="1"/>
  <c r="C1017" i="16"/>
  <c r="B1017" i="16"/>
  <c r="E1016" i="16"/>
  <c r="D1016" i="16"/>
  <c r="G1016" i="16" s="1"/>
  <c r="I1016" i="16" s="1"/>
  <c r="C1016" i="16"/>
  <c r="B1016" i="16"/>
  <c r="E1015" i="16"/>
  <c r="D1015" i="16"/>
  <c r="F1015" i="16" s="1"/>
  <c r="H1015" i="16" s="1"/>
  <c r="C1015" i="16"/>
  <c r="B1015" i="16"/>
  <c r="G1014" i="16"/>
  <c r="I1014" i="16" s="1"/>
  <c r="E1014" i="16"/>
  <c r="D1014" i="16"/>
  <c r="F1014" i="16" s="1"/>
  <c r="H1014" i="16" s="1"/>
  <c r="C1014" i="16"/>
  <c r="B1014" i="16"/>
  <c r="G1013" i="16"/>
  <c r="I1013" i="16" s="1"/>
  <c r="F1013" i="16"/>
  <c r="H1013" i="16" s="1"/>
  <c r="E1013" i="16"/>
  <c r="D1013" i="16"/>
  <c r="C1013" i="16"/>
  <c r="B1013" i="16"/>
  <c r="E1012" i="16"/>
  <c r="D1012" i="16"/>
  <c r="F1012" i="16" s="1"/>
  <c r="H1012" i="16" s="1"/>
  <c r="C1012" i="16"/>
  <c r="B1012" i="16"/>
  <c r="E1011" i="16"/>
  <c r="D1011" i="16"/>
  <c r="F1011" i="16" s="1"/>
  <c r="H1011" i="16" s="1"/>
  <c r="C1011" i="16"/>
  <c r="B1011" i="16"/>
  <c r="E1010" i="16"/>
  <c r="D1010" i="16"/>
  <c r="F1010" i="16" s="1"/>
  <c r="C1010" i="16"/>
  <c r="B1010" i="16"/>
  <c r="G1009" i="16"/>
  <c r="I1009" i="16" s="1"/>
  <c r="E1009" i="16"/>
  <c r="D1009" i="16"/>
  <c r="F1009" i="16" s="1"/>
  <c r="H1009" i="16" s="1"/>
  <c r="C1009" i="16"/>
  <c r="B1009" i="16"/>
  <c r="E1008" i="16"/>
  <c r="D1008" i="16"/>
  <c r="G1008" i="16" s="1"/>
  <c r="I1008" i="16" s="1"/>
  <c r="C1008" i="16"/>
  <c r="B1008" i="16"/>
  <c r="E1007" i="16"/>
  <c r="D1007" i="16"/>
  <c r="F1007" i="16" s="1"/>
  <c r="H1007" i="16" s="1"/>
  <c r="C1007" i="16"/>
  <c r="B1007" i="16"/>
  <c r="E1006" i="16"/>
  <c r="D1006" i="16"/>
  <c r="F1006" i="16" s="1"/>
  <c r="H1006" i="16" s="1"/>
  <c r="C1006" i="16"/>
  <c r="B1006" i="16"/>
  <c r="E1005" i="16"/>
  <c r="D1005" i="16"/>
  <c r="G1005" i="16" s="1"/>
  <c r="I1005" i="16" s="1"/>
  <c r="C1005" i="16"/>
  <c r="B1005" i="16"/>
  <c r="E1004" i="16"/>
  <c r="D1004" i="16"/>
  <c r="G1004" i="16" s="1"/>
  <c r="I1004" i="16" s="1"/>
  <c r="C1004" i="16"/>
  <c r="B1004" i="16"/>
  <c r="E1003" i="16"/>
  <c r="D1003" i="16"/>
  <c r="F1003" i="16" s="1"/>
  <c r="H1003" i="16" s="1"/>
  <c r="C1003" i="16"/>
  <c r="B1003" i="16"/>
  <c r="E1002" i="16"/>
  <c r="D1002" i="16"/>
  <c r="F1002" i="16" s="1"/>
  <c r="H1002" i="16" s="1"/>
  <c r="C1002" i="16"/>
  <c r="B1002" i="16"/>
  <c r="E1001" i="16"/>
  <c r="D1001" i="16"/>
  <c r="G1001" i="16" s="1"/>
  <c r="I1001" i="16" s="1"/>
  <c r="C1001" i="16"/>
  <c r="B1001" i="16"/>
  <c r="B9" i="22"/>
  <c r="B9" i="21"/>
  <c r="B9" i="20"/>
  <c r="B9" i="19"/>
  <c r="F1356" i="16" l="1"/>
  <c r="H1356" i="16" s="1"/>
  <c r="F1088" i="16"/>
  <c r="H1088" i="16" s="1"/>
  <c r="F1116" i="16"/>
  <c r="H1116" i="16" s="1"/>
  <c r="F1001" i="16"/>
  <c r="H1001" i="16" s="1"/>
  <c r="G1012" i="16"/>
  <c r="I1012" i="16" s="1"/>
  <c r="F1037" i="16"/>
  <c r="H1037" i="16" s="1"/>
  <c r="G1040" i="16"/>
  <c r="I1040" i="16" s="1"/>
  <c r="G1054" i="16"/>
  <c r="I1054" i="16" s="1"/>
  <c r="F1068" i="16"/>
  <c r="H1068" i="16" s="1"/>
  <c r="F1113" i="16"/>
  <c r="G1130" i="16"/>
  <c r="I1130" i="16" s="1"/>
  <c r="G1065" i="16"/>
  <c r="I1065" i="16" s="1"/>
  <c r="F1085" i="16"/>
  <c r="H1085" i="16" s="1"/>
  <c r="F1076" i="16"/>
  <c r="H1076" i="16" s="1"/>
  <c r="F1092" i="16"/>
  <c r="H1092" i="16" s="1"/>
  <c r="F1120" i="16"/>
  <c r="H1120" i="16" s="1"/>
  <c r="F1178" i="16"/>
  <c r="H1178" i="16" s="1"/>
  <c r="F1213" i="16"/>
  <c r="H1213" i="16" s="1"/>
  <c r="F1240" i="16"/>
  <c r="H1240" i="16" s="1"/>
  <c r="G1038" i="16"/>
  <c r="I1038" i="16" s="1"/>
  <c r="F1069" i="16"/>
  <c r="H1069" i="16" s="1"/>
  <c r="G1086" i="16"/>
  <c r="I1086" i="16" s="1"/>
  <c r="G1114" i="16"/>
  <c r="I1114" i="16" s="1"/>
  <c r="F1028" i="16"/>
  <c r="H1028" i="16" s="1"/>
  <c r="G1066" i="16"/>
  <c r="I1066" i="16" s="1"/>
  <c r="F1080" i="16"/>
  <c r="H1080" i="16" s="1"/>
  <c r="F1108" i="16"/>
  <c r="H1108" i="16" s="1"/>
  <c r="F1124" i="16"/>
  <c r="H1124" i="16" s="1"/>
  <c r="F1268" i="16"/>
  <c r="H1268" i="16" s="1"/>
  <c r="F1311" i="16"/>
  <c r="H1311" i="16" s="1"/>
  <c r="F1025" i="16"/>
  <c r="H1025" i="16" s="1"/>
  <c r="F1135" i="16"/>
  <c r="H1135" i="16" s="1"/>
  <c r="F1149" i="16"/>
  <c r="H1149" i="16" s="1"/>
  <c r="F1319" i="16"/>
  <c r="H1319" i="16" s="1"/>
  <c r="F1077" i="16"/>
  <c r="H1077" i="16" s="1"/>
  <c r="F1121" i="16"/>
  <c r="H1121" i="16" s="1"/>
  <c r="G1146" i="16"/>
  <c r="I1146" i="16" s="1"/>
  <c r="F1156" i="16"/>
  <c r="H1156" i="16" s="1"/>
  <c r="F1250" i="16"/>
  <c r="H1250" i="16" s="1"/>
  <c r="F1383" i="16"/>
  <c r="H1383" i="16" s="1"/>
  <c r="H1157" i="16"/>
  <c r="H1235" i="16"/>
  <c r="H1113" i="16"/>
  <c r="G1549" i="16"/>
  <c r="I1549" i="16" s="1"/>
  <c r="F1549" i="16"/>
  <c r="H1549" i="16" s="1"/>
  <c r="G1655" i="16"/>
  <c r="I1655" i="16" s="1"/>
  <c r="F1655" i="16"/>
  <c r="H1655" i="16" s="1"/>
  <c r="G1519" i="16"/>
  <c r="I1519" i="16" s="1"/>
  <c r="F1519" i="16"/>
  <c r="H1519" i="16" s="1"/>
  <c r="F1057" i="16"/>
  <c r="H1057" i="16" s="1"/>
  <c r="G1126" i="16"/>
  <c r="I1126" i="16" s="1"/>
  <c r="F1165" i="16"/>
  <c r="H1165" i="16" s="1"/>
  <c r="F1202" i="16"/>
  <c r="H1202" i="16" s="1"/>
  <c r="F1276" i="16"/>
  <c r="H1276" i="16" s="1"/>
  <c r="F1367" i="16"/>
  <c r="H1367" i="16" s="1"/>
  <c r="F1021" i="16"/>
  <c r="H1021" i="16" s="1"/>
  <c r="G1032" i="16"/>
  <c r="I1032" i="16" s="1"/>
  <c r="G1046" i="16"/>
  <c r="I1046" i="16" s="1"/>
  <c r="F1060" i="16"/>
  <c r="H1060" i="16" s="1"/>
  <c r="F1097" i="16"/>
  <c r="H1097" i="16" s="1"/>
  <c r="F1100" i="16"/>
  <c r="H1100" i="16" s="1"/>
  <c r="G1141" i="16"/>
  <c r="I1141" i="16" s="1"/>
  <c r="F1144" i="16"/>
  <c r="H1144" i="16" s="1"/>
  <c r="F1300" i="16"/>
  <c r="H1300" i="16" s="1"/>
  <c r="F1335" i="16"/>
  <c r="H1335" i="16" s="1"/>
  <c r="F1404" i="16"/>
  <c r="H1404" i="16" s="1"/>
  <c r="F1592" i="16"/>
  <c r="H1592" i="16" s="1"/>
  <c r="F1049" i="16"/>
  <c r="H1049" i="16" s="1"/>
  <c r="G1074" i="16"/>
  <c r="I1074" i="16" s="1"/>
  <c r="G1106" i="16"/>
  <c r="I1106" i="16" s="1"/>
  <c r="F1162" i="16"/>
  <c r="H1162" i="16" s="1"/>
  <c r="F1189" i="16"/>
  <c r="H1189" i="16" s="1"/>
  <c r="F1226" i="16"/>
  <c r="H1226" i="16" s="1"/>
  <c r="F1263" i="16"/>
  <c r="H1263" i="16" s="1"/>
  <c r="G1332" i="16"/>
  <c r="I1332" i="16" s="1"/>
  <c r="F1332" i="16"/>
  <c r="H1332" i="16" s="1"/>
  <c r="G1364" i="16"/>
  <c r="I1364" i="16" s="1"/>
  <c r="F1364" i="16"/>
  <c r="H1364" i="16" s="1"/>
  <c r="G1455" i="16"/>
  <c r="I1455" i="16" s="1"/>
  <c r="F1455" i="16"/>
  <c r="H1455" i="16" s="1"/>
  <c r="F1589" i="16"/>
  <c r="H1589" i="16" s="1"/>
  <c r="G1094" i="16"/>
  <c r="I1094" i="16" s="1"/>
  <c r="G1024" i="16"/>
  <c r="I1024" i="16" s="1"/>
  <c r="H1052" i="16"/>
  <c r="G1372" i="16"/>
  <c r="I1372" i="16" s="1"/>
  <c r="F1372" i="16"/>
  <c r="H1372" i="16" s="1"/>
  <c r="F1004" i="16"/>
  <c r="H1004" i="16" s="1"/>
  <c r="F1287" i="16"/>
  <c r="H1287" i="16" s="1"/>
  <c r="G1391" i="16"/>
  <c r="I1391" i="16" s="1"/>
  <c r="F1391" i="16"/>
  <c r="H1391" i="16" s="1"/>
  <c r="F1495" i="16"/>
  <c r="H1495" i="16" s="1"/>
  <c r="G1713" i="16"/>
  <c r="I1713" i="16" s="1"/>
  <c r="F1713" i="16"/>
  <c r="H1713" i="16" s="1"/>
  <c r="G1018" i="16"/>
  <c r="I1018" i="16" s="1"/>
  <c r="G1010" i="16"/>
  <c r="I1010" i="16" s="1"/>
  <c r="G1002" i="16"/>
  <c r="I1002" i="16" s="1"/>
  <c r="F1016" i="16"/>
  <c r="H1016" i="16" s="1"/>
  <c r="G1030" i="16"/>
  <c r="I1030" i="16" s="1"/>
  <c r="F1044" i="16"/>
  <c r="H1044" i="16" s="1"/>
  <c r="G1058" i="16"/>
  <c r="I1058" i="16" s="1"/>
  <c r="F1072" i="16"/>
  <c r="H1072" i="16" s="1"/>
  <c r="G1098" i="16"/>
  <c r="I1098" i="16" s="1"/>
  <c r="G1142" i="16"/>
  <c r="I1142" i="16" s="1"/>
  <c r="F1173" i="16"/>
  <c r="H1173" i="16" s="1"/>
  <c r="F1210" i="16"/>
  <c r="H1210" i="16" s="1"/>
  <c r="F1247" i="16"/>
  <c r="H1247" i="16" s="1"/>
  <c r="F1284" i="16"/>
  <c r="H1284" i="16" s="1"/>
  <c r="F1308" i="16"/>
  <c r="H1308" i="16" s="1"/>
  <c r="G1492" i="16"/>
  <c r="I1492" i="16" s="1"/>
  <c r="F1492" i="16"/>
  <c r="H1492" i="16" s="1"/>
  <c r="H1106" i="16"/>
  <c r="F1005" i="16"/>
  <c r="H1005" i="16" s="1"/>
  <c r="F1008" i="16"/>
  <c r="H1008" i="16" s="1"/>
  <c r="F1033" i="16"/>
  <c r="H1033" i="16" s="1"/>
  <c r="G1022" i="16"/>
  <c r="I1022" i="16" s="1"/>
  <c r="F1101" i="16"/>
  <c r="H1101" i="16" s="1"/>
  <c r="F1340" i="16"/>
  <c r="H1340" i="16" s="1"/>
  <c r="G1555" i="16"/>
  <c r="I1555" i="16" s="1"/>
  <c r="F1555" i="16"/>
  <c r="H1555" i="16" s="1"/>
  <c r="G1608" i="16"/>
  <c r="I1608" i="16" s="1"/>
  <c r="F1608" i="16"/>
  <c r="H1608" i="16" s="1"/>
  <c r="F1170" i="16"/>
  <c r="H1170" i="16" s="1"/>
  <c r="F1197" i="16"/>
  <c r="H1197" i="16" s="1"/>
  <c r="F1271" i="16"/>
  <c r="H1271" i="16" s="1"/>
  <c r="F1380" i="16"/>
  <c r="H1380" i="16" s="1"/>
  <c r="F1431" i="16"/>
  <c r="H1431" i="16" s="1"/>
  <c r="G1536" i="16"/>
  <c r="I1536" i="16" s="1"/>
  <c r="F1536" i="16"/>
  <c r="H1536" i="16" s="1"/>
  <c r="G1428" i="16"/>
  <c r="I1428" i="16" s="1"/>
  <c r="F1428" i="16"/>
  <c r="H1428" i="16" s="1"/>
  <c r="G1042" i="16"/>
  <c r="I1042" i="16" s="1"/>
  <c r="F1056" i="16"/>
  <c r="H1056" i="16" s="1"/>
  <c r="G1552" i="16"/>
  <c r="I1552" i="16" s="1"/>
  <c r="F1552" i="16"/>
  <c r="H1552" i="16" s="1"/>
  <c r="G1605" i="16"/>
  <c r="I1605" i="16" s="1"/>
  <c r="F1605" i="16"/>
  <c r="H1605" i="16" s="1"/>
  <c r="F1017" i="16"/>
  <c r="H1017" i="16" s="1"/>
  <c r="G1006" i="16"/>
  <c r="I1006" i="16" s="1"/>
  <c r="F1020" i="16"/>
  <c r="H1020" i="16" s="1"/>
  <c r="F1045" i="16"/>
  <c r="H1045" i="16" s="1"/>
  <c r="G1070" i="16"/>
  <c r="I1070" i="16" s="1"/>
  <c r="F1093" i="16"/>
  <c r="H1093" i="16" s="1"/>
  <c r="F1096" i="16"/>
  <c r="H1096" i="16" s="1"/>
  <c r="F1125" i="16"/>
  <c r="H1125" i="16" s="1"/>
  <c r="F1128" i="16"/>
  <c r="H1128" i="16" s="1"/>
  <c r="G1034" i="16"/>
  <c r="I1034" i="16" s="1"/>
  <c r="F1073" i="16"/>
  <c r="H1073" i="16" s="1"/>
  <c r="G1102" i="16"/>
  <c r="I1102" i="16" s="1"/>
  <c r="F1181" i="16"/>
  <c r="H1181" i="16" s="1"/>
  <c r="F1218" i="16"/>
  <c r="H1218" i="16" s="1"/>
  <c r="F1255" i="16"/>
  <c r="H1255" i="16" s="1"/>
  <c r="F1292" i="16"/>
  <c r="H1292" i="16" s="1"/>
  <c r="F1316" i="16"/>
  <c r="H1316" i="16" s="1"/>
  <c r="G1327" i="16"/>
  <c r="I1327" i="16" s="1"/>
  <c r="F1327" i="16"/>
  <c r="H1327" i="16" s="1"/>
  <c r="G1689" i="16"/>
  <c r="I1689" i="16" s="1"/>
  <c r="F1689" i="16"/>
  <c r="H1689" i="16" s="1"/>
  <c r="G1602" i="16"/>
  <c r="I1602" i="16" s="1"/>
  <c r="F1602" i="16"/>
  <c r="H1602" i="16" s="1"/>
  <c r="F1731" i="16"/>
  <c r="H1731" i="16" s="1"/>
  <c r="F1734" i="16"/>
  <c r="H1734" i="16" s="1"/>
  <c r="F1737" i="16"/>
  <c r="H1737" i="16" s="1"/>
  <c r="G1768" i="16"/>
  <c r="I1768" i="16" s="1"/>
  <c r="F1920" i="16"/>
  <c r="H1920" i="16" s="1"/>
  <c r="F1952" i="16"/>
  <c r="H1952" i="16" s="1"/>
  <c r="F1960" i="16"/>
  <c r="H1960" i="16" s="1"/>
  <c r="F1968" i="16"/>
  <c r="H1968" i="16" s="1"/>
  <c r="F1976" i="16"/>
  <c r="H1976" i="16" s="1"/>
  <c r="F1984" i="16"/>
  <c r="H1984" i="16" s="1"/>
  <c r="F1992" i="16"/>
  <c r="H1992" i="16" s="1"/>
  <c r="F1658" i="16"/>
  <c r="H1658" i="16" s="1"/>
  <c r="F1664" i="16"/>
  <c r="H1664" i="16" s="1"/>
  <c r="G1860" i="16"/>
  <c r="I1860" i="16" s="1"/>
  <c r="G1917" i="16"/>
  <c r="I1917" i="16" s="1"/>
  <c r="G1936" i="16"/>
  <c r="I1936" i="16" s="1"/>
  <c r="G1949" i="16"/>
  <c r="I1949" i="16" s="1"/>
  <c r="G1955" i="16"/>
  <c r="I1955" i="16" s="1"/>
  <c r="G1963" i="16"/>
  <c r="I1963" i="16" s="1"/>
  <c r="G1971" i="16"/>
  <c r="I1971" i="16" s="1"/>
  <c r="G1979" i="16"/>
  <c r="I1979" i="16" s="1"/>
  <c r="G1987" i="16"/>
  <c r="I1987" i="16" s="1"/>
  <c r="F1677" i="16"/>
  <c r="H1677" i="16" s="1"/>
  <c r="G1823" i="16"/>
  <c r="I1823" i="16" s="1"/>
  <c r="G1887" i="16"/>
  <c r="I1887" i="16" s="1"/>
  <c r="G1933" i="16"/>
  <c r="I1933" i="16" s="1"/>
  <c r="F1324" i="16"/>
  <c r="H1324" i="16" s="1"/>
  <c r="F1351" i="16"/>
  <c r="H1351" i="16" s="1"/>
  <c r="F1388" i="16"/>
  <c r="H1388" i="16" s="1"/>
  <c r="F1415" i="16"/>
  <c r="H1415" i="16" s="1"/>
  <c r="F1452" i="16"/>
  <c r="H1452" i="16" s="1"/>
  <c r="F1479" i="16"/>
  <c r="H1479" i="16" s="1"/>
  <c r="F1516" i="16"/>
  <c r="H1516" i="16" s="1"/>
  <c r="F1546" i="16"/>
  <c r="H1546" i="16" s="1"/>
  <c r="F1568" i="16"/>
  <c r="H1568" i="16" s="1"/>
  <c r="F1571" i="16"/>
  <c r="H1571" i="16" s="1"/>
  <c r="F1621" i="16"/>
  <c r="H1621" i="16" s="1"/>
  <c r="F1624" i="16"/>
  <c r="H1624" i="16" s="1"/>
  <c r="G1796" i="16"/>
  <c r="I1796" i="16" s="1"/>
  <c r="G1857" i="16"/>
  <c r="I1857" i="16" s="1"/>
  <c r="G1877" i="16"/>
  <c r="I1877" i="16" s="1"/>
  <c r="G1884" i="16"/>
  <c r="I1884" i="16" s="1"/>
  <c r="G1904" i="16"/>
  <c r="I1904" i="16" s="1"/>
  <c r="F1946" i="16"/>
  <c r="H1946" i="16" s="1"/>
  <c r="F1958" i="16"/>
  <c r="H1958" i="16" s="1"/>
  <c r="F1966" i="16"/>
  <c r="H1966" i="16" s="1"/>
  <c r="F1974" i="16"/>
  <c r="H1974" i="16" s="1"/>
  <c r="F1982" i="16"/>
  <c r="H1982" i="16" s="1"/>
  <c r="F1990" i="16"/>
  <c r="H1990" i="16" s="1"/>
  <c r="G1540" i="16"/>
  <c r="I1540" i="16" s="1"/>
  <c r="F1543" i="16"/>
  <c r="H1543" i="16" s="1"/>
  <c r="F1565" i="16"/>
  <c r="H1565" i="16" s="1"/>
  <c r="F1618" i="16"/>
  <c r="H1618" i="16" s="1"/>
  <c r="G1671" i="16"/>
  <c r="I1671" i="16" s="1"/>
  <c r="F1723" i="16"/>
  <c r="H1723" i="16" s="1"/>
  <c r="F1726" i="16"/>
  <c r="H1726" i="16" s="1"/>
  <c r="F1729" i="16"/>
  <c r="H1729" i="16" s="1"/>
  <c r="G1759" i="16"/>
  <c r="I1759" i="16" s="1"/>
  <c r="G1779" i="16"/>
  <c r="I1779" i="16" s="1"/>
  <c r="G1813" i="16"/>
  <c r="I1813" i="16" s="1"/>
  <c r="G1820" i="16"/>
  <c r="I1820" i="16" s="1"/>
  <c r="G1840" i="16"/>
  <c r="I1840" i="16" s="1"/>
  <c r="F1930" i="16"/>
  <c r="H1930" i="16" s="1"/>
  <c r="F1559" i="16"/>
  <c r="H1559" i="16" s="1"/>
  <c r="F1634" i="16"/>
  <c r="H1634" i="16" s="1"/>
  <c r="F1665" i="16"/>
  <c r="H1665" i="16" s="1"/>
  <c r="G1756" i="16"/>
  <c r="I1756" i="16" s="1"/>
  <c r="G1800" i="16"/>
  <c r="I1800" i="16" s="1"/>
  <c r="F1575" i="16"/>
  <c r="H1575" i="16" s="1"/>
  <c r="F1928" i="16"/>
  <c r="H1928" i="16" s="1"/>
  <c r="F1947" i="16"/>
  <c r="H1947" i="16" s="1"/>
  <c r="F1359" i="16"/>
  <c r="H1359" i="16" s="1"/>
  <c r="F1396" i="16"/>
  <c r="H1396" i="16" s="1"/>
  <c r="F1423" i="16"/>
  <c r="H1423" i="16" s="1"/>
  <c r="F1460" i="16"/>
  <c r="H1460" i="16" s="1"/>
  <c r="F1487" i="16"/>
  <c r="H1487" i="16" s="1"/>
  <c r="F1524" i="16"/>
  <c r="H1524" i="16" s="1"/>
  <c r="F1541" i="16"/>
  <c r="H1541" i="16" s="1"/>
  <c r="F1544" i="16"/>
  <c r="H1544" i="16" s="1"/>
  <c r="F1594" i="16"/>
  <c r="H1594" i="16" s="1"/>
  <c r="F1616" i="16"/>
  <c r="H1616" i="16" s="1"/>
  <c r="F1619" i="16"/>
  <c r="H1619" i="16" s="1"/>
  <c r="F1647" i="16"/>
  <c r="H1647" i="16" s="1"/>
  <c r="F1721" i="16"/>
  <c r="H1721" i="16" s="1"/>
  <c r="F1931" i="16"/>
  <c r="H1931" i="16" s="1"/>
  <c r="G1944" i="16"/>
  <c r="I1944" i="16" s="1"/>
  <c r="G1959" i="16"/>
  <c r="I1959" i="16" s="1"/>
  <c r="G1967" i="16"/>
  <c r="I1967" i="16" s="1"/>
  <c r="G1975" i="16"/>
  <c r="I1975" i="16" s="1"/>
  <c r="G1983" i="16"/>
  <c r="I1983" i="16" s="1"/>
  <c r="G1991" i="16"/>
  <c r="I1991" i="16" s="1"/>
  <c r="F1554" i="16"/>
  <c r="H1554" i="16" s="1"/>
  <c r="F1607" i="16"/>
  <c r="H1607" i="16" s="1"/>
  <c r="G1764" i="16"/>
  <c r="I1764" i="16" s="1"/>
  <c r="G1808" i="16"/>
  <c r="I1808" i="16" s="1"/>
  <c r="G1825" i="16"/>
  <c r="I1825" i="16" s="1"/>
  <c r="G1889" i="16"/>
  <c r="I1889" i="16" s="1"/>
  <c r="G1909" i="16"/>
  <c r="I1909" i="16" s="1"/>
  <c r="G1916" i="16"/>
  <c r="I1916" i="16" s="1"/>
  <c r="G1003" i="16"/>
  <c r="I1003" i="16" s="1"/>
  <c r="G1007" i="16"/>
  <c r="I1007" i="16" s="1"/>
  <c r="G1011" i="16"/>
  <c r="I1011" i="16" s="1"/>
  <c r="G1015" i="16"/>
  <c r="I1015" i="16" s="1"/>
  <c r="G1019" i="16"/>
  <c r="I1019" i="16" s="1"/>
  <c r="G1023" i="16"/>
  <c r="I1023" i="16" s="1"/>
  <c r="G1027" i="16"/>
  <c r="I1027" i="16" s="1"/>
  <c r="G1031" i="16"/>
  <c r="I1031" i="16" s="1"/>
  <c r="G1035" i="16"/>
  <c r="I1035" i="16" s="1"/>
  <c r="G1039" i="16"/>
  <c r="I1039" i="16" s="1"/>
  <c r="G1043" i="16"/>
  <c r="I1043" i="16" s="1"/>
  <c r="G1047" i="16"/>
  <c r="I1047" i="16" s="1"/>
  <c r="G1051" i="16"/>
  <c r="I1051" i="16" s="1"/>
  <c r="G1055" i="16"/>
  <c r="I1055" i="16" s="1"/>
  <c r="G1059" i="16"/>
  <c r="I1059" i="16" s="1"/>
  <c r="G1063" i="16"/>
  <c r="I1063" i="16" s="1"/>
  <c r="G1067" i="16"/>
  <c r="I1067" i="16" s="1"/>
  <c r="G1071" i="16"/>
  <c r="I1071" i="16" s="1"/>
  <c r="G1075" i="16"/>
  <c r="I1075" i="16" s="1"/>
  <c r="G1079" i="16"/>
  <c r="I1079" i="16" s="1"/>
  <c r="G1083" i="16"/>
  <c r="I1083" i="16" s="1"/>
  <c r="G1087" i="16"/>
  <c r="I1087" i="16" s="1"/>
  <c r="G1091" i="16"/>
  <c r="I1091" i="16" s="1"/>
  <c r="G1095" i="16"/>
  <c r="I1095" i="16" s="1"/>
  <c r="G1099" i="16"/>
  <c r="I1099" i="16" s="1"/>
  <c r="G1103" i="16"/>
  <c r="I1103" i="16" s="1"/>
  <c r="G1107" i="16"/>
  <c r="I1107" i="16" s="1"/>
  <c r="G1111" i="16"/>
  <c r="I1111" i="16" s="1"/>
  <c r="G1115" i="16"/>
  <c r="I1115" i="16" s="1"/>
  <c r="G1119" i="16"/>
  <c r="I1119" i="16" s="1"/>
  <c r="G1123" i="16"/>
  <c r="I1123" i="16" s="1"/>
  <c r="G1127" i="16"/>
  <c r="I1127" i="16" s="1"/>
  <c r="G1131" i="16"/>
  <c r="I1131" i="16" s="1"/>
  <c r="G1134" i="16"/>
  <c r="I1134" i="16" s="1"/>
  <c r="G1138" i="16"/>
  <c r="I1138" i="16" s="1"/>
  <c r="G1139" i="16"/>
  <c r="I1139" i="16" s="1"/>
  <c r="F1139" i="16"/>
  <c r="H1139" i="16" s="1"/>
  <c r="G1154" i="16"/>
  <c r="I1154" i="16" s="1"/>
  <c r="G1155" i="16"/>
  <c r="I1155" i="16" s="1"/>
  <c r="F1155" i="16"/>
  <c r="H1155" i="16" s="1"/>
  <c r="F1129" i="16"/>
  <c r="H1129" i="16" s="1"/>
  <c r="F1133" i="16"/>
  <c r="H1133" i="16" s="1"/>
  <c r="G1150" i="16"/>
  <c r="I1150" i="16" s="1"/>
  <c r="G1151" i="16"/>
  <c r="I1151" i="16" s="1"/>
  <c r="F1151" i="16"/>
  <c r="G1158" i="16"/>
  <c r="I1158" i="16" s="1"/>
  <c r="F1158" i="16"/>
  <c r="H1158" i="16" s="1"/>
  <c r="G1169" i="16"/>
  <c r="I1169" i="16" s="1"/>
  <c r="F1169" i="16"/>
  <c r="H1169" i="16" s="1"/>
  <c r="G1174" i="16"/>
  <c r="I1174" i="16" s="1"/>
  <c r="F1174" i="16"/>
  <c r="G1185" i="16"/>
  <c r="I1185" i="16" s="1"/>
  <c r="F1185" i="16"/>
  <c r="H1185" i="16" s="1"/>
  <c r="G1234" i="16"/>
  <c r="I1234" i="16" s="1"/>
  <c r="F1234" i="16"/>
  <c r="G1239" i="16"/>
  <c r="I1239" i="16" s="1"/>
  <c r="F1239" i="16"/>
  <c r="H1239" i="16" s="1"/>
  <c r="G1147" i="16"/>
  <c r="I1147" i="16" s="1"/>
  <c r="F1147" i="16"/>
  <c r="H1147" i="16" s="1"/>
  <c r="G1143" i="16"/>
  <c r="I1143" i="16" s="1"/>
  <c r="F1143" i="16"/>
  <c r="G1161" i="16"/>
  <c r="I1161" i="16" s="1"/>
  <c r="F1161" i="16"/>
  <c r="H1161" i="16" s="1"/>
  <c r="G1166" i="16"/>
  <c r="I1166" i="16" s="1"/>
  <c r="F1166" i="16"/>
  <c r="H1166" i="16" s="1"/>
  <c r="G1177" i="16"/>
  <c r="I1177" i="16" s="1"/>
  <c r="F1177" i="16"/>
  <c r="H1177" i="16" s="1"/>
  <c r="G1182" i="16"/>
  <c r="I1182" i="16" s="1"/>
  <c r="F1182" i="16"/>
  <c r="F1553" i="16"/>
  <c r="H1553" i="16" s="1"/>
  <c r="G1553" i="16"/>
  <c r="I1553" i="16" s="1"/>
  <c r="F1556" i="16"/>
  <c r="H1556" i="16" s="1"/>
  <c r="G1556" i="16"/>
  <c r="I1556" i="16" s="1"/>
  <c r="F1569" i="16"/>
  <c r="H1569" i="16" s="1"/>
  <c r="G1569" i="16"/>
  <c r="I1569" i="16" s="1"/>
  <c r="F1572" i="16"/>
  <c r="H1572" i="16" s="1"/>
  <c r="G1572" i="16"/>
  <c r="I1572" i="16" s="1"/>
  <c r="F1190" i="16"/>
  <c r="H1190" i="16" s="1"/>
  <c r="F1193" i="16"/>
  <c r="H1193" i="16" s="1"/>
  <c r="F1198" i="16"/>
  <c r="H1198" i="16" s="1"/>
  <c r="F1201" i="16"/>
  <c r="H1201" i="16" s="1"/>
  <c r="F1206" i="16"/>
  <c r="H1206" i="16" s="1"/>
  <c r="F1209" i="16"/>
  <c r="H1209" i="16" s="1"/>
  <c r="F1214" i="16"/>
  <c r="H1214" i="16" s="1"/>
  <c r="F1217" i="16"/>
  <c r="H1217" i="16" s="1"/>
  <c r="F1222" i="16"/>
  <c r="H1222" i="16" s="1"/>
  <c r="F1225" i="16"/>
  <c r="H1225" i="16" s="1"/>
  <c r="F1231" i="16"/>
  <c r="H1231" i="16" s="1"/>
  <c r="F1243" i="16"/>
  <c r="H1243" i="16" s="1"/>
  <c r="F1248" i="16"/>
  <c r="H1248" i="16" s="1"/>
  <c r="F1531" i="16"/>
  <c r="H1531" i="16" s="1"/>
  <c r="F1535" i="16"/>
  <c r="H1535" i="16" s="1"/>
  <c r="F1251" i="16"/>
  <c r="H1251" i="16" s="1"/>
  <c r="F1256" i="16"/>
  <c r="H1256" i="16" s="1"/>
  <c r="F1259" i="16"/>
  <c r="H1259" i="16" s="1"/>
  <c r="F1264" i="16"/>
  <c r="H1264" i="16" s="1"/>
  <c r="F1267" i="16"/>
  <c r="H1267" i="16" s="1"/>
  <c r="F1272" i="16"/>
  <c r="H1272" i="16" s="1"/>
  <c r="F1275" i="16"/>
  <c r="H1275" i="16" s="1"/>
  <c r="F1280" i="16"/>
  <c r="H1280" i="16" s="1"/>
  <c r="F1283" i="16"/>
  <c r="H1283" i="16" s="1"/>
  <c r="F1288" i="16"/>
  <c r="H1288" i="16" s="1"/>
  <c r="F1291" i="16"/>
  <c r="H1291" i="16" s="1"/>
  <c r="F1296" i="16"/>
  <c r="H1296" i="16" s="1"/>
  <c r="F1299" i="16"/>
  <c r="H1299" i="16" s="1"/>
  <c r="F1304" i="16"/>
  <c r="H1304" i="16" s="1"/>
  <c r="F1307" i="16"/>
  <c r="H1307" i="16" s="1"/>
  <c r="F1312" i="16"/>
  <c r="H1312" i="16" s="1"/>
  <c r="F1315" i="16"/>
  <c r="H1315" i="16" s="1"/>
  <c r="F1320" i="16"/>
  <c r="H1320" i="16" s="1"/>
  <c r="F1323" i="16"/>
  <c r="H1323" i="16" s="1"/>
  <c r="F1328" i="16"/>
  <c r="H1328" i="16" s="1"/>
  <c r="F1331" i="16"/>
  <c r="H1331" i="16" s="1"/>
  <c r="F1336" i="16"/>
  <c r="H1336" i="16" s="1"/>
  <c r="F1339" i="16"/>
  <c r="H1339" i="16" s="1"/>
  <c r="F1344" i="16"/>
  <c r="H1344" i="16" s="1"/>
  <c r="F1347" i="16"/>
  <c r="H1347" i="16" s="1"/>
  <c r="F1352" i="16"/>
  <c r="H1352" i="16" s="1"/>
  <c r="F1355" i="16"/>
  <c r="H1355" i="16" s="1"/>
  <c r="F1360" i="16"/>
  <c r="H1360" i="16" s="1"/>
  <c r="F1363" i="16"/>
  <c r="H1363" i="16" s="1"/>
  <c r="F1368" i="16"/>
  <c r="H1368" i="16" s="1"/>
  <c r="F1371" i="16"/>
  <c r="H1371" i="16" s="1"/>
  <c r="F1376" i="16"/>
  <c r="H1376" i="16" s="1"/>
  <c r="F1379" i="16"/>
  <c r="H1379" i="16" s="1"/>
  <c r="F1384" i="16"/>
  <c r="H1384" i="16" s="1"/>
  <c r="F1387" i="16"/>
  <c r="H1387" i="16" s="1"/>
  <c r="F1392" i="16"/>
  <c r="H1392" i="16" s="1"/>
  <c r="F1395" i="16"/>
  <c r="H1395" i="16" s="1"/>
  <c r="F1400" i="16"/>
  <c r="H1400" i="16" s="1"/>
  <c r="F1403" i="16"/>
  <c r="H1403" i="16" s="1"/>
  <c r="F1408" i="16"/>
  <c r="H1408" i="16" s="1"/>
  <c r="F1411" i="16"/>
  <c r="H1411" i="16" s="1"/>
  <c r="F1416" i="16"/>
  <c r="H1416" i="16" s="1"/>
  <c r="F1419" i="16"/>
  <c r="H1419" i="16" s="1"/>
  <c r="F1424" i="16"/>
  <c r="H1424" i="16" s="1"/>
  <c r="F1427" i="16"/>
  <c r="H1427" i="16" s="1"/>
  <c r="F1432" i="16"/>
  <c r="H1432" i="16" s="1"/>
  <c r="F1435" i="16"/>
  <c r="H1435" i="16" s="1"/>
  <c r="F1440" i="16"/>
  <c r="H1440" i="16" s="1"/>
  <c r="F1443" i="16"/>
  <c r="H1443" i="16" s="1"/>
  <c r="F1448" i="16"/>
  <c r="H1448" i="16" s="1"/>
  <c r="F1451" i="16"/>
  <c r="H1451" i="16" s="1"/>
  <c r="F1456" i="16"/>
  <c r="H1456" i="16" s="1"/>
  <c r="F1459" i="16"/>
  <c r="H1459" i="16" s="1"/>
  <c r="F1464" i="16"/>
  <c r="H1464" i="16" s="1"/>
  <c r="F1467" i="16"/>
  <c r="H1467" i="16" s="1"/>
  <c r="F1472" i="16"/>
  <c r="H1472" i="16" s="1"/>
  <c r="F1475" i="16"/>
  <c r="H1475" i="16" s="1"/>
  <c r="F1480" i="16"/>
  <c r="H1480" i="16" s="1"/>
  <c r="F1483" i="16"/>
  <c r="H1483" i="16" s="1"/>
  <c r="F1488" i="16"/>
  <c r="H1488" i="16" s="1"/>
  <c r="F1491" i="16"/>
  <c r="H1491" i="16" s="1"/>
  <c r="F1496" i="16"/>
  <c r="H1496" i="16" s="1"/>
  <c r="F1499" i="16"/>
  <c r="H1499" i="16" s="1"/>
  <c r="F1504" i="16"/>
  <c r="H1504" i="16" s="1"/>
  <c r="F1507" i="16"/>
  <c r="H1507" i="16" s="1"/>
  <c r="F1512" i="16"/>
  <c r="H1512" i="16" s="1"/>
  <c r="F1515" i="16"/>
  <c r="H1515" i="16" s="1"/>
  <c r="F1520" i="16"/>
  <c r="H1520" i="16" s="1"/>
  <c r="F1523" i="16"/>
  <c r="H1523" i="16" s="1"/>
  <c r="F1528" i="16"/>
  <c r="H1528" i="16" s="1"/>
  <c r="F1532" i="16"/>
  <c r="H1532" i="16" s="1"/>
  <c r="F1539" i="16"/>
  <c r="H1539" i="16" s="1"/>
  <c r="G1542" i="16"/>
  <c r="I1542" i="16" s="1"/>
  <c r="F1545" i="16"/>
  <c r="H1545" i="16" s="1"/>
  <c r="G1545" i="16"/>
  <c r="I1545" i="16" s="1"/>
  <c r="G1547" i="16"/>
  <c r="I1547" i="16" s="1"/>
  <c r="F1548" i="16"/>
  <c r="H1548" i="16" s="1"/>
  <c r="G1548" i="16"/>
  <c r="I1548" i="16" s="1"/>
  <c r="G1550" i="16"/>
  <c r="I1550" i="16" s="1"/>
  <c r="F1551" i="16"/>
  <c r="H1551" i="16" s="1"/>
  <c r="G1551" i="16"/>
  <c r="I1551" i="16" s="1"/>
  <c r="F1558" i="16"/>
  <c r="H1558" i="16" s="1"/>
  <c r="G1558" i="16"/>
  <c r="I1558" i="16" s="1"/>
  <c r="F1561" i="16"/>
  <c r="H1561" i="16" s="1"/>
  <c r="G1561" i="16"/>
  <c r="I1561" i="16" s="1"/>
  <c r="G1563" i="16"/>
  <c r="I1563" i="16" s="1"/>
  <c r="F1564" i="16"/>
  <c r="H1564" i="16" s="1"/>
  <c r="G1564" i="16"/>
  <c r="I1564" i="16" s="1"/>
  <c r="G1566" i="16"/>
  <c r="I1566" i="16" s="1"/>
  <c r="F1567" i="16"/>
  <c r="H1567" i="16" s="1"/>
  <c r="G1567" i="16"/>
  <c r="I1567" i="16" s="1"/>
  <c r="F1574" i="16"/>
  <c r="H1574" i="16" s="1"/>
  <c r="G1574" i="16"/>
  <c r="I1574" i="16" s="1"/>
  <c r="F1577" i="16"/>
  <c r="H1577" i="16" s="1"/>
  <c r="G1577" i="16"/>
  <c r="I1577" i="16" s="1"/>
  <c r="G1579" i="16"/>
  <c r="I1579" i="16" s="1"/>
  <c r="F1580" i="16"/>
  <c r="H1580" i="16" s="1"/>
  <c r="G1580" i="16"/>
  <c r="I1580" i="16" s="1"/>
  <c r="G1582" i="16"/>
  <c r="I1582" i="16" s="1"/>
  <c r="G1583" i="16"/>
  <c r="I1583" i="16" s="1"/>
  <c r="G1585" i="16"/>
  <c r="I1585" i="16" s="1"/>
  <c r="G1588" i="16"/>
  <c r="I1588" i="16" s="1"/>
  <c r="G1590" i="16"/>
  <c r="I1590" i="16" s="1"/>
  <c r="G1593" i="16"/>
  <c r="I1593" i="16" s="1"/>
  <c r="F1595" i="16"/>
  <c r="H1595" i="16" s="1"/>
  <c r="G1596" i="16"/>
  <c r="I1596" i="16" s="1"/>
  <c r="F1598" i="16"/>
  <c r="H1598" i="16" s="1"/>
  <c r="G1599" i="16"/>
  <c r="I1599" i="16" s="1"/>
  <c r="G1601" i="16"/>
  <c r="I1601" i="16" s="1"/>
  <c r="G1604" i="16"/>
  <c r="I1604" i="16" s="1"/>
  <c r="G1606" i="16"/>
  <c r="I1606" i="16" s="1"/>
  <c r="G1609" i="16"/>
  <c r="I1609" i="16" s="1"/>
  <c r="F1611" i="16"/>
  <c r="H1611" i="16" s="1"/>
  <c r="G1612" i="16"/>
  <c r="I1612" i="16" s="1"/>
  <c r="F1614" i="16"/>
  <c r="H1614" i="16" s="1"/>
  <c r="G1615" i="16"/>
  <c r="I1615" i="16" s="1"/>
  <c r="G1617" i="16"/>
  <c r="I1617" i="16" s="1"/>
  <c r="G1620" i="16"/>
  <c r="I1620" i="16" s="1"/>
  <c r="G1622" i="16"/>
  <c r="I1622" i="16" s="1"/>
  <c r="G1625" i="16"/>
  <c r="I1625" i="16" s="1"/>
  <c r="F1627" i="16"/>
  <c r="H1627" i="16" s="1"/>
  <c r="G1628" i="16"/>
  <c r="I1628" i="16" s="1"/>
  <c r="F1630" i="16"/>
  <c r="H1630" i="16" s="1"/>
  <c r="G1631" i="16"/>
  <c r="I1631" i="16" s="1"/>
  <c r="G1633" i="16"/>
  <c r="I1633" i="16" s="1"/>
  <c r="G1636" i="16"/>
  <c r="I1636" i="16" s="1"/>
  <c r="G1638" i="16"/>
  <c r="I1638" i="16" s="1"/>
  <c r="G1641" i="16"/>
  <c r="I1641" i="16" s="1"/>
  <c r="F1643" i="16"/>
  <c r="H1643" i="16" s="1"/>
  <c r="G1644" i="16"/>
  <c r="I1644" i="16" s="1"/>
  <c r="G1646" i="16"/>
  <c r="I1646" i="16" s="1"/>
  <c r="G1649" i="16"/>
  <c r="I1649" i="16" s="1"/>
  <c r="F1651" i="16"/>
  <c r="H1651" i="16" s="1"/>
  <c r="G1652" i="16"/>
  <c r="I1652" i="16" s="1"/>
  <c r="G1654" i="16"/>
  <c r="I1654" i="16" s="1"/>
  <c r="G1657" i="16"/>
  <c r="I1657" i="16" s="1"/>
  <c r="F1659" i="16"/>
  <c r="H1659" i="16" s="1"/>
  <c r="G1660" i="16"/>
  <c r="I1660" i="16" s="1"/>
  <c r="G1662" i="16"/>
  <c r="I1662" i="16" s="1"/>
  <c r="F1666" i="16"/>
  <c r="H1666" i="16" s="1"/>
  <c r="F1668" i="16"/>
  <c r="H1668" i="16" s="1"/>
  <c r="G1670" i="16"/>
  <c r="I1670" i="16" s="1"/>
  <c r="F1672" i="16"/>
  <c r="H1672" i="16" s="1"/>
  <c r="G1676" i="16"/>
  <c r="I1676" i="16" s="1"/>
  <c r="G1679" i="16"/>
  <c r="I1679" i="16" s="1"/>
  <c r="G1680" i="16"/>
  <c r="I1680" i="16" s="1"/>
  <c r="F1680" i="16"/>
  <c r="H1680" i="16" s="1"/>
  <c r="G1698" i="16"/>
  <c r="I1698" i="16" s="1"/>
  <c r="F1698" i="16"/>
  <c r="H1698" i="16" s="1"/>
  <c r="G1709" i="16"/>
  <c r="I1709" i="16" s="1"/>
  <c r="F1709" i="16"/>
  <c r="H1709" i="16" s="1"/>
  <c r="G1711" i="16"/>
  <c r="I1711" i="16" s="1"/>
  <c r="G1712" i="16"/>
  <c r="I1712" i="16" s="1"/>
  <c r="F1712" i="16"/>
  <c r="H1712" i="16" s="1"/>
  <c r="G1730" i="16"/>
  <c r="I1730" i="16" s="1"/>
  <c r="F1730" i="16"/>
  <c r="H1730" i="16" s="1"/>
  <c r="G1741" i="16"/>
  <c r="I1741" i="16" s="1"/>
  <c r="F1741" i="16"/>
  <c r="H1741" i="16" s="1"/>
  <c r="G1744" i="16"/>
  <c r="I1744" i="16" s="1"/>
  <c r="F1744" i="16"/>
  <c r="H1744" i="16" s="1"/>
  <c r="F1760" i="16"/>
  <c r="H1760" i="16" s="1"/>
  <c r="G1760" i="16"/>
  <c r="I1760" i="16" s="1"/>
  <c r="F1765" i="16"/>
  <c r="H1765" i="16" s="1"/>
  <c r="G1765" i="16"/>
  <c r="I1765" i="16" s="1"/>
  <c r="G1690" i="16"/>
  <c r="I1690" i="16" s="1"/>
  <c r="F1690" i="16"/>
  <c r="H1690" i="16" s="1"/>
  <c r="G1701" i="16"/>
  <c r="I1701" i="16" s="1"/>
  <c r="F1701" i="16"/>
  <c r="H1701" i="16" s="1"/>
  <c r="G1704" i="16"/>
  <c r="I1704" i="16" s="1"/>
  <c r="F1704" i="16"/>
  <c r="H1704" i="16" s="1"/>
  <c r="G1722" i="16"/>
  <c r="I1722" i="16" s="1"/>
  <c r="F1722" i="16"/>
  <c r="H1722" i="16" s="1"/>
  <c r="G1733" i="16"/>
  <c r="I1733" i="16" s="1"/>
  <c r="F1733" i="16"/>
  <c r="H1733" i="16" s="1"/>
  <c r="G1736" i="16"/>
  <c r="I1736" i="16" s="1"/>
  <c r="F1736" i="16"/>
  <c r="H1736" i="16" s="1"/>
  <c r="G1754" i="16"/>
  <c r="I1754" i="16" s="1"/>
  <c r="F1754" i="16"/>
  <c r="H1754" i="16" s="1"/>
  <c r="G1682" i="16"/>
  <c r="I1682" i="16" s="1"/>
  <c r="F1682" i="16"/>
  <c r="H1682" i="16" s="1"/>
  <c r="G1693" i="16"/>
  <c r="I1693" i="16" s="1"/>
  <c r="F1693" i="16"/>
  <c r="H1693" i="16" s="1"/>
  <c r="G1696" i="16"/>
  <c r="I1696" i="16" s="1"/>
  <c r="F1696" i="16"/>
  <c r="H1696" i="16" s="1"/>
  <c r="G1714" i="16"/>
  <c r="I1714" i="16" s="1"/>
  <c r="F1714" i="16"/>
  <c r="H1714" i="16" s="1"/>
  <c r="G1725" i="16"/>
  <c r="I1725" i="16" s="1"/>
  <c r="F1725" i="16"/>
  <c r="H1725" i="16" s="1"/>
  <c r="G1728" i="16"/>
  <c r="I1728" i="16" s="1"/>
  <c r="F1728" i="16"/>
  <c r="H1728" i="16" s="1"/>
  <c r="G1746" i="16"/>
  <c r="I1746" i="16" s="1"/>
  <c r="F1746" i="16"/>
  <c r="H1746" i="16" s="1"/>
  <c r="F1674" i="16"/>
  <c r="H1674" i="16" s="1"/>
  <c r="G1685" i="16"/>
  <c r="I1685" i="16" s="1"/>
  <c r="F1685" i="16"/>
  <c r="H1685" i="16" s="1"/>
  <c r="G1687" i="16"/>
  <c r="I1687" i="16" s="1"/>
  <c r="G1688" i="16"/>
  <c r="I1688" i="16" s="1"/>
  <c r="F1688" i="16"/>
  <c r="H1688" i="16" s="1"/>
  <c r="G1706" i="16"/>
  <c r="I1706" i="16" s="1"/>
  <c r="F1706" i="16"/>
  <c r="H1706" i="16" s="1"/>
  <c r="G1717" i="16"/>
  <c r="I1717" i="16" s="1"/>
  <c r="F1717" i="16"/>
  <c r="H1717" i="16" s="1"/>
  <c r="G1719" i="16"/>
  <c r="I1719" i="16" s="1"/>
  <c r="G1720" i="16"/>
  <c r="I1720" i="16" s="1"/>
  <c r="F1720" i="16"/>
  <c r="H1720" i="16" s="1"/>
  <c r="G1738" i="16"/>
  <c r="I1738" i="16" s="1"/>
  <c r="F1738" i="16"/>
  <c r="H1738" i="16" s="1"/>
  <c r="G1749" i="16"/>
  <c r="I1749" i="16" s="1"/>
  <c r="F1749" i="16"/>
  <c r="H1749" i="16" s="1"/>
  <c r="G1752" i="16"/>
  <c r="I1752" i="16" s="1"/>
  <c r="F1752" i="16"/>
  <c r="H1752" i="16" s="1"/>
  <c r="F1836" i="16"/>
  <c r="H1836" i="16" s="1"/>
  <c r="G1836" i="16"/>
  <c r="I1836" i="16" s="1"/>
  <c r="F1844" i="16"/>
  <c r="H1844" i="16" s="1"/>
  <c r="G1844" i="16"/>
  <c r="I1844" i="16" s="1"/>
  <c r="F1856" i="16"/>
  <c r="H1856" i="16" s="1"/>
  <c r="G1856" i="16"/>
  <c r="I1856" i="16" s="1"/>
  <c r="G1772" i="16"/>
  <c r="I1772" i="16" s="1"/>
  <c r="G1775" i="16"/>
  <c r="I1775" i="16" s="1"/>
  <c r="G1777" i="16"/>
  <c r="I1777" i="16" s="1"/>
  <c r="G1780" i="16"/>
  <c r="I1780" i="16" s="1"/>
  <c r="G1792" i="16"/>
  <c r="I1792" i="16" s="1"/>
  <c r="G1797" i="16"/>
  <c r="I1797" i="16" s="1"/>
  <c r="G1804" i="16"/>
  <c r="I1804" i="16" s="1"/>
  <c r="G1807" i="16"/>
  <c r="I1807" i="16" s="1"/>
  <c r="G1809" i="16"/>
  <c r="I1809" i="16" s="1"/>
  <c r="G1812" i="16"/>
  <c r="I1812" i="16" s="1"/>
  <c r="G1824" i="16"/>
  <c r="I1824" i="16" s="1"/>
  <c r="G1829" i="16"/>
  <c r="I1829" i="16" s="1"/>
  <c r="F1841" i="16"/>
  <c r="H1841" i="16" s="1"/>
  <c r="G1841" i="16"/>
  <c r="I1841" i="16" s="1"/>
  <c r="G1843" i="16"/>
  <c r="I1843" i="16" s="1"/>
  <c r="G1848" i="16"/>
  <c r="I1848" i="16" s="1"/>
  <c r="G1859" i="16"/>
  <c r="I1859" i="16" s="1"/>
  <c r="G1891" i="16"/>
  <c r="I1891" i="16" s="1"/>
  <c r="F1918" i="16"/>
  <c r="H1918" i="16" s="1"/>
  <c r="F1926" i="16"/>
  <c r="H1926" i="16" s="1"/>
  <c r="F1932" i="16"/>
  <c r="H1932" i="16" s="1"/>
  <c r="F1934" i="16"/>
  <c r="H1934" i="16" s="1"/>
  <c r="F1942" i="16"/>
  <c r="H1942" i="16" s="1"/>
  <c r="F1948" i="16"/>
  <c r="H1948" i="16" s="1"/>
  <c r="F1950" i="16"/>
  <c r="H1950" i="16" s="1"/>
  <c r="G1995" i="16"/>
  <c r="I1995" i="16" s="1"/>
  <c r="G1998" i="16"/>
  <c r="I1998" i="16" s="1"/>
  <c r="G1763" i="16"/>
  <c r="I1763" i="16" s="1"/>
  <c r="G1784" i="16"/>
  <c r="I1784" i="16" s="1"/>
  <c r="G1795" i="16"/>
  <c r="I1795" i="16" s="1"/>
  <c r="G1816" i="16"/>
  <c r="I1816" i="16" s="1"/>
  <c r="G1827" i="16"/>
  <c r="I1827" i="16" s="1"/>
  <c r="F1839" i="16"/>
  <c r="H1839" i="16" s="1"/>
  <c r="G1839" i="16"/>
  <c r="I1839" i="16" s="1"/>
  <c r="G1864" i="16"/>
  <c r="I1864" i="16" s="1"/>
  <c r="G1875" i="16"/>
  <c r="I1875" i="16" s="1"/>
  <c r="G1880" i="16"/>
  <c r="I1880" i="16" s="1"/>
  <c r="G1896" i="16"/>
  <c r="I1896" i="16" s="1"/>
  <c r="G1907" i="16"/>
  <c r="I1907" i="16" s="1"/>
  <c r="G1912" i="16"/>
  <c r="I1912" i="16" s="1"/>
  <c r="F1919" i="16"/>
  <c r="H1919" i="16" s="1"/>
  <c r="F1927" i="16"/>
  <c r="H1927" i="16" s="1"/>
  <c r="F1935" i="16"/>
  <c r="H1935" i="16" s="1"/>
  <c r="F1937" i="16"/>
  <c r="H1937" i="16" s="1"/>
  <c r="F1943" i="16"/>
  <c r="H1943" i="16" s="1"/>
  <c r="F1945" i="16"/>
  <c r="H1945" i="16" s="1"/>
  <c r="F1951" i="16"/>
  <c r="H1951" i="16" s="1"/>
  <c r="G1996" i="16"/>
  <c r="I1996" i="16" s="1"/>
  <c r="G1861" i="16"/>
  <c r="I1861" i="16" s="1"/>
  <c r="G1868" i="16"/>
  <c r="I1868" i="16" s="1"/>
  <c r="G1871" i="16"/>
  <c r="I1871" i="16" s="1"/>
  <c r="G1873" i="16"/>
  <c r="I1873" i="16" s="1"/>
  <c r="G1876" i="16"/>
  <c r="I1876" i="16" s="1"/>
  <c r="G1888" i="16"/>
  <c r="I1888" i="16" s="1"/>
  <c r="G1893" i="16"/>
  <c r="I1893" i="16" s="1"/>
  <c r="G1900" i="16"/>
  <c r="I1900" i="16" s="1"/>
  <c r="G1903" i="16"/>
  <c r="I1903" i="16" s="1"/>
  <c r="G1905" i="16"/>
  <c r="I1905" i="16" s="1"/>
  <c r="G1908" i="16"/>
  <c r="I1908" i="16" s="1"/>
  <c r="F1773" i="16"/>
  <c r="H1773" i="16" s="1"/>
  <c r="G1773" i="16"/>
  <c r="I1773" i="16" s="1"/>
  <c r="G1233" i="16"/>
  <c r="I1233" i="16" s="1"/>
  <c r="F1233" i="16"/>
  <c r="H1233" i="16" s="1"/>
  <c r="G1241" i="16"/>
  <c r="I1241" i="16" s="1"/>
  <c r="F1241" i="16"/>
  <c r="H1241" i="16" s="1"/>
  <c r="G1249" i="16"/>
  <c r="I1249" i="16" s="1"/>
  <c r="F1249" i="16"/>
  <c r="H1249" i="16" s="1"/>
  <c r="G1254" i="16"/>
  <c r="I1254" i="16" s="1"/>
  <c r="F1254" i="16"/>
  <c r="H1254" i="16" s="1"/>
  <c r="G1262" i="16"/>
  <c r="I1262" i="16" s="1"/>
  <c r="F1262" i="16"/>
  <c r="H1262" i="16" s="1"/>
  <c r="G1266" i="16"/>
  <c r="I1266" i="16" s="1"/>
  <c r="F1266" i="16"/>
  <c r="H1266" i="16" s="1"/>
  <c r="G1274" i="16"/>
  <c r="I1274" i="16" s="1"/>
  <c r="F1274" i="16"/>
  <c r="H1274" i="16" s="1"/>
  <c r="G1278" i="16"/>
  <c r="I1278" i="16" s="1"/>
  <c r="F1278" i="16"/>
  <c r="G1286" i="16"/>
  <c r="I1286" i="16" s="1"/>
  <c r="F1286" i="16"/>
  <c r="H1286" i="16" s="1"/>
  <c r="G1302" i="16"/>
  <c r="I1302" i="16" s="1"/>
  <c r="F1302" i="16"/>
  <c r="H1302" i="16" s="1"/>
  <c r="F1762" i="16"/>
  <c r="H1762" i="16" s="1"/>
  <c r="G1762" i="16"/>
  <c r="I1762" i="16" s="1"/>
  <c r="F1767" i="16"/>
  <c r="H1767" i="16" s="1"/>
  <c r="G1767" i="16"/>
  <c r="I1767" i="16" s="1"/>
  <c r="F1785" i="16"/>
  <c r="H1785" i="16" s="1"/>
  <c r="G1785" i="16"/>
  <c r="I1785" i="16" s="1"/>
  <c r="F1160" i="16"/>
  <c r="H1160" i="16" s="1"/>
  <c r="F1176" i="16"/>
  <c r="H1176" i="16" s="1"/>
  <c r="F1188" i="16"/>
  <c r="H1188" i="16" s="1"/>
  <c r="F1212" i="16"/>
  <c r="H1212" i="16" s="1"/>
  <c r="F1216" i="16"/>
  <c r="H1216" i="16" s="1"/>
  <c r="F1220" i="16"/>
  <c r="H1220" i="16" s="1"/>
  <c r="F1224" i="16"/>
  <c r="H1224" i="16" s="1"/>
  <c r="F1228" i="16"/>
  <c r="H1228" i="16" s="1"/>
  <c r="F1236" i="16"/>
  <c r="H1236" i="16" s="1"/>
  <c r="F1244" i="16"/>
  <c r="H1244" i="16" s="1"/>
  <c r="F1252" i="16"/>
  <c r="H1252" i="16" s="1"/>
  <c r="F1837" i="16"/>
  <c r="H1837" i="16" s="1"/>
  <c r="G1837" i="16"/>
  <c r="I1837" i="16" s="1"/>
  <c r="F1854" i="16"/>
  <c r="H1854" i="16" s="1"/>
  <c r="G1854" i="16"/>
  <c r="I1854" i="16" s="1"/>
  <c r="F1865" i="16"/>
  <c r="H1865" i="16" s="1"/>
  <c r="G1865" i="16"/>
  <c r="I1865" i="16" s="1"/>
  <c r="F1870" i="16"/>
  <c r="H1870" i="16" s="1"/>
  <c r="G1870" i="16"/>
  <c r="I1870" i="16" s="1"/>
  <c r="F1883" i="16"/>
  <c r="H1883" i="16" s="1"/>
  <c r="G1883" i="16"/>
  <c r="I1883" i="16" s="1"/>
  <c r="F1790" i="16"/>
  <c r="H1790" i="16" s="1"/>
  <c r="G1790" i="16"/>
  <c r="I1790" i="16" s="1"/>
  <c r="F1801" i="16"/>
  <c r="H1801" i="16" s="1"/>
  <c r="G1801" i="16"/>
  <c r="I1801" i="16" s="1"/>
  <c r="F1806" i="16"/>
  <c r="H1806" i="16" s="1"/>
  <c r="G1806" i="16"/>
  <c r="I1806" i="16" s="1"/>
  <c r="F1819" i="16"/>
  <c r="H1819" i="16" s="1"/>
  <c r="G1819" i="16"/>
  <c r="I1819" i="16" s="1"/>
  <c r="F1901" i="16"/>
  <c r="H1901" i="16" s="1"/>
  <c r="G1901" i="16"/>
  <c r="I1901" i="16" s="1"/>
  <c r="G1258" i="16"/>
  <c r="I1258" i="16" s="1"/>
  <c r="F1258" i="16"/>
  <c r="H1258" i="16" s="1"/>
  <c r="G1270" i="16"/>
  <c r="I1270" i="16" s="1"/>
  <c r="F1270" i="16"/>
  <c r="H1270" i="16" s="1"/>
  <c r="G1282" i="16"/>
  <c r="I1282" i="16" s="1"/>
  <c r="F1282" i="16"/>
  <c r="H1282" i="16" s="1"/>
  <c r="G1290" i="16"/>
  <c r="I1290" i="16" s="1"/>
  <c r="F1290" i="16"/>
  <c r="G1294" i="16"/>
  <c r="I1294" i="16" s="1"/>
  <c r="F1294" i="16"/>
  <c r="H1294" i="16" s="1"/>
  <c r="G1298" i="16"/>
  <c r="I1298" i="16" s="1"/>
  <c r="F1298" i="16"/>
  <c r="H1298" i="16" s="1"/>
  <c r="G1306" i="16"/>
  <c r="I1306" i="16" s="1"/>
  <c r="F1306" i="16"/>
  <c r="G1310" i="16"/>
  <c r="I1310" i="16" s="1"/>
  <c r="F1310" i="16"/>
  <c r="H1310" i="16" s="1"/>
  <c r="G1314" i="16"/>
  <c r="I1314" i="16" s="1"/>
  <c r="F1314" i="16"/>
  <c r="H1314" i="16" s="1"/>
  <c r="G1318" i="16"/>
  <c r="I1318" i="16" s="1"/>
  <c r="F1318" i="16"/>
  <c r="H1318" i="16" s="1"/>
  <c r="G1322" i="16"/>
  <c r="I1322" i="16" s="1"/>
  <c r="F1322" i="16"/>
  <c r="H1322" i="16" s="1"/>
  <c r="G1326" i="16"/>
  <c r="I1326" i="16" s="1"/>
  <c r="F1326" i="16"/>
  <c r="H1326" i="16" s="1"/>
  <c r="G1330" i="16"/>
  <c r="I1330" i="16" s="1"/>
  <c r="F1330" i="16"/>
  <c r="H1330" i="16" s="1"/>
  <c r="G1334" i="16"/>
  <c r="I1334" i="16" s="1"/>
  <c r="F1334" i="16"/>
  <c r="H1334" i="16" s="1"/>
  <c r="G1338" i="16"/>
  <c r="I1338" i="16" s="1"/>
  <c r="F1338" i="16"/>
  <c r="H1338" i="16" s="1"/>
  <c r="G1342" i="16"/>
  <c r="I1342" i="16" s="1"/>
  <c r="F1342" i="16"/>
  <c r="H1342" i="16" s="1"/>
  <c r="G1346" i="16"/>
  <c r="I1346" i="16" s="1"/>
  <c r="F1346" i="16"/>
  <c r="G1350" i="16"/>
  <c r="I1350" i="16" s="1"/>
  <c r="F1350" i="16"/>
  <c r="H1350" i="16" s="1"/>
  <c r="G1354" i="16"/>
  <c r="I1354" i="16" s="1"/>
  <c r="F1354" i="16"/>
  <c r="H1354" i="16" s="1"/>
  <c r="G1358" i="16"/>
  <c r="I1358" i="16" s="1"/>
  <c r="F1358" i="16"/>
  <c r="H1358" i="16" s="1"/>
  <c r="G1362" i="16"/>
  <c r="I1362" i="16" s="1"/>
  <c r="F1362" i="16"/>
  <c r="H1362" i="16" s="1"/>
  <c r="G1366" i="16"/>
  <c r="I1366" i="16" s="1"/>
  <c r="F1366" i="16"/>
  <c r="H1366" i="16" s="1"/>
  <c r="G1370" i="16"/>
  <c r="I1370" i="16" s="1"/>
  <c r="F1370" i="16"/>
  <c r="H1370" i="16" s="1"/>
  <c r="G1374" i="16"/>
  <c r="I1374" i="16" s="1"/>
  <c r="F1374" i="16"/>
  <c r="H1374" i="16" s="1"/>
  <c r="G1378" i="16"/>
  <c r="I1378" i="16" s="1"/>
  <c r="F1378" i="16"/>
  <c r="H1378" i="16" s="1"/>
  <c r="G1382" i="16"/>
  <c r="I1382" i="16" s="1"/>
  <c r="F1382" i="16"/>
  <c r="H1382" i="16" s="1"/>
  <c r="G1386" i="16"/>
  <c r="I1386" i="16" s="1"/>
  <c r="F1386" i="16"/>
  <c r="H1386" i="16" s="1"/>
  <c r="G1390" i="16"/>
  <c r="I1390" i="16" s="1"/>
  <c r="F1390" i="16"/>
  <c r="H1390" i="16" s="1"/>
  <c r="G1394" i="16"/>
  <c r="I1394" i="16" s="1"/>
  <c r="F1394" i="16"/>
  <c r="H1394" i="16" s="1"/>
  <c r="G1398" i="16"/>
  <c r="I1398" i="16" s="1"/>
  <c r="F1398" i="16"/>
  <c r="H1398" i="16" s="1"/>
  <c r="G1402" i="16"/>
  <c r="I1402" i="16" s="1"/>
  <c r="F1402" i="16"/>
  <c r="H1402" i="16" s="1"/>
  <c r="G1406" i="16"/>
  <c r="I1406" i="16" s="1"/>
  <c r="F1406" i="16"/>
  <c r="H1406" i="16" s="1"/>
  <c r="G1410" i="16"/>
  <c r="I1410" i="16" s="1"/>
  <c r="F1410" i="16"/>
  <c r="H1410" i="16" s="1"/>
  <c r="G1414" i="16"/>
  <c r="I1414" i="16" s="1"/>
  <c r="F1414" i="16"/>
  <c r="H1414" i="16" s="1"/>
  <c r="G1418" i="16"/>
  <c r="I1418" i="16" s="1"/>
  <c r="F1418" i="16"/>
  <c r="H1418" i="16" s="1"/>
  <c r="G1422" i="16"/>
  <c r="I1422" i="16" s="1"/>
  <c r="F1422" i="16"/>
  <c r="H1422" i="16" s="1"/>
  <c r="G1426" i="16"/>
  <c r="I1426" i="16" s="1"/>
  <c r="F1426" i="16"/>
  <c r="H1426" i="16" s="1"/>
  <c r="G1430" i="16"/>
  <c r="I1430" i="16" s="1"/>
  <c r="F1430" i="16"/>
  <c r="H1430" i="16" s="1"/>
  <c r="G1434" i="16"/>
  <c r="I1434" i="16" s="1"/>
  <c r="F1434" i="16"/>
  <c r="H1434" i="16" s="1"/>
  <c r="G1438" i="16"/>
  <c r="I1438" i="16" s="1"/>
  <c r="F1438" i="16"/>
  <c r="H1438" i="16" s="1"/>
  <c r="G1442" i="16"/>
  <c r="I1442" i="16" s="1"/>
  <c r="F1442" i="16"/>
  <c r="H1442" i="16" s="1"/>
  <c r="G1446" i="16"/>
  <c r="I1446" i="16" s="1"/>
  <c r="F1446" i="16"/>
  <c r="H1446" i="16" s="1"/>
  <c r="G1450" i="16"/>
  <c r="I1450" i="16" s="1"/>
  <c r="F1450" i="16"/>
  <c r="H1450" i="16" s="1"/>
  <c r="G1454" i="16"/>
  <c r="I1454" i="16" s="1"/>
  <c r="F1454" i="16"/>
  <c r="H1454" i="16" s="1"/>
  <c r="G1458" i="16"/>
  <c r="I1458" i="16" s="1"/>
  <c r="F1458" i="16"/>
  <c r="H1458" i="16" s="1"/>
  <c r="G1462" i="16"/>
  <c r="I1462" i="16" s="1"/>
  <c r="F1462" i="16"/>
  <c r="H1462" i="16" s="1"/>
  <c r="G1466" i="16"/>
  <c r="I1466" i="16" s="1"/>
  <c r="F1466" i="16"/>
  <c r="H1466" i="16" s="1"/>
  <c r="G1470" i="16"/>
  <c r="I1470" i="16" s="1"/>
  <c r="F1470" i="16"/>
  <c r="H1470" i="16" s="1"/>
  <c r="G1474" i="16"/>
  <c r="I1474" i="16" s="1"/>
  <c r="F1474" i="16"/>
  <c r="H1474" i="16" s="1"/>
  <c r="G1478" i="16"/>
  <c r="I1478" i="16" s="1"/>
  <c r="F1478" i="16"/>
  <c r="H1478" i="16" s="1"/>
  <c r="G1482" i="16"/>
  <c r="I1482" i="16" s="1"/>
  <c r="F1482" i="16"/>
  <c r="H1482" i="16" s="1"/>
  <c r="G1486" i="16"/>
  <c r="I1486" i="16" s="1"/>
  <c r="F1486" i="16"/>
  <c r="H1486" i="16" s="1"/>
  <c r="G1490" i="16"/>
  <c r="I1490" i="16" s="1"/>
  <c r="F1490" i="16"/>
  <c r="H1490" i="16" s="1"/>
  <c r="G1494" i="16"/>
  <c r="I1494" i="16" s="1"/>
  <c r="F1494" i="16"/>
  <c r="H1494" i="16" s="1"/>
  <c r="G1498" i="16"/>
  <c r="I1498" i="16" s="1"/>
  <c r="F1498" i="16"/>
  <c r="H1498" i="16" s="1"/>
  <c r="G1502" i="16"/>
  <c r="I1502" i="16" s="1"/>
  <c r="F1502" i="16"/>
  <c r="H1502" i="16" s="1"/>
  <c r="G1506" i="16"/>
  <c r="I1506" i="16" s="1"/>
  <c r="F1506" i="16"/>
  <c r="H1506" i="16" s="1"/>
  <c r="G1510" i="16"/>
  <c r="I1510" i="16" s="1"/>
  <c r="F1510" i="16"/>
  <c r="H1510" i="16" s="1"/>
  <c r="G1514" i="16"/>
  <c r="I1514" i="16" s="1"/>
  <c r="F1514" i="16"/>
  <c r="H1514" i="16" s="1"/>
  <c r="G1518" i="16"/>
  <c r="I1518" i="16" s="1"/>
  <c r="F1518" i="16"/>
  <c r="H1518" i="16" s="1"/>
  <c r="G1522" i="16"/>
  <c r="I1522" i="16" s="1"/>
  <c r="F1522" i="16"/>
  <c r="H1522" i="16" s="1"/>
  <c r="G1526" i="16"/>
  <c r="I1526" i="16" s="1"/>
  <c r="F1526" i="16"/>
  <c r="H1526" i="16" s="1"/>
  <c r="G1530" i="16"/>
  <c r="I1530" i="16" s="1"/>
  <c r="F1530" i="16"/>
  <c r="H1530" i="16" s="1"/>
  <c r="G1534" i="16"/>
  <c r="I1534" i="16" s="1"/>
  <c r="F1534" i="16"/>
  <c r="H1534" i="16" s="1"/>
  <c r="G1538" i="16"/>
  <c r="I1538" i="16" s="1"/>
  <c r="F1538" i="16"/>
  <c r="H1538" i="16" s="1"/>
  <c r="F1757" i="16"/>
  <c r="H1757" i="16" s="1"/>
  <c r="G1757" i="16"/>
  <c r="I1757" i="16" s="1"/>
  <c r="F1867" i="16"/>
  <c r="H1867" i="16" s="1"/>
  <c r="G1867" i="16"/>
  <c r="I1867" i="16" s="1"/>
  <c r="F1874" i="16"/>
  <c r="H1874" i="16" s="1"/>
  <c r="G1874" i="16"/>
  <c r="I1874" i="16" s="1"/>
  <c r="F1879" i="16"/>
  <c r="H1879" i="16" s="1"/>
  <c r="G1879" i="16"/>
  <c r="I1879" i="16" s="1"/>
  <c r="F1885" i="16"/>
  <c r="H1885" i="16" s="1"/>
  <c r="G1885" i="16"/>
  <c r="I1885" i="16" s="1"/>
  <c r="F1890" i="16"/>
  <c r="H1890" i="16" s="1"/>
  <c r="G1890" i="16"/>
  <c r="I1890" i="16" s="1"/>
  <c r="F1895" i="16"/>
  <c r="H1895" i="16" s="1"/>
  <c r="G1895" i="16"/>
  <c r="I1895" i="16" s="1"/>
  <c r="F1913" i="16"/>
  <c r="H1913" i="16" s="1"/>
  <c r="G1913" i="16"/>
  <c r="I1913" i="16" s="1"/>
  <c r="F1164" i="16"/>
  <c r="H1164" i="16" s="1"/>
  <c r="F1168" i="16"/>
  <c r="H1168" i="16" s="1"/>
  <c r="F1172" i="16"/>
  <c r="H1172" i="16" s="1"/>
  <c r="F1180" i="16"/>
  <c r="H1180" i="16" s="1"/>
  <c r="F1184" i="16"/>
  <c r="H1184" i="16" s="1"/>
  <c r="F1192" i="16"/>
  <c r="H1192" i="16" s="1"/>
  <c r="F1196" i="16"/>
  <c r="H1196" i="16" s="1"/>
  <c r="F1200" i="16"/>
  <c r="H1200" i="16" s="1"/>
  <c r="F1204" i="16"/>
  <c r="H1204" i="16" s="1"/>
  <c r="F1208" i="16"/>
  <c r="H1208" i="16" s="1"/>
  <c r="F1159" i="16"/>
  <c r="H1159" i="16" s="1"/>
  <c r="F1163" i="16"/>
  <c r="H1163" i="16" s="1"/>
  <c r="F1167" i="16"/>
  <c r="H1167" i="16" s="1"/>
  <c r="F1171" i="16"/>
  <c r="H1171" i="16" s="1"/>
  <c r="F1175" i="16"/>
  <c r="H1175" i="16" s="1"/>
  <c r="F1179" i="16"/>
  <c r="H1179" i="16" s="1"/>
  <c r="F1183" i="16"/>
  <c r="H1183" i="16" s="1"/>
  <c r="F1187" i="16"/>
  <c r="H1187" i="16" s="1"/>
  <c r="F1191" i="16"/>
  <c r="H1191" i="16" s="1"/>
  <c r="F1195" i="16"/>
  <c r="H1195" i="16" s="1"/>
  <c r="F1199" i="16"/>
  <c r="H1199" i="16" s="1"/>
  <c r="F1203" i="16"/>
  <c r="H1203" i="16" s="1"/>
  <c r="F1207" i="16"/>
  <c r="H1207" i="16" s="1"/>
  <c r="F1211" i="16"/>
  <c r="H1211" i="16" s="1"/>
  <c r="F1215" i="16"/>
  <c r="H1215" i="16" s="1"/>
  <c r="F1219" i="16"/>
  <c r="H1219" i="16" s="1"/>
  <c r="F1223" i="16"/>
  <c r="H1223" i="16" s="1"/>
  <c r="F1227" i="16"/>
  <c r="H1227" i="16" s="1"/>
  <c r="G1229" i="16"/>
  <c r="I1229" i="16" s="1"/>
  <c r="F1229" i="16"/>
  <c r="F1230" i="16"/>
  <c r="H1230" i="16" s="1"/>
  <c r="G1237" i="16"/>
  <c r="I1237" i="16" s="1"/>
  <c r="F1237" i="16"/>
  <c r="H1237" i="16" s="1"/>
  <c r="F1238" i="16"/>
  <c r="H1238" i="16" s="1"/>
  <c r="G1245" i="16"/>
  <c r="I1245" i="16" s="1"/>
  <c r="F1245" i="16"/>
  <c r="H1245" i="16" s="1"/>
  <c r="F1246" i="16"/>
  <c r="H1246" i="16" s="1"/>
  <c r="G1253" i="16"/>
  <c r="I1253" i="16" s="1"/>
  <c r="F1253" i="16"/>
  <c r="H1253" i="16" s="1"/>
  <c r="G1257" i="16"/>
  <c r="I1257" i="16" s="1"/>
  <c r="F1257" i="16"/>
  <c r="H1257" i="16" s="1"/>
  <c r="G1261" i="16"/>
  <c r="I1261" i="16" s="1"/>
  <c r="F1261" i="16"/>
  <c r="H1261" i="16" s="1"/>
  <c r="G1265" i="16"/>
  <c r="I1265" i="16" s="1"/>
  <c r="F1265" i="16"/>
  <c r="H1265" i="16" s="1"/>
  <c r="G1269" i="16"/>
  <c r="I1269" i="16" s="1"/>
  <c r="F1269" i="16"/>
  <c r="H1269" i="16" s="1"/>
  <c r="G1273" i="16"/>
  <c r="I1273" i="16" s="1"/>
  <c r="F1273" i="16"/>
  <c r="H1273" i="16" s="1"/>
  <c r="G1277" i="16"/>
  <c r="I1277" i="16" s="1"/>
  <c r="F1277" i="16"/>
  <c r="H1277" i="16" s="1"/>
  <c r="G1281" i="16"/>
  <c r="I1281" i="16" s="1"/>
  <c r="F1281" i="16"/>
  <c r="H1281" i="16" s="1"/>
  <c r="G1285" i="16"/>
  <c r="I1285" i="16" s="1"/>
  <c r="F1285" i="16"/>
  <c r="H1285" i="16" s="1"/>
  <c r="G1289" i="16"/>
  <c r="I1289" i="16" s="1"/>
  <c r="F1289" i="16"/>
  <c r="H1289" i="16" s="1"/>
  <c r="G1293" i="16"/>
  <c r="I1293" i="16" s="1"/>
  <c r="F1293" i="16"/>
  <c r="H1293" i="16" s="1"/>
  <c r="G1297" i="16"/>
  <c r="I1297" i="16" s="1"/>
  <c r="F1297" i="16"/>
  <c r="H1297" i="16" s="1"/>
  <c r="G1301" i="16"/>
  <c r="I1301" i="16" s="1"/>
  <c r="F1301" i="16"/>
  <c r="H1301" i="16" s="1"/>
  <c r="G1305" i="16"/>
  <c r="I1305" i="16" s="1"/>
  <c r="F1305" i="16"/>
  <c r="H1305" i="16" s="1"/>
  <c r="G1309" i="16"/>
  <c r="I1309" i="16" s="1"/>
  <c r="F1309" i="16"/>
  <c r="H1309" i="16" s="1"/>
  <c r="G1313" i="16"/>
  <c r="I1313" i="16" s="1"/>
  <c r="F1313" i="16"/>
  <c r="H1313" i="16" s="1"/>
  <c r="G1317" i="16"/>
  <c r="I1317" i="16" s="1"/>
  <c r="F1317" i="16"/>
  <c r="H1317" i="16" s="1"/>
  <c r="G1321" i="16"/>
  <c r="I1321" i="16" s="1"/>
  <c r="F1321" i="16"/>
  <c r="H1321" i="16" s="1"/>
  <c r="G1325" i="16"/>
  <c r="I1325" i="16" s="1"/>
  <c r="F1325" i="16"/>
  <c r="H1325" i="16" s="1"/>
  <c r="G1329" i="16"/>
  <c r="I1329" i="16" s="1"/>
  <c r="F1329" i="16"/>
  <c r="H1329" i="16" s="1"/>
  <c r="G1333" i="16"/>
  <c r="I1333" i="16" s="1"/>
  <c r="F1333" i="16"/>
  <c r="H1333" i="16" s="1"/>
  <c r="G1337" i="16"/>
  <c r="I1337" i="16" s="1"/>
  <c r="F1337" i="16"/>
  <c r="H1337" i="16" s="1"/>
  <c r="G1341" i="16"/>
  <c r="I1341" i="16" s="1"/>
  <c r="F1341" i="16"/>
  <c r="H1341" i="16" s="1"/>
  <c r="G1345" i="16"/>
  <c r="I1345" i="16" s="1"/>
  <c r="F1345" i="16"/>
  <c r="H1345" i="16" s="1"/>
  <c r="G1349" i="16"/>
  <c r="I1349" i="16" s="1"/>
  <c r="F1349" i="16"/>
  <c r="H1349" i="16" s="1"/>
  <c r="G1353" i="16"/>
  <c r="I1353" i="16" s="1"/>
  <c r="F1353" i="16"/>
  <c r="H1353" i="16" s="1"/>
  <c r="G1357" i="16"/>
  <c r="I1357" i="16" s="1"/>
  <c r="F1357" i="16"/>
  <c r="H1357" i="16" s="1"/>
  <c r="G1361" i="16"/>
  <c r="I1361" i="16" s="1"/>
  <c r="F1361" i="16"/>
  <c r="H1361" i="16" s="1"/>
  <c r="G1365" i="16"/>
  <c r="I1365" i="16" s="1"/>
  <c r="F1365" i="16"/>
  <c r="H1365" i="16" s="1"/>
  <c r="G1369" i="16"/>
  <c r="I1369" i="16" s="1"/>
  <c r="F1369" i="16"/>
  <c r="H1369" i="16" s="1"/>
  <c r="G1373" i="16"/>
  <c r="I1373" i="16" s="1"/>
  <c r="F1373" i="16"/>
  <c r="H1373" i="16" s="1"/>
  <c r="G1377" i="16"/>
  <c r="I1377" i="16" s="1"/>
  <c r="F1377" i="16"/>
  <c r="H1377" i="16" s="1"/>
  <c r="G1381" i="16"/>
  <c r="I1381" i="16" s="1"/>
  <c r="F1381" i="16"/>
  <c r="H1381" i="16" s="1"/>
  <c r="G1385" i="16"/>
  <c r="I1385" i="16" s="1"/>
  <c r="F1385" i="16"/>
  <c r="H1385" i="16" s="1"/>
  <c r="G1389" i="16"/>
  <c r="I1389" i="16" s="1"/>
  <c r="F1389" i="16"/>
  <c r="G1393" i="16"/>
  <c r="I1393" i="16" s="1"/>
  <c r="F1393" i="16"/>
  <c r="H1393" i="16" s="1"/>
  <c r="G1397" i="16"/>
  <c r="I1397" i="16" s="1"/>
  <c r="F1397" i="16"/>
  <c r="H1397" i="16" s="1"/>
  <c r="G1401" i="16"/>
  <c r="I1401" i="16" s="1"/>
  <c r="F1401" i="16"/>
  <c r="H1401" i="16" s="1"/>
  <c r="G1405" i="16"/>
  <c r="I1405" i="16" s="1"/>
  <c r="F1405" i="16"/>
  <c r="H1405" i="16" s="1"/>
  <c r="G1409" i="16"/>
  <c r="I1409" i="16" s="1"/>
  <c r="F1409" i="16"/>
  <c r="H1409" i="16" s="1"/>
  <c r="G1413" i="16"/>
  <c r="I1413" i="16" s="1"/>
  <c r="F1413" i="16"/>
  <c r="H1413" i="16" s="1"/>
  <c r="G1417" i="16"/>
  <c r="I1417" i="16" s="1"/>
  <c r="F1417" i="16"/>
  <c r="H1417" i="16" s="1"/>
  <c r="G1421" i="16"/>
  <c r="I1421" i="16" s="1"/>
  <c r="F1421" i="16"/>
  <c r="H1421" i="16" s="1"/>
  <c r="G1425" i="16"/>
  <c r="I1425" i="16" s="1"/>
  <c r="F1425" i="16"/>
  <c r="H1425" i="16" s="1"/>
  <c r="G1429" i="16"/>
  <c r="I1429" i="16" s="1"/>
  <c r="F1429" i="16"/>
  <c r="H1429" i="16" s="1"/>
  <c r="G1433" i="16"/>
  <c r="I1433" i="16" s="1"/>
  <c r="F1433" i="16"/>
  <c r="H1433" i="16" s="1"/>
  <c r="G1437" i="16"/>
  <c r="I1437" i="16" s="1"/>
  <c r="F1437" i="16"/>
  <c r="H1437" i="16" s="1"/>
  <c r="G1441" i="16"/>
  <c r="I1441" i="16" s="1"/>
  <c r="F1441" i="16"/>
  <c r="H1441" i="16" s="1"/>
  <c r="G1445" i="16"/>
  <c r="I1445" i="16" s="1"/>
  <c r="F1445" i="16"/>
  <c r="H1445" i="16" s="1"/>
  <c r="G1449" i="16"/>
  <c r="I1449" i="16" s="1"/>
  <c r="F1449" i="16"/>
  <c r="H1449" i="16" s="1"/>
  <c r="G1453" i="16"/>
  <c r="I1453" i="16" s="1"/>
  <c r="F1453" i="16"/>
  <c r="H1453" i="16" s="1"/>
  <c r="G1457" i="16"/>
  <c r="I1457" i="16" s="1"/>
  <c r="F1457" i="16"/>
  <c r="H1457" i="16" s="1"/>
  <c r="G1461" i="16"/>
  <c r="I1461" i="16" s="1"/>
  <c r="F1461" i="16"/>
  <c r="H1461" i="16" s="1"/>
  <c r="G1465" i="16"/>
  <c r="I1465" i="16" s="1"/>
  <c r="F1465" i="16"/>
  <c r="H1465" i="16" s="1"/>
  <c r="G1469" i="16"/>
  <c r="I1469" i="16" s="1"/>
  <c r="F1469" i="16"/>
  <c r="H1469" i="16" s="1"/>
  <c r="G1473" i="16"/>
  <c r="I1473" i="16" s="1"/>
  <c r="F1473" i="16"/>
  <c r="H1473" i="16" s="1"/>
  <c r="G1477" i="16"/>
  <c r="I1477" i="16" s="1"/>
  <c r="F1477" i="16"/>
  <c r="H1477" i="16" s="1"/>
  <c r="G1481" i="16"/>
  <c r="I1481" i="16" s="1"/>
  <c r="F1481" i="16"/>
  <c r="H1481" i="16" s="1"/>
  <c r="G1485" i="16"/>
  <c r="I1485" i="16" s="1"/>
  <c r="F1485" i="16"/>
  <c r="H1485" i="16" s="1"/>
  <c r="G1489" i="16"/>
  <c r="I1489" i="16" s="1"/>
  <c r="F1489" i="16"/>
  <c r="H1489" i="16" s="1"/>
  <c r="G1493" i="16"/>
  <c r="I1493" i="16" s="1"/>
  <c r="F1493" i="16"/>
  <c r="H1493" i="16" s="1"/>
  <c r="G1497" i="16"/>
  <c r="I1497" i="16" s="1"/>
  <c r="F1497" i="16"/>
  <c r="H1497" i="16" s="1"/>
  <c r="G1501" i="16"/>
  <c r="I1501" i="16" s="1"/>
  <c r="F1501" i="16"/>
  <c r="H1501" i="16" s="1"/>
  <c r="G1505" i="16"/>
  <c r="I1505" i="16" s="1"/>
  <c r="F1505" i="16"/>
  <c r="H1505" i="16" s="1"/>
  <c r="G1509" i="16"/>
  <c r="I1509" i="16" s="1"/>
  <c r="F1509" i="16"/>
  <c r="H1509" i="16" s="1"/>
  <c r="G1513" i="16"/>
  <c r="I1513" i="16" s="1"/>
  <c r="F1513" i="16"/>
  <c r="H1513" i="16" s="1"/>
  <c r="G1517" i="16"/>
  <c r="I1517" i="16" s="1"/>
  <c r="F1517" i="16"/>
  <c r="H1517" i="16" s="1"/>
  <c r="G1521" i="16"/>
  <c r="I1521" i="16" s="1"/>
  <c r="F1521" i="16"/>
  <c r="H1521" i="16" s="1"/>
  <c r="G1525" i="16"/>
  <c r="I1525" i="16" s="1"/>
  <c r="F1525" i="16"/>
  <c r="H1525" i="16" s="1"/>
  <c r="G1529" i="16"/>
  <c r="I1529" i="16" s="1"/>
  <c r="F1529" i="16"/>
  <c r="H1529" i="16" s="1"/>
  <c r="G1533" i="16"/>
  <c r="I1533" i="16" s="1"/>
  <c r="F1533" i="16"/>
  <c r="H1533" i="16" s="1"/>
  <c r="G1537" i="16"/>
  <c r="I1537" i="16" s="1"/>
  <c r="F1537" i="16"/>
  <c r="H1537" i="16" s="1"/>
  <c r="F1803" i="16"/>
  <c r="H1803" i="16" s="1"/>
  <c r="G1803" i="16"/>
  <c r="I1803" i="16" s="1"/>
  <c r="F1810" i="16"/>
  <c r="H1810" i="16" s="1"/>
  <c r="G1810" i="16"/>
  <c r="I1810" i="16" s="1"/>
  <c r="F1815" i="16"/>
  <c r="H1815" i="16" s="1"/>
  <c r="G1815" i="16"/>
  <c r="I1815" i="16" s="1"/>
  <c r="F1821" i="16"/>
  <c r="H1821" i="16" s="1"/>
  <c r="G1821" i="16"/>
  <c r="I1821" i="16" s="1"/>
  <c r="F1826" i="16"/>
  <c r="H1826" i="16" s="1"/>
  <c r="G1826" i="16"/>
  <c r="I1826" i="16" s="1"/>
  <c r="F1831" i="16"/>
  <c r="H1831" i="16" s="1"/>
  <c r="G1831" i="16"/>
  <c r="I1831" i="16" s="1"/>
  <c r="F1849" i="16"/>
  <c r="H1849" i="16" s="1"/>
  <c r="G1849" i="16"/>
  <c r="I1849" i="16" s="1"/>
  <c r="F1758" i="16"/>
  <c r="H1758" i="16" s="1"/>
  <c r="G1758" i="16"/>
  <c r="I1758" i="16" s="1"/>
  <c r="F1771" i="16"/>
  <c r="H1771" i="16" s="1"/>
  <c r="G1771" i="16"/>
  <c r="I1771" i="16" s="1"/>
  <c r="F1778" i="16"/>
  <c r="H1778" i="16" s="1"/>
  <c r="G1778" i="16"/>
  <c r="I1778" i="16" s="1"/>
  <c r="F1783" i="16"/>
  <c r="H1783" i="16" s="1"/>
  <c r="G1783" i="16"/>
  <c r="I1783" i="16" s="1"/>
  <c r="F1789" i="16"/>
  <c r="H1789" i="16" s="1"/>
  <c r="G1789" i="16"/>
  <c r="I1789" i="16" s="1"/>
  <c r="F1817" i="16"/>
  <c r="H1817" i="16" s="1"/>
  <c r="G1817" i="16"/>
  <c r="I1817" i="16" s="1"/>
  <c r="F1822" i="16"/>
  <c r="H1822" i="16" s="1"/>
  <c r="G1822" i="16"/>
  <c r="I1822" i="16" s="1"/>
  <c r="F1835" i="16"/>
  <c r="H1835" i="16" s="1"/>
  <c r="G1835" i="16"/>
  <c r="I1835" i="16" s="1"/>
  <c r="F1842" i="16"/>
  <c r="H1842" i="16" s="1"/>
  <c r="G1842" i="16"/>
  <c r="I1842" i="16" s="1"/>
  <c r="F1847" i="16"/>
  <c r="H1847" i="16" s="1"/>
  <c r="G1847" i="16"/>
  <c r="I1847" i="16" s="1"/>
  <c r="F1853" i="16"/>
  <c r="H1853" i="16" s="1"/>
  <c r="G1853" i="16"/>
  <c r="I1853" i="16" s="1"/>
  <c r="F1881" i="16"/>
  <c r="H1881" i="16" s="1"/>
  <c r="G1881" i="16"/>
  <c r="I1881" i="16" s="1"/>
  <c r="F1886" i="16"/>
  <c r="H1886" i="16" s="1"/>
  <c r="G1886" i="16"/>
  <c r="I1886" i="16" s="1"/>
  <c r="F1899" i="16"/>
  <c r="H1899" i="16" s="1"/>
  <c r="G1899" i="16"/>
  <c r="I1899" i="16" s="1"/>
  <c r="F1906" i="16"/>
  <c r="H1906" i="16" s="1"/>
  <c r="G1906" i="16"/>
  <c r="I1906" i="16" s="1"/>
  <c r="F1911" i="16"/>
  <c r="H1911" i="16" s="1"/>
  <c r="G1911" i="16"/>
  <c r="I1911" i="16" s="1"/>
  <c r="F1769" i="16"/>
  <c r="H1769" i="16" s="1"/>
  <c r="G1769" i="16"/>
  <c r="I1769" i="16" s="1"/>
  <c r="F1774" i="16"/>
  <c r="H1774" i="16" s="1"/>
  <c r="G1774" i="16"/>
  <c r="I1774" i="16" s="1"/>
  <c r="F1787" i="16"/>
  <c r="H1787" i="16" s="1"/>
  <c r="G1787" i="16"/>
  <c r="I1787" i="16" s="1"/>
  <c r="F1794" i="16"/>
  <c r="H1794" i="16" s="1"/>
  <c r="G1794" i="16"/>
  <c r="I1794" i="16" s="1"/>
  <c r="F1799" i="16"/>
  <c r="H1799" i="16" s="1"/>
  <c r="G1799" i="16"/>
  <c r="I1799" i="16" s="1"/>
  <c r="F1805" i="16"/>
  <c r="H1805" i="16" s="1"/>
  <c r="G1805" i="16"/>
  <c r="I1805" i="16" s="1"/>
  <c r="F1833" i="16"/>
  <c r="H1833" i="16" s="1"/>
  <c r="G1833" i="16"/>
  <c r="I1833" i="16" s="1"/>
  <c r="F1838" i="16"/>
  <c r="H1838" i="16" s="1"/>
  <c r="G1838" i="16"/>
  <c r="I1838" i="16" s="1"/>
  <c r="F1851" i="16"/>
  <c r="H1851" i="16" s="1"/>
  <c r="G1851" i="16"/>
  <c r="I1851" i="16" s="1"/>
  <c r="F1858" i="16"/>
  <c r="H1858" i="16" s="1"/>
  <c r="G1858" i="16"/>
  <c r="I1858" i="16" s="1"/>
  <c r="F1863" i="16"/>
  <c r="H1863" i="16" s="1"/>
  <c r="G1863" i="16"/>
  <c r="I1863" i="16" s="1"/>
  <c r="F1869" i="16"/>
  <c r="H1869" i="16" s="1"/>
  <c r="G1869" i="16"/>
  <c r="I1869" i="16" s="1"/>
  <c r="F1897" i="16"/>
  <c r="H1897" i="16" s="1"/>
  <c r="G1897" i="16"/>
  <c r="I1897" i="16" s="1"/>
  <c r="F1902" i="16"/>
  <c r="H1902" i="16" s="1"/>
  <c r="G1902" i="16"/>
  <c r="I1902" i="16" s="1"/>
  <c r="F1915" i="16"/>
  <c r="H1915" i="16" s="1"/>
  <c r="G1915" i="16"/>
  <c r="I1915" i="16" s="1"/>
  <c r="F1766" i="16"/>
  <c r="H1766" i="16" s="1"/>
  <c r="G1766" i="16"/>
  <c r="I1766" i="16" s="1"/>
  <c r="F1782" i="16"/>
  <c r="H1782" i="16" s="1"/>
  <c r="G1782" i="16"/>
  <c r="I1782" i="16" s="1"/>
  <c r="F1798" i="16"/>
  <c r="H1798" i="16" s="1"/>
  <c r="G1798" i="16"/>
  <c r="I1798" i="16" s="1"/>
  <c r="F1814" i="16"/>
  <c r="H1814" i="16" s="1"/>
  <c r="G1814" i="16"/>
  <c r="I1814" i="16" s="1"/>
  <c r="F1830" i="16"/>
  <c r="H1830" i="16" s="1"/>
  <c r="G1830" i="16"/>
  <c r="I1830" i="16" s="1"/>
  <c r="F1846" i="16"/>
  <c r="H1846" i="16" s="1"/>
  <c r="G1846" i="16"/>
  <c r="I1846" i="16" s="1"/>
  <c r="F1862" i="16"/>
  <c r="H1862" i="16" s="1"/>
  <c r="G1862" i="16"/>
  <c r="I1862" i="16" s="1"/>
  <c r="F1878" i="16"/>
  <c r="H1878" i="16" s="1"/>
  <c r="G1878" i="16"/>
  <c r="I1878" i="16" s="1"/>
  <c r="F1894" i="16"/>
  <c r="H1894" i="16" s="1"/>
  <c r="G1894" i="16"/>
  <c r="I1894" i="16" s="1"/>
  <c r="F1910" i="16"/>
  <c r="H1910" i="16" s="1"/>
  <c r="G1910" i="16"/>
  <c r="I1910" i="16" s="1"/>
  <c r="F1770" i="16"/>
  <c r="H1770" i="16" s="1"/>
  <c r="G1770" i="16"/>
  <c r="I1770" i="16" s="1"/>
  <c r="F1786" i="16"/>
  <c r="H1786" i="16" s="1"/>
  <c r="G1786" i="16"/>
  <c r="I1786" i="16" s="1"/>
  <c r="F1802" i="16"/>
  <c r="H1802" i="16" s="1"/>
  <c r="G1802" i="16"/>
  <c r="I1802" i="16" s="1"/>
  <c r="F1818" i="16"/>
  <c r="H1818" i="16" s="1"/>
  <c r="G1818" i="16"/>
  <c r="I1818" i="16" s="1"/>
  <c r="F1834" i="16"/>
  <c r="H1834" i="16" s="1"/>
  <c r="G1834" i="16"/>
  <c r="I1834" i="16" s="1"/>
  <c r="F1850" i="16"/>
  <c r="H1850" i="16" s="1"/>
  <c r="G1850" i="16"/>
  <c r="I1850" i="16" s="1"/>
  <c r="F1866" i="16"/>
  <c r="H1866" i="16" s="1"/>
  <c r="G1866" i="16"/>
  <c r="I1866" i="16" s="1"/>
  <c r="F1882" i="16"/>
  <c r="H1882" i="16" s="1"/>
  <c r="G1882" i="16"/>
  <c r="I1882" i="16" s="1"/>
  <c r="F1898" i="16"/>
  <c r="H1898" i="16" s="1"/>
  <c r="G1898" i="16"/>
  <c r="I1898" i="16" s="1"/>
  <c r="F1914" i="16"/>
  <c r="H1914" i="16" s="1"/>
  <c r="G1914" i="16"/>
  <c r="I1914" i="16" s="1"/>
  <c r="F1999" i="16"/>
  <c r="H1999" i="16" s="1"/>
  <c r="F2000" i="16"/>
  <c r="H2000" i="16" s="1"/>
  <c r="F1" i="16"/>
  <c r="E1" i="16"/>
  <c r="C1" i="16"/>
  <c r="B1" i="16"/>
  <c r="G1" i="16"/>
  <c r="E1000" i="16"/>
  <c r="E999" i="16"/>
  <c r="E998" i="16"/>
  <c r="E997" i="16"/>
  <c r="E996" i="16"/>
  <c r="E995" i="16"/>
  <c r="E994" i="16"/>
  <c r="E993" i="16"/>
  <c r="E992" i="16"/>
  <c r="E991" i="16"/>
  <c r="E990" i="16"/>
  <c r="E989" i="16"/>
  <c r="E988" i="16"/>
  <c r="E987" i="16"/>
  <c r="E986" i="16"/>
  <c r="E985" i="16"/>
  <c r="E984" i="16"/>
  <c r="E983" i="16"/>
  <c r="E982" i="16"/>
  <c r="E981" i="16"/>
  <c r="E980" i="16"/>
  <c r="E979" i="16"/>
  <c r="E978" i="16"/>
  <c r="E977" i="16"/>
  <c r="E976" i="16"/>
  <c r="E975" i="16"/>
  <c r="E974" i="16"/>
  <c r="E973" i="16"/>
  <c r="E972" i="16"/>
  <c r="E971" i="16"/>
  <c r="E970" i="16"/>
  <c r="E969" i="16"/>
  <c r="E968" i="16"/>
  <c r="E967" i="16"/>
  <c r="E966" i="16"/>
  <c r="E965" i="16"/>
  <c r="E964" i="16"/>
  <c r="E963" i="16"/>
  <c r="E962" i="16"/>
  <c r="E961" i="16"/>
  <c r="E960" i="16"/>
  <c r="E959" i="16"/>
  <c r="E958" i="16"/>
  <c r="E957" i="16"/>
  <c r="E956" i="16"/>
  <c r="E955" i="16"/>
  <c r="E954" i="16"/>
  <c r="E953" i="16"/>
  <c r="E952" i="16"/>
  <c r="E951" i="16"/>
  <c r="E950" i="16"/>
  <c r="E949" i="16"/>
  <c r="E948" i="16"/>
  <c r="E947" i="16"/>
  <c r="E946" i="16"/>
  <c r="E945" i="16"/>
  <c r="E944" i="16"/>
  <c r="E943" i="16"/>
  <c r="E942" i="16"/>
  <c r="E941" i="16"/>
  <c r="E940" i="16"/>
  <c r="E939" i="16"/>
  <c r="E938" i="16"/>
  <c r="E937" i="16"/>
  <c r="E936" i="16"/>
  <c r="E935" i="16"/>
  <c r="E934" i="16"/>
  <c r="E933" i="16"/>
  <c r="E932" i="16"/>
  <c r="E931" i="16"/>
  <c r="E930" i="16"/>
  <c r="E929" i="16"/>
  <c r="E928" i="16"/>
  <c r="E927" i="16"/>
  <c r="E926" i="16"/>
  <c r="E925" i="16"/>
  <c r="E924" i="16"/>
  <c r="E923" i="16"/>
  <c r="E922" i="16"/>
  <c r="E921" i="16"/>
  <c r="E920" i="16"/>
  <c r="E919" i="16"/>
  <c r="E918" i="16"/>
  <c r="E917" i="16"/>
  <c r="E916" i="16"/>
  <c r="E915" i="16"/>
  <c r="E914" i="16"/>
  <c r="E913" i="16"/>
  <c r="E912" i="16"/>
  <c r="E911" i="16"/>
  <c r="E910" i="16"/>
  <c r="E909" i="16"/>
  <c r="E908" i="16"/>
  <c r="E907" i="16"/>
  <c r="E906" i="16"/>
  <c r="E905" i="16"/>
  <c r="E904" i="16"/>
  <c r="E903" i="16"/>
  <c r="E902" i="16"/>
  <c r="E901" i="16"/>
  <c r="E900" i="16"/>
  <c r="E899" i="16"/>
  <c r="E898" i="16"/>
  <c r="E897" i="16"/>
  <c r="E896" i="16"/>
  <c r="E895" i="16"/>
  <c r="E894" i="16"/>
  <c r="E893" i="16"/>
  <c r="E892" i="16"/>
  <c r="E891" i="16"/>
  <c r="E890" i="16"/>
  <c r="E889" i="16"/>
  <c r="E888" i="16"/>
  <c r="E887" i="16"/>
  <c r="E886" i="16"/>
  <c r="E885" i="16"/>
  <c r="E884" i="16"/>
  <c r="E883" i="16"/>
  <c r="E882" i="16"/>
  <c r="E881" i="16"/>
  <c r="E880" i="16"/>
  <c r="E879" i="16"/>
  <c r="E878" i="16"/>
  <c r="E877" i="16"/>
  <c r="E876" i="16"/>
  <c r="E875" i="16"/>
  <c r="E874" i="16"/>
  <c r="E873" i="16"/>
  <c r="E872" i="16"/>
  <c r="E871" i="16"/>
  <c r="E870" i="16"/>
  <c r="E869" i="16"/>
  <c r="E868" i="16"/>
  <c r="E867" i="16"/>
  <c r="E866" i="16"/>
  <c r="E865" i="16"/>
  <c r="E864" i="16"/>
  <c r="E863" i="16"/>
  <c r="E862" i="16"/>
  <c r="E861" i="16"/>
  <c r="E860" i="16"/>
  <c r="E859" i="16"/>
  <c r="E858" i="16"/>
  <c r="E857" i="16"/>
  <c r="E856" i="16"/>
  <c r="E855" i="16"/>
  <c r="E854" i="16"/>
  <c r="E853" i="16"/>
  <c r="E852" i="16"/>
  <c r="E851" i="16"/>
  <c r="E850" i="16"/>
  <c r="E849" i="16"/>
  <c r="E848" i="16"/>
  <c r="E847" i="16"/>
  <c r="E846" i="16"/>
  <c r="E845" i="16"/>
  <c r="E844" i="16"/>
  <c r="E843" i="16"/>
  <c r="E842" i="16"/>
  <c r="E841" i="16"/>
  <c r="E840" i="16"/>
  <c r="E839" i="16"/>
  <c r="E838" i="16"/>
  <c r="E837" i="16"/>
  <c r="E836" i="16"/>
  <c r="E835" i="16"/>
  <c r="E834" i="16"/>
  <c r="E833" i="16"/>
  <c r="E832" i="16"/>
  <c r="E831" i="16"/>
  <c r="E830" i="16"/>
  <c r="E829" i="16"/>
  <c r="E828" i="16"/>
  <c r="E827" i="16"/>
  <c r="E826" i="16"/>
  <c r="E825" i="16"/>
  <c r="E824" i="16"/>
  <c r="E823" i="16"/>
  <c r="E822" i="16"/>
  <c r="E821" i="16"/>
  <c r="E820" i="16"/>
  <c r="E819" i="16"/>
  <c r="E818" i="16"/>
  <c r="E817" i="16"/>
  <c r="E816" i="16"/>
  <c r="E815" i="16"/>
  <c r="E814" i="16"/>
  <c r="E813" i="16"/>
  <c r="E812" i="16"/>
  <c r="E811" i="16"/>
  <c r="E810" i="16"/>
  <c r="E809" i="16"/>
  <c r="E808" i="16"/>
  <c r="E807" i="16"/>
  <c r="E806" i="16"/>
  <c r="E805" i="16"/>
  <c r="E804" i="16"/>
  <c r="E803" i="16"/>
  <c r="E802" i="16"/>
  <c r="E801" i="16"/>
  <c r="E800" i="16"/>
  <c r="E799" i="16"/>
  <c r="E798" i="16"/>
  <c r="E797" i="16"/>
  <c r="E796" i="16"/>
  <c r="E795" i="16"/>
  <c r="E794" i="16"/>
  <c r="E793" i="16"/>
  <c r="E792" i="16"/>
  <c r="E791" i="16"/>
  <c r="E790" i="16"/>
  <c r="E789" i="16"/>
  <c r="E788" i="16"/>
  <c r="E787" i="16"/>
  <c r="E786" i="16"/>
  <c r="E785" i="16"/>
  <c r="E784" i="16"/>
  <c r="E783" i="16"/>
  <c r="E782" i="16"/>
  <c r="E781" i="16"/>
  <c r="E780" i="16"/>
  <c r="E779" i="16"/>
  <c r="E778" i="16"/>
  <c r="E777" i="16"/>
  <c r="E776" i="16"/>
  <c r="E775" i="16"/>
  <c r="E774" i="16"/>
  <c r="E773" i="16"/>
  <c r="E772" i="16"/>
  <c r="E771" i="16"/>
  <c r="E770" i="16"/>
  <c r="E769" i="16"/>
  <c r="E768" i="16"/>
  <c r="E767" i="16"/>
  <c r="E766" i="16"/>
  <c r="E765" i="16"/>
  <c r="E764" i="16"/>
  <c r="E763" i="16"/>
  <c r="E762" i="16"/>
  <c r="E761" i="16"/>
  <c r="E760" i="16"/>
  <c r="E759" i="16"/>
  <c r="E758" i="16"/>
  <c r="E757" i="16"/>
  <c r="E756" i="16"/>
  <c r="E755" i="16"/>
  <c r="E754" i="16"/>
  <c r="E753" i="16"/>
  <c r="E752" i="16"/>
  <c r="E751" i="16"/>
  <c r="E750" i="16"/>
  <c r="E749" i="16"/>
  <c r="E748" i="16"/>
  <c r="E747" i="16"/>
  <c r="E746" i="16"/>
  <c r="E745" i="16"/>
  <c r="E744" i="16"/>
  <c r="E743" i="16"/>
  <c r="E742" i="16"/>
  <c r="E741" i="16"/>
  <c r="E740" i="16"/>
  <c r="E739" i="16"/>
  <c r="E738" i="16"/>
  <c r="E737" i="16"/>
  <c r="E736" i="16"/>
  <c r="E735" i="16"/>
  <c r="E734" i="16"/>
  <c r="E733" i="16"/>
  <c r="E732" i="16"/>
  <c r="E731" i="16"/>
  <c r="E730" i="16"/>
  <c r="E729" i="16"/>
  <c r="E728" i="16"/>
  <c r="E727" i="16"/>
  <c r="E726" i="16"/>
  <c r="E725" i="16"/>
  <c r="E724" i="16"/>
  <c r="E723" i="16"/>
  <c r="E722" i="16"/>
  <c r="E721" i="16"/>
  <c r="E720" i="16"/>
  <c r="E719" i="16"/>
  <c r="E718" i="16"/>
  <c r="E717" i="16"/>
  <c r="E716" i="16"/>
  <c r="E715" i="16"/>
  <c r="E714" i="16"/>
  <c r="E713" i="16"/>
  <c r="E712" i="16"/>
  <c r="E711" i="16"/>
  <c r="E710" i="16"/>
  <c r="E709" i="16"/>
  <c r="E708" i="16"/>
  <c r="E707" i="16"/>
  <c r="E706" i="16"/>
  <c r="E705" i="16"/>
  <c r="E704" i="16"/>
  <c r="E703" i="16"/>
  <c r="E702" i="16"/>
  <c r="E701" i="16"/>
  <c r="E700" i="16"/>
  <c r="E699" i="16"/>
  <c r="E698" i="16"/>
  <c r="E697" i="16"/>
  <c r="E696" i="16"/>
  <c r="E695" i="16"/>
  <c r="E694" i="16"/>
  <c r="E693" i="16"/>
  <c r="E692" i="16"/>
  <c r="E691" i="16"/>
  <c r="E690" i="16"/>
  <c r="E689" i="16"/>
  <c r="E688" i="16"/>
  <c r="E687" i="16"/>
  <c r="E686" i="16"/>
  <c r="E685" i="16"/>
  <c r="E684" i="16"/>
  <c r="E683" i="16"/>
  <c r="E682" i="16"/>
  <c r="E681" i="16"/>
  <c r="E680" i="16"/>
  <c r="E679" i="16"/>
  <c r="E678" i="16"/>
  <c r="E677" i="16"/>
  <c r="E676" i="16"/>
  <c r="E675" i="16"/>
  <c r="E674" i="16"/>
  <c r="E673" i="16"/>
  <c r="E672" i="16"/>
  <c r="E671" i="16"/>
  <c r="E670" i="16"/>
  <c r="E669" i="16"/>
  <c r="E668" i="16"/>
  <c r="E667" i="16"/>
  <c r="E666" i="16"/>
  <c r="E665" i="16"/>
  <c r="E664" i="16"/>
  <c r="E663" i="16"/>
  <c r="E662" i="16"/>
  <c r="E661" i="16"/>
  <c r="E660" i="16"/>
  <c r="E659" i="16"/>
  <c r="E658" i="16"/>
  <c r="E657" i="16"/>
  <c r="E656" i="16"/>
  <c r="E655" i="16"/>
  <c r="E654" i="16"/>
  <c r="E653" i="16"/>
  <c r="E652" i="16"/>
  <c r="E651" i="16"/>
  <c r="E650" i="16"/>
  <c r="E649" i="16"/>
  <c r="E648" i="16"/>
  <c r="E647" i="16"/>
  <c r="E646" i="16"/>
  <c r="E645" i="16"/>
  <c r="E644" i="16"/>
  <c r="E643" i="16"/>
  <c r="E642" i="16"/>
  <c r="E641" i="16"/>
  <c r="E640" i="16"/>
  <c r="E639" i="16"/>
  <c r="E638" i="16"/>
  <c r="E637" i="16"/>
  <c r="E636" i="16"/>
  <c r="E635" i="16"/>
  <c r="E634" i="16"/>
  <c r="E633" i="16"/>
  <c r="E632" i="16"/>
  <c r="E631" i="16"/>
  <c r="E630" i="16"/>
  <c r="E629" i="16"/>
  <c r="E628" i="16"/>
  <c r="E627" i="16"/>
  <c r="E626" i="16"/>
  <c r="E625" i="16"/>
  <c r="E624" i="16"/>
  <c r="E623" i="16"/>
  <c r="E622" i="16"/>
  <c r="E621" i="16"/>
  <c r="E620" i="16"/>
  <c r="E619" i="16"/>
  <c r="E618" i="16"/>
  <c r="E617" i="16"/>
  <c r="E616" i="16"/>
  <c r="E615" i="16"/>
  <c r="E614" i="16"/>
  <c r="E613" i="16"/>
  <c r="E612" i="16"/>
  <c r="E611" i="16"/>
  <c r="E610" i="16"/>
  <c r="E609" i="16"/>
  <c r="E608" i="16"/>
  <c r="E607" i="16"/>
  <c r="E606" i="16"/>
  <c r="E605" i="16"/>
  <c r="E604" i="16"/>
  <c r="E603" i="16"/>
  <c r="E602" i="16"/>
  <c r="E601" i="16"/>
  <c r="E600" i="16"/>
  <c r="E599" i="16"/>
  <c r="E598" i="16"/>
  <c r="E597" i="16"/>
  <c r="E596" i="16"/>
  <c r="E595" i="16"/>
  <c r="E594" i="16"/>
  <c r="E593" i="16"/>
  <c r="E592" i="16"/>
  <c r="E591" i="16"/>
  <c r="E590" i="16"/>
  <c r="E589" i="16"/>
  <c r="E588" i="16"/>
  <c r="E587" i="16"/>
  <c r="E586" i="16"/>
  <c r="E585" i="16"/>
  <c r="E584" i="16"/>
  <c r="E583" i="16"/>
  <c r="E582" i="16"/>
  <c r="E581" i="16"/>
  <c r="E580" i="16"/>
  <c r="E579" i="16"/>
  <c r="E578" i="16"/>
  <c r="E577" i="16"/>
  <c r="E576" i="16"/>
  <c r="E575" i="16"/>
  <c r="E574" i="16"/>
  <c r="E573" i="16"/>
  <c r="E572" i="16"/>
  <c r="E571" i="16"/>
  <c r="E570" i="16"/>
  <c r="E569" i="16"/>
  <c r="E568" i="16"/>
  <c r="E567" i="16"/>
  <c r="E566" i="16"/>
  <c r="E565" i="16"/>
  <c r="E564" i="16"/>
  <c r="E563" i="16"/>
  <c r="E562" i="16"/>
  <c r="E561" i="16"/>
  <c r="E560" i="16"/>
  <c r="E559" i="16"/>
  <c r="E558" i="16"/>
  <c r="E557" i="16"/>
  <c r="E556" i="16"/>
  <c r="E555" i="16"/>
  <c r="E554" i="16"/>
  <c r="E553" i="16"/>
  <c r="E552" i="16"/>
  <c r="E551" i="16"/>
  <c r="E550" i="16"/>
  <c r="E549" i="16"/>
  <c r="E548" i="16"/>
  <c r="E547" i="16"/>
  <c r="E546" i="16"/>
  <c r="E545" i="16"/>
  <c r="E544" i="16"/>
  <c r="E543" i="16"/>
  <c r="E542" i="16"/>
  <c r="E541" i="16"/>
  <c r="E540" i="16"/>
  <c r="E539" i="16"/>
  <c r="E538" i="16"/>
  <c r="E537" i="16"/>
  <c r="E536" i="16"/>
  <c r="E535" i="16"/>
  <c r="E534" i="16"/>
  <c r="E533" i="16"/>
  <c r="E532" i="16"/>
  <c r="E531" i="16"/>
  <c r="E530" i="16"/>
  <c r="E529" i="16"/>
  <c r="E528" i="16"/>
  <c r="E527" i="16"/>
  <c r="E526" i="16"/>
  <c r="E525" i="16"/>
  <c r="E524" i="16"/>
  <c r="E523" i="16"/>
  <c r="E522" i="16"/>
  <c r="E521" i="16"/>
  <c r="E520" i="16"/>
  <c r="E519" i="16"/>
  <c r="E518" i="16"/>
  <c r="E517" i="16"/>
  <c r="E516" i="16"/>
  <c r="E515" i="16"/>
  <c r="E514" i="16"/>
  <c r="E513" i="16"/>
  <c r="E512" i="16"/>
  <c r="E511" i="16"/>
  <c r="E510" i="16"/>
  <c r="E509" i="16"/>
  <c r="E508" i="16"/>
  <c r="E507" i="16"/>
  <c r="E506" i="16"/>
  <c r="E505" i="16"/>
  <c r="E504" i="16"/>
  <c r="E503" i="16"/>
  <c r="E502" i="16"/>
  <c r="E501" i="16"/>
  <c r="E500" i="16"/>
  <c r="E499" i="16"/>
  <c r="E498" i="16"/>
  <c r="E497" i="16"/>
  <c r="E496" i="16"/>
  <c r="E495" i="16"/>
  <c r="E494" i="16"/>
  <c r="E493" i="16"/>
  <c r="E492" i="16"/>
  <c r="E491" i="16"/>
  <c r="E490" i="16"/>
  <c r="E489" i="16"/>
  <c r="E488" i="16"/>
  <c r="E487" i="16"/>
  <c r="E486" i="16"/>
  <c r="E485" i="16"/>
  <c r="E484" i="16"/>
  <c r="E483" i="16"/>
  <c r="E482" i="16"/>
  <c r="E481" i="16"/>
  <c r="E480" i="16"/>
  <c r="E479" i="16"/>
  <c r="E478" i="16"/>
  <c r="E477" i="16"/>
  <c r="E476" i="16"/>
  <c r="E475" i="16"/>
  <c r="E474" i="16"/>
  <c r="E473" i="16"/>
  <c r="E472" i="16"/>
  <c r="E471" i="16"/>
  <c r="E470" i="16"/>
  <c r="E469" i="16"/>
  <c r="E468" i="16"/>
  <c r="E467" i="16"/>
  <c r="E466" i="16"/>
  <c r="E465" i="16"/>
  <c r="E464" i="16"/>
  <c r="E463" i="16"/>
  <c r="E462" i="16"/>
  <c r="E461" i="16"/>
  <c r="E460" i="16"/>
  <c r="E459" i="16"/>
  <c r="E458" i="16"/>
  <c r="E457" i="16"/>
  <c r="E456" i="16"/>
  <c r="E455" i="16"/>
  <c r="E454" i="16"/>
  <c r="E453" i="16"/>
  <c r="E452" i="16"/>
  <c r="E451" i="16"/>
  <c r="E450" i="16"/>
  <c r="E449" i="16"/>
  <c r="E448" i="16"/>
  <c r="E447" i="16"/>
  <c r="E446" i="16"/>
  <c r="E445" i="16"/>
  <c r="E444" i="16"/>
  <c r="E443" i="16"/>
  <c r="E442" i="16"/>
  <c r="E441" i="16"/>
  <c r="E440" i="16"/>
  <c r="E439" i="16"/>
  <c r="E438" i="16"/>
  <c r="E437" i="16"/>
  <c r="E436" i="16"/>
  <c r="E435" i="16"/>
  <c r="E434" i="16"/>
  <c r="E433" i="16"/>
  <c r="E432" i="16"/>
  <c r="E431" i="16"/>
  <c r="E430" i="16"/>
  <c r="E429" i="16"/>
  <c r="E428" i="16"/>
  <c r="E427" i="16"/>
  <c r="E426" i="16"/>
  <c r="E425" i="16"/>
  <c r="E424" i="16"/>
  <c r="E423" i="16"/>
  <c r="E422" i="16"/>
  <c r="E421" i="16"/>
  <c r="E420" i="16"/>
  <c r="E419" i="16"/>
  <c r="E418" i="16"/>
  <c r="E417" i="16"/>
  <c r="E416" i="16"/>
  <c r="E415" i="16"/>
  <c r="E414" i="16"/>
  <c r="E413" i="16"/>
  <c r="E412" i="16"/>
  <c r="E411" i="16"/>
  <c r="E410" i="16"/>
  <c r="E409" i="16"/>
  <c r="E408" i="16"/>
  <c r="E407" i="16"/>
  <c r="E406" i="16"/>
  <c r="E405" i="16"/>
  <c r="E404" i="16"/>
  <c r="E403" i="16"/>
  <c r="E402" i="16"/>
  <c r="E401" i="16"/>
  <c r="E400" i="16"/>
  <c r="E399" i="16"/>
  <c r="E398" i="16"/>
  <c r="E397" i="16"/>
  <c r="E396" i="16"/>
  <c r="E395" i="16"/>
  <c r="E394" i="16"/>
  <c r="E393" i="16"/>
  <c r="E392" i="16"/>
  <c r="E391" i="16"/>
  <c r="E390" i="16"/>
  <c r="E389" i="16"/>
  <c r="E388" i="16"/>
  <c r="E387" i="16"/>
  <c r="E386" i="16"/>
  <c r="E385" i="16"/>
  <c r="E384" i="16"/>
  <c r="E383" i="16"/>
  <c r="E382" i="16"/>
  <c r="E381" i="16"/>
  <c r="E380" i="16"/>
  <c r="E379" i="16"/>
  <c r="E378" i="16"/>
  <c r="E377" i="16"/>
  <c r="E376" i="16"/>
  <c r="E375" i="16"/>
  <c r="E374" i="16"/>
  <c r="E373" i="16"/>
  <c r="E372" i="16"/>
  <c r="E371" i="16"/>
  <c r="E370" i="16"/>
  <c r="E369" i="16"/>
  <c r="E368" i="16"/>
  <c r="E367" i="16"/>
  <c r="E366" i="16"/>
  <c r="E365" i="16"/>
  <c r="E364" i="16"/>
  <c r="E363" i="16"/>
  <c r="E362" i="16"/>
  <c r="E361" i="16"/>
  <c r="E360" i="16"/>
  <c r="E359" i="16"/>
  <c r="E358" i="16"/>
  <c r="E357" i="16"/>
  <c r="E356" i="16"/>
  <c r="E355" i="16"/>
  <c r="E354" i="16"/>
  <c r="E353" i="16"/>
  <c r="E352" i="16"/>
  <c r="E351" i="16"/>
  <c r="E350" i="16"/>
  <c r="E349" i="16"/>
  <c r="E348" i="16"/>
  <c r="E347" i="16"/>
  <c r="E346" i="16"/>
  <c r="E345" i="16"/>
  <c r="E344" i="16"/>
  <c r="E343" i="16"/>
  <c r="E342" i="16"/>
  <c r="E341" i="16"/>
  <c r="E340" i="16"/>
  <c r="E339" i="16"/>
  <c r="E338" i="16"/>
  <c r="E337" i="16"/>
  <c r="E336" i="16"/>
  <c r="E335" i="16"/>
  <c r="E334" i="16"/>
  <c r="E333" i="16"/>
  <c r="E332" i="16"/>
  <c r="E331" i="16"/>
  <c r="E330" i="16"/>
  <c r="E329" i="16"/>
  <c r="E328" i="16"/>
  <c r="E327" i="16"/>
  <c r="E326" i="16"/>
  <c r="E325" i="16"/>
  <c r="E324" i="16"/>
  <c r="E323" i="16"/>
  <c r="E322" i="16"/>
  <c r="E321" i="16"/>
  <c r="E320" i="16"/>
  <c r="E319" i="16"/>
  <c r="E318" i="16"/>
  <c r="E317" i="16"/>
  <c r="E316" i="16"/>
  <c r="E315" i="16"/>
  <c r="E314" i="16"/>
  <c r="E313" i="16"/>
  <c r="E312" i="16"/>
  <c r="E311" i="16"/>
  <c r="E310" i="16"/>
  <c r="E309" i="16"/>
  <c r="E308" i="16"/>
  <c r="E307" i="16"/>
  <c r="E306" i="16"/>
  <c r="E305" i="16"/>
  <c r="E304" i="16"/>
  <c r="E303" i="16"/>
  <c r="E302" i="16"/>
  <c r="E301" i="16"/>
  <c r="E300" i="16"/>
  <c r="E299" i="16"/>
  <c r="E298" i="16"/>
  <c r="E297" i="16"/>
  <c r="E296" i="16"/>
  <c r="E295" i="16"/>
  <c r="E294" i="16"/>
  <c r="E293" i="16"/>
  <c r="E292" i="16"/>
  <c r="E291" i="16"/>
  <c r="E290" i="16"/>
  <c r="E289" i="16"/>
  <c r="E288" i="16"/>
  <c r="E287" i="16"/>
  <c r="E286" i="16"/>
  <c r="E285" i="16"/>
  <c r="E284" i="16"/>
  <c r="E283" i="16"/>
  <c r="E282" i="16"/>
  <c r="E281" i="16"/>
  <c r="E280" i="16"/>
  <c r="E279" i="16"/>
  <c r="E278" i="16"/>
  <c r="E277" i="16"/>
  <c r="E276" i="16"/>
  <c r="E275" i="16"/>
  <c r="E274" i="16"/>
  <c r="E273" i="16"/>
  <c r="E272" i="16"/>
  <c r="E271" i="16"/>
  <c r="E270" i="16"/>
  <c r="E269" i="16"/>
  <c r="E268" i="16"/>
  <c r="E267" i="16"/>
  <c r="E266" i="16"/>
  <c r="E265" i="16"/>
  <c r="E264" i="16"/>
  <c r="E263" i="16"/>
  <c r="E262" i="16"/>
  <c r="E261" i="16"/>
  <c r="E260" i="16"/>
  <c r="E259" i="16"/>
  <c r="E258" i="16"/>
  <c r="E257" i="16"/>
  <c r="E256" i="16"/>
  <c r="E255" i="16"/>
  <c r="E254" i="16"/>
  <c r="E253" i="16"/>
  <c r="E252" i="16"/>
  <c r="E251" i="16"/>
  <c r="E250" i="16"/>
  <c r="E249" i="16"/>
  <c r="E248" i="16"/>
  <c r="E247" i="16"/>
  <c r="E246" i="16"/>
  <c r="E245" i="16"/>
  <c r="E244" i="16"/>
  <c r="E243" i="16"/>
  <c r="E242" i="16"/>
  <c r="E241" i="16"/>
  <c r="E240" i="16"/>
  <c r="E239" i="16"/>
  <c r="E238" i="16"/>
  <c r="E237" i="16"/>
  <c r="E236" i="16"/>
  <c r="E235" i="16"/>
  <c r="E234" i="16"/>
  <c r="E233" i="16"/>
  <c r="E232" i="16"/>
  <c r="E231" i="16"/>
  <c r="E230" i="16"/>
  <c r="E229" i="16"/>
  <c r="E228" i="16"/>
  <c r="E227" i="16"/>
  <c r="E226" i="16"/>
  <c r="E225" i="16"/>
  <c r="E224" i="16"/>
  <c r="E223" i="16"/>
  <c r="E222" i="16"/>
  <c r="E221" i="16"/>
  <c r="E220" i="16"/>
  <c r="E219" i="16"/>
  <c r="E218" i="16"/>
  <c r="E217" i="16"/>
  <c r="E216" i="16"/>
  <c r="E215" i="16"/>
  <c r="E214" i="16"/>
  <c r="E213" i="16"/>
  <c r="E212" i="16"/>
  <c r="E211" i="16"/>
  <c r="E210" i="16"/>
  <c r="E209" i="16"/>
  <c r="E208" i="16"/>
  <c r="E207" i="16"/>
  <c r="E206" i="16"/>
  <c r="E205" i="16"/>
  <c r="E204" i="16"/>
  <c r="E203" i="16"/>
  <c r="E202" i="16"/>
  <c r="E201" i="16"/>
  <c r="E200" i="16"/>
  <c r="E199" i="16"/>
  <c r="E198" i="16"/>
  <c r="E197" i="16"/>
  <c r="E196" i="16"/>
  <c r="E195" i="16"/>
  <c r="E194" i="16"/>
  <c r="E193" i="16"/>
  <c r="E192" i="16"/>
  <c r="E191" i="16"/>
  <c r="E190" i="16"/>
  <c r="E189" i="16"/>
  <c r="E188" i="16"/>
  <c r="E187" i="16"/>
  <c r="E186" i="16"/>
  <c r="E185" i="16"/>
  <c r="E184" i="16"/>
  <c r="E183" i="16"/>
  <c r="E182" i="16"/>
  <c r="E181" i="16"/>
  <c r="E180" i="16"/>
  <c r="E179" i="16"/>
  <c r="E178" i="16"/>
  <c r="E177" i="16"/>
  <c r="E176" i="16"/>
  <c r="E175" i="16"/>
  <c r="E174" i="16"/>
  <c r="E173" i="16"/>
  <c r="E172" i="16"/>
  <c r="E171" i="16"/>
  <c r="E170" i="16"/>
  <c r="E169" i="16"/>
  <c r="E168" i="16"/>
  <c r="E167" i="16"/>
  <c r="E166" i="16"/>
  <c r="E165" i="16"/>
  <c r="E164" i="16"/>
  <c r="E163" i="16"/>
  <c r="E162" i="16"/>
  <c r="E161" i="16"/>
  <c r="E160" i="16"/>
  <c r="E159" i="16"/>
  <c r="E158" i="16"/>
  <c r="E157" i="16"/>
  <c r="E156" i="16"/>
  <c r="E155" i="16"/>
  <c r="E154" i="16"/>
  <c r="E153" i="16"/>
  <c r="E152" i="16"/>
  <c r="E151" i="16"/>
  <c r="E150" i="16"/>
  <c r="E149" i="16"/>
  <c r="E148" i="16"/>
  <c r="E147" i="16"/>
  <c r="E146" i="16"/>
  <c r="E145" i="16"/>
  <c r="E144" i="16"/>
  <c r="E143" i="16"/>
  <c r="E142" i="16"/>
  <c r="E141" i="16"/>
  <c r="E140" i="16"/>
  <c r="E139" i="16"/>
  <c r="E138" i="16"/>
  <c r="E137" i="16"/>
  <c r="E136" i="16"/>
  <c r="E135" i="16"/>
  <c r="E134" i="16"/>
  <c r="E133" i="16"/>
  <c r="E132" i="16"/>
  <c r="E131" i="16"/>
  <c r="E130" i="16"/>
  <c r="E129" i="16"/>
  <c r="E128" i="16"/>
  <c r="E127" i="16"/>
  <c r="E126" i="16"/>
  <c r="E125" i="16"/>
  <c r="E124" i="16"/>
  <c r="E123" i="16"/>
  <c r="E122" i="16"/>
  <c r="E121" i="16"/>
  <c r="E120" i="16"/>
  <c r="E119" i="16"/>
  <c r="E118" i="16"/>
  <c r="E117" i="16"/>
  <c r="E116" i="16"/>
  <c r="E115" i="16"/>
  <c r="E114" i="16"/>
  <c r="E113" i="16"/>
  <c r="E112" i="16"/>
  <c r="E111" i="16"/>
  <c r="E110" i="16"/>
  <c r="E109" i="16"/>
  <c r="E108" i="16"/>
  <c r="E107" i="16"/>
  <c r="E106" i="16"/>
  <c r="E105" i="16"/>
  <c r="E104" i="16"/>
  <c r="E103" i="16"/>
  <c r="E102" i="16"/>
  <c r="E101" i="16"/>
  <c r="E100" i="16"/>
  <c r="E99" i="16"/>
  <c r="E98" i="16"/>
  <c r="E97" i="16"/>
  <c r="E96" i="16"/>
  <c r="E95" i="16"/>
  <c r="E94" i="16"/>
  <c r="E93" i="16"/>
  <c r="E92" i="16"/>
  <c r="E91" i="16"/>
  <c r="E90" i="16"/>
  <c r="E89" i="16"/>
  <c r="E88" i="16"/>
  <c r="E87" i="16"/>
  <c r="E86" i="16"/>
  <c r="E85" i="16"/>
  <c r="E84" i="16"/>
  <c r="E83" i="16"/>
  <c r="E82" i="16"/>
  <c r="E81" i="16"/>
  <c r="E80" i="16"/>
  <c r="E79" i="16"/>
  <c r="E78" i="16"/>
  <c r="E77" i="16"/>
  <c r="E76" i="16"/>
  <c r="E75" i="16"/>
  <c r="E74" i="16"/>
  <c r="E73" i="16"/>
  <c r="E72" i="16"/>
  <c r="E71" i="16"/>
  <c r="E70" i="16"/>
  <c r="E69" i="16"/>
  <c r="E68" i="16"/>
  <c r="E67" i="16"/>
  <c r="E66" i="16"/>
  <c r="E65" i="16"/>
  <c r="E64" i="16"/>
  <c r="E63" i="16"/>
  <c r="E62" i="16"/>
  <c r="E61" i="16"/>
  <c r="E60" i="16"/>
  <c r="E59" i="16"/>
  <c r="E58" i="16"/>
  <c r="E57" i="16"/>
  <c r="E56" i="16"/>
  <c r="E55" i="16"/>
  <c r="E54" i="16"/>
  <c r="E53" i="16"/>
  <c r="E52" i="16"/>
  <c r="E51" i="16"/>
  <c r="E50" i="16"/>
  <c r="E49" i="16"/>
  <c r="E48" i="16"/>
  <c r="E47" i="16"/>
  <c r="E46" i="16"/>
  <c r="E45" i="16"/>
  <c r="E44" i="16"/>
  <c r="E43" i="16"/>
  <c r="E42" i="16"/>
  <c r="E41" i="16"/>
  <c r="E40" i="16"/>
  <c r="E39" i="16"/>
  <c r="E38" i="16"/>
  <c r="E37" i="16"/>
  <c r="E36" i="16"/>
  <c r="E35" i="16"/>
  <c r="E34" i="16"/>
  <c r="E33" i="16"/>
  <c r="E32" i="16"/>
  <c r="E31" i="16"/>
  <c r="E30" i="16"/>
  <c r="E29" i="16"/>
  <c r="E28" i="16"/>
  <c r="E27" i="16"/>
  <c r="E26" i="16"/>
  <c r="E25" i="16"/>
  <c r="E24" i="16"/>
  <c r="E23" i="16"/>
  <c r="E22" i="16"/>
  <c r="E21" i="16"/>
  <c r="E20" i="16"/>
  <c r="E19" i="16"/>
  <c r="E18" i="16"/>
  <c r="E17" i="16"/>
  <c r="E16" i="16"/>
  <c r="E15" i="16"/>
  <c r="E14" i="16"/>
  <c r="E13" i="16"/>
  <c r="E12" i="16"/>
  <c r="E11" i="16"/>
  <c r="E10" i="16"/>
  <c r="E9" i="16"/>
  <c r="E8" i="16"/>
  <c r="E7" i="16"/>
  <c r="E6" i="16"/>
  <c r="E5" i="16"/>
  <c r="E4" i="16"/>
  <c r="D1000" i="16"/>
  <c r="D999" i="16"/>
  <c r="D998" i="16"/>
  <c r="D997" i="16"/>
  <c r="D996" i="16"/>
  <c r="D995" i="16"/>
  <c r="D994" i="16"/>
  <c r="D993" i="16"/>
  <c r="D992" i="16"/>
  <c r="D991" i="16"/>
  <c r="D990" i="16"/>
  <c r="D989" i="16"/>
  <c r="D988" i="16"/>
  <c r="D987" i="16"/>
  <c r="D986" i="16"/>
  <c r="D985" i="16"/>
  <c r="D984" i="16"/>
  <c r="D983" i="16"/>
  <c r="D982" i="16"/>
  <c r="D981" i="16"/>
  <c r="D980" i="16"/>
  <c r="D979" i="16"/>
  <c r="D978" i="16"/>
  <c r="D977" i="16"/>
  <c r="D976" i="16"/>
  <c r="D975" i="16"/>
  <c r="D974" i="16"/>
  <c r="D973" i="16"/>
  <c r="D972" i="16"/>
  <c r="D971" i="16"/>
  <c r="D970" i="16"/>
  <c r="D969" i="16"/>
  <c r="D968" i="16"/>
  <c r="D967" i="16"/>
  <c r="D966" i="16"/>
  <c r="D965" i="16"/>
  <c r="D964" i="16"/>
  <c r="D963" i="16"/>
  <c r="D962" i="16"/>
  <c r="D961" i="16"/>
  <c r="D960" i="16"/>
  <c r="D959" i="16"/>
  <c r="D958" i="16"/>
  <c r="D957" i="16"/>
  <c r="D956" i="16"/>
  <c r="D955" i="16"/>
  <c r="D954" i="16"/>
  <c r="D953" i="16"/>
  <c r="D952" i="16"/>
  <c r="D951" i="16"/>
  <c r="D950" i="16"/>
  <c r="D949" i="16"/>
  <c r="D948" i="16"/>
  <c r="D947" i="16"/>
  <c r="D946" i="16"/>
  <c r="D945" i="16"/>
  <c r="D944" i="16"/>
  <c r="D943" i="16"/>
  <c r="D942" i="16"/>
  <c r="D941" i="16"/>
  <c r="D940" i="16"/>
  <c r="D939" i="16"/>
  <c r="D938" i="16"/>
  <c r="D937" i="16"/>
  <c r="D936" i="16"/>
  <c r="D935" i="16"/>
  <c r="D934" i="16"/>
  <c r="D933" i="16"/>
  <c r="D932" i="16"/>
  <c r="D931" i="16"/>
  <c r="D930" i="16"/>
  <c r="D929" i="16"/>
  <c r="D928" i="16"/>
  <c r="D927" i="16"/>
  <c r="D926" i="16"/>
  <c r="D925" i="16"/>
  <c r="D924" i="16"/>
  <c r="D923" i="16"/>
  <c r="D922" i="16"/>
  <c r="D921" i="16"/>
  <c r="D920" i="16"/>
  <c r="D919" i="16"/>
  <c r="D918" i="16"/>
  <c r="D917" i="16"/>
  <c r="D916" i="16"/>
  <c r="D915" i="16"/>
  <c r="D914" i="16"/>
  <c r="D913" i="16"/>
  <c r="D912" i="16"/>
  <c r="D911" i="16"/>
  <c r="D910" i="16"/>
  <c r="D909" i="16"/>
  <c r="D908" i="16"/>
  <c r="D907" i="16"/>
  <c r="D906" i="16"/>
  <c r="D905" i="16"/>
  <c r="D904" i="16"/>
  <c r="D903" i="16"/>
  <c r="D902" i="16"/>
  <c r="D901" i="16"/>
  <c r="D900" i="16"/>
  <c r="D899" i="16"/>
  <c r="D898" i="16"/>
  <c r="D897" i="16"/>
  <c r="D896" i="16"/>
  <c r="D895" i="16"/>
  <c r="D894" i="16"/>
  <c r="D893" i="16"/>
  <c r="D892" i="16"/>
  <c r="D891" i="16"/>
  <c r="D890" i="16"/>
  <c r="D889" i="16"/>
  <c r="D888" i="16"/>
  <c r="D887" i="16"/>
  <c r="D886" i="16"/>
  <c r="D885" i="16"/>
  <c r="D884" i="16"/>
  <c r="D883" i="16"/>
  <c r="D882" i="16"/>
  <c r="D881" i="16"/>
  <c r="D880" i="16"/>
  <c r="D879" i="16"/>
  <c r="D878" i="16"/>
  <c r="F878" i="16" s="1"/>
  <c r="H878" i="16" s="1"/>
  <c r="D877" i="16"/>
  <c r="D876" i="16"/>
  <c r="D875" i="16"/>
  <c r="D874" i="16"/>
  <c r="D873" i="16"/>
  <c r="D872" i="16"/>
  <c r="D871" i="16"/>
  <c r="D870" i="16"/>
  <c r="D869" i="16"/>
  <c r="D868" i="16"/>
  <c r="D867" i="16"/>
  <c r="D866" i="16"/>
  <c r="D865" i="16"/>
  <c r="D864" i="16"/>
  <c r="D863" i="16"/>
  <c r="D862" i="16"/>
  <c r="D861" i="16"/>
  <c r="D860" i="16"/>
  <c r="D859" i="16"/>
  <c r="D858" i="16"/>
  <c r="D857" i="16"/>
  <c r="D856" i="16"/>
  <c r="D855" i="16"/>
  <c r="D854" i="16"/>
  <c r="D853" i="16"/>
  <c r="D852" i="16"/>
  <c r="D851" i="16"/>
  <c r="D850" i="16"/>
  <c r="D849" i="16"/>
  <c r="D848" i="16"/>
  <c r="D847" i="16"/>
  <c r="D846" i="16"/>
  <c r="D845" i="16"/>
  <c r="D844" i="16"/>
  <c r="D843" i="16"/>
  <c r="D842" i="16"/>
  <c r="D841" i="16"/>
  <c r="D840" i="16"/>
  <c r="D839" i="16"/>
  <c r="D838" i="16"/>
  <c r="D837" i="16"/>
  <c r="D836" i="16"/>
  <c r="D835" i="16"/>
  <c r="D834" i="16"/>
  <c r="D833" i="16"/>
  <c r="D832" i="16"/>
  <c r="D831" i="16"/>
  <c r="D830" i="16"/>
  <c r="D829" i="16"/>
  <c r="D828" i="16"/>
  <c r="D827" i="16"/>
  <c r="D826" i="16"/>
  <c r="D825" i="16"/>
  <c r="D824" i="16"/>
  <c r="D823" i="16"/>
  <c r="D822" i="16"/>
  <c r="D821" i="16"/>
  <c r="D820" i="16"/>
  <c r="D819" i="16"/>
  <c r="D818" i="16"/>
  <c r="D817" i="16"/>
  <c r="D816" i="16"/>
  <c r="D815" i="16"/>
  <c r="D814" i="16"/>
  <c r="D813" i="16"/>
  <c r="D812" i="16"/>
  <c r="D811" i="16"/>
  <c r="D810" i="16"/>
  <c r="D809" i="16"/>
  <c r="D808" i="16"/>
  <c r="D807" i="16"/>
  <c r="D806" i="16"/>
  <c r="D805" i="16"/>
  <c r="D804" i="16"/>
  <c r="D803" i="16"/>
  <c r="D802" i="16"/>
  <c r="D801" i="16"/>
  <c r="D800" i="16"/>
  <c r="D799" i="16"/>
  <c r="D798" i="16"/>
  <c r="D797" i="16"/>
  <c r="D796" i="16"/>
  <c r="D795" i="16"/>
  <c r="D794" i="16"/>
  <c r="D793" i="16"/>
  <c r="D792" i="16"/>
  <c r="D791" i="16"/>
  <c r="D790" i="16"/>
  <c r="D789" i="16"/>
  <c r="D788" i="16"/>
  <c r="D787" i="16"/>
  <c r="D786" i="16"/>
  <c r="D785" i="16"/>
  <c r="D784" i="16"/>
  <c r="D783" i="16"/>
  <c r="D782" i="16"/>
  <c r="D781" i="16"/>
  <c r="D780" i="16"/>
  <c r="D779" i="16"/>
  <c r="D778" i="16"/>
  <c r="D777" i="16"/>
  <c r="D776" i="16"/>
  <c r="D775" i="16"/>
  <c r="D774" i="16"/>
  <c r="D773" i="16"/>
  <c r="D772" i="16"/>
  <c r="D771" i="16"/>
  <c r="D770" i="16"/>
  <c r="D769" i="16"/>
  <c r="D768" i="16"/>
  <c r="D767" i="16"/>
  <c r="D766" i="16"/>
  <c r="D765" i="16"/>
  <c r="D764" i="16"/>
  <c r="D763" i="16"/>
  <c r="D762" i="16"/>
  <c r="D761" i="16"/>
  <c r="D760" i="16"/>
  <c r="D759" i="16"/>
  <c r="D758" i="16"/>
  <c r="D757" i="16"/>
  <c r="D756" i="16"/>
  <c r="D755" i="16"/>
  <c r="D754" i="16"/>
  <c r="D753" i="16"/>
  <c r="D752" i="16"/>
  <c r="D751" i="16"/>
  <c r="D750" i="16"/>
  <c r="F750" i="16" s="1"/>
  <c r="D749" i="16"/>
  <c r="D748" i="16"/>
  <c r="D747" i="16"/>
  <c r="D746" i="16"/>
  <c r="D745" i="16"/>
  <c r="D744" i="16"/>
  <c r="D743" i="16"/>
  <c r="D742" i="16"/>
  <c r="D741" i="16"/>
  <c r="D740" i="16"/>
  <c r="D739" i="16"/>
  <c r="D738" i="16"/>
  <c r="D737" i="16"/>
  <c r="D736" i="16"/>
  <c r="D735" i="16"/>
  <c r="D734" i="16"/>
  <c r="D733" i="16"/>
  <c r="D732" i="16"/>
  <c r="D731" i="16"/>
  <c r="D730" i="16"/>
  <c r="D729" i="16"/>
  <c r="D728" i="16"/>
  <c r="D727" i="16"/>
  <c r="D726" i="16"/>
  <c r="D725" i="16"/>
  <c r="D724" i="16"/>
  <c r="D723" i="16"/>
  <c r="D722" i="16"/>
  <c r="D721" i="16"/>
  <c r="D720" i="16"/>
  <c r="D719" i="16"/>
  <c r="D718" i="16"/>
  <c r="D717" i="16"/>
  <c r="D716" i="16"/>
  <c r="D715" i="16"/>
  <c r="D714" i="16"/>
  <c r="D713" i="16"/>
  <c r="D712" i="16"/>
  <c r="D711" i="16"/>
  <c r="D710" i="16"/>
  <c r="D709" i="16"/>
  <c r="D708" i="16"/>
  <c r="D707" i="16"/>
  <c r="D706" i="16"/>
  <c r="D705" i="16"/>
  <c r="D704" i="16"/>
  <c r="D703" i="16"/>
  <c r="D702" i="16"/>
  <c r="D701" i="16"/>
  <c r="D700" i="16"/>
  <c r="D699" i="16"/>
  <c r="D698" i="16"/>
  <c r="D697" i="16"/>
  <c r="D696" i="16"/>
  <c r="D695" i="16"/>
  <c r="D694" i="16"/>
  <c r="D693" i="16"/>
  <c r="D692" i="16"/>
  <c r="D691" i="16"/>
  <c r="D690" i="16"/>
  <c r="D689" i="16"/>
  <c r="D688" i="16"/>
  <c r="D687" i="16"/>
  <c r="D686" i="16"/>
  <c r="D685" i="16"/>
  <c r="D684" i="16"/>
  <c r="D683" i="16"/>
  <c r="D682" i="16"/>
  <c r="D681" i="16"/>
  <c r="D680" i="16"/>
  <c r="D679" i="16"/>
  <c r="D678" i="16"/>
  <c r="D677" i="16"/>
  <c r="D676" i="16"/>
  <c r="D675" i="16"/>
  <c r="D674" i="16"/>
  <c r="D673" i="16"/>
  <c r="D672" i="16"/>
  <c r="D671" i="16"/>
  <c r="D670" i="16"/>
  <c r="D669" i="16"/>
  <c r="D668" i="16"/>
  <c r="G668" i="16" s="1"/>
  <c r="I668" i="16" s="1"/>
  <c r="D667" i="16"/>
  <c r="D666" i="16"/>
  <c r="D665" i="16"/>
  <c r="D664" i="16"/>
  <c r="D663" i="16"/>
  <c r="D662" i="16"/>
  <c r="D661" i="16"/>
  <c r="G661" i="16" s="1"/>
  <c r="I661" i="16" s="1"/>
  <c r="D660" i="16"/>
  <c r="D659" i="16"/>
  <c r="G659" i="16" s="1"/>
  <c r="I659" i="16" s="1"/>
  <c r="D658" i="16"/>
  <c r="D657" i="16"/>
  <c r="D656" i="16"/>
  <c r="D655" i="16"/>
  <c r="D654" i="16"/>
  <c r="D653" i="16"/>
  <c r="G653" i="16" s="1"/>
  <c r="I653" i="16" s="1"/>
  <c r="D652" i="16"/>
  <c r="D651" i="16"/>
  <c r="F651" i="16" s="1"/>
  <c r="H651" i="16" s="1"/>
  <c r="D650" i="16"/>
  <c r="D649" i="16"/>
  <c r="D648" i="16"/>
  <c r="D647" i="16"/>
  <c r="D646" i="16"/>
  <c r="D645" i="16"/>
  <c r="G645" i="16" s="1"/>
  <c r="I645" i="16" s="1"/>
  <c r="D644" i="16"/>
  <c r="D643" i="16"/>
  <c r="G643" i="16" s="1"/>
  <c r="I643" i="16" s="1"/>
  <c r="D642" i="16"/>
  <c r="D641" i="16"/>
  <c r="D640" i="16"/>
  <c r="D639" i="16"/>
  <c r="D638" i="16"/>
  <c r="D637" i="16"/>
  <c r="G637" i="16" s="1"/>
  <c r="I637" i="16" s="1"/>
  <c r="D636" i="16"/>
  <c r="D635" i="16"/>
  <c r="F635" i="16" s="1"/>
  <c r="H635" i="16" s="1"/>
  <c r="D634" i="16"/>
  <c r="D633" i="16"/>
  <c r="D632" i="16"/>
  <c r="D631" i="16"/>
  <c r="D630" i="16"/>
  <c r="D629" i="16"/>
  <c r="G629" i="16" s="1"/>
  <c r="I629" i="16" s="1"/>
  <c r="D628" i="16"/>
  <c r="D627" i="16"/>
  <c r="G627" i="16" s="1"/>
  <c r="I627" i="16" s="1"/>
  <c r="D626" i="16"/>
  <c r="D625" i="16"/>
  <c r="D624" i="16"/>
  <c r="D623" i="16"/>
  <c r="D622" i="16"/>
  <c r="D621" i="16"/>
  <c r="G621" i="16" s="1"/>
  <c r="I621" i="16" s="1"/>
  <c r="D620" i="16"/>
  <c r="D619" i="16"/>
  <c r="F619" i="16" s="1"/>
  <c r="H619" i="16" s="1"/>
  <c r="D618" i="16"/>
  <c r="D617" i="16"/>
  <c r="D616" i="16"/>
  <c r="D615" i="16"/>
  <c r="D614" i="16"/>
  <c r="D613" i="16"/>
  <c r="G613" i="16" s="1"/>
  <c r="I613" i="16" s="1"/>
  <c r="D612" i="16"/>
  <c r="D611" i="16"/>
  <c r="G611" i="16" s="1"/>
  <c r="I611" i="16" s="1"/>
  <c r="D610" i="16"/>
  <c r="D609" i="16"/>
  <c r="D608" i="16"/>
  <c r="D607" i="16"/>
  <c r="D606" i="16"/>
  <c r="D605" i="16"/>
  <c r="G605" i="16" s="1"/>
  <c r="I605" i="16" s="1"/>
  <c r="D604" i="16"/>
  <c r="D603" i="16"/>
  <c r="F603" i="16" s="1"/>
  <c r="H603" i="16" s="1"/>
  <c r="D602" i="16"/>
  <c r="D601" i="16"/>
  <c r="D600" i="16"/>
  <c r="D599" i="16"/>
  <c r="D598" i="16"/>
  <c r="D597" i="16"/>
  <c r="G597" i="16" s="1"/>
  <c r="I597" i="16" s="1"/>
  <c r="D596" i="16"/>
  <c r="D595" i="16"/>
  <c r="G595" i="16" s="1"/>
  <c r="I595" i="16" s="1"/>
  <c r="D594" i="16"/>
  <c r="D593" i="16"/>
  <c r="D592" i="16"/>
  <c r="D591" i="16"/>
  <c r="D590" i="16"/>
  <c r="D589" i="16"/>
  <c r="G589" i="16" s="1"/>
  <c r="I589" i="16" s="1"/>
  <c r="D588" i="16"/>
  <c r="D587" i="16"/>
  <c r="F587" i="16" s="1"/>
  <c r="H587" i="16" s="1"/>
  <c r="D586" i="16"/>
  <c r="D585" i="16"/>
  <c r="D584" i="16"/>
  <c r="D583" i="16"/>
  <c r="D582" i="16"/>
  <c r="D581" i="16"/>
  <c r="G581" i="16" s="1"/>
  <c r="I581" i="16" s="1"/>
  <c r="D580" i="16"/>
  <c r="D579" i="16"/>
  <c r="G579" i="16" s="1"/>
  <c r="I579" i="16" s="1"/>
  <c r="D578" i="16"/>
  <c r="D577" i="16"/>
  <c r="D576" i="16"/>
  <c r="D575" i="16"/>
  <c r="D574" i="16"/>
  <c r="D573" i="16"/>
  <c r="G573" i="16" s="1"/>
  <c r="I573" i="16" s="1"/>
  <c r="D572" i="16"/>
  <c r="D571" i="16"/>
  <c r="F571" i="16" s="1"/>
  <c r="H571" i="16" s="1"/>
  <c r="D570" i="16"/>
  <c r="D569" i="16"/>
  <c r="D568" i="16"/>
  <c r="D567" i="16"/>
  <c r="D566" i="16"/>
  <c r="D565" i="16"/>
  <c r="G565" i="16" s="1"/>
  <c r="I565" i="16" s="1"/>
  <c r="D564" i="16"/>
  <c r="D563" i="16"/>
  <c r="G563" i="16" s="1"/>
  <c r="I563" i="16" s="1"/>
  <c r="D562" i="16"/>
  <c r="D561" i="16"/>
  <c r="D560" i="16"/>
  <c r="D559" i="16"/>
  <c r="D558" i="16"/>
  <c r="D557" i="16"/>
  <c r="G557" i="16" s="1"/>
  <c r="I557" i="16" s="1"/>
  <c r="D556" i="16"/>
  <c r="D555" i="16"/>
  <c r="F555" i="16" s="1"/>
  <c r="H555" i="16" s="1"/>
  <c r="D554" i="16"/>
  <c r="D553" i="16"/>
  <c r="D552" i="16"/>
  <c r="D551" i="16"/>
  <c r="D550" i="16"/>
  <c r="D549" i="16"/>
  <c r="G549" i="16" s="1"/>
  <c r="I549" i="16" s="1"/>
  <c r="D548" i="16"/>
  <c r="D547" i="16"/>
  <c r="G547" i="16" s="1"/>
  <c r="I547" i="16" s="1"/>
  <c r="D546" i="16"/>
  <c r="D545" i="16"/>
  <c r="D544" i="16"/>
  <c r="D543" i="16"/>
  <c r="D542" i="16"/>
  <c r="D541" i="16"/>
  <c r="G541" i="16" s="1"/>
  <c r="I541" i="16" s="1"/>
  <c r="D540" i="16"/>
  <c r="D539" i="16"/>
  <c r="F539" i="16" s="1"/>
  <c r="D538" i="16"/>
  <c r="D537" i="16"/>
  <c r="D536" i="16"/>
  <c r="D535" i="16"/>
  <c r="D534" i="16"/>
  <c r="D533" i="16"/>
  <c r="G533" i="16" s="1"/>
  <c r="I533" i="16" s="1"/>
  <c r="D532" i="16"/>
  <c r="D531" i="16"/>
  <c r="G531" i="16" s="1"/>
  <c r="I531" i="16" s="1"/>
  <c r="D530" i="16"/>
  <c r="D529" i="16"/>
  <c r="D528" i="16"/>
  <c r="D527" i="16"/>
  <c r="D526" i="16"/>
  <c r="D525" i="16"/>
  <c r="G525" i="16" s="1"/>
  <c r="I525" i="16" s="1"/>
  <c r="D524" i="16"/>
  <c r="D523" i="16"/>
  <c r="F523" i="16" s="1"/>
  <c r="H523" i="16" s="1"/>
  <c r="D522" i="16"/>
  <c r="D521" i="16"/>
  <c r="D520" i="16"/>
  <c r="D519" i="16"/>
  <c r="D518" i="16"/>
  <c r="D517" i="16"/>
  <c r="G517" i="16" s="1"/>
  <c r="I517" i="16" s="1"/>
  <c r="D516" i="16"/>
  <c r="D515" i="16"/>
  <c r="G515" i="16" s="1"/>
  <c r="I515" i="16" s="1"/>
  <c r="D514" i="16"/>
  <c r="D513" i="16"/>
  <c r="D512" i="16"/>
  <c r="D511" i="16"/>
  <c r="D510" i="16"/>
  <c r="D509" i="16"/>
  <c r="G509" i="16" s="1"/>
  <c r="I509" i="16" s="1"/>
  <c r="D508" i="16"/>
  <c r="D507" i="16"/>
  <c r="F507" i="16" s="1"/>
  <c r="H507" i="16" s="1"/>
  <c r="D506" i="16"/>
  <c r="D505" i="16"/>
  <c r="D504" i="16"/>
  <c r="D503" i="16"/>
  <c r="D502" i="16"/>
  <c r="D501" i="16"/>
  <c r="G501" i="16" s="1"/>
  <c r="I501" i="16" s="1"/>
  <c r="D500" i="16"/>
  <c r="D499" i="16"/>
  <c r="G499" i="16" s="1"/>
  <c r="I499" i="16" s="1"/>
  <c r="D498" i="16"/>
  <c r="D497" i="16"/>
  <c r="D496" i="16"/>
  <c r="D495" i="16"/>
  <c r="D494" i="16"/>
  <c r="D493" i="16"/>
  <c r="G493" i="16" s="1"/>
  <c r="I493" i="16" s="1"/>
  <c r="D492" i="16"/>
  <c r="D491" i="16"/>
  <c r="F491" i="16" s="1"/>
  <c r="H491" i="16" s="1"/>
  <c r="D490" i="16"/>
  <c r="D489" i="16"/>
  <c r="D488" i="16"/>
  <c r="D487" i="16"/>
  <c r="D486" i="16"/>
  <c r="D485" i="16"/>
  <c r="G485" i="16" s="1"/>
  <c r="I485" i="16" s="1"/>
  <c r="D484" i="16"/>
  <c r="D483" i="16"/>
  <c r="G483" i="16" s="1"/>
  <c r="I483" i="16" s="1"/>
  <c r="D482" i="16"/>
  <c r="D481" i="16"/>
  <c r="D480" i="16"/>
  <c r="D479" i="16"/>
  <c r="D478" i="16"/>
  <c r="D477" i="16"/>
  <c r="G477" i="16" s="1"/>
  <c r="I477" i="16" s="1"/>
  <c r="D476" i="16"/>
  <c r="D475" i="16"/>
  <c r="F475" i="16" s="1"/>
  <c r="H475" i="16" s="1"/>
  <c r="D474" i="16"/>
  <c r="D473" i="16"/>
  <c r="D472" i="16"/>
  <c r="D471" i="16"/>
  <c r="D470" i="16"/>
  <c r="D469" i="16"/>
  <c r="G469" i="16" s="1"/>
  <c r="I469" i="16" s="1"/>
  <c r="D468" i="16"/>
  <c r="D467" i="16"/>
  <c r="G467" i="16" s="1"/>
  <c r="I467" i="16" s="1"/>
  <c r="D466" i="16"/>
  <c r="D465" i="16"/>
  <c r="D464" i="16"/>
  <c r="D463" i="16"/>
  <c r="D462" i="16"/>
  <c r="D461" i="16"/>
  <c r="G461" i="16" s="1"/>
  <c r="I461" i="16" s="1"/>
  <c r="D460" i="16"/>
  <c r="D459" i="16"/>
  <c r="F459" i="16" s="1"/>
  <c r="H459" i="16" s="1"/>
  <c r="D458" i="16"/>
  <c r="D457" i="16"/>
  <c r="D456" i="16"/>
  <c r="D455" i="16"/>
  <c r="D454" i="16"/>
  <c r="D453" i="16"/>
  <c r="G453" i="16" s="1"/>
  <c r="I453" i="16" s="1"/>
  <c r="D452" i="16"/>
  <c r="D451" i="16"/>
  <c r="G451" i="16" s="1"/>
  <c r="I451" i="16" s="1"/>
  <c r="D450" i="16"/>
  <c r="D449" i="16"/>
  <c r="D448" i="16"/>
  <c r="D447" i="16"/>
  <c r="D446" i="16"/>
  <c r="D445" i="16"/>
  <c r="G445" i="16" s="1"/>
  <c r="I445" i="16" s="1"/>
  <c r="D444" i="16"/>
  <c r="D443" i="16"/>
  <c r="F443" i="16" s="1"/>
  <c r="H443" i="16" s="1"/>
  <c r="D442" i="16"/>
  <c r="D441" i="16"/>
  <c r="D440" i="16"/>
  <c r="D439" i="16"/>
  <c r="D438" i="16"/>
  <c r="D437" i="16"/>
  <c r="G437" i="16" s="1"/>
  <c r="I437" i="16" s="1"/>
  <c r="D436" i="16"/>
  <c r="D435" i="16"/>
  <c r="G435" i="16" s="1"/>
  <c r="I435" i="16" s="1"/>
  <c r="D434" i="16"/>
  <c r="D433" i="16"/>
  <c r="D432" i="16"/>
  <c r="D431" i="16"/>
  <c r="D430" i="16"/>
  <c r="D429" i="16"/>
  <c r="G429" i="16" s="1"/>
  <c r="I429" i="16" s="1"/>
  <c r="D428" i="16"/>
  <c r="D427" i="16"/>
  <c r="F427" i="16" s="1"/>
  <c r="H427" i="16" s="1"/>
  <c r="D426" i="16"/>
  <c r="D425" i="16"/>
  <c r="D424" i="16"/>
  <c r="D423" i="16"/>
  <c r="D422" i="16"/>
  <c r="D421" i="16"/>
  <c r="G421" i="16" s="1"/>
  <c r="I421" i="16" s="1"/>
  <c r="D420" i="16"/>
  <c r="D419" i="16"/>
  <c r="G419" i="16" s="1"/>
  <c r="I419" i="16" s="1"/>
  <c r="D418" i="16"/>
  <c r="D417" i="16"/>
  <c r="D416" i="16"/>
  <c r="D415" i="16"/>
  <c r="D414" i="16"/>
  <c r="D413" i="16"/>
  <c r="G413" i="16" s="1"/>
  <c r="I413" i="16" s="1"/>
  <c r="D412" i="16"/>
  <c r="G412" i="16" s="1"/>
  <c r="I412" i="16" s="1"/>
  <c r="D411" i="16"/>
  <c r="G411" i="16" s="1"/>
  <c r="I411" i="16" s="1"/>
  <c r="D410" i="16"/>
  <c r="D409" i="16"/>
  <c r="G409" i="16" s="1"/>
  <c r="I409" i="16" s="1"/>
  <c r="D408" i="16"/>
  <c r="G408" i="16" s="1"/>
  <c r="I408" i="16" s="1"/>
  <c r="D407" i="16"/>
  <c r="D406" i="16"/>
  <c r="D405" i="16"/>
  <c r="G405" i="16" s="1"/>
  <c r="I405" i="16" s="1"/>
  <c r="D404" i="16"/>
  <c r="G404" i="16" s="1"/>
  <c r="I404" i="16" s="1"/>
  <c r="D403" i="16"/>
  <c r="D402" i="16"/>
  <c r="D401" i="16"/>
  <c r="G401" i="16" s="1"/>
  <c r="I401" i="16" s="1"/>
  <c r="D400" i="16"/>
  <c r="G400" i="16" s="1"/>
  <c r="I400" i="16" s="1"/>
  <c r="D399" i="16"/>
  <c r="D398" i="16"/>
  <c r="D397" i="16"/>
  <c r="G397" i="16" s="1"/>
  <c r="I397" i="16" s="1"/>
  <c r="D396" i="16"/>
  <c r="G396" i="16" s="1"/>
  <c r="I396" i="16" s="1"/>
  <c r="D395" i="16"/>
  <c r="G395" i="16" s="1"/>
  <c r="I395" i="16" s="1"/>
  <c r="D394" i="16"/>
  <c r="D393" i="16"/>
  <c r="G393" i="16" s="1"/>
  <c r="I393" i="16" s="1"/>
  <c r="D392" i="16"/>
  <c r="G392" i="16" s="1"/>
  <c r="I392" i="16" s="1"/>
  <c r="D391" i="16"/>
  <c r="D390" i="16"/>
  <c r="D389" i="16"/>
  <c r="G389" i="16" s="1"/>
  <c r="I389" i="16" s="1"/>
  <c r="D388" i="16"/>
  <c r="G388" i="16" s="1"/>
  <c r="I388" i="16" s="1"/>
  <c r="D387" i="16"/>
  <c r="D386" i="16"/>
  <c r="D385" i="16"/>
  <c r="G385" i="16" s="1"/>
  <c r="I385" i="16" s="1"/>
  <c r="D384" i="16"/>
  <c r="G384" i="16" s="1"/>
  <c r="I384" i="16" s="1"/>
  <c r="D383" i="16"/>
  <c r="D382" i="16"/>
  <c r="D381" i="16"/>
  <c r="G381" i="16" s="1"/>
  <c r="I381" i="16" s="1"/>
  <c r="D380" i="16"/>
  <c r="G380" i="16" s="1"/>
  <c r="I380" i="16" s="1"/>
  <c r="D379" i="16"/>
  <c r="G379" i="16" s="1"/>
  <c r="I379" i="16" s="1"/>
  <c r="D378" i="16"/>
  <c r="D377" i="16"/>
  <c r="G377" i="16" s="1"/>
  <c r="I377" i="16" s="1"/>
  <c r="D376" i="16"/>
  <c r="G376" i="16" s="1"/>
  <c r="I376" i="16" s="1"/>
  <c r="D375" i="16"/>
  <c r="D374" i="16"/>
  <c r="D373" i="16"/>
  <c r="G373" i="16" s="1"/>
  <c r="I373" i="16" s="1"/>
  <c r="D372" i="16"/>
  <c r="G372" i="16" s="1"/>
  <c r="I372" i="16" s="1"/>
  <c r="D371" i="16"/>
  <c r="D370" i="16"/>
  <c r="D369" i="16"/>
  <c r="G369" i="16" s="1"/>
  <c r="I369" i="16" s="1"/>
  <c r="D368" i="16"/>
  <c r="G368" i="16" s="1"/>
  <c r="I368" i="16" s="1"/>
  <c r="D367" i="16"/>
  <c r="D366" i="16"/>
  <c r="D365" i="16"/>
  <c r="G365" i="16" s="1"/>
  <c r="I365" i="16" s="1"/>
  <c r="D364" i="16"/>
  <c r="G364" i="16" s="1"/>
  <c r="I364" i="16" s="1"/>
  <c r="D363" i="16"/>
  <c r="G363" i="16" s="1"/>
  <c r="I363" i="16" s="1"/>
  <c r="D362" i="16"/>
  <c r="D361" i="16"/>
  <c r="G361" i="16" s="1"/>
  <c r="I361" i="16" s="1"/>
  <c r="D360" i="16"/>
  <c r="G360" i="16" s="1"/>
  <c r="I360" i="16" s="1"/>
  <c r="D359" i="16"/>
  <c r="D358" i="16"/>
  <c r="D357" i="16"/>
  <c r="G357" i="16" s="1"/>
  <c r="I357" i="16" s="1"/>
  <c r="D356" i="16"/>
  <c r="G356" i="16" s="1"/>
  <c r="I356" i="16" s="1"/>
  <c r="D355" i="16"/>
  <c r="D354" i="16"/>
  <c r="D353" i="16"/>
  <c r="G353" i="16" s="1"/>
  <c r="I353" i="16" s="1"/>
  <c r="D352" i="16"/>
  <c r="G352" i="16" s="1"/>
  <c r="I352" i="16" s="1"/>
  <c r="D351" i="16"/>
  <c r="D350" i="16"/>
  <c r="D349" i="16"/>
  <c r="G349" i="16" s="1"/>
  <c r="I349" i="16" s="1"/>
  <c r="D348" i="16"/>
  <c r="G348" i="16" s="1"/>
  <c r="I348" i="16" s="1"/>
  <c r="D347" i="16"/>
  <c r="G347" i="16" s="1"/>
  <c r="I347" i="16" s="1"/>
  <c r="D346" i="16"/>
  <c r="D345" i="16"/>
  <c r="G345" i="16" s="1"/>
  <c r="I345" i="16" s="1"/>
  <c r="D344" i="16"/>
  <c r="G344" i="16" s="1"/>
  <c r="I344" i="16" s="1"/>
  <c r="D343" i="16"/>
  <c r="D342" i="16"/>
  <c r="D341" i="16"/>
  <c r="G341" i="16" s="1"/>
  <c r="I341" i="16" s="1"/>
  <c r="D340" i="16"/>
  <c r="F340" i="16" s="1"/>
  <c r="H340" i="16" s="1"/>
  <c r="D339" i="16"/>
  <c r="D338" i="16"/>
  <c r="D337" i="16"/>
  <c r="G337" i="16" s="1"/>
  <c r="I337" i="16" s="1"/>
  <c r="D336" i="16"/>
  <c r="G336" i="16" s="1"/>
  <c r="I336" i="16" s="1"/>
  <c r="D335" i="16"/>
  <c r="D334" i="16"/>
  <c r="D333" i="16"/>
  <c r="G333" i="16" s="1"/>
  <c r="I333" i="16" s="1"/>
  <c r="D332" i="16"/>
  <c r="G332" i="16" s="1"/>
  <c r="I332" i="16" s="1"/>
  <c r="D331" i="16"/>
  <c r="G331" i="16" s="1"/>
  <c r="I331" i="16" s="1"/>
  <c r="D330" i="16"/>
  <c r="D329" i="16"/>
  <c r="G329" i="16" s="1"/>
  <c r="I329" i="16" s="1"/>
  <c r="D328" i="16"/>
  <c r="G328" i="16" s="1"/>
  <c r="I328" i="16" s="1"/>
  <c r="D327" i="16"/>
  <c r="D326" i="16"/>
  <c r="D325" i="16"/>
  <c r="G325" i="16" s="1"/>
  <c r="I325" i="16" s="1"/>
  <c r="D324" i="16"/>
  <c r="G324" i="16" s="1"/>
  <c r="I324" i="16" s="1"/>
  <c r="D323" i="16"/>
  <c r="D322" i="16"/>
  <c r="D321" i="16"/>
  <c r="G321" i="16" s="1"/>
  <c r="I321" i="16" s="1"/>
  <c r="D320" i="16"/>
  <c r="G320" i="16" s="1"/>
  <c r="I320" i="16" s="1"/>
  <c r="D319" i="16"/>
  <c r="D318" i="16"/>
  <c r="D317" i="16"/>
  <c r="G317" i="16" s="1"/>
  <c r="I317" i="16" s="1"/>
  <c r="D316" i="16"/>
  <c r="G316" i="16" s="1"/>
  <c r="I316" i="16" s="1"/>
  <c r="D315" i="16"/>
  <c r="G315" i="16" s="1"/>
  <c r="I315" i="16" s="1"/>
  <c r="D314" i="16"/>
  <c r="D313" i="16"/>
  <c r="G313" i="16" s="1"/>
  <c r="I313" i="16" s="1"/>
  <c r="D312" i="16"/>
  <c r="G312" i="16" s="1"/>
  <c r="I312" i="16" s="1"/>
  <c r="D311" i="16"/>
  <c r="D310" i="16"/>
  <c r="D309" i="16"/>
  <c r="G309" i="16" s="1"/>
  <c r="I309" i="16" s="1"/>
  <c r="D308" i="16"/>
  <c r="G308" i="16" s="1"/>
  <c r="I308" i="16" s="1"/>
  <c r="D307" i="16"/>
  <c r="D306" i="16"/>
  <c r="D305" i="16"/>
  <c r="G305" i="16" s="1"/>
  <c r="I305" i="16" s="1"/>
  <c r="D304" i="16"/>
  <c r="G304" i="16" s="1"/>
  <c r="I304" i="16" s="1"/>
  <c r="D303" i="16"/>
  <c r="D302" i="16"/>
  <c r="D301" i="16"/>
  <c r="G301" i="16" s="1"/>
  <c r="I301" i="16" s="1"/>
  <c r="D300" i="16"/>
  <c r="G300" i="16" s="1"/>
  <c r="I300" i="16" s="1"/>
  <c r="D299" i="16"/>
  <c r="G299" i="16" s="1"/>
  <c r="I299" i="16" s="1"/>
  <c r="D298" i="16"/>
  <c r="D297" i="16"/>
  <c r="G297" i="16" s="1"/>
  <c r="I297" i="16" s="1"/>
  <c r="D296" i="16"/>
  <c r="G296" i="16" s="1"/>
  <c r="I296" i="16" s="1"/>
  <c r="D295" i="16"/>
  <c r="D294" i="16"/>
  <c r="D293" i="16"/>
  <c r="G293" i="16" s="1"/>
  <c r="I293" i="16" s="1"/>
  <c r="D292" i="16"/>
  <c r="G292" i="16" s="1"/>
  <c r="I292" i="16" s="1"/>
  <c r="D291" i="16"/>
  <c r="D290" i="16"/>
  <c r="D289" i="16"/>
  <c r="G289" i="16" s="1"/>
  <c r="I289" i="16" s="1"/>
  <c r="D288" i="16"/>
  <c r="G288" i="16" s="1"/>
  <c r="I288" i="16" s="1"/>
  <c r="D287" i="16"/>
  <c r="D286" i="16"/>
  <c r="D285" i="16"/>
  <c r="G285" i="16" s="1"/>
  <c r="I285" i="16" s="1"/>
  <c r="D284" i="16"/>
  <c r="G284" i="16" s="1"/>
  <c r="I284" i="16" s="1"/>
  <c r="D283" i="16"/>
  <c r="G283" i="16" s="1"/>
  <c r="I283" i="16" s="1"/>
  <c r="D282" i="16"/>
  <c r="D281" i="16"/>
  <c r="G281" i="16" s="1"/>
  <c r="I281" i="16" s="1"/>
  <c r="D280" i="16"/>
  <c r="G280" i="16" s="1"/>
  <c r="I280" i="16" s="1"/>
  <c r="D279" i="16"/>
  <c r="G279" i="16" s="1"/>
  <c r="I279" i="16" s="1"/>
  <c r="D278" i="16"/>
  <c r="D277" i="16"/>
  <c r="G277" i="16" s="1"/>
  <c r="I277" i="16" s="1"/>
  <c r="D276" i="16"/>
  <c r="G276" i="16" s="1"/>
  <c r="I276" i="16" s="1"/>
  <c r="D275" i="16"/>
  <c r="D274" i="16"/>
  <c r="D273" i="16"/>
  <c r="G273" i="16" s="1"/>
  <c r="I273" i="16" s="1"/>
  <c r="D272" i="16"/>
  <c r="G272" i="16" s="1"/>
  <c r="I272" i="16" s="1"/>
  <c r="D271" i="16"/>
  <c r="D270" i="16"/>
  <c r="D269" i="16"/>
  <c r="G269" i="16" s="1"/>
  <c r="I269" i="16" s="1"/>
  <c r="D268" i="16"/>
  <c r="G268" i="16" s="1"/>
  <c r="I268" i="16" s="1"/>
  <c r="D267" i="16"/>
  <c r="G267" i="16" s="1"/>
  <c r="I267" i="16" s="1"/>
  <c r="D266" i="16"/>
  <c r="D265" i="16"/>
  <c r="G265" i="16" s="1"/>
  <c r="I265" i="16" s="1"/>
  <c r="D264" i="16"/>
  <c r="G264" i="16" s="1"/>
  <c r="I264" i="16" s="1"/>
  <c r="D263" i="16"/>
  <c r="D262" i="16"/>
  <c r="D261" i="16"/>
  <c r="G261" i="16" s="1"/>
  <c r="I261" i="16" s="1"/>
  <c r="D260" i="16"/>
  <c r="G260" i="16" s="1"/>
  <c r="I260" i="16" s="1"/>
  <c r="D259" i="16"/>
  <c r="D258" i="16"/>
  <c r="D257" i="16"/>
  <c r="G257" i="16" s="1"/>
  <c r="I257" i="16" s="1"/>
  <c r="D256" i="16"/>
  <c r="G256" i="16" s="1"/>
  <c r="I256" i="16" s="1"/>
  <c r="D255" i="16"/>
  <c r="D254" i="16"/>
  <c r="D253" i="16"/>
  <c r="G253" i="16" s="1"/>
  <c r="I253" i="16" s="1"/>
  <c r="D252" i="16"/>
  <c r="G252" i="16" s="1"/>
  <c r="I252" i="16" s="1"/>
  <c r="D251" i="16"/>
  <c r="G251" i="16" s="1"/>
  <c r="I251" i="16" s="1"/>
  <c r="D250" i="16"/>
  <c r="D249" i="16"/>
  <c r="G249" i="16" s="1"/>
  <c r="I249" i="16" s="1"/>
  <c r="D248" i="16"/>
  <c r="G248" i="16" s="1"/>
  <c r="I248" i="16" s="1"/>
  <c r="D247" i="16"/>
  <c r="D246" i="16"/>
  <c r="D245" i="16"/>
  <c r="D244" i="16"/>
  <c r="G244" i="16" s="1"/>
  <c r="I244" i="16" s="1"/>
  <c r="D243" i="16"/>
  <c r="D242" i="16"/>
  <c r="D241" i="16"/>
  <c r="D240" i="16"/>
  <c r="G240" i="16" s="1"/>
  <c r="I240" i="16" s="1"/>
  <c r="D239" i="16"/>
  <c r="D238" i="16"/>
  <c r="D237" i="16"/>
  <c r="D236" i="16"/>
  <c r="G236" i="16" s="1"/>
  <c r="I236" i="16" s="1"/>
  <c r="D235" i="16"/>
  <c r="D234" i="16"/>
  <c r="D233" i="16"/>
  <c r="D232" i="16"/>
  <c r="G232" i="16" s="1"/>
  <c r="I232" i="16" s="1"/>
  <c r="D231" i="16"/>
  <c r="D230" i="16"/>
  <c r="D229" i="16"/>
  <c r="D228" i="16"/>
  <c r="G228" i="16" s="1"/>
  <c r="I228" i="16" s="1"/>
  <c r="D227" i="16"/>
  <c r="D226" i="16"/>
  <c r="D225" i="16"/>
  <c r="D224" i="16"/>
  <c r="G224" i="16" s="1"/>
  <c r="I224" i="16" s="1"/>
  <c r="D223" i="16"/>
  <c r="D222" i="16"/>
  <c r="D221" i="16"/>
  <c r="D220" i="16"/>
  <c r="G220" i="16" s="1"/>
  <c r="I220" i="16" s="1"/>
  <c r="D219" i="16"/>
  <c r="D218" i="16"/>
  <c r="D217" i="16"/>
  <c r="D216" i="16"/>
  <c r="G216" i="16" s="1"/>
  <c r="I216" i="16" s="1"/>
  <c r="D215" i="16"/>
  <c r="D214" i="16"/>
  <c r="D213" i="16"/>
  <c r="D212" i="16"/>
  <c r="F212" i="16" s="1"/>
  <c r="H212" i="16" s="1"/>
  <c r="D211" i="16"/>
  <c r="D210" i="16"/>
  <c r="D209" i="16"/>
  <c r="D208" i="16"/>
  <c r="G208" i="16" s="1"/>
  <c r="I208" i="16" s="1"/>
  <c r="D207" i="16"/>
  <c r="D206" i="16"/>
  <c r="F206" i="16" s="1"/>
  <c r="H206" i="16" s="1"/>
  <c r="D205" i="16"/>
  <c r="D204" i="16"/>
  <c r="G204" i="16" s="1"/>
  <c r="I204" i="16" s="1"/>
  <c r="D203" i="16"/>
  <c r="D202" i="16"/>
  <c r="D201" i="16"/>
  <c r="D200" i="16"/>
  <c r="G200" i="16" s="1"/>
  <c r="I200" i="16" s="1"/>
  <c r="D199" i="16"/>
  <c r="D198" i="16"/>
  <c r="D197" i="16"/>
  <c r="D196" i="16"/>
  <c r="G196" i="16" s="1"/>
  <c r="I196" i="16" s="1"/>
  <c r="D195" i="16"/>
  <c r="D194" i="16"/>
  <c r="D193" i="16"/>
  <c r="D192" i="16"/>
  <c r="G192" i="16" s="1"/>
  <c r="I192" i="16" s="1"/>
  <c r="D191" i="16"/>
  <c r="D190" i="16"/>
  <c r="D189" i="16"/>
  <c r="D188" i="16"/>
  <c r="G188" i="16" s="1"/>
  <c r="I188" i="16" s="1"/>
  <c r="D187" i="16"/>
  <c r="D186" i="16"/>
  <c r="D185" i="16"/>
  <c r="D184" i="16"/>
  <c r="F184" i="16" s="1"/>
  <c r="H184" i="16" s="1"/>
  <c r="D183" i="16"/>
  <c r="D182" i="16"/>
  <c r="D181" i="16"/>
  <c r="D180" i="16"/>
  <c r="F180" i="16" s="1"/>
  <c r="H180" i="16" s="1"/>
  <c r="D179" i="16"/>
  <c r="D178" i="16"/>
  <c r="D177" i="16"/>
  <c r="D176" i="16"/>
  <c r="F176" i="16" s="1"/>
  <c r="H176" i="16" s="1"/>
  <c r="D175" i="16"/>
  <c r="D174" i="16"/>
  <c r="D173" i="16"/>
  <c r="D172" i="16"/>
  <c r="F172" i="16" s="1"/>
  <c r="H172" i="16" s="1"/>
  <c r="D171" i="16"/>
  <c r="D170" i="16"/>
  <c r="D169" i="16"/>
  <c r="D168" i="16"/>
  <c r="G168" i="16" s="1"/>
  <c r="I168" i="16" s="1"/>
  <c r="D167" i="16"/>
  <c r="D166" i="16"/>
  <c r="D165" i="16"/>
  <c r="D164" i="16"/>
  <c r="G164" i="16" s="1"/>
  <c r="I164" i="16" s="1"/>
  <c r="D163" i="16"/>
  <c r="D162" i="16"/>
  <c r="D161" i="16"/>
  <c r="D160" i="16"/>
  <c r="F160" i="16" s="1"/>
  <c r="H160" i="16" s="1"/>
  <c r="D159" i="16"/>
  <c r="D158" i="16"/>
  <c r="D157" i="16"/>
  <c r="D156" i="16"/>
  <c r="F156" i="16" s="1"/>
  <c r="H156" i="16" s="1"/>
  <c r="D155" i="16"/>
  <c r="D154" i="16"/>
  <c r="D153" i="16"/>
  <c r="D152" i="16"/>
  <c r="F152" i="16" s="1"/>
  <c r="H152" i="16" s="1"/>
  <c r="D151" i="16"/>
  <c r="D150" i="16"/>
  <c r="D149" i="16"/>
  <c r="D148" i="16"/>
  <c r="F148" i="16" s="1"/>
  <c r="H148" i="16" s="1"/>
  <c r="D147" i="16"/>
  <c r="D146" i="16"/>
  <c r="D145" i="16"/>
  <c r="D144" i="16"/>
  <c r="F144" i="16" s="1"/>
  <c r="H144" i="16" s="1"/>
  <c r="D143" i="16"/>
  <c r="D142" i="16"/>
  <c r="D141" i="16"/>
  <c r="D140" i="16"/>
  <c r="F140" i="16" s="1"/>
  <c r="H140" i="16" s="1"/>
  <c r="D139" i="16"/>
  <c r="D138" i="16"/>
  <c r="D137" i="16"/>
  <c r="D136" i="16"/>
  <c r="F136" i="16" s="1"/>
  <c r="H136" i="16" s="1"/>
  <c r="D135" i="16"/>
  <c r="D134" i="16"/>
  <c r="D133" i="16"/>
  <c r="D132" i="16"/>
  <c r="F132" i="16" s="1"/>
  <c r="H132" i="16" s="1"/>
  <c r="D131" i="16"/>
  <c r="D130" i="16"/>
  <c r="D129" i="16"/>
  <c r="D128" i="16"/>
  <c r="G128" i="16" s="1"/>
  <c r="I128" i="16" s="1"/>
  <c r="D127" i="16"/>
  <c r="D126" i="16"/>
  <c r="D125" i="16"/>
  <c r="D124" i="16"/>
  <c r="F124" i="16" s="1"/>
  <c r="D123" i="16"/>
  <c r="D122" i="16"/>
  <c r="D121" i="16"/>
  <c r="D120" i="16"/>
  <c r="F120" i="16" s="1"/>
  <c r="H120" i="16" s="1"/>
  <c r="D119" i="16"/>
  <c r="D118" i="16"/>
  <c r="D117" i="16"/>
  <c r="D116" i="16"/>
  <c r="F116" i="16" s="1"/>
  <c r="H116" i="16" s="1"/>
  <c r="D115" i="16"/>
  <c r="D114" i="16"/>
  <c r="D113" i="16"/>
  <c r="D112" i="16"/>
  <c r="F112" i="16" s="1"/>
  <c r="H112" i="16" s="1"/>
  <c r="D111" i="16"/>
  <c r="D110" i="16"/>
  <c r="F110" i="16" s="1"/>
  <c r="D109" i="16"/>
  <c r="D108" i="16"/>
  <c r="F108" i="16" s="1"/>
  <c r="H108" i="16" s="1"/>
  <c r="D107" i="16"/>
  <c r="D106" i="16"/>
  <c r="D105" i="16"/>
  <c r="D104" i="16"/>
  <c r="F104" i="16" s="1"/>
  <c r="H104" i="16" s="1"/>
  <c r="D103" i="16"/>
  <c r="D102" i="16"/>
  <c r="D101" i="16"/>
  <c r="D100" i="16"/>
  <c r="F100" i="16" s="1"/>
  <c r="H100" i="16" s="1"/>
  <c r="D99" i="16"/>
  <c r="D98" i="16"/>
  <c r="D97" i="16"/>
  <c r="D96" i="16"/>
  <c r="F96" i="16" s="1"/>
  <c r="H96" i="16" s="1"/>
  <c r="D95" i="16"/>
  <c r="D94" i="16"/>
  <c r="D93" i="16"/>
  <c r="D92" i="16"/>
  <c r="F92" i="16" s="1"/>
  <c r="H92" i="16" s="1"/>
  <c r="D91" i="16"/>
  <c r="D90" i="16"/>
  <c r="D89" i="16"/>
  <c r="D88" i="16"/>
  <c r="F88" i="16" s="1"/>
  <c r="D87" i="16"/>
  <c r="D86" i="16"/>
  <c r="D85" i="16"/>
  <c r="D84" i="16"/>
  <c r="F84" i="16" s="1"/>
  <c r="H84" i="16" s="1"/>
  <c r="D83" i="16"/>
  <c r="D82" i="16"/>
  <c r="D81" i="16"/>
  <c r="D80" i="16"/>
  <c r="F80" i="16" s="1"/>
  <c r="H80" i="16" s="1"/>
  <c r="D79" i="16"/>
  <c r="D78" i="16"/>
  <c r="D77" i="16"/>
  <c r="D76" i="16"/>
  <c r="F76" i="16" s="1"/>
  <c r="H76" i="16" s="1"/>
  <c r="D75" i="16"/>
  <c r="D74" i="16"/>
  <c r="D73" i="16"/>
  <c r="D72" i="16"/>
  <c r="F72" i="16" s="1"/>
  <c r="H72" i="16" s="1"/>
  <c r="D71" i="16"/>
  <c r="D70" i="16"/>
  <c r="D69" i="16"/>
  <c r="D68" i="16"/>
  <c r="F68" i="16" s="1"/>
  <c r="H68" i="16" s="1"/>
  <c r="D67" i="16"/>
  <c r="D66" i="16"/>
  <c r="D65" i="16"/>
  <c r="D64" i="16"/>
  <c r="F64" i="16" s="1"/>
  <c r="D63" i="16"/>
  <c r="D62" i="16"/>
  <c r="D61" i="16"/>
  <c r="D60" i="16"/>
  <c r="F60" i="16" s="1"/>
  <c r="H60" i="16" s="1"/>
  <c r="D59" i="16"/>
  <c r="D58" i="16"/>
  <c r="D57" i="16"/>
  <c r="D56" i="16"/>
  <c r="F56" i="16" s="1"/>
  <c r="H56" i="16" s="1"/>
  <c r="D55" i="16"/>
  <c r="D54" i="16"/>
  <c r="D53" i="16"/>
  <c r="D52" i="16"/>
  <c r="F52" i="16" s="1"/>
  <c r="D51" i="16"/>
  <c r="D50" i="16"/>
  <c r="D49" i="16"/>
  <c r="D48" i="16"/>
  <c r="F48" i="16" s="1"/>
  <c r="H48" i="16" s="1"/>
  <c r="D47" i="16"/>
  <c r="D46" i="16"/>
  <c r="D45" i="16"/>
  <c r="D44" i="16"/>
  <c r="F44" i="16" s="1"/>
  <c r="H44" i="16" s="1"/>
  <c r="D43" i="16"/>
  <c r="D42" i="16"/>
  <c r="D41" i="16"/>
  <c r="D40" i="16"/>
  <c r="F40" i="16" s="1"/>
  <c r="H40" i="16" s="1"/>
  <c r="D39" i="16"/>
  <c r="D38" i="16"/>
  <c r="F38" i="16" s="1"/>
  <c r="D37" i="16"/>
  <c r="D36" i="16"/>
  <c r="F36" i="16" s="1"/>
  <c r="H36" i="16" s="1"/>
  <c r="D35" i="16"/>
  <c r="D34" i="16"/>
  <c r="F34" i="16" s="1"/>
  <c r="H34" i="16" s="1"/>
  <c r="D33" i="16"/>
  <c r="D32" i="16"/>
  <c r="F32" i="16" s="1"/>
  <c r="H32" i="16" s="1"/>
  <c r="D31" i="16"/>
  <c r="D30" i="16"/>
  <c r="F30" i="16" s="1"/>
  <c r="H30" i="16" s="1"/>
  <c r="D29" i="16"/>
  <c r="D28" i="16"/>
  <c r="F28" i="16" s="1"/>
  <c r="H28" i="16" s="1"/>
  <c r="D27" i="16"/>
  <c r="D26" i="16"/>
  <c r="D25" i="16"/>
  <c r="D24" i="16"/>
  <c r="F24" i="16" s="1"/>
  <c r="H24" i="16" s="1"/>
  <c r="D23" i="16"/>
  <c r="D22" i="16"/>
  <c r="F22" i="16" s="1"/>
  <c r="H22" i="16" s="1"/>
  <c r="D21" i="16"/>
  <c r="D20" i="16"/>
  <c r="F20" i="16" s="1"/>
  <c r="H20" i="16" s="1"/>
  <c r="D19" i="16"/>
  <c r="D18" i="16"/>
  <c r="F18" i="16" s="1"/>
  <c r="D17" i="16"/>
  <c r="D16" i="16"/>
  <c r="F16" i="16" s="1"/>
  <c r="H16" i="16" s="1"/>
  <c r="D15" i="16"/>
  <c r="D14" i="16"/>
  <c r="F14" i="16" s="1"/>
  <c r="H14" i="16" s="1"/>
  <c r="D13" i="16"/>
  <c r="D12" i="16"/>
  <c r="F12" i="16" s="1"/>
  <c r="H12" i="16" s="1"/>
  <c r="D11" i="16"/>
  <c r="D10" i="16"/>
  <c r="F10" i="16" s="1"/>
  <c r="H10" i="16" s="1"/>
  <c r="D9" i="16"/>
  <c r="D8" i="16"/>
  <c r="F8" i="16" s="1"/>
  <c r="H8" i="16" s="1"/>
  <c r="D7" i="16"/>
  <c r="D6" i="16"/>
  <c r="D5" i="16"/>
  <c r="D4" i="16"/>
  <c r="F4" i="16" s="1"/>
  <c r="C1000" i="16"/>
  <c r="C999" i="16"/>
  <c r="C998" i="16"/>
  <c r="C997" i="16"/>
  <c r="C996" i="16"/>
  <c r="C995" i="16"/>
  <c r="C994" i="16"/>
  <c r="C993" i="16"/>
  <c r="C992" i="16"/>
  <c r="C991" i="16"/>
  <c r="C990" i="16"/>
  <c r="C989" i="16"/>
  <c r="C988" i="16"/>
  <c r="C987" i="16"/>
  <c r="C986" i="16"/>
  <c r="C985" i="16"/>
  <c r="C984" i="16"/>
  <c r="C983" i="16"/>
  <c r="C982" i="16"/>
  <c r="C981" i="16"/>
  <c r="C980" i="16"/>
  <c r="C979" i="16"/>
  <c r="C978" i="16"/>
  <c r="C977" i="16"/>
  <c r="C976" i="16"/>
  <c r="C975" i="16"/>
  <c r="C974" i="16"/>
  <c r="C973" i="16"/>
  <c r="C972" i="16"/>
  <c r="C971" i="16"/>
  <c r="C970" i="16"/>
  <c r="C969" i="16"/>
  <c r="C968" i="16"/>
  <c r="C967" i="16"/>
  <c r="C966" i="16"/>
  <c r="C965" i="16"/>
  <c r="C964" i="16"/>
  <c r="C963" i="16"/>
  <c r="C962" i="16"/>
  <c r="C961" i="16"/>
  <c r="C960" i="16"/>
  <c r="C959" i="16"/>
  <c r="C958" i="16"/>
  <c r="C957" i="16"/>
  <c r="C956" i="16"/>
  <c r="C955" i="16"/>
  <c r="C954" i="16"/>
  <c r="C953" i="16"/>
  <c r="C952" i="16"/>
  <c r="C951" i="16"/>
  <c r="C950" i="16"/>
  <c r="C949" i="16"/>
  <c r="C948" i="16"/>
  <c r="C947" i="16"/>
  <c r="C946" i="16"/>
  <c r="C945" i="16"/>
  <c r="C944" i="16"/>
  <c r="C943" i="16"/>
  <c r="C942" i="16"/>
  <c r="C941" i="16"/>
  <c r="C940" i="16"/>
  <c r="C939" i="16"/>
  <c r="C938" i="16"/>
  <c r="C937" i="16"/>
  <c r="C936" i="16"/>
  <c r="C935" i="16"/>
  <c r="C934" i="16"/>
  <c r="C933" i="16"/>
  <c r="C932" i="16"/>
  <c r="C931" i="16"/>
  <c r="C930" i="16"/>
  <c r="C929" i="16"/>
  <c r="C928" i="16"/>
  <c r="C927" i="16"/>
  <c r="C926" i="16"/>
  <c r="C925" i="16"/>
  <c r="C924" i="16"/>
  <c r="C923" i="16"/>
  <c r="C922" i="16"/>
  <c r="C921" i="16"/>
  <c r="C920" i="16"/>
  <c r="C919" i="16"/>
  <c r="C918" i="16"/>
  <c r="C917" i="16"/>
  <c r="C916" i="16"/>
  <c r="C915" i="16"/>
  <c r="C914" i="16"/>
  <c r="C913" i="16"/>
  <c r="C912" i="16"/>
  <c r="C911" i="16"/>
  <c r="C910" i="16"/>
  <c r="C909" i="16"/>
  <c r="C908" i="16"/>
  <c r="C907" i="16"/>
  <c r="C906" i="16"/>
  <c r="C905" i="16"/>
  <c r="C904" i="16"/>
  <c r="C903" i="16"/>
  <c r="C902" i="16"/>
  <c r="C901" i="16"/>
  <c r="C900" i="16"/>
  <c r="C899" i="16"/>
  <c r="C898" i="16"/>
  <c r="C897" i="16"/>
  <c r="C896" i="16"/>
  <c r="C895" i="16"/>
  <c r="C894" i="16"/>
  <c r="C893" i="16"/>
  <c r="C892" i="16"/>
  <c r="C891" i="16"/>
  <c r="C890" i="16"/>
  <c r="C889" i="16"/>
  <c r="C888" i="16"/>
  <c r="C887" i="16"/>
  <c r="C886" i="16"/>
  <c r="C885" i="16"/>
  <c r="C884" i="16"/>
  <c r="C883" i="16"/>
  <c r="C882" i="16"/>
  <c r="C881" i="16"/>
  <c r="C880" i="16"/>
  <c r="C879" i="16"/>
  <c r="C878" i="16"/>
  <c r="C877" i="16"/>
  <c r="C876" i="16"/>
  <c r="C875" i="16"/>
  <c r="C874" i="16"/>
  <c r="C873" i="16"/>
  <c r="C872" i="16"/>
  <c r="C871" i="16"/>
  <c r="C870" i="16"/>
  <c r="C869" i="16"/>
  <c r="C868" i="16"/>
  <c r="C867" i="16"/>
  <c r="C866" i="16"/>
  <c r="C865" i="16"/>
  <c r="C864" i="16"/>
  <c r="C863" i="16"/>
  <c r="C862" i="16"/>
  <c r="C861" i="16"/>
  <c r="C860" i="16"/>
  <c r="C859" i="16"/>
  <c r="C858" i="16"/>
  <c r="C857" i="16"/>
  <c r="C856" i="16"/>
  <c r="C855" i="16"/>
  <c r="C854" i="16"/>
  <c r="C853" i="16"/>
  <c r="C852" i="16"/>
  <c r="C851" i="16"/>
  <c r="C850" i="16"/>
  <c r="C849" i="16"/>
  <c r="C848" i="16"/>
  <c r="C847" i="16"/>
  <c r="C846" i="16"/>
  <c r="C845" i="16"/>
  <c r="C844" i="16"/>
  <c r="C843" i="16"/>
  <c r="C842" i="16"/>
  <c r="C841" i="16"/>
  <c r="C840" i="16"/>
  <c r="C839" i="16"/>
  <c r="C838" i="16"/>
  <c r="C837" i="16"/>
  <c r="C836" i="16"/>
  <c r="C835" i="16"/>
  <c r="C834" i="16"/>
  <c r="C833" i="16"/>
  <c r="C832" i="16"/>
  <c r="C831" i="16"/>
  <c r="C830" i="16"/>
  <c r="C829" i="16"/>
  <c r="C828" i="16"/>
  <c r="C827" i="16"/>
  <c r="C826" i="16"/>
  <c r="C825" i="16"/>
  <c r="C824" i="16"/>
  <c r="C823" i="16"/>
  <c r="C822" i="16"/>
  <c r="C821" i="16"/>
  <c r="C820" i="16"/>
  <c r="C819" i="16"/>
  <c r="C818" i="16"/>
  <c r="C817" i="16"/>
  <c r="C816" i="16"/>
  <c r="C815" i="16"/>
  <c r="C814" i="16"/>
  <c r="C813" i="16"/>
  <c r="C812" i="16"/>
  <c r="C811" i="16"/>
  <c r="C810" i="16"/>
  <c r="C809" i="16"/>
  <c r="C808" i="16"/>
  <c r="C807" i="16"/>
  <c r="C806" i="16"/>
  <c r="C805" i="16"/>
  <c r="C804" i="16"/>
  <c r="C803" i="16"/>
  <c r="C802" i="16"/>
  <c r="C801" i="16"/>
  <c r="C800" i="16"/>
  <c r="C799" i="16"/>
  <c r="C798" i="16"/>
  <c r="C797" i="16"/>
  <c r="C796" i="16"/>
  <c r="C795" i="16"/>
  <c r="C794" i="16"/>
  <c r="C793" i="16"/>
  <c r="C792" i="16"/>
  <c r="C791" i="16"/>
  <c r="C790" i="16"/>
  <c r="C789" i="16"/>
  <c r="C788" i="16"/>
  <c r="C787" i="16"/>
  <c r="C786" i="16"/>
  <c r="C785" i="16"/>
  <c r="C784" i="16"/>
  <c r="C783" i="16"/>
  <c r="C782" i="16"/>
  <c r="C781" i="16"/>
  <c r="C780" i="16"/>
  <c r="C779" i="16"/>
  <c r="C778" i="16"/>
  <c r="C777" i="16"/>
  <c r="C776" i="16"/>
  <c r="C775" i="16"/>
  <c r="C774" i="16"/>
  <c r="C773" i="16"/>
  <c r="C772" i="16"/>
  <c r="C771" i="16"/>
  <c r="C770" i="16"/>
  <c r="C769" i="16"/>
  <c r="C768" i="16"/>
  <c r="C767" i="16"/>
  <c r="C766" i="16"/>
  <c r="C765" i="16"/>
  <c r="C764" i="16"/>
  <c r="C763" i="16"/>
  <c r="C762" i="16"/>
  <c r="C761" i="16"/>
  <c r="C760" i="16"/>
  <c r="C759" i="16"/>
  <c r="C758" i="16"/>
  <c r="C757" i="16"/>
  <c r="C756" i="16"/>
  <c r="C755" i="16"/>
  <c r="C754" i="16"/>
  <c r="C753" i="16"/>
  <c r="C752" i="16"/>
  <c r="C751" i="16"/>
  <c r="C750" i="16"/>
  <c r="C749" i="16"/>
  <c r="C748" i="16"/>
  <c r="C747" i="16"/>
  <c r="C746" i="16"/>
  <c r="C745" i="16"/>
  <c r="C744" i="16"/>
  <c r="C743" i="16"/>
  <c r="C742" i="16"/>
  <c r="C741" i="16"/>
  <c r="C740" i="16"/>
  <c r="C739" i="16"/>
  <c r="C738" i="16"/>
  <c r="C737" i="16"/>
  <c r="C736" i="16"/>
  <c r="C735" i="16"/>
  <c r="C734" i="16"/>
  <c r="C733" i="16"/>
  <c r="C732" i="16"/>
  <c r="C731" i="16"/>
  <c r="C730" i="16"/>
  <c r="C729" i="16"/>
  <c r="C728" i="16"/>
  <c r="C727" i="16"/>
  <c r="C726" i="16"/>
  <c r="C725" i="16"/>
  <c r="C724" i="16"/>
  <c r="C723" i="16"/>
  <c r="C722" i="16"/>
  <c r="C721" i="16"/>
  <c r="C720" i="16"/>
  <c r="C719" i="16"/>
  <c r="C718" i="16"/>
  <c r="C717" i="16"/>
  <c r="C716" i="16"/>
  <c r="C715" i="16"/>
  <c r="C714" i="16"/>
  <c r="C713" i="16"/>
  <c r="C712" i="16"/>
  <c r="C711" i="16"/>
  <c r="C710" i="16"/>
  <c r="C709" i="16"/>
  <c r="C708" i="16"/>
  <c r="C707" i="16"/>
  <c r="C706" i="16"/>
  <c r="C705" i="16"/>
  <c r="C704" i="16"/>
  <c r="C703" i="16"/>
  <c r="C702" i="16"/>
  <c r="C701" i="16"/>
  <c r="C700" i="16"/>
  <c r="C699" i="16"/>
  <c r="C698" i="16"/>
  <c r="C697" i="16"/>
  <c r="C696" i="16"/>
  <c r="C695" i="16"/>
  <c r="C694" i="16"/>
  <c r="C693" i="16"/>
  <c r="C692" i="16"/>
  <c r="C691" i="16"/>
  <c r="C690" i="16"/>
  <c r="C689" i="16"/>
  <c r="C688" i="16"/>
  <c r="C687" i="16"/>
  <c r="C686" i="16"/>
  <c r="C685" i="16"/>
  <c r="C684" i="16"/>
  <c r="C683" i="16"/>
  <c r="C682" i="16"/>
  <c r="C681" i="16"/>
  <c r="C680" i="16"/>
  <c r="C679" i="16"/>
  <c r="C678" i="16"/>
  <c r="C677" i="16"/>
  <c r="C676" i="16"/>
  <c r="C675" i="16"/>
  <c r="C674" i="16"/>
  <c r="C673" i="16"/>
  <c r="C672" i="16"/>
  <c r="C671" i="16"/>
  <c r="C670" i="16"/>
  <c r="C669" i="16"/>
  <c r="C668" i="16"/>
  <c r="C667" i="16"/>
  <c r="C666" i="16"/>
  <c r="C665" i="16"/>
  <c r="C664" i="16"/>
  <c r="C663" i="16"/>
  <c r="C662" i="16"/>
  <c r="C661" i="16"/>
  <c r="C660" i="16"/>
  <c r="C659" i="16"/>
  <c r="C658" i="16"/>
  <c r="C657" i="16"/>
  <c r="C656" i="16"/>
  <c r="C655" i="16"/>
  <c r="C654" i="16"/>
  <c r="C653" i="16"/>
  <c r="C652" i="16"/>
  <c r="C651" i="16"/>
  <c r="C650" i="16"/>
  <c r="C649" i="16"/>
  <c r="C648" i="16"/>
  <c r="C647" i="16"/>
  <c r="C646" i="16"/>
  <c r="C645" i="16"/>
  <c r="C644" i="16"/>
  <c r="C643" i="16"/>
  <c r="C642" i="16"/>
  <c r="C641" i="16"/>
  <c r="C640" i="16"/>
  <c r="C639" i="16"/>
  <c r="C638" i="16"/>
  <c r="C637" i="16"/>
  <c r="C636" i="16"/>
  <c r="C635" i="16"/>
  <c r="C634" i="16"/>
  <c r="C633" i="16"/>
  <c r="C632" i="16"/>
  <c r="C631" i="16"/>
  <c r="C630" i="16"/>
  <c r="C629" i="16"/>
  <c r="C628" i="16"/>
  <c r="C627" i="16"/>
  <c r="C626" i="16"/>
  <c r="C625" i="16"/>
  <c r="C624" i="16"/>
  <c r="C623" i="16"/>
  <c r="C622" i="16"/>
  <c r="C621" i="16"/>
  <c r="C620" i="16"/>
  <c r="C619" i="16"/>
  <c r="C618" i="16"/>
  <c r="C617" i="16"/>
  <c r="C616" i="16"/>
  <c r="C615" i="16"/>
  <c r="C614" i="16"/>
  <c r="C613" i="16"/>
  <c r="C612" i="16"/>
  <c r="C611" i="16"/>
  <c r="C610" i="16"/>
  <c r="C609" i="16"/>
  <c r="C608" i="16"/>
  <c r="C607" i="16"/>
  <c r="C606" i="16"/>
  <c r="C605" i="16"/>
  <c r="C604" i="16"/>
  <c r="C603" i="16"/>
  <c r="C602" i="16"/>
  <c r="C601" i="16"/>
  <c r="C600" i="16"/>
  <c r="C599" i="16"/>
  <c r="C598" i="16"/>
  <c r="C597" i="16"/>
  <c r="C596" i="16"/>
  <c r="C595" i="16"/>
  <c r="C594" i="16"/>
  <c r="C593" i="16"/>
  <c r="C592" i="16"/>
  <c r="C591" i="16"/>
  <c r="C590" i="16"/>
  <c r="C589" i="16"/>
  <c r="C588" i="16"/>
  <c r="C587" i="16"/>
  <c r="C586" i="16"/>
  <c r="C585" i="16"/>
  <c r="C584" i="16"/>
  <c r="C583" i="16"/>
  <c r="C582" i="16"/>
  <c r="C581" i="16"/>
  <c r="C580" i="16"/>
  <c r="C579" i="16"/>
  <c r="C578" i="16"/>
  <c r="C577" i="16"/>
  <c r="C576" i="16"/>
  <c r="C575" i="16"/>
  <c r="C574" i="16"/>
  <c r="C573" i="16"/>
  <c r="C572" i="16"/>
  <c r="C571" i="16"/>
  <c r="C570" i="16"/>
  <c r="C569" i="16"/>
  <c r="C568" i="16"/>
  <c r="C567" i="16"/>
  <c r="C566" i="16"/>
  <c r="C565" i="16"/>
  <c r="C564" i="16"/>
  <c r="C563" i="16"/>
  <c r="C562" i="16"/>
  <c r="C561" i="16"/>
  <c r="C560" i="16"/>
  <c r="C559" i="16"/>
  <c r="C558" i="16"/>
  <c r="C557" i="16"/>
  <c r="C556" i="16"/>
  <c r="C555" i="16"/>
  <c r="C554" i="16"/>
  <c r="C553" i="16"/>
  <c r="C552" i="16"/>
  <c r="C551" i="16"/>
  <c r="C550" i="16"/>
  <c r="C549" i="16"/>
  <c r="C548" i="16"/>
  <c r="C547" i="16"/>
  <c r="C546" i="16"/>
  <c r="C545" i="16"/>
  <c r="C544" i="16"/>
  <c r="C543" i="16"/>
  <c r="C542" i="16"/>
  <c r="C541" i="16"/>
  <c r="C540" i="16"/>
  <c r="C539" i="16"/>
  <c r="C538" i="16"/>
  <c r="C537" i="16"/>
  <c r="C536" i="16"/>
  <c r="C535" i="16"/>
  <c r="C534" i="16"/>
  <c r="C533" i="16"/>
  <c r="C532" i="16"/>
  <c r="C531" i="16"/>
  <c r="C530" i="16"/>
  <c r="C529" i="16"/>
  <c r="C528" i="16"/>
  <c r="C527" i="16"/>
  <c r="C526" i="16"/>
  <c r="C525" i="16"/>
  <c r="C524" i="16"/>
  <c r="C523" i="16"/>
  <c r="C522" i="16"/>
  <c r="C521" i="16"/>
  <c r="C520" i="16"/>
  <c r="C519" i="16"/>
  <c r="C518" i="16"/>
  <c r="C517" i="16"/>
  <c r="C516" i="16"/>
  <c r="C515" i="16"/>
  <c r="C514" i="16"/>
  <c r="C513" i="16"/>
  <c r="C512" i="16"/>
  <c r="C511" i="16"/>
  <c r="C510" i="16"/>
  <c r="C509" i="16"/>
  <c r="C508" i="16"/>
  <c r="C507" i="16"/>
  <c r="C506" i="16"/>
  <c r="C505" i="16"/>
  <c r="C504" i="16"/>
  <c r="C503" i="16"/>
  <c r="C502" i="16"/>
  <c r="C501" i="16"/>
  <c r="C500" i="16"/>
  <c r="C499" i="16"/>
  <c r="C498" i="16"/>
  <c r="C497" i="16"/>
  <c r="C496" i="16"/>
  <c r="C495" i="16"/>
  <c r="C494" i="16"/>
  <c r="C493" i="16"/>
  <c r="C492" i="16"/>
  <c r="C491" i="16"/>
  <c r="C490" i="16"/>
  <c r="C489" i="16"/>
  <c r="C488" i="16"/>
  <c r="C487" i="16"/>
  <c r="C486" i="16"/>
  <c r="C485" i="16"/>
  <c r="C484" i="16"/>
  <c r="C483" i="16"/>
  <c r="C482" i="16"/>
  <c r="C481" i="16"/>
  <c r="C480" i="16"/>
  <c r="C479" i="16"/>
  <c r="C478" i="16"/>
  <c r="C477" i="16"/>
  <c r="C476" i="16"/>
  <c r="C475" i="16"/>
  <c r="C474" i="16"/>
  <c r="C473" i="16"/>
  <c r="C472" i="16"/>
  <c r="C471" i="16"/>
  <c r="C470" i="16"/>
  <c r="C469" i="16"/>
  <c r="C468" i="16"/>
  <c r="C467" i="16"/>
  <c r="C466" i="16"/>
  <c r="C465" i="16"/>
  <c r="C464" i="16"/>
  <c r="C463" i="16"/>
  <c r="C462" i="16"/>
  <c r="C461" i="16"/>
  <c r="C460" i="16"/>
  <c r="C459" i="16"/>
  <c r="C458" i="16"/>
  <c r="C457" i="16"/>
  <c r="C456" i="16"/>
  <c r="C455" i="16"/>
  <c r="C454" i="16"/>
  <c r="C453" i="16"/>
  <c r="C452" i="16"/>
  <c r="C451" i="16"/>
  <c r="C450" i="16"/>
  <c r="C449" i="16"/>
  <c r="C448" i="16"/>
  <c r="C447" i="16"/>
  <c r="C446" i="16"/>
  <c r="C445" i="16"/>
  <c r="C444" i="16"/>
  <c r="C443" i="16"/>
  <c r="C442" i="16"/>
  <c r="C441" i="16"/>
  <c r="C440" i="16"/>
  <c r="C439" i="16"/>
  <c r="C438" i="16"/>
  <c r="C437" i="16"/>
  <c r="C436" i="16"/>
  <c r="C435" i="16"/>
  <c r="C434" i="16"/>
  <c r="C433" i="16"/>
  <c r="C432" i="16"/>
  <c r="C431" i="16"/>
  <c r="C430" i="16"/>
  <c r="C429" i="16"/>
  <c r="C428" i="16"/>
  <c r="C427" i="16"/>
  <c r="C426" i="16"/>
  <c r="C425" i="16"/>
  <c r="C424" i="16"/>
  <c r="C423" i="16"/>
  <c r="C422" i="16"/>
  <c r="C421" i="16"/>
  <c r="C420" i="16"/>
  <c r="C419" i="16"/>
  <c r="C418" i="16"/>
  <c r="C417" i="16"/>
  <c r="C416" i="16"/>
  <c r="C415" i="16"/>
  <c r="C414" i="16"/>
  <c r="C413" i="16"/>
  <c r="C412" i="16"/>
  <c r="C411" i="16"/>
  <c r="C410" i="16"/>
  <c r="C409" i="16"/>
  <c r="C408" i="16"/>
  <c r="C407" i="16"/>
  <c r="C406" i="16"/>
  <c r="C405" i="16"/>
  <c r="C404" i="16"/>
  <c r="C403" i="16"/>
  <c r="C402" i="16"/>
  <c r="C401" i="16"/>
  <c r="C400" i="16"/>
  <c r="C399" i="16"/>
  <c r="C398" i="16"/>
  <c r="C397" i="16"/>
  <c r="C396" i="16"/>
  <c r="C395" i="16"/>
  <c r="C394" i="16"/>
  <c r="C393" i="16"/>
  <c r="C392" i="16"/>
  <c r="C391" i="16"/>
  <c r="C390" i="16"/>
  <c r="C389" i="16"/>
  <c r="C388" i="16"/>
  <c r="C387" i="16"/>
  <c r="C386" i="16"/>
  <c r="C385" i="16"/>
  <c r="C384" i="16"/>
  <c r="C383" i="16"/>
  <c r="C382" i="16"/>
  <c r="C381" i="16"/>
  <c r="C380" i="16"/>
  <c r="C379" i="16"/>
  <c r="C378" i="16"/>
  <c r="C377" i="16"/>
  <c r="C376" i="16"/>
  <c r="C375" i="16"/>
  <c r="C374" i="16"/>
  <c r="C373" i="16"/>
  <c r="C372" i="16"/>
  <c r="C371" i="16"/>
  <c r="C370" i="16"/>
  <c r="C369" i="16"/>
  <c r="C368" i="16"/>
  <c r="C367" i="16"/>
  <c r="C366" i="16"/>
  <c r="C365" i="16"/>
  <c r="C364" i="16"/>
  <c r="C363" i="16"/>
  <c r="C362" i="16"/>
  <c r="C361" i="16"/>
  <c r="C360" i="16"/>
  <c r="C359" i="16"/>
  <c r="C358" i="16"/>
  <c r="C357" i="16"/>
  <c r="C356" i="16"/>
  <c r="C355" i="16"/>
  <c r="C354" i="16"/>
  <c r="C353" i="16"/>
  <c r="C352" i="16"/>
  <c r="C351" i="16"/>
  <c r="C350" i="16"/>
  <c r="C349" i="16"/>
  <c r="C348" i="16"/>
  <c r="C347" i="16"/>
  <c r="C346" i="16"/>
  <c r="C345" i="16"/>
  <c r="C344" i="16"/>
  <c r="C343" i="16"/>
  <c r="C342" i="16"/>
  <c r="C341" i="16"/>
  <c r="C340" i="16"/>
  <c r="C339" i="16"/>
  <c r="C338" i="16"/>
  <c r="C337" i="16"/>
  <c r="C336" i="16"/>
  <c r="C335" i="16"/>
  <c r="C334" i="16"/>
  <c r="C333" i="16"/>
  <c r="C332" i="16"/>
  <c r="C331" i="16"/>
  <c r="C330" i="16"/>
  <c r="C329" i="16"/>
  <c r="C328" i="16"/>
  <c r="C327" i="16"/>
  <c r="C326" i="16"/>
  <c r="C325" i="16"/>
  <c r="C324" i="16"/>
  <c r="C323" i="16"/>
  <c r="C322" i="16"/>
  <c r="C321" i="16"/>
  <c r="C320" i="16"/>
  <c r="C319" i="16"/>
  <c r="C318" i="16"/>
  <c r="C317" i="16"/>
  <c r="C316" i="16"/>
  <c r="C315" i="16"/>
  <c r="C314" i="16"/>
  <c r="C313" i="16"/>
  <c r="C312" i="16"/>
  <c r="C311" i="16"/>
  <c r="C310" i="16"/>
  <c r="C309" i="16"/>
  <c r="C308" i="16"/>
  <c r="C307" i="16"/>
  <c r="C306" i="16"/>
  <c r="C305" i="16"/>
  <c r="C304" i="16"/>
  <c r="C303" i="16"/>
  <c r="C302" i="16"/>
  <c r="C301" i="16"/>
  <c r="C300" i="16"/>
  <c r="C299" i="16"/>
  <c r="C298" i="16"/>
  <c r="C297" i="16"/>
  <c r="C296" i="16"/>
  <c r="C295" i="16"/>
  <c r="C294" i="16"/>
  <c r="C293" i="16"/>
  <c r="C292" i="16"/>
  <c r="C291" i="16"/>
  <c r="C290" i="16"/>
  <c r="C289" i="16"/>
  <c r="C288" i="16"/>
  <c r="C287" i="16"/>
  <c r="C286" i="16"/>
  <c r="C285" i="16"/>
  <c r="C284" i="16"/>
  <c r="C283" i="16"/>
  <c r="C282" i="16"/>
  <c r="C281" i="16"/>
  <c r="C280" i="16"/>
  <c r="C279" i="16"/>
  <c r="C278" i="16"/>
  <c r="C277" i="16"/>
  <c r="C276" i="16"/>
  <c r="C275" i="16"/>
  <c r="C274" i="16"/>
  <c r="C273" i="16"/>
  <c r="C272" i="16"/>
  <c r="C271" i="16"/>
  <c r="C270" i="16"/>
  <c r="C269" i="16"/>
  <c r="C268" i="16"/>
  <c r="C267" i="16"/>
  <c r="C266" i="16"/>
  <c r="C265" i="16"/>
  <c r="C264" i="16"/>
  <c r="C263" i="16"/>
  <c r="C262" i="16"/>
  <c r="C261" i="16"/>
  <c r="C260" i="16"/>
  <c r="C259" i="16"/>
  <c r="C258" i="16"/>
  <c r="C257" i="16"/>
  <c r="C256" i="16"/>
  <c r="C255" i="16"/>
  <c r="C254" i="16"/>
  <c r="C253" i="16"/>
  <c r="C252" i="16"/>
  <c r="C251" i="16"/>
  <c r="C250" i="16"/>
  <c r="C249" i="16"/>
  <c r="C248" i="16"/>
  <c r="C247" i="16"/>
  <c r="C246" i="16"/>
  <c r="C245" i="16"/>
  <c r="C244" i="16"/>
  <c r="C243" i="16"/>
  <c r="C242" i="16"/>
  <c r="C241" i="16"/>
  <c r="C240" i="16"/>
  <c r="C239" i="16"/>
  <c r="C238" i="16"/>
  <c r="C237" i="16"/>
  <c r="C236" i="16"/>
  <c r="C235" i="16"/>
  <c r="C234" i="16"/>
  <c r="C233" i="16"/>
  <c r="C232" i="16"/>
  <c r="C231" i="16"/>
  <c r="C230" i="16"/>
  <c r="C229" i="16"/>
  <c r="C228" i="16"/>
  <c r="C227" i="16"/>
  <c r="C226" i="16"/>
  <c r="C225" i="16"/>
  <c r="C224" i="16"/>
  <c r="C223" i="16"/>
  <c r="C222" i="16"/>
  <c r="C221" i="16"/>
  <c r="C220" i="16"/>
  <c r="C219" i="16"/>
  <c r="C218" i="16"/>
  <c r="C217" i="16"/>
  <c r="C216" i="16"/>
  <c r="C215" i="16"/>
  <c r="C214" i="16"/>
  <c r="C213" i="16"/>
  <c r="C212" i="16"/>
  <c r="C211" i="16"/>
  <c r="C210" i="16"/>
  <c r="C209" i="16"/>
  <c r="C208" i="16"/>
  <c r="C207" i="16"/>
  <c r="C206" i="16"/>
  <c r="C205" i="16"/>
  <c r="C204" i="16"/>
  <c r="C203" i="16"/>
  <c r="C202" i="16"/>
  <c r="C201" i="16"/>
  <c r="C200" i="16"/>
  <c r="C199" i="16"/>
  <c r="C198" i="16"/>
  <c r="C197" i="16"/>
  <c r="C196" i="16"/>
  <c r="C195" i="16"/>
  <c r="C194" i="16"/>
  <c r="C193" i="16"/>
  <c r="C192" i="16"/>
  <c r="C191" i="16"/>
  <c r="C190" i="16"/>
  <c r="C189" i="16"/>
  <c r="C188" i="16"/>
  <c r="C187" i="16"/>
  <c r="C186" i="16"/>
  <c r="C185" i="16"/>
  <c r="C184" i="16"/>
  <c r="C183" i="16"/>
  <c r="C182" i="16"/>
  <c r="C181" i="16"/>
  <c r="C180" i="16"/>
  <c r="C179" i="16"/>
  <c r="C178" i="16"/>
  <c r="C177" i="16"/>
  <c r="C176" i="16"/>
  <c r="C175" i="16"/>
  <c r="C174" i="16"/>
  <c r="C173" i="16"/>
  <c r="C172" i="16"/>
  <c r="C171" i="16"/>
  <c r="C170" i="16"/>
  <c r="C169" i="16"/>
  <c r="C168" i="16"/>
  <c r="C167" i="16"/>
  <c r="C166" i="16"/>
  <c r="C165" i="16"/>
  <c r="C164" i="16"/>
  <c r="C163" i="16"/>
  <c r="C162" i="16"/>
  <c r="C161" i="16"/>
  <c r="C160" i="16"/>
  <c r="C159" i="16"/>
  <c r="C158" i="16"/>
  <c r="C157" i="16"/>
  <c r="C156" i="16"/>
  <c r="C155" i="16"/>
  <c r="C154" i="16"/>
  <c r="C153" i="16"/>
  <c r="C152" i="16"/>
  <c r="C151" i="16"/>
  <c r="C150" i="16"/>
  <c r="C149" i="16"/>
  <c r="C148" i="16"/>
  <c r="C147" i="16"/>
  <c r="C146" i="16"/>
  <c r="C145" i="16"/>
  <c r="C144" i="16"/>
  <c r="C143" i="16"/>
  <c r="C142" i="16"/>
  <c r="C141" i="16"/>
  <c r="C140" i="16"/>
  <c r="C139" i="16"/>
  <c r="C138" i="16"/>
  <c r="C137" i="16"/>
  <c r="C136" i="16"/>
  <c r="C135" i="16"/>
  <c r="C134" i="16"/>
  <c r="C133" i="16"/>
  <c r="C132" i="16"/>
  <c r="C131" i="16"/>
  <c r="C130" i="16"/>
  <c r="C129" i="16"/>
  <c r="C128" i="16"/>
  <c r="C127" i="16"/>
  <c r="C126" i="16"/>
  <c r="C125" i="16"/>
  <c r="C124" i="16"/>
  <c r="C123" i="16"/>
  <c r="C122" i="16"/>
  <c r="C121" i="16"/>
  <c r="C120" i="16"/>
  <c r="C119" i="16"/>
  <c r="C118" i="16"/>
  <c r="C117" i="16"/>
  <c r="C116" i="16"/>
  <c r="C115" i="16"/>
  <c r="C114" i="16"/>
  <c r="C113" i="16"/>
  <c r="C112" i="16"/>
  <c r="C111" i="16"/>
  <c r="C110" i="16"/>
  <c r="C109" i="16"/>
  <c r="C108" i="16"/>
  <c r="C107" i="16"/>
  <c r="C106" i="16"/>
  <c r="C105" i="16"/>
  <c r="C104" i="16"/>
  <c r="C103" i="16"/>
  <c r="C102" i="16"/>
  <c r="C101" i="16"/>
  <c r="C100" i="16"/>
  <c r="C99" i="16"/>
  <c r="C98" i="16"/>
  <c r="C97" i="16"/>
  <c r="C96" i="16"/>
  <c r="C95" i="16"/>
  <c r="C94" i="16"/>
  <c r="C93" i="16"/>
  <c r="C92" i="16"/>
  <c r="C91" i="16"/>
  <c r="C90" i="16"/>
  <c r="C89" i="16"/>
  <c r="C88" i="16"/>
  <c r="C87" i="16"/>
  <c r="C86" i="16"/>
  <c r="C85" i="16"/>
  <c r="C84" i="16"/>
  <c r="C83" i="16"/>
  <c r="C82" i="16"/>
  <c r="C81" i="16"/>
  <c r="C80" i="16"/>
  <c r="C79" i="16"/>
  <c r="C78" i="16"/>
  <c r="C77" i="16"/>
  <c r="C76" i="16"/>
  <c r="C75" i="16"/>
  <c r="C74" i="16"/>
  <c r="C73" i="16"/>
  <c r="C72" i="16"/>
  <c r="C71" i="16"/>
  <c r="C70" i="16"/>
  <c r="C69" i="16"/>
  <c r="C68" i="16"/>
  <c r="C67" i="16"/>
  <c r="C66" i="16"/>
  <c r="C65" i="16"/>
  <c r="C64" i="16"/>
  <c r="C63" i="16"/>
  <c r="C62" i="16"/>
  <c r="C61" i="16"/>
  <c r="C60" i="16"/>
  <c r="C59" i="16"/>
  <c r="C58" i="16"/>
  <c r="C57" i="16"/>
  <c r="C56" i="16"/>
  <c r="C55" i="16"/>
  <c r="C54" i="16"/>
  <c r="C53" i="16"/>
  <c r="C52" i="16"/>
  <c r="C51" i="16"/>
  <c r="C50" i="16"/>
  <c r="C49" i="16"/>
  <c r="C48" i="16"/>
  <c r="C47" i="16"/>
  <c r="C46" i="16"/>
  <c r="C45" i="16"/>
  <c r="C44" i="16"/>
  <c r="C43" i="16"/>
  <c r="C42" i="16"/>
  <c r="C41" i="16"/>
  <c r="C40" i="16"/>
  <c r="C39" i="16"/>
  <c r="C38" i="16"/>
  <c r="C37" i="16"/>
  <c r="C36" i="16"/>
  <c r="C35" i="16"/>
  <c r="C34" i="16"/>
  <c r="C33" i="16"/>
  <c r="C32" i="16"/>
  <c r="C31" i="16"/>
  <c r="C30" i="16"/>
  <c r="C29" i="16"/>
  <c r="C28" i="16"/>
  <c r="C27" i="16"/>
  <c r="C26" i="16"/>
  <c r="C25" i="16"/>
  <c r="C24" i="16"/>
  <c r="C23" i="16"/>
  <c r="C22" i="16"/>
  <c r="C21" i="16"/>
  <c r="C20" i="16"/>
  <c r="C19" i="16"/>
  <c r="C18" i="16"/>
  <c r="C17" i="16"/>
  <c r="C16" i="16"/>
  <c r="C15" i="16"/>
  <c r="C14" i="16"/>
  <c r="C13" i="16"/>
  <c r="C12" i="16"/>
  <c r="C11" i="16"/>
  <c r="C10" i="16"/>
  <c r="C9" i="16"/>
  <c r="C8" i="16"/>
  <c r="C7" i="16"/>
  <c r="C6" i="16"/>
  <c r="C5" i="16"/>
  <c r="C4" i="16"/>
  <c r="A4" i="16" s="1"/>
  <c r="B1000" i="16"/>
  <c r="B999" i="16"/>
  <c r="B998" i="16"/>
  <c r="B997" i="16"/>
  <c r="B996" i="16"/>
  <c r="B995" i="16"/>
  <c r="B994" i="16"/>
  <c r="B993" i="16"/>
  <c r="B992" i="16"/>
  <c r="B991" i="16"/>
  <c r="B990" i="16"/>
  <c r="B989" i="16"/>
  <c r="B988" i="16"/>
  <c r="B987" i="16"/>
  <c r="B986" i="16"/>
  <c r="B985" i="16"/>
  <c r="B984" i="16"/>
  <c r="B983" i="16"/>
  <c r="B982" i="16"/>
  <c r="B981" i="16"/>
  <c r="B980" i="16"/>
  <c r="B979" i="16"/>
  <c r="B978" i="16"/>
  <c r="B977" i="16"/>
  <c r="B976" i="16"/>
  <c r="B975" i="16"/>
  <c r="B974" i="16"/>
  <c r="B973" i="16"/>
  <c r="B972" i="16"/>
  <c r="B971" i="16"/>
  <c r="B970" i="16"/>
  <c r="B969" i="16"/>
  <c r="B968" i="16"/>
  <c r="B967" i="16"/>
  <c r="B966" i="16"/>
  <c r="B965" i="16"/>
  <c r="B964" i="16"/>
  <c r="B963" i="16"/>
  <c r="B962" i="16"/>
  <c r="B961" i="16"/>
  <c r="B960" i="16"/>
  <c r="B959" i="16"/>
  <c r="B958" i="16"/>
  <c r="B957" i="16"/>
  <c r="B956" i="16"/>
  <c r="B955" i="16"/>
  <c r="B954" i="16"/>
  <c r="B953" i="16"/>
  <c r="B952" i="16"/>
  <c r="B951" i="16"/>
  <c r="B950" i="16"/>
  <c r="B949" i="16"/>
  <c r="B948" i="16"/>
  <c r="B947" i="16"/>
  <c r="B946" i="16"/>
  <c r="B945" i="16"/>
  <c r="B944" i="16"/>
  <c r="B943" i="16"/>
  <c r="B942" i="16"/>
  <c r="B941" i="16"/>
  <c r="B940" i="16"/>
  <c r="B939" i="16"/>
  <c r="B938" i="16"/>
  <c r="B937" i="16"/>
  <c r="B936" i="16"/>
  <c r="B935" i="16"/>
  <c r="B934" i="16"/>
  <c r="B933" i="16"/>
  <c r="B932" i="16"/>
  <c r="B931" i="16"/>
  <c r="B930" i="16"/>
  <c r="B929" i="16"/>
  <c r="B928" i="16"/>
  <c r="B927" i="16"/>
  <c r="B926" i="16"/>
  <c r="B925" i="16"/>
  <c r="B924" i="16"/>
  <c r="B923" i="16"/>
  <c r="B922" i="16"/>
  <c r="B921" i="16"/>
  <c r="B920" i="16"/>
  <c r="B919" i="16"/>
  <c r="B918" i="16"/>
  <c r="B917" i="16"/>
  <c r="B916" i="16"/>
  <c r="B915" i="16"/>
  <c r="B914" i="16"/>
  <c r="B913" i="16"/>
  <c r="B912" i="16"/>
  <c r="B911" i="16"/>
  <c r="B910" i="16"/>
  <c r="B909" i="16"/>
  <c r="B908" i="16"/>
  <c r="B907" i="16"/>
  <c r="B906" i="16"/>
  <c r="B905" i="16"/>
  <c r="B904" i="16"/>
  <c r="B903" i="16"/>
  <c r="B902" i="16"/>
  <c r="B901" i="16"/>
  <c r="B900" i="16"/>
  <c r="B899" i="16"/>
  <c r="B898" i="16"/>
  <c r="B897" i="16"/>
  <c r="B896" i="16"/>
  <c r="B895" i="16"/>
  <c r="B894" i="16"/>
  <c r="B893" i="16"/>
  <c r="B892" i="16"/>
  <c r="B891" i="16"/>
  <c r="B890" i="16"/>
  <c r="B889" i="16"/>
  <c r="B888" i="16"/>
  <c r="B887" i="16"/>
  <c r="B886" i="16"/>
  <c r="B885" i="16"/>
  <c r="B884" i="16"/>
  <c r="B883" i="16"/>
  <c r="B882" i="16"/>
  <c r="B881" i="16"/>
  <c r="B880" i="16"/>
  <c r="B879" i="16"/>
  <c r="B878" i="16"/>
  <c r="B877" i="16"/>
  <c r="B876" i="16"/>
  <c r="B875" i="16"/>
  <c r="B874" i="16"/>
  <c r="B873" i="16"/>
  <c r="B872" i="16"/>
  <c r="B871" i="16"/>
  <c r="B870" i="16"/>
  <c r="B869" i="16"/>
  <c r="B868" i="16"/>
  <c r="B867" i="16"/>
  <c r="B866" i="16"/>
  <c r="B865" i="16"/>
  <c r="B864" i="16"/>
  <c r="B863" i="16"/>
  <c r="B862" i="16"/>
  <c r="B861" i="16"/>
  <c r="B860" i="16"/>
  <c r="B859" i="16"/>
  <c r="B858" i="16"/>
  <c r="B857" i="16"/>
  <c r="B856" i="16"/>
  <c r="B855" i="16"/>
  <c r="B854" i="16"/>
  <c r="B853" i="16"/>
  <c r="B852" i="16"/>
  <c r="B851" i="16"/>
  <c r="B850" i="16"/>
  <c r="B849" i="16"/>
  <c r="B848" i="16"/>
  <c r="B847" i="16"/>
  <c r="B846" i="16"/>
  <c r="B845" i="16"/>
  <c r="B844" i="16"/>
  <c r="B843" i="16"/>
  <c r="B842" i="16"/>
  <c r="B841" i="16"/>
  <c r="B840" i="16"/>
  <c r="B839" i="16"/>
  <c r="B838" i="16"/>
  <c r="B837" i="16"/>
  <c r="B836" i="16"/>
  <c r="B835" i="16"/>
  <c r="B834" i="16"/>
  <c r="B833" i="16"/>
  <c r="B832" i="16"/>
  <c r="B831" i="16"/>
  <c r="B830" i="16"/>
  <c r="B829" i="16"/>
  <c r="B828" i="16"/>
  <c r="B827" i="16"/>
  <c r="B826" i="16"/>
  <c r="B825" i="16"/>
  <c r="B824" i="16"/>
  <c r="B823" i="16"/>
  <c r="B822" i="16"/>
  <c r="B821" i="16"/>
  <c r="B820" i="16"/>
  <c r="B819" i="16"/>
  <c r="B818" i="16"/>
  <c r="B817" i="16"/>
  <c r="B816" i="16"/>
  <c r="B815" i="16"/>
  <c r="B814" i="16"/>
  <c r="B813" i="16"/>
  <c r="B812" i="16"/>
  <c r="B811" i="16"/>
  <c r="B810" i="16"/>
  <c r="B809" i="16"/>
  <c r="B808" i="16"/>
  <c r="B807" i="16"/>
  <c r="B806" i="16"/>
  <c r="B805" i="16"/>
  <c r="B804" i="16"/>
  <c r="B803" i="16"/>
  <c r="B802" i="16"/>
  <c r="B801" i="16"/>
  <c r="B800" i="16"/>
  <c r="B799" i="16"/>
  <c r="B798" i="16"/>
  <c r="B797" i="16"/>
  <c r="B796" i="16"/>
  <c r="B795" i="16"/>
  <c r="B794" i="16"/>
  <c r="B793" i="16"/>
  <c r="B792" i="16"/>
  <c r="B791" i="16"/>
  <c r="B790" i="16"/>
  <c r="B789" i="16"/>
  <c r="B788" i="16"/>
  <c r="B787" i="16"/>
  <c r="B786" i="16"/>
  <c r="B785" i="16"/>
  <c r="B784" i="16"/>
  <c r="B783" i="16"/>
  <c r="B782" i="16"/>
  <c r="B781" i="16"/>
  <c r="B780" i="16"/>
  <c r="B779" i="16"/>
  <c r="B778" i="16"/>
  <c r="B777" i="16"/>
  <c r="B776" i="16"/>
  <c r="B775" i="16"/>
  <c r="B774" i="16"/>
  <c r="B773" i="16"/>
  <c r="B772" i="16"/>
  <c r="B771" i="16"/>
  <c r="B770" i="16"/>
  <c r="B769" i="16"/>
  <c r="B768" i="16"/>
  <c r="B767" i="16"/>
  <c r="B766" i="16"/>
  <c r="B765" i="16"/>
  <c r="B764" i="16"/>
  <c r="B763" i="16"/>
  <c r="B762" i="16"/>
  <c r="B761" i="16"/>
  <c r="B760" i="16"/>
  <c r="B759" i="16"/>
  <c r="B758" i="16"/>
  <c r="B757" i="16"/>
  <c r="B756" i="16"/>
  <c r="B755" i="16"/>
  <c r="B754" i="16"/>
  <c r="B753" i="16"/>
  <c r="B752" i="16"/>
  <c r="B751" i="16"/>
  <c r="B750" i="16"/>
  <c r="B749" i="16"/>
  <c r="B748" i="16"/>
  <c r="B747" i="16"/>
  <c r="B746" i="16"/>
  <c r="B745" i="16"/>
  <c r="B744" i="16"/>
  <c r="B743" i="16"/>
  <c r="B742" i="16"/>
  <c r="B741" i="16"/>
  <c r="B740" i="16"/>
  <c r="B739" i="16"/>
  <c r="B738" i="16"/>
  <c r="B737" i="16"/>
  <c r="B736" i="16"/>
  <c r="B735" i="16"/>
  <c r="B734" i="16"/>
  <c r="B733" i="16"/>
  <c r="B732" i="16"/>
  <c r="B731" i="16"/>
  <c r="B730" i="16"/>
  <c r="B729" i="16"/>
  <c r="B728" i="16"/>
  <c r="B727" i="16"/>
  <c r="B726" i="16"/>
  <c r="B725" i="16"/>
  <c r="B724" i="16"/>
  <c r="B723" i="16"/>
  <c r="B722" i="16"/>
  <c r="B721" i="16"/>
  <c r="B720" i="16"/>
  <c r="B719" i="16"/>
  <c r="B718" i="16"/>
  <c r="B717" i="16"/>
  <c r="B716" i="16"/>
  <c r="B715" i="16"/>
  <c r="B714" i="16"/>
  <c r="B713" i="16"/>
  <c r="B712" i="16"/>
  <c r="B711" i="16"/>
  <c r="B710" i="16"/>
  <c r="B709" i="16"/>
  <c r="B708" i="16"/>
  <c r="B707" i="16"/>
  <c r="B706" i="16"/>
  <c r="B705" i="16"/>
  <c r="B704" i="16"/>
  <c r="B703" i="16"/>
  <c r="B702" i="16"/>
  <c r="B701" i="16"/>
  <c r="B700" i="16"/>
  <c r="B699" i="16"/>
  <c r="B698" i="16"/>
  <c r="B697" i="16"/>
  <c r="B696" i="16"/>
  <c r="B695" i="16"/>
  <c r="B694" i="16"/>
  <c r="B693" i="16"/>
  <c r="B692" i="16"/>
  <c r="B691" i="16"/>
  <c r="B690" i="16"/>
  <c r="B689" i="16"/>
  <c r="B688" i="16"/>
  <c r="B687" i="16"/>
  <c r="B686" i="16"/>
  <c r="B685" i="16"/>
  <c r="B684" i="16"/>
  <c r="B683" i="16"/>
  <c r="B682" i="16"/>
  <c r="B681" i="16"/>
  <c r="B680" i="16"/>
  <c r="B679" i="16"/>
  <c r="B678" i="16"/>
  <c r="B677" i="16"/>
  <c r="B676" i="16"/>
  <c r="B675" i="16"/>
  <c r="B674" i="16"/>
  <c r="B673" i="16"/>
  <c r="B672" i="16"/>
  <c r="B671" i="16"/>
  <c r="B670" i="16"/>
  <c r="B669" i="16"/>
  <c r="B668" i="16"/>
  <c r="B667" i="16"/>
  <c r="B666" i="16"/>
  <c r="B665" i="16"/>
  <c r="B664" i="16"/>
  <c r="B663" i="16"/>
  <c r="B662" i="16"/>
  <c r="B661" i="16"/>
  <c r="B660" i="16"/>
  <c r="B659" i="16"/>
  <c r="B658" i="16"/>
  <c r="B657" i="16"/>
  <c r="B656" i="16"/>
  <c r="B655" i="16"/>
  <c r="B654" i="16"/>
  <c r="B653" i="16"/>
  <c r="B652" i="16"/>
  <c r="B651" i="16"/>
  <c r="B650" i="16"/>
  <c r="B649" i="16"/>
  <c r="B648" i="16"/>
  <c r="B647" i="16"/>
  <c r="B646" i="16"/>
  <c r="B645" i="16"/>
  <c r="B644" i="16"/>
  <c r="B643" i="16"/>
  <c r="B642" i="16"/>
  <c r="B641" i="16"/>
  <c r="B640" i="16"/>
  <c r="B639" i="16"/>
  <c r="B638" i="16"/>
  <c r="B637" i="16"/>
  <c r="B636" i="16"/>
  <c r="B635" i="16"/>
  <c r="B634" i="16"/>
  <c r="B633" i="16"/>
  <c r="B632" i="16"/>
  <c r="B631" i="16"/>
  <c r="B630" i="16"/>
  <c r="B629" i="16"/>
  <c r="B628" i="16"/>
  <c r="B627" i="16"/>
  <c r="B626" i="16"/>
  <c r="B625" i="16"/>
  <c r="B624" i="16"/>
  <c r="B623" i="16"/>
  <c r="B622" i="16"/>
  <c r="B621" i="16"/>
  <c r="B620" i="16"/>
  <c r="B619" i="16"/>
  <c r="B618" i="16"/>
  <c r="B617" i="16"/>
  <c r="B616" i="16"/>
  <c r="B615" i="16"/>
  <c r="B614" i="16"/>
  <c r="B613" i="16"/>
  <c r="B612" i="16"/>
  <c r="B611" i="16"/>
  <c r="B610" i="16"/>
  <c r="B609" i="16"/>
  <c r="B608" i="16"/>
  <c r="B607" i="16"/>
  <c r="B606" i="16"/>
  <c r="B605" i="16"/>
  <c r="B604" i="16"/>
  <c r="B603" i="16"/>
  <c r="B602" i="16"/>
  <c r="B601" i="16"/>
  <c r="B600" i="16"/>
  <c r="B599" i="16"/>
  <c r="B598" i="16"/>
  <c r="B597" i="16"/>
  <c r="B596" i="16"/>
  <c r="B595" i="16"/>
  <c r="B594" i="16"/>
  <c r="B593" i="16"/>
  <c r="B592" i="16"/>
  <c r="B591" i="16"/>
  <c r="B590" i="16"/>
  <c r="B589" i="16"/>
  <c r="B588" i="16"/>
  <c r="B587" i="16"/>
  <c r="B586" i="16"/>
  <c r="B585" i="16"/>
  <c r="B584" i="16"/>
  <c r="B583" i="16"/>
  <c r="B582" i="16"/>
  <c r="B581" i="16"/>
  <c r="B580" i="16"/>
  <c r="B579" i="16"/>
  <c r="B578" i="16"/>
  <c r="B577" i="16"/>
  <c r="B576" i="16"/>
  <c r="B575" i="16"/>
  <c r="B574" i="16"/>
  <c r="B573" i="16"/>
  <c r="B572" i="16"/>
  <c r="B571" i="16"/>
  <c r="B570" i="16"/>
  <c r="B569" i="16"/>
  <c r="B568" i="16"/>
  <c r="B567" i="16"/>
  <c r="B566" i="16"/>
  <c r="B565" i="16"/>
  <c r="B564" i="16"/>
  <c r="B563" i="16"/>
  <c r="B562" i="16"/>
  <c r="B561" i="16"/>
  <c r="B560" i="16"/>
  <c r="B559" i="16"/>
  <c r="B558" i="16"/>
  <c r="B557" i="16"/>
  <c r="B556" i="16"/>
  <c r="B555" i="16"/>
  <c r="B554" i="16"/>
  <c r="B553" i="16"/>
  <c r="B552" i="16"/>
  <c r="B551" i="16"/>
  <c r="B550" i="16"/>
  <c r="B549" i="16"/>
  <c r="B548" i="16"/>
  <c r="B547" i="16"/>
  <c r="B546" i="16"/>
  <c r="B545" i="16"/>
  <c r="B544" i="16"/>
  <c r="B543" i="16"/>
  <c r="B542" i="16"/>
  <c r="B541" i="16"/>
  <c r="B540" i="16"/>
  <c r="B539" i="16"/>
  <c r="B538" i="16"/>
  <c r="B537" i="16"/>
  <c r="B536" i="16"/>
  <c r="B535" i="16"/>
  <c r="B534" i="16"/>
  <c r="B533" i="16"/>
  <c r="B532" i="16"/>
  <c r="B531" i="16"/>
  <c r="B530" i="16"/>
  <c r="B529" i="16"/>
  <c r="B528" i="16"/>
  <c r="B527" i="16"/>
  <c r="B526" i="16"/>
  <c r="B525" i="16"/>
  <c r="B524" i="16"/>
  <c r="B523" i="16"/>
  <c r="B522" i="16"/>
  <c r="B521" i="16"/>
  <c r="B520" i="16"/>
  <c r="B519" i="16"/>
  <c r="B518" i="16"/>
  <c r="B517" i="16"/>
  <c r="B516" i="16"/>
  <c r="B515" i="16"/>
  <c r="B514" i="16"/>
  <c r="B513" i="16"/>
  <c r="B512" i="16"/>
  <c r="B511" i="16"/>
  <c r="B510" i="16"/>
  <c r="B509" i="16"/>
  <c r="B508" i="16"/>
  <c r="B507" i="16"/>
  <c r="B506" i="16"/>
  <c r="B505" i="16"/>
  <c r="B504" i="16"/>
  <c r="B503" i="16"/>
  <c r="B502" i="16"/>
  <c r="B501" i="16"/>
  <c r="B500" i="16"/>
  <c r="B499" i="16"/>
  <c r="B498" i="16"/>
  <c r="B497" i="16"/>
  <c r="B496" i="16"/>
  <c r="B495" i="16"/>
  <c r="B494" i="16"/>
  <c r="B493" i="16"/>
  <c r="B492" i="16"/>
  <c r="B491" i="16"/>
  <c r="B490" i="16"/>
  <c r="B489" i="16"/>
  <c r="B488" i="16"/>
  <c r="B487" i="16"/>
  <c r="B486" i="16"/>
  <c r="B485" i="16"/>
  <c r="B484" i="16"/>
  <c r="B483" i="16"/>
  <c r="B482" i="16"/>
  <c r="B481" i="16"/>
  <c r="B480" i="16"/>
  <c r="B479" i="16"/>
  <c r="B478" i="16"/>
  <c r="B477" i="16"/>
  <c r="B476" i="16"/>
  <c r="B475" i="16"/>
  <c r="B474" i="16"/>
  <c r="B473" i="16"/>
  <c r="B472" i="16"/>
  <c r="B471" i="16"/>
  <c r="B470" i="16"/>
  <c r="B469" i="16"/>
  <c r="B468" i="16"/>
  <c r="B467" i="16"/>
  <c r="B466" i="16"/>
  <c r="B465" i="16"/>
  <c r="B464" i="16"/>
  <c r="B463" i="16"/>
  <c r="B462" i="16"/>
  <c r="B461" i="16"/>
  <c r="B460" i="16"/>
  <c r="B459" i="16"/>
  <c r="B458" i="16"/>
  <c r="B457" i="16"/>
  <c r="B456" i="16"/>
  <c r="B455" i="16"/>
  <c r="B454" i="16"/>
  <c r="B453" i="16"/>
  <c r="B452" i="16"/>
  <c r="B451" i="16"/>
  <c r="B450" i="16"/>
  <c r="B449" i="16"/>
  <c r="B448" i="16"/>
  <c r="B447" i="16"/>
  <c r="B446" i="16"/>
  <c r="B445" i="16"/>
  <c r="B444" i="16"/>
  <c r="B443" i="16"/>
  <c r="B442" i="16"/>
  <c r="B441" i="16"/>
  <c r="B440" i="16"/>
  <c r="B439" i="16"/>
  <c r="B438" i="16"/>
  <c r="B437" i="16"/>
  <c r="B436" i="16"/>
  <c r="B435" i="16"/>
  <c r="B434" i="16"/>
  <c r="B433" i="16"/>
  <c r="B432" i="16"/>
  <c r="B431" i="16"/>
  <c r="B430" i="16"/>
  <c r="B429" i="16"/>
  <c r="B428" i="16"/>
  <c r="B427" i="16"/>
  <c r="B426" i="16"/>
  <c r="B425" i="16"/>
  <c r="B424" i="16"/>
  <c r="B423" i="16"/>
  <c r="B422" i="16"/>
  <c r="B421" i="16"/>
  <c r="B420" i="16"/>
  <c r="B419" i="16"/>
  <c r="B418" i="16"/>
  <c r="B417" i="16"/>
  <c r="B416" i="16"/>
  <c r="B415" i="16"/>
  <c r="B414" i="16"/>
  <c r="B413" i="16"/>
  <c r="B412" i="16"/>
  <c r="B411" i="16"/>
  <c r="B410" i="16"/>
  <c r="B409" i="16"/>
  <c r="B408" i="16"/>
  <c r="B407" i="16"/>
  <c r="B406" i="16"/>
  <c r="B405" i="16"/>
  <c r="B404" i="16"/>
  <c r="B403" i="16"/>
  <c r="B402" i="16"/>
  <c r="B401" i="16"/>
  <c r="B400" i="16"/>
  <c r="B399" i="16"/>
  <c r="B398" i="16"/>
  <c r="B397" i="16"/>
  <c r="B396" i="16"/>
  <c r="B395" i="16"/>
  <c r="B394" i="16"/>
  <c r="B393" i="16"/>
  <c r="B392" i="16"/>
  <c r="B391" i="16"/>
  <c r="B390" i="16"/>
  <c r="B389" i="16"/>
  <c r="B388" i="16"/>
  <c r="B387" i="16"/>
  <c r="B386" i="16"/>
  <c r="B385" i="16"/>
  <c r="B384" i="16"/>
  <c r="B383" i="16"/>
  <c r="B382" i="16"/>
  <c r="B381" i="16"/>
  <c r="B380" i="16"/>
  <c r="B379" i="16"/>
  <c r="B378" i="16"/>
  <c r="B377" i="16"/>
  <c r="B376" i="16"/>
  <c r="B375" i="16"/>
  <c r="B374" i="16"/>
  <c r="B373" i="16"/>
  <c r="B372" i="16"/>
  <c r="B371" i="16"/>
  <c r="B370" i="16"/>
  <c r="B369" i="16"/>
  <c r="B368" i="16"/>
  <c r="B367" i="16"/>
  <c r="B366" i="16"/>
  <c r="B365" i="16"/>
  <c r="B364" i="16"/>
  <c r="B363" i="16"/>
  <c r="B362" i="16"/>
  <c r="B361" i="16"/>
  <c r="B360" i="16"/>
  <c r="B359" i="16"/>
  <c r="B358" i="16"/>
  <c r="B357" i="16"/>
  <c r="B356" i="16"/>
  <c r="B355" i="16"/>
  <c r="B354" i="16"/>
  <c r="B353" i="16"/>
  <c r="B352" i="16"/>
  <c r="B351" i="16"/>
  <c r="B350" i="16"/>
  <c r="B349" i="16"/>
  <c r="B348" i="16"/>
  <c r="B347" i="16"/>
  <c r="B346" i="16"/>
  <c r="B345" i="16"/>
  <c r="B344" i="16"/>
  <c r="B343" i="16"/>
  <c r="B342" i="16"/>
  <c r="B341" i="16"/>
  <c r="B340" i="16"/>
  <c r="B339" i="16"/>
  <c r="B338" i="16"/>
  <c r="B337" i="16"/>
  <c r="B336" i="16"/>
  <c r="B335" i="16"/>
  <c r="B334" i="16"/>
  <c r="B333" i="16"/>
  <c r="B332" i="16"/>
  <c r="B331" i="16"/>
  <c r="B330" i="16"/>
  <c r="B329" i="16"/>
  <c r="B328" i="16"/>
  <c r="B327" i="16"/>
  <c r="B326" i="16"/>
  <c r="B325" i="16"/>
  <c r="B324" i="16"/>
  <c r="B323" i="16"/>
  <c r="B322" i="16"/>
  <c r="B321" i="16"/>
  <c r="B320" i="16"/>
  <c r="B319" i="16"/>
  <c r="B318" i="16"/>
  <c r="B317" i="16"/>
  <c r="B316" i="16"/>
  <c r="B315" i="16"/>
  <c r="B314" i="16"/>
  <c r="B313" i="16"/>
  <c r="B312" i="16"/>
  <c r="B311" i="16"/>
  <c r="B310" i="16"/>
  <c r="B309" i="16"/>
  <c r="B308" i="16"/>
  <c r="B307" i="16"/>
  <c r="B306" i="16"/>
  <c r="B305" i="16"/>
  <c r="B304" i="16"/>
  <c r="B303" i="16"/>
  <c r="B302" i="16"/>
  <c r="B301" i="16"/>
  <c r="B300" i="16"/>
  <c r="B299" i="16"/>
  <c r="B298" i="16"/>
  <c r="B297" i="16"/>
  <c r="B296" i="16"/>
  <c r="B295" i="16"/>
  <c r="B294" i="16"/>
  <c r="B293" i="16"/>
  <c r="B292" i="16"/>
  <c r="B291" i="16"/>
  <c r="B290" i="16"/>
  <c r="B289" i="16"/>
  <c r="B288" i="16"/>
  <c r="B287" i="16"/>
  <c r="B286" i="16"/>
  <c r="B285" i="16"/>
  <c r="B284" i="16"/>
  <c r="B283" i="16"/>
  <c r="B282" i="16"/>
  <c r="B281" i="16"/>
  <c r="B280" i="16"/>
  <c r="B279" i="16"/>
  <c r="B278" i="16"/>
  <c r="B277" i="16"/>
  <c r="B276" i="16"/>
  <c r="B275" i="16"/>
  <c r="B274" i="16"/>
  <c r="B273" i="16"/>
  <c r="B272" i="16"/>
  <c r="B271" i="16"/>
  <c r="B270" i="16"/>
  <c r="B269" i="16"/>
  <c r="B268" i="16"/>
  <c r="B267" i="16"/>
  <c r="B266" i="16"/>
  <c r="B265" i="16"/>
  <c r="B264" i="16"/>
  <c r="B263" i="16"/>
  <c r="B262" i="16"/>
  <c r="B261" i="16"/>
  <c r="B260" i="16"/>
  <c r="B259" i="16"/>
  <c r="B258" i="16"/>
  <c r="B257" i="16"/>
  <c r="B256" i="16"/>
  <c r="B255" i="16"/>
  <c r="B254" i="16"/>
  <c r="B253" i="16"/>
  <c r="B252" i="16"/>
  <c r="B251" i="16"/>
  <c r="B250" i="16"/>
  <c r="B249" i="16"/>
  <c r="B248" i="16"/>
  <c r="B247" i="16"/>
  <c r="B246" i="16"/>
  <c r="B245" i="16"/>
  <c r="B244" i="16"/>
  <c r="B243" i="16"/>
  <c r="B242" i="16"/>
  <c r="B241" i="16"/>
  <c r="B240" i="16"/>
  <c r="B239" i="16"/>
  <c r="B238" i="16"/>
  <c r="B237" i="16"/>
  <c r="B236" i="16"/>
  <c r="B235" i="16"/>
  <c r="B234" i="16"/>
  <c r="B233" i="16"/>
  <c r="B232" i="16"/>
  <c r="B231" i="16"/>
  <c r="B230" i="16"/>
  <c r="B229" i="16"/>
  <c r="B228" i="16"/>
  <c r="B227" i="16"/>
  <c r="B226" i="16"/>
  <c r="B225" i="16"/>
  <c r="B224" i="16"/>
  <c r="B223" i="16"/>
  <c r="B222" i="16"/>
  <c r="B221" i="16"/>
  <c r="B220" i="16"/>
  <c r="B219" i="16"/>
  <c r="B218" i="16"/>
  <c r="B217" i="16"/>
  <c r="B216" i="16"/>
  <c r="B215" i="16"/>
  <c r="B214" i="16"/>
  <c r="B213" i="16"/>
  <c r="B212" i="16"/>
  <c r="B211" i="16"/>
  <c r="B210" i="16"/>
  <c r="B209" i="16"/>
  <c r="B208" i="16"/>
  <c r="B207" i="16"/>
  <c r="B206" i="16"/>
  <c r="B205" i="16"/>
  <c r="B204" i="16"/>
  <c r="B203" i="16"/>
  <c r="B202" i="16"/>
  <c r="B201" i="16"/>
  <c r="B200" i="16"/>
  <c r="B199" i="16"/>
  <c r="B198" i="16"/>
  <c r="B197" i="16"/>
  <c r="B196" i="16"/>
  <c r="B195" i="16"/>
  <c r="B194" i="16"/>
  <c r="B193" i="16"/>
  <c r="B192" i="16"/>
  <c r="B191" i="16"/>
  <c r="B190" i="16"/>
  <c r="B189" i="16"/>
  <c r="B188" i="16"/>
  <c r="B187" i="16"/>
  <c r="B186" i="16"/>
  <c r="B185" i="16"/>
  <c r="B184" i="16"/>
  <c r="B183" i="16"/>
  <c r="B182" i="16"/>
  <c r="B181" i="16"/>
  <c r="B180" i="16"/>
  <c r="B179" i="16"/>
  <c r="B178" i="16"/>
  <c r="B177" i="16"/>
  <c r="B176" i="16"/>
  <c r="B175" i="16"/>
  <c r="B174" i="16"/>
  <c r="B173" i="16"/>
  <c r="B172" i="16"/>
  <c r="B171" i="16"/>
  <c r="B170" i="16"/>
  <c r="B169" i="16"/>
  <c r="B168" i="16"/>
  <c r="B167" i="16"/>
  <c r="B166" i="16"/>
  <c r="B165" i="16"/>
  <c r="B164" i="16"/>
  <c r="B163" i="16"/>
  <c r="B162" i="16"/>
  <c r="B161" i="16"/>
  <c r="B160" i="16"/>
  <c r="B159" i="16"/>
  <c r="B158" i="16"/>
  <c r="B157" i="16"/>
  <c r="B156" i="16"/>
  <c r="B155" i="16"/>
  <c r="B154" i="16"/>
  <c r="B153" i="16"/>
  <c r="B152" i="16"/>
  <c r="B151" i="16"/>
  <c r="B150" i="16"/>
  <c r="B149" i="16"/>
  <c r="B148" i="16"/>
  <c r="B147" i="16"/>
  <c r="B146" i="16"/>
  <c r="B145" i="16"/>
  <c r="B144" i="16"/>
  <c r="B143" i="16"/>
  <c r="B142" i="16"/>
  <c r="B141" i="16"/>
  <c r="B140" i="16"/>
  <c r="B139" i="16"/>
  <c r="B138" i="16"/>
  <c r="B137" i="16"/>
  <c r="B136" i="16"/>
  <c r="B135" i="16"/>
  <c r="B134" i="16"/>
  <c r="B133" i="16"/>
  <c r="B132" i="16"/>
  <c r="B131" i="16"/>
  <c r="B130" i="16"/>
  <c r="B129" i="16"/>
  <c r="B128" i="16"/>
  <c r="B127" i="16"/>
  <c r="B126" i="16"/>
  <c r="B125" i="16"/>
  <c r="B124" i="16"/>
  <c r="B123" i="16"/>
  <c r="B122" i="16"/>
  <c r="B121" i="16"/>
  <c r="B120" i="16"/>
  <c r="B119" i="16"/>
  <c r="B118" i="16"/>
  <c r="B117" i="16"/>
  <c r="B116" i="16"/>
  <c r="B115" i="16"/>
  <c r="B114" i="16"/>
  <c r="B113" i="16"/>
  <c r="B112" i="16"/>
  <c r="B111" i="16"/>
  <c r="B110" i="16"/>
  <c r="B109" i="16"/>
  <c r="B108" i="16"/>
  <c r="B107" i="16"/>
  <c r="B106" i="16"/>
  <c r="B105" i="16"/>
  <c r="B104" i="16"/>
  <c r="B103" i="16"/>
  <c r="B102" i="16"/>
  <c r="B101" i="16"/>
  <c r="B100" i="16"/>
  <c r="B99" i="16"/>
  <c r="B98" i="16"/>
  <c r="B97" i="16"/>
  <c r="B96" i="16"/>
  <c r="B95" i="16"/>
  <c r="B94" i="16"/>
  <c r="B93" i="16"/>
  <c r="B92" i="16"/>
  <c r="B91" i="16"/>
  <c r="B90" i="16"/>
  <c r="B89" i="16"/>
  <c r="B88" i="16"/>
  <c r="B87" i="16"/>
  <c r="B86" i="16"/>
  <c r="B85" i="16"/>
  <c r="B84" i="16"/>
  <c r="B83" i="16"/>
  <c r="B82" i="16"/>
  <c r="B81" i="16"/>
  <c r="B80" i="16"/>
  <c r="B79" i="16"/>
  <c r="B78" i="16"/>
  <c r="B77" i="16"/>
  <c r="B76" i="16"/>
  <c r="B75" i="16"/>
  <c r="B74" i="16"/>
  <c r="B73" i="16"/>
  <c r="B72" i="16"/>
  <c r="B71" i="16"/>
  <c r="B70" i="16"/>
  <c r="B69" i="16"/>
  <c r="B68" i="16"/>
  <c r="B67" i="16"/>
  <c r="B66" i="16"/>
  <c r="B65" i="16"/>
  <c r="B64" i="16"/>
  <c r="B63" i="16"/>
  <c r="B62" i="16"/>
  <c r="B61" i="16"/>
  <c r="B60" i="16"/>
  <c r="B59" i="16"/>
  <c r="B58" i="16"/>
  <c r="B57" i="16"/>
  <c r="B56" i="16"/>
  <c r="B55" i="16"/>
  <c r="B54" i="16"/>
  <c r="B53" i="16"/>
  <c r="B52" i="16"/>
  <c r="B51" i="16"/>
  <c r="B50" i="16"/>
  <c r="B49" i="16"/>
  <c r="B48" i="16"/>
  <c r="B47" i="16"/>
  <c r="B46" i="16"/>
  <c r="B45" i="16"/>
  <c r="B44" i="16"/>
  <c r="B43" i="16"/>
  <c r="B42" i="16"/>
  <c r="B41" i="16"/>
  <c r="B40" i="16"/>
  <c r="B39" i="16"/>
  <c r="B38" i="16"/>
  <c r="B37" i="16"/>
  <c r="B36" i="16"/>
  <c r="B35" i="16"/>
  <c r="B34" i="16"/>
  <c r="B33" i="16"/>
  <c r="B32" i="16"/>
  <c r="B31" i="16"/>
  <c r="B30" i="16"/>
  <c r="B29" i="16"/>
  <c r="B28" i="16"/>
  <c r="B27" i="16"/>
  <c r="B26" i="16"/>
  <c r="B25" i="16"/>
  <c r="B24" i="16"/>
  <c r="B23" i="16"/>
  <c r="B22" i="16"/>
  <c r="B21" i="16"/>
  <c r="B20" i="16"/>
  <c r="B19" i="16"/>
  <c r="B18" i="16"/>
  <c r="B17" i="16"/>
  <c r="B16" i="16"/>
  <c r="B15" i="16"/>
  <c r="B14" i="16"/>
  <c r="B13" i="16"/>
  <c r="B12" i="16"/>
  <c r="B11" i="16"/>
  <c r="B10" i="16"/>
  <c r="B9" i="16"/>
  <c r="B8" i="16"/>
  <c r="B7" i="16"/>
  <c r="B6" i="16"/>
  <c r="B5" i="16"/>
  <c r="B4" i="16"/>
  <c r="H1346" i="16" l="1"/>
  <c r="H1143" i="16"/>
  <c r="H1229" i="16"/>
  <c r="H1306" i="16"/>
  <c r="H1389" i="16"/>
  <c r="H1234" i="16"/>
  <c r="H1151" i="16"/>
  <c r="H1010" i="16"/>
  <c r="H1119" i="16"/>
  <c r="H1182" i="16"/>
  <c r="H1063" i="16"/>
  <c r="H1290" i="16"/>
  <c r="H1174" i="16"/>
  <c r="H1051" i="16"/>
  <c r="H1278" i="16"/>
  <c r="H1027" i="16"/>
  <c r="H1103" i="16"/>
  <c r="G427" i="16"/>
  <c r="I427" i="16" s="1"/>
  <c r="G491" i="16"/>
  <c r="I491" i="16" s="1"/>
  <c r="G555" i="16"/>
  <c r="I555" i="16" s="1"/>
  <c r="G619" i="16"/>
  <c r="I619" i="16" s="1"/>
  <c r="G459" i="16"/>
  <c r="I459" i="16" s="1"/>
  <c r="G523" i="16"/>
  <c r="I523" i="16" s="1"/>
  <c r="G587" i="16"/>
  <c r="I587" i="16" s="1"/>
  <c r="G651" i="16"/>
  <c r="I651" i="16" s="1"/>
  <c r="G76" i="16"/>
  <c r="I76" i="16" s="1"/>
  <c r="G108" i="16"/>
  <c r="I108" i="16" s="1"/>
  <c r="G172" i="16"/>
  <c r="I172" i="16" s="1"/>
  <c r="G20" i="16"/>
  <c r="I20" i="16" s="1"/>
  <c r="G52" i="16"/>
  <c r="I52" i="16" s="1"/>
  <c r="G116" i="16"/>
  <c r="I116" i="16" s="1"/>
  <c r="G180" i="16"/>
  <c r="I180" i="16" s="1"/>
  <c r="G340" i="16"/>
  <c r="I340" i="16" s="1"/>
  <c r="G28" i="16"/>
  <c r="I28" i="16" s="1"/>
  <c r="G60" i="16"/>
  <c r="I60" i="16" s="1"/>
  <c r="G92" i="16"/>
  <c r="I92" i="16" s="1"/>
  <c r="G124" i="16"/>
  <c r="I124" i="16" s="1"/>
  <c r="G156" i="16"/>
  <c r="I156" i="16" s="1"/>
  <c r="G443" i="16"/>
  <c r="I443" i="16" s="1"/>
  <c r="G475" i="16"/>
  <c r="I475" i="16" s="1"/>
  <c r="G507" i="16"/>
  <c r="I507" i="16" s="1"/>
  <c r="G539" i="16"/>
  <c r="I539" i="16" s="1"/>
  <c r="G571" i="16"/>
  <c r="I571" i="16" s="1"/>
  <c r="G603" i="16"/>
  <c r="I603" i="16" s="1"/>
  <c r="G635" i="16"/>
  <c r="I635" i="16" s="1"/>
  <c r="G12" i="16"/>
  <c r="I12" i="16" s="1"/>
  <c r="G44" i="16"/>
  <c r="I44" i="16" s="1"/>
  <c r="G140" i="16"/>
  <c r="I140" i="16" s="1"/>
  <c r="G84" i="16"/>
  <c r="I84" i="16" s="1"/>
  <c r="G148" i="16"/>
  <c r="I148" i="16" s="1"/>
  <c r="G212" i="16"/>
  <c r="I212" i="16" s="1"/>
  <c r="G4" i="16"/>
  <c r="I4" i="16" s="1"/>
  <c r="G36" i="16"/>
  <c r="I36" i="16" s="1"/>
  <c r="G68" i="16"/>
  <c r="I68" i="16" s="1"/>
  <c r="G100" i="16"/>
  <c r="I100" i="16" s="1"/>
  <c r="G132" i="16"/>
  <c r="I132" i="16" s="1"/>
  <c r="G9" i="16"/>
  <c r="I9" i="16" s="1"/>
  <c r="F9" i="16"/>
  <c r="H9" i="16" s="1"/>
  <c r="G17" i="16"/>
  <c r="I17" i="16" s="1"/>
  <c r="F17" i="16"/>
  <c r="H17" i="16" s="1"/>
  <c r="G29" i="16"/>
  <c r="I29" i="16" s="1"/>
  <c r="F29" i="16"/>
  <c r="H29" i="16" s="1"/>
  <c r="G41" i="16"/>
  <c r="I41" i="16" s="1"/>
  <c r="F41" i="16"/>
  <c r="H41" i="16" s="1"/>
  <c r="G53" i="16"/>
  <c r="I53" i="16" s="1"/>
  <c r="F53" i="16"/>
  <c r="H53" i="16" s="1"/>
  <c r="G65" i="16"/>
  <c r="I65" i="16" s="1"/>
  <c r="F65" i="16"/>
  <c r="H65" i="16" s="1"/>
  <c r="G77" i="16"/>
  <c r="I77" i="16" s="1"/>
  <c r="F77" i="16"/>
  <c r="H77" i="16" s="1"/>
  <c r="G89" i="16"/>
  <c r="I89" i="16" s="1"/>
  <c r="F89" i="16"/>
  <c r="H89" i="16" s="1"/>
  <c r="G101" i="16"/>
  <c r="I101" i="16" s="1"/>
  <c r="F101" i="16"/>
  <c r="G113" i="16"/>
  <c r="I113" i="16" s="1"/>
  <c r="F113" i="16"/>
  <c r="H113" i="16" s="1"/>
  <c r="G125" i="16"/>
  <c r="I125" i="16" s="1"/>
  <c r="F125" i="16"/>
  <c r="H125" i="16" s="1"/>
  <c r="G137" i="16"/>
  <c r="I137" i="16" s="1"/>
  <c r="F137" i="16"/>
  <c r="H137" i="16" s="1"/>
  <c r="G149" i="16"/>
  <c r="I149" i="16" s="1"/>
  <c r="F149" i="16"/>
  <c r="H149" i="16" s="1"/>
  <c r="G157" i="16"/>
  <c r="I157" i="16" s="1"/>
  <c r="F157" i="16"/>
  <c r="H157" i="16" s="1"/>
  <c r="G169" i="16"/>
  <c r="I169" i="16" s="1"/>
  <c r="F169" i="16"/>
  <c r="H169" i="16" s="1"/>
  <c r="G181" i="16"/>
  <c r="I181" i="16" s="1"/>
  <c r="F181" i="16"/>
  <c r="H181" i="16" s="1"/>
  <c r="G193" i="16"/>
  <c r="I193" i="16" s="1"/>
  <c r="F193" i="16"/>
  <c r="G205" i="16"/>
  <c r="I205" i="16" s="1"/>
  <c r="F205" i="16"/>
  <c r="H205" i="16" s="1"/>
  <c r="G217" i="16"/>
  <c r="I217" i="16" s="1"/>
  <c r="F217" i="16"/>
  <c r="H217" i="16" s="1"/>
  <c r="G237" i="16"/>
  <c r="I237" i="16" s="1"/>
  <c r="F237" i="16"/>
  <c r="H237" i="16" s="1"/>
  <c r="F6" i="16"/>
  <c r="H6" i="16" s="1"/>
  <c r="F26" i="16"/>
  <c r="H26" i="16" s="1"/>
  <c r="F42" i="16"/>
  <c r="H42" i="16" s="1"/>
  <c r="F46" i="16"/>
  <c r="H46" i="16" s="1"/>
  <c r="F50" i="16"/>
  <c r="H50" i="16" s="1"/>
  <c r="F54" i="16"/>
  <c r="H54" i="16" s="1"/>
  <c r="F58" i="16"/>
  <c r="H58" i="16" s="1"/>
  <c r="F62" i="16"/>
  <c r="H62" i="16" s="1"/>
  <c r="F66" i="16"/>
  <c r="H66" i="16" s="1"/>
  <c r="F70" i="16"/>
  <c r="H70" i="16" s="1"/>
  <c r="F74" i="16"/>
  <c r="F78" i="16"/>
  <c r="H78" i="16" s="1"/>
  <c r="F82" i="16"/>
  <c r="H82" i="16" s="1"/>
  <c r="F86" i="16"/>
  <c r="H86" i="16" s="1"/>
  <c r="F90" i="16"/>
  <c r="H90" i="16" s="1"/>
  <c r="F94" i="16"/>
  <c r="H94" i="16" s="1"/>
  <c r="F98" i="16"/>
  <c r="H98" i="16" s="1"/>
  <c r="F102" i="16"/>
  <c r="H102" i="16" s="1"/>
  <c r="F106" i="16"/>
  <c r="H106" i="16" s="1"/>
  <c r="F114" i="16"/>
  <c r="H114" i="16" s="1"/>
  <c r="F118" i="16"/>
  <c r="H118" i="16" s="1"/>
  <c r="F122" i="16"/>
  <c r="H122" i="16" s="1"/>
  <c r="F126" i="16"/>
  <c r="H126" i="16" s="1"/>
  <c r="F130" i="16"/>
  <c r="H130" i="16" s="1"/>
  <c r="F134" i="16"/>
  <c r="H134" i="16" s="1"/>
  <c r="F138" i="16"/>
  <c r="H138" i="16" s="1"/>
  <c r="F142" i="16"/>
  <c r="H142" i="16" s="1"/>
  <c r="F146" i="16"/>
  <c r="H146" i="16" s="1"/>
  <c r="F150" i="16"/>
  <c r="H150" i="16" s="1"/>
  <c r="F154" i="16"/>
  <c r="H154" i="16" s="1"/>
  <c r="F158" i="16"/>
  <c r="F162" i="16"/>
  <c r="F166" i="16"/>
  <c r="H166" i="16" s="1"/>
  <c r="F170" i="16"/>
  <c r="F174" i="16"/>
  <c r="H174" i="16" s="1"/>
  <c r="F178" i="16"/>
  <c r="H178" i="16" s="1"/>
  <c r="F182" i="16"/>
  <c r="H182" i="16" s="1"/>
  <c r="F186" i="16"/>
  <c r="H186" i="16" s="1"/>
  <c r="F190" i="16"/>
  <c r="H190" i="16" s="1"/>
  <c r="F194" i="16"/>
  <c r="H194" i="16" s="1"/>
  <c r="F198" i="16"/>
  <c r="H198" i="16" s="1"/>
  <c r="F202" i="16"/>
  <c r="H202" i="16" s="1"/>
  <c r="F210" i="16"/>
  <c r="H210" i="16" s="1"/>
  <c r="F214" i="16"/>
  <c r="F218" i="16"/>
  <c r="H218" i="16" s="1"/>
  <c r="F222" i="16"/>
  <c r="H222" i="16" s="1"/>
  <c r="F226" i="16"/>
  <c r="H226" i="16" s="1"/>
  <c r="F230" i="16"/>
  <c r="H230" i="16" s="1"/>
  <c r="F234" i="16"/>
  <c r="H234" i="16" s="1"/>
  <c r="F238" i="16"/>
  <c r="H238" i="16" s="1"/>
  <c r="F242" i="16"/>
  <c r="H242" i="16" s="1"/>
  <c r="F246" i="16"/>
  <c r="H246" i="16" s="1"/>
  <c r="F250" i="16"/>
  <c r="H250" i="16" s="1"/>
  <c r="F254" i="16"/>
  <c r="H254" i="16" s="1"/>
  <c r="F258" i="16"/>
  <c r="H258" i="16" s="1"/>
  <c r="F262" i="16"/>
  <c r="H262" i="16" s="1"/>
  <c r="F266" i="16"/>
  <c r="F270" i="16"/>
  <c r="H270" i="16" s="1"/>
  <c r="F274" i="16"/>
  <c r="H274" i="16" s="1"/>
  <c r="F278" i="16"/>
  <c r="F282" i="16"/>
  <c r="H282" i="16" s="1"/>
  <c r="F286" i="16"/>
  <c r="H286" i="16" s="1"/>
  <c r="F290" i="16"/>
  <c r="H290" i="16" s="1"/>
  <c r="F294" i="16"/>
  <c r="H294" i="16" s="1"/>
  <c r="F298" i="16"/>
  <c r="F302" i="16"/>
  <c r="H302" i="16" s="1"/>
  <c r="F306" i="16"/>
  <c r="F310" i="16"/>
  <c r="F314" i="16"/>
  <c r="H314" i="16" s="1"/>
  <c r="F318" i="16"/>
  <c r="H318" i="16" s="1"/>
  <c r="F322" i="16"/>
  <c r="H322" i="16" s="1"/>
  <c r="F326" i="16"/>
  <c r="H326" i="16" s="1"/>
  <c r="F330" i="16"/>
  <c r="H330" i="16" s="1"/>
  <c r="F334" i="16"/>
  <c r="H334" i="16" s="1"/>
  <c r="F338" i="16"/>
  <c r="H338" i="16" s="1"/>
  <c r="F342" i="16"/>
  <c r="H342" i="16" s="1"/>
  <c r="F346" i="16"/>
  <c r="F350" i="16"/>
  <c r="H350" i="16" s="1"/>
  <c r="F354" i="16"/>
  <c r="H354" i="16" s="1"/>
  <c r="F358" i="16"/>
  <c r="H358" i="16" s="1"/>
  <c r="F362" i="16"/>
  <c r="H362" i="16" s="1"/>
  <c r="F366" i="16"/>
  <c r="H366" i="16" s="1"/>
  <c r="F370" i="16"/>
  <c r="F374" i="16"/>
  <c r="H374" i="16" s="1"/>
  <c r="F378" i="16"/>
  <c r="H378" i="16" s="1"/>
  <c r="F382" i="16"/>
  <c r="H382" i="16" s="1"/>
  <c r="F386" i="16"/>
  <c r="H386" i="16" s="1"/>
  <c r="F390" i="16"/>
  <c r="H390" i="16" s="1"/>
  <c r="F394" i="16"/>
  <c r="H394" i="16" s="1"/>
  <c r="F398" i="16"/>
  <c r="H398" i="16" s="1"/>
  <c r="F402" i="16"/>
  <c r="H402" i="16" s="1"/>
  <c r="F406" i="16"/>
  <c r="H406" i="16" s="1"/>
  <c r="F410" i="16"/>
  <c r="H410" i="16" s="1"/>
  <c r="F414" i="16"/>
  <c r="G418" i="16"/>
  <c r="I418" i="16" s="1"/>
  <c r="F418" i="16"/>
  <c r="G422" i="16"/>
  <c r="I422" i="16" s="1"/>
  <c r="F422" i="16"/>
  <c r="H422" i="16" s="1"/>
  <c r="G426" i="16"/>
  <c r="I426" i="16" s="1"/>
  <c r="F426" i="16"/>
  <c r="H426" i="16" s="1"/>
  <c r="G430" i="16"/>
  <c r="I430" i="16" s="1"/>
  <c r="F430" i="16"/>
  <c r="H430" i="16" s="1"/>
  <c r="G434" i="16"/>
  <c r="I434" i="16" s="1"/>
  <c r="F434" i="16"/>
  <c r="G438" i="16"/>
  <c r="I438" i="16" s="1"/>
  <c r="F438" i="16"/>
  <c r="H438" i="16" s="1"/>
  <c r="G442" i="16"/>
  <c r="I442" i="16" s="1"/>
  <c r="F442" i="16"/>
  <c r="H442" i="16" s="1"/>
  <c r="G446" i="16"/>
  <c r="I446" i="16" s="1"/>
  <c r="F446" i="16"/>
  <c r="H446" i="16" s="1"/>
  <c r="G450" i="16"/>
  <c r="I450" i="16" s="1"/>
  <c r="F450" i="16"/>
  <c r="G454" i="16"/>
  <c r="I454" i="16" s="1"/>
  <c r="F454" i="16"/>
  <c r="H454" i="16" s="1"/>
  <c r="G458" i="16"/>
  <c r="I458" i="16" s="1"/>
  <c r="F458" i="16"/>
  <c r="H458" i="16" s="1"/>
  <c r="G462" i="16"/>
  <c r="I462" i="16" s="1"/>
  <c r="F462" i="16"/>
  <c r="H462" i="16" s="1"/>
  <c r="G466" i="16"/>
  <c r="I466" i="16" s="1"/>
  <c r="F466" i="16"/>
  <c r="H466" i="16" s="1"/>
  <c r="G470" i="16"/>
  <c r="I470" i="16" s="1"/>
  <c r="F470" i="16"/>
  <c r="H470" i="16" s="1"/>
  <c r="G474" i="16"/>
  <c r="I474" i="16" s="1"/>
  <c r="F474" i="16"/>
  <c r="H474" i="16" s="1"/>
  <c r="G478" i="16"/>
  <c r="I478" i="16" s="1"/>
  <c r="F478" i="16"/>
  <c r="H478" i="16" s="1"/>
  <c r="G482" i="16"/>
  <c r="I482" i="16" s="1"/>
  <c r="F482" i="16"/>
  <c r="H482" i="16" s="1"/>
  <c r="G486" i="16"/>
  <c r="I486" i="16" s="1"/>
  <c r="F486" i="16"/>
  <c r="H486" i="16" s="1"/>
  <c r="G490" i="16"/>
  <c r="I490" i="16" s="1"/>
  <c r="F490" i="16"/>
  <c r="H490" i="16" s="1"/>
  <c r="G494" i="16"/>
  <c r="I494" i="16" s="1"/>
  <c r="F494" i="16"/>
  <c r="H494" i="16" s="1"/>
  <c r="G498" i="16"/>
  <c r="I498" i="16" s="1"/>
  <c r="F498" i="16"/>
  <c r="H498" i="16" s="1"/>
  <c r="G502" i="16"/>
  <c r="I502" i="16" s="1"/>
  <c r="F502" i="16"/>
  <c r="H502" i="16" s="1"/>
  <c r="G506" i="16"/>
  <c r="I506" i="16" s="1"/>
  <c r="F506" i="16"/>
  <c r="H506" i="16" s="1"/>
  <c r="G510" i="16"/>
  <c r="I510" i="16" s="1"/>
  <c r="F510" i="16"/>
  <c r="H510" i="16" s="1"/>
  <c r="G514" i="16"/>
  <c r="I514" i="16" s="1"/>
  <c r="F514" i="16"/>
  <c r="H514" i="16" s="1"/>
  <c r="G518" i="16"/>
  <c r="I518" i="16" s="1"/>
  <c r="F518" i="16"/>
  <c r="H518" i="16" s="1"/>
  <c r="G522" i="16"/>
  <c r="I522" i="16" s="1"/>
  <c r="F522" i="16"/>
  <c r="G526" i="16"/>
  <c r="I526" i="16" s="1"/>
  <c r="F526" i="16"/>
  <c r="H526" i="16" s="1"/>
  <c r="G530" i="16"/>
  <c r="I530" i="16" s="1"/>
  <c r="F530" i="16"/>
  <c r="H530" i="16" s="1"/>
  <c r="G534" i="16"/>
  <c r="I534" i="16" s="1"/>
  <c r="F534" i="16"/>
  <c r="H534" i="16" s="1"/>
  <c r="G538" i="16"/>
  <c r="I538" i="16" s="1"/>
  <c r="F538" i="16"/>
  <c r="G542" i="16"/>
  <c r="I542" i="16" s="1"/>
  <c r="F542" i="16"/>
  <c r="H542" i="16" s="1"/>
  <c r="G546" i="16"/>
  <c r="I546" i="16" s="1"/>
  <c r="F546" i="16"/>
  <c r="H546" i="16" s="1"/>
  <c r="G550" i="16"/>
  <c r="I550" i="16" s="1"/>
  <c r="F550" i="16"/>
  <c r="H550" i="16" s="1"/>
  <c r="G554" i="16"/>
  <c r="I554" i="16" s="1"/>
  <c r="F554" i="16"/>
  <c r="H554" i="16" s="1"/>
  <c r="G558" i="16"/>
  <c r="I558" i="16" s="1"/>
  <c r="F558" i="16"/>
  <c r="H558" i="16" s="1"/>
  <c r="G562" i="16"/>
  <c r="I562" i="16" s="1"/>
  <c r="F562" i="16"/>
  <c r="H562" i="16" s="1"/>
  <c r="G566" i="16"/>
  <c r="I566" i="16" s="1"/>
  <c r="F566" i="16"/>
  <c r="H566" i="16" s="1"/>
  <c r="G570" i="16"/>
  <c r="I570" i="16" s="1"/>
  <c r="F570" i="16"/>
  <c r="H570" i="16" s="1"/>
  <c r="G574" i="16"/>
  <c r="I574" i="16" s="1"/>
  <c r="F574" i="16"/>
  <c r="H574" i="16" s="1"/>
  <c r="G578" i="16"/>
  <c r="I578" i="16" s="1"/>
  <c r="F578" i="16"/>
  <c r="H578" i="16" s="1"/>
  <c r="G582" i="16"/>
  <c r="I582" i="16" s="1"/>
  <c r="F582" i="16"/>
  <c r="H582" i="16" s="1"/>
  <c r="G586" i="16"/>
  <c r="I586" i="16" s="1"/>
  <c r="F586" i="16"/>
  <c r="H586" i="16" s="1"/>
  <c r="G590" i="16"/>
  <c r="I590" i="16" s="1"/>
  <c r="F590" i="16"/>
  <c r="H590" i="16" s="1"/>
  <c r="G594" i="16"/>
  <c r="I594" i="16" s="1"/>
  <c r="F594" i="16"/>
  <c r="H594" i="16" s="1"/>
  <c r="G598" i="16"/>
  <c r="I598" i="16" s="1"/>
  <c r="F598" i="16"/>
  <c r="H598" i="16" s="1"/>
  <c r="G602" i="16"/>
  <c r="I602" i="16" s="1"/>
  <c r="F602" i="16"/>
  <c r="H602" i="16" s="1"/>
  <c r="G606" i="16"/>
  <c r="I606" i="16" s="1"/>
  <c r="F606" i="16"/>
  <c r="H606" i="16" s="1"/>
  <c r="G610" i="16"/>
  <c r="I610" i="16" s="1"/>
  <c r="F610" i="16"/>
  <c r="H610" i="16" s="1"/>
  <c r="G614" i="16"/>
  <c r="I614" i="16" s="1"/>
  <c r="F614" i="16"/>
  <c r="H614" i="16" s="1"/>
  <c r="G618" i="16"/>
  <c r="I618" i="16" s="1"/>
  <c r="F618" i="16"/>
  <c r="H618" i="16" s="1"/>
  <c r="G622" i="16"/>
  <c r="I622" i="16" s="1"/>
  <c r="F622" i="16"/>
  <c r="H622" i="16" s="1"/>
  <c r="G626" i="16"/>
  <c r="I626" i="16" s="1"/>
  <c r="F626" i="16"/>
  <c r="H626" i="16" s="1"/>
  <c r="G630" i="16"/>
  <c r="I630" i="16" s="1"/>
  <c r="F630" i="16"/>
  <c r="H630" i="16" s="1"/>
  <c r="G634" i="16"/>
  <c r="I634" i="16" s="1"/>
  <c r="F634" i="16"/>
  <c r="H634" i="16" s="1"/>
  <c r="G638" i="16"/>
  <c r="I638" i="16" s="1"/>
  <c r="F638" i="16"/>
  <c r="H638" i="16" s="1"/>
  <c r="G642" i="16"/>
  <c r="I642" i="16" s="1"/>
  <c r="F642" i="16"/>
  <c r="H642" i="16" s="1"/>
  <c r="G646" i="16"/>
  <c r="I646" i="16" s="1"/>
  <c r="F646" i="16"/>
  <c r="G650" i="16"/>
  <c r="I650" i="16" s="1"/>
  <c r="F650" i="16"/>
  <c r="H650" i="16" s="1"/>
  <c r="G654" i="16"/>
  <c r="I654" i="16" s="1"/>
  <c r="F654" i="16"/>
  <c r="H654" i="16" s="1"/>
  <c r="G658" i="16"/>
  <c r="I658" i="16" s="1"/>
  <c r="F658" i="16"/>
  <c r="H658" i="16" s="1"/>
  <c r="G662" i="16"/>
  <c r="I662" i="16" s="1"/>
  <c r="F662" i="16"/>
  <c r="H662" i="16" s="1"/>
  <c r="G666" i="16"/>
  <c r="I666" i="16" s="1"/>
  <c r="F666" i="16"/>
  <c r="G670" i="16"/>
  <c r="I670" i="16" s="1"/>
  <c r="F670" i="16"/>
  <c r="H670" i="16" s="1"/>
  <c r="G674" i="16"/>
  <c r="I674" i="16" s="1"/>
  <c r="F674" i="16"/>
  <c r="H674" i="16" s="1"/>
  <c r="G678" i="16"/>
  <c r="I678" i="16" s="1"/>
  <c r="F678" i="16"/>
  <c r="H678" i="16" s="1"/>
  <c r="G682" i="16"/>
  <c r="I682" i="16" s="1"/>
  <c r="F682" i="16"/>
  <c r="H682" i="16" s="1"/>
  <c r="G686" i="16"/>
  <c r="I686" i="16" s="1"/>
  <c r="G690" i="16"/>
  <c r="I690" i="16" s="1"/>
  <c r="F690" i="16"/>
  <c r="H690" i="16" s="1"/>
  <c r="G694" i="16"/>
  <c r="I694" i="16" s="1"/>
  <c r="F694" i="16"/>
  <c r="H694" i="16" s="1"/>
  <c r="G698" i="16"/>
  <c r="I698" i="16" s="1"/>
  <c r="F698" i="16"/>
  <c r="H698" i="16" s="1"/>
  <c r="G702" i="16"/>
  <c r="I702" i="16" s="1"/>
  <c r="F702" i="16"/>
  <c r="H702" i="16" s="1"/>
  <c r="G706" i="16"/>
  <c r="I706" i="16" s="1"/>
  <c r="F706" i="16"/>
  <c r="H706" i="16" s="1"/>
  <c r="G710" i="16"/>
  <c r="I710" i="16" s="1"/>
  <c r="F710" i="16"/>
  <c r="H710" i="16" s="1"/>
  <c r="G714" i="16"/>
  <c r="I714" i="16" s="1"/>
  <c r="F714" i="16"/>
  <c r="H714" i="16" s="1"/>
  <c r="G718" i="16"/>
  <c r="I718" i="16" s="1"/>
  <c r="G722" i="16"/>
  <c r="I722" i="16" s="1"/>
  <c r="F722" i="16"/>
  <c r="H722" i="16" s="1"/>
  <c r="G726" i="16"/>
  <c r="I726" i="16" s="1"/>
  <c r="F726" i="16"/>
  <c r="H726" i="16" s="1"/>
  <c r="G730" i="16"/>
  <c r="I730" i="16" s="1"/>
  <c r="F730" i="16"/>
  <c r="H730" i="16" s="1"/>
  <c r="G734" i="16"/>
  <c r="I734" i="16" s="1"/>
  <c r="F734" i="16"/>
  <c r="G738" i="16"/>
  <c r="I738" i="16" s="1"/>
  <c r="F738" i="16"/>
  <c r="H738" i="16" s="1"/>
  <c r="G742" i="16"/>
  <c r="I742" i="16" s="1"/>
  <c r="F742" i="16"/>
  <c r="H742" i="16" s="1"/>
  <c r="G746" i="16"/>
  <c r="I746" i="16" s="1"/>
  <c r="F746" i="16"/>
  <c r="H746" i="16" s="1"/>
  <c r="G750" i="16"/>
  <c r="I750" i="16" s="1"/>
  <c r="G754" i="16"/>
  <c r="I754" i="16" s="1"/>
  <c r="F754" i="16"/>
  <c r="H754" i="16" s="1"/>
  <c r="G758" i="16"/>
  <c r="I758" i="16" s="1"/>
  <c r="F758" i="16"/>
  <c r="H758" i="16" s="1"/>
  <c r="G762" i="16"/>
  <c r="I762" i="16" s="1"/>
  <c r="F762" i="16"/>
  <c r="H762" i="16" s="1"/>
  <c r="G766" i="16"/>
  <c r="I766" i="16" s="1"/>
  <c r="F766" i="16"/>
  <c r="H766" i="16" s="1"/>
  <c r="G770" i="16"/>
  <c r="I770" i="16" s="1"/>
  <c r="F770" i="16"/>
  <c r="H770" i="16" s="1"/>
  <c r="G774" i="16"/>
  <c r="I774" i="16" s="1"/>
  <c r="F774" i="16"/>
  <c r="H774" i="16" s="1"/>
  <c r="G778" i="16"/>
  <c r="I778" i="16" s="1"/>
  <c r="F778" i="16"/>
  <c r="H778" i="16" s="1"/>
  <c r="G782" i="16"/>
  <c r="I782" i="16" s="1"/>
  <c r="G786" i="16"/>
  <c r="I786" i="16" s="1"/>
  <c r="F786" i="16"/>
  <c r="H786" i="16" s="1"/>
  <c r="G790" i="16"/>
  <c r="I790" i="16" s="1"/>
  <c r="F790" i="16"/>
  <c r="H790" i="16" s="1"/>
  <c r="G794" i="16"/>
  <c r="I794" i="16" s="1"/>
  <c r="F794" i="16"/>
  <c r="H794" i="16" s="1"/>
  <c r="G798" i="16"/>
  <c r="I798" i="16" s="1"/>
  <c r="F798" i="16"/>
  <c r="H798" i="16" s="1"/>
  <c r="G802" i="16"/>
  <c r="I802" i="16" s="1"/>
  <c r="F802" i="16"/>
  <c r="H802" i="16" s="1"/>
  <c r="G806" i="16"/>
  <c r="I806" i="16" s="1"/>
  <c r="F806" i="16"/>
  <c r="H806" i="16" s="1"/>
  <c r="G810" i="16"/>
  <c r="I810" i="16" s="1"/>
  <c r="F810" i="16"/>
  <c r="G814" i="16"/>
  <c r="I814" i="16" s="1"/>
  <c r="G818" i="16"/>
  <c r="I818" i="16" s="1"/>
  <c r="F818" i="16"/>
  <c r="H818" i="16" s="1"/>
  <c r="G822" i="16"/>
  <c r="I822" i="16" s="1"/>
  <c r="F822" i="16"/>
  <c r="H822" i="16" s="1"/>
  <c r="G826" i="16"/>
  <c r="I826" i="16" s="1"/>
  <c r="F826" i="16"/>
  <c r="H826" i="16" s="1"/>
  <c r="G830" i="16"/>
  <c r="I830" i="16" s="1"/>
  <c r="F830" i="16"/>
  <c r="H830" i="16" s="1"/>
  <c r="G834" i="16"/>
  <c r="I834" i="16" s="1"/>
  <c r="F834" i="16"/>
  <c r="H834" i="16" s="1"/>
  <c r="G838" i="16"/>
  <c r="I838" i="16" s="1"/>
  <c r="F838" i="16"/>
  <c r="H838" i="16" s="1"/>
  <c r="G842" i="16"/>
  <c r="I842" i="16" s="1"/>
  <c r="F842" i="16"/>
  <c r="H842" i="16" s="1"/>
  <c r="G846" i="16"/>
  <c r="I846" i="16" s="1"/>
  <c r="G850" i="16"/>
  <c r="I850" i="16" s="1"/>
  <c r="F850" i="16"/>
  <c r="H850" i="16" s="1"/>
  <c r="G854" i="16"/>
  <c r="I854" i="16" s="1"/>
  <c r="F854" i="16"/>
  <c r="H854" i="16" s="1"/>
  <c r="G858" i="16"/>
  <c r="I858" i="16" s="1"/>
  <c r="F858" i="16"/>
  <c r="H858" i="16" s="1"/>
  <c r="G862" i="16"/>
  <c r="I862" i="16" s="1"/>
  <c r="F862" i="16"/>
  <c r="H862" i="16" s="1"/>
  <c r="G866" i="16"/>
  <c r="I866" i="16" s="1"/>
  <c r="F866" i="16"/>
  <c r="H866" i="16" s="1"/>
  <c r="G870" i="16"/>
  <c r="I870" i="16" s="1"/>
  <c r="F870" i="16"/>
  <c r="H870" i="16" s="1"/>
  <c r="G874" i="16"/>
  <c r="I874" i="16" s="1"/>
  <c r="F874" i="16"/>
  <c r="H874" i="16" s="1"/>
  <c r="G878" i="16"/>
  <c r="I878" i="16" s="1"/>
  <c r="G882" i="16"/>
  <c r="I882" i="16" s="1"/>
  <c r="F882" i="16"/>
  <c r="H882" i="16" s="1"/>
  <c r="G886" i="16"/>
  <c r="I886" i="16" s="1"/>
  <c r="F886" i="16"/>
  <c r="G890" i="16"/>
  <c r="I890" i="16" s="1"/>
  <c r="F890" i="16"/>
  <c r="H890" i="16" s="1"/>
  <c r="G894" i="16"/>
  <c r="I894" i="16" s="1"/>
  <c r="F894" i="16"/>
  <c r="H894" i="16" s="1"/>
  <c r="G898" i="16"/>
  <c r="I898" i="16" s="1"/>
  <c r="F898" i="16"/>
  <c r="H898" i="16" s="1"/>
  <c r="G902" i="16"/>
  <c r="I902" i="16" s="1"/>
  <c r="F902" i="16"/>
  <c r="H902" i="16" s="1"/>
  <c r="G906" i="16"/>
  <c r="I906" i="16" s="1"/>
  <c r="F906" i="16"/>
  <c r="H906" i="16" s="1"/>
  <c r="G910" i="16"/>
  <c r="I910" i="16" s="1"/>
  <c r="G914" i="16"/>
  <c r="I914" i="16" s="1"/>
  <c r="F914" i="16"/>
  <c r="H914" i="16" s="1"/>
  <c r="G918" i="16"/>
  <c r="I918" i="16" s="1"/>
  <c r="F918" i="16"/>
  <c r="H918" i="16" s="1"/>
  <c r="G922" i="16"/>
  <c r="I922" i="16" s="1"/>
  <c r="F922" i="16"/>
  <c r="H922" i="16" s="1"/>
  <c r="G926" i="16"/>
  <c r="I926" i="16" s="1"/>
  <c r="F926" i="16"/>
  <c r="H926" i="16" s="1"/>
  <c r="G930" i="16"/>
  <c r="I930" i="16" s="1"/>
  <c r="F930" i="16"/>
  <c r="H930" i="16" s="1"/>
  <c r="G934" i="16"/>
  <c r="I934" i="16" s="1"/>
  <c r="F934" i="16"/>
  <c r="G938" i="16"/>
  <c r="I938" i="16" s="1"/>
  <c r="F938" i="16"/>
  <c r="H938" i="16" s="1"/>
  <c r="G942" i="16"/>
  <c r="I942" i="16" s="1"/>
  <c r="F942" i="16"/>
  <c r="G946" i="16"/>
  <c r="I946" i="16" s="1"/>
  <c r="F946" i="16"/>
  <c r="G950" i="16"/>
  <c r="I950" i="16" s="1"/>
  <c r="F950" i="16"/>
  <c r="H950" i="16" s="1"/>
  <c r="G954" i="16"/>
  <c r="I954" i="16" s="1"/>
  <c r="F954" i="16"/>
  <c r="H954" i="16" s="1"/>
  <c r="G958" i="16"/>
  <c r="I958" i="16" s="1"/>
  <c r="F958" i="16"/>
  <c r="H958" i="16" s="1"/>
  <c r="G962" i="16"/>
  <c r="I962" i="16" s="1"/>
  <c r="F962" i="16"/>
  <c r="H962" i="16" s="1"/>
  <c r="G966" i="16"/>
  <c r="I966" i="16" s="1"/>
  <c r="F966" i="16"/>
  <c r="H966" i="16" s="1"/>
  <c r="G970" i="16"/>
  <c r="I970" i="16" s="1"/>
  <c r="F970" i="16"/>
  <c r="H970" i="16" s="1"/>
  <c r="G974" i="16"/>
  <c r="I974" i="16" s="1"/>
  <c r="F974" i="16"/>
  <c r="H974" i="16" s="1"/>
  <c r="G978" i="16"/>
  <c r="I978" i="16" s="1"/>
  <c r="F978" i="16"/>
  <c r="H978" i="16" s="1"/>
  <c r="G982" i="16"/>
  <c r="I982" i="16" s="1"/>
  <c r="F982" i="16"/>
  <c r="H982" i="16" s="1"/>
  <c r="G986" i="16"/>
  <c r="I986" i="16" s="1"/>
  <c r="F986" i="16"/>
  <c r="H986" i="16" s="1"/>
  <c r="G990" i="16"/>
  <c r="I990" i="16" s="1"/>
  <c r="F990" i="16"/>
  <c r="H990" i="16" s="1"/>
  <c r="G994" i="16"/>
  <c r="I994" i="16" s="1"/>
  <c r="F994" i="16"/>
  <c r="H994" i="16" s="1"/>
  <c r="G998" i="16"/>
  <c r="I998" i="16" s="1"/>
  <c r="F998" i="16"/>
  <c r="H998" i="16" s="1"/>
  <c r="G6" i="16"/>
  <c r="I6" i="16" s="1"/>
  <c r="G14" i="16"/>
  <c r="I14" i="16" s="1"/>
  <c r="G22" i="16"/>
  <c r="I22" i="16" s="1"/>
  <c r="G30" i="16"/>
  <c r="I30" i="16" s="1"/>
  <c r="G38" i="16"/>
  <c r="I38" i="16" s="1"/>
  <c r="G46" i="16"/>
  <c r="I46" i="16" s="1"/>
  <c r="G54" i="16"/>
  <c r="I54" i="16" s="1"/>
  <c r="G62" i="16"/>
  <c r="I62" i="16" s="1"/>
  <c r="G70" i="16"/>
  <c r="I70" i="16" s="1"/>
  <c r="G78" i="16"/>
  <c r="I78" i="16" s="1"/>
  <c r="G86" i="16"/>
  <c r="I86" i="16" s="1"/>
  <c r="G94" i="16"/>
  <c r="I94" i="16" s="1"/>
  <c r="G102" i="16"/>
  <c r="I102" i="16" s="1"/>
  <c r="G110" i="16"/>
  <c r="I110" i="16" s="1"/>
  <c r="G118" i="16"/>
  <c r="I118" i="16" s="1"/>
  <c r="G126" i="16"/>
  <c r="I126" i="16" s="1"/>
  <c r="G134" i="16"/>
  <c r="I134" i="16" s="1"/>
  <c r="G142" i="16"/>
  <c r="I142" i="16" s="1"/>
  <c r="G150" i="16"/>
  <c r="I150" i="16" s="1"/>
  <c r="G158" i="16"/>
  <c r="I158" i="16" s="1"/>
  <c r="G166" i="16"/>
  <c r="I166" i="16" s="1"/>
  <c r="G174" i="16"/>
  <c r="I174" i="16" s="1"/>
  <c r="G182" i="16"/>
  <c r="I182" i="16" s="1"/>
  <c r="G190" i="16"/>
  <c r="I190" i="16" s="1"/>
  <c r="G198" i="16"/>
  <c r="I198" i="16" s="1"/>
  <c r="G206" i="16"/>
  <c r="I206" i="16" s="1"/>
  <c r="G214" i="16"/>
  <c r="I214" i="16" s="1"/>
  <c r="G222" i="16"/>
  <c r="I222" i="16" s="1"/>
  <c r="G230" i="16"/>
  <c r="I230" i="16" s="1"/>
  <c r="G238" i="16"/>
  <c r="I238" i="16" s="1"/>
  <c r="G246" i="16"/>
  <c r="I246" i="16" s="1"/>
  <c r="G254" i="16"/>
  <c r="I254" i="16" s="1"/>
  <c r="G262" i="16"/>
  <c r="I262" i="16" s="1"/>
  <c r="G270" i="16"/>
  <c r="I270" i="16" s="1"/>
  <c r="G278" i="16"/>
  <c r="I278" i="16" s="1"/>
  <c r="G286" i="16"/>
  <c r="I286" i="16" s="1"/>
  <c r="G294" i="16"/>
  <c r="I294" i="16" s="1"/>
  <c r="G302" i="16"/>
  <c r="I302" i="16" s="1"/>
  <c r="G310" i="16"/>
  <c r="I310" i="16" s="1"/>
  <c r="G318" i="16"/>
  <c r="I318" i="16" s="1"/>
  <c r="G326" i="16"/>
  <c r="I326" i="16" s="1"/>
  <c r="G334" i="16"/>
  <c r="I334" i="16" s="1"/>
  <c r="G342" i="16"/>
  <c r="I342" i="16" s="1"/>
  <c r="G350" i="16"/>
  <c r="I350" i="16" s="1"/>
  <c r="G358" i="16"/>
  <c r="I358" i="16" s="1"/>
  <c r="G366" i="16"/>
  <c r="I366" i="16" s="1"/>
  <c r="G374" i="16"/>
  <c r="I374" i="16" s="1"/>
  <c r="G382" i="16"/>
  <c r="I382" i="16" s="1"/>
  <c r="G390" i="16"/>
  <c r="I390" i="16" s="1"/>
  <c r="G398" i="16"/>
  <c r="I398" i="16" s="1"/>
  <c r="G406" i="16"/>
  <c r="I406" i="16" s="1"/>
  <c r="G414" i="16"/>
  <c r="I414" i="16" s="1"/>
  <c r="F782" i="16"/>
  <c r="H782" i="16" s="1"/>
  <c r="F910" i="16"/>
  <c r="H910" i="16" s="1"/>
  <c r="G13" i="16"/>
  <c r="I13" i="16" s="1"/>
  <c r="F13" i="16"/>
  <c r="H13" i="16" s="1"/>
  <c r="G21" i="16"/>
  <c r="I21" i="16" s="1"/>
  <c r="F21" i="16"/>
  <c r="H21" i="16" s="1"/>
  <c r="G33" i="16"/>
  <c r="I33" i="16" s="1"/>
  <c r="F33" i="16"/>
  <c r="H33" i="16" s="1"/>
  <c r="G45" i="16"/>
  <c r="I45" i="16" s="1"/>
  <c r="F45" i="16"/>
  <c r="G57" i="16"/>
  <c r="I57" i="16" s="1"/>
  <c r="F57" i="16"/>
  <c r="H57" i="16" s="1"/>
  <c r="G69" i="16"/>
  <c r="I69" i="16" s="1"/>
  <c r="F69" i="16"/>
  <c r="H69" i="16" s="1"/>
  <c r="G81" i="16"/>
  <c r="I81" i="16" s="1"/>
  <c r="F81" i="16"/>
  <c r="H81" i="16" s="1"/>
  <c r="G93" i="16"/>
  <c r="I93" i="16" s="1"/>
  <c r="F93" i="16"/>
  <c r="H93" i="16" s="1"/>
  <c r="G105" i="16"/>
  <c r="I105" i="16" s="1"/>
  <c r="F105" i="16"/>
  <c r="H105" i="16" s="1"/>
  <c r="G117" i="16"/>
  <c r="I117" i="16" s="1"/>
  <c r="F117" i="16"/>
  <c r="G129" i="16"/>
  <c r="I129" i="16" s="1"/>
  <c r="F129" i="16"/>
  <c r="H129" i="16" s="1"/>
  <c r="G141" i="16"/>
  <c r="I141" i="16" s="1"/>
  <c r="F141" i="16"/>
  <c r="H141" i="16" s="1"/>
  <c r="G153" i="16"/>
  <c r="I153" i="16" s="1"/>
  <c r="F153" i="16"/>
  <c r="H153" i="16" s="1"/>
  <c r="G165" i="16"/>
  <c r="I165" i="16" s="1"/>
  <c r="F165" i="16"/>
  <c r="H165" i="16" s="1"/>
  <c r="G177" i="16"/>
  <c r="I177" i="16" s="1"/>
  <c r="F177" i="16"/>
  <c r="H177" i="16" s="1"/>
  <c r="G189" i="16"/>
  <c r="I189" i="16" s="1"/>
  <c r="F189" i="16"/>
  <c r="H189" i="16" s="1"/>
  <c r="G201" i="16"/>
  <c r="I201" i="16" s="1"/>
  <c r="F201" i="16"/>
  <c r="H201" i="16" s="1"/>
  <c r="G209" i="16"/>
  <c r="I209" i="16" s="1"/>
  <c r="F209" i="16"/>
  <c r="H209" i="16" s="1"/>
  <c r="G221" i="16"/>
  <c r="I221" i="16" s="1"/>
  <c r="F221" i="16"/>
  <c r="H221" i="16" s="1"/>
  <c r="G229" i="16"/>
  <c r="I229" i="16" s="1"/>
  <c r="F229" i="16"/>
  <c r="H229" i="16" s="1"/>
  <c r="G241" i="16"/>
  <c r="I241" i="16" s="1"/>
  <c r="F241" i="16"/>
  <c r="H241" i="16" s="1"/>
  <c r="G7" i="16"/>
  <c r="I7" i="16" s="1"/>
  <c r="F7" i="16"/>
  <c r="H7" i="16" s="1"/>
  <c r="G11" i="16"/>
  <c r="I11" i="16" s="1"/>
  <c r="F11" i="16"/>
  <c r="H11" i="16" s="1"/>
  <c r="G15" i="16"/>
  <c r="I15" i="16" s="1"/>
  <c r="F15" i="16"/>
  <c r="H15" i="16" s="1"/>
  <c r="G19" i="16"/>
  <c r="I19" i="16" s="1"/>
  <c r="F19" i="16"/>
  <c r="H19" i="16" s="1"/>
  <c r="G23" i="16"/>
  <c r="I23" i="16" s="1"/>
  <c r="F23" i="16"/>
  <c r="H23" i="16" s="1"/>
  <c r="G27" i="16"/>
  <c r="I27" i="16" s="1"/>
  <c r="F27" i="16"/>
  <c r="H27" i="16" s="1"/>
  <c r="G31" i="16"/>
  <c r="I31" i="16" s="1"/>
  <c r="F31" i="16"/>
  <c r="H31" i="16" s="1"/>
  <c r="G35" i="16"/>
  <c r="I35" i="16" s="1"/>
  <c r="F35" i="16"/>
  <c r="H35" i="16" s="1"/>
  <c r="G39" i="16"/>
  <c r="I39" i="16" s="1"/>
  <c r="F39" i="16"/>
  <c r="H39" i="16" s="1"/>
  <c r="G43" i="16"/>
  <c r="I43" i="16" s="1"/>
  <c r="F43" i="16"/>
  <c r="H43" i="16" s="1"/>
  <c r="G47" i="16"/>
  <c r="I47" i="16" s="1"/>
  <c r="F47" i="16"/>
  <c r="H47" i="16" s="1"/>
  <c r="G51" i="16"/>
  <c r="I51" i="16" s="1"/>
  <c r="F51" i="16"/>
  <c r="H51" i="16" s="1"/>
  <c r="G55" i="16"/>
  <c r="I55" i="16" s="1"/>
  <c r="F55" i="16"/>
  <c r="H55" i="16" s="1"/>
  <c r="G59" i="16"/>
  <c r="I59" i="16" s="1"/>
  <c r="F59" i="16"/>
  <c r="H59" i="16" s="1"/>
  <c r="G63" i="16"/>
  <c r="I63" i="16" s="1"/>
  <c r="F63" i="16"/>
  <c r="H63" i="16" s="1"/>
  <c r="G67" i="16"/>
  <c r="I67" i="16" s="1"/>
  <c r="F67" i="16"/>
  <c r="H67" i="16" s="1"/>
  <c r="G71" i="16"/>
  <c r="I71" i="16" s="1"/>
  <c r="F71" i="16"/>
  <c r="H71" i="16" s="1"/>
  <c r="G75" i="16"/>
  <c r="I75" i="16" s="1"/>
  <c r="F75" i="16"/>
  <c r="H75" i="16" s="1"/>
  <c r="G79" i="16"/>
  <c r="I79" i="16" s="1"/>
  <c r="F79" i="16"/>
  <c r="H79" i="16" s="1"/>
  <c r="G83" i="16"/>
  <c r="I83" i="16" s="1"/>
  <c r="F83" i="16"/>
  <c r="H83" i="16" s="1"/>
  <c r="G87" i="16"/>
  <c r="I87" i="16" s="1"/>
  <c r="F87" i="16"/>
  <c r="H87" i="16" s="1"/>
  <c r="G91" i="16"/>
  <c r="I91" i="16" s="1"/>
  <c r="F91" i="16"/>
  <c r="H91" i="16" s="1"/>
  <c r="G95" i="16"/>
  <c r="I95" i="16" s="1"/>
  <c r="F95" i="16"/>
  <c r="H95" i="16" s="1"/>
  <c r="G99" i="16"/>
  <c r="I99" i="16" s="1"/>
  <c r="F99" i="16"/>
  <c r="H99" i="16" s="1"/>
  <c r="G103" i="16"/>
  <c r="I103" i="16" s="1"/>
  <c r="F103" i="16"/>
  <c r="H103" i="16" s="1"/>
  <c r="G107" i="16"/>
  <c r="I107" i="16" s="1"/>
  <c r="F107" i="16"/>
  <c r="H107" i="16" s="1"/>
  <c r="G111" i="16"/>
  <c r="I111" i="16" s="1"/>
  <c r="F111" i="16"/>
  <c r="H111" i="16" s="1"/>
  <c r="G115" i="16"/>
  <c r="I115" i="16" s="1"/>
  <c r="F115" i="16"/>
  <c r="H115" i="16" s="1"/>
  <c r="G119" i="16"/>
  <c r="I119" i="16" s="1"/>
  <c r="F119" i="16"/>
  <c r="H119" i="16" s="1"/>
  <c r="G123" i="16"/>
  <c r="I123" i="16" s="1"/>
  <c r="F123" i="16"/>
  <c r="H123" i="16" s="1"/>
  <c r="G127" i="16"/>
  <c r="I127" i="16" s="1"/>
  <c r="F127" i="16"/>
  <c r="H127" i="16" s="1"/>
  <c r="G131" i="16"/>
  <c r="I131" i="16" s="1"/>
  <c r="F131" i="16"/>
  <c r="H131" i="16" s="1"/>
  <c r="G135" i="16"/>
  <c r="I135" i="16" s="1"/>
  <c r="F135" i="16"/>
  <c r="G139" i="16"/>
  <c r="I139" i="16" s="1"/>
  <c r="F139" i="16"/>
  <c r="H139" i="16" s="1"/>
  <c r="G143" i="16"/>
  <c r="I143" i="16" s="1"/>
  <c r="F143" i="16"/>
  <c r="H143" i="16" s="1"/>
  <c r="G147" i="16"/>
  <c r="I147" i="16" s="1"/>
  <c r="F147" i="16"/>
  <c r="H147" i="16" s="1"/>
  <c r="G151" i="16"/>
  <c r="I151" i="16" s="1"/>
  <c r="F151" i="16"/>
  <c r="G155" i="16"/>
  <c r="I155" i="16" s="1"/>
  <c r="F155" i="16"/>
  <c r="H155" i="16" s="1"/>
  <c r="G159" i="16"/>
  <c r="I159" i="16" s="1"/>
  <c r="F159" i="16"/>
  <c r="H159" i="16" s="1"/>
  <c r="G163" i="16"/>
  <c r="I163" i="16" s="1"/>
  <c r="F163" i="16"/>
  <c r="G167" i="16"/>
  <c r="I167" i="16" s="1"/>
  <c r="F167" i="16"/>
  <c r="H167" i="16" s="1"/>
  <c r="G171" i="16"/>
  <c r="I171" i="16" s="1"/>
  <c r="F171" i="16"/>
  <c r="H171" i="16" s="1"/>
  <c r="G175" i="16"/>
  <c r="I175" i="16" s="1"/>
  <c r="F175" i="16"/>
  <c r="H175" i="16" s="1"/>
  <c r="G179" i="16"/>
  <c r="I179" i="16" s="1"/>
  <c r="F179" i="16"/>
  <c r="H179" i="16" s="1"/>
  <c r="G183" i="16"/>
  <c r="I183" i="16" s="1"/>
  <c r="F183" i="16"/>
  <c r="H183" i="16" s="1"/>
  <c r="G187" i="16"/>
  <c r="I187" i="16" s="1"/>
  <c r="F187" i="16"/>
  <c r="H187" i="16" s="1"/>
  <c r="G191" i="16"/>
  <c r="I191" i="16" s="1"/>
  <c r="F191" i="16"/>
  <c r="H191" i="16" s="1"/>
  <c r="G195" i="16"/>
  <c r="I195" i="16" s="1"/>
  <c r="F195" i="16"/>
  <c r="H195" i="16" s="1"/>
  <c r="G199" i="16"/>
  <c r="I199" i="16" s="1"/>
  <c r="F199" i="16"/>
  <c r="H199" i="16" s="1"/>
  <c r="G203" i="16"/>
  <c r="I203" i="16" s="1"/>
  <c r="F203" i="16"/>
  <c r="H203" i="16" s="1"/>
  <c r="G207" i="16"/>
  <c r="I207" i="16" s="1"/>
  <c r="F207" i="16"/>
  <c r="H207" i="16" s="1"/>
  <c r="G211" i="16"/>
  <c r="I211" i="16" s="1"/>
  <c r="F211" i="16"/>
  <c r="H211" i="16" s="1"/>
  <c r="G215" i="16"/>
  <c r="I215" i="16" s="1"/>
  <c r="F215" i="16"/>
  <c r="H215" i="16" s="1"/>
  <c r="G219" i="16"/>
  <c r="I219" i="16" s="1"/>
  <c r="F219" i="16"/>
  <c r="H219" i="16" s="1"/>
  <c r="G223" i="16"/>
  <c r="I223" i="16" s="1"/>
  <c r="F223" i="16"/>
  <c r="H223" i="16" s="1"/>
  <c r="G227" i="16"/>
  <c r="I227" i="16" s="1"/>
  <c r="F227" i="16"/>
  <c r="H227" i="16" s="1"/>
  <c r="G231" i="16"/>
  <c r="I231" i="16" s="1"/>
  <c r="F231" i="16"/>
  <c r="H231" i="16" s="1"/>
  <c r="G235" i="16"/>
  <c r="I235" i="16" s="1"/>
  <c r="F235" i="16"/>
  <c r="H235" i="16" s="1"/>
  <c r="G239" i="16"/>
  <c r="I239" i="16" s="1"/>
  <c r="F239" i="16"/>
  <c r="H239" i="16" s="1"/>
  <c r="G243" i="16"/>
  <c r="I243" i="16" s="1"/>
  <c r="F243" i="16"/>
  <c r="H243" i="16" s="1"/>
  <c r="G8" i="16"/>
  <c r="I8" i="16" s="1"/>
  <c r="G16" i="16"/>
  <c r="I16" i="16" s="1"/>
  <c r="G24" i="16"/>
  <c r="I24" i="16" s="1"/>
  <c r="G32" i="16"/>
  <c r="I32" i="16" s="1"/>
  <c r="G40" i="16"/>
  <c r="I40" i="16" s="1"/>
  <c r="G48" i="16"/>
  <c r="I48" i="16" s="1"/>
  <c r="G56" i="16"/>
  <c r="I56" i="16" s="1"/>
  <c r="G64" i="16"/>
  <c r="I64" i="16" s="1"/>
  <c r="G72" i="16"/>
  <c r="I72" i="16" s="1"/>
  <c r="G80" i="16"/>
  <c r="I80" i="16" s="1"/>
  <c r="G88" i="16"/>
  <c r="I88" i="16" s="1"/>
  <c r="G96" i="16"/>
  <c r="I96" i="16" s="1"/>
  <c r="G104" i="16"/>
  <c r="I104" i="16" s="1"/>
  <c r="G112" i="16"/>
  <c r="I112" i="16" s="1"/>
  <c r="G120" i="16"/>
  <c r="I120" i="16" s="1"/>
  <c r="G136" i="16"/>
  <c r="I136" i="16" s="1"/>
  <c r="G144" i="16"/>
  <c r="I144" i="16" s="1"/>
  <c r="G152" i="16"/>
  <c r="I152" i="16" s="1"/>
  <c r="G160" i="16"/>
  <c r="I160" i="16" s="1"/>
  <c r="G176" i="16"/>
  <c r="I176" i="16" s="1"/>
  <c r="G184" i="16"/>
  <c r="I184" i="16" s="1"/>
  <c r="F686" i="16"/>
  <c r="H686" i="16" s="1"/>
  <c r="F814" i="16"/>
  <c r="H814" i="16" s="1"/>
  <c r="G5" i="16"/>
  <c r="I5" i="16" s="1"/>
  <c r="F5" i="16"/>
  <c r="H5" i="16" s="1"/>
  <c r="G25" i="16"/>
  <c r="I25" i="16" s="1"/>
  <c r="F25" i="16"/>
  <c r="H25" i="16" s="1"/>
  <c r="G37" i="16"/>
  <c r="I37" i="16" s="1"/>
  <c r="F37" i="16"/>
  <c r="G49" i="16"/>
  <c r="I49" i="16" s="1"/>
  <c r="F49" i="16"/>
  <c r="H49" i="16" s="1"/>
  <c r="G61" i="16"/>
  <c r="I61" i="16" s="1"/>
  <c r="F61" i="16"/>
  <c r="H61" i="16" s="1"/>
  <c r="G73" i="16"/>
  <c r="I73" i="16" s="1"/>
  <c r="F73" i="16"/>
  <c r="H73" i="16" s="1"/>
  <c r="G85" i="16"/>
  <c r="I85" i="16" s="1"/>
  <c r="F85" i="16"/>
  <c r="H85" i="16" s="1"/>
  <c r="G97" i="16"/>
  <c r="I97" i="16" s="1"/>
  <c r="F97" i="16"/>
  <c r="H97" i="16" s="1"/>
  <c r="G109" i="16"/>
  <c r="I109" i="16" s="1"/>
  <c r="F109" i="16"/>
  <c r="H109" i="16" s="1"/>
  <c r="G121" i="16"/>
  <c r="I121" i="16" s="1"/>
  <c r="F121" i="16"/>
  <c r="H121" i="16" s="1"/>
  <c r="G133" i="16"/>
  <c r="I133" i="16" s="1"/>
  <c r="F133" i="16"/>
  <c r="H133" i="16" s="1"/>
  <c r="G145" i="16"/>
  <c r="I145" i="16" s="1"/>
  <c r="F145" i="16"/>
  <c r="H145" i="16" s="1"/>
  <c r="G161" i="16"/>
  <c r="I161" i="16" s="1"/>
  <c r="F161" i="16"/>
  <c r="H161" i="16" s="1"/>
  <c r="G173" i="16"/>
  <c r="I173" i="16" s="1"/>
  <c r="F173" i="16"/>
  <c r="H173" i="16" s="1"/>
  <c r="G185" i="16"/>
  <c r="I185" i="16" s="1"/>
  <c r="F185" i="16"/>
  <c r="H185" i="16" s="1"/>
  <c r="G197" i="16"/>
  <c r="I197" i="16" s="1"/>
  <c r="F197" i="16"/>
  <c r="H197" i="16" s="1"/>
  <c r="G213" i="16"/>
  <c r="I213" i="16" s="1"/>
  <c r="F213" i="16"/>
  <c r="H213" i="16" s="1"/>
  <c r="G225" i="16"/>
  <c r="I225" i="16" s="1"/>
  <c r="F225" i="16"/>
  <c r="H225" i="16" s="1"/>
  <c r="G233" i="16"/>
  <c r="I233" i="16" s="1"/>
  <c r="F233" i="16"/>
  <c r="H233" i="16" s="1"/>
  <c r="G245" i="16"/>
  <c r="I245" i="16" s="1"/>
  <c r="F245" i="16"/>
  <c r="H245" i="16" s="1"/>
  <c r="F128" i="16"/>
  <c r="H128" i="16" s="1"/>
  <c r="F164" i="16"/>
  <c r="H164" i="16" s="1"/>
  <c r="F168" i="16"/>
  <c r="H168" i="16" s="1"/>
  <c r="F188" i="16"/>
  <c r="H188" i="16" s="1"/>
  <c r="F192" i="16"/>
  <c r="H192" i="16" s="1"/>
  <c r="F196" i="16"/>
  <c r="H196" i="16" s="1"/>
  <c r="F200" i="16"/>
  <c r="H200" i="16" s="1"/>
  <c r="F204" i="16"/>
  <c r="H204" i="16" s="1"/>
  <c r="F208" i="16"/>
  <c r="H208" i="16" s="1"/>
  <c r="F216" i="16"/>
  <c r="H216" i="16" s="1"/>
  <c r="F220" i="16"/>
  <c r="H220" i="16" s="1"/>
  <c r="F224" i="16"/>
  <c r="H224" i="16" s="1"/>
  <c r="F228" i="16"/>
  <c r="H228" i="16" s="1"/>
  <c r="F232" i="16"/>
  <c r="H232" i="16" s="1"/>
  <c r="F236" i="16"/>
  <c r="H236" i="16" s="1"/>
  <c r="F240" i="16"/>
  <c r="H240" i="16" s="1"/>
  <c r="F244" i="16"/>
  <c r="H244" i="16" s="1"/>
  <c r="F248" i="16"/>
  <c r="H248" i="16" s="1"/>
  <c r="F252" i="16"/>
  <c r="H252" i="16" s="1"/>
  <c r="F256" i="16"/>
  <c r="H256" i="16" s="1"/>
  <c r="F260" i="16"/>
  <c r="H260" i="16" s="1"/>
  <c r="F264" i="16"/>
  <c r="H264" i="16" s="1"/>
  <c r="F268" i="16"/>
  <c r="H268" i="16" s="1"/>
  <c r="F272" i="16"/>
  <c r="H272" i="16" s="1"/>
  <c r="F276" i="16"/>
  <c r="H276" i="16" s="1"/>
  <c r="F280" i="16"/>
  <c r="H280" i="16" s="1"/>
  <c r="F284" i="16"/>
  <c r="H284" i="16" s="1"/>
  <c r="F288" i="16"/>
  <c r="H288" i="16" s="1"/>
  <c r="F292" i="16"/>
  <c r="H292" i="16" s="1"/>
  <c r="F296" i="16"/>
  <c r="H296" i="16" s="1"/>
  <c r="F300" i="16"/>
  <c r="H300" i="16" s="1"/>
  <c r="F304" i="16"/>
  <c r="H304" i="16" s="1"/>
  <c r="F308" i="16"/>
  <c r="H308" i="16" s="1"/>
  <c r="F312" i="16"/>
  <c r="H312" i="16" s="1"/>
  <c r="F316" i="16"/>
  <c r="H316" i="16" s="1"/>
  <c r="F320" i="16"/>
  <c r="H320" i="16" s="1"/>
  <c r="F324" i="16"/>
  <c r="H324" i="16" s="1"/>
  <c r="F328" i="16"/>
  <c r="H328" i="16" s="1"/>
  <c r="F332" i="16"/>
  <c r="H332" i="16" s="1"/>
  <c r="F336" i="16"/>
  <c r="H336" i="16" s="1"/>
  <c r="F344" i="16"/>
  <c r="H344" i="16" s="1"/>
  <c r="F348" i="16"/>
  <c r="H348" i="16" s="1"/>
  <c r="F352" i="16"/>
  <c r="H352" i="16" s="1"/>
  <c r="F356" i="16"/>
  <c r="H356" i="16" s="1"/>
  <c r="F360" i="16"/>
  <c r="H360" i="16" s="1"/>
  <c r="F364" i="16"/>
  <c r="H364" i="16" s="1"/>
  <c r="F368" i="16"/>
  <c r="H368" i="16" s="1"/>
  <c r="F372" i="16"/>
  <c r="H372" i="16" s="1"/>
  <c r="F376" i="16"/>
  <c r="H376" i="16" s="1"/>
  <c r="F380" i="16"/>
  <c r="H380" i="16" s="1"/>
  <c r="F384" i="16"/>
  <c r="H384" i="16" s="1"/>
  <c r="F388" i="16"/>
  <c r="H388" i="16" s="1"/>
  <c r="F392" i="16"/>
  <c r="H392" i="16" s="1"/>
  <c r="F396" i="16"/>
  <c r="H396" i="16" s="1"/>
  <c r="F400" i="16"/>
  <c r="H400" i="16" s="1"/>
  <c r="F404" i="16"/>
  <c r="H404" i="16" s="1"/>
  <c r="F408" i="16"/>
  <c r="H408" i="16" s="1"/>
  <c r="F412" i="16"/>
  <c r="H412" i="16" s="1"/>
  <c r="G416" i="16"/>
  <c r="I416" i="16" s="1"/>
  <c r="F416" i="16"/>
  <c r="H416" i="16" s="1"/>
  <c r="G420" i="16"/>
  <c r="I420" i="16" s="1"/>
  <c r="F420" i="16"/>
  <c r="H420" i="16" s="1"/>
  <c r="G424" i="16"/>
  <c r="I424" i="16" s="1"/>
  <c r="F424" i="16"/>
  <c r="G428" i="16"/>
  <c r="I428" i="16" s="1"/>
  <c r="F428" i="16"/>
  <c r="H428" i="16" s="1"/>
  <c r="G432" i="16"/>
  <c r="I432" i="16" s="1"/>
  <c r="F432" i="16"/>
  <c r="H432" i="16" s="1"/>
  <c r="G436" i="16"/>
  <c r="I436" i="16" s="1"/>
  <c r="F436" i="16"/>
  <c r="H436" i="16" s="1"/>
  <c r="G440" i="16"/>
  <c r="I440" i="16" s="1"/>
  <c r="F440" i="16"/>
  <c r="H440" i="16" s="1"/>
  <c r="G444" i="16"/>
  <c r="I444" i="16" s="1"/>
  <c r="F444" i="16"/>
  <c r="H444" i="16" s="1"/>
  <c r="G448" i="16"/>
  <c r="I448" i="16" s="1"/>
  <c r="F448" i="16"/>
  <c r="H448" i="16" s="1"/>
  <c r="G452" i="16"/>
  <c r="I452" i="16" s="1"/>
  <c r="F452" i="16"/>
  <c r="H452" i="16" s="1"/>
  <c r="G456" i="16"/>
  <c r="I456" i="16" s="1"/>
  <c r="F456" i="16"/>
  <c r="H456" i="16" s="1"/>
  <c r="G460" i="16"/>
  <c r="I460" i="16" s="1"/>
  <c r="F460" i="16"/>
  <c r="H460" i="16" s="1"/>
  <c r="G464" i="16"/>
  <c r="I464" i="16" s="1"/>
  <c r="F464" i="16"/>
  <c r="H464" i="16" s="1"/>
  <c r="G468" i="16"/>
  <c r="I468" i="16" s="1"/>
  <c r="F468" i="16"/>
  <c r="H468" i="16" s="1"/>
  <c r="G472" i="16"/>
  <c r="I472" i="16" s="1"/>
  <c r="F472" i="16"/>
  <c r="H472" i="16" s="1"/>
  <c r="G476" i="16"/>
  <c r="I476" i="16" s="1"/>
  <c r="F476" i="16"/>
  <c r="H476" i="16" s="1"/>
  <c r="G480" i="16"/>
  <c r="I480" i="16" s="1"/>
  <c r="F480" i="16"/>
  <c r="H480" i="16" s="1"/>
  <c r="G484" i="16"/>
  <c r="I484" i="16" s="1"/>
  <c r="F484" i="16"/>
  <c r="H484" i="16" s="1"/>
  <c r="G488" i="16"/>
  <c r="I488" i="16" s="1"/>
  <c r="F488" i="16"/>
  <c r="H488" i="16" s="1"/>
  <c r="G492" i="16"/>
  <c r="I492" i="16" s="1"/>
  <c r="F492" i="16"/>
  <c r="H492" i="16" s="1"/>
  <c r="G496" i="16"/>
  <c r="I496" i="16" s="1"/>
  <c r="F496" i="16"/>
  <c r="H496" i="16" s="1"/>
  <c r="G500" i="16"/>
  <c r="I500" i="16" s="1"/>
  <c r="F500" i="16"/>
  <c r="H500" i="16" s="1"/>
  <c r="G504" i="16"/>
  <c r="I504" i="16" s="1"/>
  <c r="F504" i="16"/>
  <c r="H504" i="16" s="1"/>
  <c r="G508" i="16"/>
  <c r="I508" i="16" s="1"/>
  <c r="F508" i="16"/>
  <c r="H508" i="16" s="1"/>
  <c r="G512" i="16"/>
  <c r="I512" i="16" s="1"/>
  <c r="F512" i="16"/>
  <c r="G516" i="16"/>
  <c r="I516" i="16" s="1"/>
  <c r="F516" i="16"/>
  <c r="H516" i="16" s="1"/>
  <c r="G520" i="16"/>
  <c r="I520" i="16" s="1"/>
  <c r="F520" i="16"/>
  <c r="H520" i="16" s="1"/>
  <c r="G524" i="16"/>
  <c r="I524" i="16" s="1"/>
  <c r="F524" i="16"/>
  <c r="H524" i="16" s="1"/>
  <c r="G528" i="16"/>
  <c r="I528" i="16" s="1"/>
  <c r="F528" i="16"/>
  <c r="H528" i="16" s="1"/>
  <c r="G532" i="16"/>
  <c r="I532" i="16" s="1"/>
  <c r="F532" i="16"/>
  <c r="H532" i="16" s="1"/>
  <c r="G536" i="16"/>
  <c r="I536" i="16" s="1"/>
  <c r="F536" i="16"/>
  <c r="H536" i="16" s="1"/>
  <c r="G540" i="16"/>
  <c r="I540" i="16" s="1"/>
  <c r="F540" i="16"/>
  <c r="H540" i="16" s="1"/>
  <c r="G544" i="16"/>
  <c r="I544" i="16" s="1"/>
  <c r="F544" i="16"/>
  <c r="G548" i="16"/>
  <c r="I548" i="16" s="1"/>
  <c r="F548" i="16"/>
  <c r="G552" i="16"/>
  <c r="I552" i="16" s="1"/>
  <c r="F552" i="16"/>
  <c r="H552" i="16" s="1"/>
  <c r="G556" i="16"/>
  <c r="I556" i="16" s="1"/>
  <c r="F556" i="16"/>
  <c r="H556" i="16" s="1"/>
  <c r="G560" i="16"/>
  <c r="I560" i="16" s="1"/>
  <c r="F560" i="16"/>
  <c r="H560" i="16" s="1"/>
  <c r="G564" i="16"/>
  <c r="I564" i="16" s="1"/>
  <c r="F564" i="16"/>
  <c r="H564" i="16" s="1"/>
  <c r="G568" i="16"/>
  <c r="I568" i="16" s="1"/>
  <c r="F568" i="16"/>
  <c r="H568" i="16" s="1"/>
  <c r="G572" i="16"/>
  <c r="I572" i="16" s="1"/>
  <c r="F572" i="16"/>
  <c r="H572" i="16" s="1"/>
  <c r="G576" i="16"/>
  <c r="I576" i="16" s="1"/>
  <c r="F576" i="16"/>
  <c r="H576" i="16" s="1"/>
  <c r="G580" i="16"/>
  <c r="I580" i="16" s="1"/>
  <c r="F580" i="16"/>
  <c r="H580" i="16" s="1"/>
  <c r="G584" i="16"/>
  <c r="I584" i="16" s="1"/>
  <c r="F584" i="16"/>
  <c r="H584" i="16" s="1"/>
  <c r="G588" i="16"/>
  <c r="I588" i="16" s="1"/>
  <c r="F588" i="16"/>
  <c r="H588" i="16" s="1"/>
  <c r="G592" i="16"/>
  <c r="I592" i="16" s="1"/>
  <c r="F592" i="16"/>
  <c r="H592" i="16" s="1"/>
  <c r="G596" i="16"/>
  <c r="I596" i="16" s="1"/>
  <c r="F596" i="16"/>
  <c r="H596" i="16" s="1"/>
  <c r="G600" i="16"/>
  <c r="I600" i="16" s="1"/>
  <c r="F600" i="16"/>
  <c r="H600" i="16" s="1"/>
  <c r="G604" i="16"/>
  <c r="I604" i="16" s="1"/>
  <c r="F604" i="16"/>
  <c r="H604" i="16" s="1"/>
  <c r="G608" i="16"/>
  <c r="I608" i="16" s="1"/>
  <c r="F608" i="16"/>
  <c r="H608" i="16" s="1"/>
  <c r="G612" i="16"/>
  <c r="I612" i="16" s="1"/>
  <c r="F612" i="16"/>
  <c r="H612" i="16" s="1"/>
  <c r="G616" i="16"/>
  <c r="I616" i="16" s="1"/>
  <c r="F616" i="16"/>
  <c r="H616" i="16" s="1"/>
  <c r="G620" i="16"/>
  <c r="I620" i="16" s="1"/>
  <c r="F620" i="16"/>
  <c r="H620" i="16" s="1"/>
  <c r="G624" i="16"/>
  <c r="I624" i="16" s="1"/>
  <c r="F624" i="16"/>
  <c r="H624" i="16" s="1"/>
  <c r="G628" i="16"/>
  <c r="I628" i="16" s="1"/>
  <c r="F628" i="16"/>
  <c r="G632" i="16"/>
  <c r="I632" i="16" s="1"/>
  <c r="F632" i="16"/>
  <c r="H632" i="16" s="1"/>
  <c r="G636" i="16"/>
  <c r="I636" i="16" s="1"/>
  <c r="F636" i="16"/>
  <c r="H636" i="16" s="1"/>
  <c r="G640" i="16"/>
  <c r="I640" i="16" s="1"/>
  <c r="F640" i="16"/>
  <c r="H640" i="16" s="1"/>
  <c r="G644" i="16"/>
  <c r="I644" i="16" s="1"/>
  <c r="F644" i="16"/>
  <c r="H644" i="16" s="1"/>
  <c r="G648" i="16"/>
  <c r="I648" i="16" s="1"/>
  <c r="F648" i="16"/>
  <c r="H648" i="16" s="1"/>
  <c r="G652" i="16"/>
  <c r="I652" i="16" s="1"/>
  <c r="F652" i="16"/>
  <c r="H652" i="16" s="1"/>
  <c r="G656" i="16"/>
  <c r="I656" i="16" s="1"/>
  <c r="F656" i="16"/>
  <c r="H656" i="16" s="1"/>
  <c r="G660" i="16"/>
  <c r="I660" i="16" s="1"/>
  <c r="F660" i="16"/>
  <c r="H660" i="16" s="1"/>
  <c r="G664" i="16"/>
  <c r="I664" i="16" s="1"/>
  <c r="F664" i="16"/>
  <c r="F668" i="16"/>
  <c r="H668" i="16" s="1"/>
  <c r="F672" i="16"/>
  <c r="H672" i="16" s="1"/>
  <c r="G672" i="16"/>
  <c r="I672" i="16" s="1"/>
  <c r="F676" i="16"/>
  <c r="H676" i="16" s="1"/>
  <c r="G676" i="16"/>
  <c r="I676" i="16" s="1"/>
  <c r="F680" i="16"/>
  <c r="H680" i="16" s="1"/>
  <c r="G680" i="16"/>
  <c r="I680" i="16" s="1"/>
  <c r="G684" i="16"/>
  <c r="I684" i="16" s="1"/>
  <c r="F684" i="16"/>
  <c r="H684" i="16" s="1"/>
  <c r="G688" i="16"/>
  <c r="I688" i="16" s="1"/>
  <c r="F688" i="16"/>
  <c r="H688" i="16" s="1"/>
  <c r="G692" i="16"/>
  <c r="I692" i="16" s="1"/>
  <c r="F692" i="16"/>
  <c r="H692" i="16" s="1"/>
  <c r="G696" i="16"/>
  <c r="I696" i="16" s="1"/>
  <c r="F696" i="16"/>
  <c r="H696" i="16" s="1"/>
  <c r="G700" i="16"/>
  <c r="I700" i="16" s="1"/>
  <c r="F700" i="16"/>
  <c r="H700" i="16" s="1"/>
  <c r="G704" i="16"/>
  <c r="I704" i="16" s="1"/>
  <c r="F704" i="16"/>
  <c r="H704" i="16" s="1"/>
  <c r="G708" i="16"/>
  <c r="I708" i="16" s="1"/>
  <c r="F708" i="16"/>
  <c r="H708" i="16" s="1"/>
  <c r="G712" i="16"/>
  <c r="I712" i="16" s="1"/>
  <c r="F712" i="16"/>
  <c r="H712" i="16" s="1"/>
  <c r="G716" i="16"/>
  <c r="I716" i="16" s="1"/>
  <c r="F716" i="16"/>
  <c r="H716" i="16" s="1"/>
  <c r="G720" i="16"/>
  <c r="I720" i="16" s="1"/>
  <c r="F720" i="16"/>
  <c r="H720" i="16" s="1"/>
  <c r="G724" i="16"/>
  <c r="I724" i="16" s="1"/>
  <c r="F724" i="16"/>
  <c r="G728" i="16"/>
  <c r="I728" i="16" s="1"/>
  <c r="F728" i="16"/>
  <c r="H728" i="16" s="1"/>
  <c r="G732" i="16"/>
  <c r="I732" i="16" s="1"/>
  <c r="F732" i="16"/>
  <c r="H732" i="16" s="1"/>
  <c r="G736" i="16"/>
  <c r="I736" i="16" s="1"/>
  <c r="F736" i="16"/>
  <c r="H736" i="16" s="1"/>
  <c r="G740" i="16"/>
  <c r="I740" i="16" s="1"/>
  <c r="F740" i="16"/>
  <c r="H740" i="16" s="1"/>
  <c r="G744" i="16"/>
  <c r="I744" i="16" s="1"/>
  <c r="F744" i="16"/>
  <c r="H744" i="16" s="1"/>
  <c r="G748" i="16"/>
  <c r="I748" i="16" s="1"/>
  <c r="F748" i="16"/>
  <c r="H748" i="16" s="1"/>
  <c r="G752" i="16"/>
  <c r="I752" i="16" s="1"/>
  <c r="F752" i="16"/>
  <c r="H752" i="16" s="1"/>
  <c r="G756" i="16"/>
  <c r="I756" i="16" s="1"/>
  <c r="F756" i="16"/>
  <c r="H756" i="16" s="1"/>
  <c r="G760" i="16"/>
  <c r="I760" i="16" s="1"/>
  <c r="F760" i="16"/>
  <c r="H760" i="16" s="1"/>
  <c r="G764" i="16"/>
  <c r="I764" i="16" s="1"/>
  <c r="F764" i="16"/>
  <c r="H764" i="16" s="1"/>
  <c r="G768" i="16"/>
  <c r="I768" i="16" s="1"/>
  <c r="F768" i="16"/>
  <c r="H768" i="16" s="1"/>
  <c r="G772" i="16"/>
  <c r="I772" i="16" s="1"/>
  <c r="F772" i="16"/>
  <c r="H772" i="16" s="1"/>
  <c r="G776" i="16"/>
  <c r="I776" i="16" s="1"/>
  <c r="F776" i="16"/>
  <c r="H776" i="16" s="1"/>
  <c r="G780" i="16"/>
  <c r="I780" i="16" s="1"/>
  <c r="F780" i="16"/>
  <c r="H780" i="16" s="1"/>
  <c r="G784" i="16"/>
  <c r="I784" i="16" s="1"/>
  <c r="F784" i="16"/>
  <c r="G788" i="16"/>
  <c r="I788" i="16" s="1"/>
  <c r="F788" i="16"/>
  <c r="H788" i="16" s="1"/>
  <c r="G792" i="16"/>
  <c r="I792" i="16" s="1"/>
  <c r="F792" i="16"/>
  <c r="H792" i="16" s="1"/>
  <c r="G796" i="16"/>
  <c r="I796" i="16" s="1"/>
  <c r="F796" i="16"/>
  <c r="H796" i="16" s="1"/>
  <c r="G800" i="16"/>
  <c r="I800" i="16" s="1"/>
  <c r="F800" i="16"/>
  <c r="H800" i="16" s="1"/>
  <c r="G804" i="16"/>
  <c r="I804" i="16" s="1"/>
  <c r="F804" i="16"/>
  <c r="H804" i="16" s="1"/>
  <c r="G808" i="16"/>
  <c r="I808" i="16" s="1"/>
  <c r="F808" i="16"/>
  <c r="H808" i="16" s="1"/>
  <c r="G812" i="16"/>
  <c r="I812" i="16" s="1"/>
  <c r="F812" i="16"/>
  <c r="H812" i="16" s="1"/>
  <c r="G816" i="16"/>
  <c r="I816" i="16" s="1"/>
  <c r="F816" i="16"/>
  <c r="H816" i="16" s="1"/>
  <c r="G820" i="16"/>
  <c r="I820" i="16" s="1"/>
  <c r="F820" i="16"/>
  <c r="H820" i="16" s="1"/>
  <c r="G824" i="16"/>
  <c r="I824" i="16" s="1"/>
  <c r="F824" i="16"/>
  <c r="G828" i="16"/>
  <c r="I828" i="16" s="1"/>
  <c r="F828" i="16"/>
  <c r="H828" i="16" s="1"/>
  <c r="G832" i="16"/>
  <c r="I832" i="16" s="1"/>
  <c r="F832" i="16"/>
  <c r="H832" i="16" s="1"/>
  <c r="G836" i="16"/>
  <c r="I836" i="16" s="1"/>
  <c r="F836" i="16"/>
  <c r="H836" i="16" s="1"/>
  <c r="G840" i="16"/>
  <c r="I840" i="16" s="1"/>
  <c r="F840" i="16"/>
  <c r="H840" i="16" s="1"/>
  <c r="G844" i="16"/>
  <c r="I844" i="16" s="1"/>
  <c r="F844" i="16"/>
  <c r="H844" i="16" s="1"/>
  <c r="G848" i="16"/>
  <c r="I848" i="16" s="1"/>
  <c r="F848" i="16"/>
  <c r="H848" i="16" s="1"/>
  <c r="G852" i="16"/>
  <c r="I852" i="16" s="1"/>
  <c r="F852" i="16"/>
  <c r="H852" i="16" s="1"/>
  <c r="G856" i="16"/>
  <c r="I856" i="16" s="1"/>
  <c r="F856" i="16"/>
  <c r="H856" i="16" s="1"/>
  <c r="G860" i="16"/>
  <c r="I860" i="16" s="1"/>
  <c r="F860" i="16"/>
  <c r="H860" i="16" s="1"/>
  <c r="G864" i="16"/>
  <c r="I864" i="16" s="1"/>
  <c r="F864" i="16"/>
  <c r="H864" i="16" s="1"/>
  <c r="G868" i="16"/>
  <c r="I868" i="16" s="1"/>
  <c r="F868" i="16"/>
  <c r="G872" i="16"/>
  <c r="I872" i="16" s="1"/>
  <c r="F872" i="16"/>
  <c r="H872" i="16" s="1"/>
  <c r="G876" i="16"/>
  <c r="I876" i="16" s="1"/>
  <c r="F876" i="16"/>
  <c r="H876" i="16" s="1"/>
  <c r="G880" i="16"/>
  <c r="I880" i="16" s="1"/>
  <c r="F880" i="16"/>
  <c r="H880" i="16" s="1"/>
  <c r="G884" i="16"/>
  <c r="I884" i="16" s="1"/>
  <c r="F884" i="16"/>
  <c r="H884" i="16" s="1"/>
  <c r="G888" i="16"/>
  <c r="I888" i="16" s="1"/>
  <c r="F888" i="16"/>
  <c r="H888" i="16" s="1"/>
  <c r="G892" i="16"/>
  <c r="I892" i="16" s="1"/>
  <c r="F892" i="16"/>
  <c r="H892" i="16" s="1"/>
  <c r="G896" i="16"/>
  <c r="I896" i="16" s="1"/>
  <c r="F896" i="16"/>
  <c r="H896" i="16" s="1"/>
  <c r="G900" i="16"/>
  <c r="I900" i="16" s="1"/>
  <c r="F900" i="16"/>
  <c r="H900" i="16" s="1"/>
  <c r="G904" i="16"/>
  <c r="I904" i="16" s="1"/>
  <c r="F904" i="16"/>
  <c r="H904" i="16" s="1"/>
  <c r="G908" i="16"/>
  <c r="I908" i="16" s="1"/>
  <c r="F908" i="16"/>
  <c r="H908" i="16" s="1"/>
  <c r="G912" i="16"/>
  <c r="I912" i="16" s="1"/>
  <c r="F912" i="16"/>
  <c r="H912" i="16" s="1"/>
  <c r="G916" i="16"/>
  <c r="I916" i="16" s="1"/>
  <c r="F916" i="16"/>
  <c r="H916" i="16" s="1"/>
  <c r="G920" i="16"/>
  <c r="I920" i="16" s="1"/>
  <c r="F920" i="16"/>
  <c r="H920" i="16" s="1"/>
  <c r="G924" i="16"/>
  <c r="I924" i="16" s="1"/>
  <c r="F924" i="16"/>
  <c r="G928" i="16"/>
  <c r="I928" i="16" s="1"/>
  <c r="F928" i="16"/>
  <c r="H928" i="16" s="1"/>
  <c r="G932" i="16"/>
  <c r="I932" i="16" s="1"/>
  <c r="F932" i="16"/>
  <c r="H932" i="16" s="1"/>
  <c r="G936" i="16"/>
  <c r="I936" i="16" s="1"/>
  <c r="F936" i="16"/>
  <c r="H936" i="16" s="1"/>
  <c r="G940" i="16"/>
  <c r="I940" i="16" s="1"/>
  <c r="F940" i="16"/>
  <c r="H940" i="16" s="1"/>
  <c r="G944" i="16"/>
  <c r="I944" i="16" s="1"/>
  <c r="F944" i="16"/>
  <c r="H944" i="16" s="1"/>
  <c r="G948" i="16"/>
  <c r="I948" i="16" s="1"/>
  <c r="F948" i="16"/>
  <c r="H948" i="16" s="1"/>
  <c r="G952" i="16"/>
  <c r="I952" i="16" s="1"/>
  <c r="F952" i="16"/>
  <c r="H952" i="16" s="1"/>
  <c r="G956" i="16"/>
  <c r="I956" i="16" s="1"/>
  <c r="F956" i="16"/>
  <c r="H956" i="16" s="1"/>
  <c r="G960" i="16"/>
  <c r="I960" i="16" s="1"/>
  <c r="F960" i="16"/>
  <c r="H960" i="16" s="1"/>
  <c r="G964" i="16"/>
  <c r="I964" i="16" s="1"/>
  <c r="F964" i="16"/>
  <c r="H964" i="16" s="1"/>
  <c r="G968" i="16"/>
  <c r="I968" i="16" s="1"/>
  <c r="F968" i="16"/>
  <c r="H968" i="16" s="1"/>
  <c r="G972" i="16"/>
  <c r="I972" i="16" s="1"/>
  <c r="F972" i="16"/>
  <c r="G976" i="16"/>
  <c r="I976" i="16" s="1"/>
  <c r="F976" i="16"/>
  <c r="H976" i="16" s="1"/>
  <c r="G980" i="16"/>
  <c r="I980" i="16" s="1"/>
  <c r="F980" i="16"/>
  <c r="H980" i="16" s="1"/>
  <c r="G984" i="16"/>
  <c r="I984" i="16" s="1"/>
  <c r="F984" i="16"/>
  <c r="H984" i="16" s="1"/>
  <c r="G988" i="16"/>
  <c r="I988" i="16" s="1"/>
  <c r="F988" i="16"/>
  <c r="G992" i="16"/>
  <c r="I992" i="16" s="1"/>
  <c r="F992" i="16"/>
  <c r="H992" i="16" s="1"/>
  <c r="G996" i="16"/>
  <c r="I996" i="16" s="1"/>
  <c r="F996" i="16"/>
  <c r="H996" i="16" s="1"/>
  <c r="G1000" i="16"/>
  <c r="I1000" i="16" s="1"/>
  <c r="F1000" i="16"/>
  <c r="G10" i="16"/>
  <c r="I10" i="16" s="1"/>
  <c r="G18" i="16"/>
  <c r="I18" i="16" s="1"/>
  <c r="G26" i="16"/>
  <c r="I26" i="16" s="1"/>
  <c r="G34" i="16"/>
  <c r="I34" i="16" s="1"/>
  <c r="G42" i="16"/>
  <c r="I42" i="16" s="1"/>
  <c r="G50" i="16"/>
  <c r="I50" i="16" s="1"/>
  <c r="G58" i="16"/>
  <c r="I58" i="16" s="1"/>
  <c r="G66" i="16"/>
  <c r="I66" i="16" s="1"/>
  <c r="G74" i="16"/>
  <c r="I74" i="16" s="1"/>
  <c r="G82" i="16"/>
  <c r="I82" i="16" s="1"/>
  <c r="G90" i="16"/>
  <c r="I90" i="16" s="1"/>
  <c r="G98" i="16"/>
  <c r="I98" i="16" s="1"/>
  <c r="G106" i="16"/>
  <c r="I106" i="16" s="1"/>
  <c r="G114" i="16"/>
  <c r="I114" i="16" s="1"/>
  <c r="G122" i="16"/>
  <c r="I122" i="16" s="1"/>
  <c r="G130" i="16"/>
  <c r="I130" i="16" s="1"/>
  <c r="G138" i="16"/>
  <c r="I138" i="16" s="1"/>
  <c r="G146" i="16"/>
  <c r="I146" i="16" s="1"/>
  <c r="G154" i="16"/>
  <c r="I154" i="16" s="1"/>
  <c r="G162" i="16"/>
  <c r="I162" i="16" s="1"/>
  <c r="G170" i="16"/>
  <c r="I170" i="16" s="1"/>
  <c r="G178" i="16"/>
  <c r="I178" i="16" s="1"/>
  <c r="G186" i="16"/>
  <c r="I186" i="16" s="1"/>
  <c r="G194" i="16"/>
  <c r="I194" i="16" s="1"/>
  <c r="G202" i="16"/>
  <c r="I202" i="16" s="1"/>
  <c r="G210" i="16"/>
  <c r="I210" i="16" s="1"/>
  <c r="G218" i="16"/>
  <c r="I218" i="16" s="1"/>
  <c r="G226" i="16"/>
  <c r="I226" i="16" s="1"/>
  <c r="G234" i="16"/>
  <c r="I234" i="16" s="1"/>
  <c r="G242" i="16"/>
  <c r="I242" i="16" s="1"/>
  <c r="G250" i="16"/>
  <c r="I250" i="16" s="1"/>
  <c r="G258" i="16"/>
  <c r="I258" i="16" s="1"/>
  <c r="G266" i="16"/>
  <c r="I266" i="16" s="1"/>
  <c r="G274" i="16"/>
  <c r="I274" i="16" s="1"/>
  <c r="G282" i="16"/>
  <c r="I282" i="16" s="1"/>
  <c r="G290" i="16"/>
  <c r="I290" i="16" s="1"/>
  <c r="G298" i="16"/>
  <c r="I298" i="16" s="1"/>
  <c r="G306" i="16"/>
  <c r="I306" i="16" s="1"/>
  <c r="G314" i="16"/>
  <c r="I314" i="16" s="1"/>
  <c r="G322" i="16"/>
  <c r="I322" i="16" s="1"/>
  <c r="G330" i="16"/>
  <c r="I330" i="16" s="1"/>
  <c r="G338" i="16"/>
  <c r="I338" i="16" s="1"/>
  <c r="G346" i="16"/>
  <c r="I346" i="16" s="1"/>
  <c r="G354" i="16"/>
  <c r="I354" i="16" s="1"/>
  <c r="G362" i="16"/>
  <c r="I362" i="16" s="1"/>
  <c r="G370" i="16"/>
  <c r="I370" i="16" s="1"/>
  <c r="G378" i="16"/>
  <c r="I378" i="16" s="1"/>
  <c r="G386" i="16"/>
  <c r="I386" i="16" s="1"/>
  <c r="G394" i="16"/>
  <c r="I394" i="16" s="1"/>
  <c r="G402" i="16"/>
  <c r="I402" i="16" s="1"/>
  <c r="G410" i="16"/>
  <c r="I410" i="16" s="1"/>
  <c r="F718" i="16"/>
  <c r="H718" i="16" s="1"/>
  <c r="F846" i="16"/>
  <c r="H846" i="16" s="1"/>
  <c r="F419" i="16"/>
  <c r="H419" i="16" s="1"/>
  <c r="F423" i="16"/>
  <c r="H423" i="16" s="1"/>
  <c r="F431" i="16"/>
  <c r="H431" i="16" s="1"/>
  <c r="F435" i="16"/>
  <c r="H435" i="16" s="1"/>
  <c r="F439" i="16"/>
  <c r="H439" i="16" s="1"/>
  <c r="F447" i="16"/>
  <c r="F451" i="16"/>
  <c r="H451" i="16" s="1"/>
  <c r="F455" i="16"/>
  <c r="H455" i="16" s="1"/>
  <c r="F463" i="16"/>
  <c r="H463" i="16" s="1"/>
  <c r="F467" i="16"/>
  <c r="H467" i="16" s="1"/>
  <c r="F471" i="16"/>
  <c r="H471" i="16" s="1"/>
  <c r="F479" i="16"/>
  <c r="H479" i="16" s="1"/>
  <c r="F483" i="16"/>
  <c r="H483" i="16" s="1"/>
  <c r="F487" i="16"/>
  <c r="H487" i="16" s="1"/>
  <c r="F495" i="16"/>
  <c r="H495" i="16" s="1"/>
  <c r="F499" i="16"/>
  <c r="H499" i="16" s="1"/>
  <c r="F503" i="16"/>
  <c r="F511" i="16"/>
  <c r="H511" i="16" s="1"/>
  <c r="F515" i="16"/>
  <c r="H515" i="16" s="1"/>
  <c r="F519" i="16"/>
  <c r="H519" i="16" s="1"/>
  <c r="F527" i="16"/>
  <c r="H527" i="16" s="1"/>
  <c r="F531" i="16"/>
  <c r="H531" i="16" s="1"/>
  <c r="F535" i="16"/>
  <c r="H535" i="16" s="1"/>
  <c r="F543" i="16"/>
  <c r="H543" i="16" s="1"/>
  <c r="F547" i="16"/>
  <c r="H547" i="16" s="1"/>
  <c r="F551" i="16"/>
  <c r="H551" i="16" s="1"/>
  <c r="F559" i="16"/>
  <c r="H559" i="16" s="1"/>
  <c r="F563" i="16"/>
  <c r="H563" i="16" s="1"/>
  <c r="F567" i="16"/>
  <c r="H567" i="16" s="1"/>
  <c r="F575" i="16"/>
  <c r="H575" i="16" s="1"/>
  <c r="F579" i="16"/>
  <c r="H579" i="16" s="1"/>
  <c r="F583" i="16"/>
  <c r="H583" i="16" s="1"/>
  <c r="F591" i="16"/>
  <c r="H591" i="16" s="1"/>
  <c r="F595" i="16"/>
  <c r="H595" i="16" s="1"/>
  <c r="F599" i="16"/>
  <c r="F607" i="16"/>
  <c r="H607" i="16" s="1"/>
  <c r="F611" i="16"/>
  <c r="H611" i="16" s="1"/>
  <c r="F615" i="16"/>
  <c r="H615" i="16" s="1"/>
  <c r="F623" i="16"/>
  <c r="F627" i="16"/>
  <c r="H627" i="16" s="1"/>
  <c r="F631" i="16"/>
  <c r="H631" i="16" s="1"/>
  <c r="F639" i="16"/>
  <c r="F643" i="16"/>
  <c r="H643" i="16" s="1"/>
  <c r="F647" i="16"/>
  <c r="H647" i="16" s="1"/>
  <c r="F655" i="16"/>
  <c r="H655" i="16" s="1"/>
  <c r="F659" i="16"/>
  <c r="H659" i="16" s="1"/>
  <c r="F663" i="16"/>
  <c r="H663" i="16" s="1"/>
  <c r="G667" i="16"/>
  <c r="I667" i="16" s="1"/>
  <c r="F667" i="16"/>
  <c r="H667" i="16" s="1"/>
  <c r="G671" i="16"/>
  <c r="I671" i="16" s="1"/>
  <c r="F671" i="16"/>
  <c r="H671" i="16" s="1"/>
  <c r="G675" i="16"/>
  <c r="I675" i="16" s="1"/>
  <c r="F675" i="16"/>
  <c r="H675" i="16" s="1"/>
  <c r="G679" i="16"/>
  <c r="I679" i="16" s="1"/>
  <c r="F679" i="16"/>
  <c r="H679" i="16" s="1"/>
  <c r="G683" i="16"/>
  <c r="I683" i="16" s="1"/>
  <c r="F683" i="16"/>
  <c r="H683" i="16" s="1"/>
  <c r="G687" i="16"/>
  <c r="I687" i="16" s="1"/>
  <c r="F687" i="16"/>
  <c r="H687" i="16" s="1"/>
  <c r="G691" i="16"/>
  <c r="I691" i="16" s="1"/>
  <c r="F691" i="16"/>
  <c r="H691" i="16" s="1"/>
  <c r="G695" i="16"/>
  <c r="I695" i="16" s="1"/>
  <c r="F695" i="16"/>
  <c r="H695" i="16" s="1"/>
  <c r="G699" i="16"/>
  <c r="I699" i="16" s="1"/>
  <c r="F699" i="16"/>
  <c r="H699" i="16" s="1"/>
  <c r="G703" i="16"/>
  <c r="I703" i="16" s="1"/>
  <c r="F703" i="16"/>
  <c r="H703" i="16" s="1"/>
  <c r="G707" i="16"/>
  <c r="I707" i="16" s="1"/>
  <c r="F707" i="16"/>
  <c r="G711" i="16"/>
  <c r="I711" i="16" s="1"/>
  <c r="F711" i="16"/>
  <c r="H711" i="16" s="1"/>
  <c r="G715" i="16"/>
  <c r="I715" i="16" s="1"/>
  <c r="F715" i="16"/>
  <c r="H715" i="16" s="1"/>
  <c r="G719" i="16"/>
  <c r="I719" i="16" s="1"/>
  <c r="F719" i="16"/>
  <c r="H719" i="16" s="1"/>
  <c r="G723" i="16"/>
  <c r="I723" i="16" s="1"/>
  <c r="F723" i="16"/>
  <c r="H723" i="16" s="1"/>
  <c r="G727" i="16"/>
  <c r="I727" i="16" s="1"/>
  <c r="F727" i="16"/>
  <c r="H727" i="16" s="1"/>
  <c r="G731" i="16"/>
  <c r="I731" i="16" s="1"/>
  <c r="F731" i="16"/>
  <c r="H731" i="16" s="1"/>
  <c r="G735" i="16"/>
  <c r="I735" i="16" s="1"/>
  <c r="F735" i="16"/>
  <c r="H735" i="16" s="1"/>
  <c r="G739" i="16"/>
  <c r="I739" i="16" s="1"/>
  <c r="F739" i="16"/>
  <c r="H739" i="16" s="1"/>
  <c r="G743" i="16"/>
  <c r="I743" i="16" s="1"/>
  <c r="F743" i="16"/>
  <c r="H743" i="16" s="1"/>
  <c r="G747" i="16"/>
  <c r="I747" i="16" s="1"/>
  <c r="F747" i="16"/>
  <c r="H747" i="16" s="1"/>
  <c r="G751" i="16"/>
  <c r="I751" i="16" s="1"/>
  <c r="F751" i="16"/>
  <c r="H751" i="16" s="1"/>
  <c r="G755" i="16"/>
  <c r="I755" i="16" s="1"/>
  <c r="F755" i="16"/>
  <c r="G759" i="16"/>
  <c r="I759" i="16" s="1"/>
  <c r="F759" i="16"/>
  <c r="H759" i="16" s="1"/>
  <c r="G763" i="16"/>
  <c r="I763" i="16" s="1"/>
  <c r="F763" i="16"/>
  <c r="H763" i="16" s="1"/>
  <c r="G767" i="16"/>
  <c r="I767" i="16" s="1"/>
  <c r="F767" i="16"/>
  <c r="H767" i="16" s="1"/>
  <c r="G771" i="16"/>
  <c r="I771" i="16" s="1"/>
  <c r="F771" i="16"/>
  <c r="H771" i="16" s="1"/>
  <c r="G775" i="16"/>
  <c r="I775" i="16" s="1"/>
  <c r="F775" i="16"/>
  <c r="H775" i="16" s="1"/>
  <c r="G779" i="16"/>
  <c r="I779" i="16" s="1"/>
  <c r="F779" i="16"/>
  <c r="H779" i="16" s="1"/>
  <c r="G783" i="16"/>
  <c r="I783" i="16" s="1"/>
  <c r="F783" i="16"/>
  <c r="H783" i="16" s="1"/>
  <c r="G787" i="16"/>
  <c r="I787" i="16" s="1"/>
  <c r="F787" i="16"/>
  <c r="H787" i="16" s="1"/>
  <c r="G791" i="16"/>
  <c r="I791" i="16" s="1"/>
  <c r="F791" i="16"/>
  <c r="H791" i="16" s="1"/>
  <c r="G795" i="16"/>
  <c r="I795" i="16" s="1"/>
  <c r="F795" i="16"/>
  <c r="H795" i="16" s="1"/>
  <c r="G799" i="16"/>
  <c r="I799" i="16" s="1"/>
  <c r="F799" i="16"/>
  <c r="H799" i="16" s="1"/>
  <c r="G803" i="16"/>
  <c r="I803" i="16" s="1"/>
  <c r="F803" i="16"/>
  <c r="H803" i="16" s="1"/>
  <c r="G807" i="16"/>
  <c r="I807" i="16" s="1"/>
  <c r="F807" i="16"/>
  <c r="H807" i="16" s="1"/>
  <c r="G811" i="16"/>
  <c r="I811" i="16" s="1"/>
  <c r="F811" i="16"/>
  <c r="G815" i="16"/>
  <c r="I815" i="16" s="1"/>
  <c r="F815" i="16"/>
  <c r="H815" i="16" s="1"/>
  <c r="G819" i="16"/>
  <c r="I819" i="16" s="1"/>
  <c r="F819" i="16"/>
  <c r="H819" i="16" s="1"/>
  <c r="G823" i="16"/>
  <c r="I823" i="16" s="1"/>
  <c r="F823" i="16"/>
  <c r="H823" i="16" s="1"/>
  <c r="G827" i="16"/>
  <c r="I827" i="16" s="1"/>
  <c r="F827" i="16"/>
  <c r="H827" i="16" s="1"/>
  <c r="G831" i="16"/>
  <c r="I831" i="16" s="1"/>
  <c r="F831" i="16"/>
  <c r="H831" i="16" s="1"/>
  <c r="G835" i="16"/>
  <c r="I835" i="16" s="1"/>
  <c r="F835" i="16"/>
  <c r="H835" i="16" s="1"/>
  <c r="G839" i="16"/>
  <c r="I839" i="16" s="1"/>
  <c r="F839" i="16"/>
  <c r="H839" i="16" s="1"/>
  <c r="G843" i="16"/>
  <c r="I843" i="16" s="1"/>
  <c r="F843" i="16"/>
  <c r="H843" i="16" s="1"/>
  <c r="G847" i="16"/>
  <c r="I847" i="16" s="1"/>
  <c r="F847" i="16"/>
  <c r="G851" i="16"/>
  <c r="I851" i="16" s="1"/>
  <c r="F851" i="16"/>
  <c r="G855" i="16"/>
  <c r="I855" i="16" s="1"/>
  <c r="F855" i="16"/>
  <c r="H855" i="16" s="1"/>
  <c r="G859" i="16"/>
  <c r="I859" i="16" s="1"/>
  <c r="F859" i="16"/>
  <c r="H859" i="16" s="1"/>
  <c r="G863" i="16"/>
  <c r="I863" i="16" s="1"/>
  <c r="F863" i="16"/>
  <c r="H863" i="16" s="1"/>
  <c r="G867" i="16"/>
  <c r="I867" i="16" s="1"/>
  <c r="F867" i="16"/>
  <c r="H867" i="16" s="1"/>
  <c r="G871" i="16"/>
  <c r="I871" i="16" s="1"/>
  <c r="F871" i="16"/>
  <c r="H871" i="16" s="1"/>
  <c r="G875" i="16"/>
  <c r="I875" i="16" s="1"/>
  <c r="F875" i="16"/>
  <c r="H875" i="16" s="1"/>
  <c r="G879" i="16"/>
  <c r="I879" i="16" s="1"/>
  <c r="F879" i="16"/>
  <c r="G883" i="16"/>
  <c r="I883" i="16" s="1"/>
  <c r="F883" i="16"/>
  <c r="H883" i="16" s="1"/>
  <c r="G887" i="16"/>
  <c r="I887" i="16" s="1"/>
  <c r="F887" i="16"/>
  <c r="H887" i="16" s="1"/>
  <c r="G891" i="16"/>
  <c r="I891" i="16" s="1"/>
  <c r="F891" i="16"/>
  <c r="H891" i="16" s="1"/>
  <c r="G895" i="16"/>
  <c r="I895" i="16" s="1"/>
  <c r="F895" i="16"/>
  <c r="H895" i="16" s="1"/>
  <c r="G899" i="16"/>
  <c r="I899" i="16" s="1"/>
  <c r="F899" i="16"/>
  <c r="H899" i="16" s="1"/>
  <c r="G903" i="16"/>
  <c r="I903" i="16" s="1"/>
  <c r="F903" i="16"/>
  <c r="H903" i="16" s="1"/>
  <c r="G907" i="16"/>
  <c r="I907" i="16" s="1"/>
  <c r="F907" i="16"/>
  <c r="H907" i="16" s="1"/>
  <c r="G911" i="16"/>
  <c r="I911" i="16" s="1"/>
  <c r="F911" i="16"/>
  <c r="H911" i="16" s="1"/>
  <c r="G915" i="16"/>
  <c r="I915" i="16" s="1"/>
  <c r="F915" i="16"/>
  <c r="G919" i="16"/>
  <c r="I919" i="16" s="1"/>
  <c r="F919" i="16"/>
  <c r="G923" i="16"/>
  <c r="I923" i="16" s="1"/>
  <c r="F923" i="16"/>
  <c r="H923" i="16" s="1"/>
  <c r="G927" i="16"/>
  <c r="I927" i="16" s="1"/>
  <c r="F927" i="16"/>
  <c r="H927" i="16" s="1"/>
  <c r="G931" i="16"/>
  <c r="I931" i="16" s="1"/>
  <c r="F931" i="16"/>
  <c r="H931" i="16" s="1"/>
  <c r="G935" i="16"/>
  <c r="I935" i="16" s="1"/>
  <c r="F935" i="16"/>
  <c r="H935" i="16" s="1"/>
  <c r="G939" i="16"/>
  <c r="I939" i="16" s="1"/>
  <c r="F939" i="16"/>
  <c r="H939" i="16" s="1"/>
  <c r="G943" i="16"/>
  <c r="I943" i="16" s="1"/>
  <c r="F943" i="16"/>
  <c r="H943" i="16" s="1"/>
  <c r="G947" i="16"/>
  <c r="I947" i="16" s="1"/>
  <c r="F947" i="16"/>
  <c r="H947" i="16" s="1"/>
  <c r="G951" i="16"/>
  <c r="I951" i="16" s="1"/>
  <c r="F951" i="16"/>
  <c r="H951" i="16" s="1"/>
  <c r="G955" i="16"/>
  <c r="I955" i="16" s="1"/>
  <c r="F955" i="16"/>
  <c r="H955" i="16" s="1"/>
  <c r="G959" i="16"/>
  <c r="I959" i="16" s="1"/>
  <c r="F959" i="16"/>
  <c r="H959" i="16" s="1"/>
  <c r="G963" i="16"/>
  <c r="I963" i="16" s="1"/>
  <c r="F963" i="16"/>
  <c r="H963" i="16" s="1"/>
  <c r="G967" i="16"/>
  <c r="I967" i="16" s="1"/>
  <c r="F967" i="16"/>
  <c r="H967" i="16" s="1"/>
  <c r="G971" i="16"/>
  <c r="I971" i="16" s="1"/>
  <c r="F971" i="16"/>
  <c r="H971" i="16" s="1"/>
  <c r="G975" i="16"/>
  <c r="I975" i="16" s="1"/>
  <c r="F975" i="16"/>
  <c r="H975" i="16" s="1"/>
  <c r="G979" i="16"/>
  <c r="I979" i="16" s="1"/>
  <c r="F979" i="16"/>
  <c r="G983" i="16"/>
  <c r="I983" i="16" s="1"/>
  <c r="F983" i="16"/>
  <c r="H983" i="16" s="1"/>
  <c r="G987" i="16"/>
  <c r="I987" i="16" s="1"/>
  <c r="F987" i="16"/>
  <c r="H987" i="16" s="1"/>
  <c r="G991" i="16"/>
  <c r="I991" i="16" s="1"/>
  <c r="F991" i="16"/>
  <c r="H991" i="16" s="1"/>
  <c r="G995" i="16"/>
  <c r="I995" i="16" s="1"/>
  <c r="F995" i="16"/>
  <c r="H995" i="16" s="1"/>
  <c r="G999" i="16"/>
  <c r="I999" i="16" s="1"/>
  <c r="F999" i="16"/>
  <c r="H999" i="16" s="1"/>
  <c r="F247" i="16"/>
  <c r="H247" i="16" s="1"/>
  <c r="F249" i="16"/>
  <c r="H249" i="16" s="1"/>
  <c r="F251" i="16"/>
  <c r="H251" i="16" s="1"/>
  <c r="F253" i="16"/>
  <c r="H253" i="16" s="1"/>
  <c r="F255" i="16"/>
  <c r="F257" i="16"/>
  <c r="H257" i="16" s="1"/>
  <c r="F259" i="16"/>
  <c r="H259" i="16" s="1"/>
  <c r="F261" i="16"/>
  <c r="H261" i="16" s="1"/>
  <c r="F263" i="16"/>
  <c r="H263" i="16" s="1"/>
  <c r="F265" i="16"/>
  <c r="H265" i="16" s="1"/>
  <c r="F267" i="16"/>
  <c r="H267" i="16" s="1"/>
  <c r="F269" i="16"/>
  <c r="H269" i="16" s="1"/>
  <c r="F271" i="16"/>
  <c r="H271" i="16" s="1"/>
  <c r="F273" i="16"/>
  <c r="H273" i="16" s="1"/>
  <c r="F275" i="16"/>
  <c r="H275" i="16" s="1"/>
  <c r="F277" i="16"/>
  <c r="H277" i="16" s="1"/>
  <c r="F279" i="16"/>
  <c r="H279" i="16" s="1"/>
  <c r="F281" i="16"/>
  <c r="H281" i="16" s="1"/>
  <c r="F283" i="16"/>
  <c r="H283" i="16" s="1"/>
  <c r="F285" i="16"/>
  <c r="H285" i="16" s="1"/>
  <c r="F287" i="16"/>
  <c r="H287" i="16" s="1"/>
  <c r="F289" i="16"/>
  <c r="H289" i="16" s="1"/>
  <c r="F291" i="16"/>
  <c r="F293" i="16"/>
  <c r="H293" i="16" s="1"/>
  <c r="F295" i="16"/>
  <c r="H295" i="16" s="1"/>
  <c r="F297" i="16"/>
  <c r="H297" i="16" s="1"/>
  <c r="F299" i="16"/>
  <c r="H299" i="16" s="1"/>
  <c r="F301" i="16"/>
  <c r="H301" i="16" s="1"/>
  <c r="F303" i="16"/>
  <c r="H303" i="16" s="1"/>
  <c r="F305" i="16"/>
  <c r="H305" i="16" s="1"/>
  <c r="F307" i="16"/>
  <c r="H307" i="16" s="1"/>
  <c r="F309" i="16"/>
  <c r="H309" i="16" s="1"/>
  <c r="F311" i="16"/>
  <c r="H311" i="16" s="1"/>
  <c r="F313" i="16"/>
  <c r="H313" i="16" s="1"/>
  <c r="F315" i="16"/>
  <c r="H315" i="16" s="1"/>
  <c r="F317" i="16"/>
  <c r="H317" i="16" s="1"/>
  <c r="F319" i="16"/>
  <c r="H319" i="16" s="1"/>
  <c r="F321" i="16"/>
  <c r="H321" i="16" s="1"/>
  <c r="F323" i="16"/>
  <c r="H323" i="16" s="1"/>
  <c r="F325" i="16"/>
  <c r="H325" i="16" s="1"/>
  <c r="F327" i="16"/>
  <c r="H327" i="16" s="1"/>
  <c r="F329" i="16"/>
  <c r="H329" i="16" s="1"/>
  <c r="F331" i="16"/>
  <c r="H331" i="16" s="1"/>
  <c r="F333" i="16"/>
  <c r="H333" i="16" s="1"/>
  <c r="F335" i="16"/>
  <c r="H335" i="16" s="1"/>
  <c r="F337" i="16"/>
  <c r="H337" i="16" s="1"/>
  <c r="F339" i="16"/>
  <c r="H339" i="16" s="1"/>
  <c r="F341" i="16"/>
  <c r="H341" i="16" s="1"/>
  <c r="F343" i="16"/>
  <c r="F345" i="16"/>
  <c r="H345" i="16" s="1"/>
  <c r="F347" i="16"/>
  <c r="H347" i="16" s="1"/>
  <c r="F349" i="16"/>
  <c r="H349" i="16" s="1"/>
  <c r="F351" i="16"/>
  <c r="H351" i="16" s="1"/>
  <c r="F353" i="16"/>
  <c r="H353" i="16" s="1"/>
  <c r="F355" i="16"/>
  <c r="H355" i="16" s="1"/>
  <c r="F357" i="16"/>
  <c r="H357" i="16" s="1"/>
  <c r="F359" i="16"/>
  <c r="H359" i="16" s="1"/>
  <c r="F361" i="16"/>
  <c r="H361" i="16" s="1"/>
  <c r="F363" i="16"/>
  <c r="H363" i="16" s="1"/>
  <c r="F365" i="16"/>
  <c r="H365" i="16" s="1"/>
  <c r="F367" i="16"/>
  <c r="H367" i="16" s="1"/>
  <c r="F369" i="16"/>
  <c r="H369" i="16" s="1"/>
  <c r="F371" i="16"/>
  <c r="H371" i="16" s="1"/>
  <c r="F373" i="16"/>
  <c r="H373" i="16" s="1"/>
  <c r="F375" i="16"/>
  <c r="H375" i="16" s="1"/>
  <c r="F377" i="16"/>
  <c r="H377" i="16" s="1"/>
  <c r="F379" i="16"/>
  <c r="H379" i="16" s="1"/>
  <c r="F381" i="16"/>
  <c r="H381" i="16" s="1"/>
  <c r="F383" i="16"/>
  <c r="H383" i="16" s="1"/>
  <c r="F385" i="16"/>
  <c r="H385" i="16" s="1"/>
  <c r="F387" i="16"/>
  <c r="H387" i="16" s="1"/>
  <c r="F389" i="16"/>
  <c r="H389" i="16" s="1"/>
  <c r="F391" i="16"/>
  <c r="H391" i="16" s="1"/>
  <c r="F393" i="16"/>
  <c r="H393" i="16" s="1"/>
  <c r="F395" i="16"/>
  <c r="H395" i="16" s="1"/>
  <c r="F397" i="16"/>
  <c r="H397" i="16" s="1"/>
  <c r="F399" i="16"/>
  <c r="H399" i="16" s="1"/>
  <c r="F401" i="16"/>
  <c r="H401" i="16" s="1"/>
  <c r="F403" i="16"/>
  <c r="H403" i="16" s="1"/>
  <c r="F405" i="16"/>
  <c r="H405" i="16" s="1"/>
  <c r="F407" i="16"/>
  <c r="H407" i="16" s="1"/>
  <c r="F409" i="16"/>
  <c r="H409" i="16" s="1"/>
  <c r="F411" i="16"/>
  <c r="H411" i="16" s="1"/>
  <c r="F413" i="16"/>
  <c r="H413" i="16" s="1"/>
  <c r="F415" i="16"/>
  <c r="H415" i="16" s="1"/>
  <c r="G247" i="16"/>
  <c r="I247" i="16" s="1"/>
  <c r="G255" i="16"/>
  <c r="I255" i="16" s="1"/>
  <c r="G259" i="16"/>
  <c r="I259" i="16" s="1"/>
  <c r="G263" i="16"/>
  <c r="I263" i="16" s="1"/>
  <c r="G271" i="16"/>
  <c r="I271" i="16" s="1"/>
  <c r="G275" i="16"/>
  <c r="I275" i="16" s="1"/>
  <c r="G287" i="16"/>
  <c r="I287" i="16" s="1"/>
  <c r="G291" i="16"/>
  <c r="I291" i="16" s="1"/>
  <c r="G295" i="16"/>
  <c r="I295" i="16" s="1"/>
  <c r="G303" i="16"/>
  <c r="I303" i="16" s="1"/>
  <c r="G307" i="16"/>
  <c r="I307" i="16" s="1"/>
  <c r="G311" i="16"/>
  <c r="I311" i="16" s="1"/>
  <c r="G319" i="16"/>
  <c r="I319" i="16" s="1"/>
  <c r="G323" i="16"/>
  <c r="I323" i="16" s="1"/>
  <c r="G327" i="16"/>
  <c r="I327" i="16" s="1"/>
  <c r="G335" i="16"/>
  <c r="I335" i="16" s="1"/>
  <c r="G339" i="16"/>
  <c r="I339" i="16" s="1"/>
  <c r="G343" i="16"/>
  <c r="I343" i="16" s="1"/>
  <c r="G351" i="16"/>
  <c r="I351" i="16" s="1"/>
  <c r="G355" i="16"/>
  <c r="I355" i="16" s="1"/>
  <c r="G359" i="16"/>
  <c r="I359" i="16" s="1"/>
  <c r="G367" i="16"/>
  <c r="I367" i="16" s="1"/>
  <c r="G371" i="16"/>
  <c r="I371" i="16" s="1"/>
  <c r="G375" i="16"/>
  <c r="I375" i="16" s="1"/>
  <c r="G383" i="16"/>
  <c r="I383" i="16" s="1"/>
  <c r="G387" i="16"/>
  <c r="I387" i="16" s="1"/>
  <c r="G391" i="16"/>
  <c r="I391" i="16" s="1"/>
  <c r="G399" i="16"/>
  <c r="I399" i="16" s="1"/>
  <c r="G403" i="16"/>
  <c r="I403" i="16" s="1"/>
  <c r="G407" i="16"/>
  <c r="I407" i="16" s="1"/>
  <c r="G415" i="16"/>
  <c r="I415" i="16" s="1"/>
  <c r="G423" i="16"/>
  <c r="I423" i="16" s="1"/>
  <c r="G431" i="16"/>
  <c r="I431" i="16" s="1"/>
  <c r="G439" i="16"/>
  <c r="I439" i="16" s="1"/>
  <c r="G447" i="16"/>
  <c r="I447" i="16" s="1"/>
  <c r="G455" i="16"/>
  <c r="I455" i="16" s="1"/>
  <c r="G463" i="16"/>
  <c r="I463" i="16" s="1"/>
  <c r="G471" i="16"/>
  <c r="I471" i="16" s="1"/>
  <c r="G479" i="16"/>
  <c r="I479" i="16" s="1"/>
  <c r="G487" i="16"/>
  <c r="I487" i="16" s="1"/>
  <c r="G495" i="16"/>
  <c r="I495" i="16" s="1"/>
  <c r="G503" i="16"/>
  <c r="I503" i="16" s="1"/>
  <c r="G511" i="16"/>
  <c r="I511" i="16" s="1"/>
  <c r="G519" i="16"/>
  <c r="I519" i="16" s="1"/>
  <c r="G527" i="16"/>
  <c r="I527" i="16" s="1"/>
  <c r="G535" i="16"/>
  <c r="I535" i="16" s="1"/>
  <c r="G543" i="16"/>
  <c r="I543" i="16" s="1"/>
  <c r="G551" i="16"/>
  <c r="I551" i="16" s="1"/>
  <c r="G559" i="16"/>
  <c r="I559" i="16" s="1"/>
  <c r="G567" i="16"/>
  <c r="I567" i="16" s="1"/>
  <c r="G575" i="16"/>
  <c r="I575" i="16" s="1"/>
  <c r="G583" i="16"/>
  <c r="I583" i="16" s="1"/>
  <c r="G591" i="16"/>
  <c r="I591" i="16" s="1"/>
  <c r="G599" i="16"/>
  <c r="I599" i="16" s="1"/>
  <c r="G607" i="16"/>
  <c r="I607" i="16" s="1"/>
  <c r="G615" i="16"/>
  <c r="I615" i="16" s="1"/>
  <c r="G623" i="16"/>
  <c r="I623" i="16" s="1"/>
  <c r="G631" i="16"/>
  <c r="I631" i="16" s="1"/>
  <c r="G639" i="16"/>
  <c r="I639" i="16" s="1"/>
  <c r="G647" i="16"/>
  <c r="I647" i="16" s="1"/>
  <c r="G655" i="16"/>
  <c r="I655" i="16" s="1"/>
  <c r="G663" i="16"/>
  <c r="I663" i="16" s="1"/>
  <c r="F417" i="16"/>
  <c r="H417" i="16" s="1"/>
  <c r="F421" i="16"/>
  <c r="H421" i="16" s="1"/>
  <c r="F425" i="16"/>
  <c r="H425" i="16" s="1"/>
  <c r="F429" i="16"/>
  <c r="H429" i="16" s="1"/>
  <c r="F433" i="16"/>
  <c r="H433" i="16" s="1"/>
  <c r="F437" i="16"/>
  <c r="H437" i="16" s="1"/>
  <c r="F441" i="16"/>
  <c r="F445" i="16"/>
  <c r="H445" i="16" s="1"/>
  <c r="F449" i="16"/>
  <c r="H449" i="16" s="1"/>
  <c r="F453" i="16"/>
  <c r="H453" i="16" s="1"/>
  <c r="F457" i="16"/>
  <c r="F461" i="16"/>
  <c r="H461" i="16" s="1"/>
  <c r="F465" i="16"/>
  <c r="H465" i="16" s="1"/>
  <c r="F469" i="16"/>
  <c r="H469" i="16" s="1"/>
  <c r="F473" i="16"/>
  <c r="H473" i="16" s="1"/>
  <c r="F477" i="16"/>
  <c r="H477" i="16" s="1"/>
  <c r="F481" i="16"/>
  <c r="F485" i="16"/>
  <c r="H485" i="16" s="1"/>
  <c r="F489" i="16"/>
  <c r="H489" i="16" s="1"/>
  <c r="F493" i="16"/>
  <c r="H493" i="16" s="1"/>
  <c r="F497" i="16"/>
  <c r="F501" i="16"/>
  <c r="H501" i="16" s="1"/>
  <c r="F505" i="16"/>
  <c r="H505" i="16" s="1"/>
  <c r="F509" i="16"/>
  <c r="H509" i="16" s="1"/>
  <c r="F513" i="16"/>
  <c r="H513" i="16" s="1"/>
  <c r="F517" i="16"/>
  <c r="H517" i="16" s="1"/>
  <c r="F521" i="16"/>
  <c r="H521" i="16" s="1"/>
  <c r="F525" i="16"/>
  <c r="H525" i="16" s="1"/>
  <c r="F529" i="16"/>
  <c r="H529" i="16" s="1"/>
  <c r="F533" i="16"/>
  <c r="H533" i="16" s="1"/>
  <c r="F537" i="16"/>
  <c r="H537" i="16" s="1"/>
  <c r="F541" i="16"/>
  <c r="H541" i="16" s="1"/>
  <c r="F545" i="16"/>
  <c r="H545" i="16" s="1"/>
  <c r="F549" i="16"/>
  <c r="H549" i="16" s="1"/>
  <c r="F553" i="16"/>
  <c r="H553" i="16" s="1"/>
  <c r="F557" i="16"/>
  <c r="H557" i="16" s="1"/>
  <c r="F561" i="16"/>
  <c r="H561" i="16" s="1"/>
  <c r="F565" i="16"/>
  <c r="H565" i="16" s="1"/>
  <c r="F569" i="16"/>
  <c r="H569" i="16" s="1"/>
  <c r="F573" i="16"/>
  <c r="H573" i="16" s="1"/>
  <c r="F577" i="16"/>
  <c r="H577" i="16" s="1"/>
  <c r="F581" i="16"/>
  <c r="H581" i="16" s="1"/>
  <c r="F585" i="16"/>
  <c r="H585" i="16" s="1"/>
  <c r="F589" i="16"/>
  <c r="H589" i="16" s="1"/>
  <c r="F593" i="16"/>
  <c r="H593" i="16" s="1"/>
  <c r="F597" i="16"/>
  <c r="H597" i="16" s="1"/>
  <c r="F601" i="16"/>
  <c r="H601" i="16" s="1"/>
  <c r="F605" i="16"/>
  <c r="H605" i="16" s="1"/>
  <c r="F609" i="16"/>
  <c r="F613" i="16"/>
  <c r="H613" i="16" s="1"/>
  <c r="F617" i="16"/>
  <c r="H617" i="16" s="1"/>
  <c r="F621" i="16"/>
  <c r="H621" i="16" s="1"/>
  <c r="F625" i="16"/>
  <c r="H625" i="16" s="1"/>
  <c r="F629" i="16"/>
  <c r="H629" i="16" s="1"/>
  <c r="F633" i="16"/>
  <c r="F637" i="16"/>
  <c r="H637" i="16" s="1"/>
  <c r="F641" i="16"/>
  <c r="H641" i="16" s="1"/>
  <c r="F645" i="16"/>
  <c r="H645" i="16" s="1"/>
  <c r="F649" i="16"/>
  <c r="H649" i="16" s="1"/>
  <c r="F653" i="16"/>
  <c r="H653" i="16" s="1"/>
  <c r="F657" i="16"/>
  <c r="H657" i="16" s="1"/>
  <c r="F661" i="16"/>
  <c r="H661" i="16" s="1"/>
  <c r="F665" i="16"/>
  <c r="G669" i="16"/>
  <c r="I669" i="16" s="1"/>
  <c r="F669" i="16"/>
  <c r="H669" i="16" s="1"/>
  <c r="G673" i="16"/>
  <c r="I673" i="16" s="1"/>
  <c r="F673" i="16"/>
  <c r="G677" i="16"/>
  <c r="I677" i="16" s="1"/>
  <c r="F677" i="16"/>
  <c r="H677" i="16" s="1"/>
  <c r="G681" i="16"/>
  <c r="I681" i="16" s="1"/>
  <c r="F681" i="16"/>
  <c r="H681" i="16" s="1"/>
  <c r="G685" i="16"/>
  <c r="I685" i="16" s="1"/>
  <c r="F685" i="16"/>
  <c r="H685" i="16" s="1"/>
  <c r="G689" i="16"/>
  <c r="I689" i="16" s="1"/>
  <c r="F689" i="16"/>
  <c r="H689" i="16" s="1"/>
  <c r="G693" i="16"/>
  <c r="I693" i="16" s="1"/>
  <c r="F693" i="16"/>
  <c r="H693" i="16" s="1"/>
  <c r="G697" i="16"/>
  <c r="I697" i="16" s="1"/>
  <c r="F697" i="16"/>
  <c r="H697" i="16" s="1"/>
  <c r="G701" i="16"/>
  <c r="I701" i="16" s="1"/>
  <c r="F701" i="16"/>
  <c r="H701" i="16" s="1"/>
  <c r="G705" i="16"/>
  <c r="I705" i="16" s="1"/>
  <c r="F705" i="16"/>
  <c r="H705" i="16" s="1"/>
  <c r="G709" i="16"/>
  <c r="I709" i="16" s="1"/>
  <c r="F709" i="16"/>
  <c r="G713" i="16"/>
  <c r="I713" i="16" s="1"/>
  <c r="F713" i="16"/>
  <c r="H713" i="16" s="1"/>
  <c r="G717" i="16"/>
  <c r="I717" i="16" s="1"/>
  <c r="F717" i="16"/>
  <c r="G721" i="16"/>
  <c r="I721" i="16" s="1"/>
  <c r="F721" i="16"/>
  <c r="H721" i="16" s="1"/>
  <c r="G725" i="16"/>
  <c r="I725" i="16" s="1"/>
  <c r="F725" i="16"/>
  <c r="H725" i="16" s="1"/>
  <c r="G729" i="16"/>
  <c r="I729" i="16" s="1"/>
  <c r="F729" i="16"/>
  <c r="H729" i="16" s="1"/>
  <c r="G733" i="16"/>
  <c r="I733" i="16" s="1"/>
  <c r="F733" i="16"/>
  <c r="H733" i="16" s="1"/>
  <c r="G737" i="16"/>
  <c r="I737" i="16" s="1"/>
  <c r="F737" i="16"/>
  <c r="H737" i="16" s="1"/>
  <c r="G741" i="16"/>
  <c r="I741" i="16" s="1"/>
  <c r="F741" i="16"/>
  <c r="H741" i="16" s="1"/>
  <c r="G745" i="16"/>
  <c r="I745" i="16" s="1"/>
  <c r="F745" i="16"/>
  <c r="H745" i="16" s="1"/>
  <c r="G749" i="16"/>
  <c r="I749" i="16" s="1"/>
  <c r="F749" i="16"/>
  <c r="H749" i="16" s="1"/>
  <c r="G753" i="16"/>
  <c r="I753" i="16" s="1"/>
  <c r="F753" i="16"/>
  <c r="H753" i="16" s="1"/>
  <c r="G757" i="16"/>
  <c r="I757" i="16" s="1"/>
  <c r="F757" i="16"/>
  <c r="H757" i="16" s="1"/>
  <c r="G761" i="16"/>
  <c r="I761" i="16" s="1"/>
  <c r="F761" i="16"/>
  <c r="H761" i="16" s="1"/>
  <c r="G765" i="16"/>
  <c r="I765" i="16" s="1"/>
  <c r="F765" i="16"/>
  <c r="H765" i="16" s="1"/>
  <c r="G769" i="16"/>
  <c r="I769" i="16" s="1"/>
  <c r="F769" i="16"/>
  <c r="H769" i="16" s="1"/>
  <c r="G773" i="16"/>
  <c r="I773" i="16" s="1"/>
  <c r="F773" i="16"/>
  <c r="G777" i="16"/>
  <c r="I777" i="16" s="1"/>
  <c r="F777" i="16"/>
  <c r="H777" i="16" s="1"/>
  <c r="G781" i="16"/>
  <c r="I781" i="16" s="1"/>
  <c r="F781" i="16"/>
  <c r="H781" i="16" s="1"/>
  <c r="G785" i="16"/>
  <c r="I785" i="16" s="1"/>
  <c r="F785" i="16"/>
  <c r="H785" i="16" s="1"/>
  <c r="G789" i="16"/>
  <c r="I789" i="16" s="1"/>
  <c r="F789" i="16"/>
  <c r="G793" i="16"/>
  <c r="I793" i="16" s="1"/>
  <c r="F793" i="16"/>
  <c r="H793" i="16" s="1"/>
  <c r="G797" i="16"/>
  <c r="I797" i="16" s="1"/>
  <c r="F797" i="16"/>
  <c r="H797" i="16" s="1"/>
  <c r="G801" i="16"/>
  <c r="I801" i="16" s="1"/>
  <c r="F801" i="16"/>
  <c r="H801" i="16" s="1"/>
  <c r="G805" i="16"/>
  <c r="I805" i="16" s="1"/>
  <c r="F805" i="16"/>
  <c r="H805" i="16" s="1"/>
  <c r="G809" i="16"/>
  <c r="I809" i="16" s="1"/>
  <c r="F809" i="16"/>
  <c r="H809" i="16" s="1"/>
  <c r="G813" i="16"/>
  <c r="I813" i="16" s="1"/>
  <c r="F813" i="16"/>
  <c r="H813" i="16" s="1"/>
  <c r="G817" i="16"/>
  <c r="I817" i="16" s="1"/>
  <c r="F817" i="16"/>
  <c r="G821" i="16"/>
  <c r="I821" i="16" s="1"/>
  <c r="F821" i="16"/>
  <c r="H821" i="16" s="1"/>
  <c r="G825" i="16"/>
  <c r="I825" i="16" s="1"/>
  <c r="F825" i="16"/>
  <c r="G829" i="16"/>
  <c r="I829" i="16" s="1"/>
  <c r="F829" i="16"/>
  <c r="H829" i="16" s="1"/>
  <c r="G833" i="16"/>
  <c r="I833" i="16" s="1"/>
  <c r="F833" i="16"/>
  <c r="G837" i="16"/>
  <c r="I837" i="16" s="1"/>
  <c r="F837" i="16"/>
  <c r="H837" i="16" s="1"/>
  <c r="G841" i="16"/>
  <c r="I841" i="16" s="1"/>
  <c r="F841" i="16"/>
  <c r="H841" i="16" s="1"/>
  <c r="G845" i="16"/>
  <c r="I845" i="16" s="1"/>
  <c r="F845" i="16"/>
  <c r="H845" i="16" s="1"/>
  <c r="G849" i="16"/>
  <c r="I849" i="16" s="1"/>
  <c r="F849" i="16"/>
  <c r="H849" i="16" s="1"/>
  <c r="G853" i="16"/>
  <c r="I853" i="16" s="1"/>
  <c r="F853" i="16"/>
  <c r="H853" i="16" s="1"/>
  <c r="G857" i="16"/>
  <c r="I857" i="16" s="1"/>
  <c r="F857" i="16"/>
  <c r="H857" i="16" s="1"/>
  <c r="G861" i="16"/>
  <c r="I861" i="16" s="1"/>
  <c r="F861" i="16"/>
  <c r="H861" i="16" s="1"/>
  <c r="G865" i="16"/>
  <c r="I865" i="16" s="1"/>
  <c r="F865" i="16"/>
  <c r="H865" i="16" s="1"/>
  <c r="G869" i="16"/>
  <c r="I869" i="16" s="1"/>
  <c r="F869" i="16"/>
  <c r="H869" i="16" s="1"/>
  <c r="G873" i="16"/>
  <c r="I873" i="16" s="1"/>
  <c r="F873" i="16"/>
  <c r="G877" i="16"/>
  <c r="I877" i="16" s="1"/>
  <c r="F877" i="16"/>
  <c r="H877" i="16" s="1"/>
  <c r="G881" i="16"/>
  <c r="I881" i="16" s="1"/>
  <c r="F881" i="16"/>
  <c r="H881" i="16" s="1"/>
  <c r="G885" i="16"/>
  <c r="I885" i="16" s="1"/>
  <c r="F885" i="16"/>
  <c r="H885" i="16" s="1"/>
  <c r="G889" i="16"/>
  <c r="I889" i="16" s="1"/>
  <c r="F889" i="16"/>
  <c r="H889" i="16" s="1"/>
  <c r="G893" i="16"/>
  <c r="I893" i="16" s="1"/>
  <c r="F893" i="16"/>
  <c r="H893" i="16" s="1"/>
  <c r="G897" i="16"/>
  <c r="I897" i="16" s="1"/>
  <c r="F897" i="16"/>
  <c r="H897" i="16" s="1"/>
  <c r="G901" i="16"/>
  <c r="I901" i="16" s="1"/>
  <c r="F901" i="16"/>
  <c r="G905" i="16"/>
  <c r="I905" i="16" s="1"/>
  <c r="F905" i="16"/>
  <c r="H905" i="16" s="1"/>
  <c r="G909" i="16"/>
  <c r="I909" i="16" s="1"/>
  <c r="F909" i="16"/>
  <c r="H909" i="16" s="1"/>
  <c r="G913" i="16"/>
  <c r="I913" i="16" s="1"/>
  <c r="F913" i="16"/>
  <c r="H913" i="16" s="1"/>
  <c r="G917" i="16"/>
  <c r="I917" i="16" s="1"/>
  <c r="F917" i="16"/>
  <c r="H917" i="16" s="1"/>
  <c r="G921" i="16"/>
  <c r="I921" i="16" s="1"/>
  <c r="F921" i="16"/>
  <c r="H921" i="16" s="1"/>
  <c r="G925" i="16"/>
  <c r="I925" i="16" s="1"/>
  <c r="F925" i="16"/>
  <c r="G929" i="16"/>
  <c r="I929" i="16" s="1"/>
  <c r="F929" i="16"/>
  <c r="H929" i="16" s="1"/>
  <c r="G933" i="16"/>
  <c r="I933" i="16" s="1"/>
  <c r="F933" i="16"/>
  <c r="H933" i="16" s="1"/>
  <c r="G937" i="16"/>
  <c r="I937" i="16" s="1"/>
  <c r="F937" i="16"/>
  <c r="H937" i="16" s="1"/>
  <c r="G941" i="16"/>
  <c r="I941" i="16" s="1"/>
  <c r="F941" i="16"/>
  <c r="H941" i="16" s="1"/>
  <c r="G945" i="16"/>
  <c r="I945" i="16" s="1"/>
  <c r="F945" i="16"/>
  <c r="H945" i="16" s="1"/>
  <c r="G949" i="16"/>
  <c r="I949" i="16" s="1"/>
  <c r="F949" i="16"/>
  <c r="H949" i="16" s="1"/>
  <c r="G953" i="16"/>
  <c r="I953" i="16" s="1"/>
  <c r="F953" i="16"/>
  <c r="H953" i="16" s="1"/>
  <c r="G957" i="16"/>
  <c r="I957" i="16" s="1"/>
  <c r="F957" i="16"/>
  <c r="H957" i="16" s="1"/>
  <c r="G961" i="16"/>
  <c r="I961" i="16" s="1"/>
  <c r="F961" i="16"/>
  <c r="H961" i="16" s="1"/>
  <c r="G965" i="16"/>
  <c r="I965" i="16" s="1"/>
  <c r="F965" i="16"/>
  <c r="H965" i="16" s="1"/>
  <c r="G969" i="16"/>
  <c r="I969" i="16" s="1"/>
  <c r="F969" i="16"/>
  <c r="H969" i="16" s="1"/>
  <c r="G973" i="16"/>
  <c r="I973" i="16" s="1"/>
  <c r="F973" i="16"/>
  <c r="H973" i="16" s="1"/>
  <c r="G977" i="16"/>
  <c r="I977" i="16" s="1"/>
  <c r="F977" i="16"/>
  <c r="H977" i="16" s="1"/>
  <c r="G981" i="16"/>
  <c r="I981" i="16" s="1"/>
  <c r="F981" i="16"/>
  <c r="H981" i="16" s="1"/>
  <c r="G985" i="16"/>
  <c r="I985" i="16" s="1"/>
  <c r="F985" i="16"/>
  <c r="G989" i="16"/>
  <c r="I989" i="16" s="1"/>
  <c r="F989" i="16"/>
  <c r="H989" i="16" s="1"/>
  <c r="G993" i="16"/>
  <c r="I993" i="16" s="1"/>
  <c r="F993" i="16"/>
  <c r="H993" i="16" s="1"/>
  <c r="G997" i="16"/>
  <c r="I997" i="16" s="1"/>
  <c r="F997" i="16"/>
  <c r="H997" i="16" s="1"/>
  <c r="G417" i="16"/>
  <c r="I417" i="16" s="1"/>
  <c r="G425" i="16"/>
  <c r="I425" i="16" s="1"/>
  <c r="G433" i="16"/>
  <c r="I433" i="16" s="1"/>
  <c r="G441" i="16"/>
  <c r="I441" i="16" s="1"/>
  <c r="G449" i="16"/>
  <c r="I449" i="16" s="1"/>
  <c r="G457" i="16"/>
  <c r="I457" i="16" s="1"/>
  <c r="G465" i="16"/>
  <c r="I465" i="16" s="1"/>
  <c r="G473" i="16"/>
  <c r="I473" i="16" s="1"/>
  <c r="G481" i="16"/>
  <c r="I481" i="16" s="1"/>
  <c r="G489" i="16"/>
  <c r="I489" i="16" s="1"/>
  <c r="G497" i="16"/>
  <c r="I497" i="16" s="1"/>
  <c r="G505" i="16"/>
  <c r="I505" i="16" s="1"/>
  <c r="G513" i="16"/>
  <c r="I513" i="16" s="1"/>
  <c r="G521" i="16"/>
  <c r="I521" i="16" s="1"/>
  <c r="G529" i="16"/>
  <c r="I529" i="16" s="1"/>
  <c r="G537" i="16"/>
  <c r="I537" i="16" s="1"/>
  <c r="G545" i="16"/>
  <c r="I545" i="16" s="1"/>
  <c r="G553" i="16"/>
  <c r="I553" i="16" s="1"/>
  <c r="G561" i="16"/>
  <c r="I561" i="16" s="1"/>
  <c r="G569" i="16"/>
  <c r="I569" i="16" s="1"/>
  <c r="G577" i="16"/>
  <c r="I577" i="16" s="1"/>
  <c r="G585" i="16"/>
  <c r="I585" i="16" s="1"/>
  <c r="G593" i="16"/>
  <c r="I593" i="16" s="1"/>
  <c r="G601" i="16"/>
  <c r="I601" i="16" s="1"/>
  <c r="G609" i="16"/>
  <c r="I609" i="16" s="1"/>
  <c r="G617" i="16"/>
  <c r="I617" i="16" s="1"/>
  <c r="G625" i="16"/>
  <c r="I625" i="16" s="1"/>
  <c r="G633" i="16"/>
  <c r="I633" i="16" s="1"/>
  <c r="G641" i="16"/>
  <c r="I641" i="16" s="1"/>
  <c r="G649" i="16"/>
  <c r="I649" i="16" s="1"/>
  <c r="G657" i="16"/>
  <c r="I657" i="16" s="1"/>
  <c r="G665" i="16"/>
  <c r="I665" i="16" s="1"/>
  <c r="A5" i="16"/>
  <c r="A6" i="16" s="1"/>
  <c r="A7" i="16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6" i="16" s="1"/>
  <c r="A57" i="16" s="1"/>
  <c r="A58" i="16" s="1"/>
  <c r="A59" i="16" s="1"/>
  <c r="A60" i="16" s="1"/>
  <c r="A61" i="16" s="1"/>
  <c r="A62" i="16" s="1"/>
  <c r="A63" i="16" s="1"/>
  <c r="A64" i="16" s="1"/>
  <c r="A65" i="16" s="1"/>
  <c r="A66" i="16" s="1"/>
  <c r="A67" i="16" s="1"/>
  <c r="A68" i="16" s="1"/>
  <c r="A69" i="16" s="1"/>
  <c r="A70" i="16" s="1"/>
  <c r="A71" i="16" s="1"/>
  <c r="A72" i="16" s="1"/>
  <c r="A73" i="16" s="1"/>
  <c r="A74" i="16" s="1"/>
  <c r="A75" i="16" s="1"/>
  <c r="A76" i="16" s="1"/>
  <c r="A77" i="16" s="1"/>
  <c r="A78" i="16" s="1"/>
  <c r="A79" i="16" s="1"/>
  <c r="A80" i="16" s="1"/>
  <c r="A81" i="16" s="1"/>
  <c r="A82" i="16" s="1"/>
  <c r="A83" i="16" s="1"/>
  <c r="A84" i="16" s="1"/>
  <c r="A85" i="16" s="1"/>
  <c r="A86" i="16" s="1"/>
  <c r="A87" i="16" s="1"/>
  <c r="A88" i="16" s="1"/>
  <c r="A89" i="16" s="1"/>
  <c r="A90" i="16" s="1"/>
  <c r="A91" i="16" s="1"/>
  <c r="A92" i="16" s="1"/>
  <c r="A93" i="16" s="1"/>
  <c r="A94" i="16" s="1"/>
  <c r="A95" i="16" s="1"/>
  <c r="A96" i="16" s="1"/>
  <c r="A97" i="16" s="1"/>
  <c r="A98" i="16" s="1"/>
  <c r="A99" i="16" s="1"/>
  <c r="A100" i="16" s="1"/>
  <c r="A101" i="16" s="1"/>
  <c r="A102" i="16" s="1"/>
  <c r="A103" i="16" s="1"/>
  <c r="A104" i="16" s="1"/>
  <c r="A105" i="16" s="1"/>
  <c r="A106" i="16" s="1"/>
  <c r="A107" i="16" s="1"/>
  <c r="A108" i="16" s="1"/>
  <c r="A109" i="16" s="1"/>
  <c r="A110" i="16" s="1"/>
  <c r="A111" i="16" s="1"/>
  <c r="A112" i="16" s="1"/>
  <c r="A113" i="16" s="1"/>
  <c r="A114" i="16" s="1"/>
  <c r="A115" i="16" s="1"/>
  <c r="A116" i="16" s="1"/>
  <c r="A117" i="16" s="1"/>
  <c r="A118" i="16" s="1"/>
  <c r="A119" i="16" s="1"/>
  <c r="A120" i="16" s="1"/>
  <c r="A121" i="16" s="1"/>
  <c r="A122" i="16" s="1"/>
  <c r="A123" i="16" s="1"/>
  <c r="A124" i="16" s="1"/>
  <c r="A125" i="16" s="1"/>
  <c r="A126" i="16" s="1"/>
  <c r="A127" i="16" s="1"/>
  <c r="A128" i="16" s="1"/>
  <c r="A129" i="16" s="1"/>
  <c r="A130" i="16" s="1"/>
  <c r="A131" i="16" s="1"/>
  <c r="A132" i="16" s="1"/>
  <c r="A133" i="16" s="1"/>
  <c r="A134" i="16" s="1"/>
  <c r="A135" i="16" s="1"/>
  <c r="A136" i="16" s="1"/>
  <c r="A137" i="16" s="1"/>
  <c r="A138" i="16" s="1"/>
  <c r="A139" i="16" s="1"/>
  <c r="A140" i="16" s="1"/>
  <c r="A141" i="16" s="1"/>
  <c r="A142" i="16" s="1"/>
  <c r="A143" i="16" s="1"/>
  <c r="A144" i="16" s="1"/>
  <c r="A145" i="16" s="1"/>
  <c r="A146" i="16" s="1"/>
  <c r="A147" i="16" s="1"/>
  <c r="A148" i="16" s="1"/>
  <c r="A149" i="16" s="1"/>
  <c r="A150" i="16" s="1"/>
  <c r="A151" i="16" s="1"/>
  <c r="A152" i="16" s="1"/>
  <c r="A153" i="16" s="1"/>
  <c r="A154" i="16" s="1"/>
  <c r="A155" i="16" s="1"/>
  <c r="A156" i="16" s="1"/>
  <c r="A157" i="16" s="1"/>
  <c r="A158" i="16" s="1"/>
  <c r="A159" i="16" s="1"/>
  <c r="A160" i="16" s="1"/>
  <c r="A161" i="16" s="1"/>
  <c r="A162" i="16" s="1"/>
  <c r="A163" i="16" s="1"/>
  <c r="A164" i="16" s="1"/>
  <c r="A165" i="16" s="1"/>
  <c r="A166" i="16" s="1"/>
  <c r="A167" i="16" s="1"/>
  <c r="A168" i="16" s="1"/>
  <c r="A169" i="16" s="1"/>
  <c r="A170" i="16" s="1"/>
  <c r="A171" i="16" s="1"/>
  <c r="A172" i="16" s="1"/>
  <c r="A173" i="16" s="1"/>
  <c r="A174" i="16" s="1"/>
  <c r="A175" i="16" s="1"/>
  <c r="A176" i="16" s="1"/>
  <c r="A177" i="16" s="1"/>
  <c r="A178" i="16" s="1"/>
  <c r="A179" i="16" s="1"/>
  <c r="A180" i="16" s="1"/>
  <c r="A181" i="16" s="1"/>
  <c r="A182" i="16" s="1"/>
  <c r="A183" i="16" s="1"/>
  <c r="A184" i="16" s="1"/>
  <c r="A185" i="16" s="1"/>
  <c r="A186" i="16" s="1"/>
  <c r="A187" i="16" s="1"/>
  <c r="A188" i="16" s="1"/>
  <c r="A189" i="16" s="1"/>
  <c r="A190" i="16" s="1"/>
  <c r="A191" i="16" s="1"/>
  <c r="A192" i="16" s="1"/>
  <c r="A193" i="16" s="1"/>
  <c r="A194" i="16" s="1"/>
  <c r="A195" i="16" s="1"/>
  <c r="A196" i="16" s="1"/>
  <c r="A197" i="16" s="1"/>
  <c r="A198" i="16" s="1"/>
  <c r="A199" i="16" s="1"/>
  <c r="A200" i="16" s="1"/>
  <c r="A201" i="16" s="1"/>
  <c r="A202" i="16" s="1"/>
  <c r="A203" i="16" s="1"/>
  <c r="A204" i="16" s="1"/>
  <c r="A205" i="16" s="1"/>
  <c r="A206" i="16" s="1"/>
  <c r="A207" i="16" s="1"/>
  <c r="A208" i="16" s="1"/>
  <c r="A209" i="16" s="1"/>
  <c r="A210" i="16" s="1"/>
  <c r="A211" i="16" s="1"/>
  <c r="A212" i="16" s="1"/>
  <c r="A213" i="16" s="1"/>
  <c r="A214" i="16" s="1"/>
  <c r="A215" i="16" s="1"/>
  <c r="A216" i="16" s="1"/>
  <c r="A217" i="16" s="1"/>
  <c r="A218" i="16" s="1"/>
  <c r="A219" i="16" s="1"/>
  <c r="A220" i="16" s="1"/>
  <c r="A221" i="16" s="1"/>
  <c r="A222" i="16" s="1"/>
  <c r="A223" i="16" s="1"/>
  <c r="A224" i="16" s="1"/>
  <c r="A225" i="16" s="1"/>
  <c r="A226" i="16" s="1"/>
  <c r="A227" i="16" s="1"/>
  <c r="A228" i="16" s="1"/>
  <c r="A229" i="16" s="1"/>
  <c r="A230" i="16" s="1"/>
  <c r="A231" i="16" s="1"/>
  <c r="A232" i="16" s="1"/>
  <c r="A233" i="16" s="1"/>
  <c r="A234" i="16" s="1"/>
  <c r="A235" i="16" s="1"/>
  <c r="A236" i="16" s="1"/>
  <c r="A237" i="16" s="1"/>
  <c r="A238" i="16" s="1"/>
  <c r="A239" i="16" s="1"/>
  <c r="A240" i="16" s="1"/>
  <c r="A241" i="16" s="1"/>
  <c r="A242" i="16" s="1"/>
  <c r="A243" i="16" s="1"/>
  <c r="A244" i="16" s="1"/>
  <c r="A245" i="16" s="1"/>
  <c r="A246" i="16" s="1"/>
  <c r="A247" i="16" s="1"/>
  <c r="A248" i="16" s="1"/>
  <c r="A249" i="16" s="1"/>
  <c r="A250" i="16" s="1"/>
  <c r="A251" i="16" s="1"/>
  <c r="A252" i="16" s="1"/>
  <c r="A253" i="16" s="1"/>
  <c r="A254" i="16" s="1"/>
  <c r="A255" i="16" s="1"/>
  <c r="A256" i="16" s="1"/>
  <c r="A257" i="16" s="1"/>
  <c r="A258" i="16" s="1"/>
  <c r="A259" i="16" s="1"/>
  <c r="A260" i="16" s="1"/>
  <c r="A261" i="16" s="1"/>
  <c r="A262" i="16" s="1"/>
  <c r="A263" i="16" s="1"/>
  <c r="A264" i="16" s="1"/>
  <c r="A265" i="16" s="1"/>
  <c r="A266" i="16" s="1"/>
  <c r="A267" i="16" s="1"/>
  <c r="A268" i="16" s="1"/>
  <c r="A269" i="16" s="1"/>
  <c r="A270" i="16" s="1"/>
  <c r="A271" i="16" s="1"/>
  <c r="A272" i="16" s="1"/>
  <c r="A273" i="16" s="1"/>
  <c r="A274" i="16" s="1"/>
  <c r="A275" i="16" s="1"/>
  <c r="A276" i="16" s="1"/>
  <c r="A277" i="16" s="1"/>
  <c r="A278" i="16" s="1"/>
  <c r="A279" i="16" s="1"/>
  <c r="A280" i="16" s="1"/>
  <c r="A281" i="16" s="1"/>
  <c r="A282" i="16" s="1"/>
  <c r="A283" i="16" s="1"/>
  <c r="A284" i="16" s="1"/>
  <c r="A285" i="16" s="1"/>
  <c r="A286" i="16" s="1"/>
  <c r="A287" i="16" s="1"/>
  <c r="A288" i="16" s="1"/>
  <c r="A289" i="16" s="1"/>
  <c r="A290" i="16" s="1"/>
  <c r="A291" i="16" s="1"/>
  <c r="A292" i="16" s="1"/>
  <c r="A293" i="16" s="1"/>
  <c r="A294" i="16" s="1"/>
  <c r="A295" i="16" s="1"/>
  <c r="A296" i="16" s="1"/>
  <c r="A297" i="16" s="1"/>
  <c r="A298" i="16" s="1"/>
  <c r="A299" i="16" s="1"/>
  <c r="A300" i="16" s="1"/>
  <c r="A301" i="16" s="1"/>
  <c r="A302" i="16" s="1"/>
  <c r="A303" i="16" s="1"/>
  <c r="A304" i="16" s="1"/>
  <c r="A305" i="16" s="1"/>
  <c r="A306" i="16" s="1"/>
  <c r="A307" i="16" s="1"/>
  <c r="A308" i="16" s="1"/>
  <c r="A309" i="16" s="1"/>
  <c r="A310" i="16" s="1"/>
  <c r="A311" i="16" s="1"/>
  <c r="A312" i="16" s="1"/>
  <c r="A313" i="16" s="1"/>
  <c r="A314" i="16" s="1"/>
  <c r="A315" i="16" s="1"/>
  <c r="A316" i="16" s="1"/>
  <c r="A317" i="16" s="1"/>
  <c r="A318" i="16" s="1"/>
  <c r="A319" i="16" s="1"/>
  <c r="A320" i="16" s="1"/>
  <c r="A321" i="16" s="1"/>
  <c r="A322" i="16" s="1"/>
  <c r="A323" i="16" s="1"/>
  <c r="A324" i="16" s="1"/>
  <c r="A325" i="16" s="1"/>
  <c r="A326" i="16" s="1"/>
  <c r="A327" i="16" s="1"/>
  <c r="A328" i="16" s="1"/>
  <c r="A329" i="16" s="1"/>
  <c r="A330" i="16" s="1"/>
  <c r="A331" i="16" s="1"/>
  <c r="A332" i="16" s="1"/>
  <c r="A333" i="16" s="1"/>
  <c r="A334" i="16" s="1"/>
  <c r="A335" i="16" s="1"/>
  <c r="A336" i="16" s="1"/>
  <c r="A337" i="16" s="1"/>
  <c r="A338" i="16" s="1"/>
  <c r="A339" i="16" s="1"/>
  <c r="A340" i="16" s="1"/>
  <c r="A341" i="16" s="1"/>
  <c r="A342" i="16" s="1"/>
  <c r="A343" i="16" s="1"/>
  <c r="A344" i="16" s="1"/>
  <c r="A345" i="16" s="1"/>
  <c r="A346" i="16" s="1"/>
  <c r="A347" i="16" s="1"/>
  <c r="A348" i="16" s="1"/>
  <c r="A349" i="16" s="1"/>
  <c r="A350" i="16" s="1"/>
  <c r="A351" i="16" s="1"/>
  <c r="A352" i="16" s="1"/>
  <c r="A353" i="16" s="1"/>
  <c r="A354" i="16" s="1"/>
  <c r="A355" i="16" s="1"/>
  <c r="A356" i="16" s="1"/>
  <c r="A357" i="16" s="1"/>
  <c r="A358" i="16" s="1"/>
  <c r="A359" i="16" s="1"/>
  <c r="A360" i="16" s="1"/>
  <c r="A361" i="16" s="1"/>
  <c r="A362" i="16" s="1"/>
  <c r="A363" i="16" s="1"/>
  <c r="A364" i="16" s="1"/>
  <c r="A365" i="16" s="1"/>
  <c r="A366" i="16" s="1"/>
  <c r="A367" i="16" s="1"/>
  <c r="A368" i="16" s="1"/>
  <c r="A369" i="16" s="1"/>
  <c r="A370" i="16" s="1"/>
  <c r="A371" i="16" s="1"/>
  <c r="A372" i="16" s="1"/>
  <c r="A373" i="16" s="1"/>
  <c r="A374" i="16" s="1"/>
  <c r="A375" i="16" s="1"/>
  <c r="A376" i="16" s="1"/>
  <c r="A377" i="16" s="1"/>
  <c r="A378" i="16" s="1"/>
  <c r="A379" i="16" s="1"/>
  <c r="A380" i="16" s="1"/>
  <c r="A381" i="16" s="1"/>
  <c r="A382" i="16" s="1"/>
  <c r="A383" i="16" s="1"/>
  <c r="A384" i="16" s="1"/>
  <c r="A385" i="16" s="1"/>
  <c r="A386" i="16" s="1"/>
  <c r="A387" i="16" s="1"/>
  <c r="A388" i="16" s="1"/>
  <c r="A389" i="16" s="1"/>
  <c r="A390" i="16" s="1"/>
  <c r="A391" i="16" s="1"/>
  <c r="A392" i="16" s="1"/>
  <c r="A393" i="16" s="1"/>
  <c r="A394" i="16" s="1"/>
  <c r="A395" i="16" s="1"/>
  <c r="A396" i="16" s="1"/>
  <c r="A397" i="16" s="1"/>
  <c r="A398" i="16" s="1"/>
  <c r="A399" i="16" s="1"/>
  <c r="A400" i="16" s="1"/>
  <c r="A401" i="16" s="1"/>
  <c r="A402" i="16" s="1"/>
  <c r="A403" i="16" s="1"/>
  <c r="A404" i="16" s="1"/>
  <c r="A405" i="16" s="1"/>
  <c r="A406" i="16" s="1"/>
  <c r="A407" i="16" s="1"/>
  <c r="A408" i="16" s="1"/>
  <c r="A409" i="16" s="1"/>
  <c r="A410" i="16" s="1"/>
  <c r="A411" i="16" s="1"/>
  <c r="A412" i="16" s="1"/>
  <c r="A413" i="16" s="1"/>
  <c r="A414" i="16" s="1"/>
  <c r="A415" i="16" s="1"/>
  <c r="A416" i="16" s="1"/>
  <c r="A417" i="16" s="1"/>
  <c r="A418" i="16" s="1"/>
  <c r="A419" i="16" s="1"/>
  <c r="A420" i="16" s="1"/>
  <c r="A421" i="16" s="1"/>
  <c r="A422" i="16" s="1"/>
  <c r="A423" i="16" s="1"/>
  <c r="A424" i="16" s="1"/>
  <c r="A425" i="16" s="1"/>
  <c r="A426" i="16" s="1"/>
  <c r="A427" i="16" s="1"/>
  <c r="A428" i="16" s="1"/>
  <c r="A429" i="16" s="1"/>
  <c r="A430" i="16" s="1"/>
  <c r="A431" i="16" s="1"/>
  <c r="A432" i="16" s="1"/>
  <c r="A433" i="16" s="1"/>
  <c r="A434" i="16" s="1"/>
  <c r="A435" i="16" s="1"/>
  <c r="A436" i="16" s="1"/>
  <c r="A437" i="16" s="1"/>
  <c r="A438" i="16" s="1"/>
  <c r="A439" i="16" s="1"/>
  <c r="A440" i="16" s="1"/>
  <c r="A441" i="16" s="1"/>
  <c r="A442" i="16" s="1"/>
  <c r="A443" i="16" s="1"/>
  <c r="A444" i="16" s="1"/>
  <c r="A445" i="16" s="1"/>
  <c r="A446" i="16" s="1"/>
  <c r="A447" i="16" s="1"/>
  <c r="A448" i="16" s="1"/>
  <c r="A449" i="16" s="1"/>
  <c r="A450" i="16" s="1"/>
  <c r="A451" i="16" s="1"/>
  <c r="A452" i="16" s="1"/>
  <c r="A453" i="16" s="1"/>
  <c r="A454" i="16" s="1"/>
  <c r="A455" i="16" s="1"/>
  <c r="A456" i="16" s="1"/>
  <c r="A457" i="16" s="1"/>
  <c r="A458" i="16" s="1"/>
  <c r="A459" i="16" s="1"/>
  <c r="A460" i="16" s="1"/>
  <c r="A461" i="16" s="1"/>
  <c r="A462" i="16" s="1"/>
  <c r="A463" i="16" s="1"/>
  <c r="A464" i="16" s="1"/>
  <c r="A465" i="16" s="1"/>
  <c r="A466" i="16" s="1"/>
  <c r="A467" i="16" s="1"/>
  <c r="A468" i="16" s="1"/>
  <c r="A469" i="16" s="1"/>
  <c r="A470" i="16" s="1"/>
  <c r="A471" i="16" s="1"/>
  <c r="A472" i="16" s="1"/>
  <c r="A473" i="16" s="1"/>
  <c r="A474" i="16" s="1"/>
  <c r="A475" i="16" s="1"/>
  <c r="A476" i="16" s="1"/>
  <c r="A477" i="16" s="1"/>
  <c r="A478" i="16" s="1"/>
  <c r="A479" i="16" s="1"/>
  <c r="A480" i="16" s="1"/>
  <c r="A481" i="16" s="1"/>
  <c r="A482" i="16" s="1"/>
  <c r="A483" i="16" s="1"/>
  <c r="A484" i="16" s="1"/>
  <c r="A485" i="16" s="1"/>
  <c r="A486" i="16" s="1"/>
  <c r="A487" i="16" s="1"/>
  <c r="A488" i="16" s="1"/>
  <c r="A489" i="16" s="1"/>
  <c r="A490" i="16" s="1"/>
  <c r="A491" i="16" s="1"/>
  <c r="A492" i="16" s="1"/>
  <c r="A493" i="16" s="1"/>
  <c r="A494" i="16" s="1"/>
  <c r="A495" i="16" s="1"/>
  <c r="A496" i="16" s="1"/>
  <c r="A497" i="16" s="1"/>
  <c r="A498" i="16" s="1"/>
  <c r="A499" i="16" s="1"/>
  <c r="A500" i="16" s="1"/>
  <c r="A501" i="16" s="1"/>
  <c r="A502" i="16" s="1"/>
  <c r="A503" i="16" s="1"/>
  <c r="A504" i="16" s="1"/>
  <c r="A505" i="16" s="1"/>
  <c r="A506" i="16" s="1"/>
  <c r="A507" i="16" s="1"/>
  <c r="A508" i="16" s="1"/>
  <c r="A509" i="16" s="1"/>
  <c r="A510" i="16" s="1"/>
  <c r="A511" i="16" s="1"/>
  <c r="A512" i="16" s="1"/>
  <c r="A513" i="16" s="1"/>
  <c r="A514" i="16" s="1"/>
  <c r="A515" i="16" s="1"/>
  <c r="A516" i="16" s="1"/>
  <c r="A517" i="16" s="1"/>
  <c r="A518" i="16" s="1"/>
  <c r="A519" i="16" s="1"/>
  <c r="A520" i="16" s="1"/>
  <c r="A521" i="16" s="1"/>
  <c r="A522" i="16" s="1"/>
  <c r="A523" i="16" s="1"/>
  <c r="A524" i="16" s="1"/>
  <c r="A525" i="16" s="1"/>
  <c r="A526" i="16" s="1"/>
  <c r="A527" i="16" s="1"/>
  <c r="A528" i="16" s="1"/>
  <c r="A529" i="16" s="1"/>
  <c r="A530" i="16" s="1"/>
  <c r="A531" i="16" s="1"/>
  <c r="A532" i="16" s="1"/>
  <c r="A533" i="16" s="1"/>
  <c r="A534" i="16" s="1"/>
  <c r="A535" i="16" s="1"/>
  <c r="A536" i="16" s="1"/>
  <c r="A537" i="16" s="1"/>
  <c r="A538" i="16" s="1"/>
  <c r="A539" i="16" s="1"/>
  <c r="A540" i="16" s="1"/>
  <c r="A541" i="16" s="1"/>
  <c r="A542" i="16" s="1"/>
  <c r="A543" i="16" s="1"/>
  <c r="A544" i="16" s="1"/>
  <c r="A545" i="16" s="1"/>
  <c r="A546" i="16" s="1"/>
  <c r="A547" i="16" s="1"/>
  <c r="A548" i="16" s="1"/>
  <c r="A549" i="16" s="1"/>
  <c r="A550" i="16" s="1"/>
  <c r="A551" i="16" s="1"/>
  <c r="A552" i="16" s="1"/>
  <c r="A553" i="16" s="1"/>
  <c r="A554" i="16" s="1"/>
  <c r="A555" i="16" s="1"/>
  <c r="A556" i="16" s="1"/>
  <c r="A557" i="16" s="1"/>
  <c r="A558" i="16" s="1"/>
  <c r="A559" i="16" s="1"/>
  <c r="A560" i="16" s="1"/>
  <c r="A561" i="16" s="1"/>
  <c r="A562" i="16" s="1"/>
  <c r="A563" i="16" s="1"/>
  <c r="A564" i="16" s="1"/>
  <c r="A565" i="16" s="1"/>
  <c r="A566" i="16" s="1"/>
  <c r="A567" i="16" s="1"/>
  <c r="A568" i="16" s="1"/>
  <c r="A569" i="16" s="1"/>
  <c r="A570" i="16" s="1"/>
  <c r="A571" i="16" s="1"/>
  <c r="A572" i="16" s="1"/>
  <c r="A573" i="16" s="1"/>
  <c r="A574" i="16" s="1"/>
  <c r="A575" i="16" s="1"/>
  <c r="A576" i="16" s="1"/>
  <c r="A577" i="16" s="1"/>
  <c r="A578" i="16" s="1"/>
  <c r="A579" i="16" s="1"/>
  <c r="A580" i="16" s="1"/>
  <c r="A581" i="16" s="1"/>
  <c r="A582" i="16" s="1"/>
  <c r="A583" i="16" s="1"/>
  <c r="A584" i="16" s="1"/>
  <c r="A585" i="16" s="1"/>
  <c r="A586" i="16" s="1"/>
  <c r="A587" i="16" s="1"/>
  <c r="A588" i="16" s="1"/>
  <c r="A589" i="16" s="1"/>
  <c r="A590" i="16" s="1"/>
  <c r="A591" i="16" s="1"/>
  <c r="A592" i="16" s="1"/>
  <c r="A593" i="16" s="1"/>
  <c r="A594" i="16" s="1"/>
  <c r="A595" i="16" s="1"/>
  <c r="A596" i="16" s="1"/>
  <c r="A597" i="16" s="1"/>
  <c r="A598" i="16" s="1"/>
  <c r="A599" i="16" s="1"/>
  <c r="A600" i="16" s="1"/>
  <c r="A601" i="16" s="1"/>
  <c r="A602" i="16" s="1"/>
  <c r="A603" i="16" s="1"/>
  <c r="A604" i="16" s="1"/>
  <c r="A605" i="16" s="1"/>
  <c r="A606" i="16" s="1"/>
  <c r="A607" i="16" s="1"/>
  <c r="A608" i="16" s="1"/>
  <c r="A609" i="16" s="1"/>
  <c r="A610" i="16" s="1"/>
  <c r="A611" i="16" s="1"/>
  <c r="A612" i="16" s="1"/>
  <c r="A613" i="16" s="1"/>
  <c r="A614" i="16" s="1"/>
  <c r="A615" i="16" s="1"/>
  <c r="A616" i="16" s="1"/>
  <c r="A617" i="16" s="1"/>
  <c r="A618" i="16" s="1"/>
  <c r="A619" i="16" s="1"/>
  <c r="A620" i="16" s="1"/>
  <c r="A621" i="16" s="1"/>
  <c r="A622" i="16" s="1"/>
  <c r="A623" i="16" s="1"/>
  <c r="A624" i="16" s="1"/>
  <c r="A625" i="16" s="1"/>
  <c r="A626" i="16" s="1"/>
  <c r="A627" i="16" s="1"/>
  <c r="A628" i="16" s="1"/>
  <c r="A629" i="16" s="1"/>
  <c r="A630" i="16" s="1"/>
  <c r="A631" i="16" s="1"/>
  <c r="A632" i="16" s="1"/>
  <c r="A633" i="16" s="1"/>
  <c r="A634" i="16" s="1"/>
  <c r="A635" i="16" s="1"/>
  <c r="A636" i="16" s="1"/>
  <c r="A637" i="16" s="1"/>
  <c r="A638" i="16" s="1"/>
  <c r="A639" i="16" s="1"/>
  <c r="A640" i="16" s="1"/>
  <c r="A641" i="16" s="1"/>
  <c r="A642" i="16" s="1"/>
  <c r="A643" i="16" s="1"/>
  <c r="A644" i="16" s="1"/>
  <c r="A645" i="16" s="1"/>
  <c r="A646" i="16" s="1"/>
  <c r="A647" i="16" s="1"/>
  <c r="A648" i="16" s="1"/>
  <c r="A649" i="16" s="1"/>
  <c r="A650" i="16" s="1"/>
  <c r="A651" i="16" s="1"/>
  <c r="A652" i="16" s="1"/>
  <c r="A653" i="16" s="1"/>
  <c r="A654" i="16" s="1"/>
  <c r="A655" i="16" s="1"/>
  <c r="A656" i="16" s="1"/>
  <c r="A657" i="16" s="1"/>
  <c r="A658" i="16" s="1"/>
  <c r="A659" i="16" s="1"/>
  <c r="A660" i="16" s="1"/>
  <c r="A661" i="16" s="1"/>
  <c r="A662" i="16" s="1"/>
  <c r="A663" i="16" s="1"/>
  <c r="A664" i="16" s="1"/>
  <c r="A665" i="16" s="1"/>
  <c r="A666" i="16" s="1"/>
  <c r="A667" i="16" s="1"/>
  <c r="A668" i="16" s="1"/>
  <c r="A669" i="16" s="1"/>
  <c r="A670" i="16" s="1"/>
  <c r="A671" i="16" s="1"/>
  <c r="A672" i="16" s="1"/>
  <c r="A673" i="16" s="1"/>
  <c r="A674" i="16" s="1"/>
  <c r="A675" i="16" s="1"/>
  <c r="A676" i="16" s="1"/>
  <c r="A677" i="16" s="1"/>
  <c r="A678" i="16" s="1"/>
  <c r="A679" i="16" s="1"/>
  <c r="A680" i="16" s="1"/>
  <c r="A681" i="16" s="1"/>
  <c r="A682" i="16" s="1"/>
  <c r="A683" i="16" s="1"/>
  <c r="A684" i="16" s="1"/>
  <c r="A685" i="16" s="1"/>
  <c r="A686" i="16" s="1"/>
  <c r="A687" i="16" s="1"/>
  <c r="A688" i="16" s="1"/>
  <c r="A689" i="16" s="1"/>
  <c r="A690" i="16" s="1"/>
  <c r="A691" i="16" s="1"/>
  <c r="A692" i="16" s="1"/>
  <c r="A693" i="16" s="1"/>
  <c r="A694" i="16" s="1"/>
  <c r="A695" i="16" s="1"/>
  <c r="A696" i="16" s="1"/>
  <c r="A697" i="16" s="1"/>
  <c r="A698" i="16" s="1"/>
  <c r="A699" i="16" s="1"/>
  <c r="A700" i="16" s="1"/>
  <c r="A701" i="16" s="1"/>
  <c r="A702" i="16" s="1"/>
  <c r="A703" i="16" s="1"/>
  <c r="A704" i="16" s="1"/>
  <c r="A705" i="16" s="1"/>
  <c r="A706" i="16" s="1"/>
  <c r="A707" i="16" s="1"/>
  <c r="A708" i="16" s="1"/>
  <c r="A709" i="16" s="1"/>
  <c r="A710" i="16" s="1"/>
  <c r="A711" i="16" s="1"/>
  <c r="A712" i="16" s="1"/>
  <c r="A713" i="16" s="1"/>
  <c r="A714" i="16" s="1"/>
  <c r="A715" i="16" s="1"/>
  <c r="A716" i="16" s="1"/>
  <c r="A717" i="16" s="1"/>
  <c r="A718" i="16" s="1"/>
  <c r="A719" i="16" s="1"/>
  <c r="A720" i="16" s="1"/>
  <c r="A721" i="16" s="1"/>
  <c r="A722" i="16" s="1"/>
  <c r="A723" i="16" s="1"/>
  <c r="A724" i="16" s="1"/>
  <c r="A725" i="16" s="1"/>
  <c r="A726" i="16" s="1"/>
  <c r="A727" i="16" s="1"/>
  <c r="A728" i="16" s="1"/>
  <c r="A729" i="16" s="1"/>
  <c r="A730" i="16" s="1"/>
  <c r="A731" i="16" s="1"/>
  <c r="A732" i="16" s="1"/>
  <c r="A733" i="16" s="1"/>
  <c r="A734" i="16" s="1"/>
  <c r="A735" i="16" s="1"/>
  <c r="A736" i="16" s="1"/>
  <c r="A737" i="16" s="1"/>
  <c r="A738" i="16" s="1"/>
  <c r="A739" i="16" s="1"/>
  <c r="A740" i="16" s="1"/>
  <c r="A741" i="16" s="1"/>
  <c r="A742" i="16" s="1"/>
  <c r="A743" i="16" s="1"/>
  <c r="A744" i="16" s="1"/>
  <c r="A745" i="16" s="1"/>
  <c r="A746" i="16" s="1"/>
  <c r="A747" i="16" s="1"/>
  <c r="A748" i="16" s="1"/>
  <c r="A749" i="16" s="1"/>
  <c r="A750" i="16" s="1"/>
  <c r="A751" i="16" s="1"/>
  <c r="A752" i="16" s="1"/>
  <c r="A753" i="16" s="1"/>
  <c r="A754" i="16" s="1"/>
  <c r="A755" i="16" s="1"/>
  <c r="A756" i="16" s="1"/>
  <c r="A757" i="16" s="1"/>
  <c r="A758" i="16" s="1"/>
  <c r="A759" i="16" s="1"/>
  <c r="A760" i="16" s="1"/>
  <c r="A761" i="16" s="1"/>
  <c r="A762" i="16" s="1"/>
  <c r="A763" i="16" s="1"/>
  <c r="A764" i="16" s="1"/>
  <c r="A765" i="16" s="1"/>
  <c r="A766" i="16" s="1"/>
  <c r="A767" i="16" s="1"/>
  <c r="A768" i="16" s="1"/>
  <c r="A769" i="16" s="1"/>
  <c r="A770" i="16" s="1"/>
  <c r="A771" i="16" s="1"/>
  <c r="A772" i="16" s="1"/>
  <c r="A773" i="16" s="1"/>
  <c r="A774" i="16" s="1"/>
  <c r="A775" i="16" s="1"/>
  <c r="A776" i="16" s="1"/>
  <c r="A777" i="16" s="1"/>
  <c r="A778" i="16" s="1"/>
  <c r="A779" i="16" s="1"/>
  <c r="A780" i="16" s="1"/>
  <c r="A781" i="16" s="1"/>
  <c r="A782" i="16" s="1"/>
  <c r="A783" i="16" s="1"/>
  <c r="A784" i="16" s="1"/>
  <c r="A785" i="16" s="1"/>
  <c r="A786" i="16" s="1"/>
  <c r="A787" i="16" s="1"/>
  <c r="A788" i="16" s="1"/>
  <c r="A789" i="16" s="1"/>
  <c r="A790" i="16" s="1"/>
  <c r="A791" i="16" s="1"/>
  <c r="A792" i="16" s="1"/>
  <c r="A793" i="16" s="1"/>
  <c r="A794" i="16" s="1"/>
  <c r="A795" i="16" s="1"/>
  <c r="A796" i="16" s="1"/>
  <c r="A797" i="16" s="1"/>
  <c r="A798" i="16" s="1"/>
  <c r="A799" i="16" s="1"/>
  <c r="A800" i="16" s="1"/>
  <c r="A801" i="16" s="1"/>
  <c r="A802" i="16" s="1"/>
  <c r="A803" i="16" s="1"/>
  <c r="A804" i="16" s="1"/>
  <c r="A805" i="16" s="1"/>
  <c r="A806" i="16" s="1"/>
  <c r="A807" i="16" s="1"/>
  <c r="A808" i="16" s="1"/>
  <c r="A809" i="16" s="1"/>
  <c r="A810" i="16" s="1"/>
  <c r="A811" i="16" s="1"/>
  <c r="A812" i="16" s="1"/>
  <c r="A813" i="16" s="1"/>
  <c r="A814" i="16" s="1"/>
  <c r="A815" i="16" s="1"/>
  <c r="A816" i="16" s="1"/>
  <c r="A817" i="16" s="1"/>
  <c r="A818" i="16" s="1"/>
  <c r="A819" i="16" s="1"/>
  <c r="A820" i="16" s="1"/>
  <c r="A821" i="16" s="1"/>
  <c r="A822" i="16" s="1"/>
  <c r="A823" i="16" s="1"/>
  <c r="A824" i="16" s="1"/>
  <c r="A825" i="16" s="1"/>
  <c r="A826" i="16" s="1"/>
  <c r="A827" i="16" s="1"/>
  <c r="A828" i="16" s="1"/>
  <c r="A829" i="16" s="1"/>
  <c r="A830" i="16" s="1"/>
  <c r="A831" i="16" s="1"/>
  <c r="A832" i="16" s="1"/>
  <c r="A833" i="16" s="1"/>
  <c r="A834" i="16" s="1"/>
  <c r="A835" i="16" s="1"/>
  <c r="A836" i="16" s="1"/>
  <c r="A837" i="16" s="1"/>
  <c r="A838" i="16" s="1"/>
  <c r="A839" i="16" s="1"/>
  <c r="A840" i="16" s="1"/>
  <c r="A841" i="16" s="1"/>
  <c r="A842" i="16" s="1"/>
  <c r="A843" i="16" s="1"/>
  <c r="A844" i="16" s="1"/>
  <c r="A845" i="16" s="1"/>
  <c r="A846" i="16" s="1"/>
  <c r="A847" i="16" s="1"/>
  <c r="A848" i="16" s="1"/>
  <c r="A849" i="16" s="1"/>
  <c r="A850" i="16" s="1"/>
  <c r="A851" i="16" s="1"/>
  <c r="A852" i="16" s="1"/>
  <c r="A853" i="16" s="1"/>
  <c r="A854" i="16" s="1"/>
  <c r="A855" i="16" s="1"/>
  <c r="A856" i="16" s="1"/>
  <c r="A857" i="16" s="1"/>
  <c r="A858" i="16" s="1"/>
  <c r="A859" i="16" s="1"/>
  <c r="A860" i="16" s="1"/>
  <c r="A861" i="16" s="1"/>
  <c r="A862" i="16" s="1"/>
  <c r="A863" i="16" s="1"/>
  <c r="A864" i="16" s="1"/>
  <c r="A865" i="16" s="1"/>
  <c r="A866" i="16" s="1"/>
  <c r="A867" i="16" s="1"/>
  <c r="A868" i="16" s="1"/>
  <c r="A869" i="16" s="1"/>
  <c r="A870" i="16" s="1"/>
  <c r="A871" i="16" s="1"/>
  <c r="A872" i="16" s="1"/>
  <c r="A873" i="16" s="1"/>
  <c r="A874" i="16" s="1"/>
  <c r="A875" i="16" s="1"/>
  <c r="A876" i="16" s="1"/>
  <c r="A877" i="16" s="1"/>
  <c r="A878" i="16" s="1"/>
  <c r="A879" i="16" s="1"/>
  <c r="A880" i="16" s="1"/>
  <c r="A881" i="16" s="1"/>
  <c r="A882" i="16" s="1"/>
  <c r="A883" i="16" s="1"/>
  <c r="A884" i="16" s="1"/>
  <c r="A885" i="16" s="1"/>
  <c r="A886" i="16" s="1"/>
  <c r="A887" i="16" s="1"/>
  <c r="A888" i="16" s="1"/>
  <c r="A889" i="16" s="1"/>
  <c r="A890" i="16" s="1"/>
  <c r="A891" i="16" s="1"/>
  <c r="A892" i="16" s="1"/>
  <c r="A893" i="16" s="1"/>
  <c r="A894" i="16" s="1"/>
  <c r="A895" i="16" s="1"/>
  <c r="A896" i="16" s="1"/>
  <c r="A897" i="16" s="1"/>
  <c r="A898" i="16" s="1"/>
  <c r="A899" i="16" s="1"/>
  <c r="A900" i="16" s="1"/>
  <c r="A901" i="16" s="1"/>
  <c r="A902" i="16" s="1"/>
  <c r="A903" i="16" s="1"/>
  <c r="A904" i="16" s="1"/>
  <c r="A905" i="16" s="1"/>
  <c r="A906" i="16" s="1"/>
  <c r="A907" i="16" s="1"/>
  <c r="A908" i="16" s="1"/>
  <c r="A909" i="16" s="1"/>
  <c r="A910" i="16" s="1"/>
  <c r="A911" i="16" s="1"/>
  <c r="A912" i="16" s="1"/>
  <c r="A913" i="16" s="1"/>
  <c r="A914" i="16" s="1"/>
  <c r="A915" i="16" s="1"/>
  <c r="A916" i="16" s="1"/>
  <c r="A917" i="16" s="1"/>
  <c r="A918" i="16" s="1"/>
  <c r="A919" i="16" s="1"/>
  <c r="A920" i="16" s="1"/>
  <c r="A921" i="16" s="1"/>
  <c r="A922" i="16" s="1"/>
  <c r="A923" i="16" s="1"/>
  <c r="A924" i="16" s="1"/>
  <c r="A925" i="16" s="1"/>
  <c r="A926" i="16" s="1"/>
  <c r="A927" i="16" s="1"/>
  <c r="A928" i="16" s="1"/>
  <c r="A929" i="16" s="1"/>
  <c r="A930" i="16" s="1"/>
  <c r="A931" i="16" s="1"/>
  <c r="A932" i="16" s="1"/>
  <c r="A933" i="16" s="1"/>
  <c r="A934" i="16" s="1"/>
  <c r="A935" i="16" s="1"/>
  <c r="A936" i="16" s="1"/>
  <c r="A937" i="16" s="1"/>
  <c r="A938" i="16" s="1"/>
  <c r="A939" i="16" s="1"/>
  <c r="A940" i="16" s="1"/>
  <c r="A941" i="16" s="1"/>
  <c r="A942" i="16" s="1"/>
  <c r="A943" i="16" s="1"/>
  <c r="A944" i="16" s="1"/>
  <c r="A945" i="16" s="1"/>
  <c r="A946" i="16" s="1"/>
  <c r="A947" i="16" s="1"/>
  <c r="A948" i="16" s="1"/>
  <c r="A949" i="16" s="1"/>
  <c r="A950" i="16" s="1"/>
  <c r="A951" i="16" s="1"/>
  <c r="A952" i="16" s="1"/>
  <c r="A953" i="16" s="1"/>
  <c r="A954" i="16" s="1"/>
  <c r="A955" i="16" s="1"/>
  <c r="A956" i="16" s="1"/>
  <c r="A957" i="16" s="1"/>
  <c r="A958" i="16" s="1"/>
  <c r="A959" i="16" s="1"/>
  <c r="A960" i="16" s="1"/>
  <c r="A961" i="16" s="1"/>
  <c r="A962" i="16" s="1"/>
  <c r="A963" i="16" s="1"/>
  <c r="A964" i="16" s="1"/>
  <c r="A965" i="16" s="1"/>
  <c r="A966" i="16" s="1"/>
  <c r="A967" i="16" s="1"/>
  <c r="A968" i="16" s="1"/>
  <c r="A969" i="16" s="1"/>
  <c r="A970" i="16" s="1"/>
  <c r="A971" i="16" s="1"/>
  <c r="A972" i="16" s="1"/>
  <c r="A973" i="16" s="1"/>
  <c r="A974" i="16" s="1"/>
  <c r="A975" i="16" s="1"/>
  <c r="A976" i="16" s="1"/>
  <c r="A977" i="16" s="1"/>
  <c r="A978" i="16" s="1"/>
  <c r="A979" i="16" s="1"/>
  <c r="A980" i="16" s="1"/>
  <c r="A981" i="16" s="1"/>
  <c r="A982" i="16" s="1"/>
  <c r="A983" i="16" s="1"/>
  <c r="A984" i="16" s="1"/>
  <c r="A985" i="16" s="1"/>
  <c r="A986" i="16" s="1"/>
  <c r="A987" i="16" s="1"/>
  <c r="A988" i="16" s="1"/>
  <c r="A989" i="16" s="1"/>
  <c r="A990" i="16" s="1"/>
  <c r="A991" i="16" s="1"/>
  <c r="A992" i="16" s="1"/>
  <c r="A993" i="16" s="1"/>
  <c r="A994" i="16" s="1"/>
  <c r="A995" i="16" s="1"/>
  <c r="A996" i="16" s="1"/>
  <c r="A997" i="16" s="1"/>
  <c r="A998" i="16" s="1"/>
  <c r="A999" i="16" s="1"/>
  <c r="A1000" i="16" s="1"/>
  <c r="A1001" i="16" s="1"/>
  <c r="A1002" i="16" s="1"/>
  <c r="A1003" i="16" s="1"/>
  <c r="A1004" i="16" s="1"/>
  <c r="A1005" i="16" s="1"/>
  <c r="A1006" i="16" s="1"/>
  <c r="A1007" i="16" s="1"/>
  <c r="A1008" i="16" s="1"/>
  <c r="A1009" i="16" s="1"/>
  <c r="A1010" i="16" s="1"/>
  <c r="A1011" i="16" s="1"/>
  <c r="A1012" i="16" s="1"/>
  <c r="A1013" i="16" s="1"/>
  <c r="A1014" i="16" s="1"/>
  <c r="A1015" i="16" s="1"/>
  <c r="A1016" i="16" s="1"/>
  <c r="A1017" i="16" s="1"/>
  <c r="A1018" i="16" s="1"/>
  <c r="A1019" i="16" s="1"/>
  <c r="A1020" i="16" s="1"/>
  <c r="A1021" i="16" s="1"/>
  <c r="A1022" i="16" s="1"/>
  <c r="A1023" i="16" s="1"/>
  <c r="A1024" i="16" s="1"/>
  <c r="A1025" i="16" s="1"/>
  <c r="A1026" i="16" s="1"/>
  <c r="A1027" i="16" s="1"/>
  <c r="A1028" i="16" s="1"/>
  <c r="A1029" i="16" s="1"/>
  <c r="A1030" i="16" s="1"/>
  <c r="A1031" i="16" s="1"/>
  <c r="A1032" i="16" s="1"/>
  <c r="A1033" i="16" s="1"/>
  <c r="A1034" i="16" s="1"/>
  <c r="A1035" i="16" s="1"/>
  <c r="A1036" i="16" s="1"/>
  <c r="A1037" i="16" s="1"/>
  <c r="A1038" i="16" s="1"/>
  <c r="A1039" i="16" s="1"/>
  <c r="A1040" i="16" s="1"/>
  <c r="A1041" i="16" s="1"/>
  <c r="A1042" i="16" s="1"/>
  <c r="A1043" i="16" s="1"/>
  <c r="A1044" i="16" s="1"/>
  <c r="A1045" i="16" s="1"/>
  <c r="A1046" i="16" s="1"/>
  <c r="A1047" i="16" s="1"/>
  <c r="A1048" i="16" s="1"/>
  <c r="A1049" i="16" s="1"/>
  <c r="A1050" i="16" s="1"/>
  <c r="A1051" i="16" s="1"/>
  <c r="A1052" i="16" s="1"/>
  <c r="A1053" i="16" s="1"/>
  <c r="A1054" i="16" s="1"/>
  <c r="A1055" i="16" s="1"/>
  <c r="A1056" i="16" s="1"/>
  <c r="A1057" i="16" s="1"/>
  <c r="A1058" i="16" s="1"/>
  <c r="A1059" i="16" s="1"/>
  <c r="A1060" i="16" s="1"/>
  <c r="A1061" i="16" s="1"/>
  <c r="A1062" i="16" s="1"/>
  <c r="A1063" i="16" s="1"/>
  <c r="A1064" i="16" s="1"/>
  <c r="A1065" i="16" s="1"/>
  <c r="A1066" i="16" s="1"/>
  <c r="A1067" i="16" s="1"/>
  <c r="A1068" i="16" s="1"/>
  <c r="A1069" i="16" s="1"/>
  <c r="A1070" i="16" s="1"/>
  <c r="A1071" i="16" s="1"/>
  <c r="A1072" i="16" s="1"/>
  <c r="A1073" i="16" s="1"/>
  <c r="A1074" i="16" s="1"/>
  <c r="A1075" i="16" s="1"/>
  <c r="A1076" i="16" s="1"/>
  <c r="A1077" i="16" s="1"/>
  <c r="A1078" i="16" s="1"/>
  <c r="A1079" i="16" s="1"/>
  <c r="A1080" i="16" s="1"/>
  <c r="A1081" i="16" s="1"/>
  <c r="A1082" i="16" s="1"/>
  <c r="A1083" i="16" s="1"/>
  <c r="A1084" i="16" s="1"/>
  <c r="A1085" i="16" s="1"/>
  <c r="A1086" i="16" s="1"/>
  <c r="A1087" i="16" s="1"/>
  <c r="A1088" i="16" s="1"/>
  <c r="A1089" i="16" s="1"/>
  <c r="A1090" i="16" s="1"/>
  <c r="A1091" i="16" s="1"/>
  <c r="A1092" i="16" s="1"/>
  <c r="A1093" i="16" s="1"/>
  <c r="A1094" i="16" s="1"/>
  <c r="A1095" i="16" s="1"/>
  <c r="A1096" i="16" s="1"/>
  <c r="A1097" i="16" s="1"/>
  <c r="A1098" i="16" s="1"/>
  <c r="A1099" i="16" s="1"/>
  <c r="A1100" i="16" s="1"/>
  <c r="A1101" i="16" s="1"/>
  <c r="A1102" i="16" s="1"/>
  <c r="A1103" i="16" s="1"/>
  <c r="A1104" i="16" s="1"/>
  <c r="A1105" i="16" s="1"/>
  <c r="A1106" i="16" s="1"/>
  <c r="A1107" i="16" s="1"/>
  <c r="A1108" i="16" s="1"/>
  <c r="A1109" i="16" s="1"/>
  <c r="A1110" i="16" s="1"/>
  <c r="A1111" i="16" s="1"/>
  <c r="A1112" i="16" s="1"/>
  <c r="A1113" i="16" s="1"/>
  <c r="A1114" i="16" s="1"/>
  <c r="A1115" i="16" s="1"/>
  <c r="A1116" i="16" s="1"/>
  <c r="A1117" i="16" s="1"/>
  <c r="A1118" i="16" s="1"/>
  <c r="A1119" i="16" s="1"/>
  <c r="A1120" i="16" s="1"/>
  <c r="A1121" i="16" s="1"/>
  <c r="A1122" i="16" s="1"/>
  <c r="A1123" i="16" s="1"/>
  <c r="A1124" i="16" s="1"/>
  <c r="A1125" i="16" s="1"/>
  <c r="A1126" i="16" s="1"/>
  <c r="A1127" i="16" s="1"/>
  <c r="A1128" i="16" s="1"/>
  <c r="A1129" i="16" s="1"/>
  <c r="A1130" i="16" s="1"/>
  <c r="A1131" i="16" s="1"/>
  <c r="A1132" i="16" s="1"/>
  <c r="A1133" i="16" s="1"/>
  <c r="A1134" i="16" s="1"/>
  <c r="A1135" i="16" s="1"/>
  <c r="A1136" i="16" s="1"/>
  <c r="A1137" i="16" s="1"/>
  <c r="A1138" i="16" s="1"/>
  <c r="A1139" i="16" s="1"/>
  <c r="A1140" i="16" s="1"/>
  <c r="A1141" i="16" s="1"/>
  <c r="A1142" i="16" s="1"/>
  <c r="A1143" i="16" s="1"/>
  <c r="A1144" i="16" s="1"/>
  <c r="A1145" i="16" s="1"/>
  <c r="A1146" i="16" s="1"/>
  <c r="A1147" i="16" s="1"/>
  <c r="A1148" i="16" s="1"/>
  <c r="A1149" i="16" s="1"/>
  <c r="A1150" i="16" s="1"/>
  <c r="A1151" i="16" s="1"/>
  <c r="A1152" i="16" s="1"/>
  <c r="A1153" i="16" s="1"/>
  <c r="A1154" i="16" s="1"/>
  <c r="A1155" i="16" s="1"/>
  <c r="A1156" i="16" s="1"/>
  <c r="A1157" i="16" s="1"/>
  <c r="A1158" i="16" s="1"/>
  <c r="A1159" i="16" s="1"/>
  <c r="A1160" i="16" s="1"/>
  <c r="A1161" i="16" s="1"/>
  <c r="A1162" i="16" s="1"/>
  <c r="A1163" i="16" s="1"/>
  <c r="A1164" i="16" s="1"/>
  <c r="A1165" i="16" s="1"/>
  <c r="A1166" i="16" s="1"/>
  <c r="A1167" i="16" s="1"/>
  <c r="A1168" i="16" s="1"/>
  <c r="A1169" i="16" s="1"/>
  <c r="A1170" i="16" s="1"/>
  <c r="A1171" i="16" s="1"/>
  <c r="A1172" i="16" s="1"/>
  <c r="A1173" i="16" s="1"/>
  <c r="A1174" i="16" s="1"/>
  <c r="A1175" i="16" s="1"/>
  <c r="A1176" i="16" s="1"/>
  <c r="A1177" i="16" s="1"/>
  <c r="A1178" i="16" s="1"/>
  <c r="A1179" i="16" s="1"/>
  <c r="A1180" i="16" s="1"/>
  <c r="A1181" i="16" s="1"/>
  <c r="A1182" i="16" s="1"/>
  <c r="A1183" i="16" s="1"/>
  <c r="A1184" i="16" s="1"/>
  <c r="A1185" i="16" s="1"/>
  <c r="A1186" i="16" s="1"/>
  <c r="A1187" i="16" s="1"/>
  <c r="A1188" i="16" s="1"/>
  <c r="A1189" i="16" s="1"/>
  <c r="A1190" i="16" s="1"/>
  <c r="A1191" i="16" s="1"/>
  <c r="A1192" i="16" s="1"/>
  <c r="A1193" i="16" s="1"/>
  <c r="A1194" i="16" s="1"/>
  <c r="A1195" i="16" s="1"/>
  <c r="A1196" i="16" s="1"/>
  <c r="A1197" i="16" s="1"/>
  <c r="A1198" i="16" s="1"/>
  <c r="A1199" i="16" s="1"/>
  <c r="A1200" i="16" s="1"/>
  <c r="A1201" i="16" s="1"/>
  <c r="A1202" i="16" s="1"/>
  <c r="A1203" i="16" s="1"/>
  <c r="A1204" i="16" s="1"/>
  <c r="A1205" i="16" s="1"/>
  <c r="A1206" i="16" s="1"/>
  <c r="A1207" i="16" s="1"/>
  <c r="A1208" i="16" s="1"/>
  <c r="A1209" i="16" s="1"/>
  <c r="A1210" i="16" s="1"/>
  <c r="A1211" i="16" s="1"/>
  <c r="A1212" i="16" s="1"/>
  <c r="A1213" i="16" s="1"/>
  <c r="A1214" i="16" s="1"/>
  <c r="A1215" i="16" s="1"/>
  <c r="A1216" i="16" s="1"/>
  <c r="A1217" i="16" s="1"/>
  <c r="A1218" i="16" s="1"/>
  <c r="A1219" i="16" s="1"/>
  <c r="A1220" i="16" s="1"/>
  <c r="A1221" i="16" s="1"/>
  <c r="A1222" i="16" s="1"/>
  <c r="A1223" i="16" s="1"/>
  <c r="A1224" i="16" s="1"/>
  <c r="A1225" i="16" s="1"/>
  <c r="A1226" i="16" s="1"/>
  <c r="A1227" i="16" s="1"/>
  <c r="A1228" i="16" s="1"/>
  <c r="A1229" i="16" s="1"/>
  <c r="A1230" i="16" s="1"/>
  <c r="A1231" i="16" s="1"/>
  <c r="A1232" i="16" s="1"/>
  <c r="A1233" i="16" s="1"/>
  <c r="A1234" i="16" s="1"/>
  <c r="A1235" i="16" s="1"/>
  <c r="A1236" i="16" s="1"/>
  <c r="A1237" i="16" s="1"/>
  <c r="A1238" i="16" s="1"/>
  <c r="A1239" i="16" s="1"/>
  <c r="A1240" i="16" s="1"/>
  <c r="A1241" i="16" s="1"/>
  <c r="A1242" i="16" s="1"/>
  <c r="A1243" i="16" s="1"/>
  <c r="A1244" i="16" s="1"/>
  <c r="A1245" i="16" s="1"/>
  <c r="A1246" i="16" s="1"/>
  <c r="A1247" i="16" s="1"/>
  <c r="A1248" i="16" s="1"/>
  <c r="A1249" i="16" s="1"/>
  <c r="A1250" i="16" s="1"/>
  <c r="A1251" i="16" s="1"/>
  <c r="A1252" i="16" s="1"/>
  <c r="A1253" i="16" s="1"/>
  <c r="A1254" i="16" s="1"/>
  <c r="A1255" i="16" s="1"/>
  <c r="A1256" i="16" s="1"/>
  <c r="A1257" i="16" s="1"/>
  <c r="A1258" i="16" s="1"/>
  <c r="A1259" i="16" s="1"/>
  <c r="A1260" i="16" s="1"/>
  <c r="A1261" i="16" s="1"/>
  <c r="A1262" i="16" s="1"/>
  <c r="A1263" i="16" s="1"/>
  <c r="A1264" i="16" s="1"/>
  <c r="A1265" i="16" s="1"/>
  <c r="A1266" i="16" s="1"/>
  <c r="A1267" i="16" s="1"/>
  <c r="A1268" i="16" s="1"/>
  <c r="A1269" i="16" s="1"/>
  <c r="A1270" i="16" s="1"/>
  <c r="A1271" i="16" s="1"/>
  <c r="A1272" i="16" s="1"/>
  <c r="A1273" i="16" s="1"/>
  <c r="A1274" i="16" s="1"/>
  <c r="A1275" i="16" s="1"/>
  <c r="A1276" i="16" s="1"/>
  <c r="A1277" i="16" s="1"/>
  <c r="A1278" i="16" s="1"/>
  <c r="A1279" i="16" s="1"/>
  <c r="A1280" i="16" s="1"/>
  <c r="A1281" i="16" s="1"/>
  <c r="A1282" i="16" s="1"/>
  <c r="A1283" i="16" s="1"/>
  <c r="A1284" i="16" s="1"/>
  <c r="A1285" i="16" s="1"/>
  <c r="A1286" i="16" s="1"/>
  <c r="A1287" i="16" s="1"/>
  <c r="A1288" i="16" s="1"/>
  <c r="A1289" i="16" s="1"/>
  <c r="A1290" i="16" s="1"/>
  <c r="A1291" i="16" s="1"/>
  <c r="A1292" i="16" s="1"/>
  <c r="A1293" i="16" s="1"/>
  <c r="A1294" i="16" s="1"/>
  <c r="A1295" i="16" s="1"/>
  <c r="A1296" i="16" s="1"/>
  <c r="A1297" i="16" s="1"/>
  <c r="A1298" i="16" s="1"/>
  <c r="A1299" i="16" s="1"/>
  <c r="A1300" i="16" s="1"/>
  <c r="A1301" i="16" s="1"/>
  <c r="A1302" i="16" s="1"/>
  <c r="A1303" i="16" s="1"/>
  <c r="A1304" i="16" s="1"/>
  <c r="A1305" i="16" s="1"/>
  <c r="A1306" i="16" s="1"/>
  <c r="A1307" i="16" s="1"/>
  <c r="A1308" i="16" s="1"/>
  <c r="A1309" i="16" s="1"/>
  <c r="A1310" i="16" s="1"/>
  <c r="A1311" i="16" s="1"/>
  <c r="A1312" i="16" s="1"/>
  <c r="A1313" i="16" s="1"/>
  <c r="A1314" i="16" s="1"/>
  <c r="A1315" i="16" s="1"/>
  <c r="A1316" i="16" s="1"/>
  <c r="A1317" i="16" s="1"/>
  <c r="A1318" i="16" s="1"/>
  <c r="A1319" i="16" s="1"/>
  <c r="A1320" i="16" s="1"/>
  <c r="A1321" i="16" s="1"/>
  <c r="A1322" i="16" s="1"/>
  <c r="A1323" i="16" s="1"/>
  <c r="A1324" i="16" s="1"/>
  <c r="A1325" i="16" s="1"/>
  <c r="A1326" i="16" s="1"/>
  <c r="A1327" i="16" s="1"/>
  <c r="A1328" i="16" s="1"/>
  <c r="A1329" i="16" s="1"/>
  <c r="A1330" i="16" s="1"/>
  <c r="A1331" i="16" s="1"/>
  <c r="A1332" i="16" s="1"/>
  <c r="A1333" i="16" s="1"/>
  <c r="A1334" i="16" s="1"/>
  <c r="A1335" i="16" s="1"/>
  <c r="A1336" i="16" s="1"/>
  <c r="A1337" i="16" s="1"/>
  <c r="A1338" i="16" s="1"/>
  <c r="A1339" i="16" s="1"/>
  <c r="A1340" i="16" s="1"/>
  <c r="A1341" i="16" s="1"/>
  <c r="A1342" i="16" s="1"/>
  <c r="A1343" i="16" s="1"/>
  <c r="A1344" i="16" s="1"/>
  <c r="A1345" i="16" s="1"/>
  <c r="A1346" i="16" s="1"/>
  <c r="A1347" i="16" s="1"/>
  <c r="A1348" i="16" s="1"/>
  <c r="A1349" i="16" s="1"/>
  <c r="A1350" i="16" s="1"/>
  <c r="A1351" i="16" s="1"/>
  <c r="A1352" i="16" s="1"/>
  <c r="A1353" i="16" s="1"/>
  <c r="A1354" i="16" s="1"/>
  <c r="A1355" i="16" s="1"/>
  <c r="A1356" i="16" s="1"/>
  <c r="A1357" i="16" s="1"/>
  <c r="A1358" i="16" s="1"/>
  <c r="A1359" i="16" s="1"/>
  <c r="A1360" i="16" s="1"/>
  <c r="A1361" i="16" s="1"/>
  <c r="A1362" i="16" s="1"/>
  <c r="A1363" i="16" s="1"/>
  <c r="A1364" i="16" s="1"/>
  <c r="A1365" i="16" s="1"/>
  <c r="A1366" i="16" s="1"/>
  <c r="A1367" i="16" s="1"/>
  <c r="A1368" i="16" s="1"/>
  <c r="A1369" i="16" s="1"/>
  <c r="A1370" i="16" s="1"/>
  <c r="A1371" i="16" s="1"/>
  <c r="A1372" i="16" s="1"/>
  <c r="A1373" i="16" s="1"/>
  <c r="A1374" i="16" s="1"/>
  <c r="A1375" i="16" s="1"/>
  <c r="A1376" i="16" s="1"/>
  <c r="A1377" i="16" s="1"/>
  <c r="A1378" i="16" s="1"/>
  <c r="A1379" i="16" s="1"/>
  <c r="A1380" i="16" s="1"/>
  <c r="A1381" i="16" s="1"/>
  <c r="A1382" i="16" s="1"/>
  <c r="A1383" i="16" s="1"/>
  <c r="A1384" i="16" s="1"/>
  <c r="A1385" i="16" s="1"/>
  <c r="A1386" i="16" s="1"/>
  <c r="A1387" i="16" s="1"/>
  <c r="A1388" i="16" s="1"/>
  <c r="A1389" i="16" s="1"/>
  <c r="H925" i="16" l="1"/>
  <c r="H609" i="16"/>
  <c r="H481" i="16"/>
  <c r="H879" i="16"/>
  <c r="H847" i="16"/>
  <c r="H1000" i="16"/>
  <c r="H946" i="16"/>
  <c r="H810" i="16"/>
  <c r="H450" i="16"/>
  <c r="H418" i="16"/>
  <c r="H985" i="16"/>
  <c r="H825" i="16"/>
  <c r="H811" i="16"/>
  <c r="H868" i="16"/>
  <c r="H942" i="16"/>
  <c r="H789" i="16"/>
  <c r="H135" i="16"/>
  <c r="H734" i="16"/>
  <c r="H666" i="16"/>
  <c r="H538" i="16"/>
  <c r="H817" i="16"/>
  <c r="H707" i="16"/>
  <c r="H988" i="16"/>
  <c r="H924" i="16"/>
  <c r="H163" i="16"/>
  <c r="H934" i="16"/>
  <c r="H193" i="16"/>
  <c r="H101" i="16"/>
  <c r="H628" i="16"/>
  <c r="H633" i="16"/>
  <c r="H901" i="16"/>
  <c r="H773" i="16"/>
  <c r="H709" i="16"/>
  <c r="H497" i="16"/>
  <c r="H919" i="16"/>
  <c r="H784" i="16"/>
  <c r="H151" i="16"/>
  <c r="H117" i="16"/>
  <c r="H522" i="16"/>
  <c r="H310" i="16"/>
  <c r="H833" i="16"/>
  <c r="H673" i="16"/>
  <c r="H979" i="16"/>
  <c r="H915" i="16"/>
  <c r="H851" i="16"/>
  <c r="H755" i="16"/>
  <c r="H972" i="16"/>
  <c r="H646" i="16"/>
  <c r="H873" i="16"/>
  <c r="H441" i="16"/>
  <c r="H503" i="16"/>
  <c r="H724" i="16"/>
  <c r="H291" i="16"/>
  <c r="H886" i="16"/>
  <c r="H370" i="16"/>
  <c r="H306" i="16"/>
  <c r="H88" i="16"/>
  <c r="H170" i="16"/>
  <c r="H4" i="16"/>
  <c r="H64" i="16"/>
  <c r="H255" i="16"/>
  <c r="H424" i="16"/>
  <c r="H298" i="16"/>
  <c r="H124" i="16"/>
  <c r="H539" i="16"/>
  <c r="H52" i="16"/>
  <c r="H162" i="16"/>
  <c r="H639" i="16"/>
  <c r="H548" i="16"/>
  <c r="H37" i="16"/>
  <c r="H158" i="16"/>
  <c r="H414" i="16"/>
  <c r="H750" i="16"/>
  <c r="H665" i="16"/>
  <c r="H343" i="16"/>
  <c r="H544" i="16"/>
  <c r="H512" i="16"/>
  <c r="H346" i="16"/>
  <c r="H110" i="16"/>
  <c r="H623" i="16"/>
  <c r="H278" i="16"/>
  <c r="H214" i="16"/>
  <c r="H447" i="16"/>
  <c r="H74" i="16"/>
  <c r="H38" i="16"/>
  <c r="H18" i="16"/>
  <c r="H457" i="16"/>
  <c r="H664" i="16"/>
  <c r="H266" i="16"/>
  <c r="H717" i="16"/>
  <c r="H599" i="16"/>
  <c r="H824" i="16"/>
  <c r="H45" i="16"/>
  <c r="H434" i="16"/>
  <c r="R93" i="9"/>
  <c r="O93" i="9"/>
  <c r="R92" i="9"/>
  <c r="O92" i="9"/>
  <c r="R91" i="9"/>
  <c r="O91" i="9"/>
  <c r="R90" i="9"/>
  <c r="O90" i="9"/>
  <c r="R89" i="9"/>
  <c r="O89" i="9"/>
  <c r="R85" i="9"/>
  <c r="O85" i="9"/>
  <c r="R84" i="9"/>
  <c r="O84" i="9"/>
  <c r="R83" i="9"/>
  <c r="O83" i="9"/>
  <c r="R82" i="9"/>
  <c r="O82" i="9"/>
  <c r="R81" i="9"/>
  <c r="O81" i="9"/>
  <c r="X77" i="9"/>
  <c r="X76" i="9"/>
  <c r="X75" i="9"/>
  <c r="X74" i="9"/>
  <c r="R77" i="9"/>
  <c r="R76" i="9"/>
  <c r="R75" i="9"/>
  <c r="R74" i="9"/>
  <c r="O77" i="9"/>
  <c r="O76" i="9"/>
  <c r="O75" i="9"/>
  <c r="O73" i="9"/>
  <c r="CI40" i="9"/>
  <c r="CI39" i="9"/>
  <c r="CI38" i="9"/>
  <c r="CI37" i="9"/>
  <c r="CD40" i="9"/>
  <c r="CD39" i="9"/>
  <c r="BJ39" i="9" s="1"/>
  <c r="AP39" i="9" s="1"/>
  <c r="V39" i="9" s="1"/>
  <c r="CD38" i="9"/>
  <c r="BJ38" i="9" s="1"/>
  <c r="AP38" i="9" s="1"/>
  <c r="V38" i="9" s="1"/>
  <c r="CD37" i="9"/>
  <c r="BY40" i="9"/>
  <c r="BE40" i="9" s="1"/>
  <c r="AK40" i="9" s="1"/>
  <c r="Q40" i="9" s="1"/>
  <c r="BY39" i="9"/>
  <c r="BE39" i="9" s="1"/>
  <c r="AK39" i="9" s="1"/>
  <c r="Q39" i="9" s="1"/>
  <c r="BY38" i="9"/>
  <c r="BE38" i="9" s="1"/>
  <c r="AK38" i="9" s="1"/>
  <c r="Q38" i="9" s="1"/>
  <c r="BY37" i="9"/>
  <c r="BE37" i="9" s="1"/>
  <c r="AK37" i="9" s="1"/>
  <c r="Q37" i="9" s="1"/>
  <c r="BT40" i="9"/>
  <c r="AZ40" i="9" s="1"/>
  <c r="AF40" i="9" s="1"/>
  <c r="L40" i="9" s="1"/>
  <c r="BT39" i="9"/>
  <c r="AZ39" i="9" s="1"/>
  <c r="AF39" i="9" s="1"/>
  <c r="L39" i="9" s="1"/>
  <c r="BT38" i="9"/>
  <c r="AZ38" i="9" s="1"/>
  <c r="AF38" i="9" s="1"/>
  <c r="L38" i="9" s="1"/>
  <c r="BT37" i="9"/>
  <c r="AZ37" i="9" s="1"/>
  <c r="AF37" i="9" s="1"/>
  <c r="L37" i="9" s="1"/>
  <c r="BJ40" i="9"/>
  <c r="AP40" i="9" s="1"/>
  <c r="V40" i="9" s="1"/>
  <c r="BJ37" i="9"/>
  <c r="AP37" i="9" s="1"/>
  <c r="V37" i="9" s="1"/>
  <c r="BG160" i="14"/>
  <c r="BE160" i="14"/>
  <c r="AX160" i="14"/>
  <c r="AV160" i="14"/>
  <c r="AP160" i="14"/>
  <c r="AT160" i="14" s="1"/>
  <c r="AB160" i="14"/>
  <c r="Z160" i="14"/>
  <c r="S160" i="14"/>
  <c r="Q160" i="14"/>
  <c r="K160" i="14"/>
  <c r="BG159" i="14"/>
  <c r="BE159" i="14"/>
  <c r="AX159" i="14"/>
  <c r="AV159" i="14"/>
  <c r="AP159" i="14"/>
  <c r="AT159" i="14" s="1"/>
  <c r="AB159" i="14"/>
  <c r="Z159" i="14"/>
  <c r="S159" i="14"/>
  <c r="Q159" i="14"/>
  <c r="K159" i="14"/>
  <c r="BG158" i="14"/>
  <c r="BE158" i="14"/>
  <c r="AX158" i="14"/>
  <c r="AV158" i="14"/>
  <c r="AP158" i="14"/>
  <c r="AT158" i="14" s="1"/>
  <c r="AB158" i="14"/>
  <c r="Z158" i="14"/>
  <c r="S158" i="14"/>
  <c r="Q158" i="14"/>
  <c r="K158" i="14"/>
  <c r="BG157" i="14"/>
  <c r="BE157" i="14"/>
  <c r="AX157" i="14"/>
  <c r="AV157" i="14"/>
  <c r="AP157" i="14"/>
  <c r="AT157" i="14" s="1"/>
  <c r="AB157" i="14"/>
  <c r="Z157" i="14"/>
  <c r="S157" i="14"/>
  <c r="Q157" i="14"/>
  <c r="K157" i="14"/>
  <c r="BG156" i="14"/>
  <c r="BE156" i="14"/>
  <c r="AX156" i="14"/>
  <c r="AV156" i="14"/>
  <c r="AP156" i="14"/>
  <c r="AT156" i="14" s="1"/>
  <c r="AB156" i="14"/>
  <c r="Z156" i="14"/>
  <c r="S156" i="14"/>
  <c r="Q156" i="14"/>
  <c r="K156" i="14"/>
  <c r="BG155" i="14"/>
  <c r="BE155" i="14"/>
  <c r="AX155" i="14"/>
  <c r="AV155" i="14"/>
  <c r="AP155" i="14"/>
  <c r="AT155" i="14" s="1"/>
  <c r="AB155" i="14"/>
  <c r="Z155" i="14"/>
  <c r="S155" i="14"/>
  <c r="Q155" i="14"/>
  <c r="K155" i="14"/>
  <c r="BG154" i="14"/>
  <c r="BE154" i="14"/>
  <c r="AX154" i="14"/>
  <c r="AV154" i="14"/>
  <c r="AP154" i="14"/>
  <c r="AT154" i="14" s="1"/>
  <c r="AB154" i="14"/>
  <c r="Z154" i="14"/>
  <c r="S154" i="14"/>
  <c r="Q154" i="14"/>
  <c r="K154" i="14"/>
  <c r="BG153" i="14"/>
  <c r="BE153" i="14"/>
  <c r="AX153" i="14"/>
  <c r="AV153" i="14"/>
  <c r="AP153" i="14"/>
  <c r="AT153" i="14" s="1"/>
  <c r="AB153" i="14"/>
  <c r="Z153" i="14"/>
  <c r="S153" i="14"/>
  <c r="Q153" i="14"/>
  <c r="K153" i="14"/>
  <c r="BG152" i="14"/>
  <c r="BE152" i="14"/>
  <c r="AX152" i="14"/>
  <c r="AV152" i="14"/>
  <c r="AP152" i="14"/>
  <c r="AT152" i="14" s="1"/>
  <c r="AB152" i="14"/>
  <c r="Z152" i="14"/>
  <c r="S152" i="14"/>
  <c r="Q152" i="14"/>
  <c r="K152" i="14"/>
  <c r="BG151" i="14"/>
  <c r="BE151" i="14"/>
  <c r="AX151" i="14"/>
  <c r="AV151" i="14"/>
  <c r="AP151" i="14"/>
  <c r="AT151" i="14" s="1"/>
  <c r="AB151" i="14"/>
  <c r="Z151" i="14"/>
  <c r="S151" i="14"/>
  <c r="Q151" i="14"/>
  <c r="K151" i="14"/>
  <c r="Z1" i="14"/>
  <c r="BG160" i="11"/>
  <c r="BE160" i="11"/>
  <c r="AX160" i="11"/>
  <c r="AV160" i="11"/>
  <c r="AP160" i="11"/>
  <c r="BG159" i="11"/>
  <c r="BE159" i="11"/>
  <c r="AX159" i="11"/>
  <c r="AV159" i="11"/>
  <c r="AP159" i="11"/>
  <c r="BG158" i="11"/>
  <c r="BE158" i="11"/>
  <c r="AX158" i="11"/>
  <c r="AV158" i="11"/>
  <c r="AP158" i="11"/>
  <c r="BG157" i="11"/>
  <c r="BE157" i="11"/>
  <c r="AX157" i="11"/>
  <c r="AV157" i="11"/>
  <c r="AP157" i="11"/>
  <c r="BG156" i="11"/>
  <c r="BE156" i="11"/>
  <c r="AX156" i="11"/>
  <c r="AV156" i="11"/>
  <c r="AP156" i="11"/>
  <c r="BG155" i="11"/>
  <c r="BE155" i="11"/>
  <c r="AX155" i="11"/>
  <c r="AV155" i="11"/>
  <c r="AP155" i="11"/>
  <c r="BG154" i="11"/>
  <c r="BE154" i="11"/>
  <c r="AX154" i="11"/>
  <c r="AV154" i="11"/>
  <c r="AP154" i="11"/>
  <c r="BG153" i="11"/>
  <c r="BE153" i="11"/>
  <c r="AX153" i="11"/>
  <c r="AV153" i="11"/>
  <c r="AP153" i="11"/>
  <c r="BG152" i="11"/>
  <c r="BE152" i="11"/>
  <c r="AX152" i="11"/>
  <c r="AV152" i="11"/>
  <c r="AP152" i="11"/>
  <c r="BG151" i="11"/>
  <c r="BE151" i="11"/>
  <c r="AX151" i="11"/>
  <c r="AV151" i="11"/>
  <c r="AP151" i="11"/>
  <c r="AB160" i="11"/>
  <c r="Z160" i="11"/>
  <c r="S160" i="11"/>
  <c r="Q160" i="11"/>
  <c r="K160" i="11"/>
  <c r="AB159" i="11"/>
  <c r="Z159" i="11"/>
  <c r="S159" i="11"/>
  <c r="Q159" i="11"/>
  <c r="K159" i="11"/>
  <c r="AB158" i="11"/>
  <c r="Z158" i="11"/>
  <c r="S158" i="11"/>
  <c r="Q158" i="11"/>
  <c r="K158" i="11"/>
  <c r="O158" i="11" s="1"/>
  <c r="AB157" i="11"/>
  <c r="Z157" i="11"/>
  <c r="S157" i="11"/>
  <c r="Q157" i="11"/>
  <c r="K157" i="11"/>
  <c r="AB156" i="11"/>
  <c r="Z156" i="11"/>
  <c r="S156" i="11"/>
  <c r="Q156" i="11"/>
  <c r="K156" i="11"/>
  <c r="O156" i="11" s="1"/>
  <c r="AB155" i="11"/>
  <c r="Z155" i="11"/>
  <c r="S155" i="11"/>
  <c r="Q155" i="11"/>
  <c r="K155" i="11"/>
  <c r="AB154" i="11"/>
  <c r="Z154" i="11"/>
  <c r="S154" i="11"/>
  <c r="Q154" i="11"/>
  <c r="K154" i="11"/>
  <c r="O154" i="11" s="1"/>
  <c r="AB153" i="11"/>
  <c r="Z153" i="11"/>
  <c r="S153" i="11"/>
  <c r="Q153" i="11"/>
  <c r="K153" i="11"/>
  <c r="O153" i="11" s="1"/>
  <c r="AB152" i="11"/>
  <c r="Z152" i="11"/>
  <c r="S152" i="11"/>
  <c r="Q152" i="11"/>
  <c r="K152" i="11"/>
  <c r="O152" i="11" s="1"/>
  <c r="AB151" i="11"/>
  <c r="Z151" i="11"/>
  <c r="S151" i="11"/>
  <c r="Q151" i="11"/>
  <c r="K151" i="11"/>
  <c r="BG160" i="12"/>
  <c r="BE160" i="12"/>
  <c r="AX160" i="12"/>
  <c r="AV160" i="12"/>
  <c r="AP160" i="12"/>
  <c r="AT160" i="12" s="1"/>
  <c r="BG159" i="12"/>
  <c r="BE159" i="12"/>
  <c r="AX159" i="12"/>
  <c r="AV159" i="12"/>
  <c r="AP159" i="12"/>
  <c r="AT159" i="12" s="1"/>
  <c r="BG158" i="12"/>
  <c r="BE158" i="12"/>
  <c r="AX158" i="12"/>
  <c r="AV158" i="12"/>
  <c r="AP158" i="12"/>
  <c r="AT158" i="12" s="1"/>
  <c r="BG157" i="12"/>
  <c r="BE157" i="12"/>
  <c r="AX157" i="12"/>
  <c r="AV157" i="12"/>
  <c r="AP157" i="12"/>
  <c r="AT157" i="12" s="1"/>
  <c r="BG156" i="12"/>
  <c r="BE156" i="12"/>
  <c r="AX156" i="12"/>
  <c r="AV156" i="12"/>
  <c r="AP156" i="12"/>
  <c r="AT156" i="12" s="1"/>
  <c r="BG155" i="12"/>
  <c r="BE155" i="12"/>
  <c r="AX155" i="12"/>
  <c r="AV155" i="12"/>
  <c r="AP155" i="12"/>
  <c r="AT155" i="12" s="1"/>
  <c r="BG154" i="12"/>
  <c r="BE154" i="12"/>
  <c r="AX154" i="12"/>
  <c r="AV154" i="12"/>
  <c r="AP154" i="12"/>
  <c r="AT154" i="12" s="1"/>
  <c r="BG153" i="12"/>
  <c r="BE153" i="12"/>
  <c r="AX153" i="12"/>
  <c r="AV153" i="12"/>
  <c r="AP153" i="12"/>
  <c r="AT153" i="12" s="1"/>
  <c r="BG152" i="12"/>
  <c r="BE152" i="12"/>
  <c r="AX152" i="12"/>
  <c r="AV152" i="12"/>
  <c r="AP152" i="12"/>
  <c r="AT152" i="12" s="1"/>
  <c r="BG151" i="12"/>
  <c r="BE151" i="12"/>
  <c r="AX151" i="12"/>
  <c r="AV151" i="12"/>
  <c r="AP151" i="12"/>
  <c r="AT151" i="12" s="1"/>
  <c r="AB160" i="12"/>
  <c r="Z160" i="12"/>
  <c r="S160" i="12"/>
  <c r="Q160" i="12"/>
  <c r="K160" i="12"/>
  <c r="O160" i="12" s="1"/>
  <c r="AB159" i="12"/>
  <c r="Z159" i="12"/>
  <c r="S159" i="12"/>
  <c r="Q159" i="12"/>
  <c r="K159" i="12"/>
  <c r="AB158" i="12"/>
  <c r="Z158" i="12"/>
  <c r="S158" i="12"/>
  <c r="Q158" i="12"/>
  <c r="K158" i="12"/>
  <c r="O158" i="12" s="1"/>
  <c r="AB157" i="12"/>
  <c r="Z157" i="12"/>
  <c r="S157" i="12"/>
  <c r="Q157" i="12"/>
  <c r="K157" i="12"/>
  <c r="AB156" i="12"/>
  <c r="Z156" i="12"/>
  <c r="S156" i="12"/>
  <c r="Q156" i="12"/>
  <c r="K156" i="12"/>
  <c r="O156" i="12" s="1"/>
  <c r="AB155" i="12"/>
  <c r="Z155" i="12"/>
  <c r="S155" i="12"/>
  <c r="Q155" i="12"/>
  <c r="K155" i="12"/>
  <c r="O155" i="12" s="1"/>
  <c r="AB154" i="12"/>
  <c r="Z154" i="12"/>
  <c r="S154" i="12"/>
  <c r="Q154" i="12"/>
  <c r="K154" i="12"/>
  <c r="O154" i="12" s="1"/>
  <c r="AB153" i="12"/>
  <c r="Z153" i="12"/>
  <c r="S153" i="12"/>
  <c r="Q153" i="12"/>
  <c r="K153" i="12"/>
  <c r="O153" i="12" s="1"/>
  <c r="AB152" i="12"/>
  <c r="Z152" i="12"/>
  <c r="S152" i="12"/>
  <c r="Q152" i="12"/>
  <c r="K152" i="12"/>
  <c r="AB151" i="12"/>
  <c r="Z151" i="12"/>
  <c r="S151" i="12"/>
  <c r="Q151" i="12"/>
  <c r="K151" i="12"/>
  <c r="BG160" i="13"/>
  <c r="BE160" i="13"/>
  <c r="AX160" i="13"/>
  <c r="AV160" i="13"/>
  <c r="AP160" i="13"/>
  <c r="AT160" i="13" s="1"/>
  <c r="AB160" i="13"/>
  <c r="Z160" i="13"/>
  <c r="S160" i="13"/>
  <c r="Q160" i="13"/>
  <c r="K160" i="13"/>
  <c r="BG159" i="13"/>
  <c r="BE159" i="13"/>
  <c r="AX159" i="13"/>
  <c r="AV159" i="13"/>
  <c r="AP159" i="13"/>
  <c r="AT159" i="13" s="1"/>
  <c r="AB159" i="13"/>
  <c r="Z159" i="13"/>
  <c r="S159" i="13"/>
  <c r="Q159" i="13"/>
  <c r="K159" i="13"/>
  <c r="O159" i="13" s="1"/>
  <c r="BG158" i="13"/>
  <c r="BE158" i="13"/>
  <c r="AX158" i="13"/>
  <c r="AV158" i="13"/>
  <c r="AP158" i="13"/>
  <c r="AT158" i="13" s="1"/>
  <c r="AB158" i="13"/>
  <c r="Z158" i="13"/>
  <c r="S158" i="13"/>
  <c r="Q158" i="13"/>
  <c r="K158" i="13"/>
  <c r="O158" i="13" s="1"/>
  <c r="BG157" i="13"/>
  <c r="BE157" i="13"/>
  <c r="AX157" i="13"/>
  <c r="AV157" i="13"/>
  <c r="AP157" i="13"/>
  <c r="AT157" i="13" s="1"/>
  <c r="AB157" i="13"/>
  <c r="Z157" i="13"/>
  <c r="S157" i="13"/>
  <c r="Q157" i="13"/>
  <c r="K157" i="13"/>
  <c r="O157" i="13" s="1"/>
  <c r="BG156" i="13"/>
  <c r="BE156" i="13"/>
  <c r="AX156" i="13"/>
  <c r="AV156" i="13"/>
  <c r="AP156" i="13"/>
  <c r="AT156" i="13" s="1"/>
  <c r="AB156" i="13"/>
  <c r="Z156" i="13"/>
  <c r="S156" i="13"/>
  <c r="Q156" i="13"/>
  <c r="K156" i="13"/>
  <c r="O156" i="13" s="1"/>
  <c r="BG155" i="13"/>
  <c r="BE155" i="13"/>
  <c r="AX155" i="13"/>
  <c r="AV155" i="13"/>
  <c r="AP155" i="13"/>
  <c r="AT155" i="13" s="1"/>
  <c r="AB155" i="13"/>
  <c r="Z155" i="13"/>
  <c r="S155" i="13"/>
  <c r="Q155" i="13"/>
  <c r="K155" i="13"/>
  <c r="O155" i="13" s="1"/>
  <c r="BG154" i="13"/>
  <c r="BE154" i="13"/>
  <c r="AX154" i="13"/>
  <c r="AV154" i="13"/>
  <c r="AP154" i="13"/>
  <c r="AT154" i="13" s="1"/>
  <c r="AB154" i="13"/>
  <c r="Z154" i="13"/>
  <c r="S154" i="13"/>
  <c r="Q154" i="13"/>
  <c r="K154" i="13"/>
  <c r="O154" i="13" s="1"/>
  <c r="BG153" i="13"/>
  <c r="BE153" i="13"/>
  <c r="AX153" i="13"/>
  <c r="AV153" i="13"/>
  <c r="AP153" i="13"/>
  <c r="AT153" i="13" s="1"/>
  <c r="AB153" i="13"/>
  <c r="Z153" i="13"/>
  <c r="S153" i="13"/>
  <c r="Q153" i="13"/>
  <c r="K153" i="13"/>
  <c r="O153" i="13" s="1"/>
  <c r="BG152" i="13"/>
  <c r="BE152" i="13"/>
  <c r="AX152" i="13"/>
  <c r="AV152" i="13"/>
  <c r="AP152" i="13"/>
  <c r="AT152" i="13" s="1"/>
  <c r="AB152" i="13"/>
  <c r="Z152" i="13"/>
  <c r="S152" i="13"/>
  <c r="Q152" i="13"/>
  <c r="K152" i="13"/>
  <c r="O152" i="13" s="1"/>
  <c r="BG151" i="13"/>
  <c r="BE151" i="13"/>
  <c r="AX151" i="13"/>
  <c r="AV151" i="13"/>
  <c r="AP151" i="13"/>
  <c r="AT151" i="13" s="1"/>
  <c r="AB151" i="13"/>
  <c r="Z151" i="13"/>
  <c r="S151" i="13"/>
  <c r="Q151" i="13"/>
  <c r="K151" i="13"/>
  <c r="O151" i="13" s="1"/>
  <c r="X93" i="9"/>
  <c r="X92" i="9"/>
  <c r="X91" i="9"/>
  <c r="X90" i="9"/>
  <c r="X89" i="9"/>
  <c r="X85" i="9"/>
  <c r="X84" i="9"/>
  <c r="X83" i="9"/>
  <c r="X82" i="9"/>
  <c r="X81" i="9"/>
  <c r="X73" i="9"/>
  <c r="O74" i="9"/>
  <c r="R73" i="9"/>
  <c r="O160" i="13"/>
  <c r="U93" i="13"/>
  <c r="U92" i="13"/>
  <c r="U91" i="13"/>
  <c r="U90" i="13"/>
  <c r="U89" i="13"/>
  <c r="U85" i="13"/>
  <c r="U84" i="13"/>
  <c r="U83" i="13"/>
  <c r="U82" i="13"/>
  <c r="U81" i="13"/>
  <c r="U77" i="13"/>
  <c r="U76" i="13"/>
  <c r="U75" i="13"/>
  <c r="U74" i="13"/>
  <c r="U73" i="13"/>
  <c r="Z1" i="13"/>
  <c r="U93" i="12"/>
  <c r="U92" i="12"/>
  <c r="U91" i="12"/>
  <c r="U90" i="12"/>
  <c r="U89" i="12"/>
  <c r="U85" i="12"/>
  <c r="U84" i="12"/>
  <c r="U83" i="12"/>
  <c r="U82" i="12"/>
  <c r="U81" i="12"/>
  <c r="U77" i="12"/>
  <c r="U76" i="12"/>
  <c r="U75" i="12"/>
  <c r="U74" i="12"/>
  <c r="U73" i="12"/>
  <c r="Z1" i="12"/>
  <c r="U93" i="11"/>
  <c r="U92" i="11"/>
  <c r="U91" i="11"/>
  <c r="U90" i="11"/>
  <c r="U89" i="11"/>
  <c r="U85" i="11"/>
  <c r="U84" i="11"/>
  <c r="U83" i="11"/>
  <c r="U82" i="11"/>
  <c r="U81" i="11"/>
  <c r="U77" i="11"/>
  <c r="U76" i="11"/>
  <c r="U75" i="11"/>
  <c r="U74" i="11"/>
  <c r="U73" i="11"/>
  <c r="Z1" i="11"/>
  <c r="W14" i="22" l="1"/>
  <c r="W9" i="20"/>
  <c r="W13" i="22"/>
  <c r="W11" i="22"/>
  <c r="W14" i="19"/>
  <c r="W10" i="22"/>
  <c r="W9" i="22"/>
  <c r="W11" i="19"/>
  <c r="W8" i="22"/>
  <c r="W14" i="21"/>
  <c r="W13" i="21"/>
  <c r="W8" i="19"/>
  <c r="W11" i="21"/>
  <c r="W10" i="21"/>
  <c r="W9" i="21"/>
  <c r="W8" i="21"/>
  <c r="W14" i="20"/>
  <c r="W13" i="20"/>
  <c r="W11" i="20"/>
  <c r="W10" i="20"/>
  <c r="W8" i="20"/>
  <c r="W13" i="19"/>
  <c r="W10" i="19"/>
  <c r="W9" i="19"/>
  <c r="AD151" i="11"/>
  <c r="AD155" i="11"/>
  <c r="AD159" i="11"/>
  <c r="BI151" i="14"/>
  <c r="BI155" i="14"/>
  <c r="BI157" i="14"/>
  <c r="BI159" i="14"/>
  <c r="BI160" i="14"/>
  <c r="AD152" i="11"/>
  <c r="AD156" i="11"/>
  <c r="AD160" i="11"/>
  <c r="BI158" i="11"/>
  <c r="BB160" i="11"/>
  <c r="AD153" i="11"/>
  <c r="W151" i="11"/>
  <c r="W155" i="11"/>
  <c r="U74" i="9"/>
  <c r="U74" i="14" s="1"/>
  <c r="U75" i="9"/>
  <c r="U75" i="14" s="1"/>
  <c r="AD153" i="12"/>
  <c r="AD157" i="12"/>
  <c r="BI155" i="12"/>
  <c r="BI159" i="12"/>
  <c r="U76" i="9"/>
  <c r="U76" i="14" s="1"/>
  <c r="W151" i="12"/>
  <c r="W159" i="12"/>
  <c r="U73" i="9"/>
  <c r="U73" i="14" s="1"/>
  <c r="U77" i="9"/>
  <c r="U77" i="14" s="1"/>
  <c r="BI151" i="12"/>
  <c r="BI153" i="11"/>
  <c r="BI157" i="11"/>
  <c r="BB151" i="11"/>
  <c r="BI154" i="11"/>
  <c r="BB155" i="11"/>
  <c r="BB159" i="11"/>
  <c r="BB152" i="11"/>
  <c r="BB156" i="11"/>
  <c r="AD154" i="11"/>
  <c r="W157" i="11"/>
  <c r="AD152" i="14"/>
  <c r="AD154" i="14"/>
  <c r="AD156" i="14"/>
  <c r="AD158" i="14"/>
  <c r="AD160" i="14"/>
  <c r="BI152" i="14"/>
  <c r="BI154" i="14"/>
  <c r="BI156" i="14"/>
  <c r="BI158" i="14"/>
  <c r="AD151" i="14"/>
  <c r="AD153" i="14"/>
  <c r="AD155" i="14"/>
  <c r="AD157" i="14"/>
  <c r="AD159" i="14"/>
  <c r="BI153" i="14"/>
  <c r="O151" i="14"/>
  <c r="W151" i="14"/>
  <c r="O153" i="14"/>
  <c r="W153" i="14"/>
  <c r="O155" i="14"/>
  <c r="W155" i="14"/>
  <c r="O157" i="14"/>
  <c r="W157" i="14"/>
  <c r="O159" i="14"/>
  <c r="W159" i="14"/>
  <c r="AF53" i="9"/>
  <c r="AF88" i="9" s="1"/>
  <c r="R1" i="14"/>
  <c r="AD154" i="12"/>
  <c r="AD158" i="12"/>
  <c r="BI160" i="12"/>
  <c r="AD157" i="11"/>
  <c r="BI151" i="11"/>
  <c r="BI155" i="11"/>
  <c r="BI159" i="11"/>
  <c r="AD151" i="12"/>
  <c r="W152" i="12"/>
  <c r="AD155" i="12"/>
  <c r="AD159" i="12"/>
  <c r="BI153" i="12"/>
  <c r="BI157" i="12"/>
  <c r="AD158" i="11"/>
  <c r="W159" i="11"/>
  <c r="BI152" i="11"/>
  <c r="BB153" i="11"/>
  <c r="BI156" i="11"/>
  <c r="BB157" i="11"/>
  <c r="BI160" i="11"/>
  <c r="W160" i="11"/>
  <c r="BB154" i="11"/>
  <c r="BB158" i="11"/>
  <c r="O152" i="14"/>
  <c r="W152" i="14"/>
  <c r="O154" i="14"/>
  <c r="W154" i="14"/>
  <c r="O156" i="14"/>
  <c r="W156" i="14"/>
  <c r="O158" i="14"/>
  <c r="W158" i="14"/>
  <c r="O160" i="14"/>
  <c r="W160" i="14"/>
  <c r="BB151" i="14"/>
  <c r="BB152" i="14"/>
  <c r="BB153" i="14"/>
  <c r="BB154" i="14"/>
  <c r="BB155" i="14"/>
  <c r="BB156" i="14"/>
  <c r="BB157" i="14"/>
  <c r="BB158" i="14"/>
  <c r="BB159" i="14"/>
  <c r="BB160" i="14"/>
  <c r="BI154" i="12"/>
  <c r="BI158" i="12"/>
  <c r="BI152" i="12"/>
  <c r="BI156" i="12"/>
  <c r="AD152" i="12"/>
  <c r="AD156" i="12"/>
  <c r="W157" i="12"/>
  <c r="AD160" i="12"/>
  <c r="AT151" i="11"/>
  <c r="AT152" i="11"/>
  <c r="AT153" i="11"/>
  <c r="AT154" i="11"/>
  <c r="AT155" i="11"/>
  <c r="AT156" i="11"/>
  <c r="AT157" i="11"/>
  <c r="AT158" i="11"/>
  <c r="AT159" i="11"/>
  <c r="AT160" i="11"/>
  <c r="W152" i="11"/>
  <c r="W153" i="11"/>
  <c r="W154" i="11"/>
  <c r="W156" i="11"/>
  <c r="W158" i="11"/>
  <c r="O151" i="11"/>
  <c r="O155" i="11"/>
  <c r="O157" i="11"/>
  <c r="O159" i="11"/>
  <c r="O160" i="11"/>
  <c r="BB151" i="12"/>
  <c r="BB152" i="12"/>
  <c r="BB153" i="12"/>
  <c r="BB154" i="12"/>
  <c r="BB155" i="12"/>
  <c r="BB156" i="12"/>
  <c r="BB157" i="12"/>
  <c r="BB158" i="12"/>
  <c r="BB159" i="12"/>
  <c r="BB160" i="12"/>
  <c r="W156" i="12"/>
  <c r="W158" i="12"/>
  <c r="O151" i="12"/>
  <c r="O152" i="12"/>
  <c r="O157" i="12"/>
  <c r="O159" i="12"/>
  <c r="W153" i="12"/>
  <c r="W154" i="12"/>
  <c r="W155" i="12"/>
  <c r="W160" i="12"/>
  <c r="BO37" i="9"/>
  <c r="BI152" i="13"/>
  <c r="BI154" i="13"/>
  <c r="BI156" i="13"/>
  <c r="U83" i="9"/>
  <c r="U83" i="14" s="1"/>
  <c r="U90" i="9"/>
  <c r="U90" i="14" s="1"/>
  <c r="U84" i="9"/>
  <c r="U84" i="14" s="1"/>
  <c r="U91" i="9"/>
  <c r="U91" i="14" s="1"/>
  <c r="U81" i="9"/>
  <c r="U81" i="14" s="1"/>
  <c r="U85" i="9"/>
  <c r="U85" i="14" s="1"/>
  <c r="U92" i="9"/>
  <c r="U92" i="14" s="1"/>
  <c r="U82" i="9"/>
  <c r="U82" i="14" s="1"/>
  <c r="U89" i="9"/>
  <c r="U89" i="14" s="1"/>
  <c r="U93" i="9"/>
  <c r="U93" i="14" s="1"/>
  <c r="AD158" i="13"/>
  <c r="BI159" i="13"/>
  <c r="W158" i="13"/>
  <c r="AD151" i="13"/>
  <c r="AD153" i="13"/>
  <c r="AD155" i="13"/>
  <c r="AD157" i="13"/>
  <c r="BI160" i="13"/>
  <c r="BI151" i="13"/>
  <c r="BI153" i="13"/>
  <c r="BI155" i="13"/>
  <c r="AD159" i="13"/>
  <c r="A80" i="9"/>
  <c r="A53" i="9"/>
  <c r="A88" i="9"/>
  <c r="A72" i="9"/>
  <c r="BQ53" i="9"/>
  <c r="AD152" i="13"/>
  <c r="AD154" i="13"/>
  <c r="AD156" i="13"/>
  <c r="BI158" i="13"/>
  <c r="AD160" i="13"/>
  <c r="BI157" i="13"/>
  <c r="W160" i="13"/>
  <c r="BB157" i="13"/>
  <c r="BB151" i="13"/>
  <c r="BB152" i="13"/>
  <c r="BB153" i="13"/>
  <c r="BB154" i="13"/>
  <c r="BB155" i="13"/>
  <c r="BB156" i="13"/>
  <c r="BB158" i="13"/>
  <c r="BB159" i="13"/>
  <c r="BB160" i="13"/>
  <c r="W152" i="13"/>
  <c r="W154" i="13"/>
  <c r="W156" i="13"/>
  <c r="W151" i="13"/>
  <c r="W153" i="13"/>
  <c r="W155" i="13"/>
  <c r="W157" i="13"/>
  <c r="W159" i="13"/>
  <c r="R1" i="12"/>
  <c r="R1" i="13"/>
  <c r="AF53" i="13" s="1"/>
  <c r="CD17" i="11"/>
  <c r="BT17" i="11"/>
  <c r="BJ17" i="11"/>
  <c r="AZ17" i="11"/>
  <c r="AP17" i="11"/>
  <c r="AF17" i="11"/>
  <c r="V17" i="11"/>
  <c r="L17" i="11"/>
  <c r="Q17" i="11"/>
  <c r="BE17" i="11"/>
  <c r="R1" i="11"/>
  <c r="AF53" i="11" s="1"/>
  <c r="AK17" i="11"/>
  <c r="BY17" i="11"/>
  <c r="W12" i="20" l="1"/>
  <c r="W12" i="21"/>
  <c r="W12" i="19"/>
  <c r="W12" i="22"/>
  <c r="A80" i="12"/>
  <c r="AF53" i="12"/>
  <c r="AX88" i="9"/>
  <c r="AF80" i="9"/>
  <c r="AX80" i="9"/>
  <c r="BP53" i="14"/>
  <c r="A88" i="14"/>
  <c r="A80" i="14"/>
  <c r="AF53" i="14"/>
  <c r="A53" i="14"/>
  <c r="A72" i="14"/>
  <c r="BO39" i="9"/>
  <c r="AU39" i="9" s="1"/>
  <c r="AA39" i="9"/>
  <c r="G39" i="9" s="1"/>
  <c r="AU37" i="9"/>
  <c r="AA37" i="9" s="1"/>
  <c r="G37" i="9" s="1"/>
  <c r="BO38" i="9"/>
  <c r="AU38" i="9" s="1"/>
  <c r="AA38" i="9" s="1"/>
  <c r="G38" i="9" s="1"/>
  <c r="BQ80" i="9"/>
  <c r="CI88" i="9"/>
  <c r="BQ88" i="9"/>
  <c r="CI80" i="9"/>
  <c r="A88" i="12"/>
  <c r="BQ53" i="12"/>
  <c r="A72" i="12"/>
  <c r="A53" i="12"/>
  <c r="A88" i="13"/>
  <c r="A72" i="13"/>
  <c r="BQ53" i="13"/>
  <c r="A80" i="13"/>
  <c r="A53" i="13"/>
  <c r="AU17" i="11"/>
  <c r="CI17" i="11"/>
  <c r="AA17" i="11"/>
  <c r="BO17" i="11"/>
  <c r="A88" i="11"/>
  <c r="A80" i="11"/>
  <c r="A53" i="11"/>
  <c r="A72" i="11"/>
  <c r="BQ53" i="11"/>
  <c r="BQ88" i="14" l="1"/>
  <c r="CI80" i="14"/>
  <c r="BQ80" i="14"/>
  <c r="CI88" i="14"/>
  <c r="AX88" i="14"/>
  <c r="AF88" i="14"/>
  <c r="AF80" i="14"/>
  <c r="AX80" i="14"/>
  <c r="BQ88" i="12"/>
  <c r="AF88" i="12"/>
  <c r="BO40" i="9"/>
  <c r="AU40" i="9" s="1"/>
  <c r="AA40" i="9" s="1"/>
  <c r="G40" i="9" s="1"/>
  <c r="AX80" i="12"/>
  <c r="AF80" i="12"/>
  <c r="AX88" i="12"/>
  <c r="CI88" i="12"/>
  <c r="BQ80" i="12"/>
  <c r="CI80" i="12"/>
  <c r="CI88" i="13"/>
  <c r="BQ88" i="13"/>
  <c r="CI80" i="13"/>
  <c r="BQ80" i="13"/>
  <c r="AF88" i="13"/>
  <c r="AX80" i="13"/>
  <c r="AF80" i="13"/>
  <c r="AX88" i="13"/>
  <c r="CI88" i="11"/>
  <c r="BQ88" i="11"/>
  <c r="CI80" i="11"/>
  <c r="BQ80" i="11"/>
  <c r="AF80" i="11"/>
  <c r="AX88" i="11"/>
  <c r="AF88" i="11"/>
  <c r="AX80" i="11"/>
  <c r="G17" i="11"/>
  <c r="I3" i="22" l="1"/>
  <c r="AP135" i="14"/>
  <c r="V110" i="14"/>
  <c r="BY33" i="14"/>
  <c r="AZ20" i="14"/>
  <c r="AK16" i="14"/>
  <c r="AK20" i="14"/>
  <c r="V16" i="14"/>
  <c r="AK135" i="14"/>
  <c r="Q110" i="14"/>
  <c r="BT33" i="14"/>
  <c r="AP20" i="14"/>
  <c r="CD18" i="14"/>
  <c r="AF16" i="14"/>
  <c r="BY18" i="14"/>
  <c r="AF135" i="14"/>
  <c r="AU135" i="14" s="1"/>
  <c r="L110" i="14"/>
  <c r="BJ33" i="14"/>
  <c r="V135" i="14"/>
  <c r="CD105" i="14"/>
  <c r="BE33" i="14"/>
  <c r="AF20" i="14"/>
  <c r="BT18" i="14"/>
  <c r="Q16" i="14"/>
  <c r="Q135" i="14"/>
  <c r="BY105" i="14"/>
  <c r="AZ33" i="14"/>
  <c r="V20" i="14"/>
  <c r="BJ18" i="14"/>
  <c r="L16" i="14"/>
  <c r="L135" i="14"/>
  <c r="BT105" i="14"/>
  <c r="AP33" i="14"/>
  <c r="AP34" i="14" s="1"/>
  <c r="Q20" i="14"/>
  <c r="BE18" i="14"/>
  <c r="BJ105" i="14"/>
  <c r="AK33" i="14"/>
  <c r="L20" i="14"/>
  <c r="AZ18" i="14"/>
  <c r="CD110" i="14"/>
  <c r="BE105" i="14"/>
  <c r="AF33" i="14"/>
  <c r="AP18" i="14"/>
  <c r="BY110" i="14"/>
  <c r="AZ105" i="14"/>
  <c r="V33" i="14"/>
  <c r="V34" i="14" s="1"/>
  <c r="AK18" i="14"/>
  <c r="BT110" i="14"/>
  <c r="CI110" i="14" s="1"/>
  <c r="AP105" i="14"/>
  <c r="Q33" i="14"/>
  <c r="Q34" i="14" s="1"/>
  <c r="AF18" i="14"/>
  <c r="CD16" i="14"/>
  <c r="CD135" i="14"/>
  <c r="BJ110" i="14"/>
  <c r="AK105" i="14"/>
  <c r="L33" i="14"/>
  <c r="V18" i="14"/>
  <c r="BY16" i="14"/>
  <c r="BY135" i="14"/>
  <c r="BE110" i="14"/>
  <c r="AF105" i="14"/>
  <c r="CD20" i="14"/>
  <c r="Q18" i="14"/>
  <c r="BT16" i="14"/>
  <c r="CI16" i="14" s="1"/>
  <c r="BT135" i="14"/>
  <c r="CI135" i="14" s="1"/>
  <c r="AZ110" i="14"/>
  <c r="V105" i="14"/>
  <c r="V100" i="14" s="1"/>
  <c r="BY20" i="14"/>
  <c r="BY34" i="14" s="1"/>
  <c r="L18" i="14"/>
  <c r="BJ16" i="14"/>
  <c r="BJ135" i="14"/>
  <c r="AP110" i="14"/>
  <c r="Q105" i="14"/>
  <c r="Q100" i="14" s="1"/>
  <c r="BT20" i="14"/>
  <c r="BE16" i="14"/>
  <c r="BE135" i="14"/>
  <c r="AK110" i="14"/>
  <c r="L105" i="14"/>
  <c r="BJ20" i="14"/>
  <c r="AZ16" i="14"/>
  <c r="AZ135" i="14"/>
  <c r="AF110" i="14"/>
  <c r="CD33" i="14"/>
  <c r="BE20" i="14"/>
  <c r="AP16" i="14"/>
  <c r="X54" i="14"/>
  <c r="CE54" i="14"/>
  <c r="AU54" i="14"/>
  <c r="BG56" i="14"/>
  <c r="BG57" i="14"/>
  <c r="BG54" i="14"/>
  <c r="BG55" i="14"/>
  <c r="X57" i="14"/>
  <c r="AU57" i="14"/>
  <c r="X56" i="14"/>
  <c r="CE57" i="14"/>
  <c r="AU56" i="14"/>
  <c r="X55" i="14"/>
  <c r="CE56" i="14"/>
  <c r="CE55" i="14"/>
  <c r="AU55" i="14"/>
  <c r="CX83" i="14"/>
  <c r="CR83" i="14" s="1"/>
  <c r="BM92" i="14"/>
  <c r="BG92" i="14" s="1"/>
  <c r="CF84" i="14"/>
  <c r="BZ84" i="14" s="1"/>
  <c r="CX82" i="14"/>
  <c r="CR82" i="14" s="1"/>
  <c r="BM90" i="14"/>
  <c r="BG90" i="14" s="1"/>
  <c r="CX92" i="14"/>
  <c r="CR92" i="14" s="1"/>
  <c r="CX81" i="14"/>
  <c r="CR81" i="14" s="1"/>
  <c r="BM91" i="14"/>
  <c r="BG91" i="14" s="1"/>
  <c r="AU85" i="14"/>
  <c r="AO85" i="14" s="1"/>
  <c r="CF82" i="14"/>
  <c r="BZ82" i="14" s="1"/>
  <c r="AU82" i="14"/>
  <c r="AO82" i="14" s="1"/>
  <c r="CF85" i="14"/>
  <c r="BZ85" i="14" s="1"/>
  <c r="BM82" i="14"/>
  <c r="BG82" i="14" s="1"/>
  <c r="AU81" i="14"/>
  <c r="AO81" i="14" s="1"/>
  <c r="BM85" i="14"/>
  <c r="BG85" i="14" s="1"/>
  <c r="AU84" i="14"/>
  <c r="AO84" i="14" s="1"/>
  <c r="AU92" i="14"/>
  <c r="AO92" i="14" s="1"/>
  <c r="CF90" i="14"/>
  <c r="BZ90" i="14" s="1"/>
  <c r="BM84" i="14"/>
  <c r="BG84" i="14" s="1"/>
  <c r="AU83" i="14"/>
  <c r="AO83" i="14" s="1"/>
  <c r="AU91" i="14"/>
  <c r="AO91" i="14" s="1"/>
  <c r="CF93" i="14"/>
  <c r="BZ93" i="14" s="1"/>
  <c r="BM83" i="14"/>
  <c r="BG83" i="14" s="1"/>
  <c r="AU90" i="14"/>
  <c r="AO90" i="14" s="1"/>
  <c r="CF89" i="14"/>
  <c r="BZ89" i="14" s="1"/>
  <c r="BM81" i="14"/>
  <c r="BG81" i="14" s="1"/>
  <c r="AU93" i="14"/>
  <c r="AO93" i="14" s="1"/>
  <c r="CF92" i="14"/>
  <c r="BZ92" i="14" s="1"/>
  <c r="AU89" i="14"/>
  <c r="AO89" i="14" s="1"/>
  <c r="CF91" i="14"/>
  <c r="BZ91" i="14" s="1"/>
  <c r="CX91" i="14"/>
  <c r="CR91" i="14" s="1"/>
  <c r="CX90" i="14"/>
  <c r="CR90" i="14" s="1"/>
  <c r="CF83" i="14"/>
  <c r="BZ83" i="14" s="1"/>
  <c r="CF81" i="14"/>
  <c r="BZ81" i="14" s="1"/>
  <c r="CX85" i="14"/>
  <c r="CR85" i="14" s="1"/>
  <c r="BM93" i="14"/>
  <c r="BG93" i="14" s="1"/>
  <c r="CX93" i="14"/>
  <c r="CR93" i="14" s="1"/>
  <c r="CX84" i="14"/>
  <c r="CR84" i="14" s="1"/>
  <c r="BM89" i="14"/>
  <c r="BG89" i="14" s="1"/>
  <c r="CX89" i="14"/>
  <c r="CR89" i="14" s="1"/>
  <c r="Q144" i="14"/>
  <c r="BT140" i="14"/>
  <c r="AP139" i="14"/>
  <c r="AP134" i="14" s="1"/>
  <c r="AS134" i="14" s="1"/>
  <c r="V127" i="14"/>
  <c r="BY123" i="14"/>
  <c r="AZ122" i="14"/>
  <c r="V119" i="14"/>
  <c r="BY115" i="14"/>
  <c r="AZ114" i="14"/>
  <c r="CD143" i="14"/>
  <c r="AK122" i="14"/>
  <c r="BJ115" i="14"/>
  <c r="L144" i="14"/>
  <c r="BJ140" i="14"/>
  <c r="AK139" i="14"/>
  <c r="Q127" i="14"/>
  <c r="BT123" i="14"/>
  <c r="AP122" i="14"/>
  <c r="Q119" i="14"/>
  <c r="BT115" i="14"/>
  <c r="AP114" i="14"/>
  <c r="AF139" i="14"/>
  <c r="BJ123" i="14"/>
  <c r="L119" i="14"/>
  <c r="AK114" i="14"/>
  <c r="BE140" i="14"/>
  <c r="L127" i="14"/>
  <c r="BY143" i="14"/>
  <c r="AZ140" i="14"/>
  <c r="V139" i="14"/>
  <c r="CD126" i="14"/>
  <c r="BE123" i="14"/>
  <c r="AF122" i="14"/>
  <c r="CD118" i="14"/>
  <c r="CD109" i="14" s="1"/>
  <c r="BE115" i="14"/>
  <c r="AF114" i="14"/>
  <c r="BT143" i="14"/>
  <c r="AP140" i="14"/>
  <c r="Q139" i="14"/>
  <c r="BY126" i="14"/>
  <c r="AZ123" i="14"/>
  <c r="V122" i="14"/>
  <c r="BY118" i="14"/>
  <c r="AZ115" i="14"/>
  <c r="V114" i="14"/>
  <c r="BJ143" i="14"/>
  <c r="AK140" i="14"/>
  <c r="L139" i="14"/>
  <c r="BT126" i="14"/>
  <c r="AP123" i="14"/>
  <c r="AP124" i="14" s="1"/>
  <c r="Q122" i="14"/>
  <c r="BT118" i="14"/>
  <c r="AP115" i="14"/>
  <c r="Q114" i="14"/>
  <c r="CD144" i="14"/>
  <c r="CD145" i="14" s="1"/>
  <c r="BE143" i="14"/>
  <c r="AF140" i="14"/>
  <c r="BJ126" i="14"/>
  <c r="AK123" i="14"/>
  <c r="AK124" i="14" s="1"/>
  <c r="L122" i="14"/>
  <c r="BJ118" i="14"/>
  <c r="AK115" i="14"/>
  <c r="L114" i="14"/>
  <c r="BY144" i="14"/>
  <c r="AZ143" i="14"/>
  <c r="V140" i="14"/>
  <c r="CD127" i="14"/>
  <c r="CD128" i="14" s="1"/>
  <c r="BE126" i="14"/>
  <c r="AF123" i="14"/>
  <c r="CD119" i="14"/>
  <c r="BE118" i="14"/>
  <c r="AF115" i="14"/>
  <c r="BT144" i="14"/>
  <c r="AP143" i="14"/>
  <c r="Q140" i="14"/>
  <c r="BY127" i="14"/>
  <c r="AZ126" i="14"/>
  <c r="V123" i="14"/>
  <c r="BY119" i="14"/>
  <c r="AZ118" i="14"/>
  <c r="V115" i="14"/>
  <c r="BJ144" i="14"/>
  <c r="BJ145" i="14" s="1"/>
  <c r="AK143" i="14"/>
  <c r="L140" i="14"/>
  <c r="BT127" i="14"/>
  <c r="AP126" i="14"/>
  <c r="Q123" i="14"/>
  <c r="BT119" i="14"/>
  <c r="AP118" i="14"/>
  <c r="Q115" i="14"/>
  <c r="BE144" i="14"/>
  <c r="BE145" i="14" s="1"/>
  <c r="AF143" i="14"/>
  <c r="CD139" i="14"/>
  <c r="CD134" i="14" s="1"/>
  <c r="CG134" i="14" s="1"/>
  <c r="BJ127" i="14"/>
  <c r="AK126" i="14"/>
  <c r="L123" i="14"/>
  <c r="BJ119" i="14"/>
  <c r="AK118" i="14"/>
  <c r="AK109" i="14" s="1"/>
  <c r="AN109" i="14" s="1"/>
  <c r="L115" i="14"/>
  <c r="AZ144" i="14"/>
  <c r="V143" i="14"/>
  <c r="BY139" i="14"/>
  <c r="BE127" i="14"/>
  <c r="AF126" i="14"/>
  <c r="CD122" i="14"/>
  <c r="BE119" i="14"/>
  <c r="AF118" i="14"/>
  <c r="CD114" i="14"/>
  <c r="AP144" i="14"/>
  <c r="Q143" i="14"/>
  <c r="BT139" i="14"/>
  <c r="AZ127" i="14"/>
  <c r="V126" i="14"/>
  <c r="BY122" i="14"/>
  <c r="AZ119" i="14"/>
  <c r="V118" i="14"/>
  <c r="BY114" i="14"/>
  <c r="AK144" i="14"/>
  <c r="L143" i="14"/>
  <c r="BJ139" i="14"/>
  <c r="BJ134" i="14" s="1"/>
  <c r="BM134" i="14" s="1"/>
  <c r="AP127" i="14"/>
  <c r="AP128" i="14" s="1"/>
  <c r="Q126" i="14"/>
  <c r="Q128" i="14" s="1"/>
  <c r="BT122" i="14"/>
  <c r="AP119" i="14"/>
  <c r="Q118" i="14"/>
  <c r="BT114" i="14"/>
  <c r="AF144" i="14"/>
  <c r="CD140" i="14"/>
  <c r="BE139" i="14"/>
  <c r="BE134" i="14" s="1"/>
  <c r="BH134" i="14" s="1"/>
  <c r="AK127" i="14"/>
  <c r="L126" i="14"/>
  <c r="AA126" i="14" s="1"/>
  <c r="BJ122" i="14"/>
  <c r="AK119" i="14"/>
  <c r="L118" i="14"/>
  <c r="BJ114" i="14"/>
  <c r="V144" i="14"/>
  <c r="BY140" i="14"/>
  <c r="AZ139" i="14"/>
  <c r="AF127" i="14"/>
  <c r="CD123" i="14"/>
  <c r="BE122" i="14"/>
  <c r="AF119" i="14"/>
  <c r="CD115" i="14"/>
  <c r="BE114" i="14"/>
  <c r="AL55" i="14"/>
  <c r="L54" i="14"/>
  <c r="R55" i="14"/>
  <c r="AL54" i="14"/>
  <c r="R58" i="14"/>
  <c r="BY54" i="14"/>
  <c r="BY55" i="14" s="1"/>
  <c r="BY56" i="14" s="1"/>
  <c r="BY57" i="14" s="1"/>
  <c r="BY58" i="14" s="1"/>
  <c r="BA57" i="14"/>
  <c r="O58" i="14"/>
  <c r="R54" i="14"/>
  <c r="BA56" i="14"/>
  <c r="O57" i="14"/>
  <c r="R57" i="14"/>
  <c r="BA55" i="14"/>
  <c r="O56" i="14"/>
  <c r="R56" i="14"/>
  <c r="BA54" i="14"/>
  <c r="O55" i="14"/>
  <c r="AO57" i="14"/>
  <c r="O54" i="14"/>
  <c r="BV57" i="14"/>
  <c r="AO56" i="14"/>
  <c r="L58" i="14"/>
  <c r="BV56" i="14"/>
  <c r="AO55" i="14"/>
  <c r="BV55" i="14"/>
  <c r="AO54" i="14"/>
  <c r="L57" i="14"/>
  <c r="BV54" i="14"/>
  <c r="AL57" i="14"/>
  <c r="L56" i="14"/>
  <c r="AL56" i="14"/>
  <c r="L55" i="14"/>
  <c r="AZ123" i="13"/>
  <c r="L144" i="13"/>
  <c r="BT123" i="13"/>
  <c r="BE144" i="13"/>
  <c r="L126" i="13"/>
  <c r="BY144" i="13"/>
  <c r="BE126" i="13"/>
  <c r="BY126" i="13"/>
  <c r="BJ143" i="13"/>
  <c r="AP123" i="13"/>
  <c r="AF144" i="13"/>
  <c r="BJ123" i="13"/>
  <c r="AZ144" i="13"/>
  <c r="AF126" i="13"/>
  <c r="BY123" i="13"/>
  <c r="AK143" i="13"/>
  <c r="Q123" i="13"/>
  <c r="CD143" i="13"/>
  <c r="AK123" i="13"/>
  <c r="V144" i="13"/>
  <c r="CD123" i="13"/>
  <c r="V127" i="13"/>
  <c r="BJ118" i="13"/>
  <c r="AP139" i="13"/>
  <c r="L143" i="13"/>
  <c r="BT122" i="13"/>
  <c r="BE143" i="13"/>
  <c r="L123" i="13"/>
  <c r="BY143" i="13"/>
  <c r="BE123" i="13"/>
  <c r="L119" i="13"/>
  <c r="Q115" i="13"/>
  <c r="V114" i="13"/>
  <c r="BT140" i="13"/>
  <c r="BJ140" i="13"/>
  <c r="AP122" i="13"/>
  <c r="AF143" i="13"/>
  <c r="BJ122" i="13"/>
  <c r="AZ143" i="13"/>
  <c r="AF123" i="13"/>
  <c r="BT139" i="13"/>
  <c r="AK119" i="13"/>
  <c r="AZ114" i="13"/>
  <c r="Q144" i="13"/>
  <c r="AK140" i="13"/>
  <c r="Q122" i="13"/>
  <c r="CD140" i="13"/>
  <c r="AK122" i="13"/>
  <c r="V143" i="13"/>
  <c r="CD122" i="13"/>
  <c r="AF114" i="13"/>
  <c r="Q143" i="13"/>
  <c r="BY114" i="13"/>
  <c r="L140" i="13"/>
  <c r="BT119" i="13"/>
  <c r="V115" i="13"/>
  <c r="BJ139" i="13"/>
  <c r="BJ134" i="13" s="1"/>
  <c r="AF140" i="13"/>
  <c r="AZ140" i="13"/>
  <c r="AF122" i="13"/>
  <c r="CD114" i="13"/>
  <c r="V126" i="13"/>
  <c r="AZ115" i="13"/>
  <c r="AK139" i="13"/>
  <c r="AK134" i="13" s="1"/>
  <c r="BY115" i="13"/>
  <c r="L139" i="13"/>
  <c r="V118" i="13"/>
  <c r="BT127" i="13"/>
  <c r="AF139" i="13"/>
  <c r="AZ139" i="13"/>
  <c r="CD115" i="13"/>
  <c r="L114" i="13"/>
  <c r="Q140" i="13"/>
  <c r="AP119" i="13"/>
  <c r="AZ118" i="13"/>
  <c r="AP127" i="13"/>
  <c r="BJ127" i="13"/>
  <c r="BY118" i="13"/>
  <c r="AZ119" i="13"/>
  <c r="BJ144" i="13"/>
  <c r="BJ145" i="13" s="1"/>
  <c r="AP126" i="13"/>
  <c r="BJ126" i="13"/>
  <c r="AF127" i="13"/>
  <c r="AF119" i="13"/>
  <c r="V122" i="13"/>
  <c r="L127" i="13"/>
  <c r="CD118" i="13"/>
  <c r="Q118" i="13"/>
  <c r="V119" i="13"/>
  <c r="AK126" i="13"/>
  <c r="BJ119" i="13"/>
  <c r="AK114" i="13"/>
  <c r="AP118" i="13"/>
  <c r="AZ122" i="13"/>
  <c r="BJ114" i="13"/>
  <c r="BJ104" i="13" s="1"/>
  <c r="BT118" i="13"/>
  <c r="AP144" i="13"/>
  <c r="L115" i="13"/>
  <c r="Q119" i="13"/>
  <c r="BY140" i="13"/>
  <c r="BJ115" i="13"/>
  <c r="V123" i="13"/>
  <c r="V140" i="13"/>
  <c r="L118" i="13"/>
  <c r="AZ126" i="13"/>
  <c r="BY139" i="13"/>
  <c r="BY134" i="13" s="1"/>
  <c r="AK118" i="13"/>
  <c r="BY127" i="13"/>
  <c r="AK144" i="13"/>
  <c r="V139" i="13"/>
  <c r="BY119" i="13"/>
  <c r="Q139" i="13"/>
  <c r="Q134" i="13" s="1"/>
  <c r="Q127" i="13"/>
  <c r="CD127" i="13"/>
  <c r="BY122" i="13"/>
  <c r="AP140" i="13"/>
  <c r="BT126" i="13"/>
  <c r="BE127" i="13"/>
  <c r="BE128" i="13" s="1"/>
  <c r="AZ127" i="13"/>
  <c r="BT143" i="13"/>
  <c r="CI143" i="13" s="1"/>
  <c r="Q126" i="13"/>
  <c r="CD144" i="13"/>
  <c r="CD145" i="13" s="1"/>
  <c r="CD126" i="13"/>
  <c r="BE114" i="13"/>
  <c r="Q114" i="13"/>
  <c r="Q104" i="13" s="1"/>
  <c r="BE140" i="13"/>
  <c r="BE122" i="13"/>
  <c r="AF115" i="13"/>
  <c r="AP143" i="13"/>
  <c r="AP114" i="13"/>
  <c r="AP104" i="13" s="1"/>
  <c r="CD139" i="13"/>
  <c r="CD134" i="13" s="1"/>
  <c r="CD119" i="13"/>
  <c r="BE115" i="13"/>
  <c r="BT144" i="13"/>
  <c r="BT114" i="13"/>
  <c r="BE139" i="13"/>
  <c r="BE134" i="13" s="1"/>
  <c r="BE119" i="13"/>
  <c r="AF118" i="13"/>
  <c r="AP115" i="13"/>
  <c r="AK127" i="13"/>
  <c r="BE118" i="13"/>
  <c r="BE109" i="13" s="1"/>
  <c r="BT115" i="13"/>
  <c r="L122" i="13"/>
  <c r="AK115" i="13"/>
  <c r="BA56" i="13"/>
  <c r="BA57" i="13"/>
  <c r="BA54" i="13"/>
  <c r="BA55" i="13"/>
  <c r="AO56" i="13"/>
  <c r="AO57" i="13"/>
  <c r="AO54" i="13"/>
  <c r="AO55" i="13"/>
  <c r="AL56" i="13"/>
  <c r="AL57" i="13"/>
  <c r="AL54" i="13"/>
  <c r="AL55" i="13"/>
  <c r="L57" i="13"/>
  <c r="L56" i="13"/>
  <c r="R58" i="13"/>
  <c r="L55" i="13"/>
  <c r="BZ54" i="13"/>
  <c r="R57" i="13"/>
  <c r="R56" i="13"/>
  <c r="L54" i="13"/>
  <c r="R55" i="13"/>
  <c r="BW57" i="13"/>
  <c r="R54" i="13"/>
  <c r="BW56" i="13"/>
  <c r="O58" i="13"/>
  <c r="BW55" i="13"/>
  <c r="O57" i="13"/>
  <c r="BW54" i="13"/>
  <c r="O56" i="13"/>
  <c r="O55" i="13"/>
  <c r="O54" i="13"/>
  <c r="L58" i="13"/>
  <c r="I3" i="21"/>
  <c r="BJ110" i="11"/>
  <c r="BJ110" i="9" s="1"/>
  <c r="CD20" i="11"/>
  <c r="Q18" i="11"/>
  <c r="BY16" i="11"/>
  <c r="CB17" i="11" s="1"/>
  <c r="BE20" i="11"/>
  <c r="BJ105" i="11"/>
  <c r="BY20" i="11"/>
  <c r="L18" i="11"/>
  <c r="BJ20" i="11"/>
  <c r="AP135" i="11"/>
  <c r="AP135" i="9" s="1"/>
  <c r="AZ110" i="11"/>
  <c r="BT16" i="11"/>
  <c r="CD135" i="11"/>
  <c r="CD135" i="9" s="1"/>
  <c r="AZ105" i="11"/>
  <c r="BY33" i="11"/>
  <c r="AZ20" i="11"/>
  <c r="BJ16" i="11"/>
  <c r="BM17" i="11" s="1"/>
  <c r="Q110" i="11"/>
  <c r="Q110" i="9" s="1"/>
  <c r="BT33" i="11"/>
  <c r="AP20" i="11"/>
  <c r="CD18" i="11"/>
  <c r="BE16" i="11"/>
  <c r="BH17" i="11" s="1"/>
  <c r="AZ18" i="11"/>
  <c r="BY110" i="11"/>
  <c r="BY110" i="9" s="1"/>
  <c r="AF110" i="11"/>
  <c r="BT20" i="11"/>
  <c r="BT110" i="11"/>
  <c r="V16" i="11"/>
  <c r="Y17" i="11" s="1"/>
  <c r="Q16" i="11"/>
  <c r="T17" i="11" s="1"/>
  <c r="AK18" i="11"/>
  <c r="AP105" i="11"/>
  <c r="L33" i="11"/>
  <c r="CD16" i="11"/>
  <c r="CG17" i="11" s="1"/>
  <c r="AF105" i="11"/>
  <c r="Q135" i="11"/>
  <c r="Q135" i="9" s="1"/>
  <c r="BT105" i="11"/>
  <c r="Q105" i="11"/>
  <c r="BJ33" i="11"/>
  <c r="AK20" i="11"/>
  <c r="BY18" i="11"/>
  <c r="AZ16" i="11"/>
  <c r="V110" i="11"/>
  <c r="V110" i="9" s="1"/>
  <c r="AF33" i="11"/>
  <c r="AK135" i="11"/>
  <c r="AK135" i="9" s="1"/>
  <c r="AK110" i="11"/>
  <c r="AK110" i="9" s="1"/>
  <c r="BE33" i="11"/>
  <c r="AF20" i="11"/>
  <c r="BT18" i="11"/>
  <c r="AP16" i="11"/>
  <c r="AS17" i="11" s="1"/>
  <c r="AK105" i="11"/>
  <c r="AZ33" i="11"/>
  <c r="BJ18" i="11"/>
  <c r="AK33" i="11"/>
  <c r="CD110" i="11"/>
  <c r="CD110" i="9" s="1"/>
  <c r="BE135" i="11"/>
  <c r="BE135" i="9" s="1"/>
  <c r="V20" i="11"/>
  <c r="AK16" i="11"/>
  <c r="AN17" i="11" s="1"/>
  <c r="L105" i="11"/>
  <c r="BY135" i="11"/>
  <c r="BY135" i="9" s="1"/>
  <c r="BE110" i="11"/>
  <c r="BE110" i="9" s="1"/>
  <c r="AP33" i="11"/>
  <c r="Q20" i="11"/>
  <c r="BE18" i="11"/>
  <c r="AF16" i="11"/>
  <c r="BE105" i="11"/>
  <c r="AF135" i="11"/>
  <c r="L16" i="11"/>
  <c r="L20" i="11"/>
  <c r="AP18" i="11"/>
  <c r="V33" i="11"/>
  <c r="V34" i="11" s="1"/>
  <c r="V18" i="11"/>
  <c r="V135" i="11"/>
  <c r="V135" i="9" s="1"/>
  <c r="BJ135" i="11"/>
  <c r="BJ135" i="9" s="1"/>
  <c r="CD33" i="11"/>
  <c r="BY105" i="11"/>
  <c r="V105" i="11"/>
  <c r="CD105" i="11"/>
  <c r="L110" i="11"/>
  <c r="AZ135" i="11"/>
  <c r="AP110" i="11"/>
  <c r="AP110" i="9" s="1"/>
  <c r="L135" i="11"/>
  <c r="Q33" i="11"/>
  <c r="Q34" i="11" s="1"/>
  <c r="AF18" i="11"/>
  <c r="BT135" i="11"/>
  <c r="BG57" i="11"/>
  <c r="AU57" i="11"/>
  <c r="AU54" i="11"/>
  <c r="AU55" i="11"/>
  <c r="BG55" i="11"/>
  <c r="BG56" i="11"/>
  <c r="BG54" i="11"/>
  <c r="AU56" i="11"/>
  <c r="CF57" i="11"/>
  <c r="CF56" i="11"/>
  <c r="CF54" i="11"/>
  <c r="CF55" i="11"/>
  <c r="X54" i="11"/>
  <c r="X57" i="11"/>
  <c r="X55" i="11"/>
  <c r="X56" i="11"/>
  <c r="CX81" i="11"/>
  <c r="CR81" i="11" s="1"/>
  <c r="AU90" i="11"/>
  <c r="AO90" i="11" s="1"/>
  <c r="CX83" i="11"/>
  <c r="CR83" i="11" s="1"/>
  <c r="BM85" i="11"/>
  <c r="BG85" i="11" s="1"/>
  <c r="BM93" i="11"/>
  <c r="BG93" i="11" s="1"/>
  <c r="AU91" i="11"/>
  <c r="AO91" i="11" s="1"/>
  <c r="CX92" i="11"/>
  <c r="CR92" i="11" s="1"/>
  <c r="CX82" i="11"/>
  <c r="CR82" i="11" s="1"/>
  <c r="BM81" i="11"/>
  <c r="BG81" i="11" s="1"/>
  <c r="CF91" i="11"/>
  <c r="BZ91" i="11" s="1"/>
  <c r="AU89" i="11"/>
  <c r="AO89" i="11" s="1"/>
  <c r="BM89" i="11"/>
  <c r="BG89" i="11" s="1"/>
  <c r="CF85" i="11"/>
  <c r="BZ85" i="11" s="1"/>
  <c r="AU93" i="11"/>
  <c r="AO93" i="11" s="1"/>
  <c r="CF90" i="11"/>
  <c r="BZ90" i="11" s="1"/>
  <c r="CX90" i="11"/>
  <c r="CR90" i="11" s="1"/>
  <c r="CX91" i="11"/>
  <c r="CR91" i="11" s="1"/>
  <c r="BM90" i="11"/>
  <c r="BG90" i="11" s="1"/>
  <c r="CF93" i="11"/>
  <c r="BZ93" i="11" s="1"/>
  <c r="CF83" i="11"/>
  <c r="BZ83" i="11" s="1"/>
  <c r="CF84" i="11"/>
  <c r="BZ84" i="11" s="1"/>
  <c r="AU92" i="11"/>
  <c r="AO92" i="11" s="1"/>
  <c r="BM92" i="11"/>
  <c r="BG92" i="11" s="1"/>
  <c r="CF89" i="11"/>
  <c r="BZ89" i="11" s="1"/>
  <c r="CF92" i="11"/>
  <c r="BZ92" i="11" s="1"/>
  <c r="CX93" i="11"/>
  <c r="CR93" i="11" s="1"/>
  <c r="CX89" i="11"/>
  <c r="CR89" i="11" s="1"/>
  <c r="AU82" i="11"/>
  <c r="AO82" i="11" s="1"/>
  <c r="CF82" i="11"/>
  <c r="BZ82" i="11" s="1"/>
  <c r="AU85" i="11"/>
  <c r="AO85" i="11" s="1"/>
  <c r="CF81" i="11"/>
  <c r="BZ81" i="11" s="1"/>
  <c r="AU81" i="11"/>
  <c r="AO81" i="11" s="1"/>
  <c r="BM91" i="11"/>
  <c r="BG91" i="11" s="1"/>
  <c r="AU84" i="11"/>
  <c r="AO84" i="11" s="1"/>
  <c r="AU83" i="11"/>
  <c r="AO83" i="11" s="1"/>
  <c r="BM84" i="11"/>
  <c r="BG84" i="11" s="1"/>
  <c r="BM82" i="11"/>
  <c r="BG82" i="11" s="1"/>
  <c r="CX85" i="11"/>
  <c r="CR85" i="11" s="1"/>
  <c r="CX84" i="11"/>
  <c r="CR84" i="11" s="1"/>
  <c r="BM83" i="11"/>
  <c r="BG83" i="11" s="1"/>
  <c r="AZ19" i="14"/>
  <c r="AF19" i="14"/>
  <c r="BJ146" i="14"/>
  <c r="AK19" i="14"/>
  <c r="AN19" i="14" s="1"/>
  <c r="CD129" i="11"/>
  <c r="CD129" i="9" s="1"/>
  <c r="AP146" i="14"/>
  <c r="AZ129" i="14"/>
  <c r="AP129" i="14"/>
  <c r="BJ125" i="14"/>
  <c r="BJ121" i="14"/>
  <c r="AP19" i="14"/>
  <c r="AS19" i="14" s="1"/>
  <c r="BJ19" i="14"/>
  <c r="BM19" i="14" s="1"/>
  <c r="V146" i="14"/>
  <c r="L129" i="14"/>
  <c r="BT125" i="14"/>
  <c r="AK125" i="14"/>
  <c r="BJ129" i="14"/>
  <c r="CD142" i="14"/>
  <c r="BY125" i="14"/>
  <c r="AP125" i="14"/>
  <c r="L125" i="14"/>
  <c r="AZ121" i="11"/>
  <c r="Q19" i="14"/>
  <c r="T19" i="14" s="1"/>
  <c r="CD19" i="14"/>
  <c r="CG19" i="14" s="1"/>
  <c r="BJ142" i="14"/>
  <c r="BJ138" i="14" s="1"/>
  <c r="AZ125" i="14"/>
  <c r="Q125" i="14"/>
  <c r="L146" i="14"/>
  <c r="BY19" i="14"/>
  <c r="CB19" i="14" s="1"/>
  <c r="L19" i="14"/>
  <c r="AP142" i="14"/>
  <c r="V125" i="14"/>
  <c r="BT121" i="14"/>
  <c r="V129" i="14"/>
  <c r="BE19" i="14"/>
  <c r="BH19" i="14" s="1"/>
  <c r="BY146" i="14"/>
  <c r="BE121" i="14"/>
  <c r="AF121" i="14"/>
  <c r="AP121" i="14"/>
  <c r="BT19" i="14"/>
  <c r="BT129" i="11"/>
  <c r="Q146" i="14"/>
  <c r="BY117" i="14"/>
  <c r="BY108" i="14" s="1"/>
  <c r="AZ117" i="14"/>
  <c r="V121" i="14"/>
  <c r="V113" i="14" s="1"/>
  <c r="V19" i="14"/>
  <c r="Y19" i="14" s="1"/>
  <c r="Q129" i="14"/>
  <c r="Q142" i="14"/>
  <c r="Q138" i="14" s="1"/>
  <c r="AZ146" i="14"/>
  <c r="AZ142" i="14"/>
  <c r="V117" i="14"/>
  <c r="BE129" i="14"/>
  <c r="Q117" i="14"/>
  <c r="CD121" i="14"/>
  <c r="CD113" i="14" s="1"/>
  <c r="BJ146" i="13"/>
  <c r="BE142" i="13"/>
  <c r="BJ125" i="13"/>
  <c r="AZ121" i="13"/>
  <c r="AK121" i="13"/>
  <c r="Q146" i="12"/>
  <c r="BY117" i="12"/>
  <c r="AZ117" i="12"/>
  <c r="V117" i="12"/>
  <c r="AK117" i="11"/>
  <c r="Q121" i="11"/>
  <c r="BT117" i="11"/>
  <c r="V129" i="11"/>
  <c r="V129" i="9" s="1"/>
  <c r="AK129" i="14"/>
  <c r="BT142" i="14"/>
  <c r="CD125" i="14"/>
  <c r="AP146" i="13"/>
  <c r="AK142" i="13"/>
  <c r="AP125" i="13"/>
  <c r="V121" i="13"/>
  <c r="BY125" i="13"/>
  <c r="BY129" i="12"/>
  <c r="BY142" i="12"/>
  <c r="BE117" i="12"/>
  <c r="AF117" i="12"/>
  <c r="AF142" i="12"/>
  <c r="AP125" i="11"/>
  <c r="AP125" i="9" s="1"/>
  <c r="BY125" i="11"/>
  <c r="BY125" i="9" s="1"/>
  <c r="AF129" i="11"/>
  <c r="CD146" i="14"/>
  <c r="CD129" i="14"/>
  <c r="CD117" i="14"/>
  <c r="V121" i="11"/>
  <c r="V146" i="13"/>
  <c r="Q142" i="13"/>
  <c r="V125" i="13"/>
  <c r="BY117" i="13"/>
  <c r="BY108" i="13" s="1"/>
  <c r="L121" i="13"/>
  <c r="BE129" i="12"/>
  <c r="BE142" i="12"/>
  <c r="AK117" i="12"/>
  <c r="L117" i="12"/>
  <c r="V129" i="12"/>
  <c r="AZ117" i="11"/>
  <c r="AF121" i="11"/>
  <c r="V142" i="14"/>
  <c r="AZ121" i="14"/>
  <c r="BY121" i="11"/>
  <c r="CD142" i="13"/>
  <c r="BT146" i="13"/>
  <c r="CD121" i="13"/>
  <c r="BE117" i="13"/>
  <c r="V117" i="13"/>
  <c r="AK129" i="12"/>
  <c r="AK142" i="12"/>
  <c r="Q117" i="12"/>
  <c r="AF146" i="12"/>
  <c r="CD125" i="12"/>
  <c r="BE125" i="11"/>
  <c r="BE125" i="9" s="1"/>
  <c r="AK129" i="11"/>
  <c r="AK129" i="9" s="1"/>
  <c r="BE146" i="14"/>
  <c r="L121" i="14"/>
  <c r="AK146" i="14"/>
  <c r="BT117" i="14"/>
  <c r="V146" i="11"/>
  <c r="V146" i="9" s="1"/>
  <c r="AP129" i="11"/>
  <c r="AP129" i="9" s="1"/>
  <c r="AP142" i="13"/>
  <c r="AF146" i="13"/>
  <c r="BT125" i="13"/>
  <c r="Q117" i="13"/>
  <c r="AK125" i="13"/>
  <c r="CD146" i="12"/>
  <c r="BT146" i="12"/>
  <c r="BY142" i="14"/>
  <c r="AF117" i="14"/>
  <c r="AF142" i="11"/>
  <c r="V142" i="13"/>
  <c r="L146" i="13"/>
  <c r="AF125" i="13"/>
  <c r="BE129" i="13"/>
  <c r="BJ121" i="13"/>
  <c r="AK121" i="11"/>
  <c r="BJ146" i="12"/>
  <c r="L142" i="12"/>
  <c r="CD129" i="12"/>
  <c r="AF129" i="12"/>
  <c r="AP121" i="12"/>
  <c r="BY117" i="11"/>
  <c r="BE121" i="11"/>
  <c r="BE142" i="14"/>
  <c r="BE138" i="14" s="1"/>
  <c r="L117" i="14"/>
  <c r="BT129" i="13"/>
  <c r="BT142" i="13"/>
  <c r="BE121" i="13"/>
  <c r="AZ125" i="13"/>
  <c r="BJ121" i="11"/>
  <c r="AP146" i="12"/>
  <c r="AZ129" i="12"/>
  <c r="AP129" i="12"/>
  <c r="BJ125" i="12"/>
  <c r="CD142" i="11"/>
  <c r="CD125" i="11"/>
  <c r="CD125" i="9" s="1"/>
  <c r="BJ129" i="11"/>
  <c r="BJ129" i="9" s="1"/>
  <c r="BE146" i="11"/>
  <c r="BE146" i="9" s="1"/>
  <c r="AK142" i="14"/>
  <c r="AF146" i="14"/>
  <c r="AZ129" i="13"/>
  <c r="AZ142" i="13"/>
  <c r="AF121" i="13"/>
  <c r="L125" i="13"/>
  <c r="AZ146" i="11"/>
  <c r="V146" i="12"/>
  <c r="L129" i="12"/>
  <c r="BT125" i="12"/>
  <c r="AK125" i="12"/>
  <c r="BE125" i="12"/>
  <c r="Q146" i="11"/>
  <c r="Q146" i="9" s="1"/>
  <c r="BT146" i="14"/>
  <c r="BT129" i="14"/>
  <c r="AF129" i="13"/>
  <c r="AF142" i="13"/>
  <c r="CD117" i="13"/>
  <c r="BT121" i="13"/>
  <c r="BE142" i="11"/>
  <c r="CD142" i="12"/>
  <c r="BY125" i="12"/>
  <c r="AP125" i="12"/>
  <c r="L125" i="12"/>
  <c r="CD146" i="11"/>
  <c r="CD146" i="9" s="1"/>
  <c r="V142" i="11"/>
  <c r="BY129" i="11"/>
  <c r="BY129" i="9" s="1"/>
  <c r="V125" i="11"/>
  <c r="V125" i="9" s="1"/>
  <c r="BT146" i="11"/>
  <c r="L146" i="11"/>
  <c r="L142" i="14"/>
  <c r="AF129" i="14"/>
  <c r="BE129" i="11"/>
  <c r="BE129" i="9" s="1"/>
  <c r="L129" i="13"/>
  <c r="L142" i="13"/>
  <c r="BJ117" i="13"/>
  <c r="AP121" i="13"/>
  <c r="BJ142" i="12"/>
  <c r="AZ125" i="12"/>
  <c r="BO125" i="12" s="1"/>
  <c r="Q125" i="12"/>
  <c r="L146" i="12"/>
  <c r="BJ117" i="12"/>
  <c r="BJ108" i="12" s="1"/>
  <c r="AP146" i="11"/>
  <c r="AP146" i="9" s="1"/>
  <c r="CD121" i="11"/>
  <c r="BY121" i="14"/>
  <c r="BE125" i="14"/>
  <c r="BY146" i="13"/>
  <c r="CD129" i="13"/>
  <c r="AP117" i="13"/>
  <c r="Q121" i="13"/>
  <c r="AP142" i="12"/>
  <c r="V125" i="12"/>
  <c r="BT121" i="12"/>
  <c r="AF125" i="12"/>
  <c r="BT142" i="11"/>
  <c r="AZ142" i="11"/>
  <c r="Q142" i="11"/>
  <c r="AK121" i="14"/>
  <c r="BJ117" i="14"/>
  <c r="BJ108" i="14" s="1"/>
  <c r="Q121" i="14"/>
  <c r="AF125" i="14"/>
  <c r="BE117" i="14"/>
  <c r="BE108" i="14" s="1"/>
  <c r="AP117" i="14"/>
  <c r="BY129" i="14"/>
  <c r="AK117" i="14"/>
  <c r="AF142" i="14"/>
  <c r="CD146" i="13"/>
  <c r="BY142" i="13"/>
  <c r="CD125" i="13"/>
  <c r="BY121" i="13"/>
  <c r="L117" i="13"/>
  <c r="AK146" i="12"/>
  <c r="Q121" i="12"/>
  <c r="BT117" i="12"/>
  <c r="CD121" i="12"/>
  <c r="AF125" i="11"/>
  <c r="BJ125" i="11"/>
  <c r="BJ125" i="9" s="1"/>
  <c r="AZ146" i="13"/>
  <c r="AZ146" i="12"/>
  <c r="BT125" i="11"/>
  <c r="AK125" i="11"/>
  <c r="AK125" i="9" s="1"/>
  <c r="BJ129" i="13"/>
  <c r="BT142" i="12"/>
  <c r="AP117" i="11"/>
  <c r="AP129" i="13"/>
  <c r="AZ121" i="12"/>
  <c r="AZ125" i="11"/>
  <c r="V129" i="13"/>
  <c r="AF121" i="12"/>
  <c r="BE117" i="11"/>
  <c r="Q129" i="13"/>
  <c r="L121" i="12"/>
  <c r="AP121" i="11"/>
  <c r="CD117" i="11"/>
  <c r="BY129" i="13"/>
  <c r="AZ142" i="12"/>
  <c r="AZ129" i="11"/>
  <c r="AF146" i="11"/>
  <c r="AK121" i="12"/>
  <c r="AK113" i="12" s="1"/>
  <c r="BE125" i="13"/>
  <c r="BT129" i="12"/>
  <c r="BT121" i="11"/>
  <c r="AK142" i="11"/>
  <c r="Q129" i="11"/>
  <c r="Q129" i="9" s="1"/>
  <c r="Q125" i="13"/>
  <c r="V121" i="12"/>
  <c r="V113" i="12" s="1"/>
  <c r="AK146" i="11"/>
  <c r="AK146" i="9" s="1"/>
  <c r="AK117" i="13"/>
  <c r="Q129" i="12"/>
  <c r="AP117" i="12"/>
  <c r="AP142" i="11"/>
  <c r="BJ142" i="11"/>
  <c r="BT117" i="13"/>
  <c r="V142" i="12"/>
  <c r="BJ129" i="12"/>
  <c r="BY146" i="11"/>
  <c r="BY146" i="9" s="1"/>
  <c r="BY142" i="11"/>
  <c r="L142" i="11"/>
  <c r="AZ117" i="13"/>
  <c r="BY146" i="12"/>
  <c r="BJ121" i="12"/>
  <c r="L129" i="11"/>
  <c r="BJ117" i="11"/>
  <c r="AF117" i="13"/>
  <c r="BE146" i="12"/>
  <c r="CD117" i="12"/>
  <c r="L121" i="11"/>
  <c r="Q146" i="13"/>
  <c r="BJ142" i="13"/>
  <c r="AK129" i="13"/>
  <c r="Q142" i="12"/>
  <c r="Q138" i="12" s="1"/>
  <c r="BJ146" i="11"/>
  <c r="BJ146" i="9" s="1"/>
  <c r="L117" i="11"/>
  <c r="AF117" i="11"/>
  <c r="BE146" i="13"/>
  <c r="BY121" i="12"/>
  <c r="BY113" i="12" s="1"/>
  <c r="Q125" i="11"/>
  <c r="Q125" i="9" s="1"/>
  <c r="L125" i="11"/>
  <c r="AK146" i="13"/>
  <c r="BE121" i="12"/>
  <c r="V117" i="11"/>
  <c r="Q117" i="11"/>
  <c r="P75" i="14"/>
  <c r="L75" i="14"/>
  <c r="P74" i="14"/>
  <c r="L83" i="14"/>
  <c r="L90" i="14"/>
  <c r="P82" i="14"/>
  <c r="P89" i="14"/>
  <c r="L82" i="14"/>
  <c r="P92" i="14"/>
  <c r="P84" i="14"/>
  <c r="L89" i="14"/>
  <c r="P81" i="14"/>
  <c r="P91" i="14"/>
  <c r="L84" i="14"/>
  <c r="L91" i="14"/>
  <c r="P83" i="14"/>
  <c r="P90" i="14"/>
  <c r="L81" i="14"/>
  <c r="L92" i="14"/>
  <c r="L74" i="14"/>
  <c r="P73" i="14"/>
  <c r="P76" i="14"/>
  <c r="L73" i="14"/>
  <c r="L76" i="14"/>
  <c r="Q119" i="11"/>
  <c r="AZ115" i="11"/>
  <c r="BE126" i="11"/>
  <c r="BE126" i="9" s="1"/>
  <c r="AK119" i="11"/>
  <c r="CD140" i="11"/>
  <c r="BJ139" i="11"/>
  <c r="Q144" i="11"/>
  <c r="BT118" i="11"/>
  <c r="Q115" i="11"/>
  <c r="V123" i="11"/>
  <c r="AF140" i="11"/>
  <c r="AP118" i="11"/>
  <c r="AP115" i="11"/>
  <c r="AZ126" i="11"/>
  <c r="BJ114" i="11"/>
  <c r="AK122" i="11"/>
  <c r="AK122" i="9" s="1"/>
  <c r="CD139" i="11"/>
  <c r="AK115" i="11"/>
  <c r="AZ127" i="11"/>
  <c r="CD122" i="11"/>
  <c r="CD122" i="9" s="1"/>
  <c r="CD143" i="11"/>
  <c r="CD143" i="9" s="1"/>
  <c r="BT115" i="11"/>
  <c r="BE118" i="11"/>
  <c r="AP126" i="11"/>
  <c r="AP126" i="9" s="1"/>
  <c r="AK114" i="11"/>
  <c r="V122" i="11"/>
  <c r="V122" i="9" s="1"/>
  <c r="AZ143" i="11"/>
  <c r="V114" i="11"/>
  <c r="AZ140" i="11"/>
  <c r="BJ118" i="11"/>
  <c r="V143" i="11"/>
  <c r="V143" i="9" s="1"/>
  <c r="BJ140" i="11"/>
  <c r="BE123" i="11"/>
  <c r="BY118" i="11"/>
  <c r="BE114" i="11"/>
  <c r="V118" i="11"/>
  <c r="BJ122" i="11"/>
  <c r="BJ122" i="9" s="1"/>
  <c r="AF139" i="11"/>
  <c r="L140" i="11"/>
  <c r="AF122" i="11"/>
  <c r="L119" i="11"/>
  <c r="BY127" i="11"/>
  <c r="AF144" i="11"/>
  <c r="L143" i="11"/>
  <c r="BJ126" i="11"/>
  <c r="BJ126" i="9" s="1"/>
  <c r="AP122" i="11"/>
  <c r="AP122" i="9" s="1"/>
  <c r="L126" i="11"/>
  <c r="BY114" i="11"/>
  <c r="L122" i="11"/>
  <c r="BJ119" i="11"/>
  <c r="BT140" i="11"/>
  <c r="L139" i="11"/>
  <c r="AF118" i="11"/>
  <c r="BE127" i="11"/>
  <c r="L123" i="11"/>
  <c r="BT144" i="11"/>
  <c r="AF126" i="11"/>
  <c r="BT143" i="11"/>
  <c r="AF123" i="11"/>
  <c r="AP114" i="11"/>
  <c r="AZ122" i="11"/>
  <c r="AK123" i="11"/>
  <c r="Q118" i="11"/>
  <c r="AK144" i="11"/>
  <c r="CD126" i="11"/>
  <c r="CD126" i="9" s="1"/>
  <c r="CD123" i="11"/>
  <c r="AZ139" i="11"/>
  <c r="CD118" i="11"/>
  <c r="L114" i="11"/>
  <c r="Q126" i="11"/>
  <c r="Q126" i="9" s="1"/>
  <c r="AP139" i="11"/>
  <c r="Q143" i="11"/>
  <c r="Q143" i="9" s="1"/>
  <c r="AP144" i="11"/>
  <c r="BT126" i="11"/>
  <c r="BT119" i="11"/>
  <c r="AZ114" i="11"/>
  <c r="V127" i="11"/>
  <c r="BY140" i="11"/>
  <c r="BY144" i="11"/>
  <c r="AF114" i="11"/>
  <c r="CD115" i="11"/>
  <c r="BE144" i="11"/>
  <c r="AK126" i="11"/>
  <c r="AK126" i="9" s="1"/>
  <c r="V140" i="11"/>
  <c r="Q114" i="11"/>
  <c r="AZ118" i="11"/>
  <c r="AP143" i="11"/>
  <c r="AP143" i="9" s="1"/>
  <c r="V115" i="11"/>
  <c r="V126" i="11"/>
  <c r="V126" i="9" s="1"/>
  <c r="BT122" i="11"/>
  <c r="BJ144" i="11"/>
  <c r="AF127" i="11"/>
  <c r="BY122" i="11"/>
  <c r="BY122" i="9" s="1"/>
  <c r="AK118" i="11"/>
  <c r="CD114" i="11"/>
  <c r="Q127" i="11"/>
  <c r="AP119" i="11"/>
  <c r="AK139" i="11"/>
  <c r="BE122" i="11"/>
  <c r="BE122" i="9" s="1"/>
  <c r="V139" i="11"/>
  <c r="AF119" i="11"/>
  <c r="BJ123" i="11"/>
  <c r="BY139" i="11"/>
  <c r="BE140" i="11"/>
  <c r="BT114" i="11"/>
  <c r="AP140" i="11"/>
  <c r="AZ123" i="11"/>
  <c r="BY115" i="11"/>
  <c r="BY143" i="11"/>
  <c r="BY143" i="9" s="1"/>
  <c r="BY126" i="11"/>
  <c r="BY126" i="9" s="1"/>
  <c r="BJ143" i="11"/>
  <c r="BJ143" i="9" s="1"/>
  <c r="BJ115" i="11"/>
  <c r="CD127" i="11"/>
  <c r="L127" i="11"/>
  <c r="Q140" i="11"/>
  <c r="CD144" i="11"/>
  <c r="BT127" i="11"/>
  <c r="AF143" i="11"/>
  <c r="V119" i="11"/>
  <c r="AK143" i="11"/>
  <c r="AK143" i="9" s="1"/>
  <c r="CD119" i="11"/>
  <c r="AZ144" i="11"/>
  <c r="AP123" i="11"/>
  <c r="AP127" i="11"/>
  <c r="L118" i="11"/>
  <c r="V144" i="11"/>
  <c r="BE115" i="11"/>
  <c r="BE119" i="11"/>
  <c r="Q123" i="11"/>
  <c r="BT139" i="11"/>
  <c r="BJ127" i="11"/>
  <c r="BY123" i="11"/>
  <c r="AF115" i="11"/>
  <c r="L144" i="11"/>
  <c r="AK140" i="11"/>
  <c r="L115" i="11"/>
  <c r="AZ119" i="11"/>
  <c r="BE139" i="11"/>
  <c r="BE143" i="11"/>
  <c r="BE143" i="9" s="1"/>
  <c r="Q122" i="11"/>
  <c r="Q122" i="9" s="1"/>
  <c r="BT123" i="11"/>
  <c r="BY119" i="11"/>
  <c r="Q139" i="11"/>
  <c r="AK127" i="11"/>
  <c r="AO55" i="11"/>
  <c r="AO57" i="11"/>
  <c r="AL54" i="11"/>
  <c r="AL56" i="11"/>
  <c r="AO54" i="11"/>
  <c r="AO56" i="11"/>
  <c r="BA57" i="11"/>
  <c r="AL55" i="11"/>
  <c r="AL57" i="11"/>
  <c r="BA55" i="11"/>
  <c r="BA56" i="11"/>
  <c r="BA54" i="11"/>
  <c r="O57" i="11"/>
  <c r="L56" i="11"/>
  <c r="O56" i="11"/>
  <c r="O58" i="11"/>
  <c r="L57" i="11"/>
  <c r="BW56" i="11"/>
  <c r="L55" i="11"/>
  <c r="R58" i="11"/>
  <c r="R55" i="11"/>
  <c r="BW54" i="11"/>
  <c r="R57" i="11"/>
  <c r="BW55" i="11"/>
  <c r="L58" i="11"/>
  <c r="R56" i="11"/>
  <c r="O55" i="11"/>
  <c r="L54" i="11"/>
  <c r="R54" i="11"/>
  <c r="O54" i="11"/>
  <c r="BW57" i="11"/>
  <c r="BZ54" i="11"/>
  <c r="BZ55" i="11" s="1"/>
  <c r="BZ56" i="11" s="1"/>
  <c r="BZ57" i="11" s="1"/>
  <c r="BZ58" i="11" s="1"/>
  <c r="I3" i="20"/>
  <c r="BY110" i="12"/>
  <c r="AZ105" i="12"/>
  <c r="Q33" i="12"/>
  <c r="AF18" i="12"/>
  <c r="Q18" i="12"/>
  <c r="BT110" i="12"/>
  <c r="AP105" i="12"/>
  <c r="L33" i="12"/>
  <c r="V18" i="12"/>
  <c r="BT20" i="12"/>
  <c r="BY135" i="12"/>
  <c r="BE110" i="12"/>
  <c r="AF105" i="12"/>
  <c r="BY20" i="12"/>
  <c r="L18" i="12"/>
  <c r="BJ135" i="12"/>
  <c r="AP110" i="12"/>
  <c r="Q105" i="12"/>
  <c r="BJ20" i="12"/>
  <c r="BY16" i="12"/>
  <c r="BE18" i="12"/>
  <c r="CD135" i="12"/>
  <c r="BE135" i="12"/>
  <c r="AK110" i="12"/>
  <c r="L105" i="12"/>
  <c r="CD33" i="12"/>
  <c r="BE20" i="12"/>
  <c r="BT16" i="12"/>
  <c r="AF16" i="12"/>
  <c r="BT105" i="12"/>
  <c r="AZ18" i="12"/>
  <c r="AK105" i="12"/>
  <c r="BT135" i="12"/>
  <c r="CI135" i="12" s="1"/>
  <c r="AZ110" i="12"/>
  <c r="CD16" i="12"/>
  <c r="AZ135" i="12"/>
  <c r="AF110" i="12"/>
  <c r="BY33" i="12"/>
  <c r="AZ20" i="12"/>
  <c r="BJ16" i="12"/>
  <c r="Q135" i="12"/>
  <c r="AP135" i="12"/>
  <c r="V110" i="12"/>
  <c r="BT33" i="12"/>
  <c r="AP20" i="12"/>
  <c r="CD18" i="12"/>
  <c r="BE16" i="12"/>
  <c r="BY105" i="12"/>
  <c r="AP33" i="12"/>
  <c r="AP34" i="12" s="1"/>
  <c r="V16" i="12"/>
  <c r="AK135" i="12"/>
  <c r="Q110" i="12"/>
  <c r="BJ33" i="12"/>
  <c r="AK20" i="12"/>
  <c r="BY18" i="12"/>
  <c r="AZ16" i="12"/>
  <c r="Q20" i="12"/>
  <c r="AK33" i="12"/>
  <c r="AF135" i="12"/>
  <c r="L110" i="12"/>
  <c r="BE33" i="12"/>
  <c r="AF20" i="12"/>
  <c r="BT18" i="12"/>
  <c r="AP16" i="12"/>
  <c r="CD105" i="12"/>
  <c r="CD100" i="12" s="1"/>
  <c r="AZ33" i="12"/>
  <c r="BJ18" i="12"/>
  <c r="BJ110" i="12"/>
  <c r="V105" i="12"/>
  <c r="V135" i="12"/>
  <c r="V20" i="12"/>
  <c r="AK16" i="12"/>
  <c r="L20" i="12"/>
  <c r="L135" i="12"/>
  <c r="BJ105" i="12"/>
  <c r="AF33" i="12"/>
  <c r="AP18" i="12"/>
  <c r="Q16" i="12"/>
  <c r="CD110" i="12"/>
  <c r="BE105" i="12"/>
  <c r="V33" i="12"/>
  <c r="AK18" i="12"/>
  <c r="L16" i="12"/>
  <c r="CD20" i="12"/>
  <c r="L21" i="14"/>
  <c r="CD23" i="14"/>
  <c r="BT22" i="11"/>
  <c r="AF23" i="14"/>
  <c r="AK21" i="14"/>
  <c r="BJ22" i="12"/>
  <c r="BE23" i="12"/>
  <c r="AF23" i="13"/>
  <c r="AZ21" i="11"/>
  <c r="AZ22" i="13"/>
  <c r="BE21" i="13"/>
  <c r="L21" i="13"/>
  <c r="AK21" i="13"/>
  <c r="AK21" i="9" s="1"/>
  <c r="Q21" i="13"/>
  <c r="BJ21" i="13"/>
  <c r="Q21" i="12"/>
  <c r="AP22" i="12"/>
  <c r="AP21" i="12"/>
  <c r="BE23" i="14"/>
  <c r="BJ21" i="14"/>
  <c r="BJ22" i="11"/>
  <c r="BE23" i="11"/>
  <c r="AF21" i="12"/>
  <c r="V23" i="14"/>
  <c r="V22" i="12"/>
  <c r="BT23" i="12"/>
  <c r="Q22" i="11"/>
  <c r="BT23" i="11"/>
  <c r="BY21" i="13"/>
  <c r="L23" i="14"/>
  <c r="BT21" i="14"/>
  <c r="L21" i="12"/>
  <c r="AF23" i="11"/>
  <c r="BT23" i="13"/>
  <c r="BY22" i="11"/>
  <c r="BJ22" i="13"/>
  <c r="Q23" i="11"/>
  <c r="BT21" i="12"/>
  <c r="BY22" i="14"/>
  <c r="BJ23" i="11"/>
  <c r="CD22" i="11"/>
  <c r="BJ23" i="13"/>
  <c r="AZ22" i="11"/>
  <c r="BO22" i="11" s="1"/>
  <c r="BE22" i="13"/>
  <c r="AP23" i="11"/>
  <c r="Q23" i="12"/>
  <c r="BE22" i="14"/>
  <c r="AK23" i="11"/>
  <c r="BE22" i="11"/>
  <c r="BE23" i="13"/>
  <c r="V22" i="11"/>
  <c r="AP22" i="13"/>
  <c r="AP21" i="11"/>
  <c r="AK22" i="14"/>
  <c r="L23" i="11"/>
  <c r="AF22" i="11"/>
  <c r="AZ23" i="13"/>
  <c r="BY21" i="11"/>
  <c r="AK22" i="13"/>
  <c r="AP21" i="13"/>
  <c r="BT21" i="13"/>
  <c r="CD21" i="14"/>
  <c r="L22" i="11"/>
  <c r="BE21" i="11"/>
  <c r="AK23" i="13"/>
  <c r="BY23" i="12"/>
  <c r="V22" i="13"/>
  <c r="BT22" i="12"/>
  <c r="AP21" i="14"/>
  <c r="BJ21" i="11"/>
  <c r="AF21" i="11"/>
  <c r="V23" i="13"/>
  <c r="AZ23" i="12"/>
  <c r="Q22" i="13"/>
  <c r="Q21" i="11"/>
  <c r="BY23" i="14"/>
  <c r="V21" i="14"/>
  <c r="AK21" i="11"/>
  <c r="CD23" i="12"/>
  <c r="Q23" i="13"/>
  <c r="V23" i="12"/>
  <c r="L22" i="13"/>
  <c r="AP22" i="11"/>
  <c r="AK23" i="14"/>
  <c r="BT22" i="14"/>
  <c r="L21" i="11"/>
  <c r="AF23" i="12"/>
  <c r="L23" i="13"/>
  <c r="BY22" i="12"/>
  <c r="Q23" i="14"/>
  <c r="AZ22" i="14"/>
  <c r="BJ23" i="12"/>
  <c r="CD22" i="12"/>
  <c r="AZ22" i="12"/>
  <c r="CD22" i="14"/>
  <c r="AF22" i="14"/>
  <c r="AK23" i="12"/>
  <c r="BE22" i="12"/>
  <c r="BY21" i="12"/>
  <c r="BJ22" i="14"/>
  <c r="L22" i="14"/>
  <c r="L23" i="12"/>
  <c r="AF22" i="12"/>
  <c r="AZ21" i="12"/>
  <c r="AF21" i="13"/>
  <c r="AP22" i="14"/>
  <c r="BY21" i="14"/>
  <c r="AK22" i="12"/>
  <c r="CD21" i="12"/>
  <c r="AF21" i="14"/>
  <c r="V21" i="12"/>
  <c r="CD21" i="13"/>
  <c r="V22" i="14"/>
  <c r="BE21" i="14"/>
  <c r="L22" i="12"/>
  <c r="AP23" i="14"/>
  <c r="BE21" i="12"/>
  <c r="BY23" i="11"/>
  <c r="CD22" i="13"/>
  <c r="Q22" i="12"/>
  <c r="V21" i="13"/>
  <c r="BT23" i="14"/>
  <c r="Q21" i="14"/>
  <c r="BJ21" i="12"/>
  <c r="AZ21" i="14"/>
  <c r="BO21" i="14" s="1"/>
  <c r="CD23" i="13"/>
  <c r="AZ23" i="11"/>
  <c r="BO23" i="11" s="1"/>
  <c r="BY22" i="13"/>
  <c r="AP23" i="12"/>
  <c r="AZ21" i="13"/>
  <c r="AZ23" i="14"/>
  <c r="BJ23" i="14"/>
  <c r="AK21" i="12"/>
  <c r="CD23" i="11"/>
  <c r="BY23" i="13"/>
  <c r="V23" i="11"/>
  <c r="BT22" i="13"/>
  <c r="BT21" i="11"/>
  <c r="AK22" i="11"/>
  <c r="CD21" i="11"/>
  <c r="AP23" i="13"/>
  <c r="V21" i="11"/>
  <c r="AF22" i="13"/>
  <c r="Q22" i="14"/>
  <c r="AU54" i="12"/>
  <c r="AU56" i="12"/>
  <c r="CF56" i="12"/>
  <c r="BG57" i="12"/>
  <c r="CF54" i="12"/>
  <c r="AU57" i="12"/>
  <c r="CF57" i="12"/>
  <c r="BG56" i="12"/>
  <c r="CF55" i="12"/>
  <c r="X55" i="12"/>
  <c r="X57" i="12"/>
  <c r="X54" i="12"/>
  <c r="X56" i="12"/>
  <c r="BG55" i="12"/>
  <c r="AU55" i="12"/>
  <c r="BG54" i="12"/>
  <c r="CF82" i="12"/>
  <c r="BZ82" i="12" s="1"/>
  <c r="AU89" i="12"/>
  <c r="AO89" i="12" s="1"/>
  <c r="AU83" i="12"/>
  <c r="AO83" i="12" s="1"/>
  <c r="CX89" i="12"/>
  <c r="CR89" i="12" s="1"/>
  <c r="CX91" i="12"/>
  <c r="CR91" i="12" s="1"/>
  <c r="CX84" i="12"/>
  <c r="CR84" i="12" s="1"/>
  <c r="AU92" i="12"/>
  <c r="AO92" i="12" s="1"/>
  <c r="AU85" i="12"/>
  <c r="AO85" i="12" s="1"/>
  <c r="AU81" i="12"/>
  <c r="AO81" i="12" s="1"/>
  <c r="CX93" i="12"/>
  <c r="CR93" i="12" s="1"/>
  <c r="CX90" i="12"/>
  <c r="CR90" i="12" s="1"/>
  <c r="AU84" i="12"/>
  <c r="AO84" i="12" s="1"/>
  <c r="AU90" i="12"/>
  <c r="AO90" i="12" s="1"/>
  <c r="BM84" i="12"/>
  <c r="BG84" i="12" s="1"/>
  <c r="CF81" i="12"/>
  <c r="BZ81" i="12" s="1"/>
  <c r="BM93" i="12"/>
  <c r="BG93" i="12" s="1"/>
  <c r="BM81" i="12"/>
  <c r="BG81" i="12" s="1"/>
  <c r="CF85" i="12"/>
  <c r="BZ85" i="12" s="1"/>
  <c r="CF91" i="12"/>
  <c r="BZ91" i="12" s="1"/>
  <c r="BM82" i="12"/>
  <c r="BG82" i="12" s="1"/>
  <c r="BM85" i="12"/>
  <c r="BG85" i="12" s="1"/>
  <c r="BM83" i="12"/>
  <c r="BG83" i="12" s="1"/>
  <c r="BM90" i="12"/>
  <c r="BG90" i="12" s="1"/>
  <c r="CX83" i="12"/>
  <c r="CR83" i="12" s="1"/>
  <c r="CX81" i="12"/>
  <c r="CR81" i="12" s="1"/>
  <c r="CF92" i="12"/>
  <c r="BZ92" i="12" s="1"/>
  <c r="CF83" i="12"/>
  <c r="BZ83" i="12" s="1"/>
  <c r="CF90" i="12"/>
  <c r="BZ90" i="12" s="1"/>
  <c r="AU82" i="12"/>
  <c r="AO82" i="12" s="1"/>
  <c r="CF93" i="12"/>
  <c r="BZ93" i="12" s="1"/>
  <c r="BM91" i="12"/>
  <c r="BG91" i="12" s="1"/>
  <c r="CX85" i="12"/>
  <c r="CR85" i="12" s="1"/>
  <c r="CF89" i="12"/>
  <c r="BZ89" i="12" s="1"/>
  <c r="AU91" i="12"/>
  <c r="AO91" i="12" s="1"/>
  <c r="BM89" i="12"/>
  <c r="BG89" i="12" s="1"/>
  <c r="CX82" i="12"/>
  <c r="CR82" i="12" s="1"/>
  <c r="AU93" i="12"/>
  <c r="AO93" i="12" s="1"/>
  <c r="BM92" i="12"/>
  <c r="BG92" i="12" s="1"/>
  <c r="CX92" i="12"/>
  <c r="CR92" i="12" s="1"/>
  <c r="CF84" i="12"/>
  <c r="BZ84" i="12" s="1"/>
  <c r="BE17" i="12"/>
  <c r="Q17" i="12"/>
  <c r="T17" i="12" s="1"/>
  <c r="BT17" i="12"/>
  <c r="V17" i="12"/>
  <c r="BY17" i="12"/>
  <c r="CB17" i="12" s="1"/>
  <c r="CD17" i="12"/>
  <c r="CG17" i="12" s="1"/>
  <c r="AZ17" i="12"/>
  <c r="AF17" i="12"/>
  <c r="L17" i="12"/>
  <c r="AK17" i="12"/>
  <c r="BJ17" i="12"/>
  <c r="AP17" i="12"/>
  <c r="AS17" i="12" s="1"/>
  <c r="CD19" i="12"/>
  <c r="BY19" i="12"/>
  <c r="BE19" i="12"/>
  <c r="BH19" i="12" s="1"/>
  <c r="AZ19" i="12"/>
  <c r="AK19" i="12"/>
  <c r="AF19" i="12"/>
  <c r="V19" i="12"/>
  <c r="Y19" i="12" s="1"/>
  <c r="Q19" i="12"/>
  <c r="L19" i="12"/>
  <c r="AA19" i="12" s="1"/>
  <c r="AP19" i="12"/>
  <c r="AS19" i="12" s="1"/>
  <c r="BT19" i="12"/>
  <c r="BJ19" i="12"/>
  <c r="BM19" i="12" s="1"/>
  <c r="L89" i="12"/>
  <c r="P75" i="12"/>
  <c r="P84" i="12"/>
  <c r="P74" i="12"/>
  <c r="L91" i="12"/>
  <c r="L83" i="12"/>
  <c r="P83" i="12"/>
  <c r="L81" i="12"/>
  <c r="P76" i="12"/>
  <c r="L73" i="12"/>
  <c r="P81" i="12"/>
  <c r="L74" i="12"/>
  <c r="P89" i="12"/>
  <c r="L76" i="12"/>
  <c r="P91" i="12"/>
  <c r="L84" i="12"/>
  <c r="L90" i="12"/>
  <c r="L92" i="12"/>
  <c r="P82" i="12"/>
  <c r="P90" i="12"/>
  <c r="P73" i="12"/>
  <c r="L82" i="12"/>
  <c r="P92" i="12"/>
  <c r="L75" i="12"/>
  <c r="BJ17" i="13"/>
  <c r="AZ17" i="13"/>
  <c r="AP17" i="13"/>
  <c r="AF17" i="13"/>
  <c r="L17" i="13"/>
  <c r="BY17" i="13"/>
  <c r="BE17" i="13"/>
  <c r="BT17" i="13"/>
  <c r="V17" i="13"/>
  <c r="CD17" i="13"/>
  <c r="AK17" i="13"/>
  <c r="Q17" i="13"/>
  <c r="CD19" i="13"/>
  <c r="BY19" i="13"/>
  <c r="L19" i="13"/>
  <c r="AK19" i="13"/>
  <c r="BJ19" i="13"/>
  <c r="AP19" i="13"/>
  <c r="V19" i="13"/>
  <c r="AF19" i="13"/>
  <c r="BE19" i="13"/>
  <c r="Q19" i="13"/>
  <c r="BT19" i="13"/>
  <c r="AZ19" i="13"/>
  <c r="P84" i="13"/>
  <c r="L89" i="13"/>
  <c r="P90" i="13"/>
  <c r="L82" i="13"/>
  <c r="L75" i="13"/>
  <c r="P92" i="13"/>
  <c r="P81" i="13"/>
  <c r="P74" i="13"/>
  <c r="L74" i="13"/>
  <c r="P89" i="13"/>
  <c r="P73" i="13"/>
  <c r="P76" i="13"/>
  <c r="L73" i="13"/>
  <c r="L76" i="13"/>
  <c r="P75" i="13"/>
  <c r="L81" i="13"/>
  <c r="L84" i="13"/>
  <c r="P83" i="13"/>
  <c r="L92" i="13"/>
  <c r="L83" i="13"/>
  <c r="P91" i="13"/>
  <c r="P82" i="13"/>
  <c r="L91" i="13"/>
  <c r="L90" i="13"/>
  <c r="AZ17" i="14"/>
  <c r="L17" i="14"/>
  <c r="V17" i="14"/>
  <c r="Y17" i="14" s="1"/>
  <c r="BE17" i="14"/>
  <c r="BH17" i="14" s="1"/>
  <c r="BT17" i="14"/>
  <c r="BJ17" i="14"/>
  <c r="BM17" i="14" s="1"/>
  <c r="Q17" i="14"/>
  <c r="T17" i="14" s="1"/>
  <c r="AF17" i="14"/>
  <c r="AK17" i="14"/>
  <c r="AN17" i="14" s="1"/>
  <c r="AP17" i="14"/>
  <c r="AS17" i="14" s="1"/>
  <c r="BY17" i="14"/>
  <c r="CB17" i="14" s="1"/>
  <c r="CD17" i="14"/>
  <c r="CG17" i="14" s="1"/>
  <c r="BY19" i="11"/>
  <c r="CB19" i="11" s="1"/>
  <c r="CD19" i="11"/>
  <c r="CG19" i="11" s="1"/>
  <c r="AP19" i="11"/>
  <c r="AS19" i="11" s="1"/>
  <c r="AK19" i="11"/>
  <c r="AN19" i="11" s="1"/>
  <c r="Q19" i="11"/>
  <c r="T19" i="11" s="1"/>
  <c r="L19" i="11"/>
  <c r="AZ19" i="11"/>
  <c r="AF19" i="11"/>
  <c r="BT19" i="11"/>
  <c r="V19" i="11"/>
  <c r="Y19" i="11" s="1"/>
  <c r="BJ19" i="11"/>
  <c r="BM19" i="11" s="1"/>
  <c r="BE19" i="11"/>
  <c r="BH19" i="11" s="1"/>
  <c r="L92" i="11"/>
  <c r="P81" i="11"/>
  <c r="P91" i="11"/>
  <c r="P82" i="11"/>
  <c r="L74" i="11"/>
  <c r="P73" i="11"/>
  <c r="L82" i="11"/>
  <c r="L73" i="11"/>
  <c r="P84" i="11"/>
  <c r="P75" i="11"/>
  <c r="L76" i="11"/>
  <c r="L75" i="11"/>
  <c r="P74" i="11"/>
  <c r="L91" i="11"/>
  <c r="P90" i="11"/>
  <c r="L81" i="11"/>
  <c r="L90" i="11"/>
  <c r="L84" i="11"/>
  <c r="P89" i="11"/>
  <c r="P76" i="11"/>
  <c r="P92" i="11"/>
  <c r="Y92" i="11" s="1"/>
  <c r="G92" i="11" s="1"/>
  <c r="L83" i="11"/>
  <c r="L89" i="11"/>
  <c r="P83" i="11"/>
  <c r="CD105" i="13"/>
  <c r="L16" i="13"/>
  <c r="Q110" i="13"/>
  <c r="BJ105" i="13"/>
  <c r="Q33" i="13"/>
  <c r="AK16" i="13"/>
  <c r="AP110" i="13"/>
  <c r="V135" i="13"/>
  <c r="V110" i="13"/>
  <c r="AP33" i="13"/>
  <c r="I3" i="19"/>
  <c r="BJ16" i="13"/>
  <c r="BJ16" i="9" s="1"/>
  <c r="BT110" i="13"/>
  <c r="Q16" i="13"/>
  <c r="Q16" i="9" s="1"/>
  <c r="AZ110" i="13"/>
  <c r="AZ135" i="13"/>
  <c r="BT33" i="13"/>
  <c r="Q20" i="13"/>
  <c r="CD18" i="13"/>
  <c r="CD18" i="9" s="1"/>
  <c r="L18" i="13"/>
  <c r="AP16" i="13"/>
  <c r="AP16" i="9" s="1"/>
  <c r="BY110" i="13"/>
  <c r="Q105" i="13"/>
  <c r="AK18" i="13"/>
  <c r="AK18" i="9" s="1"/>
  <c r="BT16" i="13"/>
  <c r="BJ18" i="13"/>
  <c r="BJ18" i="9" s="1"/>
  <c r="AP18" i="13"/>
  <c r="AP18" i="9" s="1"/>
  <c r="AF110" i="13"/>
  <c r="L20" i="13"/>
  <c r="BY16" i="13"/>
  <c r="BY16" i="9" s="1"/>
  <c r="BY20" i="13"/>
  <c r="CD135" i="13"/>
  <c r="V105" i="13"/>
  <c r="AF33" i="13"/>
  <c r="BE33" i="13"/>
  <c r="AF105" i="13"/>
  <c r="BJ33" i="13"/>
  <c r="BE105" i="13"/>
  <c r="CD33" i="13"/>
  <c r="CD110" i="13"/>
  <c r="CD20" i="13"/>
  <c r="BT20" i="13"/>
  <c r="Q18" i="13"/>
  <c r="Q18" i="9" s="1"/>
  <c r="BJ20" i="13"/>
  <c r="V33" i="13"/>
  <c r="BT18" i="13"/>
  <c r="AZ20" i="13"/>
  <c r="BY33" i="13"/>
  <c r="V16" i="13"/>
  <c r="V16" i="9" s="1"/>
  <c r="AP20" i="13"/>
  <c r="AZ105" i="13"/>
  <c r="L33" i="13"/>
  <c r="AZ16" i="13"/>
  <c r="AK20" i="13"/>
  <c r="BY105" i="13"/>
  <c r="AK33" i="13"/>
  <c r="V18" i="13"/>
  <c r="V18" i="9" s="1"/>
  <c r="AF20" i="13"/>
  <c r="BE135" i="13"/>
  <c r="L110" i="13"/>
  <c r="L105" i="13"/>
  <c r="AZ18" i="13"/>
  <c r="V20" i="13"/>
  <c r="BJ135" i="13"/>
  <c r="AF135" i="13"/>
  <c r="AK110" i="13"/>
  <c r="AK105" i="13"/>
  <c r="BY18" i="13"/>
  <c r="BY18" i="9" s="1"/>
  <c r="BT135" i="13"/>
  <c r="AK135" i="13"/>
  <c r="BJ110" i="13"/>
  <c r="BY135" i="13"/>
  <c r="AP135" i="13"/>
  <c r="L135" i="13"/>
  <c r="AF16" i="13"/>
  <c r="Q135" i="13"/>
  <c r="BE16" i="13"/>
  <c r="AP105" i="13"/>
  <c r="CD16" i="13"/>
  <c r="CD16" i="9" s="1"/>
  <c r="BT105" i="13"/>
  <c r="AF18" i="13"/>
  <c r="BE110" i="13"/>
  <c r="BE18" i="13"/>
  <c r="BE18" i="9" s="1"/>
  <c r="BE20" i="13"/>
  <c r="AZ33" i="13"/>
  <c r="BG54" i="13"/>
  <c r="AU54" i="13"/>
  <c r="BG56" i="13"/>
  <c r="AU56" i="13"/>
  <c r="BG57" i="13"/>
  <c r="AU57" i="13"/>
  <c r="BG55" i="13"/>
  <c r="AU55" i="13"/>
  <c r="AU55" i="9" s="1"/>
  <c r="CF56" i="13"/>
  <c r="CF57" i="13"/>
  <c r="X56" i="13"/>
  <c r="CF54" i="13"/>
  <c r="CF55" i="13"/>
  <c r="X54" i="13"/>
  <c r="X57" i="13"/>
  <c r="X55" i="13"/>
  <c r="CX93" i="13"/>
  <c r="CX81" i="13"/>
  <c r="CX89" i="13"/>
  <c r="CX84" i="13"/>
  <c r="CX92" i="13"/>
  <c r="CX83" i="13"/>
  <c r="CX91" i="13"/>
  <c r="CF85" i="13"/>
  <c r="AU90" i="13"/>
  <c r="CF81" i="13"/>
  <c r="AU93" i="13"/>
  <c r="CF84" i="13"/>
  <c r="AU92" i="13"/>
  <c r="BM84" i="13"/>
  <c r="CF83" i="13"/>
  <c r="AU91" i="13"/>
  <c r="CF92" i="13"/>
  <c r="AU83" i="13"/>
  <c r="BM83" i="13"/>
  <c r="CX90" i="13"/>
  <c r="AU89" i="13"/>
  <c r="CF91" i="13"/>
  <c r="AU82" i="13"/>
  <c r="BM82" i="13"/>
  <c r="CF82" i="13"/>
  <c r="CF93" i="13"/>
  <c r="AU85" i="13"/>
  <c r="BM85" i="13"/>
  <c r="CF90" i="13"/>
  <c r="AU81" i="13"/>
  <c r="BM81" i="13"/>
  <c r="BM91" i="13"/>
  <c r="CF89" i="13"/>
  <c r="AU84" i="13"/>
  <c r="BM93" i="13"/>
  <c r="BM89" i="13"/>
  <c r="BM90" i="13"/>
  <c r="CX82" i="13"/>
  <c r="CX85" i="13"/>
  <c r="BM92" i="13"/>
  <c r="BT143" i="12"/>
  <c r="AP140" i="12"/>
  <c r="Q139" i="12"/>
  <c r="BT127" i="12"/>
  <c r="AP126" i="12"/>
  <c r="Q123" i="12"/>
  <c r="BT119" i="12"/>
  <c r="AP118" i="12"/>
  <c r="AP109" i="12" s="1"/>
  <c r="AS109" i="12" s="1"/>
  <c r="Q115" i="12"/>
  <c r="Q126" i="12"/>
  <c r="BJ143" i="12"/>
  <c r="AK140" i="12"/>
  <c r="L139" i="12"/>
  <c r="BJ127" i="12"/>
  <c r="AK126" i="12"/>
  <c r="AK128" i="12" s="1"/>
  <c r="L123" i="12"/>
  <c r="BJ119" i="12"/>
  <c r="AK118" i="12"/>
  <c r="L115" i="12"/>
  <c r="BT122" i="12"/>
  <c r="AF118" i="12"/>
  <c r="BY144" i="12"/>
  <c r="AZ143" i="12"/>
  <c r="V140" i="12"/>
  <c r="AZ127" i="12"/>
  <c r="V126" i="12"/>
  <c r="BY122" i="12"/>
  <c r="AZ119" i="12"/>
  <c r="V118" i="12"/>
  <c r="BY114" i="12"/>
  <c r="AP119" i="12"/>
  <c r="BT144" i="12"/>
  <c r="BJ144" i="12"/>
  <c r="AK143" i="12"/>
  <c r="L140" i="12"/>
  <c r="AK127" i="12"/>
  <c r="L126" i="12"/>
  <c r="BJ122" i="12"/>
  <c r="AK119" i="12"/>
  <c r="L118" i="12"/>
  <c r="BJ114" i="12"/>
  <c r="BT126" i="12"/>
  <c r="L122" i="12"/>
  <c r="CD114" i="12"/>
  <c r="BE144" i="12"/>
  <c r="AF143" i="12"/>
  <c r="CD139" i="12"/>
  <c r="AF127" i="12"/>
  <c r="CD123" i="12"/>
  <c r="BE122" i="12"/>
  <c r="AF119" i="12"/>
  <c r="CD115" i="12"/>
  <c r="BE114" i="12"/>
  <c r="Q122" i="12"/>
  <c r="AF140" i="12"/>
  <c r="AZ144" i="12"/>
  <c r="V143" i="12"/>
  <c r="BY139" i="12"/>
  <c r="V127" i="12"/>
  <c r="BY123" i="12"/>
  <c r="AZ122" i="12"/>
  <c r="V119" i="12"/>
  <c r="BY115" i="12"/>
  <c r="AZ114" i="12"/>
  <c r="BT118" i="12"/>
  <c r="BJ118" i="12"/>
  <c r="BE119" i="12"/>
  <c r="AP144" i="12"/>
  <c r="Q143" i="12"/>
  <c r="BT139" i="12"/>
  <c r="Q127" i="12"/>
  <c r="BT123" i="12"/>
  <c r="AP122" i="12"/>
  <c r="Q119" i="12"/>
  <c r="BT115" i="12"/>
  <c r="AP114" i="12"/>
  <c r="Q144" i="12"/>
  <c r="BE127" i="12"/>
  <c r="AP143" i="12"/>
  <c r="AK144" i="12"/>
  <c r="AK145" i="12" s="1"/>
  <c r="L143" i="12"/>
  <c r="BJ139" i="12"/>
  <c r="BJ134" i="12" s="1"/>
  <c r="BM134" i="12" s="1"/>
  <c r="L127" i="12"/>
  <c r="BJ123" i="12"/>
  <c r="AK122" i="12"/>
  <c r="L119" i="12"/>
  <c r="BJ115" i="12"/>
  <c r="AK114" i="12"/>
  <c r="AK104" i="12" s="1"/>
  <c r="AP123" i="12"/>
  <c r="AP124" i="12" s="1"/>
  <c r="CD144" i="12"/>
  <c r="Q118" i="12"/>
  <c r="Q109" i="12" s="1"/>
  <c r="T109" i="12" s="1"/>
  <c r="AF144" i="12"/>
  <c r="CD140" i="12"/>
  <c r="BE139" i="12"/>
  <c r="CD126" i="12"/>
  <c r="BE123" i="12"/>
  <c r="BE124" i="12" s="1"/>
  <c r="AF122" i="12"/>
  <c r="CD118" i="12"/>
  <c r="BE115" i="12"/>
  <c r="AF114" i="12"/>
  <c r="V122" i="12"/>
  <c r="AZ115" i="12"/>
  <c r="BT140" i="12"/>
  <c r="AP115" i="12"/>
  <c r="AK115" i="12"/>
  <c r="V144" i="12"/>
  <c r="BY140" i="12"/>
  <c r="AZ139" i="12"/>
  <c r="BY126" i="12"/>
  <c r="AZ123" i="12"/>
  <c r="BY118" i="12"/>
  <c r="V114" i="12"/>
  <c r="AP139" i="12"/>
  <c r="Q114" i="12"/>
  <c r="CD122" i="12"/>
  <c r="Q140" i="12"/>
  <c r="L144" i="12"/>
  <c r="BJ140" i="12"/>
  <c r="AK139" i="12"/>
  <c r="BJ126" i="12"/>
  <c r="AK123" i="12"/>
  <c r="L114" i="12"/>
  <c r="AF126" i="12"/>
  <c r="AP127" i="12"/>
  <c r="CD143" i="12"/>
  <c r="BE140" i="12"/>
  <c r="AF139" i="12"/>
  <c r="CD127" i="12"/>
  <c r="BE126" i="12"/>
  <c r="AF123" i="12"/>
  <c r="CD119" i="12"/>
  <c r="BE118" i="12"/>
  <c r="AF115" i="12"/>
  <c r="BY143" i="12"/>
  <c r="AZ140" i="12"/>
  <c r="V139" i="12"/>
  <c r="V134" i="12" s="1"/>
  <c r="Y134" i="12" s="1"/>
  <c r="BY127" i="12"/>
  <c r="AZ126" i="12"/>
  <c r="V123" i="12"/>
  <c r="BY119" i="12"/>
  <c r="AZ118" i="12"/>
  <c r="V115" i="12"/>
  <c r="BE143" i="12"/>
  <c r="BT114" i="12"/>
  <c r="AP30" i="11"/>
  <c r="BY30" i="12"/>
  <c r="BY31" i="12" s="1"/>
  <c r="Q45" i="13"/>
  <c r="V41" i="14"/>
  <c r="AF45" i="14"/>
  <c r="AP38" i="14"/>
  <c r="BE35" i="14"/>
  <c r="BT26" i="14"/>
  <c r="Q44" i="14"/>
  <c r="BY43" i="14"/>
  <c r="BE28" i="14"/>
  <c r="BH28" i="14" s="1"/>
  <c r="BT25" i="14"/>
  <c r="AK28" i="12"/>
  <c r="L43" i="11"/>
  <c r="BJ43" i="12"/>
  <c r="AP44" i="13"/>
  <c r="Q28" i="12"/>
  <c r="T28" i="12" s="1"/>
  <c r="BE43" i="11"/>
  <c r="AF44" i="12"/>
  <c r="BE45" i="13"/>
  <c r="BY27" i="12"/>
  <c r="BY43" i="11"/>
  <c r="AZ44" i="12"/>
  <c r="BJ45" i="13"/>
  <c r="BT30" i="11"/>
  <c r="V30" i="13"/>
  <c r="L30" i="14"/>
  <c r="BE43" i="13"/>
  <c r="L41" i="14"/>
  <c r="V45" i="14"/>
  <c r="AF38" i="14"/>
  <c r="AK35" i="14"/>
  <c r="BJ26" i="14"/>
  <c r="CD43" i="14"/>
  <c r="BE43" i="14"/>
  <c r="AK28" i="14"/>
  <c r="BJ25" i="14"/>
  <c r="BJ28" i="12"/>
  <c r="BM28" i="12" s="1"/>
  <c r="BJ39" i="11"/>
  <c r="AK43" i="12"/>
  <c r="AN43" i="12" s="1"/>
  <c r="AK43" i="13"/>
  <c r="AP28" i="12"/>
  <c r="AS28" i="12" s="1"/>
  <c r="AF43" i="11"/>
  <c r="CD43" i="12"/>
  <c r="AZ44" i="13"/>
  <c r="V28" i="12"/>
  <c r="Y28" i="12" s="1"/>
  <c r="AZ43" i="11"/>
  <c r="V44" i="12"/>
  <c r="BE44" i="13"/>
  <c r="AF43" i="13"/>
  <c r="Q30" i="12"/>
  <c r="Q31" i="12" s="1"/>
  <c r="AZ30" i="13"/>
  <c r="AK30" i="14"/>
  <c r="Q37" i="12"/>
  <c r="CD39" i="14"/>
  <c r="L45" i="14"/>
  <c r="V38" i="14"/>
  <c r="Q35" i="14"/>
  <c r="AZ26" i="14"/>
  <c r="BJ43" i="14"/>
  <c r="AK43" i="14"/>
  <c r="Q28" i="14"/>
  <c r="AZ25" i="14"/>
  <c r="CD25" i="13"/>
  <c r="AK39" i="11"/>
  <c r="L43" i="12"/>
  <c r="V45" i="13"/>
  <c r="BT28" i="12"/>
  <c r="CD39" i="11"/>
  <c r="BE43" i="12"/>
  <c r="AP43" i="13"/>
  <c r="AZ28" i="12"/>
  <c r="V43" i="11"/>
  <c r="BY43" i="12"/>
  <c r="AZ43" i="13"/>
  <c r="BJ44" i="13"/>
  <c r="AP30" i="12"/>
  <c r="BY30" i="13"/>
  <c r="BJ30" i="14"/>
  <c r="BJ31" i="14" s="1"/>
  <c r="AP38" i="12"/>
  <c r="BT39" i="14"/>
  <c r="BY44" i="14"/>
  <c r="L38" i="14"/>
  <c r="CD28" i="14"/>
  <c r="AP26" i="14"/>
  <c r="AP43" i="14"/>
  <c r="Q43" i="14"/>
  <c r="CD27" i="14"/>
  <c r="AP25" i="14"/>
  <c r="BY25" i="13"/>
  <c r="L39" i="11"/>
  <c r="BJ39" i="12"/>
  <c r="Q44" i="13"/>
  <c r="CD28" i="13"/>
  <c r="BE39" i="11"/>
  <c r="AF43" i="12"/>
  <c r="AF45" i="13"/>
  <c r="BY28" i="12"/>
  <c r="BY39" i="11"/>
  <c r="AZ43" i="12"/>
  <c r="AK45" i="13"/>
  <c r="AP37" i="12"/>
  <c r="CD28" i="12"/>
  <c r="CG28" i="12" s="1"/>
  <c r="BT38" i="11"/>
  <c r="BT30" i="12"/>
  <c r="AF30" i="14"/>
  <c r="L30" i="11"/>
  <c r="BT39" i="12"/>
  <c r="BJ39" i="14"/>
  <c r="BY41" i="14"/>
  <c r="BY37" i="14"/>
  <c r="CB37" i="14" s="1"/>
  <c r="BT28" i="14"/>
  <c r="AF26" i="14"/>
  <c r="V43" i="14"/>
  <c r="AK38" i="14"/>
  <c r="BT27" i="14"/>
  <c r="AF25" i="14"/>
  <c r="BT25" i="13"/>
  <c r="BJ38" i="11"/>
  <c r="AK39" i="12"/>
  <c r="AN39" i="12" s="1"/>
  <c r="L43" i="13"/>
  <c r="BY28" i="13"/>
  <c r="AF39" i="11"/>
  <c r="CD39" i="12"/>
  <c r="V44" i="13"/>
  <c r="CD27" i="13"/>
  <c r="AZ39" i="11"/>
  <c r="V43" i="12"/>
  <c r="AF44" i="13"/>
  <c r="BT38" i="12"/>
  <c r="Q30" i="13"/>
  <c r="BE30" i="14"/>
  <c r="BE31" i="14" s="1"/>
  <c r="AK30" i="11"/>
  <c r="Q44" i="12"/>
  <c r="AZ39" i="14"/>
  <c r="BE41" i="14"/>
  <c r="BE37" i="14"/>
  <c r="BJ28" i="14"/>
  <c r="V26" i="14"/>
  <c r="BT37" i="14"/>
  <c r="CD37" i="14"/>
  <c r="BJ27" i="14"/>
  <c r="V25" i="14"/>
  <c r="BJ25" i="13"/>
  <c r="AK38" i="11"/>
  <c r="L39" i="12"/>
  <c r="BY39" i="13"/>
  <c r="BT28" i="13"/>
  <c r="CD38" i="11"/>
  <c r="BE39" i="12"/>
  <c r="Q43" i="13"/>
  <c r="BY27" i="13"/>
  <c r="V39" i="11"/>
  <c r="BY39" i="12"/>
  <c r="V43" i="13"/>
  <c r="AP30" i="13"/>
  <c r="CD30" i="14"/>
  <c r="BJ30" i="11"/>
  <c r="AP45" i="12"/>
  <c r="AP39" i="14"/>
  <c r="AK41" i="14"/>
  <c r="AK37" i="14"/>
  <c r="AZ28" i="14"/>
  <c r="L26" i="14"/>
  <c r="AF37" i="14"/>
  <c r="AP37" i="14"/>
  <c r="AZ27" i="14"/>
  <c r="L25" i="14"/>
  <c r="BE25" i="13"/>
  <c r="L38" i="11"/>
  <c r="BJ38" i="12"/>
  <c r="BT38" i="13"/>
  <c r="BJ28" i="13"/>
  <c r="BE38" i="11"/>
  <c r="AF39" i="12"/>
  <c r="BT30" i="13"/>
  <c r="AF30" i="11"/>
  <c r="L30" i="12"/>
  <c r="BT37" i="11"/>
  <c r="AF39" i="14"/>
  <c r="Q41" i="14"/>
  <c r="Q37" i="14"/>
  <c r="AP28" i="14"/>
  <c r="AS28" i="14" s="1"/>
  <c r="BY25" i="14"/>
  <c r="V25" i="12"/>
  <c r="CD35" i="14"/>
  <c r="AP27" i="14"/>
  <c r="AS27" i="14" s="1"/>
  <c r="BT43" i="14"/>
  <c r="AZ25" i="13"/>
  <c r="BJ37" i="11"/>
  <c r="AK38" i="12"/>
  <c r="BJ37" i="13"/>
  <c r="AZ43" i="14"/>
  <c r="BE28" i="13"/>
  <c r="AF38" i="11"/>
  <c r="CD38" i="12"/>
  <c r="BY38" i="13"/>
  <c r="AF43" i="14"/>
  <c r="BJ27" i="13"/>
  <c r="AZ38" i="11"/>
  <c r="V39" i="12"/>
  <c r="CD38" i="13"/>
  <c r="BT45" i="12"/>
  <c r="V30" i="14"/>
  <c r="V31" i="14" s="1"/>
  <c r="BE30" i="11"/>
  <c r="AK30" i="12"/>
  <c r="Q39" i="11"/>
  <c r="V39" i="14"/>
  <c r="BY39" i="14"/>
  <c r="BJ44" i="14"/>
  <c r="AF28" i="14"/>
  <c r="BE25" i="14"/>
  <c r="AZ25" i="12"/>
  <c r="BT35" i="14"/>
  <c r="AF27" i="14"/>
  <c r="AK25" i="12"/>
  <c r="BJ45" i="11"/>
  <c r="AK37" i="11"/>
  <c r="L38" i="12"/>
  <c r="AZ39" i="13"/>
  <c r="L25" i="12"/>
  <c r="AZ28" i="13"/>
  <c r="CD37" i="11"/>
  <c r="BE38" i="12"/>
  <c r="BT37" i="13"/>
  <c r="AZ30" i="14"/>
  <c r="CD30" i="11"/>
  <c r="CD31" i="11" s="1"/>
  <c r="BJ30" i="12"/>
  <c r="AP43" i="11"/>
  <c r="L39" i="14"/>
  <c r="BE39" i="14"/>
  <c r="BH39" i="14" s="1"/>
  <c r="AP44" i="14"/>
  <c r="AS44" i="14" s="1"/>
  <c r="V28" i="14"/>
  <c r="Y28" i="14" s="1"/>
  <c r="AK25" i="14"/>
  <c r="BY25" i="12"/>
  <c r="BJ35" i="14"/>
  <c r="V27" i="14"/>
  <c r="BT25" i="12"/>
  <c r="AK45" i="11"/>
  <c r="L37" i="11"/>
  <c r="BJ37" i="12"/>
  <c r="AP38" i="13"/>
  <c r="AP25" i="12"/>
  <c r="CD45" i="11"/>
  <c r="BE37" i="11"/>
  <c r="AF38" i="12"/>
  <c r="BE39" i="13"/>
  <c r="BY30" i="14"/>
  <c r="BY31" i="14" s="1"/>
  <c r="AF30" i="12"/>
  <c r="L30" i="13"/>
  <c r="BT44" i="11"/>
  <c r="CD41" i="14"/>
  <c r="BY38" i="14"/>
  <c r="AK39" i="14"/>
  <c r="V44" i="14"/>
  <c r="Y44" i="14" s="1"/>
  <c r="L28" i="14"/>
  <c r="Q25" i="14"/>
  <c r="V26" i="12"/>
  <c r="Y26" i="12" s="1"/>
  <c r="AZ35" i="14"/>
  <c r="L27" i="14"/>
  <c r="AF26" i="12"/>
  <c r="L45" i="11"/>
  <c r="BJ45" i="12"/>
  <c r="AK37" i="12"/>
  <c r="AN37" i="12" s="1"/>
  <c r="AK37" i="13"/>
  <c r="CD25" i="12"/>
  <c r="BE45" i="11"/>
  <c r="AF37" i="11"/>
  <c r="CD37" i="12"/>
  <c r="CG37" i="12" s="1"/>
  <c r="AZ38" i="13"/>
  <c r="BE25" i="12"/>
  <c r="BY45" i="11"/>
  <c r="AZ37" i="11"/>
  <c r="V38" i="12"/>
  <c r="BE38" i="13"/>
  <c r="BT43" i="11"/>
  <c r="Q39" i="12"/>
  <c r="BE37" i="13"/>
  <c r="BH37" i="13" s="1"/>
  <c r="BJ25" i="12"/>
  <c r="V30" i="11"/>
  <c r="BE30" i="12"/>
  <c r="BE31" i="12" s="1"/>
  <c r="AK30" i="13"/>
  <c r="AZ26" i="13"/>
  <c r="BT41" i="14"/>
  <c r="CD45" i="14"/>
  <c r="CG45" i="14" s="1"/>
  <c r="Q39" i="14"/>
  <c r="T39" i="14" s="1"/>
  <c r="BE38" i="14"/>
  <c r="BY27" i="14"/>
  <c r="BY45" i="14"/>
  <c r="AZ26" i="12"/>
  <c r="BC26" i="12" s="1"/>
  <c r="AP35" i="14"/>
  <c r="BY26" i="14"/>
  <c r="BJ26" i="12"/>
  <c r="BM26" i="12" s="1"/>
  <c r="BJ44" i="11"/>
  <c r="AK45" i="12"/>
  <c r="L37" i="12"/>
  <c r="V39" i="13"/>
  <c r="AK26" i="12"/>
  <c r="AN26" i="12" s="1"/>
  <c r="AF45" i="11"/>
  <c r="CD45" i="12"/>
  <c r="BE37" i="12"/>
  <c r="AP37" i="13"/>
  <c r="Q30" i="14"/>
  <c r="Q31" i="14" s="1"/>
  <c r="AZ30" i="11"/>
  <c r="CD30" i="12"/>
  <c r="CD31" i="12" s="1"/>
  <c r="BJ30" i="13"/>
  <c r="BT30" i="14"/>
  <c r="V30" i="12"/>
  <c r="BE30" i="13"/>
  <c r="AF37" i="13"/>
  <c r="CD26" i="12"/>
  <c r="AP41" i="14"/>
  <c r="AZ45" i="14"/>
  <c r="BJ38" i="14"/>
  <c r="V37" i="14"/>
  <c r="Y37" i="14" s="1"/>
  <c r="Q27" i="14"/>
  <c r="T27" i="14" s="1"/>
  <c r="BE44" i="14"/>
  <c r="AF44" i="14"/>
  <c r="L35" i="14"/>
  <c r="Q26" i="14"/>
  <c r="T26" i="14" s="1"/>
  <c r="BJ27" i="12"/>
  <c r="BM27" i="12" s="1"/>
  <c r="BJ43" i="11"/>
  <c r="AK44" i="12"/>
  <c r="BJ43" i="13"/>
  <c r="AP27" i="12"/>
  <c r="AS27" i="12" s="1"/>
  <c r="AF44" i="11"/>
  <c r="CD44" i="12"/>
  <c r="BY44" i="13"/>
  <c r="Q37" i="13"/>
  <c r="V27" i="12"/>
  <c r="Y27" i="12" s="1"/>
  <c r="AZ44" i="11"/>
  <c r="V45" i="12"/>
  <c r="CD44" i="13"/>
  <c r="V37" i="13"/>
  <c r="CD27" i="12"/>
  <c r="Q30" i="11"/>
  <c r="AZ30" i="12"/>
  <c r="CD30" i="13"/>
  <c r="BJ38" i="13"/>
  <c r="AF25" i="12"/>
  <c r="BY30" i="11"/>
  <c r="BY31" i="11" s="1"/>
  <c r="AZ41" i="14"/>
  <c r="AK44" i="14"/>
  <c r="L45" i="12"/>
  <c r="BE44" i="11"/>
  <c r="BY38" i="11"/>
  <c r="BJ39" i="13"/>
  <c r="BE26" i="13"/>
  <c r="AP45" i="11"/>
  <c r="CD41" i="13"/>
  <c r="L26" i="13"/>
  <c r="AK41" i="13"/>
  <c r="Q26" i="13"/>
  <c r="AZ41" i="12"/>
  <c r="AF41" i="11"/>
  <c r="AK25" i="11"/>
  <c r="AP27" i="11"/>
  <c r="AS27" i="11" s="1"/>
  <c r="AF30" i="13"/>
  <c r="AF41" i="14"/>
  <c r="BT44" i="14"/>
  <c r="BJ44" i="12"/>
  <c r="CD43" i="11"/>
  <c r="V38" i="11"/>
  <c r="AZ37" i="13"/>
  <c r="CD26" i="13"/>
  <c r="BJ26" i="13"/>
  <c r="Q39" i="13"/>
  <c r="BT41" i="13"/>
  <c r="BT35" i="13"/>
  <c r="Q41" i="13"/>
  <c r="AP41" i="12"/>
  <c r="BT45" i="14"/>
  <c r="AZ44" i="14"/>
  <c r="L44" i="12"/>
  <c r="BE45" i="12"/>
  <c r="BE45" i="14"/>
  <c r="BH45" i="14" s="1"/>
  <c r="BY37" i="11"/>
  <c r="AK39" i="13"/>
  <c r="BE26" i="12"/>
  <c r="BE27" i="12"/>
  <c r="BH27" i="12" s="1"/>
  <c r="L44" i="13"/>
  <c r="BJ41" i="13"/>
  <c r="AZ35" i="13"/>
  <c r="AF28" i="13"/>
  <c r="AK25" i="13"/>
  <c r="AF41" i="12"/>
  <c r="AZ35" i="12"/>
  <c r="BY26" i="13"/>
  <c r="BJ45" i="14"/>
  <c r="L44" i="14"/>
  <c r="BY45" i="13"/>
  <c r="AF45" i="12"/>
  <c r="L37" i="14"/>
  <c r="V37" i="11"/>
  <c r="AF38" i="13"/>
  <c r="Q26" i="12"/>
  <c r="T26" i="12" s="1"/>
  <c r="AP45" i="13"/>
  <c r="AZ41" i="13"/>
  <c r="AF35" i="13"/>
  <c r="L28" i="13"/>
  <c r="Q25" i="13"/>
  <c r="V41" i="12"/>
  <c r="L35" i="12"/>
  <c r="AF28" i="12"/>
  <c r="AP45" i="14"/>
  <c r="AF35" i="14"/>
  <c r="BT44" i="13"/>
  <c r="BE44" i="12"/>
  <c r="BH44" i="12" s="1"/>
  <c r="Q25" i="12"/>
  <c r="BY45" i="12"/>
  <c r="L39" i="13"/>
  <c r="CD38" i="14"/>
  <c r="V35" i="14"/>
  <c r="AZ45" i="13"/>
  <c r="AF37" i="12"/>
  <c r="L26" i="12"/>
  <c r="AZ45" i="12"/>
  <c r="AP39" i="13"/>
  <c r="AZ37" i="14"/>
  <c r="Q38" i="12"/>
  <c r="AF41" i="13"/>
  <c r="AK28" i="13"/>
  <c r="AK27" i="13"/>
  <c r="BY35" i="12"/>
  <c r="AF35" i="12"/>
  <c r="BT38" i="14"/>
  <c r="BY28" i="14"/>
  <c r="Q38" i="13"/>
  <c r="CD45" i="13"/>
  <c r="AP26" i="12"/>
  <c r="BY44" i="12"/>
  <c r="CB44" i="12" s="1"/>
  <c r="CD37" i="13"/>
  <c r="Q45" i="14"/>
  <c r="AP39" i="12"/>
  <c r="AS39" i="12" s="1"/>
  <c r="V41" i="13"/>
  <c r="Q28" i="13"/>
  <c r="Q27" i="13"/>
  <c r="BE35" i="12"/>
  <c r="CD35" i="12"/>
  <c r="AZ38" i="14"/>
  <c r="BE26" i="14"/>
  <c r="BH26" i="14" s="1"/>
  <c r="L37" i="13"/>
  <c r="BT43" i="13"/>
  <c r="BY26" i="12"/>
  <c r="CB26" i="12" s="1"/>
  <c r="AZ39" i="12"/>
  <c r="AK44" i="13"/>
  <c r="BT43" i="12"/>
  <c r="L41" i="13"/>
  <c r="AP27" i="13"/>
  <c r="AP26" i="13"/>
  <c r="AK35" i="12"/>
  <c r="AP35" i="12"/>
  <c r="Q38" i="14"/>
  <c r="AK26" i="14"/>
  <c r="AN26" i="14" s="1"/>
  <c r="CD39" i="13"/>
  <c r="AZ27" i="12"/>
  <c r="BO27" i="12" s="1"/>
  <c r="BY38" i="12"/>
  <c r="BT45" i="13"/>
  <c r="Q45" i="12"/>
  <c r="T45" i="12" s="1"/>
  <c r="BY35" i="13"/>
  <c r="V27" i="13"/>
  <c r="V26" i="13"/>
  <c r="Q35" i="12"/>
  <c r="BJ37" i="14"/>
  <c r="CD25" i="14"/>
  <c r="AF39" i="13"/>
  <c r="BT27" i="13"/>
  <c r="AZ38" i="12"/>
  <c r="AK38" i="13"/>
  <c r="BT37" i="12"/>
  <c r="AP37" i="11"/>
  <c r="BE35" i="13"/>
  <c r="CD35" i="13"/>
  <c r="BY41" i="12"/>
  <c r="L43" i="14"/>
  <c r="BY35" i="14"/>
  <c r="L27" i="12"/>
  <c r="V38" i="13"/>
  <c r="BE27" i="13"/>
  <c r="BY37" i="12"/>
  <c r="BT39" i="13"/>
  <c r="AP43" i="12"/>
  <c r="Q43" i="11"/>
  <c r="AK35" i="13"/>
  <c r="AP25" i="13"/>
  <c r="BJ35" i="13"/>
  <c r="BE41" i="12"/>
  <c r="BE27" i="14"/>
  <c r="AK27" i="12"/>
  <c r="AZ27" i="13"/>
  <c r="AZ37" i="12"/>
  <c r="Q43" i="12"/>
  <c r="T43" i="12" s="1"/>
  <c r="BT44" i="12"/>
  <c r="AP44" i="11"/>
  <c r="Q35" i="13"/>
  <c r="AF25" i="13"/>
  <c r="AP35" i="13"/>
  <c r="AK41" i="12"/>
  <c r="BT35" i="12"/>
  <c r="AK27" i="14"/>
  <c r="L28" i="12"/>
  <c r="BT26" i="12"/>
  <c r="AZ45" i="11"/>
  <c r="V37" i="12"/>
  <c r="Y37" i="12" s="1"/>
  <c r="AP44" i="12"/>
  <c r="Q37" i="11"/>
  <c r="BT45" i="11"/>
  <c r="CI45" i="11" s="1"/>
  <c r="CD26" i="14"/>
  <c r="CG26" i="14" s="1"/>
  <c r="AK44" i="11"/>
  <c r="Q27" i="12"/>
  <c r="T27" i="12" s="1"/>
  <c r="V45" i="11"/>
  <c r="BY43" i="13"/>
  <c r="Q38" i="11"/>
  <c r="AP38" i="11"/>
  <c r="BT26" i="13"/>
  <c r="AK45" i="14"/>
  <c r="AN45" i="14" s="1"/>
  <c r="L44" i="11"/>
  <c r="BT27" i="12"/>
  <c r="BY44" i="11"/>
  <c r="L45" i="13"/>
  <c r="AP39" i="11"/>
  <c r="BT39" i="11"/>
  <c r="BE28" i="12"/>
  <c r="AP30" i="14"/>
  <c r="AP31" i="14" s="1"/>
  <c r="BJ41" i="14"/>
  <c r="CD44" i="14"/>
  <c r="AK43" i="11"/>
  <c r="CD44" i="11"/>
  <c r="V44" i="11"/>
  <c r="BY37" i="13"/>
  <c r="CB37" i="13" s="1"/>
  <c r="Q45" i="11"/>
  <c r="Q44" i="11"/>
  <c r="AF27" i="12"/>
  <c r="AF26" i="13"/>
  <c r="BE41" i="13"/>
  <c r="AK26" i="13"/>
  <c r="BJ41" i="12"/>
  <c r="V25" i="13"/>
  <c r="L41" i="12"/>
  <c r="AK35" i="11"/>
  <c r="BJ26" i="11"/>
  <c r="BM26" i="11" s="1"/>
  <c r="BY25" i="11"/>
  <c r="L25" i="13"/>
  <c r="Q41" i="12"/>
  <c r="Q35" i="11"/>
  <c r="AP26" i="11"/>
  <c r="AS26" i="11" s="1"/>
  <c r="BE25" i="11"/>
  <c r="BY41" i="13"/>
  <c r="BJ35" i="12"/>
  <c r="BT41" i="11"/>
  <c r="V26" i="11"/>
  <c r="Y26" i="11" s="1"/>
  <c r="Q25" i="11"/>
  <c r="V25" i="11"/>
  <c r="Q26" i="11"/>
  <c r="V35" i="12"/>
  <c r="BE41" i="11"/>
  <c r="BY41" i="11"/>
  <c r="BJ25" i="11"/>
  <c r="AZ35" i="11"/>
  <c r="AK41" i="11"/>
  <c r="Q28" i="11"/>
  <c r="T28" i="11" s="1"/>
  <c r="BT35" i="11"/>
  <c r="V35" i="13"/>
  <c r="Q41" i="11"/>
  <c r="CD41" i="11"/>
  <c r="AZ41" i="11"/>
  <c r="V27" i="11"/>
  <c r="Y27" i="11" s="1"/>
  <c r="AP41" i="11"/>
  <c r="L25" i="11"/>
  <c r="AZ25" i="11"/>
  <c r="BT41" i="12"/>
  <c r="BJ41" i="11"/>
  <c r="AF27" i="13"/>
  <c r="BT28" i="11"/>
  <c r="L27" i="13"/>
  <c r="L35" i="11"/>
  <c r="BJ35" i="11"/>
  <c r="L41" i="11"/>
  <c r="V35" i="11"/>
  <c r="CD26" i="11"/>
  <c r="CG26" i="11" s="1"/>
  <c r="CD27" i="11"/>
  <c r="CG27" i="11" s="1"/>
  <c r="AF26" i="11"/>
  <c r="CD43" i="13"/>
  <c r="BT25" i="11"/>
  <c r="AZ28" i="11"/>
  <c r="BT27" i="11"/>
  <c r="AF35" i="11"/>
  <c r="BY28" i="11"/>
  <c r="CB28" i="11" s="1"/>
  <c r="L35" i="13"/>
  <c r="L26" i="11"/>
  <c r="AP25" i="11"/>
  <c r="AF28" i="11"/>
  <c r="AZ27" i="11"/>
  <c r="CD28" i="11"/>
  <c r="CG28" i="11" s="1"/>
  <c r="CD25" i="11"/>
  <c r="L28" i="11"/>
  <c r="AF27" i="11"/>
  <c r="BJ28" i="11"/>
  <c r="BM28" i="11" s="1"/>
  <c r="AP28" i="11"/>
  <c r="BY26" i="11"/>
  <c r="CB26" i="11" s="1"/>
  <c r="AK28" i="11"/>
  <c r="AN28" i="11" s="1"/>
  <c r="AP41" i="13"/>
  <c r="BJ27" i="11"/>
  <c r="BM27" i="11" s="1"/>
  <c r="BY27" i="11"/>
  <c r="CB27" i="11" s="1"/>
  <c r="L27" i="11"/>
  <c r="BE27" i="11"/>
  <c r="BH27" i="11" s="1"/>
  <c r="AF25" i="11"/>
  <c r="AP28" i="13"/>
  <c r="BE28" i="11"/>
  <c r="BH28" i="11" s="1"/>
  <c r="V28" i="11"/>
  <c r="Y28" i="11" s="1"/>
  <c r="CD35" i="11"/>
  <c r="L38" i="13"/>
  <c r="V28" i="13"/>
  <c r="V41" i="11"/>
  <c r="AP35" i="11"/>
  <c r="AK27" i="11"/>
  <c r="AN27" i="11" s="1"/>
  <c r="BE26" i="11"/>
  <c r="BH26" i="11" s="1"/>
  <c r="BT26" i="11"/>
  <c r="CD41" i="12"/>
  <c r="BY35" i="11"/>
  <c r="Q27" i="11"/>
  <c r="AK26" i="11"/>
  <c r="AN26" i="11" s="1"/>
  <c r="AZ26" i="11"/>
  <c r="BE35" i="11"/>
  <c r="O58" i="12"/>
  <c r="BW54" i="12"/>
  <c r="L57" i="12"/>
  <c r="BA56" i="12"/>
  <c r="BZ54" i="12"/>
  <c r="BZ55" i="12" s="1"/>
  <c r="BZ56" i="12" s="1"/>
  <c r="BZ57" i="12" s="1"/>
  <c r="BZ58" i="12" s="1"/>
  <c r="O54" i="12"/>
  <c r="BA57" i="12"/>
  <c r="R58" i="12"/>
  <c r="R55" i="12"/>
  <c r="BA54" i="12"/>
  <c r="L54" i="12"/>
  <c r="BA55" i="12"/>
  <c r="L56" i="12"/>
  <c r="AO56" i="12"/>
  <c r="L58" i="12"/>
  <c r="AO57" i="12"/>
  <c r="O56" i="12"/>
  <c r="AO54" i="12"/>
  <c r="BW55" i="12"/>
  <c r="AO55" i="12"/>
  <c r="BW57" i="12"/>
  <c r="AL56" i="12"/>
  <c r="R56" i="12"/>
  <c r="AL57" i="12"/>
  <c r="AL54" i="12"/>
  <c r="AL55" i="12"/>
  <c r="R54" i="12"/>
  <c r="O57" i="12"/>
  <c r="O55" i="12"/>
  <c r="BW56" i="12"/>
  <c r="R57" i="12"/>
  <c r="L55" i="12"/>
  <c r="AA16" i="14" l="1"/>
  <c r="Y43" i="14"/>
  <c r="BM26" i="14"/>
  <c r="CI18" i="14"/>
  <c r="AN39" i="14"/>
  <c r="T28" i="14"/>
  <c r="BM28" i="14"/>
  <c r="AU110" i="14"/>
  <c r="AU21" i="14"/>
  <c r="AS43" i="11"/>
  <c r="AK31" i="11"/>
  <c r="CI21" i="11"/>
  <c r="AP23" i="9"/>
  <c r="T27" i="11"/>
  <c r="T26" i="11"/>
  <c r="T39" i="12"/>
  <c r="AS45" i="12"/>
  <c r="V109" i="12"/>
  <c r="CG45" i="12"/>
  <c r="AP104" i="12"/>
  <c r="BY124" i="12"/>
  <c r="BJ113" i="12"/>
  <c r="AP145" i="13"/>
  <c r="BJ138" i="13"/>
  <c r="BM38" i="13"/>
  <c r="AP124" i="13"/>
  <c r="V108" i="13"/>
  <c r="AP138" i="13"/>
  <c r="BY100" i="13"/>
  <c r="BY21" i="9"/>
  <c r="BH37" i="11"/>
  <c r="AU21" i="11"/>
  <c r="Y45" i="11"/>
  <c r="AN45" i="11"/>
  <c r="CG37" i="11"/>
  <c r="AP22" i="9"/>
  <c r="BJ31" i="11"/>
  <c r="AS45" i="11"/>
  <c r="BY24" i="14"/>
  <c r="T38" i="14"/>
  <c r="AS45" i="14"/>
  <c r="BM45" i="14"/>
  <c r="AS26" i="14"/>
  <c r="BY145" i="14"/>
  <c r="AN27" i="14"/>
  <c r="CB26" i="14"/>
  <c r="AN28" i="14"/>
  <c r="BO17" i="14"/>
  <c r="BR17" i="14" s="1"/>
  <c r="CG27" i="14"/>
  <c r="Y39" i="14"/>
  <c r="AK108" i="14"/>
  <c r="CI129" i="14"/>
  <c r="BM37" i="14"/>
  <c r="BM27" i="14"/>
  <c r="Y45" i="14"/>
  <c r="AK104" i="14"/>
  <c r="CB27" i="14"/>
  <c r="Y27" i="14"/>
  <c r="CD31" i="14"/>
  <c r="BM39" i="14"/>
  <c r="BY113" i="14"/>
  <c r="BY103" i="14" s="1"/>
  <c r="V145" i="14"/>
  <c r="AA18" i="14"/>
  <c r="G18" i="14" s="1"/>
  <c r="AK34" i="14"/>
  <c r="BH27" i="14"/>
  <c r="Q113" i="14"/>
  <c r="CB28" i="14"/>
  <c r="BY134" i="14"/>
  <c r="CB134" i="14" s="1"/>
  <c r="AU18" i="14"/>
  <c r="Y90" i="14"/>
  <c r="G90" i="14" s="1"/>
  <c r="AU57" i="9"/>
  <c r="Y17" i="12"/>
  <c r="BE104" i="12"/>
  <c r="BH104" i="12" s="1"/>
  <c r="AA126" i="12"/>
  <c r="BO23" i="12"/>
  <c r="BE34" i="12"/>
  <c r="AN44" i="12"/>
  <c r="Q104" i="12"/>
  <c r="AU23" i="12"/>
  <c r="AX28" i="12" s="1"/>
  <c r="CB37" i="12"/>
  <c r="AA26" i="12"/>
  <c r="BE16" i="9"/>
  <c r="AN38" i="12"/>
  <c r="BY104" i="12"/>
  <c r="CB104" i="12" s="1"/>
  <c r="CD108" i="12"/>
  <c r="AN17" i="12"/>
  <c r="BE113" i="12"/>
  <c r="BG56" i="9"/>
  <c r="CI135" i="13"/>
  <c r="V109" i="13"/>
  <c r="AK124" i="13"/>
  <c r="V134" i="13"/>
  <c r="T39" i="13"/>
  <c r="AA110" i="13"/>
  <c r="AU110" i="13"/>
  <c r="Y82" i="11"/>
  <c r="G82" i="11" s="1"/>
  <c r="Y90" i="12"/>
  <c r="G90" i="12" s="1"/>
  <c r="CI125" i="13"/>
  <c r="AS37" i="13"/>
  <c r="BE113" i="14"/>
  <c r="BE103" i="14" s="1"/>
  <c r="AU125" i="12"/>
  <c r="AK31" i="14"/>
  <c r="CD138" i="12"/>
  <c r="V108" i="14"/>
  <c r="V31" i="11"/>
  <c r="BJ31" i="12"/>
  <c r="BJ108" i="13"/>
  <c r="V31" i="12"/>
  <c r="AP138" i="12"/>
  <c r="L93" i="11"/>
  <c r="BY138" i="14"/>
  <c r="CF57" i="9"/>
  <c r="AP31" i="11"/>
  <c r="AP108" i="13"/>
  <c r="BJ138" i="12"/>
  <c r="Q31" i="11"/>
  <c r="AU129" i="14"/>
  <c r="AP108" i="14"/>
  <c r="AP113" i="12"/>
  <c r="BY108" i="12"/>
  <c r="CD108" i="14"/>
  <c r="CD103" i="14" s="1"/>
  <c r="AK31" i="12"/>
  <c r="Y91" i="11"/>
  <c r="G91" i="11" s="1"/>
  <c r="AP108" i="12"/>
  <c r="CI146" i="14"/>
  <c r="AU129" i="12"/>
  <c r="BG55" i="9"/>
  <c r="AU125" i="14"/>
  <c r="AK113" i="13"/>
  <c r="BE31" i="11"/>
  <c r="AP31" i="12"/>
  <c r="BG57" i="9"/>
  <c r="AK113" i="14"/>
  <c r="AK103" i="14" s="1"/>
  <c r="CI125" i="12"/>
  <c r="AS28" i="11"/>
  <c r="CI23" i="11"/>
  <c r="BE100" i="12"/>
  <c r="AA135" i="14"/>
  <c r="AU135" i="13"/>
  <c r="V100" i="13"/>
  <c r="Y76" i="12"/>
  <c r="G76" i="12" s="1"/>
  <c r="BH17" i="12"/>
  <c r="CG19" i="12"/>
  <c r="BO16" i="12"/>
  <c r="BO18" i="14"/>
  <c r="V22" i="9"/>
  <c r="BE24" i="14"/>
  <c r="BO18" i="11"/>
  <c r="AU22" i="14"/>
  <c r="Q23" i="9"/>
  <c r="CD34" i="14"/>
  <c r="AA135" i="13"/>
  <c r="Q100" i="13"/>
  <c r="AA16" i="12"/>
  <c r="BO110" i="14"/>
  <c r="BO135" i="14"/>
  <c r="G135" i="14" s="1"/>
  <c r="AA110" i="14"/>
  <c r="CG39" i="13"/>
  <c r="BM45" i="12"/>
  <c r="BH39" i="13"/>
  <c r="CG39" i="14"/>
  <c r="AK134" i="12"/>
  <c r="AN134" i="12" s="1"/>
  <c r="CD128" i="13"/>
  <c r="AU122" i="14"/>
  <c r="BE109" i="12"/>
  <c r="BE99" i="12" s="1"/>
  <c r="BH99" i="12" s="1"/>
  <c r="BJ124" i="12"/>
  <c r="T45" i="11"/>
  <c r="AK145" i="13"/>
  <c r="AP109" i="13"/>
  <c r="T45" i="14"/>
  <c r="CF56" i="9"/>
  <c r="AK104" i="13"/>
  <c r="AU122" i="13"/>
  <c r="CD124" i="14"/>
  <c r="AN43" i="11"/>
  <c r="BH38" i="14"/>
  <c r="T39" i="11"/>
  <c r="BH39" i="11"/>
  <c r="BM43" i="12"/>
  <c r="AA27" i="12"/>
  <c r="BH37" i="12"/>
  <c r="CB38" i="14"/>
  <c r="CG37" i="14"/>
  <c r="AN43" i="14"/>
  <c r="Q145" i="12"/>
  <c r="BO122" i="12"/>
  <c r="Q109" i="13"/>
  <c r="Q99" i="13" s="1"/>
  <c r="AP134" i="13"/>
  <c r="AU126" i="14"/>
  <c r="BY128" i="14"/>
  <c r="Y45" i="12"/>
  <c r="BM39" i="12"/>
  <c r="BM43" i="14"/>
  <c r="BO143" i="13"/>
  <c r="CB45" i="12"/>
  <c r="AN39" i="13"/>
  <c r="BM38" i="14"/>
  <c r="CB39" i="12"/>
  <c r="V145" i="12"/>
  <c r="Q128" i="12"/>
  <c r="AR56" i="11"/>
  <c r="AX56" i="11" s="1"/>
  <c r="AU143" i="13"/>
  <c r="CD124" i="13"/>
  <c r="BY104" i="14"/>
  <c r="CB104" i="14" s="1"/>
  <c r="CI143" i="14"/>
  <c r="AP104" i="14"/>
  <c r="AS44" i="11"/>
  <c r="BM44" i="12"/>
  <c r="V109" i="14"/>
  <c r="Y109" i="14" s="1"/>
  <c r="J57" i="14"/>
  <c r="K13" i="22" s="1"/>
  <c r="Y84" i="14"/>
  <c r="G84" i="14" s="1"/>
  <c r="CF55" i="9"/>
  <c r="Y74" i="12"/>
  <c r="G74" i="12" s="1"/>
  <c r="Y83" i="14"/>
  <c r="G83" i="14" s="1"/>
  <c r="CC56" i="11"/>
  <c r="J55" i="14"/>
  <c r="K11" i="22" s="1"/>
  <c r="L85" i="14"/>
  <c r="Y76" i="11"/>
  <c r="G76" i="11" s="1"/>
  <c r="L82" i="9"/>
  <c r="Y74" i="11"/>
  <c r="G74" i="11" s="1"/>
  <c r="J56" i="11"/>
  <c r="K12" i="21" s="1"/>
  <c r="J55" i="12"/>
  <c r="K11" i="20" s="1"/>
  <c r="Y92" i="14"/>
  <c r="G92" i="14" s="1"/>
  <c r="Y75" i="11"/>
  <c r="G75" i="11" s="1"/>
  <c r="Y76" i="14"/>
  <c r="G76" i="14" s="1"/>
  <c r="Y82" i="14"/>
  <c r="G82" i="14" s="1"/>
  <c r="Y83" i="11"/>
  <c r="G83" i="11" s="1"/>
  <c r="L83" i="9"/>
  <c r="Y75" i="14"/>
  <c r="G75" i="14" s="1"/>
  <c r="Y82" i="12"/>
  <c r="G82" i="12" s="1"/>
  <c r="Y84" i="12"/>
  <c r="G84" i="12" s="1"/>
  <c r="CC55" i="11"/>
  <c r="AR55" i="11"/>
  <c r="AX55" i="11" s="1"/>
  <c r="BA58" i="12"/>
  <c r="Y90" i="11"/>
  <c r="G90" i="11" s="1"/>
  <c r="Y91" i="12"/>
  <c r="G91" i="12" s="1"/>
  <c r="BE19" i="9"/>
  <c r="BH19" i="9" s="1"/>
  <c r="BH19" i="13"/>
  <c r="L17" i="9"/>
  <c r="AA17" i="13"/>
  <c r="O17" i="13"/>
  <c r="Y89" i="12"/>
  <c r="G89" i="12" s="1"/>
  <c r="P93" i="12"/>
  <c r="BT21" i="9"/>
  <c r="CI21" i="13"/>
  <c r="CI56" i="11"/>
  <c r="BW83" i="11"/>
  <c r="BT134" i="11"/>
  <c r="CI139" i="11"/>
  <c r="CI139" i="9" s="1"/>
  <c r="BT139" i="9"/>
  <c r="L128" i="11"/>
  <c r="AA127" i="11"/>
  <c r="L127" i="9"/>
  <c r="AK134" i="11"/>
  <c r="AK139" i="9"/>
  <c r="BE144" i="9"/>
  <c r="BE145" i="9" s="1"/>
  <c r="BE145" i="11"/>
  <c r="CD124" i="11"/>
  <c r="CD123" i="9"/>
  <c r="CD124" i="9" s="1"/>
  <c r="BJ119" i="9"/>
  <c r="BJ120" i="11"/>
  <c r="BJ111" i="11"/>
  <c r="BY109" i="11"/>
  <c r="BY118" i="9"/>
  <c r="AK116" i="11"/>
  <c r="AK106" i="11"/>
  <c r="AK115" i="9"/>
  <c r="AZ106" i="11"/>
  <c r="AZ116" i="11"/>
  <c r="BO115" i="11"/>
  <c r="AZ115" i="9"/>
  <c r="AZ142" i="9"/>
  <c r="AZ138" i="11"/>
  <c r="BO142" i="11"/>
  <c r="BO142" i="9" s="1"/>
  <c r="AA125" i="12"/>
  <c r="G125" i="12" s="1"/>
  <c r="BJ121" i="9"/>
  <c r="BJ113" i="11"/>
  <c r="BJ113" i="9" s="1"/>
  <c r="CI117" i="14"/>
  <c r="BT108" i="14"/>
  <c r="BY121" i="9"/>
  <c r="BY113" i="11"/>
  <c r="BY113" i="9" s="1"/>
  <c r="AF113" i="14"/>
  <c r="AU121" i="14"/>
  <c r="AZ121" i="9"/>
  <c r="AZ113" i="11"/>
  <c r="BO121" i="11"/>
  <c r="BO121" i="9" s="1"/>
  <c r="AF135" i="9"/>
  <c r="AU135" i="11"/>
  <c r="AU135" i="9" s="1"/>
  <c r="AK100" i="11"/>
  <c r="AK100" i="9" s="1"/>
  <c r="AK105" i="9"/>
  <c r="AU105" i="11"/>
  <c r="AF100" i="11"/>
  <c r="AF100" i="9" s="1"/>
  <c r="AF105" i="9"/>
  <c r="CD24" i="11"/>
  <c r="R56" i="9"/>
  <c r="BA58" i="13"/>
  <c r="BA54" i="9"/>
  <c r="CG134" i="13"/>
  <c r="Q111" i="13"/>
  <c r="Q120" i="13"/>
  <c r="AF128" i="13"/>
  <c r="AU127" i="13"/>
  <c r="Y109" i="13"/>
  <c r="AF104" i="13"/>
  <c r="AU114" i="13"/>
  <c r="BJ136" i="13"/>
  <c r="BJ137" i="13" s="1"/>
  <c r="BJ141" i="13"/>
  <c r="CI123" i="13"/>
  <c r="BT124" i="13"/>
  <c r="AZ111" i="14"/>
  <c r="BO119" i="14"/>
  <c r="AZ120" i="14"/>
  <c r="AA115" i="14"/>
  <c r="L106" i="14"/>
  <c r="L116" i="14"/>
  <c r="BE106" i="14"/>
  <c r="BE116" i="14"/>
  <c r="Q111" i="14"/>
  <c r="Q120" i="14"/>
  <c r="BC17" i="14"/>
  <c r="BO16" i="14"/>
  <c r="BT100" i="14"/>
  <c r="CI105" i="14"/>
  <c r="CI100" i="14" s="1"/>
  <c r="L27" i="9"/>
  <c r="O27" i="13"/>
  <c r="AA27" i="13"/>
  <c r="AF40" i="13"/>
  <c r="AF35" i="9"/>
  <c r="AI35" i="13"/>
  <c r="AU35" i="13"/>
  <c r="AF36" i="13"/>
  <c r="AU39" i="12"/>
  <c r="AI39" i="12"/>
  <c r="T25" i="11"/>
  <c r="Q32" i="11"/>
  <c r="Q29" i="11"/>
  <c r="BY40" i="12"/>
  <c r="CB35" i="12"/>
  <c r="BY36" i="12"/>
  <c r="CB44" i="13"/>
  <c r="BY44" i="9"/>
  <c r="BE47" i="14"/>
  <c r="BE46" i="14"/>
  <c r="BE42" i="14"/>
  <c r="BH41" i="14"/>
  <c r="L109" i="12"/>
  <c r="AA118" i="12"/>
  <c r="AZ33" i="9"/>
  <c r="AZ34" i="13"/>
  <c r="BO33" i="13"/>
  <c r="L73" i="9"/>
  <c r="L77" i="13"/>
  <c r="J54" i="13"/>
  <c r="K10" i="19" s="1"/>
  <c r="AP40" i="11"/>
  <c r="AS35" i="11"/>
  <c r="AP36" i="11"/>
  <c r="CG43" i="13"/>
  <c r="CD43" i="9"/>
  <c r="BE46" i="13"/>
  <c r="BE41" i="9"/>
  <c r="BE47" i="13"/>
  <c r="BH41" i="13"/>
  <c r="BE42" i="13"/>
  <c r="CB44" i="11"/>
  <c r="BO45" i="11"/>
  <c r="BC45" i="11"/>
  <c r="BE46" i="12"/>
  <c r="BE42" i="12"/>
  <c r="BE47" i="12"/>
  <c r="BH41" i="12"/>
  <c r="AS37" i="11"/>
  <c r="CD40" i="12"/>
  <c r="CD36" i="12"/>
  <c r="CG35" i="12"/>
  <c r="AK27" i="9"/>
  <c r="AN27" i="13"/>
  <c r="BW44" i="13"/>
  <c r="CI44" i="13"/>
  <c r="BT44" i="9"/>
  <c r="CB45" i="13"/>
  <c r="BY45" i="9"/>
  <c r="AF47" i="14"/>
  <c r="AU41" i="14"/>
  <c r="AI41" i="14"/>
  <c r="AF46" i="14"/>
  <c r="AF42" i="14"/>
  <c r="AN44" i="14"/>
  <c r="CG44" i="12"/>
  <c r="CG26" i="12"/>
  <c r="AN45" i="12"/>
  <c r="BJ32" i="12"/>
  <c r="BM25" i="12"/>
  <c r="BJ29" i="12"/>
  <c r="AU27" i="14"/>
  <c r="AI27" i="14"/>
  <c r="BJ27" i="9"/>
  <c r="BM27" i="13"/>
  <c r="BO27" i="14"/>
  <c r="BC27" i="14"/>
  <c r="Q43" i="9"/>
  <c r="T43" i="13"/>
  <c r="BO39" i="14"/>
  <c r="BC39" i="14"/>
  <c r="BM38" i="11"/>
  <c r="T43" i="14"/>
  <c r="AP43" i="9"/>
  <c r="AS43" i="13"/>
  <c r="BM39" i="11"/>
  <c r="BO44" i="12"/>
  <c r="BR44" i="12" s="1"/>
  <c r="BC44" i="12"/>
  <c r="BE40" i="14"/>
  <c r="BE36" i="14"/>
  <c r="BH35" i="14"/>
  <c r="AZ141" i="12"/>
  <c r="BO140" i="12"/>
  <c r="AZ136" i="12"/>
  <c r="BT136" i="12"/>
  <c r="BT141" i="12"/>
  <c r="CI140" i="12"/>
  <c r="BJ106" i="12"/>
  <c r="BJ116" i="12"/>
  <c r="AU140" i="12"/>
  <c r="AF141" i="12"/>
  <c r="AF136" i="12"/>
  <c r="AK111" i="12"/>
  <c r="AK120" i="12"/>
  <c r="BO143" i="12"/>
  <c r="BT111" i="12"/>
  <c r="BT120" i="12"/>
  <c r="CI119" i="12"/>
  <c r="BG81" i="13"/>
  <c r="BD81" i="13" s="1"/>
  <c r="BM81" i="9"/>
  <c r="BG81" i="9" s="1"/>
  <c r="CF83" i="9"/>
  <c r="BZ83" i="9" s="1"/>
  <c r="BZ83" i="13"/>
  <c r="X57" i="9"/>
  <c r="BE20" i="9"/>
  <c r="BE24" i="13"/>
  <c r="L33" i="9"/>
  <c r="L34" i="13"/>
  <c r="AA33" i="13"/>
  <c r="AU105" i="13"/>
  <c r="AU100" i="13" s="1"/>
  <c r="AF100" i="13"/>
  <c r="L18" i="9"/>
  <c r="AA18" i="13"/>
  <c r="BJ100" i="13"/>
  <c r="AI19" i="11"/>
  <c r="AU19" i="11"/>
  <c r="P76" i="9"/>
  <c r="Y76" i="13"/>
  <c r="G76" i="13" s="1"/>
  <c r="AF19" i="9"/>
  <c r="AI19" i="13"/>
  <c r="AU19" i="13"/>
  <c r="AF17" i="9"/>
  <c r="AU17" i="13"/>
  <c r="AI17" i="13"/>
  <c r="BW90" i="12"/>
  <c r="M10" i="20"/>
  <c r="X58" i="12"/>
  <c r="AN27" i="12"/>
  <c r="AP21" i="9"/>
  <c r="BE22" i="9"/>
  <c r="AA21" i="13"/>
  <c r="L21" i="9"/>
  <c r="BY100" i="12"/>
  <c r="AK100" i="12"/>
  <c r="Q124" i="11"/>
  <c r="Q123" i="9"/>
  <c r="Q124" i="9" s="1"/>
  <c r="CD128" i="11"/>
  <c r="CD127" i="9"/>
  <c r="AP120" i="11"/>
  <c r="AP111" i="11"/>
  <c r="AP119" i="9"/>
  <c r="CD115" i="9"/>
  <c r="CD116" i="11"/>
  <c r="CD106" i="11"/>
  <c r="CD128" i="9"/>
  <c r="L122" i="9"/>
  <c r="AA122" i="11"/>
  <c r="BE124" i="11"/>
  <c r="BE123" i="9"/>
  <c r="BE124" i="9" s="1"/>
  <c r="CD134" i="11"/>
  <c r="CD139" i="9"/>
  <c r="Q119" i="9"/>
  <c r="Q111" i="11"/>
  <c r="Q120" i="11"/>
  <c r="BO117" i="13"/>
  <c r="AZ108" i="13"/>
  <c r="AK138" i="11"/>
  <c r="AK138" i="9" s="1"/>
  <c r="AK142" i="9"/>
  <c r="AZ125" i="9"/>
  <c r="BO125" i="11"/>
  <c r="BO125" i="9" s="1"/>
  <c r="AA117" i="13"/>
  <c r="L108" i="13"/>
  <c r="BT138" i="11"/>
  <c r="CI142" i="11"/>
  <c r="CI142" i="9" s="1"/>
  <c r="BT142" i="9"/>
  <c r="BO146" i="11"/>
  <c r="BO146" i="9" s="1"/>
  <c r="AZ146" i="9"/>
  <c r="BO125" i="13"/>
  <c r="AU125" i="13"/>
  <c r="BO121" i="14"/>
  <c r="AZ113" i="14"/>
  <c r="CI142" i="14"/>
  <c r="BT138" i="14"/>
  <c r="Q108" i="14"/>
  <c r="Q103" i="14" s="1"/>
  <c r="AA125" i="14"/>
  <c r="X58" i="11"/>
  <c r="M10" i="21"/>
  <c r="AA135" i="11"/>
  <c r="L135" i="9"/>
  <c r="BE100" i="11"/>
  <c r="BE100" i="9" s="1"/>
  <c r="BE105" i="9"/>
  <c r="R57" i="9"/>
  <c r="BA57" i="9"/>
  <c r="AS104" i="13"/>
  <c r="AP99" i="13"/>
  <c r="L106" i="13"/>
  <c r="L116" i="13"/>
  <c r="AA115" i="13"/>
  <c r="L134" i="13"/>
  <c r="AA139" i="13"/>
  <c r="CI140" i="13"/>
  <c r="BT141" i="13"/>
  <c r="BT136" i="13"/>
  <c r="L145" i="13"/>
  <c r="AA144" i="13"/>
  <c r="V141" i="14"/>
  <c r="V136" i="14"/>
  <c r="CG109" i="14"/>
  <c r="BT136" i="14"/>
  <c r="BT141" i="14"/>
  <c r="CI140" i="14"/>
  <c r="BJ24" i="14"/>
  <c r="BY27" i="9"/>
  <c r="CB27" i="13"/>
  <c r="BC28" i="12"/>
  <c r="BO28" i="12"/>
  <c r="BR28" i="12" s="1"/>
  <c r="CI26" i="14"/>
  <c r="BW26" i="14"/>
  <c r="V141" i="12"/>
  <c r="V136" i="12"/>
  <c r="V137" i="12" s="1"/>
  <c r="AZ16" i="9"/>
  <c r="BO16" i="13"/>
  <c r="Q33" i="9"/>
  <c r="Q34" i="13"/>
  <c r="CI19" i="11"/>
  <c r="BW19" i="11"/>
  <c r="BW17" i="14"/>
  <c r="CI17" i="14"/>
  <c r="CL17" i="14" s="1"/>
  <c r="BD56" i="12"/>
  <c r="BJ56" i="12" s="1"/>
  <c r="AR56" i="12"/>
  <c r="AX56" i="12" s="1"/>
  <c r="Y41" i="11"/>
  <c r="V46" i="11"/>
  <c r="V42" i="11"/>
  <c r="V47" i="11"/>
  <c r="AI26" i="11"/>
  <c r="AU26" i="11"/>
  <c r="AX26" i="11" s="1"/>
  <c r="AZ46" i="11"/>
  <c r="BO41" i="11"/>
  <c r="AZ47" i="11"/>
  <c r="AZ42" i="11"/>
  <c r="BC41" i="11"/>
  <c r="BT46" i="11"/>
  <c r="BT47" i="11"/>
  <c r="CI41" i="11"/>
  <c r="BW41" i="11"/>
  <c r="BT42" i="11"/>
  <c r="AF26" i="9"/>
  <c r="AI26" i="13"/>
  <c r="AU26" i="13"/>
  <c r="BW27" i="12"/>
  <c r="CI27" i="12"/>
  <c r="CI26" i="12"/>
  <c r="BW26" i="12"/>
  <c r="BM35" i="13"/>
  <c r="BJ35" i="9"/>
  <c r="BJ40" i="13"/>
  <c r="BJ36" i="13"/>
  <c r="CI37" i="12"/>
  <c r="BW37" i="12"/>
  <c r="BE40" i="12"/>
  <c r="BE36" i="12"/>
  <c r="BH35" i="12"/>
  <c r="AK28" i="9"/>
  <c r="AN28" i="13"/>
  <c r="AF40" i="14"/>
  <c r="AU35" i="14"/>
  <c r="AF36" i="14"/>
  <c r="AI35" i="14"/>
  <c r="O44" i="14"/>
  <c r="AA44" i="14"/>
  <c r="AA44" i="12"/>
  <c r="O44" i="12"/>
  <c r="AF30" i="9"/>
  <c r="AF31" i="13"/>
  <c r="AU30" i="13"/>
  <c r="BO41" i="14"/>
  <c r="AZ42" i="14"/>
  <c r="BC41" i="14"/>
  <c r="AZ46" i="14"/>
  <c r="AZ47" i="14"/>
  <c r="AU44" i="11"/>
  <c r="AI44" i="11"/>
  <c r="AU37" i="13"/>
  <c r="AX37" i="13" s="1"/>
  <c r="AI37" i="13"/>
  <c r="BM44" i="11"/>
  <c r="AA45" i="11"/>
  <c r="O45" i="11"/>
  <c r="AU38" i="12"/>
  <c r="AI38" i="12"/>
  <c r="AA39" i="14"/>
  <c r="O39" i="14"/>
  <c r="BT40" i="14"/>
  <c r="CI35" i="14"/>
  <c r="BT36" i="14"/>
  <c r="BW35" i="14"/>
  <c r="AI43" i="14"/>
  <c r="AU43" i="14"/>
  <c r="T37" i="14"/>
  <c r="AS37" i="14"/>
  <c r="BH39" i="12"/>
  <c r="T44" i="12"/>
  <c r="BT32" i="13"/>
  <c r="BW25" i="13"/>
  <c r="BT25" i="9"/>
  <c r="BT29" i="13"/>
  <c r="CI25" i="13"/>
  <c r="AS37" i="12"/>
  <c r="AS43" i="14"/>
  <c r="BH43" i="12"/>
  <c r="T37" i="12"/>
  <c r="CB43" i="11"/>
  <c r="AS38" i="14"/>
  <c r="BJ141" i="12"/>
  <c r="BJ136" i="12"/>
  <c r="BJ137" i="12" s="1"/>
  <c r="AZ106" i="12"/>
  <c r="BO115" i="12"/>
  <c r="AZ116" i="12"/>
  <c r="L111" i="12"/>
  <c r="AA119" i="12"/>
  <c r="L120" i="12"/>
  <c r="CI139" i="12"/>
  <c r="BT134" i="12"/>
  <c r="BY145" i="12"/>
  <c r="Q124" i="12"/>
  <c r="AU81" i="9"/>
  <c r="AO81" i="9" s="1"/>
  <c r="AO81" i="13"/>
  <c r="AL81" i="13" s="1"/>
  <c r="BG84" i="13"/>
  <c r="BD84" i="13" s="1"/>
  <c r="BM84" i="9"/>
  <c r="BG84" i="9" s="1"/>
  <c r="X54" i="9"/>
  <c r="X58" i="13"/>
  <c r="M10" i="19"/>
  <c r="AK100" i="13"/>
  <c r="BO105" i="13"/>
  <c r="AZ100" i="13"/>
  <c r="BE33" i="9"/>
  <c r="BE34" i="13"/>
  <c r="J57" i="11"/>
  <c r="K13" i="21" s="1"/>
  <c r="BC19" i="11"/>
  <c r="BO19" i="11"/>
  <c r="P73" i="9"/>
  <c r="P77" i="13"/>
  <c r="Y73" i="13"/>
  <c r="G73" i="13" s="1"/>
  <c r="V19" i="9"/>
  <c r="Y19" i="9" s="1"/>
  <c r="Y19" i="13"/>
  <c r="AP17" i="9"/>
  <c r="AS17" i="9" s="1"/>
  <c r="AS17" i="13"/>
  <c r="Y81" i="12"/>
  <c r="G81" i="12" s="1"/>
  <c r="P85" i="12"/>
  <c r="BW17" i="12"/>
  <c r="CI17" i="12"/>
  <c r="CO90" i="12"/>
  <c r="AA21" i="14"/>
  <c r="BO22" i="14"/>
  <c r="AK22" i="9"/>
  <c r="BE21" i="9"/>
  <c r="CI18" i="12"/>
  <c r="BO18" i="12"/>
  <c r="O19" i="12"/>
  <c r="AA18" i="12"/>
  <c r="AK127" i="9"/>
  <c r="AK128" i="9" s="1"/>
  <c r="AK128" i="11"/>
  <c r="BE120" i="11"/>
  <c r="BE111" i="11"/>
  <c r="BE119" i="9"/>
  <c r="BJ116" i="11"/>
  <c r="BJ106" i="11"/>
  <c r="BJ115" i="9"/>
  <c r="Q128" i="11"/>
  <c r="Q127" i="9"/>
  <c r="Q128" i="9" s="1"/>
  <c r="AU114" i="11"/>
  <c r="AU114" i="9" s="1"/>
  <c r="AF104" i="11"/>
  <c r="AF114" i="9"/>
  <c r="AK144" i="9"/>
  <c r="AK145" i="9" s="1"/>
  <c r="AK145" i="11"/>
  <c r="BY104" i="11"/>
  <c r="BY114" i="9"/>
  <c r="BJ140" i="9"/>
  <c r="BJ136" i="11"/>
  <c r="BJ141" i="11"/>
  <c r="AF117" i="9"/>
  <c r="AU117" i="11"/>
  <c r="AU117" i="9" s="1"/>
  <c r="AF108" i="11"/>
  <c r="AA142" i="11"/>
  <c r="L142" i="9"/>
  <c r="L138" i="11"/>
  <c r="BT113" i="11"/>
  <c r="CI121" i="11"/>
  <c r="CI121" i="9" s="1"/>
  <c r="BT121" i="9"/>
  <c r="BO121" i="12"/>
  <c r="AZ113" i="12"/>
  <c r="BY113" i="13"/>
  <c r="AA125" i="13"/>
  <c r="BE113" i="13"/>
  <c r="AA146" i="13"/>
  <c r="L113" i="14"/>
  <c r="AA113" i="14" s="1"/>
  <c r="AA121" i="14"/>
  <c r="V138" i="14"/>
  <c r="AU16" i="11"/>
  <c r="AX17" i="11" s="1"/>
  <c r="AI17" i="11"/>
  <c r="CI18" i="11"/>
  <c r="L34" i="11"/>
  <c r="AA33" i="11"/>
  <c r="BO20" i="11"/>
  <c r="AZ24" i="11"/>
  <c r="BZ55" i="13"/>
  <c r="CC55" i="13" s="1"/>
  <c r="BZ54" i="9"/>
  <c r="BA56" i="9"/>
  <c r="Q128" i="13"/>
  <c r="BY116" i="13"/>
  <c r="BY106" i="13"/>
  <c r="V104" i="13"/>
  <c r="Q124" i="13"/>
  <c r="AZ124" i="13"/>
  <c r="BO123" i="13"/>
  <c r="AR55" i="14"/>
  <c r="AX55" i="14" s="1"/>
  <c r="BD55" i="14"/>
  <c r="BJ120" i="14"/>
  <c r="BJ111" i="14"/>
  <c r="V106" i="14"/>
  <c r="V116" i="14"/>
  <c r="BO143" i="14"/>
  <c r="CI126" i="14"/>
  <c r="BT124" i="14"/>
  <c r="CI123" i="14"/>
  <c r="Q145" i="14"/>
  <c r="BW89" i="14"/>
  <c r="AA105" i="14"/>
  <c r="L100" i="14"/>
  <c r="CD24" i="14"/>
  <c r="AU16" i="14"/>
  <c r="G16" i="14" s="1"/>
  <c r="BW25" i="11"/>
  <c r="BT32" i="11"/>
  <c r="CI25" i="11"/>
  <c r="BT29" i="11"/>
  <c r="BO38" i="14"/>
  <c r="BC38" i="14"/>
  <c r="AA37" i="12"/>
  <c r="O37" i="12"/>
  <c r="AN25" i="12"/>
  <c r="AK32" i="12"/>
  <c r="AK29" i="12"/>
  <c r="BW38" i="11"/>
  <c r="CI38" i="11"/>
  <c r="AP106" i="12"/>
  <c r="AP116" i="12"/>
  <c r="BG91" i="13"/>
  <c r="BD91" i="13" s="1"/>
  <c r="BM91" i="9"/>
  <c r="BG91" i="9" s="1"/>
  <c r="BJ33" i="9"/>
  <c r="BJ34" i="13"/>
  <c r="Q47" i="14"/>
  <c r="Q46" i="14"/>
  <c r="Q42" i="14"/>
  <c r="T41" i="14"/>
  <c r="CG38" i="11"/>
  <c r="AF32" i="14"/>
  <c r="AU25" i="14"/>
  <c r="AI25" i="14"/>
  <c r="AF29" i="14"/>
  <c r="AK45" i="9"/>
  <c r="AN45" i="9" s="1"/>
  <c r="AN45" i="13"/>
  <c r="CG39" i="11"/>
  <c r="BJ32" i="14"/>
  <c r="BM25" i="14"/>
  <c r="BJ29" i="14"/>
  <c r="BM29" i="14" s="1"/>
  <c r="AI45" i="14"/>
  <c r="AU45" i="14"/>
  <c r="AF106" i="12"/>
  <c r="AU115" i="12"/>
  <c r="AF116" i="12"/>
  <c r="AA144" i="12"/>
  <c r="L145" i="12"/>
  <c r="AU118" i="12"/>
  <c r="AF109" i="12"/>
  <c r="BZ90" i="13"/>
  <c r="BW90" i="13" s="1"/>
  <c r="CF90" i="9"/>
  <c r="BZ90" i="9" s="1"/>
  <c r="AU92" i="9"/>
  <c r="AO92" i="9" s="1"/>
  <c r="AO92" i="13"/>
  <c r="AL92" i="13" s="1"/>
  <c r="AP20" i="9"/>
  <c r="AP24" i="13"/>
  <c r="AF33" i="9"/>
  <c r="AU33" i="13"/>
  <c r="AF34" i="13"/>
  <c r="Q20" i="9"/>
  <c r="Q24" i="13"/>
  <c r="L16" i="9"/>
  <c r="AA16" i="13"/>
  <c r="AA19" i="11"/>
  <c r="O19" i="11"/>
  <c r="AA17" i="14"/>
  <c r="O17" i="14"/>
  <c r="P89" i="9"/>
  <c r="Y89" i="13"/>
  <c r="G89" i="13" s="1"/>
  <c r="P93" i="13"/>
  <c r="AP19" i="9"/>
  <c r="AS19" i="9" s="1"/>
  <c r="AS19" i="13"/>
  <c r="AZ17" i="9"/>
  <c r="BC17" i="13"/>
  <c r="BO17" i="13"/>
  <c r="L77" i="12"/>
  <c r="J54" i="12"/>
  <c r="K10" i="20" s="1"/>
  <c r="AI19" i="12"/>
  <c r="AU19" i="12"/>
  <c r="BW92" i="12"/>
  <c r="CI23" i="14"/>
  <c r="Q22" i="9"/>
  <c r="BJ23" i="9"/>
  <c r="CI23" i="12"/>
  <c r="BC27" i="13"/>
  <c r="BO22" i="13"/>
  <c r="AZ22" i="9"/>
  <c r="AU20" i="12"/>
  <c r="AF24" i="12"/>
  <c r="CI105" i="12"/>
  <c r="BT100" i="12"/>
  <c r="BY34" i="12"/>
  <c r="BY24" i="12"/>
  <c r="CC57" i="11"/>
  <c r="Q139" i="9"/>
  <c r="Q134" i="11"/>
  <c r="BE116" i="11"/>
  <c r="BE115" i="9"/>
  <c r="BE106" i="11"/>
  <c r="CD104" i="11"/>
  <c r="CD114" i="9"/>
  <c r="BY144" i="9"/>
  <c r="BY145" i="9" s="1"/>
  <c r="BY145" i="11"/>
  <c r="Q109" i="11"/>
  <c r="Q118" i="9"/>
  <c r="L126" i="9"/>
  <c r="AA126" i="11"/>
  <c r="BJ104" i="11"/>
  <c r="BJ114" i="9"/>
  <c r="L77" i="14"/>
  <c r="J54" i="14"/>
  <c r="K10" i="22" s="1"/>
  <c r="P93" i="14"/>
  <c r="Y89" i="14"/>
  <c r="G89" i="14" s="1"/>
  <c r="AA117" i="11"/>
  <c r="L117" i="9"/>
  <c r="L108" i="11"/>
  <c r="BY142" i="9"/>
  <c r="BY138" i="11"/>
  <c r="BY138" i="9" s="1"/>
  <c r="CI129" i="12"/>
  <c r="CI121" i="12"/>
  <c r="BT113" i="12"/>
  <c r="AP113" i="13"/>
  <c r="AP103" i="13" s="1"/>
  <c r="AU121" i="13"/>
  <c r="AF113" i="13"/>
  <c r="BT138" i="13"/>
  <c r="CI142" i="13"/>
  <c r="V138" i="13"/>
  <c r="AF121" i="9"/>
  <c r="AF113" i="11"/>
  <c r="AU121" i="11"/>
  <c r="AU121" i="9" s="1"/>
  <c r="AF129" i="9"/>
  <c r="AU129" i="11"/>
  <c r="AU129" i="9" s="1"/>
  <c r="V103" i="14"/>
  <c r="CO89" i="11"/>
  <c r="CF58" i="11"/>
  <c r="AZ135" i="9"/>
  <c r="BO135" i="11"/>
  <c r="BO135" i="9" s="1"/>
  <c r="AU20" i="11"/>
  <c r="AF24" i="11"/>
  <c r="AP100" i="11"/>
  <c r="AP100" i="9" s="1"/>
  <c r="AP105" i="9"/>
  <c r="BY34" i="11"/>
  <c r="L58" i="9"/>
  <c r="L55" i="9"/>
  <c r="AK106" i="13"/>
  <c r="AK116" i="13"/>
  <c r="AF106" i="13"/>
  <c r="AF116" i="13"/>
  <c r="AU115" i="13"/>
  <c r="AU116" i="13" s="1"/>
  <c r="T134" i="13"/>
  <c r="BT109" i="13"/>
  <c r="BW109" i="13" s="1"/>
  <c r="CI118" i="13"/>
  <c r="AN134" i="13"/>
  <c r="Q106" i="13"/>
  <c r="Q107" i="13" s="1"/>
  <c r="Q116" i="13"/>
  <c r="BA58" i="14"/>
  <c r="BE104" i="14"/>
  <c r="CD136" i="14"/>
  <c r="CD137" i="14" s="1"/>
  <c r="CD141" i="14"/>
  <c r="BO127" i="14"/>
  <c r="AZ128" i="14"/>
  <c r="L124" i="14"/>
  <c r="AA123" i="14"/>
  <c r="AZ109" i="14"/>
  <c r="BO118" i="14"/>
  <c r="L134" i="14"/>
  <c r="AA139" i="14"/>
  <c r="BE124" i="14"/>
  <c r="CO89" i="14"/>
  <c r="AU105" i="14"/>
  <c r="AU100" i="14" s="1"/>
  <c r="AF100" i="14"/>
  <c r="AZ100" i="14"/>
  <c r="BO105" i="14"/>
  <c r="BO100" i="14" s="1"/>
  <c r="Q35" i="9"/>
  <c r="Q40" i="13"/>
  <c r="Q36" i="13"/>
  <c r="T35" i="13"/>
  <c r="BE32" i="12"/>
  <c r="BH25" i="12"/>
  <c r="BE29" i="12"/>
  <c r="BE40" i="13"/>
  <c r="BE35" i="9"/>
  <c r="BH35" i="13"/>
  <c r="BE36" i="13"/>
  <c r="AA45" i="12"/>
  <c r="O45" i="12"/>
  <c r="BM45" i="13"/>
  <c r="BJ45" i="9"/>
  <c r="AI27" i="12"/>
  <c r="AU27" i="12"/>
  <c r="AU38" i="13"/>
  <c r="AN38" i="13"/>
  <c r="BC44" i="14"/>
  <c r="BO44" i="14"/>
  <c r="AI26" i="12"/>
  <c r="AU26" i="12"/>
  <c r="CB38" i="13"/>
  <c r="AU37" i="14"/>
  <c r="AI37" i="14"/>
  <c r="AA38" i="13"/>
  <c r="O38" i="13"/>
  <c r="O28" i="11"/>
  <c r="AA28" i="11"/>
  <c r="Q46" i="11"/>
  <c r="T46" i="11" s="1"/>
  <c r="T41" i="11"/>
  <c r="Q42" i="11"/>
  <c r="Q47" i="11"/>
  <c r="BY46" i="13"/>
  <c r="BY41" i="9"/>
  <c r="BY42" i="13"/>
  <c r="BY47" i="13"/>
  <c r="CB41" i="13"/>
  <c r="T44" i="11"/>
  <c r="AK40" i="13"/>
  <c r="AK35" i="9"/>
  <c r="AN35" i="13"/>
  <c r="AK36" i="13"/>
  <c r="BO38" i="12"/>
  <c r="BR38" i="12" s="1"/>
  <c r="BC38" i="12"/>
  <c r="AP40" i="12"/>
  <c r="AS35" i="12"/>
  <c r="AP36" i="12"/>
  <c r="Q28" i="9"/>
  <c r="T28" i="13"/>
  <c r="AA38" i="12"/>
  <c r="T38" i="12"/>
  <c r="AI28" i="12"/>
  <c r="AU28" i="12"/>
  <c r="BY26" i="9"/>
  <c r="CB26" i="13"/>
  <c r="BW45" i="14"/>
  <c r="CI45" i="14"/>
  <c r="AN25" i="11"/>
  <c r="AK32" i="11"/>
  <c r="AK29" i="11"/>
  <c r="AI25" i="12"/>
  <c r="AF32" i="12"/>
  <c r="AF29" i="12"/>
  <c r="AU25" i="12"/>
  <c r="BM43" i="13"/>
  <c r="BJ43" i="9"/>
  <c r="CI43" i="11"/>
  <c r="BW43" i="11"/>
  <c r="AA27" i="14"/>
  <c r="O27" i="14"/>
  <c r="CG45" i="11"/>
  <c r="BH25" i="14"/>
  <c r="BE32" i="14"/>
  <c r="BE29" i="14"/>
  <c r="AU39" i="14"/>
  <c r="AI39" i="14"/>
  <c r="AA26" i="14"/>
  <c r="O26" i="14"/>
  <c r="BT28" i="9"/>
  <c r="BW28" i="13"/>
  <c r="CI28" i="13"/>
  <c r="CI27" i="14"/>
  <c r="BW27" i="14"/>
  <c r="BC43" i="12"/>
  <c r="BO43" i="12"/>
  <c r="CG28" i="14"/>
  <c r="CI28" i="12"/>
  <c r="BW28" i="12"/>
  <c r="AZ30" i="9"/>
  <c r="BO30" i="13"/>
  <c r="AZ31" i="13"/>
  <c r="BH45" i="13"/>
  <c r="BE45" i="9"/>
  <c r="V42" i="14"/>
  <c r="V47" i="14"/>
  <c r="V46" i="14"/>
  <c r="Y41" i="14"/>
  <c r="Q136" i="12"/>
  <c r="Q141" i="12"/>
  <c r="AU114" i="12"/>
  <c r="AF104" i="12"/>
  <c r="AP145" i="12"/>
  <c r="CD106" i="12"/>
  <c r="CD116" i="12"/>
  <c r="CI122" i="12"/>
  <c r="CI127" i="12"/>
  <c r="BT128" i="12"/>
  <c r="BM85" i="9"/>
  <c r="BG85" i="9" s="1"/>
  <c r="BG85" i="13"/>
  <c r="CF84" i="9"/>
  <c r="BZ84" i="9" s="1"/>
  <c r="BZ84" i="13"/>
  <c r="CF58" i="13"/>
  <c r="CF54" i="9"/>
  <c r="AF18" i="9"/>
  <c r="AU18" i="13"/>
  <c r="BT33" i="9"/>
  <c r="BT34" i="13"/>
  <c r="CI33" i="13"/>
  <c r="CD100" i="13"/>
  <c r="Y84" i="11"/>
  <c r="G84" i="11" s="1"/>
  <c r="G57" i="11" s="1"/>
  <c r="U57" i="11" s="1"/>
  <c r="AC57" i="11" s="1"/>
  <c r="J55" i="13"/>
  <c r="K11" i="19" s="1"/>
  <c r="L74" i="9"/>
  <c r="BJ19" i="9"/>
  <c r="BM19" i="9" s="1"/>
  <c r="BM19" i="13"/>
  <c r="BJ17" i="9"/>
  <c r="BM17" i="9" s="1"/>
  <c r="BM17" i="13"/>
  <c r="CO81" i="12"/>
  <c r="BT22" i="9"/>
  <c r="CI22" i="13"/>
  <c r="V21" i="9"/>
  <c r="AU21" i="13"/>
  <c r="AF21" i="9"/>
  <c r="CB27" i="12"/>
  <c r="AZ23" i="9"/>
  <c r="BO21" i="11"/>
  <c r="AP24" i="12"/>
  <c r="AU16" i="12"/>
  <c r="AU105" i="12"/>
  <c r="AF100" i="12"/>
  <c r="BY119" i="9"/>
  <c r="BY120" i="9" s="1"/>
  <c r="BY111" i="11"/>
  <c r="BY120" i="11"/>
  <c r="V145" i="11"/>
  <c r="V144" i="9"/>
  <c r="V145" i="9" s="1"/>
  <c r="AK118" i="9"/>
  <c r="AK109" i="11"/>
  <c r="BY136" i="11"/>
  <c r="BY140" i="9"/>
  <c r="BY141" i="11"/>
  <c r="AK123" i="9"/>
  <c r="AK124" i="9" s="1"/>
  <c r="AK124" i="11"/>
  <c r="BJ118" i="9"/>
  <c r="BJ109" i="11"/>
  <c r="AZ126" i="9"/>
  <c r="BO126" i="11"/>
  <c r="BO126" i="9" s="1"/>
  <c r="AP117" i="9"/>
  <c r="AP108" i="11"/>
  <c r="BY138" i="13"/>
  <c r="BE138" i="11"/>
  <c r="BE138" i="9" s="1"/>
  <c r="BE142" i="9"/>
  <c r="AZ138" i="13"/>
  <c r="BO142" i="13"/>
  <c r="CI129" i="13"/>
  <c r="AU142" i="11"/>
  <c r="AU142" i="9" s="1"/>
  <c r="AF138" i="11"/>
  <c r="AF142" i="9"/>
  <c r="AZ117" i="9"/>
  <c r="AZ108" i="11"/>
  <c r="BO117" i="11"/>
  <c r="BO117" i="9" s="1"/>
  <c r="BT117" i="9"/>
  <c r="BT108" i="11"/>
  <c r="CI117" i="11"/>
  <c r="CI117" i="9" s="1"/>
  <c r="BO142" i="14"/>
  <c r="AZ138" i="14"/>
  <c r="BO138" i="14" s="1"/>
  <c r="CD138" i="14"/>
  <c r="AU19" i="14"/>
  <c r="AI19" i="14"/>
  <c r="BW91" i="11"/>
  <c r="AA110" i="11"/>
  <c r="L110" i="9"/>
  <c r="Q24" i="11"/>
  <c r="BE34" i="11"/>
  <c r="AZ100" i="11"/>
  <c r="AZ100" i="9" s="1"/>
  <c r="BO105" i="11"/>
  <c r="AZ105" i="9"/>
  <c r="O54" i="9"/>
  <c r="R58" i="9"/>
  <c r="AA122" i="13"/>
  <c r="BY120" i="13"/>
  <c r="BY111" i="13"/>
  <c r="BM104" i="13"/>
  <c r="AZ120" i="13"/>
  <c r="BO119" i="13"/>
  <c r="AZ111" i="13"/>
  <c r="AZ106" i="13"/>
  <c r="AZ116" i="13"/>
  <c r="BO115" i="13"/>
  <c r="CD136" i="13"/>
  <c r="CD137" i="13" s="1"/>
  <c r="CD141" i="13"/>
  <c r="L111" i="13"/>
  <c r="L120" i="13"/>
  <c r="AA119" i="13"/>
  <c r="BY124" i="13"/>
  <c r="AR56" i="14"/>
  <c r="AX56" i="14" s="1"/>
  <c r="BD56" i="14"/>
  <c r="CD106" i="14"/>
  <c r="CD116" i="14"/>
  <c r="AF145" i="14"/>
  <c r="AU144" i="14"/>
  <c r="BT134" i="14"/>
  <c r="CI139" i="14"/>
  <c r="AK128" i="14"/>
  <c r="BY111" i="14"/>
  <c r="BY120" i="14"/>
  <c r="L104" i="14"/>
  <c r="AA114" i="14"/>
  <c r="AK136" i="14"/>
  <c r="AK141" i="14"/>
  <c r="AK134" i="14"/>
  <c r="AN134" i="14" s="1"/>
  <c r="CO81" i="14"/>
  <c r="V24" i="14"/>
  <c r="AP24" i="14"/>
  <c r="L32" i="13"/>
  <c r="O25" i="13"/>
  <c r="L25" i="9"/>
  <c r="L29" i="13"/>
  <c r="AA25" i="13"/>
  <c r="AZ40" i="13"/>
  <c r="AZ35" i="9"/>
  <c r="BC35" i="13"/>
  <c r="BO35" i="13"/>
  <c r="AZ36" i="13"/>
  <c r="AP46" i="11"/>
  <c r="AP42" i="11"/>
  <c r="AP47" i="11"/>
  <c r="AS41" i="11"/>
  <c r="CI44" i="14"/>
  <c r="BW44" i="14"/>
  <c r="BY32" i="14"/>
  <c r="CB25" i="14"/>
  <c r="BY29" i="14"/>
  <c r="CB29" i="14" s="1"/>
  <c r="AA45" i="14"/>
  <c r="O45" i="14"/>
  <c r="AZ145" i="12"/>
  <c r="BO144" i="12"/>
  <c r="AI27" i="11"/>
  <c r="AU27" i="11"/>
  <c r="O28" i="12"/>
  <c r="AA28" i="12"/>
  <c r="CC55" i="12"/>
  <c r="CG25" i="11"/>
  <c r="CD32" i="11"/>
  <c r="CD29" i="11"/>
  <c r="V35" i="9"/>
  <c r="V40" i="13"/>
  <c r="Y35" i="13"/>
  <c r="V36" i="13"/>
  <c r="BH25" i="11"/>
  <c r="BE32" i="11"/>
  <c r="BE29" i="11"/>
  <c r="BW43" i="13"/>
  <c r="BW26" i="13"/>
  <c r="CI26" i="13"/>
  <c r="BT26" i="9"/>
  <c r="BT40" i="12"/>
  <c r="CI35" i="12"/>
  <c r="BT36" i="12"/>
  <c r="BW35" i="12"/>
  <c r="T43" i="11"/>
  <c r="BT27" i="9"/>
  <c r="CI27" i="13"/>
  <c r="BW27" i="13"/>
  <c r="AK40" i="12"/>
  <c r="AN35" i="12"/>
  <c r="AK36" i="12"/>
  <c r="V46" i="13"/>
  <c r="V41" i="9"/>
  <c r="V47" i="13"/>
  <c r="V42" i="13"/>
  <c r="Y41" i="13"/>
  <c r="BO37" i="14"/>
  <c r="BC37" i="14"/>
  <c r="L40" i="12"/>
  <c r="AA35" i="12"/>
  <c r="L36" i="12"/>
  <c r="O35" i="12"/>
  <c r="AZ40" i="12"/>
  <c r="BC35" i="12"/>
  <c r="AZ36" i="12"/>
  <c r="BO35" i="12"/>
  <c r="AP46" i="12"/>
  <c r="AS41" i="12"/>
  <c r="AP47" i="12"/>
  <c r="AP42" i="12"/>
  <c r="AF46" i="11"/>
  <c r="AF47" i="11"/>
  <c r="AU41" i="11"/>
  <c r="AI41" i="11"/>
  <c r="AF42" i="11"/>
  <c r="BT31" i="14"/>
  <c r="CI30" i="14"/>
  <c r="AP40" i="14"/>
  <c r="AS35" i="14"/>
  <c r="AP36" i="14"/>
  <c r="BH38" i="13"/>
  <c r="AZ36" i="14"/>
  <c r="BC35" i="14"/>
  <c r="AZ40" i="14"/>
  <c r="BO35" i="14"/>
  <c r="AP32" i="12"/>
  <c r="AS25" i="12"/>
  <c r="AP29" i="12"/>
  <c r="AS29" i="12" s="1"/>
  <c r="AU28" i="14"/>
  <c r="AI28" i="14"/>
  <c r="AU38" i="11"/>
  <c r="AI38" i="11"/>
  <c r="CI37" i="11"/>
  <c r="BW37" i="11"/>
  <c r="BO28" i="14"/>
  <c r="BC28" i="14"/>
  <c r="CB39" i="13"/>
  <c r="Q31" i="13"/>
  <c r="Q30" i="9"/>
  <c r="AN38" i="14"/>
  <c r="CB39" i="11"/>
  <c r="AA38" i="14"/>
  <c r="O38" i="14"/>
  <c r="V45" i="9"/>
  <c r="Y45" i="13"/>
  <c r="BH43" i="14"/>
  <c r="AI44" i="12"/>
  <c r="Q45" i="9"/>
  <c r="T45" i="13"/>
  <c r="CD111" i="12"/>
  <c r="CD120" i="12"/>
  <c r="BE106" i="12"/>
  <c r="BE116" i="12"/>
  <c r="AA127" i="12"/>
  <c r="L128" i="12"/>
  <c r="BE111" i="12"/>
  <c r="BE120" i="12"/>
  <c r="AF111" i="12"/>
  <c r="AF120" i="12"/>
  <c r="AU119" i="12"/>
  <c r="L136" i="12"/>
  <c r="L141" i="12"/>
  <c r="AA140" i="12"/>
  <c r="L106" i="12"/>
  <c r="AA115" i="12"/>
  <c r="L116" i="12"/>
  <c r="Q134" i="12"/>
  <c r="T134" i="12" s="1"/>
  <c r="AU85" i="9"/>
  <c r="AO85" i="9" s="1"/>
  <c r="AO85" i="13"/>
  <c r="AU93" i="9"/>
  <c r="AO93" i="9" s="1"/>
  <c r="AO93" i="13"/>
  <c r="X56" i="9"/>
  <c r="BT100" i="13"/>
  <c r="CI105" i="13"/>
  <c r="BY34" i="13"/>
  <c r="BY33" i="9"/>
  <c r="BO135" i="13"/>
  <c r="G135" i="13" s="1"/>
  <c r="L77" i="11"/>
  <c r="J54" i="11"/>
  <c r="K10" i="21" s="1"/>
  <c r="L90" i="9"/>
  <c r="P74" i="9"/>
  <c r="Y74" i="13"/>
  <c r="G74" i="13" s="1"/>
  <c r="AK19" i="9"/>
  <c r="AN19" i="9" s="1"/>
  <c r="AN19" i="13"/>
  <c r="Y75" i="12"/>
  <c r="G75" i="12" s="1"/>
  <c r="J56" i="12"/>
  <c r="K12" i="20" s="1"/>
  <c r="L85" i="12"/>
  <c r="BC19" i="12"/>
  <c r="BO19" i="12"/>
  <c r="BR19" i="12" s="1"/>
  <c r="CO83" i="12"/>
  <c r="BO21" i="12"/>
  <c r="AA23" i="13"/>
  <c r="L23" i="9"/>
  <c r="V23" i="9"/>
  <c r="AU22" i="11"/>
  <c r="AF23" i="9"/>
  <c r="AU23" i="13"/>
  <c r="AU33" i="12"/>
  <c r="AF34" i="12"/>
  <c r="AA110" i="12"/>
  <c r="CI33" i="12"/>
  <c r="CI16" i="12"/>
  <c r="BT124" i="11"/>
  <c r="CI123" i="11"/>
  <c r="BT123" i="9"/>
  <c r="L109" i="11"/>
  <c r="L118" i="9"/>
  <c r="AA118" i="11"/>
  <c r="V128" i="11"/>
  <c r="V127" i="9"/>
  <c r="V128" i="9" s="1"/>
  <c r="AZ122" i="9"/>
  <c r="BO122" i="11"/>
  <c r="BO122" i="9" s="1"/>
  <c r="BO140" i="11"/>
  <c r="AZ136" i="11"/>
  <c r="AZ140" i="9"/>
  <c r="AZ141" i="11"/>
  <c r="AP106" i="11"/>
  <c r="AP116" i="11"/>
  <c r="AP115" i="9"/>
  <c r="P77" i="14"/>
  <c r="Y73" i="14"/>
  <c r="G73" i="14" s="1"/>
  <c r="CI142" i="12"/>
  <c r="BT138" i="12"/>
  <c r="L138" i="13"/>
  <c r="AA142" i="13"/>
  <c r="CI121" i="13"/>
  <c r="BT113" i="13"/>
  <c r="BO129" i="13"/>
  <c r="AA117" i="14"/>
  <c r="L108" i="14"/>
  <c r="AU117" i="14"/>
  <c r="AF108" i="14"/>
  <c r="Q121" i="9"/>
  <c r="Q113" i="11"/>
  <c r="Q113" i="9" s="1"/>
  <c r="BO146" i="14"/>
  <c r="BT113" i="14"/>
  <c r="CI113" i="14" s="1"/>
  <c r="CI121" i="14"/>
  <c r="BC19" i="14"/>
  <c r="BO19" i="14"/>
  <c r="BR19" i="14" s="1"/>
  <c r="BW92" i="11"/>
  <c r="CD105" i="9"/>
  <c r="CD100" i="11"/>
  <c r="CD100" i="9" s="1"/>
  <c r="AP34" i="11"/>
  <c r="O55" i="9"/>
  <c r="L56" i="9"/>
  <c r="BT116" i="13"/>
  <c r="CI115" i="13"/>
  <c r="BT106" i="13"/>
  <c r="BE141" i="13"/>
  <c r="BE136" i="13"/>
  <c r="BE137" i="13" s="1"/>
  <c r="Y134" i="13"/>
  <c r="BO122" i="13"/>
  <c r="BY109" i="13"/>
  <c r="V128" i="13"/>
  <c r="BE124" i="13"/>
  <c r="AU126" i="13"/>
  <c r="AU119" i="14"/>
  <c r="AF111" i="14"/>
  <c r="AF120" i="14"/>
  <c r="BT104" i="14"/>
  <c r="CI114" i="14"/>
  <c r="BJ128" i="14"/>
  <c r="V124" i="14"/>
  <c r="AK106" i="14"/>
  <c r="AK107" i="14" s="1"/>
  <c r="AK116" i="14"/>
  <c r="V134" i="14"/>
  <c r="Y134" i="14" s="1"/>
  <c r="BJ141" i="14"/>
  <c r="BJ136" i="14"/>
  <c r="BJ137" i="14" s="1"/>
  <c r="CO84" i="14"/>
  <c r="CO92" i="14"/>
  <c r="BG58" i="14"/>
  <c r="BO33" i="14"/>
  <c r="AZ34" i="14"/>
  <c r="BT34" i="14"/>
  <c r="CI33" i="14"/>
  <c r="BH27" i="13"/>
  <c r="BE27" i="9"/>
  <c r="L45" i="9"/>
  <c r="AA45" i="13"/>
  <c r="O45" i="13"/>
  <c r="AU45" i="12"/>
  <c r="AX45" i="12" s="1"/>
  <c r="AI45" i="12"/>
  <c r="AP47" i="14"/>
  <c r="AP46" i="14"/>
  <c r="AP42" i="14"/>
  <c r="AS41" i="14"/>
  <c r="BO38" i="11"/>
  <c r="BC38" i="11"/>
  <c r="CI123" i="12"/>
  <c r="CI124" i="12" s="1"/>
  <c r="BT124" i="12"/>
  <c r="X55" i="9"/>
  <c r="V28" i="9"/>
  <c r="Y28" i="13"/>
  <c r="AA44" i="11"/>
  <c r="O44" i="11"/>
  <c r="AF46" i="13"/>
  <c r="AF41" i="9"/>
  <c r="AU41" i="13"/>
  <c r="AF42" i="13"/>
  <c r="AI41" i="13"/>
  <c r="AF47" i="13"/>
  <c r="V40" i="11"/>
  <c r="V36" i="11"/>
  <c r="Y35" i="11"/>
  <c r="CC54" i="12"/>
  <c r="BW58" i="12"/>
  <c r="BT40" i="11"/>
  <c r="BW40" i="11" s="1"/>
  <c r="BT36" i="11"/>
  <c r="BW35" i="11"/>
  <c r="CI35" i="11"/>
  <c r="AS38" i="11"/>
  <c r="AK46" i="12"/>
  <c r="AK42" i="12"/>
  <c r="AN41" i="12"/>
  <c r="AK47" i="12"/>
  <c r="AS43" i="12"/>
  <c r="AU39" i="13"/>
  <c r="AI39" i="13"/>
  <c r="AP26" i="9"/>
  <c r="AS26" i="13"/>
  <c r="AS39" i="13"/>
  <c r="V46" i="12"/>
  <c r="V47" i="12"/>
  <c r="V42" i="12"/>
  <c r="Y41" i="12"/>
  <c r="AF46" i="12"/>
  <c r="AF47" i="12"/>
  <c r="AU41" i="12"/>
  <c r="AF42" i="12"/>
  <c r="AI41" i="12"/>
  <c r="Q46" i="13"/>
  <c r="Q41" i="9"/>
  <c r="Q47" i="13"/>
  <c r="T41" i="13"/>
  <c r="Q42" i="13"/>
  <c r="AZ46" i="12"/>
  <c r="AZ47" i="12"/>
  <c r="BO41" i="12"/>
  <c r="BC41" i="12"/>
  <c r="AZ42" i="12"/>
  <c r="CD30" i="9"/>
  <c r="CD31" i="13"/>
  <c r="BM43" i="11"/>
  <c r="BJ31" i="13"/>
  <c r="BJ30" i="9"/>
  <c r="Y38" i="12"/>
  <c r="AS38" i="13"/>
  <c r="AZ31" i="14"/>
  <c r="BO30" i="14"/>
  <c r="BM44" i="14"/>
  <c r="BE28" i="9"/>
  <c r="BH28" i="13"/>
  <c r="L31" i="12"/>
  <c r="AA30" i="12"/>
  <c r="AN37" i="14"/>
  <c r="AA39" i="12"/>
  <c r="O39" i="12"/>
  <c r="CI38" i="12"/>
  <c r="BW38" i="12"/>
  <c r="CB28" i="12"/>
  <c r="CB44" i="14"/>
  <c r="AA43" i="12"/>
  <c r="O43" i="12"/>
  <c r="AU43" i="13"/>
  <c r="AF43" i="9"/>
  <c r="AI43" i="9" s="1"/>
  <c r="AI43" i="13"/>
  <c r="CG43" i="14"/>
  <c r="BH43" i="11"/>
  <c r="AU123" i="12"/>
  <c r="AF124" i="12"/>
  <c r="T104" i="12"/>
  <c r="Q99" i="12"/>
  <c r="CD109" i="12"/>
  <c r="BJ109" i="12"/>
  <c r="BM109" i="12" s="1"/>
  <c r="AK109" i="12"/>
  <c r="AN109" i="12" s="1"/>
  <c r="AP136" i="12"/>
  <c r="AP141" i="12"/>
  <c r="BZ93" i="13"/>
  <c r="CF93" i="9"/>
  <c r="BZ93" i="9" s="1"/>
  <c r="CF81" i="9"/>
  <c r="BZ81" i="9" s="1"/>
  <c r="BZ81" i="13"/>
  <c r="V20" i="9"/>
  <c r="V24" i="13"/>
  <c r="AZ20" i="9"/>
  <c r="AZ24" i="13"/>
  <c r="BO20" i="13"/>
  <c r="BY20" i="9"/>
  <c r="BY24" i="13"/>
  <c r="BO110" i="13"/>
  <c r="L91" i="9"/>
  <c r="Y81" i="13"/>
  <c r="G81" i="13" s="1"/>
  <c r="P85" i="13"/>
  <c r="P81" i="9"/>
  <c r="AA19" i="13"/>
  <c r="O19" i="13"/>
  <c r="L19" i="9"/>
  <c r="O19" i="9" s="1"/>
  <c r="Y92" i="12"/>
  <c r="G92" i="12" s="1"/>
  <c r="CO92" i="12"/>
  <c r="BY23" i="9"/>
  <c r="CD22" i="9"/>
  <c r="AU22" i="12"/>
  <c r="AA23" i="11"/>
  <c r="AU21" i="12"/>
  <c r="BJ100" i="12"/>
  <c r="AU135" i="12"/>
  <c r="BE24" i="12"/>
  <c r="BD54" i="11"/>
  <c r="BJ54" i="11" s="1"/>
  <c r="BA58" i="11"/>
  <c r="AP128" i="11"/>
  <c r="AP127" i="9"/>
  <c r="AP128" i="9" s="1"/>
  <c r="BY116" i="11"/>
  <c r="BY106" i="11"/>
  <c r="BY115" i="9"/>
  <c r="AF128" i="11"/>
  <c r="AU127" i="11"/>
  <c r="AF127" i="9"/>
  <c r="AZ104" i="11"/>
  <c r="AZ114" i="9"/>
  <c r="BO114" i="11"/>
  <c r="BO114" i="9" s="1"/>
  <c r="AP104" i="11"/>
  <c r="AP114" i="9"/>
  <c r="AA143" i="11"/>
  <c r="L143" i="9"/>
  <c r="V104" i="11"/>
  <c r="V114" i="9"/>
  <c r="AP109" i="11"/>
  <c r="AP118" i="9"/>
  <c r="V138" i="12"/>
  <c r="AF146" i="9"/>
  <c r="AU146" i="11"/>
  <c r="AU146" i="9" s="1"/>
  <c r="AU142" i="14"/>
  <c r="AF138" i="14"/>
  <c r="Q113" i="13"/>
  <c r="AA129" i="13"/>
  <c r="CD108" i="13"/>
  <c r="AU146" i="14"/>
  <c r="L108" i="12"/>
  <c r="AA117" i="12"/>
  <c r="AU142" i="12"/>
  <c r="AF138" i="12"/>
  <c r="AK117" i="9"/>
  <c r="AK108" i="11"/>
  <c r="BW89" i="11"/>
  <c r="CO82" i="11"/>
  <c r="BD91" i="11"/>
  <c r="AL91" i="11"/>
  <c r="AL83" i="11"/>
  <c r="BD83" i="11"/>
  <c r="V105" i="9"/>
  <c r="V100" i="11"/>
  <c r="V100" i="9" s="1"/>
  <c r="CI16" i="11"/>
  <c r="CL17" i="11" s="1"/>
  <c r="BW17" i="11"/>
  <c r="O56" i="9"/>
  <c r="L57" i="9"/>
  <c r="BH109" i="13"/>
  <c r="T104" i="13"/>
  <c r="AS109" i="13"/>
  <c r="BJ128" i="13"/>
  <c r="CD104" i="13"/>
  <c r="AK136" i="13"/>
  <c r="AK137" i="13" s="1"/>
  <c r="AK141" i="13"/>
  <c r="BO144" i="13"/>
  <c r="AZ145" i="13"/>
  <c r="AR57" i="14"/>
  <c r="AX57" i="14" s="1"/>
  <c r="BD57" i="14"/>
  <c r="Q109" i="14"/>
  <c r="AP145" i="14"/>
  <c r="BO126" i="14"/>
  <c r="BJ109" i="14"/>
  <c r="V104" i="14"/>
  <c r="AZ136" i="14"/>
  <c r="AZ141" i="14"/>
  <c r="BO140" i="14"/>
  <c r="L145" i="14"/>
  <c r="AA144" i="14"/>
  <c r="CI20" i="14"/>
  <c r="BT24" i="14"/>
  <c r="AF34" i="14"/>
  <c r="AU33" i="14"/>
  <c r="BY100" i="14"/>
  <c r="AF32" i="11"/>
  <c r="AI25" i="11"/>
  <c r="AU25" i="11"/>
  <c r="AF29" i="11"/>
  <c r="AU37" i="12"/>
  <c r="AX37" i="12" s="1"/>
  <c r="AI37" i="12"/>
  <c r="BD57" i="12"/>
  <c r="BJ57" i="12" s="1"/>
  <c r="AR57" i="12"/>
  <c r="AX57" i="12" s="1"/>
  <c r="AK26" i="9"/>
  <c r="AN26" i="13"/>
  <c r="L32" i="14"/>
  <c r="L29" i="14"/>
  <c r="AA25" i="14"/>
  <c r="O25" i="14"/>
  <c r="AN104" i="12"/>
  <c r="AU91" i="9"/>
  <c r="AO91" i="9" s="1"/>
  <c r="AO91" i="13"/>
  <c r="AL91" i="13" s="1"/>
  <c r="CO84" i="12"/>
  <c r="CC57" i="12"/>
  <c r="CD42" i="11"/>
  <c r="CD46" i="11"/>
  <c r="CD47" i="11"/>
  <c r="CG41" i="11"/>
  <c r="Q27" i="9"/>
  <c r="T27" i="13"/>
  <c r="AZ32" i="12"/>
  <c r="BC25" i="12"/>
  <c r="AZ29" i="12"/>
  <c r="BO25" i="12"/>
  <c r="CD40" i="11"/>
  <c r="CD36" i="11"/>
  <c r="CG35" i="11"/>
  <c r="AO58" i="12"/>
  <c r="L46" i="11"/>
  <c r="L42" i="11"/>
  <c r="AA41" i="11"/>
  <c r="L47" i="11"/>
  <c r="O41" i="11"/>
  <c r="BC27" i="11"/>
  <c r="BO27" i="11"/>
  <c r="BJ40" i="11"/>
  <c r="BJ36" i="11"/>
  <c r="BM35" i="11"/>
  <c r="Q40" i="11"/>
  <c r="T40" i="11" s="1"/>
  <c r="T35" i="11"/>
  <c r="Q36" i="11"/>
  <c r="Y44" i="11"/>
  <c r="T38" i="11"/>
  <c r="AP40" i="13"/>
  <c r="AS35" i="13"/>
  <c r="AP35" i="9"/>
  <c r="AP36" i="13"/>
  <c r="BW39" i="13"/>
  <c r="CI39" i="13"/>
  <c r="CL39" i="13" s="1"/>
  <c r="CD32" i="14"/>
  <c r="CG25" i="14"/>
  <c r="CD29" i="14"/>
  <c r="AS27" i="13"/>
  <c r="AP27" i="9"/>
  <c r="BO45" i="12"/>
  <c r="BC45" i="12"/>
  <c r="Q32" i="13"/>
  <c r="Q25" i="9"/>
  <c r="T25" i="13"/>
  <c r="Q29" i="13"/>
  <c r="AK32" i="13"/>
  <c r="AK25" i="9"/>
  <c r="AK29" i="13"/>
  <c r="AN25" i="13"/>
  <c r="BT40" i="13"/>
  <c r="BT35" i="9"/>
  <c r="CI35" i="13"/>
  <c r="BW35" i="13"/>
  <c r="BT36" i="13"/>
  <c r="Q26" i="9"/>
  <c r="T26" i="13"/>
  <c r="BO30" i="12"/>
  <c r="AZ31" i="12"/>
  <c r="CB45" i="14"/>
  <c r="BO37" i="11"/>
  <c r="BC37" i="11"/>
  <c r="Q32" i="14"/>
  <c r="Q29" i="14"/>
  <c r="T25" i="14"/>
  <c r="BM37" i="12"/>
  <c r="CI37" i="13"/>
  <c r="BW37" i="13"/>
  <c r="CB39" i="14"/>
  <c r="BC43" i="14"/>
  <c r="BO43" i="14"/>
  <c r="AU30" i="11"/>
  <c r="AU31" i="11" s="1"/>
  <c r="AF31" i="11"/>
  <c r="AK47" i="14"/>
  <c r="AK46" i="14"/>
  <c r="AK42" i="14"/>
  <c r="AN41" i="14"/>
  <c r="AN38" i="11"/>
  <c r="AF44" i="9"/>
  <c r="AU44" i="13"/>
  <c r="AI44" i="13"/>
  <c r="AU26" i="14"/>
  <c r="AX26" i="14" s="1"/>
  <c r="AI26" i="14"/>
  <c r="AF45" i="9"/>
  <c r="AU45" i="13"/>
  <c r="AI45" i="13"/>
  <c r="CI39" i="14"/>
  <c r="BW39" i="14"/>
  <c r="AN39" i="11"/>
  <c r="BE44" i="9"/>
  <c r="BH44" i="13"/>
  <c r="BE128" i="12"/>
  <c r="AP134" i="12"/>
  <c r="AS134" i="12" s="1"/>
  <c r="AU122" i="12"/>
  <c r="AA143" i="12"/>
  <c r="BT109" i="12"/>
  <c r="CI118" i="12"/>
  <c r="CD124" i="12"/>
  <c r="BJ145" i="12"/>
  <c r="BJ111" i="12"/>
  <c r="BJ120" i="12"/>
  <c r="CI143" i="12"/>
  <c r="CF82" i="9"/>
  <c r="BZ82" i="9" s="1"/>
  <c r="BZ82" i="13"/>
  <c r="AO90" i="13"/>
  <c r="AL90" i="13" s="1"/>
  <c r="AU90" i="9"/>
  <c r="AO90" i="9" s="1"/>
  <c r="AL90" i="9" s="1"/>
  <c r="AP100" i="13"/>
  <c r="AZ18" i="9"/>
  <c r="BO18" i="13"/>
  <c r="BO18" i="9" s="1"/>
  <c r="BT18" i="9"/>
  <c r="CI18" i="13"/>
  <c r="CI18" i="9" s="1"/>
  <c r="Y73" i="11"/>
  <c r="G73" i="11" s="1"/>
  <c r="P77" i="11"/>
  <c r="Y82" i="13"/>
  <c r="G82" i="13" s="1"/>
  <c r="P82" i="9"/>
  <c r="Y92" i="13"/>
  <c r="G92" i="13" s="1"/>
  <c r="P92" i="9"/>
  <c r="BY19" i="9"/>
  <c r="CB19" i="9" s="1"/>
  <c r="CB19" i="13"/>
  <c r="Y83" i="12"/>
  <c r="G83" i="12" s="1"/>
  <c r="CB19" i="12"/>
  <c r="BD92" i="12"/>
  <c r="BD84" i="12"/>
  <c r="AL92" i="12"/>
  <c r="AL84" i="12"/>
  <c r="AA23" i="12"/>
  <c r="AA21" i="11"/>
  <c r="CI21" i="12"/>
  <c r="AA135" i="12"/>
  <c r="BT34" i="12"/>
  <c r="CI20" i="12"/>
  <c r="BT24" i="12"/>
  <c r="BD56" i="11"/>
  <c r="BJ56" i="11" s="1"/>
  <c r="AP124" i="11"/>
  <c r="AP123" i="9"/>
  <c r="AP124" i="9" s="1"/>
  <c r="BO123" i="11"/>
  <c r="AZ124" i="11"/>
  <c r="AZ123" i="9"/>
  <c r="BJ144" i="9"/>
  <c r="BJ145" i="9" s="1"/>
  <c r="BJ145" i="11"/>
  <c r="CI119" i="11"/>
  <c r="BT120" i="11"/>
  <c r="BT119" i="9"/>
  <c r="BT111" i="11"/>
  <c r="AF123" i="9"/>
  <c r="AU123" i="11"/>
  <c r="AF124" i="11"/>
  <c r="AU144" i="11"/>
  <c r="AF145" i="11"/>
  <c r="AF144" i="9"/>
  <c r="AZ143" i="9"/>
  <c r="BO143" i="11"/>
  <c r="BO143" i="9" s="1"/>
  <c r="AF140" i="9"/>
  <c r="AF141" i="11"/>
  <c r="AF136" i="11"/>
  <c r="AU140" i="11"/>
  <c r="Y74" i="14"/>
  <c r="G74" i="14" s="1"/>
  <c r="BT108" i="13"/>
  <c r="CI117" i="13"/>
  <c r="AZ129" i="9"/>
  <c r="BO129" i="11"/>
  <c r="BO129" i="9" s="1"/>
  <c r="AF138" i="13"/>
  <c r="AU142" i="13"/>
  <c r="AK138" i="14"/>
  <c r="BE113" i="11"/>
  <c r="BE113" i="9" s="1"/>
  <c r="BE121" i="9"/>
  <c r="CI146" i="12"/>
  <c r="AU146" i="12"/>
  <c r="AK108" i="12"/>
  <c r="AK103" i="12" s="1"/>
  <c r="AU117" i="12"/>
  <c r="AF108" i="12"/>
  <c r="V108" i="12"/>
  <c r="V103" i="12" s="1"/>
  <c r="AP138" i="14"/>
  <c r="CI125" i="14"/>
  <c r="CO84" i="11"/>
  <c r="CO92" i="11"/>
  <c r="BG58" i="11"/>
  <c r="BY105" i="9"/>
  <c r="BY100" i="11"/>
  <c r="BY100" i="9" s="1"/>
  <c r="AU33" i="11"/>
  <c r="AU34" i="11" s="1"/>
  <c r="AF34" i="11"/>
  <c r="BT110" i="9"/>
  <c r="CI110" i="11"/>
  <c r="CI110" i="9" s="1"/>
  <c r="AZ110" i="9"/>
  <c r="BO110" i="11"/>
  <c r="BO110" i="9" s="1"/>
  <c r="BW54" i="9"/>
  <c r="BW58" i="13"/>
  <c r="CC54" i="13"/>
  <c r="BD55" i="13"/>
  <c r="AR55" i="13"/>
  <c r="AL55" i="9"/>
  <c r="AK128" i="13"/>
  <c r="BE104" i="13"/>
  <c r="BY128" i="13"/>
  <c r="AN104" i="13"/>
  <c r="AP128" i="13"/>
  <c r="Q145" i="13"/>
  <c r="AA123" i="13"/>
  <c r="L124" i="13"/>
  <c r="BJ124" i="13"/>
  <c r="BV58" i="14"/>
  <c r="CB54" i="14"/>
  <c r="AP111" i="14"/>
  <c r="AP120" i="14"/>
  <c r="CD104" i="14"/>
  <c r="CG104" i="14" s="1"/>
  <c r="AU143" i="14"/>
  <c r="AA122" i="14"/>
  <c r="BO115" i="14"/>
  <c r="AZ106" i="14"/>
  <c r="AZ116" i="14"/>
  <c r="BJ106" i="14"/>
  <c r="BJ116" i="14"/>
  <c r="CO82" i="14"/>
  <c r="BE100" i="14"/>
  <c r="AZ40" i="11"/>
  <c r="BC35" i="11"/>
  <c r="AZ36" i="11"/>
  <c r="BO35" i="11"/>
  <c r="CG38" i="12"/>
  <c r="CG27" i="12"/>
  <c r="BJ40" i="12"/>
  <c r="BM40" i="12" s="1"/>
  <c r="BJ36" i="12"/>
  <c r="BM35" i="12"/>
  <c r="AP32" i="13"/>
  <c r="AP25" i="9"/>
  <c r="AS25" i="13"/>
  <c r="AP29" i="13"/>
  <c r="BE31" i="13"/>
  <c r="BE30" i="9"/>
  <c r="BE40" i="11"/>
  <c r="BH40" i="11" s="1"/>
  <c r="BE36" i="11"/>
  <c r="BH35" i="11"/>
  <c r="AP28" i="9"/>
  <c r="AS28" i="13"/>
  <c r="AI28" i="11"/>
  <c r="AU28" i="11"/>
  <c r="L40" i="11"/>
  <c r="AA35" i="11"/>
  <c r="O35" i="11"/>
  <c r="L36" i="11"/>
  <c r="AK46" i="11"/>
  <c r="AN46" i="11" s="1"/>
  <c r="AN41" i="11"/>
  <c r="AK42" i="11"/>
  <c r="AK47" i="11"/>
  <c r="Q46" i="12"/>
  <c r="Q42" i="12"/>
  <c r="Q47" i="12"/>
  <c r="T41" i="12"/>
  <c r="CG44" i="11"/>
  <c r="BY43" i="9"/>
  <c r="CB43" i="13"/>
  <c r="AF32" i="13"/>
  <c r="AI25" i="13"/>
  <c r="AU25" i="13"/>
  <c r="AF29" i="13"/>
  <c r="AF25" i="9"/>
  <c r="L46" i="13"/>
  <c r="L41" i="9"/>
  <c r="L47" i="13"/>
  <c r="L42" i="13"/>
  <c r="O41" i="13"/>
  <c r="AA41" i="13"/>
  <c r="CG37" i="13"/>
  <c r="L28" i="9"/>
  <c r="AA28" i="13"/>
  <c r="O28" i="13"/>
  <c r="AF28" i="9"/>
  <c r="AI28" i="13"/>
  <c r="AU28" i="13"/>
  <c r="BT46" i="13"/>
  <c r="BT41" i="9"/>
  <c r="BT47" i="13"/>
  <c r="CI41" i="13"/>
  <c r="BT42" i="13"/>
  <c r="BW41" i="13"/>
  <c r="AK41" i="9"/>
  <c r="AK47" i="13"/>
  <c r="AN41" i="13"/>
  <c r="AK42" i="13"/>
  <c r="AK46" i="13"/>
  <c r="AZ31" i="11"/>
  <c r="BO30" i="11"/>
  <c r="BO31" i="11" s="1"/>
  <c r="CB45" i="11"/>
  <c r="AA28" i="14"/>
  <c r="O28" i="14"/>
  <c r="AA37" i="11"/>
  <c r="O37" i="11"/>
  <c r="BH38" i="12"/>
  <c r="BM37" i="13"/>
  <c r="BT30" i="9"/>
  <c r="CI30" i="13"/>
  <c r="BT31" i="13"/>
  <c r="AS39" i="14"/>
  <c r="BJ32" i="13"/>
  <c r="BJ29" i="13"/>
  <c r="BJ25" i="9"/>
  <c r="Y43" i="12"/>
  <c r="CI28" i="14"/>
  <c r="CL28" i="14" s="1"/>
  <c r="BW28" i="14"/>
  <c r="AU43" i="12"/>
  <c r="AX43" i="12" s="1"/>
  <c r="AI43" i="12"/>
  <c r="AS38" i="12"/>
  <c r="CD32" i="13"/>
  <c r="CG25" i="13"/>
  <c r="CD25" i="9"/>
  <c r="CD29" i="13"/>
  <c r="Y44" i="12"/>
  <c r="AK40" i="14"/>
  <c r="AK36" i="14"/>
  <c r="AN35" i="14"/>
  <c r="AP44" i="9"/>
  <c r="AS44" i="13"/>
  <c r="CI114" i="12"/>
  <c r="BT104" i="12"/>
  <c r="CD128" i="12"/>
  <c r="V104" i="12"/>
  <c r="Y104" i="12" s="1"/>
  <c r="AZ104" i="12"/>
  <c r="BO114" i="12"/>
  <c r="AF128" i="12"/>
  <c r="AU127" i="12"/>
  <c r="BT145" i="12"/>
  <c r="CI144" i="12"/>
  <c r="L124" i="12"/>
  <c r="AA123" i="12"/>
  <c r="BG92" i="13"/>
  <c r="BD92" i="13" s="1"/>
  <c r="BM92" i="9"/>
  <c r="BG92" i="9" s="1"/>
  <c r="BM82" i="9"/>
  <c r="BG82" i="9" s="1"/>
  <c r="BD82" i="9" s="1"/>
  <c r="BG82" i="13"/>
  <c r="BD82" i="13" s="1"/>
  <c r="CF85" i="9"/>
  <c r="BZ85" i="9" s="1"/>
  <c r="BZ85" i="13"/>
  <c r="L100" i="13"/>
  <c r="AA105" i="13"/>
  <c r="V33" i="9"/>
  <c r="V34" i="13"/>
  <c r="L20" i="9"/>
  <c r="AA20" i="13"/>
  <c r="L24" i="13"/>
  <c r="CI110" i="13"/>
  <c r="CI100" i="13" s="1"/>
  <c r="J55" i="11"/>
  <c r="K11" i="21" s="1"/>
  <c r="Y91" i="13"/>
  <c r="G91" i="13" s="1"/>
  <c r="P91" i="9"/>
  <c r="L75" i="9"/>
  <c r="J56" i="13"/>
  <c r="K12" i="19" s="1"/>
  <c r="CD19" i="9"/>
  <c r="CG19" i="9" s="1"/>
  <c r="CG19" i="13"/>
  <c r="Y73" i="12"/>
  <c r="G73" i="12" s="1"/>
  <c r="P77" i="12"/>
  <c r="Y77" i="12" s="1"/>
  <c r="G77" i="12" s="1"/>
  <c r="CO91" i="12"/>
  <c r="CF58" i="12"/>
  <c r="AA22" i="14"/>
  <c r="CI22" i="14"/>
  <c r="AK24" i="14"/>
  <c r="AA20" i="12"/>
  <c r="L24" i="12"/>
  <c r="Q34" i="12"/>
  <c r="Q24" i="12"/>
  <c r="L100" i="12"/>
  <c r="AA105" i="12"/>
  <c r="BD55" i="11"/>
  <c r="BJ55" i="11" s="1"/>
  <c r="BE134" i="11"/>
  <c r="BE139" i="9"/>
  <c r="AZ144" i="9"/>
  <c r="BO144" i="11"/>
  <c r="AZ145" i="11"/>
  <c r="AP136" i="11"/>
  <c r="AP141" i="11"/>
  <c r="AP140" i="9"/>
  <c r="CI122" i="11"/>
  <c r="CI122" i="9" s="1"/>
  <c r="BT122" i="9"/>
  <c r="BT126" i="9"/>
  <c r="CI126" i="11"/>
  <c r="CI126" i="9" s="1"/>
  <c r="BT143" i="9"/>
  <c r="CI143" i="11"/>
  <c r="CI143" i="9" s="1"/>
  <c r="BY127" i="9"/>
  <c r="BY128" i="9" s="1"/>
  <c r="BY128" i="11"/>
  <c r="V123" i="9"/>
  <c r="V124" i="9" s="1"/>
  <c r="V124" i="11"/>
  <c r="J56" i="14"/>
  <c r="K12" i="22" s="1"/>
  <c r="BJ142" i="9"/>
  <c r="BJ138" i="11"/>
  <c r="BJ138" i="9" s="1"/>
  <c r="BO142" i="12"/>
  <c r="AZ138" i="12"/>
  <c r="BT125" i="9"/>
  <c r="CI125" i="11"/>
  <c r="CI125" i="9" s="1"/>
  <c r="AU129" i="13"/>
  <c r="BY108" i="11"/>
  <c r="BY117" i="9"/>
  <c r="Q108" i="12"/>
  <c r="BE138" i="12"/>
  <c r="BE108" i="12"/>
  <c r="AZ108" i="12"/>
  <c r="BO117" i="12"/>
  <c r="AA19" i="14"/>
  <c r="O19" i="14"/>
  <c r="AA129" i="14"/>
  <c r="CD34" i="11"/>
  <c r="AA105" i="11"/>
  <c r="L100" i="11"/>
  <c r="L100" i="9" s="1"/>
  <c r="L105" i="9"/>
  <c r="CI20" i="11"/>
  <c r="BT24" i="11"/>
  <c r="O57" i="9"/>
  <c r="AR54" i="13"/>
  <c r="AL58" i="13"/>
  <c r="BD54" i="13"/>
  <c r="AL54" i="9"/>
  <c r="AP106" i="13"/>
  <c r="AP116" i="13"/>
  <c r="CI126" i="13"/>
  <c r="AK109" i="13"/>
  <c r="AN109" i="13" s="1"/>
  <c r="BJ111" i="13"/>
  <c r="BJ120" i="13"/>
  <c r="AZ109" i="13"/>
  <c r="BO118" i="13"/>
  <c r="AZ136" i="13"/>
  <c r="AZ141" i="13"/>
  <c r="BO140" i="13"/>
  <c r="BO114" i="13"/>
  <c r="AZ104" i="13"/>
  <c r="AU144" i="13"/>
  <c r="AF145" i="13"/>
  <c r="AU127" i="14"/>
  <c r="AF128" i="14"/>
  <c r="CI122" i="14"/>
  <c r="AF109" i="14"/>
  <c r="AU118" i="14"/>
  <c r="Q136" i="14"/>
  <c r="Q141" i="14"/>
  <c r="BY109" i="14"/>
  <c r="CB109" i="14" s="1"/>
  <c r="AA127" i="14"/>
  <c r="L128" i="14"/>
  <c r="AU58" i="14"/>
  <c r="L34" i="14"/>
  <c r="AA33" i="14"/>
  <c r="BW43" i="12"/>
  <c r="CI43" i="12"/>
  <c r="BO39" i="11"/>
  <c r="BC39" i="11"/>
  <c r="BO25" i="14"/>
  <c r="BC25" i="14"/>
  <c r="AZ29" i="14"/>
  <c r="AZ32" i="14"/>
  <c r="BO43" i="11"/>
  <c r="BC43" i="11"/>
  <c r="AU38" i="14"/>
  <c r="AI38" i="14"/>
  <c r="AF134" i="12"/>
  <c r="AI134" i="12" s="1"/>
  <c r="AU139" i="12"/>
  <c r="BY109" i="12"/>
  <c r="CB109" i="12" s="1"/>
  <c r="BY106" i="12"/>
  <c r="BY116" i="12"/>
  <c r="CD134" i="12"/>
  <c r="CG134" i="12" s="1"/>
  <c r="AP111" i="12"/>
  <c r="AP112" i="12" s="1"/>
  <c r="AP120" i="12"/>
  <c r="CX85" i="9"/>
  <c r="CR85" i="9" s="1"/>
  <c r="CR85" i="13"/>
  <c r="AU82" i="9"/>
  <c r="AO82" i="9" s="1"/>
  <c r="AL82" i="9" s="1"/>
  <c r="AO82" i="13"/>
  <c r="AL82" i="13" s="1"/>
  <c r="CX91" i="9"/>
  <c r="CR91" i="9" s="1"/>
  <c r="CR91" i="13"/>
  <c r="CO91" i="13" s="1"/>
  <c r="BM25" i="13"/>
  <c r="BJ24" i="13"/>
  <c r="BJ20" i="9"/>
  <c r="Q17" i="9"/>
  <c r="T17" i="9" s="1"/>
  <c r="T17" i="13"/>
  <c r="CO82" i="12"/>
  <c r="CO89" i="12"/>
  <c r="CI22" i="12"/>
  <c r="BJ22" i="9"/>
  <c r="AU23" i="14"/>
  <c r="L34" i="12"/>
  <c r="AA33" i="12"/>
  <c r="AR57" i="11"/>
  <c r="AX57" i="11" s="1"/>
  <c r="AZ119" i="9"/>
  <c r="AZ120" i="11"/>
  <c r="BO119" i="11"/>
  <c r="AZ111" i="11"/>
  <c r="CD119" i="9"/>
  <c r="CD120" i="11"/>
  <c r="CD111" i="11"/>
  <c r="BT104" i="11"/>
  <c r="CI114" i="11"/>
  <c r="CI114" i="9" s="1"/>
  <c r="BT114" i="9"/>
  <c r="AP145" i="11"/>
  <c r="AP144" i="9"/>
  <c r="AP145" i="9" s="1"/>
  <c r="AF126" i="9"/>
  <c r="AU126" i="11"/>
  <c r="AU126" i="9" s="1"/>
  <c r="L120" i="11"/>
  <c r="L111" i="11"/>
  <c r="AA119" i="11"/>
  <c r="L119" i="9"/>
  <c r="AK114" i="9"/>
  <c r="AK104" i="11"/>
  <c r="Q116" i="11"/>
  <c r="Q115" i="9"/>
  <c r="Q106" i="11"/>
  <c r="L113" i="11"/>
  <c r="AA121" i="11"/>
  <c r="L121" i="9"/>
  <c r="AP138" i="11"/>
  <c r="AP138" i="9" s="1"/>
  <c r="AP142" i="9"/>
  <c r="BO146" i="12"/>
  <c r="AA142" i="14"/>
  <c r="L138" i="14"/>
  <c r="AA138" i="14" s="1"/>
  <c r="AP103" i="12"/>
  <c r="AK138" i="12"/>
  <c r="BY138" i="12"/>
  <c r="BY103" i="12"/>
  <c r="BO16" i="11"/>
  <c r="BR17" i="11" s="1"/>
  <c r="BC17" i="11"/>
  <c r="AU110" i="11"/>
  <c r="AU110" i="9" s="1"/>
  <c r="AF110" i="9"/>
  <c r="BJ24" i="11"/>
  <c r="BW55" i="9"/>
  <c r="BD57" i="13"/>
  <c r="AR57" i="13"/>
  <c r="AL57" i="9"/>
  <c r="AF109" i="13"/>
  <c r="AU118" i="13"/>
  <c r="CB134" i="13"/>
  <c r="AP120" i="13"/>
  <c r="AP111" i="13"/>
  <c r="AF136" i="13"/>
  <c r="AU140" i="13"/>
  <c r="AF141" i="13"/>
  <c r="AK111" i="13"/>
  <c r="AK120" i="13"/>
  <c r="CI122" i="13"/>
  <c r="AO58" i="14"/>
  <c r="AZ134" i="14"/>
  <c r="BO139" i="14"/>
  <c r="BE111" i="14"/>
  <c r="BE120" i="14"/>
  <c r="Q106" i="14"/>
  <c r="Q116" i="14"/>
  <c r="BE136" i="14"/>
  <c r="BE137" i="14" s="1"/>
  <c r="BE141" i="14"/>
  <c r="BW90" i="14"/>
  <c r="CE58" i="14"/>
  <c r="AK100" i="14"/>
  <c r="O26" i="13"/>
  <c r="L26" i="9"/>
  <c r="AA26" i="13"/>
  <c r="V32" i="14"/>
  <c r="Y25" i="14"/>
  <c r="V29" i="14"/>
  <c r="Y29" i="14" s="1"/>
  <c r="BW91" i="12"/>
  <c r="CC56" i="12"/>
  <c r="O26" i="11"/>
  <c r="AA26" i="11"/>
  <c r="BW45" i="11"/>
  <c r="CI28" i="11"/>
  <c r="CL28" i="11" s="1"/>
  <c r="BW28" i="11"/>
  <c r="BM25" i="11"/>
  <c r="BJ32" i="11"/>
  <c r="BJ29" i="11"/>
  <c r="BM29" i="11" s="1"/>
  <c r="CB25" i="11"/>
  <c r="BY32" i="11"/>
  <c r="BY29" i="11"/>
  <c r="CG44" i="14"/>
  <c r="Y38" i="13"/>
  <c r="V26" i="9"/>
  <c r="Y26" i="13"/>
  <c r="AK44" i="9"/>
  <c r="AN44" i="9" s="1"/>
  <c r="AN44" i="13"/>
  <c r="BO45" i="13"/>
  <c r="AZ45" i="9"/>
  <c r="BC45" i="13"/>
  <c r="AZ46" i="13"/>
  <c r="AZ41" i="9"/>
  <c r="BO41" i="13"/>
  <c r="AZ47" i="13"/>
  <c r="AZ42" i="13"/>
  <c r="BC41" i="13"/>
  <c r="BJ46" i="13"/>
  <c r="BJ41" i="9"/>
  <c r="BJ47" i="13"/>
  <c r="BM41" i="13"/>
  <c r="BJ42" i="13"/>
  <c r="BJ26" i="9"/>
  <c r="BM26" i="13"/>
  <c r="CD41" i="9"/>
  <c r="CD46" i="13"/>
  <c r="CG41" i="13"/>
  <c r="CD47" i="13"/>
  <c r="CD42" i="13"/>
  <c r="Y37" i="13"/>
  <c r="AI44" i="14"/>
  <c r="AU44" i="14"/>
  <c r="BO38" i="13"/>
  <c r="BC38" i="13"/>
  <c r="BT32" i="12"/>
  <c r="BW25" i="12"/>
  <c r="CI25" i="12"/>
  <c r="BT29" i="12"/>
  <c r="BO28" i="13"/>
  <c r="AZ28" i="9"/>
  <c r="BC28" i="13"/>
  <c r="BM37" i="11"/>
  <c r="BH38" i="11"/>
  <c r="CD27" i="9"/>
  <c r="CG27" i="13"/>
  <c r="BY47" i="14"/>
  <c r="BY46" i="14"/>
  <c r="BY42" i="14"/>
  <c r="CB41" i="14"/>
  <c r="CG28" i="13"/>
  <c r="CD28" i="9"/>
  <c r="BY30" i="9"/>
  <c r="BY31" i="13"/>
  <c r="AA43" i="11"/>
  <c r="O43" i="11"/>
  <c r="V106" i="12"/>
  <c r="V116" i="12"/>
  <c r="BE136" i="12"/>
  <c r="BE141" i="12"/>
  <c r="AZ124" i="12"/>
  <c r="BO123" i="12"/>
  <c r="BO124" i="12" s="1"/>
  <c r="BE134" i="12"/>
  <c r="BH134" i="12" s="1"/>
  <c r="V111" i="12"/>
  <c r="V112" i="12" s="1"/>
  <c r="V120" i="12"/>
  <c r="AU143" i="12"/>
  <c r="BJ128" i="12"/>
  <c r="CX82" i="9"/>
  <c r="CR82" i="9" s="1"/>
  <c r="CR82" i="13"/>
  <c r="CO82" i="13" s="1"/>
  <c r="BZ91" i="13"/>
  <c r="BW91" i="13" s="1"/>
  <c r="CF91" i="9"/>
  <c r="BZ91" i="9" s="1"/>
  <c r="CX83" i="9"/>
  <c r="CR83" i="9" s="1"/>
  <c r="CR83" i="13"/>
  <c r="CO83" i="13" s="1"/>
  <c r="AF16" i="9"/>
  <c r="AU16" i="13"/>
  <c r="P93" i="11"/>
  <c r="Y93" i="11" s="1"/>
  <c r="G93" i="11" s="1"/>
  <c r="Y89" i="11"/>
  <c r="G89" i="11" s="1"/>
  <c r="L92" i="9"/>
  <c r="Y90" i="13"/>
  <c r="G90" i="13" s="1"/>
  <c r="P90" i="9"/>
  <c r="AK17" i="9"/>
  <c r="AN17" i="13"/>
  <c r="BM17" i="12"/>
  <c r="BO23" i="14"/>
  <c r="O27" i="12"/>
  <c r="AA22" i="12"/>
  <c r="CI22" i="11"/>
  <c r="V34" i="12"/>
  <c r="V24" i="12"/>
  <c r="BO20" i="12"/>
  <c r="AZ24" i="12"/>
  <c r="AP100" i="12"/>
  <c r="CI55" i="11"/>
  <c r="BW82" i="11"/>
  <c r="L116" i="11"/>
  <c r="AA115" i="11"/>
  <c r="L106" i="11"/>
  <c r="L115" i="9"/>
  <c r="BE141" i="11"/>
  <c r="BE140" i="9"/>
  <c r="BE136" i="11"/>
  <c r="V106" i="11"/>
  <c r="V115" i="9"/>
  <c r="V116" i="9" s="1"/>
  <c r="V116" i="11"/>
  <c r="BT145" i="11"/>
  <c r="BT144" i="9"/>
  <c r="BT145" i="9" s="1"/>
  <c r="CI144" i="11"/>
  <c r="AU122" i="11"/>
  <c r="AU122" i="9" s="1"/>
  <c r="AF122" i="9"/>
  <c r="BT109" i="11"/>
  <c r="CI118" i="11"/>
  <c r="CI118" i="9" s="1"/>
  <c r="BT118" i="9"/>
  <c r="Q117" i="9"/>
  <c r="Q108" i="11"/>
  <c r="CD108" i="11"/>
  <c r="CD117" i="9"/>
  <c r="BO146" i="13"/>
  <c r="AA146" i="11"/>
  <c r="L146" i="9"/>
  <c r="Q108" i="13"/>
  <c r="AA121" i="13"/>
  <c r="L113" i="13"/>
  <c r="BO117" i="14"/>
  <c r="AZ108" i="14"/>
  <c r="AA146" i="14"/>
  <c r="AL82" i="11"/>
  <c r="BD90" i="11"/>
  <c r="AL90" i="11"/>
  <c r="BD82" i="11"/>
  <c r="V24" i="11"/>
  <c r="AA18" i="11"/>
  <c r="O58" i="9"/>
  <c r="BD56" i="13"/>
  <c r="AR56" i="13"/>
  <c r="AL56" i="9"/>
  <c r="BE111" i="13"/>
  <c r="BE112" i="13" s="1"/>
  <c r="BE120" i="13"/>
  <c r="BO126" i="13"/>
  <c r="V120" i="13"/>
  <c r="V111" i="13"/>
  <c r="V112" i="13" s="1"/>
  <c r="Q136" i="13"/>
  <c r="Q137" i="13" s="1"/>
  <c r="Q141" i="13"/>
  <c r="BM134" i="13"/>
  <c r="BT134" i="13"/>
  <c r="CI139" i="13"/>
  <c r="AA143" i="13"/>
  <c r="G143" i="13" s="1"/>
  <c r="CB55" i="14"/>
  <c r="BY136" i="14"/>
  <c r="BY141" i="14"/>
  <c r="AP109" i="14"/>
  <c r="AS109" i="14" s="1"/>
  <c r="BT145" i="14"/>
  <c r="CI144" i="14"/>
  <c r="AF136" i="14"/>
  <c r="AU140" i="14"/>
  <c r="AF141" i="14"/>
  <c r="AZ124" i="14"/>
  <c r="BO123" i="14"/>
  <c r="AK99" i="14"/>
  <c r="AN104" i="14"/>
  <c r="AZ104" i="14"/>
  <c r="BO114" i="14"/>
  <c r="CO83" i="14"/>
  <c r="M10" i="22"/>
  <c r="X58" i="14"/>
  <c r="AA20" i="14"/>
  <c r="L24" i="14"/>
  <c r="AU20" i="14"/>
  <c r="AF24" i="14"/>
  <c r="L35" i="9"/>
  <c r="L40" i="13"/>
  <c r="O35" i="13"/>
  <c r="AA35" i="13"/>
  <c r="L36" i="13"/>
  <c r="O44" i="13"/>
  <c r="L44" i="9"/>
  <c r="AA44" i="13"/>
  <c r="L32" i="12"/>
  <c r="O25" i="12"/>
  <c r="L29" i="12"/>
  <c r="AA25" i="12"/>
  <c r="AZ109" i="12"/>
  <c r="BO118" i="12"/>
  <c r="AA139" i="12"/>
  <c r="L134" i="12"/>
  <c r="CX92" i="9"/>
  <c r="CR92" i="9" s="1"/>
  <c r="CR92" i="13"/>
  <c r="CO92" i="13" s="1"/>
  <c r="AP33" i="9"/>
  <c r="AP34" i="9" s="1"/>
  <c r="AP34" i="13"/>
  <c r="Y81" i="11"/>
  <c r="G81" i="11" s="1"/>
  <c r="P85" i="11"/>
  <c r="Y83" i="13"/>
  <c r="G83" i="13" s="1"/>
  <c r="P83" i="9"/>
  <c r="L89" i="9"/>
  <c r="L93" i="13"/>
  <c r="CD17" i="9"/>
  <c r="CG17" i="9" s="1"/>
  <c r="CG17" i="13"/>
  <c r="BD83" i="12"/>
  <c r="AL91" i="12"/>
  <c r="BD91" i="12"/>
  <c r="AL83" i="12"/>
  <c r="AZ21" i="9"/>
  <c r="BO21" i="13"/>
  <c r="AA22" i="13"/>
  <c r="L22" i="9"/>
  <c r="BO23" i="13"/>
  <c r="BE23" i="9"/>
  <c r="BT23" i="9"/>
  <c r="CI23" i="13"/>
  <c r="CI23" i="9" s="1"/>
  <c r="AS26" i="12"/>
  <c r="AK34" i="12"/>
  <c r="AK24" i="12"/>
  <c r="CI110" i="12"/>
  <c r="BD57" i="11"/>
  <c r="BJ57" i="11" s="1"/>
  <c r="AK136" i="11"/>
  <c r="AK140" i="9"/>
  <c r="AK141" i="11"/>
  <c r="V111" i="11"/>
  <c r="V111" i="9" s="1"/>
  <c r="V119" i="9"/>
  <c r="V120" i="11"/>
  <c r="BY134" i="11"/>
  <c r="BY139" i="9"/>
  <c r="AP134" i="11"/>
  <c r="AP139" i="9"/>
  <c r="L124" i="11"/>
  <c r="AA123" i="11"/>
  <c r="L123" i="9"/>
  <c r="L124" i="9" s="1"/>
  <c r="L140" i="9"/>
  <c r="L136" i="11"/>
  <c r="L141" i="11"/>
  <c r="AA140" i="11"/>
  <c r="BE109" i="11"/>
  <c r="BE118" i="9"/>
  <c r="Q145" i="11"/>
  <c r="Q144" i="9"/>
  <c r="Q145" i="9" s="1"/>
  <c r="V117" i="9"/>
  <c r="V108" i="11"/>
  <c r="AP121" i="9"/>
  <c r="AP113" i="11"/>
  <c r="AP113" i="9" s="1"/>
  <c r="CI146" i="11"/>
  <c r="CI146" i="9" s="1"/>
  <c r="BT146" i="9"/>
  <c r="CD138" i="11"/>
  <c r="CD138" i="9" s="1"/>
  <c r="CD142" i="9"/>
  <c r="BY103" i="13"/>
  <c r="CO83" i="11"/>
  <c r="AU58" i="11"/>
  <c r="AL89" i="11"/>
  <c r="BD89" i="11"/>
  <c r="AL81" i="11"/>
  <c r="BD81" i="11"/>
  <c r="AK24" i="11"/>
  <c r="BY24" i="11"/>
  <c r="BW56" i="9"/>
  <c r="AO55" i="9"/>
  <c r="BH134" i="13"/>
  <c r="L109" i="13"/>
  <c r="AA118" i="13"/>
  <c r="L104" i="13"/>
  <c r="AA114" i="13"/>
  <c r="V116" i="13"/>
  <c r="V106" i="13"/>
  <c r="AU123" i="13"/>
  <c r="AU124" i="13" s="1"/>
  <c r="AF124" i="13"/>
  <c r="AS134" i="13"/>
  <c r="BT111" i="14"/>
  <c r="CI119" i="14"/>
  <c r="BT120" i="14"/>
  <c r="AF116" i="14"/>
  <c r="AU115" i="14"/>
  <c r="AF106" i="14"/>
  <c r="L111" i="14"/>
  <c r="AA119" i="14"/>
  <c r="L120" i="14"/>
  <c r="BY106" i="14"/>
  <c r="BY116" i="14"/>
  <c r="CO90" i="14"/>
  <c r="BE34" i="14"/>
  <c r="BO20" i="14"/>
  <c r="AZ24" i="14"/>
  <c r="Q40" i="12"/>
  <c r="T35" i="12"/>
  <c r="Q36" i="12"/>
  <c r="AF27" i="9"/>
  <c r="AU27" i="13"/>
  <c r="AI27" i="13"/>
  <c r="CI44" i="12"/>
  <c r="BW44" i="12"/>
  <c r="V40" i="14"/>
  <c r="Y40" i="14" s="1"/>
  <c r="Y35" i="14"/>
  <c r="V36" i="14"/>
  <c r="CD44" i="9"/>
  <c r="CG44" i="13"/>
  <c r="BJ28" i="9"/>
  <c r="BM28" i="13"/>
  <c r="Q44" i="9"/>
  <c r="T44" i="9" s="1"/>
  <c r="T44" i="13"/>
  <c r="BO44" i="13"/>
  <c r="BC44" i="13"/>
  <c r="AZ44" i="9"/>
  <c r="AO89" i="13"/>
  <c r="AL89" i="13" s="1"/>
  <c r="AU89" i="9"/>
  <c r="AO89" i="9" s="1"/>
  <c r="BT20" i="9"/>
  <c r="BT24" i="13"/>
  <c r="CI20" i="13"/>
  <c r="BY40" i="11"/>
  <c r="CB40" i="11" s="1"/>
  <c r="CB35" i="11"/>
  <c r="BY36" i="11"/>
  <c r="BJ46" i="11"/>
  <c r="BJ47" i="11"/>
  <c r="BM41" i="11"/>
  <c r="BJ42" i="11"/>
  <c r="BE46" i="11"/>
  <c r="BH46" i="11" s="1"/>
  <c r="BE47" i="11"/>
  <c r="BE42" i="11"/>
  <c r="BH41" i="11"/>
  <c r="AK40" i="11"/>
  <c r="AN40" i="11" s="1"/>
  <c r="AK36" i="11"/>
  <c r="AN35" i="11"/>
  <c r="BY40" i="14"/>
  <c r="CB40" i="14" s="1"/>
  <c r="BY36" i="14"/>
  <c r="CB35" i="14"/>
  <c r="BY40" i="13"/>
  <c r="BY35" i="9"/>
  <c r="CB35" i="13"/>
  <c r="BY36" i="13"/>
  <c r="T38" i="13"/>
  <c r="CG38" i="14"/>
  <c r="BO37" i="13"/>
  <c r="BC37" i="13"/>
  <c r="BE26" i="9"/>
  <c r="BH26" i="13"/>
  <c r="BT47" i="14"/>
  <c r="CI41" i="14"/>
  <c r="BW41" i="14"/>
  <c r="BT46" i="14"/>
  <c r="BT42" i="14"/>
  <c r="AU37" i="11"/>
  <c r="AX37" i="11" s="1"/>
  <c r="AI37" i="11"/>
  <c r="CD47" i="14"/>
  <c r="CD46" i="14"/>
  <c r="CG46" i="14" s="1"/>
  <c r="CD42" i="14"/>
  <c r="CG41" i="14"/>
  <c r="BJ40" i="14"/>
  <c r="BM35" i="14"/>
  <c r="BJ36" i="14"/>
  <c r="BO39" i="13"/>
  <c r="BC39" i="13"/>
  <c r="BW43" i="14"/>
  <c r="CI43" i="14"/>
  <c r="CL43" i="14" s="1"/>
  <c r="CI38" i="13"/>
  <c r="CL38" i="13" s="1"/>
  <c r="BW38" i="13"/>
  <c r="AP30" i="9"/>
  <c r="AP31" i="9" s="1"/>
  <c r="AP31" i="13"/>
  <c r="CI37" i="14"/>
  <c r="CL37" i="14" s="1"/>
  <c r="BW37" i="14"/>
  <c r="CG39" i="12"/>
  <c r="CI39" i="12"/>
  <c r="CL39" i="12" s="1"/>
  <c r="BW39" i="12"/>
  <c r="BM44" i="13"/>
  <c r="BJ44" i="9"/>
  <c r="CG43" i="12"/>
  <c r="BH43" i="13"/>
  <c r="BE43" i="9"/>
  <c r="BT32" i="14"/>
  <c r="CI25" i="14"/>
  <c r="BW25" i="14"/>
  <c r="BT29" i="14"/>
  <c r="BY111" i="12"/>
  <c r="BY120" i="12"/>
  <c r="AP128" i="12"/>
  <c r="AZ134" i="12"/>
  <c r="BO139" i="12"/>
  <c r="AF145" i="12"/>
  <c r="AU144" i="12"/>
  <c r="AU145" i="12" s="1"/>
  <c r="AP107" i="12"/>
  <c r="AS104" i="12"/>
  <c r="AP99" i="12"/>
  <c r="CD104" i="12"/>
  <c r="CG104" i="12" s="1"/>
  <c r="AZ111" i="12"/>
  <c r="BO119" i="12"/>
  <c r="BO120" i="12" s="1"/>
  <c r="AZ120" i="12"/>
  <c r="AK136" i="12"/>
  <c r="AK137" i="12" s="1"/>
  <c r="AK141" i="12"/>
  <c r="BM89" i="9"/>
  <c r="BG89" i="9" s="1"/>
  <c r="BG89" i="13"/>
  <c r="BD89" i="13" s="1"/>
  <c r="CX90" i="9"/>
  <c r="CR90" i="9" s="1"/>
  <c r="CR90" i="13"/>
  <c r="CO90" i="13" s="1"/>
  <c r="CX84" i="9"/>
  <c r="CR84" i="9" s="1"/>
  <c r="CR84" i="13"/>
  <c r="CO84" i="13" s="1"/>
  <c r="AU56" i="9"/>
  <c r="CD20" i="9"/>
  <c r="CD24" i="13"/>
  <c r="BT16" i="9"/>
  <c r="CI16" i="13"/>
  <c r="CI16" i="9" s="1"/>
  <c r="L84" i="9"/>
  <c r="P84" i="9"/>
  <c r="Y84" i="13"/>
  <c r="G84" i="13" s="1"/>
  <c r="V17" i="9"/>
  <c r="Y17" i="9" s="1"/>
  <c r="Y17" i="13"/>
  <c r="L93" i="12"/>
  <c r="O17" i="12"/>
  <c r="AA17" i="12"/>
  <c r="BW89" i="12"/>
  <c r="AU58" i="12"/>
  <c r="AL89" i="12"/>
  <c r="BD89" i="12"/>
  <c r="BD81" i="12"/>
  <c r="AL81" i="12"/>
  <c r="AN28" i="12"/>
  <c r="AK23" i="9"/>
  <c r="AU23" i="11"/>
  <c r="V100" i="12"/>
  <c r="AU110" i="12"/>
  <c r="T19" i="12"/>
  <c r="BW58" i="11"/>
  <c r="CC54" i="11"/>
  <c r="L144" i="9"/>
  <c r="L145" i="9" s="1"/>
  <c r="L145" i="11"/>
  <c r="AA144" i="11"/>
  <c r="AU143" i="11"/>
  <c r="AU143" i="9" s="1"/>
  <c r="AF143" i="9"/>
  <c r="BJ124" i="11"/>
  <c r="BJ123" i="9"/>
  <c r="BJ124" i="9" s="1"/>
  <c r="BO118" i="11"/>
  <c r="BO118" i="9" s="1"/>
  <c r="AZ109" i="11"/>
  <c r="AZ118" i="9"/>
  <c r="BE127" i="9"/>
  <c r="BE128" i="9" s="1"/>
  <c r="BE128" i="11"/>
  <c r="AF139" i="9"/>
  <c r="AU139" i="11"/>
  <c r="AU139" i="9" s="1"/>
  <c r="AF134" i="11"/>
  <c r="BT106" i="11"/>
  <c r="BT116" i="11"/>
  <c r="BT115" i="9"/>
  <c r="BT116" i="9" s="1"/>
  <c r="CI115" i="11"/>
  <c r="BJ134" i="11"/>
  <c r="BJ139" i="9"/>
  <c r="AU117" i="13"/>
  <c r="AF108" i="13"/>
  <c r="AK108" i="13"/>
  <c r="AK103" i="13" s="1"/>
  <c r="AA121" i="12"/>
  <c r="L113" i="12"/>
  <c r="AF125" i="9"/>
  <c r="AU125" i="11"/>
  <c r="AU125" i="9" s="1"/>
  <c r="CD113" i="11"/>
  <c r="CD113" i="9" s="1"/>
  <c r="CD121" i="9"/>
  <c r="AA142" i="12"/>
  <c r="L138" i="12"/>
  <c r="AU146" i="13"/>
  <c r="BE108" i="13"/>
  <c r="BE103" i="13" s="1"/>
  <c r="V113" i="13"/>
  <c r="V103" i="13" s="1"/>
  <c r="AZ113" i="13"/>
  <c r="BO121" i="13"/>
  <c r="BO125" i="14"/>
  <c r="BJ113" i="14"/>
  <c r="BJ103" i="14" s="1"/>
  <c r="BD84" i="11"/>
  <c r="BD92" i="11"/>
  <c r="AL92" i="11"/>
  <c r="AL84" i="11"/>
  <c r="BJ34" i="11"/>
  <c r="BJ100" i="11"/>
  <c r="BJ100" i="9" s="1"/>
  <c r="BJ105" i="9"/>
  <c r="R54" i="9"/>
  <c r="AO58" i="13"/>
  <c r="AO54" i="9"/>
  <c r="BT104" i="13"/>
  <c r="CI114" i="13"/>
  <c r="AZ128" i="13"/>
  <c r="BO127" i="13"/>
  <c r="V141" i="13"/>
  <c r="V136" i="13"/>
  <c r="V137" i="13" s="1"/>
  <c r="CD109" i="13"/>
  <c r="CG109" i="13" s="1"/>
  <c r="CD106" i="13"/>
  <c r="CD116" i="13"/>
  <c r="BT120" i="13"/>
  <c r="BT111" i="13"/>
  <c r="BT112" i="13" s="1"/>
  <c r="CI119" i="13"/>
  <c r="CI120" i="13" s="1"/>
  <c r="BO145" i="13"/>
  <c r="BJ109" i="13"/>
  <c r="BJ99" i="13" s="1"/>
  <c r="BM99" i="13" s="1"/>
  <c r="CB56" i="14"/>
  <c r="BJ104" i="14"/>
  <c r="BM104" i="14" s="1"/>
  <c r="AA143" i="14"/>
  <c r="Q124" i="14"/>
  <c r="BE109" i="14"/>
  <c r="BH109" i="14" s="1"/>
  <c r="Q134" i="14"/>
  <c r="T134" i="14" s="1"/>
  <c r="BJ124" i="14"/>
  <c r="V120" i="14"/>
  <c r="V111" i="14"/>
  <c r="CO91" i="14"/>
  <c r="BJ100" i="14"/>
  <c r="CD100" i="14"/>
  <c r="AS25" i="11"/>
  <c r="AP32" i="11"/>
  <c r="AP29" i="11"/>
  <c r="O27" i="11"/>
  <c r="AA27" i="11"/>
  <c r="BJ47" i="14"/>
  <c r="BJ46" i="14"/>
  <c r="BM41" i="14"/>
  <c r="BJ42" i="14"/>
  <c r="BO39" i="12"/>
  <c r="BR39" i="12" s="1"/>
  <c r="BC39" i="12"/>
  <c r="CG26" i="13"/>
  <c r="CD26" i="9"/>
  <c r="AZ32" i="13"/>
  <c r="BO25" i="13"/>
  <c r="BC25" i="13"/>
  <c r="AZ25" i="9"/>
  <c r="AZ29" i="13"/>
  <c r="L47" i="14"/>
  <c r="AA47" i="14" s="1"/>
  <c r="AA41" i="14"/>
  <c r="L42" i="14"/>
  <c r="O41" i="14"/>
  <c r="L46" i="14"/>
  <c r="BM90" i="9"/>
  <c r="BG90" i="9" s="1"/>
  <c r="BD90" i="9" s="1"/>
  <c r="BG90" i="13"/>
  <c r="BD90" i="13" s="1"/>
  <c r="AF20" i="9"/>
  <c r="AU20" i="13"/>
  <c r="AF24" i="13"/>
  <c r="CD46" i="12"/>
  <c r="CG41" i="12"/>
  <c r="CD47" i="12"/>
  <c r="CD42" i="12"/>
  <c r="AF40" i="11"/>
  <c r="AF36" i="11"/>
  <c r="AU35" i="11"/>
  <c r="AI35" i="11"/>
  <c r="BT46" i="12"/>
  <c r="BT47" i="12"/>
  <c r="CI41" i="12"/>
  <c r="BT42" i="12"/>
  <c r="BW41" i="12"/>
  <c r="Y35" i="12"/>
  <c r="V36" i="12"/>
  <c r="V40" i="12"/>
  <c r="L46" i="12"/>
  <c r="O41" i="12"/>
  <c r="L42" i="12"/>
  <c r="L47" i="12"/>
  <c r="AA41" i="12"/>
  <c r="BH45" i="12"/>
  <c r="BH28" i="12"/>
  <c r="BO37" i="12"/>
  <c r="BC37" i="12"/>
  <c r="AA43" i="14"/>
  <c r="O43" i="14"/>
  <c r="BT43" i="9"/>
  <c r="CI43" i="13"/>
  <c r="O39" i="13"/>
  <c r="AA39" i="13"/>
  <c r="AI38" i="13"/>
  <c r="BO26" i="12"/>
  <c r="G26" i="12" s="1"/>
  <c r="BH26" i="12"/>
  <c r="Y38" i="11"/>
  <c r="BM39" i="13"/>
  <c r="BO44" i="11"/>
  <c r="BC44" i="11"/>
  <c r="AU45" i="11"/>
  <c r="AI45" i="11"/>
  <c r="BC26" i="13"/>
  <c r="BO26" i="13"/>
  <c r="AZ26" i="9"/>
  <c r="BH45" i="11"/>
  <c r="CI44" i="11"/>
  <c r="BW44" i="11"/>
  <c r="CB25" i="12"/>
  <c r="BY32" i="12"/>
  <c r="BY29" i="12"/>
  <c r="CB29" i="12" s="1"/>
  <c r="O38" i="12"/>
  <c r="CI45" i="12"/>
  <c r="CL45" i="12" s="1"/>
  <c r="BW45" i="12"/>
  <c r="BM38" i="12"/>
  <c r="Y43" i="13"/>
  <c r="V43" i="9"/>
  <c r="Y26" i="14"/>
  <c r="AU39" i="11"/>
  <c r="AI39" i="11"/>
  <c r="L31" i="11"/>
  <c r="AA30" i="11"/>
  <c r="AA39" i="11"/>
  <c r="AD39" i="11" s="1"/>
  <c r="O39" i="11"/>
  <c r="BO43" i="13"/>
  <c r="BC43" i="13"/>
  <c r="AZ43" i="9"/>
  <c r="BO26" i="14"/>
  <c r="BR26" i="14" s="1"/>
  <c r="BC26" i="14"/>
  <c r="AU43" i="11"/>
  <c r="AX43" i="11" s="1"/>
  <c r="AI43" i="11"/>
  <c r="L31" i="14"/>
  <c r="AA30" i="14"/>
  <c r="V124" i="12"/>
  <c r="AU126" i="12"/>
  <c r="BY136" i="12"/>
  <c r="BY141" i="12"/>
  <c r="BT106" i="12"/>
  <c r="CI115" i="12"/>
  <c r="BT116" i="12"/>
  <c r="V128" i="12"/>
  <c r="AA122" i="12"/>
  <c r="G122" i="12" s="1"/>
  <c r="BM93" i="9"/>
  <c r="BG93" i="9" s="1"/>
  <c r="BG93" i="13"/>
  <c r="BM83" i="9"/>
  <c r="BG83" i="9" s="1"/>
  <c r="BG83" i="13"/>
  <c r="BD83" i="13" s="1"/>
  <c r="CX89" i="9"/>
  <c r="CR89" i="9" s="1"/>
  <c r="CR89" i="13"/>
  <c r="CO89" i="13" s="1"/>
  <c r="AK33" i="9"/>
  <c r="AK34" i="13"/>
  <c r="L85" i="11"/>
  <c r="AI17" i="14"/>
  <c r="AU17" i="14"/>
  <c r="AX17" i="14" s="1"/>
  <c r="L85" i="13"/>
  <c r="L81" i="9"/>
  <c r="AZ19" i="9"/>
  <c r="BC19" i="13"/>
  <c r="BO19" i="13"/>
  <c r="BT17" i="9"/>
  <c r="CI17" i="13"/>
  <c r="BW17" i="13"/>
  <c r="AI17" i="12"/>
  <c r="AU17" i="12"/>
  <c r="BG58" i="12"/>
  <c r="BY22" i="9"/>
  <c r="CD21" i="9"/>
  <c r="O26" i="12"/>
  <c r="AA21" i="12"/>
  <c r="CD34" i="12"/>
  <c r="CD24" i="12"/>
  <c r="BO135" i="12"/>
  <c r="AU18" i="12"/>
  <c r="AO58" i="11"/>
  <c r="AU115" i="11"/>
  <c r="AF116" i="11"/>
  <c r="AF106" i="11"/>
  <c r="AF115" i="9"/>
  <c r="BT127" i="9"/>
  <c r="BT128" i="11"/>
  <c r="CI127" i="11"/>
  <c r="AF111" i="11"/>
  <c r="AU119" i="11"/>
  <c r="AF120" i="11"/>
  <c r="AF119" i="9"/>
  <c r="Q104" i="11"/>
  <c r="Q114" i="9"/>
  <c r="AA114" i="11"/>
  <c r="L104" i="11"/>
  <c r="L114" i="9"/>
  <c r="AU118" i="11"/>
  <c r="AU118" i="9" s="1"/>
  <c r="AF109" i="11"/>
  <c r="AF118" i="9"/>
  <c r="CD141" i="11"/>
  <c r="CD140" i="9"/>
  <c r="CD136" i="11"/>
  <c r="Y91" i="14"/>
  <c r="G91" i="14" s="1"/>
  <c r="BJ117" i="9"/>
  <c r="BJ108" i="11"/>
  <c r="CD113" i="12"/>
  <c r="CD113" i="13"/>
  <c r="Q138" i="13"/>
  <c r="BT129" i="9"/>
  <c r="CI129" i="11"/>
  <c r="CI129" i="9" s="1"/>
  <c r="CO91" i="11"/>
  <c r="CO81" i="11"/>
  <c r="AK34" i="11"/>
  <c r="Q105" i="9"/>
  <c r="Q100" i="11"/>
  <c r="Q100" i="9" s="1"/>
  <c r="BE24" i="11"/>
  <c r="BW57" i="9"/>
  <c r="AO57" i="9"/>
  <c r="BT145" i="13"/>
  <c r="CI144" i="13"/>
  <c r="CI145" i="13" s="1"/>
  <c r="V124" i="13"/>
  <c r="AA127" i="13"/>
  <c r="L128" i="13"/>
  <c r="AZ134" i="13"/>
  <c r="BO139" i="13"/>
  <c r="BO141" i="13" s="1"/>
  <c r="L141" i="13"/>
  <c r="L136" i="13"/>
  <c r="AA140" i="13"/>
  <c r="G140" i="13" s="1"/>
  <c r="BY136" i="13"/>
  <c r="BY137" i="13" s="1"/>
  <c r="BY145" i="13"/>
  <c r="L109" i="14"/>
  <c r="AA118" i="14"/>
  <c r="AK145" i="14"/>
  <c r="CD120" i="14"/>
  <c r="CD111" i="14"/>
  <c r="Q104" i="14"/>
  <c r="AP141" i="14"/>
  <c r="AP136" i="14"/>
  <c r="AP137" i="14" s="1"/>
  <c r="AF134" i="14"/>
  <c r="AU139" i="14"/>
  <c r="BO122" i="14"/>
  <c r="BW91" i="14"/>
  <c r="AX19" i="14"/>
  <c r="BY46" i="11"/>
  <c r="CB46" i="11" s="1"/>
  <c r="BY42" i="11"/>
  <c r="BY47" i="11"/>
  <c r="CB41" i="11"/>
  <c r="AN44" i="11"/>
  <c r="CG45" i="13"/>
  <c r="CD45" i="9"/>
  <c r="V44" i="9"/>
  <c r="Y44" i="13"/>
  <c r="Y109" i="12"/>
  <c r="BD55" i="12"/>
  <c r="BJ55" i="12" s="1"/>
  <c r="AR55" i="12"/>
  <c r="AX55" i="12" s="1"/>
  <c r="BW26" i="11"/>
  <c r="CI26" i="11"/>
  <c r="CL26" i="11" s="1"/>
  <c r="BW27" i="11"/>
  <c r="CI27" i="11"/>
  <c r="CL27" i="11" s="1"/>
  <c r="T37" i="11"/>
  <c r="BY46" i="12"/>
  <c r="CB46" i="12" s="1"/>
  <c r="BY47" i="12"/>
  <c r="CB41" i="12"/>
  <c r="BY42" i="12"/>
  <c r="AA37" i="13"/>
  <c r="O37" i="13"/>
  <c r="CI38" i="14"/>
  <c r="CL38" i="14" s="1"/>
  <c r="BW38" i="14"/>
  <c r="Y37" i="11"/>
  <c r="CG43" i="11"/>
  <c r="CB38" i="11"/>
  <c r="AK31" i="13"/>
  <c r="AK30" i="9"/>
  <c r="AK31" i="9" s="1"/>
  <c r="CG25" i="12"/>
  <c r="CD32" i="12"/>
  <c r="CD29" i="12"/>
  <c r="AA30" i="13"/>
  <c r="L31" i="13"/>
  <c r="L30" i="9"/>
  <c r="AK32" i="14"/>
  <c r="AK29" i="14"/>
  <c r="AN25" i="14"/>
  <c r="AN37" i="11"/>
  <c r="CG38" i="13"/>
  <c r="CD40" i="14"/>
  <c r="CG40" i="14" s="1"/>
  <c r="CG35" i="14"/>
  <c r="CD36" i="14"/>
  <c r="AA38" i="11"/>
  <c r="O38" i="11"/>
  <c r="BY28" i="9"/>
  <c r="CB28" i="13"/>
  <c r="AF31" i="14"/>
  <c r="AU30" i="14"/>
  <c r="AU31" i="14" s="1"/>
  <c r="BY32" i="13"/>
  <c r="CB25" i="13"/>
  <c r="BY25" i="9"/>
  <c r="BY29" i="13"/>
  <c r="CB43" i="12"/>
  <c r="Q40" i="14"/>
  <c r="T40" i="14" s="1"/>
  <c r="Q36" i="14"/>
  <c r="T35" i="14"/>
  <c r="V31" i="13"/>
  <c r="V30" i="9"/>
  <c r="V31" i="9" s="1"/>
  <c r="CB43" i="14"/>
  <c r="BO126" i="12"/>
  <c r="L104" i="12"/>
  <c r="AA114" i="12"/>
  <c r="CD145" i="12"/>
  <c r="Q111" i="12"/>
  <c r="Q112" i="12" s="1"/>
  <c r="Q120" i="12"/>
  <c r="BY134" i="12"/>
  <c r="CB134" i="12" s="1"/>
  <c r="CI126" i="12"/>
  <c r="AU84" i="9"/>
  <c r="AO84" i="9" s="1"/>
  <c r="AO84" i="13"/>
  <c r="AL84" i="13" s="1"/>
  <c r="AO83" i="13"/>
  <c r="AL83" i="13" s="1"/>
  <c r="AU83" i="9"/>
  <c r="AO83" i="9" s="1"/>
  <c r="CX81" i="9"/>
  <c r="CR81" i="9" s="1"/>
  <c r="CR81" i="13"/>
  <c r="CO81" i="13" s="1"/>
  <c r="AU58" i="13"/>
  <c r="AU54" i="9"/>
  <c r="BM109" i="13"/>
  <c r="CD33" i="9"/>
  <c r="CD34" i="13"/>
  <c r="P75" i="9"/>
  <c r="Y75" i="13"/>
  <c r="G75" i="13" s="1"/>
  <c r="BT19" i="9"/>
  <c r="CI19" i="13"/>
  <c r="BW19" i="13"/>
  <c r="BE17" i="9"/>
  <c r="BH17" i="9" s="1"/>
  <c r="BH17" i="13"/>
  <c r="BW19" i="12"/>
  <c r="CI19" i="12"/>
  <c r="CL19" i="12" s="1"/>
  <c r="BC17" i="12"/>
  <c r="BO17" i="12"/>
  <c r="BR17" i="12" s="1"/>
  <c r="AL90" i="12"/>
  <c r="BD90" i="12"/>
  <c r="BD82" i="12"/>
  <c r="AL82" i="12"/>
  <c r="AU22" i="13"/>
  <c r="AF22" i="9"/>
  <c r="AA22" i="11"/>
  <c r="CI21" i="14"/>
  <c r="BJ21" i="9"/>
  <c r="BJ34" i="12"/>
  <c r="BJ24" i="12"/>
  <c r="BY124" i="11"/>
  <c r="BY123" i="9"/>
  <c r="BY124" i="9" s="1"/>
  <c r="CD145" i="11"/>
  <c r="CD144" i="9"/>
  <c r="CD145" i="9" s="1"/>
  <c r="V134" i="11"/>
  <c r="V139" i="9"/>
  <c r="V136" i="11"/>
  <c r="V140" i="9"/>
  <c r="V141" i="11"/>
  <c r="CD109" i="11"/>
  <c r="CD118" i="9"/>
  <c r="L139" i="9"/>
  <c r="AA139" i="11"/>
  <c r="L134" i="11"/>
  <c r="V109" i="11"/>
  <c r="V118" i="9"/>
  <c r="AK120" i="11"/>
  <c r="AK119" i="9"/>
  <c r="AK120" i="9" s="1"/>
  <c r="AK111" i="11"/>
  <c r="Y81" i="14"/>
  <c r="G81" i="14" s="1"/>
  <c r="P85" i="14"/>
  <c r="Y85" i="14" s="1"/>
  <c r="G85" i="14" s="1"/>
  <c r="L125" i="9"/>
  <c r="AA125" i="11"/>
  <c r="L129" i="9"/>
  <c r="AA129" i="11"/>
  <c r="BE108" i="11"/>
  <c r="BE117" i="9"/>
  <c r="CI117" i="12"/>
  <c r="BT108" i="12"/>
  <c r="BJ103" i="12"/>
  <c r="V142" i="9"/>
  <c r="V138" i="11"/>
  <c r="V138" i="9" s="1"/>
  <c r="BO129" i="12"/>
  <c r="AK121" i="9"/>
  <c r="AK113" i="11"/>
  <c r="AK113" i="9" s="1"/>
  <c r="CI146" i="13"/>
  <c r="AK138" i="13"/>
  <c r="BE138" i="13"/>
  <c r="CI19" i="14"/>
  <c r="CL19" i="14" s="1"/>
  <c r="BW19" i="14"/>
  <c r="CO90" i="11"/>
  <c r="BT135" i="9"/>
  <c r="CI135" i="11"/>
  <c r="CI135" i="9" s="1"/>
  <c r="AA20" i="11"/>
  <c r="G20" i="11" s="1"/>
  <c r="L24" i="11"/>
  <c r="AA24" i="11" s="1"/>
  <c r="CI105" i="11"/>
  <c r="BT100" i="11"/>
  <c r="BT100" i="9" s="1"/>
  <c r="BT105" i="9"/>
  <c r="AP24" i="11"/>
  <c r="R55" i="9"/>
  <c r="AO56" i="9"/>
  <c r="BE116" i="13"/>
  <c r="BE106" i="13"/>
  <c r="BJ106" i="13"/>
  <c r="BJ116" i="13"/>
  <c r="AF134" i="13"/>
  <c r="AU139" i="13"/>
  <c r="BY104" i="13"/>
  <c r="AU145" i="13"/>
  <c r="AA126" i="13"/>
  <c r="AK111" i="14"/>
  <c r="AK120" i="14"/>
  <c r="CI127" i="14"/>
  <c r="BT128" i="14"/>
  <c r="AF124" i="14"/>
  <c r="AU123" i="14"/>
  <c r="AU124" i="14" s="1"/>
  <c r="AP106" i="14"/>
  <c r="AP116" i="14"/>
  <c r="AP99" i="14"/>
  <c r="AS104" i="14"/>
  <c r="BY124" i="14"/>
  <c r="Q24" i="14"/>
  <c r="BJ34" i="14"/>
  <c r="BO26" i="11"/>
  <c r="BR26" i="11" s="1"/>
  <c r="BC26" i="11"/>
  <c r="L40" i="14"/>
  <c r="AA35" i="14"/>
  <c r="L36" i="14"/>
  <c r="O35" i="14"/>
  <c r="V27" i="9"/>
  <c r="Y27" i="13"/>
  <c r="AP45" i="9"/>
  <c r="AS45" i="13"/>
  <c r="BH44" i="14"/>
  <c r="CD136" i="12"/>
  <c r="CD137" i="12" s="1"/>
  <c r="CD141" i="12"/>
  <c r="BE145" i="12"/>
  <c r="AP41" i="9"/>
  <c r="AP46" i="13"/>
  <c r="AS41" i="13"/>
  <c r="AP47" i="13"/>
  <c r="AP47" i="9" s="1"/>
  <c r="AP42" i="13"/>
  <c r="BC25" i="11"/>
  <c r="AZ32" i="11"/>
  <c r="AZ29" i="11"/>
  <c r="BO25" i="11"/>
  <c r="V32" i="13"/>
  <c r="Y25" i="13"/>
  <c r="V25" i="9"/>
  <c r="V29" i="13"/>
  <c r="CI39" i="11"/>
  <c r="BW39" i="11"/>
  <c r="BO27" i="13"/>
  <c r="AZ27" i="9"/>
  <c r="CI45" i="13"/>
  <c r="BW45" i="13"/>
  <c r="BT45" i="9"/>
  <c r="BW45" i="9" s="1"/>
  <c r="AL58" i="12"/>
  <c r="BD54" i="12"/>
  <c r="BJ54" i="12" s="1"/>
  <c r="AR54" i="12"/>
  <c r="AX54" i="12" s="1"/>
  <c r="BC28" i="11"/>
  <c r="BO28" i="11"/>
  <c r="BR28" i="11" s="1"/>
  <c r="L32" i="11"/>
  <c r="AA25" i="11"/>
  <c r="O25" i="11"/>
  <c r="L29" i="11"/>
  <c r="Y25" i="11"/>
  <c r="V32" i="11"/>
  <c r="V29" i="11"/>
  <c r="Y29" i="11" s="1"/>
  <c r="BJ46" i="12"/>
  <c r="BM46" i="12" s="1"/>
  <c r="BJ47" i="12"/>
  <c r="BJ42" i="12"/>
  <c r="BM41" i="12"/>
  <c r="AS39" i="11"/>
  <c r="AU44" i="12"/>
  <c r="AX44" i="12" s="1"/>
  <c r="AS44" i="12"/>
  <c r="CG35" i="13"/>
  <c r="CD35" i="9"/>
  <c r="CD36" i="13"/>
  <c r="CD40" i="13"/>
  <c r="CB38" i="12"/>
  <c r="AI35" i="12"/>
  <c r="AF40" i="12"/>
  <c r="AU35" i="12"/>
  <c r="AF36" i="12"/>
  <c r="T25" i="12"/>
  <c r="Q32" i="12"/>
  <c r="Q29" i="12"/>
  <c r="AA37" i="14"/>
  <c r="O37" i="14"/>
  <c r="CB37" i="11"/>
  <c r="BH44" i="11"/>
  <c r="T37" i="13"/>
  <c r="BC45" i="14"/>
  <c r="BO45" i="14"/>
  <c r="BR45" i="14" s="1"/>
  <c r="Y39" i="13"/>
  <c r="AN37" i="13"/>
  <c r="AF31" i="12"/>
  <c r="AU30" i="12"/>
  <c r="BM45" i="11"/>
  <c r="Y39" i="12"/>
  <c r="V32" i="12"/>
  <c r="Y25" i="12"/>
  <c r="V29" i="12"/>
  <c r="BE32" i="13"/>
  <c r="BE25" i="9"/>
  <c r="BE29" i="13"/>
  <c r="BH25" i="13"/>
  <c r="Y39" i="11"/>
  <c r="BH37" i="14"/>
  <c r="AA43" i="13"/>
  <c r="L43" i="9"/>
  <c r="O43" i="13"/>
  <c r="BT31" i="12"/>
  <c r="CI30" i="12"/>
  <c r="AP32" i="14"/>
  <c r="AS25" i="14"/>
  <c r="AP29" i="14"/>
  <c r="AS29" i="14" s="1"/>
  <c r="Y43" i="11"/>
  <c r="Y38" i="14"/>
  <c r="AK43" i="9"/>
  <c r="AN43" i="13"/>
  <c r="BT31" i="11"/>
  <c r="CI30" i="11"/>
  <c r="CI31" i="11" s="1"/>
  <c r="T44" i="14"/>
  <c r="BY128" i="12"/>
  <c r="AK124" i="12"/>
  <c r="AK106" i="12"/>
  <c r="AK116" i="12"/>
  <c r="BJ104" i="12"/>
  <c r="BO127" i="12"/>
  <c r="BO128" i="12" s="1"/>
  <c r="AZ128" i="12"/>
  <c r="Q106" i="12"/>
  <c r="Q116" i="12"/>
  <c r="BZ89" i="13"/>
  <c r="BW89" i="13" s="1"/>
  <c r="CF89" i="9"/>
  <c r="BZ89" i="9" s="1"/>
  <c r="BZ92" i="13"/>
  <c r="BW92" i="13" s="1"/>
  <c r="CF92" i="9"/>
  <c r="BZ92" i="9" s="1"/>
  <c r="CX93" i="9"/>
  <c r="CR93" i="9" s="1"/>
  <c r="CR93" i="13"/>
  <c r="BG58" i="13"/>
  <c r="BG54" i="9"/>
  <c r="AK20" i="9"/>
  <c r="AK24" i="13"/>
  <c r="AK24" i="9" s="1"/>
  <c r="BE100" i="13"/>
  <c r="AK16" i="9"/>
  <c r="J57" i="13"/>
  <c r="K13" i="19" s="1"/>
  <c r="L76" i="9"/>
  <c r="Q19" i="9"/>
  <c r="T19" i="9" s="1"/>
  <c r="T19" i="13"/>
  <c r="BY17" i="9"/>
  <c r="CB17" i="9" s="1"/>
  <c r="CB17" i="13"/>
  <c r="J57" i="12"/>
  <c r="K13" i="20" s="1"/>
  <c r="CD23" i="9"/>
  <c r="BC27" i="12"/>
  <c r="BO22" i="12"/>
  <c r="BR27" i="12" s="1"/>
  <c r="AA23" i="14"/>
  <c r="Q21" i="9"/>
  <c r="AN19" i="12"/>
  <c r="AZ34" i="12"/>
  <c r="BO33" i="12"/>
  <c r="BO110" i="12"/>
  <c r="Q100" i="12"/>
  <c r="AZ100" i="12"/>
  <c r="BO105" i="12"/>
  <c r="AL58" i="11"/>
  <c r="AR54" i="11"/>
  <c r="AX54" i="11" s="1"/>
  <c r="BJ128" i="11"/>
  <c r="BJ127" i="9"/>
  <c r="BJ128" i="9" s="1"/>
  <c r="Q140" i="9"/>
  <c r="Q136" i="11"/>
  <c r="Q141" i="11"/>
  <c r="AZ139" i="9"/>
  <c r="AZ134" i="11"/>
  <c r="BO139" i="11"/>
  <c r="BO139" i="9" s="1"/>
  <c r="BT140" i="9"/>
  <c r="CI140" i="11"/>
  <c r="BT136" i="11"/>
  <c r="BT141" i="11"/>
  <c r="BE104" i="11"/>
  <c r="BE114" i="9"/>
  <c r="AZ128" i="11"/>
  <c r="AZ127" i="9"/>
  <c r="BO127" i="11"/>
  <c r="L93" i="14"/>
  <c r="AU121" i="12"/>
  <c r="AF113" i="12"/>
  <c r="AU113" i="12" s="1"/>
  <c r="Q113" i="12"/>
  <c r="Q142" i="9"/>
  <c r="Q138" i="11"/>
  <c r="Q138" i="9" s="1"/>
  <c r="AA146" i="12"/>
  <c r="AA129" i="12"/>
  <c r="BJ113" i="13"/>
  <c r="BJ103" i="13" s="1"/>
  <c r="CD138" i="13"/>
  <c r="V113" i="11"/>
  <c r="V113" i="9" s="1"/>
  <c r="V121" i="9"/>
  <c r="AP113" i="14"/>
  <c r="BO129" i="14"/>
  <c r="BW90" i="11"/>
  <c r="AU18" i="11"/>
  <c r="AA16" i="11"/>
  <c r="O17" i="11"/>
  <c r="BO33" i="11"/>
  <c r="BO34" i="11" s="1"/>
  <c r="AZ34" i="11"/>
  <c r="CI33" i="11"/>
  <c r="CI34" i="11" s="1"/>
  <c r="BT34" i="11"/>
  <c r="L54" i="9"/>
  <c r="BA55" i="9"/>
  <c r="CD111" i="13"/>
  <c r="CD120" i="13"/>
  <c r="AP136" i="13"/>
  <c r="AP137" i="13" s="1"/>
  <c r="AP141" i="13"/>
  <c r="BY141" i="13"/>
  <c r="AF111" i="13"/>
  <c r="AF112" i="13" s="1"/>
  <c r="AU119" i="13"/>
  <c r="AU120" i="13" s="1"/>
  <c r="AF120" i="13"/>
  <c r="BT128" i="13"/>
  <c r="CI127" i="13"/>
  <c r="CI128" i="13" s="1"/>
  <c r="V145" i="13"/>
  <c r="BE145" i="13"/>
  <c r="CB57" i="14"/>
  <c r="AR54" i="14"/>
  <c r="AX54" i="14" s="1"/>
  <c r="BD54" i="14"/>
  <c r="AL58" i="14"/>
  <c r="AZ145" i="14"/>
  <c r="BO144" i="14"/>
  <c r="BO145" i="14" s="1"/>
  <c r="L136" i="14"/>
  <c r="L141" i="14"/>
  <c r="AA140" i="14"/>
  <c r="BE128" i="14"/>
  <c r="BT109" i="14"/>
  <c r="CI118" i="14"/>
  <c r="AF104" i="14"/>
  <c r="AU114" i="14"/>
  <c r="CI115" i="14"/>
  <c r="BT116" i="14"/>
  <c r="BT106" i="14"/>
  <c r="V128" i="14"/>
  <c r="BW92" i="14"/>
  <c r="AP100" i="14"/>
  <c r="G110" i="14"/>
  <c r="AA31" i="14" l="1"/>
  <c r="G23" i="14"/>
  <c r="AN29" i="14"/>
  <c r="AS44" i="9"/>
  <c r="BR44" i="14"/>
  <c r="AU128" i="14"/>
  <c r="CG29" i="14"/>
  <c r="L31" i="9"/>
  <c r="BE31" i="9"/>
  <c r="AU24" i="14"/>
  <c r="CI145" i="14"/>
  <c r="CL44" i="14"/>
  <c r="BD84" i="9"/>
  <c r="BR38" i="14"/>
  <c r="CI34" i="14"/>
  <c r="AX28" i="14"/>
  <c r="CI20" i="9"/>
  <c r="CB46" i="14"/>
  <c r="BM46" i="11"/>
  <c r="Y43" i="9"/>
  <c r="AX45" i="11"/>
  <c r="L120" i="9"/>
  <c r="AL92" i="9"/>
  <c r="AL84" i="9"/>
  <c r="AF116" i="9"/>
  <c r="BD92" i="9"/>
  <c r="G57" i="12"/>
  <c r="U57" i="12" s="1"/>
  <c r="AA57" i="12" s="1"/>
  <c r="AA47" i="12"/>
  <c r="BW17" i="9"/>
  <c r="BM44" i="9"/>
  <c r="CL43" i="12"/>
  <c r="Y29" i="12"/>
  <c r="Y75" i="9"/>
  <c r="G75" i="9" s="1"/>
  <c r="AN43" i="9"/>
  <c r="CI145" i="12"/>
  <c r="BY31" i="9"/>
  <c r="G23" i="12"/>
  <c r="G16" i="12"/>
  <c r="BO34" i="12"/>
  <c r="AS45" i="9"/>
  <c r="BT34" i="9"/>
  <c r="CB43" i="9"/>
  <c r="CL28" i="12"/>
  <c r="G118" i="13"/>
  <c r="CG45" i="9"/>
  <c r="BR39" i="13"/>
  <c r="BW19" i="9"/>
  <c r="V120" i="9"/>
  <c r="V141" i="9"/>
  <c r="V24" i="9"/>
  <c r="AN99" i="14"/>
  <c r="G121" i="14"/>
  <c r="AU141" i="14"/>
  <c r="G126" i="14"/>
  <c r="BH29" i="14"/>
  <c r="BM40" i="14"/>
  <c r="BO24" i="14"/>
  <c r="Y46" i="14"/>
  <c r="BY137" i="14"/>
  <c r="O43" i="9"/>
  <c r="AP103" i="14"/>
  <c r="BM46" i="14"/>
  <c r="G143" i="14"/>
  <c r="AR58" i="11"/>
  <c r="Y77" i="11"/>
  <c r="G77" i="11" s="1"/>
  <c r="G129" i="12"/>
  <c r="G55" i="14"/>
  <c r="U55" i="14" s="1"/>
  <c r="AC55" i="14" s="1"/>
  <c r="BO21" i="9"/>
  <c r="AS99" i="12"/>
  <c r="BE112" i="12"/>
  <c r="CD24" i="9"/>
  <c r="BE103" i="12"/>
  <c r="AS46" i="12"/>
  <c r="CG29" i="12"/>
  <c r="BH109" i="12"/>
  <c r="CD34" i="9"/>
  <c r="CI116" i="12"/>
  <c r="AU34" i="12"/>
  <c r="BO113" i="12"/>
  <c r="G21" i="12"/>
  <c r="BJ34" i="9"/>
  <c r="CD103" i="12"/>
  <c r="V34" i="9"/>
  <c r="AU113" i="13"/>
  <c r="AI19" i="9"/>
  <c r="BW43" i="9"/>
  <c r="BW40" i="13"/>
  <c r="G125" i="13"/>
  <c r="AX38" i="13"/>
  <c r="T40" i="13"/>
  <c r="CO81" i="9"/>
  <c r="O44" i="9"/>
  <c r="BO138" i="12"/>
  <c r="G146" i="14"/>
  <c r="CI113" i="13"/>
  <c r="G55" i="12"/>
  <c r="U55" i="12" s="1"/>
  <c r="AC55" i="12" s="1"/>
  <c r="AA113" i="13"/>
  <c r="BO31" i="12"/>
  <c r="BO34" i="14"/>
  <c r="BY34" i="9"/>
  <c r="AD26" i="12"/>
  <c r="BE34" i="9"/>
  <c r="BO100" i="13"/>
  <c r="AU21" i="9"/>
  <c r="AA24" i="12"/>
  <c r="CL27" i="12"/>
  <c r="AN29" i="12"/>
  <c r="T99" i="13"/>
  <c r="BJ24" i="9"/>
  <c r="AX27" i="14"/>
  <c r="AX17" i="12"/>
  <c r="AX19" i="12"/>
  <c r="CO93" i="13"/>
  <c r="G56" i="14"/>
  <c r="U56" i="14" s="1"/>
  <c r="AA56" i="14" s="1"/>
  <c r="BO24" i="12"/>
  <c r="AU16" i="9"/>
  <c r="G21" i="11"/>
  <c r="AX28" i="11"/>
  <c r="BO20" i="9"/>
  <c r="AU100" i="12"/>
  <c r="BR19" i="11"/>
  <c r="AX38" i="14"/>
  <c r="AZ120" i="9"/>
  <c r="BO128" i="14"/>
  <c r="G114" i="12"/>
  <c r="CG46" i="12"/>
  <c r="BR37" i="13"/>
  <c r="T40" i="12"/>
  <c r="BE137" i="12"/>
  <c r="AU116" i="12"/>
  <c r="G139" i="12"/>
  <c r="AK99" i="12"/>
  <c r="AN99" i="12" s="1"/>
  <c r="Y46" i="12"/>
  <c r="BH46" i="14"/>
  <c r="BO120" i="14"/>
  <c r="BO128" i="13"/>
  <c r="BR37" i="14"/>
  <c r="AS46" i="11"/>
  <c r="AK137" i="14"/>
  <c r="CL44" i="11"/>
  <c r="BH44" i="9"/>
  <c r="CB44" i="9"/>
  <c r="CG44" i="9"/>
  <c r="AF141" i="9"/>
  <c r="BR45" i="12"/>
  <c r="CI141" i="12"/>
  <c r="CD141" i="9"/>
  <c r="AF120" i="9"/>
  <c r="BY137" i="12"/>
  <c r="T109" i="13"/>
  <c r="T46" i="12"/>
  <c r="CL39" i="14"/>
  <c r="BR43" i="14"/>
  <c r="AX39" i="13"/>
  <c r="BO145" i="12"/>
  <c r="CD99" i="14"/>
  <c r="CG99" i="14" s="1"/>
  <c r="CI136" i="12"/>
  <c r="V99" i="12"/>
  <c r="Y99" i="12" s="1"/>
  <c r="G126" i="12"/>
  <c r="CI128" i="14"/>
  <c r="BR37" i="12"/>
  <c r="BE120" i="9"/>
  <c r="CL38" i="11"/>
  <c r="CI116" i="14"/>
  <c r="Q141" i="9"/>
  <c r="AX44" i="14"/>
  <c r="AP141" i="9"/>
  <c r="Y82" i="9"/>
  <c r="G82" i="9" s="1"/>
  <c r="G57" i="14"/>
  <c r="U57" i="14" s="1"/>
  <c r="H13" i="22" s="1"/>
  <c r="Y84" i="9"/>
  <c r="G84" i="9" s="1"/>
  <c r="CG46" i="11"/>
  <c r="AP137" i="12"/>
  <c r="CL43" i="11"/>
  <c r="Y90" i="9"/>
  <c r="G90" i="9" s="1"/>
  <c r="BG58" i="9"/>
  <c r="BW92" i="9"/>
  <c r="J57" i="9"/>
  <c r="CO85" i="13"/>
  <c r="Y73" i="9"/>
  <c r="G73" i="9" s="1"/>
  <c r="BW81" i="13"/>
  <c r="AX58" i="11"/>
  <c r="G56" i="11"/>
  <c r="U56" i="11" s="1"/>
  <c r="Y74" i="9"/>
  <c r="G74" i="9" s="1"/>
  <c r="Y83" i="9"/>
  <c r="G83" i="9" s="1"/>
  <c r="BA58" i="9"/>
  <c r="G56" i="13"/>
  <c r="U56" i="13" s="1"/>
  <c r="AC56" i="13" s="1"/>
  <c r="Y89" i="9"/>
  <c r="G89" i="9" s="1"/>
  <c r="Y76" i="9"/>
  <c r="G76" i="9" s="1"/>
  <c r="CO91" i="9"/>
  <c r="Y93" i="14"/>
  <c r="G93" i="14" s="1"/>
  <c r="CO83" i="9"/>
  <c r="J58" i="14"/>
  <c r="K14" i="22" s="1"/>
  <c r="L85" i="9"/>
  <c r="BW91" i="9"/>
  <c r="CO90" i="9"/>
  <c r="J56" i="9"/>
  <c r="G55" i="11"/>
  <c r="U55" i="11" s="1"/>
  <c r="BO46" i="11"/>
  <c r="BC46" i="11"/>
  <c r="AI40" i="13"/>
  <c r="AU40" i="13"/>
  <c r="AA128" i="13"/>
  <c r="G127" i="13"/>
  <c r="Q116" i="9"/>
  <c r="CI106" i="12"/>
  <c r="BT101" i="12"/>
  <c r="BT107" i="12"/>
  <c r="G30" i="11"/>
  <c r="AA31" i="11"/>
  <c r="BO113" i="13"/>
  <c r="BM134" i="11"/>
  <c r="BJ134" i="9"/>
  <c r="BM134" i="9" s="1"/>
  <c r="AL93" i="12"/>
  <c r="BD85" i="12"/>
  <c r="AL85" i="12"/>
  <c r="BD93" i="12"/>
  <c r="CO84" i="9"/>
  <c r="AL93" i="11"/>
  <c r="BD85" i="11"/>
  <c r="BD93" i="11"/>
  <c r="AL85" i="11"/>
  <c r="G140" i="11"/>
  <c r="AA141" i="11"/>
  <c r="AA140" i="9"/>
  <c r="AK137" i="11"/>
  <c r="AK136" i="9"/>
  <c r="AA24" i="14"/>
  <c r="AX56" i="13"/>
  <c r="AR56" i="9"/>
  <c r="AX56" i="9" s="1"/>
  <c r="G146" i="11"/>
  <c r="G146" i="9" s="1"/>
  <c r="AA146" i="9"/>
  <c r="CG38" i="9"/>
  <c r="CG27" i="9"/>
  <c r="CD47" i="9"/>
  <c r="BO46" i="13"/>
  <c r="AZ46" i="9"/>
  <c r="BC46" i="13"/>
  <c r="G127" i="14"/>
  <c r="G128" i="14" s="1"/>
  <c r="AA128" i="14"/>
  <c r="G22" i="14"/>
  <c r="CD29" i="9"/>
  <c r="CG29" i="13"/>
  <c r="BT31" i="9"/>
  <c r="BO124" i="11"/>
  <c r="BO123" i="9"/>
  <c r="BO124" i="9" s="1"/>
  <c r="T26" i="9"/>
  <c r="T37" i="9"/>
  <c r="AS27" i="9"/>
  <c r="AS38" i="9"/>
  <c r="AA29" i="14"/>
  <c r="O29" i="14"/>
  <c r="Y40" i="11"/>
  <c r="BR38" i="11"/>
  <c r="CI138" i="12"/>
  <c r="BR26" i="12"/>
  <c r="AU120" i="12"/>
  <c r="Y45" i="9"/>
  <c r="AU47" i="11"/>
  <c r="BW26" i="9"/>
  <c r="BW37" i="9"/>
  <c r="G114" i="14"/>
  <c r="AA111" i="13"/>
  <c r="BW28" i="9"/>
  <c r="BW39" i="9"/>
  <c r="AU29" i="12"/>
  <c r="G27" i="12"/>
  <c r="AX27" i="12"/>
  <c r="Q36" i="9"/>
  <c r="T35" i="9"/>
  <c r="G19" i="11"/>
  <c r="AD19" i="11"/>
  <c r="AI109" i="12"/>
  <c r="AU109" i="12"/>
  <c r="AX109" i="12" s="1"/>
  <c r="AU29" i="14"/>
  <c r="AX29" i="14" s="1"/>
  <c r="AI29" i="14"/>
  <c r="AA100" i="14"/>
  <c r="G105" i="14"/>
  <c r="G100" i="14" s="1"/>
  <c r="V99" i="13"/>
  <c r="Y99" i="13" s="1"/>
  <c r="Y104" i="13"/>
  <c r="BE112" i="11"/>
  <c r="BE111" i="9"/>
  <c r="Y85" i="12"/>
  <c r="G85" i="12" s="1"/>
  <c r="BO116" i="12"/>
  <c r="CL26" i="12"/>
  <c r="V137" i="14"/>
  <c r="CG134" i="11"/>
  <c r="CD134" i="9"/>
  <c r="CG134" i="9" s="1"/>
  <c r="G57" i="13"/>
  <c r="U57" i="13" s="1"/>
  <c r="CG40" i="12"/>
  <c r="AD27" i="13"/>
  <c r="AA27" i="9"/>
  <c r="G27" i="13"/>
  <c r="AZ112" i="14"/>
  <c r="BO111" i="14"/>
  <c r="CI134" i="11"/>
  <c r="BT134" i="9"/>
  <c r="BW134" i="9" s="1"/>
  <c r="BW134" i="11"/>
  <c r="G43" i="13"/>
  <c r="CI43" i="9"/>
  <c r="CL43" i="13"/>
  <c r="CI31" i="13"/>
  <c r="CI30" i="9"/>
  <c r="AA23" i="9"/>
  <c r="G23" i="13"/>
  <c r="AU42" i="11"/>
  <c r="AX41" i="11"/>
  <c r="AD28" i="12"/>
  <c r="G28" i="12"/>
  <c r="J28" i="12" s="1"/>
  <c r="G35" i="14"/>
  <c r="AA36" i="14"/>
  <c r="AD35" i="14"/>
  <c r="CI116" i="11"/>
  <c r="CI115" i="9"/>
  <c r="CI116" i="9" s="1"/>
  <c r="G30" i="14"/>
  <c r="BO31" i="14"/>
  <c r="BE32" i="9"/>
  <c r="BH25" i="9"/>
  <c r="AR58" i="12"/>
  <c r="AX58" i="12" s="1"/>
  <c r="BD58" i="12"/>
  <c r="BJ58" i="12" s="1"/>
  <c r="O40" i="14"/>
  <c r="AA40" i="14"/>
  <c r="BY99" i="14"/>
  <c r="CB99" i="14" s="1"/>
  <c r="T104" i="14"/>
  <c r="Q99" i="14"/>
  <c r="J26" i="12"/>
  <c r="BO26" i="9"/>
  <c r="BR26" i="13"/>
  <c r="AD43" i="14"/>
  <c r="G43" i="14"/>
  <c r="CL41" i="12"/>
  <c r="CI42" i="12"/>
  <c r="AA46" i="14"/>
  <c r="O46" i="14"/>
  <c r="BW104" i="13"/>
  <c r="BT99" i="13"/>
  <c r="BW99" i="13" s="1"/>
  <c r="CI104" i="13"/>
  <c r="AD17" i="12"/>
  <c r="G17" i="12"/>
  <c r="J17" i="12" s="1"/>
  <c r="CB40" i="13"/>
  <c r="BY107" i="14"/>
  <c r="BY101" i="14"/>
  <c r="BY102" i="14" s="1"/>
  <c r="AA104" i="13"/>
  <c r="L99" i="13"/>
  <c r="O99" i="13" s="1"/>
  <c r="O104" i="13"/>
  <c r="L137" i="11"/>
  <c r="AA136" i="11"/>
  <c r="L136" i="9"/>
  <c r="AD25" i="12"/>
  <c r="AA32" i="12"/>
  <c r="G25" i="12"/>
  <c r="BE137" i="11"/>
  <c r="BE136" i="9"/>
  <c r="CG46" i="13"/>
  <c r="CD46" i="9"/>
  <c r="BC45" i="9"/>
  <c r="AA111" i="11"/>
  <c r="L112" i="11"/>
  <c r="L111" i="9"/>
  <c r="G105" i="13"/>
  <c r="AA100" i="13"/>
  <c r="AU128" i="12"/>
  <c r="CI47" i="13"/>
  <c r="BT47" i="9"/>
  <c r="L42" i="9"/>
  <c r="O41" i="9"/>
  <c r="AK99" i="13"/>
  <c r="AN99" i="13" s="1"/>
  <c r="AF145" i="9"/>
  <c r="BM40" i="11"/>
  <c r="T41" i="9"/>
  <c r="Q42" i="9"/>
  <c r="CI109" i="13"/>
  <c r="CL109" i="13" s="1"/>
  <c r="CB109" i="13"/>
  <c r="G54" i="14"/>
  <c r="U54" i="14" s="1"/>
  <c r="BT124" i="9"/>
  <c r="AF112" i="12"/>
  <c r="AU111" i="12"/>
  <c r="AD38" i="14"/>
  <c r="G38" i="14"/>
  <c r="V47" i="9"/>
  <c r="BM109" i="11"/>
  <c r="BJ109" i="9"/>
  <c r="BM109" i="9" s="1"/>
  <c r="J55" i="9"/>
  <c r="BH45" i="9"/>
  <c r="AD26" i="14"/>
  <c r="G26" i="14"/>
  <c r="AS40" i="12"/>
  <c r="BM45" i="9"/>
  <c r="BH104" i="14"/>
  <c r="BE99" i="14"/>
  <c r="CI138" i="13"/>
  <c r="AX25" i="14"/>
  <c r="AU32" i="14"/>
  <c r="BJ141" i="9"/>
  <c r="X58" i="9"/>
  <c r="AU36" i="14"/>
  <c r="AX35" i="14"/>
  <c r="G144" i="13"/>
  <c r="G145" i="13" s="1"/>
  <c r="AA145" i="13"/>
  <c r="AX19" i="11"/>
  <c r="BR39" i="14"/>
  <c r="AS40" i="11"/>
  <c r="O27" i="9"/>
  <c r="O38" i="9"/>
  <c r="BJ112" i="11"/>
  <c r="BJ111" i="9"/>
  <c r="AU111" i="13"/>
  <c r="AU112" i="13" s="1"/>
  <c r="AP112" i="13"/>
  <c r="BO136" i="13"/>
  <c r="AZ137" i="13"/>
  <c r="T28" i="9"/>
  <c r="T39" i="9"/>
  <c r="AP29" i="9"/>
  <c r="AS29" i="13"/>
  <c r="G37" i="14"/>
  <c r="J37" i="14" s="1"/>
  <c r="AD37" i="14"/>
  <c r="CI100" i="11"/>
  <c r="CI100" i="9" s="1"/>
  <c r="CI105" i="9"/>
  <c r="V112" i="11"/>
  <c r="Y109" i="11"/>
  <c r="V109" i="9"/>
  <c r="Y109" i="9" s="1"/>
  <c r="BY29" i="9"/>
  <c r="CB29" i="13"/>
  <c r="AD37" i="13"/>
  <c r="G37" i="13"/>
  <c r="Y44" i="9"/>
  <c r="CI111" i="14"/>
  <c r="CD112" i="14"/>
  <c r="BJ103" i="11"/>
  <c r="BJ103" i="9" s="1"/>
  <c r="BJ108" i="9"/>
  <c r="G39" i="11"/>
  <c r="AX39" i="11"/>
  <c r="CI47" i="12"/>
  <c r="L141" i="9"/>
  <c r="AA29" i="12"/>
  <c r="O29" i="12"/>
  <c r="CH55" i="14"/>
  <c r="BW82" i="14"/>
  <c r="G18" i="11"/>
  <c r="CD103" i="11"/>
  <c r="CD103" i="9" s="1"/>
  <c r="CD108" i="9"/>
  <c r="CG41" i="9"/>
  <c r="CD42" i="9"/>
  <c r="BR45" i="13"/>
  <c r="BO45" i="9"/>
  <c r="AD26" i="11"/>
  <c r="G26" i="11"/>
  <c r="J26" i="11" s="1"/>
  <c r="Q101" i="14"/>
  <c r="Q107" i="14"/>
  <c r="AU109" i="13"/>
  <c r="AX109" i="13" s="1"/>
  <c r="AI109" i="13"/>
  <c r="G142" i="14"/>
  <c r="AA34" i="12"/>
  <c r="G33" i="12"/>
  <c r="BR43" i="11"/>
  <c r="Q137" i="14"/>
  <c r="BJ112" i="13"/>
  <c r="G129" i="14"/>
  <c r="BO145" i="11"/>
  <c r="BO144" i="9"/>
  <c r="BO145" i="9" s="1"/>
  <c r="BT42" i="9"/>
  <c r="BW41" i="9"/>
  <c r="AA46" i="13"/>
  <c r="L46" i="9"/>
  <c r="O46" i="13"/>
  <c r="AS25" i="9"/>
  <c r="AP32" i="9"/>
  <c r="AZ107" i="14"/>
  <c r="AZ101" i="14"/>
  <c r="BO106" i="14"/>
  <c r="Y92" i="9"/>
  <c r="G92" i="9" s="1"/>
  <c r="AX45" i="13"/>
  <c r="AU45" i="9"/>
  <c r="CL35" i="13"/>
  <c r="CI35" i="9"/>
  <c r="CI36" i="13"/>
  <c r="BR44" i="11"/>
  <c r="BR27" i="11"/>
  <c r="T27" i="9"/>
  <c r="T38" i="9"/>
  <c r="AN26" i="9"/>
  <c r="AN37" i="9"/>
  <c r="BO141" i="14"/>
  <c r="AK108" i="9"/>
  <c r="AK103" i="11"/>
  <c r="AK103" i="9" s="1"/>
  <c r="AS109" i="11"/>
  <c r="AP109" i="9"/>
  <c r="AS109" i="9" s="1"/>
  <c r="Q46" i="9"/>
  <c r="T46" i="13"/>
  <c r="AS46" i="14"/>
  <c r="Y77" i="14"/>
  <c r="G77" i="14" s="1"/>
  <c r="CI124" i="11"/>
  <c r="CI123" i="9"/>
  <c r="CI124" i="9" s="1"/>
  <c r="BR35" i="14"/>
  <c r="BO36" i="14"/>
  <c r="V42" i="9"/>
  <c r="Y41" i="9"/>
  <c r="BC35" i="9"/>
  <c r="AZ36" i="9"/>
  <c r="BY112" i="14"/>
  <c r="BO116" i="13"/>
  <c r="CI128" i="12"/>
  <c r="AN29" i="11"/>
  <c r="AD28" i="11"/>
  <c r="G28" i="11"/>
  <c r="BM104" i="11"/>
  <c r="BJ104" i="9"/>
  <c r="BM104" i="9" s="1"/>
  <c r="BJ99" i="11"/>
  <c r="AA16" i="9"/>
  <c r="G16" i="13"/>
  <c r="CI124" i="14"/>
  <c r="BY116" i="9"/>
  <c r="AU43" i="9"/>
  <c r="AX43" i="14"/>
  <c r="AX44" i="11"/>
  <c r="AU40" i="14"/>
  <c r="AX40" i="14" s="1"/>
  <c r="AI40" i="14"/>
  <c r="AX43" i="13"/>
  <c r="AU26" i="9"/>
  <c r="AX26" i="13"/>
  <c r="CL26" i="14"/>
  <c r="BT138" i="9"/>
  <c r="CI138" i="11"/>
  <c r="CI138" i="9" s="1"/>
  <c r="G122" i="11"/>
  <c r="G122" i="9" s="1"/>
  <c r="AA122" i="9"/>
  <c r="G21" i="13"/>
  <c r="AA21" i="9"/>
  <c r="AU134" i="12"/>
  <c r="AX134" i="12" s="1"/>
  <c r="AU46" i="14"/>
  <c r="AX46" i="14" s="1"/>
  <c r="AI46" i="14"/>
  <c r="CI124" i="13"/>
  <c r="CI21" i="9"/>
  <c r="Q137" i="11"/>
  <c r="Q136" i="9"/>
  <c r="BC109" i="12"/>
  <c r="BO109" i="12"/>
  <c r="BR109" i="12" s="1"/>
  <c r="BJ107" i="14"/>
  <c r="BJ101" i="14"/>
  <c r="O134" i="11"/>
  <c r="AA134" i="11"/>
  <c r="L134" i="9"/>
  <c r="O134" i="9" s="1"/>
  <c r="AU120" i="11"/>
  <c r="AU119" i="9"/>
  <c r="AU120" i="9" s="1"/>
  <c r="CI46" i="12"/>
  <c r="BW46" i="12"/>
  <c r="AD44" i="11"/>
  <c r="AD27" i="11"/>
  <c r="G27" i="11"/>
  <c r="BW83" i="14"/>
  <c r="CH56" i="14"/>
  <c r="AO58" i="9"/>
  <c r="AA138" i="12"/>
  <c r="BT107" i="11"/>
  <c r="BT106" i="9"/>
  <c r="BT101" i="11"/>
  <c r="CI106" i="11"/>
  <c r="CI54" i="11"/>
  <c r="BW81" i="11"/>
  <c r="CI111" i="12"/>
  <c r="BY112" i="12"/>
  <c r="G119" i="14"/>
  <c r="AA120" i="14"/>
  <c r="L93" i="9"/>
  <c r="V101" i="12"/>
  <c r="V107" i="12"/>
  <c r="BC28" i="9"/>
  <c r="BC39" i="9"/>
  <c r="AZ145" i="9"/>
  <c r="G54" i="12"/>
  <c r="U54" i="12" s="1"/>
  <c r="G37" i="11"/>
  <c r="AD37" i="11"/>
  <c r="BW46" i="13"/>
  <c r="BT46" i="9"/>
  <c r="CI46" i="13"/>
  <c r="AF32" i="9"/>
  <c r="AI25" i="9"/>
  <c r="BO116" i="14"/>
  <c r="AU138" i="13"/>
  <c r="AU145" i="11"/>
  <c r="AU144" i="9"/>
  <c r="AU145" i="9" s="1"/>
  <c r="CI24" i="12"/>
  <c r="BJ112" i="12"/>
  <c r="AI45" i="9"/>
  <c r="BT36" i="9"/>
  <c r="BW35" i="9"/>
  <c r="AA19" i="9"/>
  <c r="AD19" i="13"/>
  <c r="G19" i="13"/>
  <c r="BW93" i="13"/>
  <c r="AD43" i="12"/>
  <c r="G43" i="12"/>
  <c r="J43" i="12" s="1"/>
  <c r="AU41" i="9"/>
  <c r="AU42" i="13"/>
  <c r="AX41" i="13"/>
  <c r="AP116" i="9"/>
  <c r="BO40" i="14"/>
  <c r="BC40" i="14"/>
  <c r="V46" i="9"/>
  <c r="Y46" i="13"/>
  <c r="BH29" i="11"/>
  <c r="BC40" i="13"/>
  <c r="BO40" i="13"/>
  <c r="AF138" i="9"/>
  <c r="AU138" i="11"/>
  <c r="AU138" i="9" s="1"/>
  <c r="AX39" i="14"/>
  <c r="AU24" i="11"/>
  <c r="G126" i="11"/>
  <c r="G126" i="9" s="1"/>
  <c r="AA126" i="9"/>
  <c r="J58" i="12"/>
  <c r="K14" i="20" s="1"/>
  <c r="AA145" i="12"/>
  <c r="G144" i="12"/>
  <c r="CB104" i="11"/>
  <c r="BY104" i="9"/>
  <c r="CB104" i="9" s="1"/>
  <c r="BY99" i="11"/>
  <c r="G18" i="12"/>
  <c r="BO47" i="14"/>
  <c r="Y46" i="11"/>
  <c r="BT137" i="13"/>
  <c r="CI136" i="13"/>
  <c r="AA135" i="9"/>
  <c r="G135" i="11"/>
  <c r="G135" i="9" s="1"/>
  <c r="AA108" i="13"/>
  <c r="L103" i="13"/>
  <c r="CI120" i="12"/>
  <c r="BO136" i="12"/>
  <c r="AZ137" i="12"/>
  <c r="T43" i="9"/>
  <c r="J58" i="13"/>
  <c r="K14" i="19" s="1"/>
  <c r="L77" i="9"/>
  <c r="AU100" i="11"/>
  <c r="AU100" i="9" s="1"/>
  <c r="AU105" i="9"/>
  <c r="BJ120" i="9"/>
  <c r="AU134" i="14"/>
  <c r="AX134" i="14" s="1"/>
  <c r="AI134" i="14"/>
  <c r="AS26" i="9"/>
  <c r="AS37" i="9"/>
  <c r="AA145" i="11"/>
  <c r="G144" i="11"/>
  <c r="AA144" i="9"/>
  <c r="AD27" i="12"/>
  <c r="G22" i="12"/>
  <c r="L47" i="9"/>
  <c r="AA47" i="13"/>
  <c r="AF47" i="9"/>
  <c r="AU47" i="13"/>
  <c r="O109" i="11"/>
  <c r="AA109" i="11"/>
  <c r="L109" i="9"/>
  <c r="O109" i="9" s="1"/>
  <c r="O104" i="14"/>
  <c r="AA104" i="14"/>
  <c r="L99" i="14"/>
  <c r="O99" i="14" s="1"/>
  <c r="AI104" i="14"/>
  <c r="AU104" i="14"/>
  <c r="G16" i="11"/>
  <c r="J17" i="11" s="1"/>
  <c r="AD17" i="11"/>
  <c r="CI109" i="14"/>
  <c r="CL109" i="14" s="1"/>
  <c r="BW109" i="14"/>
  <c r="BO128" i="11"/>
  <c r="BO127" i="9"/>
  <c r="BO128" i="9" s="1"/>
  <c r="BW89" i="9"/>
  <c r="AK101" i="14"/>
  <c r="AK102" i="14" s="1"/>
  <c r="AK112" i="14"/>
  <c r="CB25" i="9"/>
  <c r="BY32" i="9"/>
  <c r="AZ128" i="9"/>
  <c r="CI45" i="9"/>
  <c r="CL45" i="13"/>
  <c r="AP46" i="9"/>
  <c r="AS46" i="13"/>
  <c r="G126" i="13"/>
  <c r="CI108" i="12"/>
  <c r="BT103" i="12"/>
  <c r="G139" i="11"/>
  <c r="G139" i="9" s="1"/>
  <c r="AA139" i="9"/>
  <c r="CI19" i="9"/>
  <c r="CL19" i="9" s="1"/>
  <c r="CL19" i="13"/>
  <c r="AF112" i="11"/>
  <c r="AF111" i="9"/>
  <c r="AU111" i="11"/>
  <c r="AK34" i="9"/>
  <c r="CL45" i="11"/>
  <c r="AA42" i="14"/>
  <c r="G41" i="14"/>
  <c r="AD41" i="14"/>
  <c r="G142" i="12"/>
  <c r="AU134" i="11"/>
  <c r="AF134" i="9"/>
  <c r="AI134" i="9" s="1"/>
  <c r="AI134" i="11"/>
  <c r="BW93" i="11"/>
  <c r="CO93" i="11"/>
  <c r="CC58" i="11"/>
  <c r="CO85" i="11"/>
  <c r="CI29" i="14"/>
  <c r="BW29" i="14"/>
  <c r="CI46" i="14"/>
  <c r="CL46" i="14" s="1"/>
  <c r="BW46" i="14"/>
  <c r="BT24" i="9"/>
  <c r="CI24" i="13"/>
  <c r="L112" i="14"/>
  <c r="L112" i="13"/>
  <c r="AA109" i="13"/>
  <c r="O109" i="13"/>
  <c r="AA124" i="11"/>
  <c r="G123" i="11"/>
  <c r="AA123" i="9"/>
  <c r="Q103" i="11"/>
  <c r="Q103" i="9" s="1"/>
  <c r="Q108" i="9"/>
  <c r="L116" i="9"/>
  <c r="BO28" i="9"/>
  <c r="BR28" i="13"/>
  <c r="BM43" i="9"/>
  <c r="BM26" i="9"/>
  <c r="BM37" i="9"/>
  <c r="CI56" i="12"/>
  <c r="BW83" i="12"/>
  <c r="BE101" i="14"/>
  <c r="BE112" i="14"/>
  <c r="AX57" i="13"/>
  <c r="AR57" i="9"/>
  <c r="AX57" i="9" s="1"/>
  <c r="BO29" i="14"/>
  <c r="BR29" i="14" s="1"/>
  <c r="BC29" i="14"/>
  <c r="AF99" i="14"/>
  <c r="AI99" i="14" s="1"/>
  <c r="AI109" i="14"/>
  <c r="AU109" i="14"/>
  <c r="AX109" i="14" s="1"/>
  <c r="AD19" i="14"/>
  <c r="G19" i="14"/>
  <c r="J19" i="14" s="1"/>
  <c r="BE141" i="9"/>
  <c r="AZ107" i="12"/>
  <c r="BC104" i="12"/>
  <c r="BO104" i="12"/>
  <c r="AZ99" i="12"/>
  <c r="BC99" i="12" s="1"/>
  <c r="AU28" i="9"/>
  <c r="AX28" i="13"/>
  <c r="AU29" i="13"/>
  <c r="AI29" i="13"/>
  <c r="AF29" i="9"/>
  <c r="G122" i="14"/>
  <c r="BH104" i="13"/>
  <c r="BE99" i="13"/>
  <c r="BH99" i="13" s="1"/>
  <c r="CL37" i="13"/>
  <c r="BO136" i="14"/>
  <c r="AU138" i="12"/>
  <c r="V99" i="11"/>
  <c r="V104" i="9"/>
  <c r="Y104" i="11"/>
  <c r="BD58" i="11"/>
  <c r="BJ58" i="11" s="1"/>
  <c r="Y81" i="9"/>
  <c r="G81" i="9" s="1"/>
  <c r="BJ31" i="9"/>
  <c r="AF42" i="9"/>
  <c r="AI41" i="9"/>
  <c r="Q31" i="9"/>
  <c r="AA32" i="13"/>
  <c r="AD25" i="13"/>
  <c r="AA25" i="9"/>
  <c r="G25" i="13"/>
  <c r="AZ101" i="13"/>
  <c r="BO106" i="13"/>
  <c r="BO32" i="13"/>
  <c r="BO30" i="9"/>
  <c r="BO31" i="13"/>
  <c r="G45" i="12"/>
  <c r="J45" i="12" s="1"/>
  <c r="AD45" i="12"/>
  <c r="CI100" i="12"/>
  <c r="BR17" i="13"/>
  <c r="BO17" i="9"/>
  <c r="Q24" i="9"/>
  <c r="AD37" i="12"/>
  <c r="G37" i="12"/>
  <c r="J37" i="12" s="1"/>
  <c r="BO46" i="14"/>
  <c r="BC46" i="14"/>
  <c r="AN28" i="9"/>
  <c r="AN39" i="9"/>
  <c r="AI26" i="9"/>
  <c r="AI37" i="9"/>
  <c r="G117" i="13"/>
  <c r="AA18" i="9"/>
  <c r="G18" i="13"/>
  <c r="BO141" i="12"/>
  <c r="AU42" i="14"/>
  <c r="AX41" i="14"/>
  <c r="BH46" i="12"/>
  <c r="J54" i="9"/>
  <c r="CB40" i="12"/>
  <c r="BC29" i="11"/>
  <c r="BO29" i="11"/>
  <c r="AK112" i="11"/>
  <c r="AK111" i="9"/>
  <c r="AA106" i="13"/>
  <c r="V101" i="13"/>
  <c r="V107" i="13"/>
  <c r="BC41" i="9"/>
  <c r="AZ42" i="9"/>
  <c r="BO120" i="11"/>
  <c r="BO119" i="9"/>
  <c r="BO120" i="9" s="1"/>
  <c r="AA138" i="13"/>
  <c r="L137" i="12"/>
  <c r="AA136" i="12"/>
  <c r="Q134" i="9"/>
  <c r="T134" i="9" s="1"/>
  <c r="T134" i="11"/>
  <c r="BH46" i="13"/>
  <c r="BE29" i="9"/>
  <c r="BH29" i="13"/>
  <c r="BC27" i="9"/>
  <c r="BC38" i="9"/>
  <c r="G118" i="14"/>
  <c r="CD137" i="11"/>
  <c r="CD136" i="9"/>
  <c r="CI128" i="11"/>
  <c r="CI127" i="9"/>
  <c r="CI128" i="9" s="1"/>
  <c r="AX35" i="11"/>
  <c r="AU36" i="11"/>
  <c r="AS29" i="11"/>
  <c r="CL44" i="12"/>
  <c r="AF107" i="14"/>
  <c r="AF101" i="14"/>
  <c r="AU106" i="14"/>
  <c r="AD44" i="13"/>
  <c r="G44" i="13"/>
  <c r="AA44" i="9"/>
  <c r="AD44" i="9" s="1"/>
  <c r="BC104" i="14"/>
  <c r="AZ99" i="14"/>
  <c r="BC99" i="14" s="1"/>
  <c r="BO104" i="14"/>
  <c r="BW134" i="13"/>
  <c r="CI134" i="13"/>
  <c r="CL134" i="13" s="1"/>
  <c r="AA106" i="11"/>
  <c r="L101" i="11"/>
  <c r="L107" i="11"/>
  <c r="L106" i="9"/>
  <c r="AN17" i="9"/>
  <c r="AD43" i="11"/>
  <c r="G43" i="11"/>
  <c r="J43" i="11" s="1"/>
  <c r="BW29" i="12"/>
  <c r="CI29" i="12"/>
  <c r="BJ57" i="13"/>
  <c r="BD57" i="9"/>
  <c r="BJ57" i="9" s="1"/>
  <c r="BH134" i="11"/>
  <c r="BE134" i="9"/>
  <c r="BH134" i="9" s="1"/>
  <c r="AD28" i="14"/>
  <c r="G28" i="14"/>
  <c r="J28" i="14" s="1"/>
  <c r="AU32" i="13"/>
  <c r="AU25" i="9"/>
  <c r="AX25" i="13"/>
  <c r="AA36" i="11"/>
  <c r="G35" i="11"/>
  <c r="AD35" i="11"/>
  <c r="AU124" i="11"/>
  <c r="AU123" i="9"/>
  <c r="AU124" i="9" s="1"/>
  <c r="AA47" i="11"/>
  <c r="V99" i="14"/>
  <c r="Y99" i="14" s="1"/>
  <c r="Y104" i="14"/>
  <c r="Y85" i="13"/>
  <c r="G85" i="13" s="1"/>
  <c r="P85" i="9"/>
  <c r="AU42" i="12"/>
  <c r="AX41" i="12"/>
  <c r="AN46" i="12"/>
  <c r="AU46" i="13"/>
  <c r="AI46" i="13"/>
  <c r="AF46" i="9"/>
  <c r="AP101" i="11"/>
  <c r="AP107" i="11"/>
  <c r="AP106" i="9"/>
  <c r="CI34" i="12"/>
  <c r="G56" i="12"/>
  <c r="U56" i="12" s="1"/>
  <c r="G127" i="12"/>
  <c r="AA128" i="12"/>
  <c r="BR35" i="12"/>
  <c r="BO36" i="12"/>
  <c r="AD45" i="14"/>
  <c r="G45" i="14"/>
  <c r="L29" i="9"/>
  <c r="O29" i="13"/>
  <c r="AA29" i="13"/>
  <c r="CI134" i="14"/>
  <c r="CL134" i="14" s="1"/>
  <c r="BW134" i="14"/>
  <c r="BO111" i="13"/>
  <c r="AZ112" i="13"/>
  <c r="G110" i="11"/>
  <c r="G110" i="9" s="1"/>
  <c r="AA110" i="9"/>
  <c r="CD107" i="12"/>
  <c r="CD101" i="12"/>
  <c r="CL45" i="14"/>
  <c r="G38" i="13"/>
  <c r="J38" i="13" s="1"/>
  <c r="AD38" i="13"/>
  <c r="CI113" i="12"/>
  <c r="AI29" i="12"/>
  <c r="AU24" i="12"/>
  <c r="BZ55" i="9"/>
  <c r="BZ56" i="13"/>
  <c r="G54" i="13"/>
  <c r="U54" i="13" s="1"/>
  <c r="CI141" i="13"/>
  <c r="CD107" i="11"/>
  <c r="CD101" i="11"/>
  <c r="CD106" i="9"/>
  <c r="BT112" i="12"/>
  <c r="BR27" i="14"/>
  <c r="AU47" i="14"/>
  <c r="T29" i="11"/>
  <c r="AD19" i="12"/>
  <c r="BM28" i="9"/>
  <c r="BM39" i="9"/>
  <c r="BC109" i="13"/>
  <c r="BO109" i="13"/>
  <c r="BR109" i="13" s="1"/>
  <c r="CG25" i="9"/>
  <c r="CD32" i="9"/>
  <c r="G146" i="13"/>
  <c r="BY109" i="9"/>
  <c r="CB109" i="9" s="1"/>
  <c r="CB109" i="11"/>
  <c r="AA141" i="14"/>
  <c r="G140" i="14"/>
  <c r="AP42" i="9"/>
  <c r="AS41" i="9"/>
  <c r="BO100" i="12"/>
  <c r="Q101" i="12"/>
  <c r="Q102" i="12" s="1"/>
  <c r="Q107" i="12"/>
  <c r="BR27" i="13"/>
  <c r="BO27" i="9"/>
  <c r="CB104" i="13"/>
  <c r="BY99" i="13"/>
  <c r="CB99" i="13" s="1"/>
  <c r="G22" i="11"/>
  <c r="AA31" i="13"/>
  <c r="G30" i="13"/>
  <c r="G31" i="13" s="1"/>
  <c r="I5" i="19" s="1"/>
  <c r="AA30" i="9"/>
  <c r="AA31" i="9" s="1"/>
  <c r="O109" i="14"/>
  <c r="AA109" i="14"/>
  <c r="CO89" i="9"/>
  <c r="BO29" i="13"/>
  <c r="AZ29" i="9"/>
  <c r="BC29" i="13"/>
  <c r="CL25" i="14"/>
  <c r="CI32" i="14"/>
  <c r="CI42" i="14"/>
  <c r="CL41" i="14"/>
  <c r="AU116" i="14"/>
  <c r="G115" i="11"/>
  <c r="AA116" i="11"/>
  <c r="AA115" i="9"/>
  <c r="CO82" i="9"/>
  <c r="CI32" i="12"/>
  <c r="CL25" i="12"/>
  <c r="Y26" i="9"/>
  <c r="Y37" i="9"/>
  <c r="AZ137" i="14"/>
  <c r="BC134" i="14"/>
  <c r="BO134" i="14"/>
  <c r="BR134" i="14" s="1"/>
  <c r="BW82" i="13"/>
  <c r="CI55" i="13"/>
  <c r="CC55" i="9"/>
  <c r="BR25" i="14"/>
  <c r="BO32" i="14"/>
  <c r="AP101" i="13"/>
  <c r="AP102" i="13" s="1"/>
  <c r="BO108" i="12"/>
  <c r="AZ103" i="12"/>
  <c r="AI28" i="9"/>
  <c r="AI39" i="9"/>
  <c r="AA40" i="11"/>
  <c r="O40" i="11"/>
  <c r="AF124" i="9"/>
  <c r="G135" i="12"/>
  <c r="AN29" i="13"/>
  <c r="AK29" i="9"/>
  <c r="AA42" i="11"/>
  <c r="AD41" i="11"/>
  <c r="G41" i="11"/>
  <c r="BJ99" i="14"/>
  <c r="BM109" i="14"/>
  <c r="G117" i="12"/>
  <c r="AA143" i="9"/>
  <c r="G143" i="11"/>
  <c r="G143" i="9" s="1"/>
  <c r="AU47" i="12"/>
  <c r="CI106" i="13"/>
  <c r="BT101" i="13"/>
  <c r="BT107" i="13"/>
  <c r="AU108" i="14"/>
  <c r="AF103" i="14"/>
  <c r="G110" i="12"/>
  <c r="AN40" i="12"/>
  <c r="O25" i="9"/>
  <c r="L32" i="9"/>
  <c r="AU145" i="14"/>
  <c r="BO120" i="13"/>
  <c r="BY141" i="9"/>
  <c r="CI33" i="9"/>
  <c r="CI34" i="9" s="1"/>
  <c r="CI34" i="13"/>
  <c r="AK36" i="9"/>
  <c r="AN35" i="9"/>
  <c r="T109" i="11"/>
  <c r="Q109" i="9"/>
  <c r="T109" i="9" s="1"/>
  <c r="BC17" i="9"/>
  <c r="AF101" i="12"/>
  <c r="AU106" i="12"/>
  <c r="AU101" i="12" s="1"/>
  <c r="AF107" i="12"/>
  <c r="T46" i="14"/>
  <c r="BO24" i="11"/>
  <c r="P77" i="9"/>
  <c r="Y77" i="13"/>
  <c r="G77" i="13" s="1"/>
  <c r="CI36" i="14"/>
  <c r="CL35" i="14"/>
  <c r="CB27" i="9"/>
  <c r="CB38" i="9"/>
  <c r="AA141" i="13"/>
  <c r="G139" i="13"/>
  <c r="G141" i="13" s="1"/>
  <c r="G125" i="14"/>
  <c r="CB45" i="9"/>
  <c r="BR45" i="11"/>
  <c r="AI104" i="13"/>
  <c r="AF99" i="13"/>
  <c r="AI99" i="13" s="1"/>
  <c r="AU104" i="13"/>
  <c r="AZ138" i="9"/>
  <c r="BO138" i="11"/>
  <c r="BO138" i="9" s="1"/>
  <c r="G19" i="12"/>
  <c r="BY36" i="9"/>
  <c r="CB35" i="9"/>
  <c r="AA120" i="11"/>
  <c r="G119" i="11"/>
  <c r="AA119" i="9"/>
  <c r="CD107" i="13"/>
  <c r="CG104" i="13"/>
  <c r="CD99" i="13"/>
  <c r="CG99" i="13" s="1"/>
  <c r="AX27" i="11"/>
  <c r="BO100" i="11"/>
  <c r="BO100" i="9" s="1"/>
  <c r="BO105" i="9"/>
  <c r="CI57" i="11"/>
  <c r="BW84" i="11"/>
  <c r="BE103" i="11"/>
  <c r="BE103" i="9" s="1"/>
  <c r="BE108" i="9"/>
  <c r="AA42" i="12"/>
  <c r="AD41" i="12"/>
  <c r="G41" i="12"/>
  <c r="AU40" i="11"/>
  <c r="AI40" i="11"/>
  <c r="BC25" i="9"/>
  <c r="AZ32" i="9"/>
  <c r="CI47" i="14"/>
  <c r="AX27" i="13"/>
  <c r="AU27" i="9"/>
  <c r="AS134" i="11"/>
  <c r="AP134" i="9"/>
  <c r="AS134" i="9" s="1"/>
  <c r="Y85" i="11"/>
  <c r="G85" i="11" s="1"/>
  <c r="BJ47" i="9"/>
  <c r="G121" i="11"/>
  <c r="G121" i="9" s="1"/>
  <c r="AA121" i="9"/>
  <c r="G105" i="12"/>
  <c r="AA100" i="12"/>
  <c r="BW104" i="12"/>
  <c r="BT99" i="12"/>
  <c r="CI104" i="12"/>
  <c r="AX55" i="13"/>
  <c r="AR55" i="9"/>
  <c r="AX55" i="9" s="1"/>
  <c r="CI111" i="11"/>
  <c r="BT111" i="9"/>
  <c r="BT112" i="11"/>
  <c r="G54" i="11"/>
  <c r="U54" i="11" s="1"/>
  <c r="BW109" i="12"/>
  <c r="CI109" i="12"/>
  <c r="AU44" i="9"/>
  <c r="AX44" i="13"/>
  <c r="T29" i="14"/>
  <c r="AN25" i="9"/>
  <c r="AK32" i="9"/>
  <c r="AP36" i="9"/>
  <c r="AS35" i="9"/>
  <c r="CI57" i="12"/>
  <c r="BW84" i="12"/>
  <c r="AI29" i="11"/>
  <c r="AU29" i="11"/>
  <c r="AX29" i="11" s="1"/>
  <c r="AA108" i="12"/>
  <c r="L103" i="12"/>
  <c r="CL38" i="12"/>
  <c r="AU46" i="12"/>
  <c r="AI46" i="12"/>
  <c r="CI36" i="11"/>
  <c r="CL35" i="11"/>
  <c r="G44" i="11"/>
  <c r="G45" i="13"/>
  <c r="AD45" i="13"/>
  <c r="AA45" i="9"/>
  <c r="CI116" i="13"/>
  <c r="AZ141" i="9"/>
  <c r="BE101" i="12"/>
  <c r="BE102" i="12" s="1"/>
  <c r="BE107" i="12"/>
  <c r="BO138" i="13"/>
  <c r="BY137" i="11"/>
  <c r="BY136" i="9"/>
  <c r="AI104" i="12"/>
  <c r="AU104" i="12"/>
  <c r="AF99" i="12"/>
  <c r="AN40" i="13"/>
  <c r="AX37" i="14"/>
  <c r="BE36" i="9"/>
  <c r="BH35" i="9"/>
  <c r="G139" i="14"/>
  <c r="AU33" i="9"/>
  <c r="AU34" i="13"/>
  <c r="AX45" i="14"/>
  <c r="BW29" i="11"/>
  <c r="CI29" i="11"/>
  <c r="V107" i="14"/>
  <c r="V101" i="14"/>
  <c r="V102" i="14" s="1"/>
  <c r="AI104" i="11"/>
  <c r="AF99" i="11"/>
  <c r="AU104" i="11"/>
  <c r="AF104" i="9"/>
  <c r="AI104" i="9" s="1"/>
  <c r="BW40" i="14"/>
  <c r="CI40" i="14"/>
  <c r="BO42" i="14"/>
  <c r="BR41" i="14"/>
  <c r="BH40" i="12"/>
  <c r="CI42" i="11"/>
  <c r="CL41" i="11"/>
  <c r="L137" i="13"/>
  <c r="O134" i="13"/>
  <c r="AA134" i="13"/>
  <c r="CD116" i="9"/>
  <c r="BM27" i="9"/>
  <c r="BM38" i="9"/>
  <c r="BO33" i="9"/>
  <c r="BO34" i="9" s="1"/>
  <c r="BO34" i="13"/>
  <c r="Y93" i="12"/>
  <c r="G93" i="12" s="1"/>
  <c r="G58" i="12" s="1"/>
  <c r="U58" i="12" s="1"/>
  <c r="BC29" i="12"/>
  <c r="BO29" i="12"/>
  <c r="BR29" i="12" s="1"/>
  <c r="BO134" i="12"/>
  <c r="BR134" i="12" s="1"/>
  <c r="BC134" i="12"/>
  <c r="BJ56" i="13"/>
  <c r="BD56" i="9"/>
  <c r="BJ56" i="9" s="1"/>
  <c r="CI26" i="9"/>
  <c r="CL26" i="13"/>
  <c r="BH104" i="11"/>
  <c r="BE104" i="9"/>
  <c r="BH104" i="9" s="1"/>
  <c r="BE99" i="11"/>
  <c r="AX35" i="12"/>
  <c r="AU36" i="12"/>
  <c r="BT128" i="9"/>
  <c r="CI31" i="12"/>
  <c r="AU31" i="12"/>
  <c r="AU40" i="12"/>
  <c r="AI40" i="12"/>
  <c r="CL39" i="11"/>
  <c r="AI134" i="13"/>
  <c r="AU134" i="13"/>
  <c r="AX134" i="13" s="1"/>
  <c r="AA129" i="9"/>
  <c r="G129" i="11"/>
  <c r="G129" i="9" s="1"/>
  <c r="AU22" i="9"/>
  <c r="BO111" i="12"/>
  <c r="AZ112" i="12"/>
  <c r="BH43" i="9"/>
  <c r="BC44" i="9"/>
  <c r="AI27" i="9"/>
  <c r="AI38" i="9"/>
  <c r="BO23" i="9"/>
  <c r="BO124" i="14"/>
  <c r="BW109" i="11"/>
  <c r="CI109" i="11"/>
  <c r="BT109" i="9"/>
  <c r="BY99" i="12"/>
  <c r="CB99" i="12" s="1"/>
  <c r="CG39" i="9"/>
  <c r="CG28" i="9"/>
  <c r="BJ42" i="9"/>
  <c r="BM41" i="9"/>
  <c r="AA113" i="11"/>
  <c r="L113" i="9"/>
  <c r="BR39" i="11"/>
  <c r="BJ54" i="13"/>
  <c r="BD54" i="9"/>
  <c r="BJ54" i="9" s="1"/>
  <c r="Y91" i="9"/>
  <c r="G91" i="9" s="1"/>
  <c r="AD28" i="13"/>
  <c r="AA28" i="9"/>
  <c r="G28" i="13"/>
  <c r="AP112" i="14"/>
  <c r="BJ55" i="13"/>
  <c r="BD55" i="9"/>
  <c r="BJ55" i="9" s="1"/>
  <c r="BT120" i="9"/>
  <c r="G143" i="12"/>
  <c r="AI44" i="9"/>
  <c r="O46" i="11"/>
  <c r="AA46" i="11"/>
  <c r="AX25" i="11"/>
  <c r="AU32" i="11"/>
  <c r="AP99" i="11"/>
  <c r="AS104" i="11"/>
  <c r="AP104" i="9"/>
  <c r="AS104" i="9" s="1"/>
  <c r="CD99" i="12"/>
  <c r="CG99" i="12" s="1"/>
  <c r="CG109" i="12"/>
  <c r="CD31" i="9"/>
  <c r="AA108" i="14"/>
  <c r="L103" i="14"/>
  <c r="AZ137" i="11"/>
  <c r="AZ136" i="9"/>
  <c r="BO136" i="11"/>
  <c r="G55" i="13"/>
  <c r="U55" i="13" s="1"/>
  <c r="BR28" i="14"/>
  <c r="BC40" i="12"/>
  <c r="BO40" i="12"/>
  <c r="BR40" i="12" s="1"/>
  <c r="CI27" i="9"/>
  <c r="CL27" i="13"/>
  <c r="Y40" i="13"/>
  <c r="AN109" i="11"/>
  <c r="AK109" i="9"/>
  <c r="AN109" i="9" s="1"/>
  <c r="CB26" i="9"/>
  <c r="CB37" i="9"/>
  <c r="BH40" i="13"/>
  <c r="AA134" i="14"/>
  <c r="O134" i="14"/>
  <c r="BO22" i="9"/>
  <c r="AF34" i="9"/>
  <c r="CL25" i="11"/>
  <c r="CI32" i="11"/>
  <c r="BJ112" i="14"/>
  <c r="AA34" i="11"/>
  <c r="G33" i="11"/>
  <c r="G34" i="11" s="1"/>
  <c r="BT113" i="9"/>
  <c r="CI113" i="11"/>
  <c r="CI113" i="9" s="1"/>
  <c r="AU30" i="9"/>
  <c r="CI47" i="11"/>
  <c r="AA116" i="13"/>
  <c r="G115" i="13"/>
  <c r="CI138" i="14"/>
  <c r="AP120" i="9"/>
  <c r="AA33" i="9"/>
  <c r="AA34" i="13"/>
  <c r="G33" i="13"/>
  <c r="AK112" i="12"/>
  <c r="BH40" i="14"/>
  <c r="BW44" i="9"/>
  <c r="AU128" i="13"/>
  <c r="AZ116" i="9"/>
  <c r="AK141" i="9"/>
  <c r="BH109" i="11"/>
  <c r="BE109" i="9"/>
  <c r="BH109" i="9" s="1"/>
  <c r="AA32" i="14"/>
  <c r="G25" i="14"/>
  <c r="AD25" i="14"/>
  <c r="BH28" i="9"/>
  <c r="BH39" i="9"/>
  <c r="G118" i="11"/>
  <c r="G118" i="9" s="1"/>
  <c r="AA118" i="9"/>
  <c r="BW40" i="12"/>
  <c r="CI40" i="12"/>
  <c r="AX25" i="12"/>
  <c r="AU32" i="12"/>
  <c r="BC26" i="9"/>
  <c r="BC37" i="9"/>
  <c r="G20" i="14"/>
  <c r="G110" i="13"/>
  <c r="CB28" i="9"/>
  <c r="CB39" i="9"/>
  <c r="AF101" i="11"/>
  <c r="AU106" i="11"/>
  <c r="AF107" i="11"/>
  <c r="AF106" i="9"/>
  <c r="CL17" i="13"/>
  <c r="CI17" i="9"/>
  <c r="CL17" i="9" s="1"/>
  <c r="BR25" i="13"/>
  <c r="BO25" i="9"/>
  <c r="BM99" i="14"/>
  <c r="AA113" i="12"/>
  <c r="BH26" i="9"/>
  <c r="BH37" i="9"/>
  <c r="CI120" i="14"/>
  <c r="V108" i="9"/>
  <c r="V103" i="11"/>
  <c r="V103" i="9" s="1"/>
  <c r="BY134" i="9"/>
  <c r="CB134" i="9" s="1"/>
  <c r="CB134" i="11"/>
  <c r="AA35" i="9"/>
  <c r="AD35" i="13"/>
  <c r="G35" i="13"/>
  <c r="AA36" i="13"/>
  <c r="BO108" i="14"/>
  <c r="AZ103" i="14"/>
  <c r="BM46" i="13"/>
  <c r="BJ46" i="9"/>
  <c r="CB29" i="11"/>
  <c r="AA26" i="9"/>
  <c r="AD26" i="13"/>
  <c r="G26" i="13"/>
  <c r="BW104" i="11"/>
  <c r="CI104" i="11"/>
  <c r="BT99" i="11"/>
  <c r="BT104" i="9"/>
  <c r="BW104" i="9" s="1"/>
  <c r="BD58" i="13"/>
  <c r="AR58" i="13"/>
  <c r="AL58" i="9"/>
  <c r="Q103" i="12"/>
  <c r="T29" i="12"/>
  <c r="BJ32" i="9"/>
  <c r="BM25" i="9"/>
  <c r="AN46" i="13"/>
  <c r="AK46" i="9"/>
  <c r="O45" i="9"/>
  <c r="O39" i="9"/>
  <c r="O28" i="9"/>
  <c r="BO36" i="11"/>
  <c r="BR35" i="11"/>
  <c r="BW81" i="14"/>
  <c r="CH54" i="14"/>
  <c r="CI54" i="13"/>
  <c r="CC54" i="9"/>
  <c r="CI108" i="13"/>
  <c r="CI103" i="13" s="1"/>
  <c r="BT103" i="13"/>
  <c r="T29" i="13"/>
  <c r="Q29" i="9"/>
  <c r="AS40" i="13"/>
  <c r="Q112" i="14"/>
  <c r="T109" i="14"/>
  <c r="CD103" i="13"/>
  <c r="BY24" i="9"/>
  <c r="T99" i="12"/>
  <c r="AD39" i="12"/>
  <c r="G39" i="12"/>
  <c r="J39" i="12" s="1"/>
  <c r="Y28" i="9"/>
  <c r="Y39" i="9"/>
  <c r="BH27" i="9"/>
  <c r="BH38" i="9"/>
  <c r="G117" i="14"/>
  <c r="BO141" i="11"/>
  <c r="BO140" i="9"/>
  <c r="BO141" i="9" s="1"/>
  <c r="AU23" i="9"/>
  <c r="CD112" i="12"/>
  <c r="AS40" i="14"/>
  <c r="BW27" i="9"/>
  <c r="BW38" i="9"/>
  <c r="V36" i="9"/>
  <c r="Y35" i="9"/>
  <c r="CD107" i="14"/>
  <c r="CD101" i="14"/>
  <c r="CD102" i="14" s="1"/>
  <c r="CI22" i="9"/>
  <c r="AU18" i="9"/>
  <c r="BR43" i="12"/>
  <c r="G27" i="14"/>
  <c r="J27" i="14" s="1"/>
  <c r="AD27" i="14"/>
  <c r="AX26" i="12"/>
  <c r="BH29" i="12"/>
  <c r="Y93" i="13"/>
  <c r="G93" i="13" s="1"/>
  <c r="P93" i="9"/>
  <c r="Y93" i="9" s="1"/>
  <c r="G93" i="9" s="1"/>
  <c r="AP24" i="9"/>
  <c r="AA138" i="11"/>
  <c r="L138" i="9"/>
  <c r="BT137" i="12"/>
  <c r="CI134" i="12"/>
  <c r="CL134" i="12" s="1"/>
  <c r="BW134" i="12"/>
  <c r="CI32" i="13"/>
  <c r="CI25" i="9"/>
  <c r="CL25" i="13"/>
  <c r="G39" i="14"/>
  <c r="J39" i="14" s="1"/>
  <c r="AD39" i="14"/>
  <c r="CL37" i="12"/>
  <c r="BW46" i="11"/>
  <c r="CI46" i="11"/>
  <c r="AZ103" i="13"/>
  <c r="BO108" i="13"/>
  <c r="BO103" i="13" s="1"/>
  <c r="AP112" i="11"/>
  <c r="AP111" i="9"/>
  <c r="AP112" i="9" s="1"/>
  <c r="AF137" i="12"/>
  <c r="AU136" i="12"/>
  <c r="CI44" i="9"/>
  <c r="CL44" i="13"/>
  <c r="AZ34" i="9"/>
  <c r="AX39" i="12"/>
  <c r="BE107" i="14"/>
  <c r="BO116" i="11"/>
  <c r="BO115" i="9"/>
  <c r="BO116" i="9" s="1"/>
  <c r="AK134" i="9"/>
  <c r="AN134" i="9" s="1"/>
  <c r="AN134" i="11"/>
  <c r="G114" i="11"/>
  <c r="G114" i="9" s="1"/>
  <c r="AA114" i="9"/>
  <c r="Q104" i="9"/>
  <c r="T104" i="9" s="1"/>
  <c r="Q99" i="11"/>
  <c r="T104" i="11"/>
  <c r="G114" i="13"/>
  <c r="V106" i="9"/>
  <c r="V107" i="11"/>
  <c r="V101" i="11"/>
  <c r="AA100" i="11"/>
  <c r="AA100" i="9" s="1"/>
  <c r="G105" i="11"/>
  <c r="AA105" i="9"/>
  <c r="AP136" i="9"/>
  <c r="AP137" i="11"/>
  <c r="CI41" i="9"/>
  <c r="CI42" i="13"/>
  <c r="CL41" i="13"/>
  <c r="AA145" i="14"/>
  <c r="G144" i="14"/>
  <c r="G145" i="14" s="1"/>
  <c r="BY106" i="9"/>
  <c r="BY107" i="9" s="1"/>
  <c r="BY101" i="11"/>
  <c r="BY107" i="11"/>
  <c r="Q47" i="9"/>
  <c r="AI46" i="11"/>
  <c r="AU46" i="11"/>
  <c r="AX46" i="11" s="1"/>
  <c r="BO36" i="13"/>
  <c r="BO35" i="9"/>
  <c r="BR35" i="13"/>
  <c r="AZ108" i="9"/>
  <c r="AZ103" i="11"/>
  <c r="AZ103" i="9" s="1"/>
  <c r="BO108" i="11"/>
  <c r="BY101" i="13"/>
  <c r="BY102" i="13" s="1"/>
  <c r="BY107" i="13"/>
  <c r="BJ137" i="11"/>
  <c r="BJ136" i="9"/>
  <c r="BJ137" i="9" s="1"/>
  <c r="BO106" i="12"/>
  <c r="AZ101" i="12"/>
  <c r="AZ102" i="12" s="1"/>
  <c r="CI108" i="14"/>
  <c r="CI103" i="14" s="1"/>
  <c r="BT103" i="14"/>
  <c r="AA136" i="14"/>
  <c r="L137" i="14"/>
  <c r="CG109" i="11"/>
  <c r="CD109" i="9"/>
  <c r="CD112" i="13"/>
  <c r="BT137" i="11"/>
  <c r="BT136" i="9"/>
  <c r="BT137" i="9" s="1"/>
  <c r="CI136" i="11"/>
  <c r="BM104" i="12"/>
  <c r="BJ99" i="12"/>
  <c r="BM99" i="12" s="1"/>
  <c r="O29" i="11"/>
  <c r="AA29" i="11"/>
  <c r="Y29" i="13"/>
  <c r="V29" i="9"/>
  <c r="AA104" i="12"/>
  <c r="O104" i="12"/>
  <c r="L99" i="12"/>
  <c r="O99" i="12" s="1"/>
  <c r="AS99" i="14"/>
  <c r="AR58" i="14"/>
  <c r="AX58" i="14" s="1"/>
  <c r="BD58" i="14"/>
  <c r="CI140" i="9"/>
  <c r="CI141" i="9" s="1"/>
  <c r="CI141" i="11"/>
  <c r="Y25" i="9"/>
  <c r="V32" i="9"/>
  <c r="BJ101" i="13"/>
  <c r="BJ102" i="13" s="1"/>
  <c r="BJ107" i="13"/>
  <c r="G125" i="11"/>
  <c r="G125" i="9" s="1"/>
  <c r="AA125" i="9"/>
  <c r="V137" i="11"/>
  <c r="V136" i="9"/>
  <c r="AA136" i="13"/>
  <c r="AF109" i="9"/>
  <c r="AI109" i="9" s="1"/>
  <c r="AI109" i="11"/>
  <c r="AU109" i="11"/>
  <c r="BC43" i="9"/>
  <c r="CD101" i="13"/>
  <c r="CD102" i="13" s="1"/>
  <c r="G121" i="12"/>
  <c r="BC109" i="11"/>
  <c r="AZ109" i="9"/>
  <c r="BC109" i="9" s="1"/>
  <c r="BO109" i="11"/>
  <c r="BO44" i="9"/>
  <c r="BR44" i="9" s="1"/>
  <c r="BR44" i="13"/>
  <c r="BT112" i="14"/>
  <c r="AA22" i="9"/>
  <c r="G22" i="13"/>
  <c r="BR38" i="13"/>
  <c r="O26" i="9"/>
  <c r="O37" i="9"/>
  <c r="AK112" i="13"/>
  <c r="Q106" i="9"/>
  <c r="Q107" i="11"/>
  <c r="Q101" i="11"/>
  <c r="CD111" i="9"/>
  <c r="CD112" i="11"/>
  <c r="AZ107" i="13"/>
  <c r="BC104" i="13"/>
  <c r="AZ99" i="13"/>
  <c r="BC99" i="13" s="1"/>
  <c r="BO104" i="13"/>
  <c r="AX54" i="13"/>
  <c r="AR54" i="9"/>
  <c r="AX54" i="9" s="1"/>
  <c r="BJ29" i="9"/>
  <c r="BM29" i="13"/>
  <c r="AS28" i="9"/>
  <c r="AS39" i="9"/>
  <c r="CO93" i="14"/>
  <c r="BW93" i="14"/>
  <c r="CO85" i="14"/>
  <c r="CB58" i="14"/>
  <c r="BW58" i="9"/>
  <c r="AU108" i="12"/>
  <c r="AU103" i="12" s="1"/>
  <c r="AF103" i="12"/>
  <c r="AA55" i="14"/>
  <c r="H11" i="22"/>
  <c r="CI120" i="11"/>
  <c r="CI119" i="9"/>
  <c r="CI120" i="9" s="1"/>
  <c r="BR37" i="11"/>
  <c r="BJ57" i="14"/>
  <c r="AL92" i="14"/>
  <c r="AL84" i="14"/>
  <c r="BD84" i="14"/>
  <c r="BD92" i="14"/>
  <c r="G129" i="13"/>
  <c r="G23" i="11"/>
  <c r="BT99" i="14"/>
  <c r="BW99" i="14" s="1"/>
  <c r="BW104" i="14"/>
  <c r="CI104" i="14"/>
  <c r="G115" i="12"/>
  <c r="G116" i="12" s="1"/>
  <c r="AA116" i="12"/>
  <c r="CL37" i="11"/>
  <c r="CI31" i="14"/>
  <c r="CG29" i="11"/>
  <c r="BJ56" i="14"/>
  <c r="BD83" i="14"/>
  <c r="AL91" i="14"/>
  <c r="AL83" i="14"/>
  <c r="BD91" i="14"/>
  <c r="CI111" i="13"/>
  <c r="CI112" i="13" s="1"/>
  <c r="BY112" i="13"/>
  <c r="Q137" i="12"/>
  <c r="BY47" i="9"/>
  <c r="BC109" i="14"/>
  <c r="BO109" i="14"/>
  <c r="BR109" i="14" s="1"/>
  <c r="AA108" i="11"/>
  <c r="L108" i="9"/>
  <c r="L103" i="11"/>
  <c r="L103" i="9" s="1"/>
  <c r="CG104" i="11"/>
  <c r="CD104" i="9"/>
  <c r="CG104" i="9" s="1"/>
  <c r="CD99" i="11"/>
  <c r="BJ55" i="14"/>
  <c r="BD82" i="14"/>
  <c r="BD90" i="14"/>
  <c r="AL90" i="14"/>
  <c r="AL82" i="14"/>
  <c r="G21" i="14"/>
  <c r="G21" i="9" s="1"/>
  <c r="BW29" i="13"/>
  <c r="CI29" i="13"/>
  <c r="BT29" i="9"/>
  <c r="AF31" i="9"/>
  <c r="CL19" i="11"/>
  <c r="CI141" i="14"/>
  <c r="L107" i="13"/>
  <c r="L101" i="13"/>
  <c r="L102" i="13" s="1"/>
  <c r="BO113" i="14"/>
  <c r="AU17" i="9"/>
  <c r="AX17" i="9" s="1"/>
  <c r="AX17" i="13"/>
  <c r="L34" i="9"/>
  <c r="BM29" i="12"/>
  <c r="BE47" i="9"/>
  <c r="G118" i="12"/>
  <c r="AZ113" i="9"/>
  <c r="BO113" i="11"/>
  <c r="BO113" i="9" s="1"/>
  <c r="L128" i="9"/>
  <c r="G17" i="13"/>
  <c r="AA17" i="9"/>
  <c r="AD17" i="13"/>
  <c r="G142" i="11"/>
  <c r="G142" i="9" s="1"/>
  <c r="AA142" i="9"/>
  <c r="BJ116" i="9"/>
  <c r="BW25" i="9"/>
  <c r="BT32" i="9"/>
  <c r="AX38" i="12"/>
  <c r="BM40" i="13"/>
  <c r="AS99" i="13"/>
  <c r="AI17" i="9"/>
  <c r="BE24" i="9"/>
  <c r="AU141" i="12"/>
  <c r="BE42" i="9"/>
  <c r="BH41" i="9"/>
  <c r="O109" i="12"/>
  <c r="AA109" i="12"/>
  <c r="AX35" i="13"/>
  <c r="AU35" i="9"/>
  <c r="AU36" i="13"/>
  <c r="AA106" i="14"/>
  <c r="L101" i="14"/>
  <c r="L102" i="14" s="1"/>
  <c r="L107" i="14"/>
  <c r="Q101" i="13"/>
  <c r="Q102" i="13" s="1"/>
  <c r="Q112" i="13"/>
  <c r="AZ101" i="11"/>
  <c r="AZ106" i="9"/>
  <c r="AZ107" i="11"/>
  <c r="BO106" i="11"/>
  <c r="AA128" i="11"/>
  <c r="G127" i="11"/>
  <c r="AA127" i="9"/>
  <c r="O17" i="9"/>
  <c r="AK101" i="12"/>
  <c r="AK102" i="12" s="1"/>
  <c r="AK107" i="12"/>
  <c r="CI40" i="13"/>
  <c r="CG40" i="13"/>
  <c r="AD25" i="11"/>
  <c r="AA32" i="11"/>
  <c r="G25" i="11"/>
  <c r="AP107" i="14"/>
  <c r="AP101" i="14"/>
  <c r="AP102" i="14" s="1"/>
  <c r="AA111" i="14"/>
  <c r="V112" i="14"/>
  <c r="AA40" i="13"/>
  <c r="O40" i="13"/>
  <c r="G113" i="13"/>
  <c r="CI144" i="9"/>
  <c r="CI145" i="9" s="1"/>
  <c r="CI145" i="11"/>
  <c r="BY108" i="9"/>
  <c r="BY103" i="11"/>
  <c r="BY103" i="9" s="1"/>
  <c r="AU140" i="9"/>
  <c r="AU141" i="9" s="1"/>
  <c r="AU141" i="11"/>
  <c r="T25" i="9"/>
  <c r="Q32" i="9"/>
  <c r="AA31" i="12"/>
  <c r="G30" i="12"/>
  <c r="BO42" i="12"/>
  <c r="BR41" i="12"/>
  <c r="L101" i="12"/>
  <c r="AA106" i="12"/>
  <c r="L107" i="12"/>
  <c r="AD35" i="12"/>
  <c r="G35" i="12"/>
  <c r="AA36" i="12"/>
  <c r="AA124" i="14"/>
  <c r="G123" i="14"/>
  <c r="BE101" i="11"/>
  <c r="BE107" i="11"/>
  <c r="BE106" i="9"/>
  <c r="BE107" i="9" s="1"/>
  <c r="G146" i="12"/>
  <c r="AD43" i="13"/>
  <c r="AA43" i="9"/>
  <c r="Y134" i="11"/>
  <c r="V134" i="9"/>
  <c r="Y134" i="9" s="1"/>
  <c r="AU58" i="9"/>
  <c r="BD93" i="13"/>
  <c r="AL93" i="13"/>
  <c r="AL85" i="13"/>
  <c r="BD85" i="13"/>
  <c r="BR43" i="13"/>
  <c r="BO43" i="9"/>
  <c r="G39" i="13"/>
  <c r="J39" i="13" s="1"/>
  <c r="AD39" i="13"/>
  <c r="Y40" i="12"/>
  <c r="AU24" i="13"/>
  <c r="AU24" i="9" s="1"/>
  <c r="AF24" i="9"/>
  <c r="AU108" i="13"/>
  <c r="AU103" i="13" s="1"/>
  <c r="AF103" i="13"/>
  <c r="V112" i="9"/>
  <c r="CO92" i="9"/>
  <c r="L36" i="9"/>
  <c r="O35" i="9"/>
  <c r="AF137" i="14"/>
  <c r="AU136" i="14"/>
  <c r="AU137" i="14" s="1"/>
  <c r="G121" i="13"/>
  <c r="AZ47" i="9"/>
  <c r="BO47" i="13"/>
  <c r="AU141" i="13"/>
  <c r="CD120" i="9"/>
  <c r="AA57" i="11"/>
  <c r="H13" i="21"/>
  <c r="CI24" i="11"/>
  <c r="G24" i="11" s="1"/>
  <c r="G20" i="12"/>
  <c r="L24" i="9"/>
  <c r="AA24" i="13"/>
  <c r="AK47" i="9"/>
  <c r="BO40" i="11"/>
  <c r="BR40" i="11" s="1"/>
  <c r="BC40" i="11"/>
  <c r="AF137" i="11"/>
  <c r="AU136" i="11"/>
  <c r="AF136" i="9"/>
  <c r="AN46" i="14"/>
  <c r="CI40" i="11"/>
  <c r="CG40" i="11"/>
  <c r="AU34" i="14"/>
  <c r="AU138" i="14"/>
  <c r="AF128" i="9"/>
  <c r="AZ24" i="9"/>
  <c r="BO24" i="13"/>
  <c r="BO24" i="9" s="1"/>
  <c r="AU124" i="12"/>
  <c r="BO47" i="12"/>
  <c r="CI54" i="12"/>
  <c r="BW81" i="12"/>
  <c r="AU111" i="14"/>
  <c r="AU112" i="14" s="1"/>
  <c r="AF112" i="14"/>
  <c r="J58" i="11"/>
  <c r="K14" i="21" s="1"/>
  <c r="AA141" i="12"/>
  <c r="G140" i="12"/>
  <c r="G141" i="12" s="1"/>
  <c r="AX38" i="11"/>
  <c r="AA40" i="12"/>
  <c r="AD40" i="12" s="1"/>
  <c r="O40" i="12"/>
  <c r="G122" i="13"/>
  <c r="AP108" i="9"/>
  <c r="AP103" i="11"/>
  <c r="AP103" i="9" s="1"/>
  <c r="CF58" i="9"/>
  <c r="CL27" i="14"/>
  <c r="G38" i="12"/>
  <c r="AD38" i="12"/>
  <c r="BY42" i="9"/>
  <c r="CB41" i="9"/>
  <c r="AA117" i="9"/>
  <c r="G117" i="11"/>
  <c r="G117" i="9" s="1"/>
  <c r="BE116" i="9"/>
  <c r="BO124" i="13"/>
  <c r="AF108" i="9"/>
  <c r="AF103" i="11"/>
  <c r="AF103" i="9" s="1"/>
  <c r="AU108" i="11"/>
  <c r="BJ106" i="9"/>
  <c r="BJ107" i="9" s="1"/>
  <c r="BJ107" i="11"/>
  <c r="BJ101" i="11"/>
  <c r="G119" i="12"/>
  <c r="AA120" i="12"/>
  <c r="AD44" i="12"/>
  <c r="G44" i="12"/>
  <c r="BJ36" i="9"/>
  <c r="BM35" i="9"/>
  <c r="BO47" i="11"/>
  <c r="Q34" i="9"/>
  <c r="CI136" i="14"/>
  <c r="CI137" i="14" s="1"/>
  <c r="BT137" i="14"/>
  <c r="Q112" i="11"/>
  <c r="Q111" i="9"/>
  <c r="Q112" i="9" s="1"/>
  <c r="AU31" i="13"/>
  <c r="AU19" i="9"/>
  <c r="AX19" i="13"/>
  <c r="AN27" i="9"/>
  <c r="AN38" i="9"/>
  <c r="BE46" i="9"/>
  <c r="AA116" i="14"/>
  <c r="G115" i="14"/>
  <c r="G116" i="14" s="1"/>
  <c r="AK116" i="9"/>
  <c r="BJ54" i="14"/>
  <c r="AL81" i="14"/>
  <c r="BD89" i="14"/>
  <c r="BD81" i="14"/>
  <c r="AL89" i="14"/>
  <c r="BE101" i="13"/>
  <c r="BE102" i="13" s="1"/>
  <c r="BE107" i="13"/>
  <c r="BD81" i="9"/>
  <c r="AL89" i="9"/>
  <c r="AL81" i="9"/>
  <c r="BD89" i="9"/>
  <c r="G38" i="11"/>
  <c r="AD38" i="11"/>
  <c r="AU116" i="11"/>
  <c r="AU115" i="9"/>
  <c r="AU116" i="9" s="1"/>
  <c r="BR19" i="13"/>
  <c r="BO19" i="9"/>
  <c r="AA46" i="12"/>
  <c r="O46" i="12"/>
  <c r="CG26" i="9"/>
  <c r="CG37" i="9"/>
  <c r="BY107" i="12"/>
  <c r="BY101" i="12"/>
  <c r="AA34" i="14"/>
  <c r="G33" i="14"/>
  <c r="G34" i="14" s="1"/>
  <c r="AZ104" i="9"/>
  <c r="BC104" i="9" s="1"/>
  <c r="BO104" i="11"/>
  <c r="AZ99" i="11"/>
  <c r="BC104" i="11"/>
  <c r="CO93" i="12"/>
  <c r="CO85" i="12"/>
  <c r="CC58" i="12"/>
  <c r="BW93" i="12"/>
  <c r="T45" i="9"/>
  <c r="AF107" i="13"/>
  <c r="AF101" i="13"/>
  <c r="AF102" i="13" s="1"/>
  <c r="AU106" i="13"/>
  <c r="CI106" i="14"/>
  <c r="BT101" i="14"/>
  <c r="BT107" i="14"/>
  <c r="CH57" i="14"/>
  <c r="BW84" i="14"/>
  <c r="AZ134" i="9"/>
  <c r="BC134" i="9" s="1"/>
  <c r="BC134" i="11"/>
  <c r="BO134" i="11"/>
  <c r="CD36" i="9"/>
  <c r="CG35" i="9"/>
  <c r="BO32" i="11"/>
  <c r="BR25" i="11"/>
  <c r="Y27" i="9"/>
  <c r="Y38" i="9"/>
  <c r="BC134" i="13"/>
  <c r="BO134" i="13"/>
  <c r="BR134" i="13" s="1"/>
  <c r="L99" i="11"/>
  <c r="AA104" i="11"/>
  <c r="O104" i="11"/>
  <c r="L104" i="9"/>
  <c r="O104" i="9" s="1"/>
  <c r="AZ31" i="9"/>
  <c r="BC19" i="9"/>
  <c r="AU20" i="9"/>
  <c r="AL91" i="9"/>
  <c r="BD83" i="9"/>
  <c r="AL83" i="9"/>
  <c r="BD91" i="9"/>
  <c r="O134" i="12"/>
  <c r="AA134" i="12"/>
  <c r="Q103" i="13"/>
  <c r="BO41" i="9"/>
  <c r="BO42" i="13"/>
  <c r="BR41" i="13"/>
  <c r="AF137" i="13"/>
  <c r="AU136" i="13"/>
  <c r="AU137" i="13" s="1"/>
  <c r="AN104" i="11"/>
  <c r="AK104" i="9"/>
  <c r="AN104" i="9" s="1"/>
  <c r="AK99" i="11"/>
  <c r="BO111" i="11"/>
  <c r="AZ112" i="11"/>
  <c r="AZ111" i="9"/>
  <c r="G20" i="13"/>
  <c r="AA20" i="9"/>
  <c r="AA124" i="12"/>
  <c r="G123" i="12"/>
  <c r="G124" i="12" s="1"/>
  <c r="AN40" i="14"/>
  <c r="AK42" i="9"/>
  <c r="AN41" i="9"/>
  <c r="AA41" i="9"/>
  <c r="AA42" i="13"/>
  <c r="AD41" i="13"/>
  <c r="G41" i="13"/>
  <c r="AA124" i="13"/>
  <c r="G123" i="13"/>
  <c r="AZ124" i="9"/>
  <c r="BO32" i="12"/>
  <c r="BR25" i="12"/>
  <c r="AU128" i="11"/>
  <c r="AU127" i="9"/>
  <c r="AU128" i="9" s="1"/>
  <c r="BO46" i="12"/>
  <c r="BR46" i="12" s="1"/>
  <c r="BC46" i="12"/>
  <c r="AU120" i="14"/>
  <c r="G142" i="13"/>
  <c r="CL35" i="12"/>
  <c r="CI36" i="12"/>
  <c r="CI55" i="12"/>
  <c r="BW82" i="12"/>
  <c r="AA120" i="13"/>
  <c r="G119" i="13"/>
  <c r="G120" i="13" s="1"/>
  <c r="BT108" i="9"/>
  <c r="BT103" i="11"/>
  <c r="BT103" i="9" s="1"/>
  <c r="CI108" i="11"/>
  <c r="BY112" i="11"/>
  <c r="BY111" i="9"/>
  <c r="BY112" i="9" s="1"/>
  <c r="CL28" i="13"/>
  <c r="CI28" i="9"/>
  <c r="CB46" i="13"/>
  <c r="BY46" i="9"/>
  <c r="CB46" i="9" s="1"/>
  <c r="AK107" i="13"/>
  <c r="AK101" i="13"/>
  <c r="AK102" i="13" s="1"/>
  <c r="AU113" i="11"/>
  <c r="AU113" i="9" s="1"/>
  <c r="AF113" i="9"/>
  <c r="G17" i="14"/>
  <c r="J17" i="14" s="1"/>
  <c r="AD17" i="14"/>
  <c r="BW90" i="9"/>
  <c r="AP101" i="12"/>
  <c r="AP102" i="12" s="1"/>
  <c r="CI24" i="14"/>
  <c r="CL17" i="12"/>
  <c r="L112" i="12"/>
  <c r="AA111" i="12"/>
  <c r="G45" i="11"/>
  <c r="J45" i="11" s="1"/>
  <c r="AD45" i="11"/>
  <c r="AD44" i="14"/>
  <c r="G44" i="14"/>
  <c r="BR41" i="11"/>
  <c r="BO42" i="11"/>
  <c r="BO16" i="9"/>
  <c r="AP107" i="13"/>
  <c r="Q120" i="9"/>
  <c r="BJ101" i="12"/>
  <c r="BJ102" i="12" s="1"/>
  <c r="BJ107" i="12"/>
  <c r="AS43" i="9"/>
  <c r="CG43" i="9"/>
  <c r="AF36" i="9"/>
  <c r="AI35" i="9"/>
  <c r="AU113" i="14"/>
  <c r="AK107" i="11"/>
  <c r="AK106" i="9"/>
  <c r="AK107" i="9" s="1"/>
  <c r="AK101" i="11"/>
  <c r="BT141" i="9"/>
  <c r="AC57" i="12" l="1"/>
  <c r="H13" i="20"/>
  <c r="BT102" i="14"/>
  <c r="CL40" i="14"/>
  <c r="AF137" i="9"/>
  <c r="G58" i="11"/>
  <c r="U58" i="11" s="1"/>
  <c r="AC58" i="11" s="1"/>
  <c r="G56" i="9"/>
  <c r="J37" i="11"/>
  <c r="AA124" i="9"/>
  <c r="BO101" i="12"/>
  <c r="CL40" i="12"/>
  <c r="AX19" i="9"/>
  <c r="AD29" i="12"/>
  <c r="BO112" i="12"/>
  <c r="G18" i="9"/>
  <c r="V102" i="13"/>
  <c r="CG46" i="9"/>
  <c r="CL40" i="13"/>
  <c r="BR43" i="9"/>
  <c r="CL44" i="9"/>
  <c r="J44" i="14"/>
  <c r="AN46" i="9"/>
  <c r="G138" i="14"/>
  <c r="H11" i="20"/>
  <c r="AA55" i="12"/>
  <c r="AS46" i="9"/>
  <c r="G113" i="12"/>
  <c r="BO103" i="12"/>
  <c r="V102" i="12"/>
  <c r="G100" i="12"/>
  <c r="J19" i="12"/>
  <c r="AD17" i="9"/>
  <c r="G128" i="12"/>
  <c r="Y77" i="9"/>
  <c r="G77" i="9" s="1"/>
  <c r="BH46" i="9"/>
  <c r="BM46" i="9"/>
  <c r="AA56" i="13"/>
  <c r="BO103" i="14"/>
  <c r="AA57" i="14"/>
  <c r="G113" i="14"/>
  <c r="AC57" i="14"/>
  <c r="H12" i="19"/>
  <c r="CL29" i="11"/>
  <c r="AX29" i="12"/>
  <c r="G34" i="12"/>
  <c r="G24" i="12"/>
  <c r="AC56" i="14"/>
  <c r="H12" i="22"/>
  <c r="G55" i="9"/>
  <c r="U56" i="9"/>
  <c r="AA56" i="9" s="1"/>
  <c r="AX44" i="9"/>
  <c r="G47" i="14"/>
  <c r="AZ107" i="9"/>
  <c r="AU137" i="12"/>
  <c r="BT102" i="13"/>
  <c r="G141" i="14"/>
  <c r="CD107" i="9"/>
  <c r="AP107" i="9"/>
  <c r="G47" i="12"/>
  <c r="G120" i="12"/>
  <c r="G124" i="13"/>
  <c r="J43" i="14"/>
  <c r="BE112" i="9"/>
  <c r="AX40" i="13"/>
  <c r="CD137" i="9"/>
  <c r="L112" i="9"/>
  <c r="AZ137" i="9"/>
  <c r="BJ112" i="9"/>
  <c r="AP137" i="9"/>
  <c r="AZ102" i="14"/>
  <c r="AA128" i="9"/>
  <c r="AF107" i="9"/>
  <c r="BR40" i="14"/>
  <c r="G57" i="9"/>
  <c r="G54" i="9"/>
  <c r="G58" i="14"/>
  <c r="U58" i="14" s="1"/>
  <c r="Y85" i="9"/>
  <c r="G85" i="9" s="1"/>
  <c r="AA56" i="11"/>
  <c r="H12" i="21"/>
  <c r="AC56" i="11"/>
  <c r="AA55" i="11"/>
  <c r="H11" i="21"/>
  <c r="AC55" i="11"/>
  <c r="G58" i="13"/>
  <c r="U58" i="13" s="1"/>
  <c r="H14" i="19" s="1"/>
  <c r="AA58" i="12"/>
  <c r="H14" i="20"/>
  <c r="AC58" i="12"/>
  <c r="CI136" i="9"/>
  <c r="CI137" i="11"/>
  <c r="AD41" i="9"/>
  <c r="AA42" i="9"/>
  <c r="O99" i="11"/>
  <c r="L99" i="9"/>
  <c r="O99" i="9" s="1"/>
  <c r="CI107" i="14"/>
  <c r="CI101" i="14"/>
  <c r="CL40" i="11"/>
  <c r="BO47" i="9"/>
  <c r="BR104" i="13"/>
  <c r="BO99" i="13"/>
  <c r="BR99" i="13" s="1"/>
  <c r="CL46" i="11"/>
  <c r="T29" i="9"/>
  <c r="T40" i="9"/>
  <c r="AA103" i="12"/>
  <c r="G108" i="12"/>
  <c r="G103" i="12" s="1"/>
  <c r="G29" i="12"/>
  <c r="CL29" i="12"/>
  <c r="AZ102" i="13"/>
  <c r="BY99" i="9"/>
  <c r="CB99" i="9" s="1"/>
  <c r="CB99" i="11"/>
  <c r="Y46" i="9"/>
  <c r="AX43" i="9"/>
  <c r="AX26" i="9"/>
  <c r="AX37" i="9"/>
  <c r="J37" i="13"/>
  <c r="BO137" i="13"/>
  <c r="L137" i="9"/>
  <c r="CL43" i="9"/>
  <c r="BC46" i="9"/>
  <c r="BO103" i="11"/>
  <c r="BO103" i="9" s="1"/>
  <c r="BO108" i="9"/>
  <c r="G29" i="14"/>
  <c r="AD29" i="14"/>
  <c r="AU107" i="13"/>
  <c r="AU101" i="13"/>
  <c r="AU36" i="9"/>
  <c r="AX35" i="9"/>
  <c r="BR25" i="9"/>
  <c r="BO32" i="9"/>
  <c r="AA55" i="13"/>
  <c r="U55" i="9"/>
  <c r="H11" i="19"/>
  <c r="AC55" i="13"/>
  <c r="AD134" i="13"/>
  <c r="G134" i="13"/>
  <c r="J134" i="13" s="1"/>
  <c r="CI112" i="11"/>
  <c r="CI111" i="9"/>
  <c r="G109" i="14"/>
  <c r="J109" i="14" s="1"/>
  <c r="AD109" i="14"/>
  <c r="CD102" i="12"/>
  <c r="G47" i="11"/>
  <c r="AU107" i="14"/>
  <c r="AU101" i="14"/>
  <c r="BH29" i="9"/>
  <c r="BH40" i="9"/>
  <c r="BR29" i="11"/>
  <c r="G32" i="13"/>
  <c r="R5" i="19" s="1"/>
  <c r="R3" i="19" s="1"/>
  <c r="G25" i="9"/>
  <c r="J25" i="13"/>
  <c r="CI58" i="11"/>
  <c r="BW85" i="11"/>
  <c r="AU47" i="9"/>
  <c r="J58" i="9"/>
  <c r="Q137" i="9"/>
  <c r="BO107" i="14"/>
  <c r="BO101" i="14"/>
  <c r="G111" i="12"/>
  <c r="AU112" i="12"/>
  <c r="G136" i="11"/>
  <c r="AA137" i="11"/>
  <c r="AA136" i="9"/>
  <c r="G31" i="14"/>
  <c r="I5" i="22" s="1"/>
  <c r="G43" i="9"/>
  <c r="J43" i="13"/>
  <c r="BR46" i="13"/>
  <c r="G128" i="13"/>
  <c r="BR109" i="11"/>
  <c r="BO109" i="9"/>
  <c r="BR109" i="9" s="1"/>
  <c r="AD25" i="9"/>
  <c r="AA32" i="9"/>
  <c r="G47" i="13"/>
  <c r="AA47" i="9"/>
  <c r="G145" i="12"/>
  <c r="J44" i="11"/>
  <c r="J27" i="11"/>
  <c r="CB40" i="9"/>
  <c r="CB29" i="9"/>
  <c r="BW29" i="9"/>
  <c r="BW40" i="9"/>
  <c r="CI54" i="9"/>
  <c r="BW81" i="9"/>
  <c r="AX58" i="13"/>
  <c r="AR58" i="9"/>
  <c r="AX58" i="9" s="1"/>
  <c r="CI107" i="12"/>
  <c r="CL104" i="12"/>
  <c r="CI99" i="12"/>
  <c r="CL99" i="12" s="1"/>
  <c r="AA120" i="9"/>
  <c r="CD101" i="9"/>
  <c r="CD102" i="11"/>
  <c r="AI29" i="9"/>
  <c r="AI40" i="9"/>
  <c r="G124" i="11"/>
  <c r="G123" i="9"/>
  <c r="G124" i="9" s="1"/>
  <c r="BE102" i="14"/>
  <c r="BH99" i="14"/>
  <c r="H10" i="22"/>
  <c r="AA54" i="14"/>
  <c r="P10" i="22" s="1"/>
  <c r="CL134" i="11"/>
  <c r="CI134" i="9"/>
  <c r="CL134" i="9" s="1"/>
  <c r="BO137" i="11"/>
  <c r="BO136" i="9"/>
  <c r="CI107" i="13"/>
  <c r="CI101" i="13"/>
  <c r="AF102" i="14"/>
  <c r="CL28" i="9"/>
  <c r="CL39" i="9"/>
  <c r="BO31" i="9"/>
  <c r="BR19" i="9"/>
  <c r="G106" i="12"/>
  <c r="AA107" i="12"/>
  <c r="AA101" i="12"/>
  <c r="G128" i="11"/>
  <c r="G127" i="9"/>
  <c r="G128" i="9" s="1"/>
  <c r="CL29" i="13"/>
  <c r="CI29" i="9"/>
  <c r="CL40" i="9" s="1"/>
  <c r="BW93" i="9"/>
  <c r="CO85" i="9"/>
  <c r="CO93" i="9"/>
  <c r="BJ58" i="13"/>
  <c r="BD58" i="9"/>
  <c r="BJ58" i="9" s="1"/>
  <c r="G35" i="9"/>
  <c r="J35" i="13"/>
  <c r="G36" i="13"/>
  <c r="G134" i="14"/>
  <c r="J134" i="14" s="1"/>
  <c r="AD134" i="14"/>
  <c r="BT112" i="9"/>
  <c r="BW109" i="9"/>
  <c r="BT102" i="12"/>
  <c r="BW99" i="12"/>
  <c r="AX40" i="11"/>
  <c r="G120" i="11"/>
  <c r="G119" i="9"/>
  <c r="G120" i="9" s="1"/>
  <c r="AA116" i="9"/>
  <c r="G36" i="11"/>
  <c r="J35" i="11"/>
  <c r="L107" i="9"/>
  <c r="G136" i="12"/>
  <c r="AA137" i="12"/>
  <c r="CI103" i="12"/>
  <c r="J27" i="12"/>
  <c r="BO137" i="12"/>
  <c r="AA112" i="11"/>
  <c r="G111" i="11"/>
  <c r="AA111" i="9"/>
  <c r="AD104" i="13"/>
  <c r="AA99" i="13"/>
  <c r="AD99" i="13" s="1"/>
  <c r="G104" i="13"/>
  <c r="BR37" i="9"/>
  <c r="BR26" i="9"/>
  <c r="BO112" i="14"/>
  <c r="J35" i="12"/>
  <c r="G36" i="12"/>
  <c r="G46" i="12"/>
  <c r="AD46" i="12"/>
  <c r="AA34" i="9"/>
  <c r="CI58" i="12"/>
  <c r="BW85" i="12"/>
  <c r="BD85" i="9"/>
  <c r="BD93" i="9"/>
  <c r="AL93" i="9"/>
  <c r="AL85" i="9"/>
  <c r="L102" i="12"/>
  <c r="BW85" i="14"/>
  <c r="CH58" i="14"/>
  <c r="Q102" i="11"/>
  <c r="Q101" i="9"/>
  <c r="BJ58" i="14"/>
  <c r="BD93" i="14"/>
  <c r="AL93" i="14"/>
  <c r="AL85" i="14"/>
  <c r="BD85" i="14"/>
  <c r="CD112" i="9"/>
  <c r="CG109" i="9"/>
  <c r="BO36" i="9"/>
  <c r="BR35" i="9"/>
  <c r="G100" i="11"/>
  <c r="G100" i="9" s="1"/>
  <c r="G105" i="9"/>
  <c r="CL25" i="9"/>
  <c r="CI32" i="9"/>
  <c r="AA103" i="14"/>
  <c r="G108" i="14"/>
  <c r="G103" i="14" s="1"/>
  <c r="CL109" i="11"/>
  <c r="CI109" i="9"/>
  <c r="CL109" i="9" s="1"/>
  <c r="AU34" i="9"/>
  <c r="G42" i="12"/>
  <c r="J41" i="12"/>
  <c r="BO112" i="13"/>
  <c r="AP101" i="9"/>
  <c r="AP102" i="11"/>
  <c r="BR17" i="9"/>
  <c r="AX29" i="13"/>
  <c r="AU29" i="9"/>
  <c r="AX134" i="11"/>
  <c r="AU134" i="9"/>
  <c r="G120" i="14"/>
  <c r="G36" i="14"/>
  <c r="J35" i="14"/>
  <c r="AA112" i="13"/>
  <c r="G111" i="13"/>
  <c r="CL41" i="9"/>
  <c r="CI42" i="9"/>
  <c r="G34" i="13"/>
  <c r="G33" i="9"/>
  <c r="G40" i="11"/>
  <c r="AD40" i="11"/>
  <c r="AK101" i="9"/>
  <c r="AK102" i="11"/>
  <c r="G17" i="9"/>
  <c r="J17" i="13"/>
  <c r="AA112" i="12"/>
  <c r="G20" i="9"/>
  <c r="J44" i="12"/>
  <c r="G40" i="13"/>
  <c r="AD40" i="13"/>
  <c r="BO107" i="11"/>
  <c r="BO101" i="11"/>
  <c r="BO106" i="9"/>
  <c r="AA36" i="9"/>
  <c r="AD35" i="9"/>
  <c r="AU107" i="11"/>
  <c r="AU101" i="11"/>
  <c r="AU106" i="9"/>
  <c r="G116" i="13"/>
  <c r="J28" i="13"/>
  <c r="G28" i="9"/>
  <c r="G116" i="11"/>
  <c r="G115" i="9"/>
  <c r="G116" i="9" s="1"/>
  <c r="AI46" i="9"/>
  <c r="L102" i="11"/>
  <c r="L101" i="9"/>
  <c r="L102" i="9" s="1"/>
  <c r="G138" i="13"/>
  <c r="AD109" i="13"/>
  <c r="G109" i="13"/>
  <c r="J109" i="13" s="1"/>
  <c r="AU99" i="14"/>
  <c r="AX99" i="14" s="1"/>
  <c r="AX104" i="14"/>
  <c r="AA145" i="9"/>
  <c r="AU42" i="9"/>
  <c r="AX41" i="9"/>
  <c r="CL46" i="12"/>
  <c r="O46" i="9"/>
  <c r="Q102" i="14"/>
  <c r="T99" i="14"/>
  <c r="J27" i="13"/>
  <c r="G27" i="9"/>
  <c r="BR46" i="11"/>
  <c r="AD134" i="12"/>
  <c r="G134" i="12"/>
  <c r="J134" i="12" s="1"/>
  <c r="AZ112" i="9"/>
  <c r="J38" i="12"/>
  <c r="G24" i="13"/>
  <c r="AA24" i="9"/>
  <c r="Q107" i="9"/>
  <c r="AX109" i="11"/>
  <c r="AU109" i="9"/>
  <c r="AX109" i="9" s="1"/>
  <c r="V101" i="9"/>
  <c r="V102" i="11"/>
  <c r="AF102" i="11"/>
  <c r="AF101" i="9"/>
  <c r="J25" i="14"/>
  <c r="G32" i="14"/>
  <c r="R5" i="22" s="1"/>
  <c r="AD45" i="9"/>
  <c r="AD28" i="9"/>
  <c r="AD39" i="9"/>
  <c r="G40" i="12"/>
  <c r="AX40" i="12"/>
  <c r="J45" i="13"/>
  <c r="G45" i="9"/>
  <c r="AA54" i="13"/>
  <c r="P10" i="19" s="1"/>
  <c r="H10" i="19"/>
  <c r="U54" i="9"/>
  <c r="AA54" i="9" s="1"/>
  <c r="AX25" i="9"/>
  <c r="AU32" i="9"/>
  <c r="AA107" i="11"/>
  <c r="G106" i="11"/>
  <c r="AA101" i="11"/>
  <c r="AA106" i="9"/>
  <c r="AX28" i="9"/>
  <c r="AX39" i="9"/>
  <c r="G145" i="11"/>
  <c r="G144" i="9"/>
  <c r="G145" i="9" s="1"/>
  <c r="G108" i="13"/>
  <c r="G103" i="13" s="1"/>
  <c r="AA103" i="13"/>
  <c r="AD46" i="13"/>
  <c r="G46" i="13"/>
  <c r="AA46" i="9"/>
  <c r="J26" i="14"/>
  <c r="AD27" i="9"/>
  <c r="AD38" i="9"/>
  <c r="CL26" i="9"/>
  <c r="CL37" i="9"/>
  <c r="BZ56" i="9"/>
  <c r="BZ57" i="13"/>
  <c r="CC56" i="13"/>
  <c r="G29" i="13"/>
  <c r="AA29" i="9"/>
  <c r="AD29" i="13"/>
  <c r="AX46" i="13"/>
  <c r="AU46" i="9"/>
  <c r="G42" i="14"/>
  <c r="J41" i="14"/>
  <c r="CI137" i="12"/>
  <c r="CL46" i="13"/>
  <c r="CI46" i="9"/>
  <c r="CL46" i="9" s="1"/>
  <c r="G16" i="9"/>
  <c r="G24" i="14"/>
  <c r="BO42" i="9"/>
  <c r="BR41" i="9"/>
  <c r="G108" i="11"/>
  <c r="AA103" i="11"/>
  <c r="AA103" i="9" s="1"/>
  <c r="AA108" i="9"/>
  <c r="AA112" i="14"/>
  <c r="G111" i="14"/>
  <c r="G112" i="14" s="1"/>
  <c r="BW99" i="11"/>
  <c r="BT99" i="9"/>
  <c r="BW99" i="9" s="1"/>
  <c r="G31" i="12"/>
  <c r="I5" i="20" s="1"/>
  <c r="AZ102" i="11"/>
  <c r="AZ101" i="9"/>
  <c r="CL104" i="11"/>
  <c r="CI99" i="11"/>
  <c r="CI104" i="9"/>
  <c r="CL104" i="9" s="1"/>
  <c r="AU31" i="9"/>
  <c r="CI55" i="9"/>
  <c r="BW82" i="9"/>
  <c r="BO107" i="12"/>
  <c r="BO99" i="12"/>
  <c r="BR99" i="12" s="1"/>
  <c r="BR104" i="12"/>
  <c r="CI24" i="9"/>
  <c r="CL29" i="9" s="1"/>
  <c r="CL45" i="9"/>
  <c r="BW46" i="9"/>
  <c r="J39" i="11"/>
  <c r="BE137" i="9"/>
  <c r="G40" i="14"/>
  <c r="J40" i="14" s="1"/>
  <c r="AD40" i="14"/>
  <c r="AK137" i="9"/>
  <c r="J41" i="11"/>
  <c r="G42" i="11"/>
  <c r="AA137" i="13"/>
  <c r="G136" i="13"/>
  <c r="G137" i="13" s="1"/>
  <c r="AD104" i="12"/>
  <c r="G104" i="12"/>
  <c r="G100" i="13"/>
  <c r="O29" i="9"/>
  <c r="O40" i="9"/>
  <c r="BO99" i="14"/>
  <c r="BR99" i="14" s="1"/>
  <c r="BR104" i="14"/>
  <c r="CI137" i="13"/>
  <c r="G19" i="9"/>
  <c r="J19" i="13"/>
  <c r="CI107" i="11"/>
  <c r="CI101" i="11"/>
  <c r="CI106" i="9"/>
  <c r="CI107" i="9" s="1"/>
  <c r="AD134" i="11"/>
  <c r="G134" i="11"/>
  <c r="AA134" i="9"/>
  <c r="AD134" i="9" s="1"/>
  <c r="BM99" i="11"/>
  <c r="BJ99" i="9"/>
  <c r="BM99" i="9" s="1"/>
  <c r="BR45" i="9"/>
  <c r="CI99" i="13"/>
  <c r="CL99" i="13" s="1"/>
  <c r="CL104" i="13"/>
  <c r="G23" i="9"/>
  <c r="AA57" i="13"/>
  <c r="H13" i="19"/>
  <c r="U57" i="9"/>
  <c r="AC57" i="13"/>
  <c r="CG29" i="9"/>
  <c r="CG40" i="9"/>
  <c r="G136" i="14"/>
  <c r="G137" i="14" s="1"/>
  <c r="AA137" i="14"/>
  <c r="BC99" i="11"/>
  <c r="AZ99" i="9"/>
  <c r="BC99" i="9" s="1"/>
  <c r="AN99" i="11"/>
  <c r="AK99" i="9"/>
  <c r="AN99" i="9" s="1"/>
  <c r="BO99" i="11"/>
  <c r="BR104" i="11"/>
  <c r="BO104" i="9"/>
  <c r="BR104" i="9" s="1"/>
  <c r="BJ101" i="9"/>
  <c r="BJ102" i="11"/>
  <c r="G32" i="11"/>
  <c r="R5" i="21" s="1"/>
  <c r="J25" i="11"/>
  <c r="V137" i="9"/>
  <c r="Y29" i="9"/>
  <c r="Y40" i="9"/>
  <c r="BY102" i="11"/>
  <c r="BY101" i="9"/>
  <c r="BY102" i="9" s="1"/>
  <c r="G138" i="11"/>
  <c r="G138" i="9" s="1"/>
  <c r="AA138" i="9"/>
  <c r="J26" i="13"/>
  <c r="G26" i="9"/>
  <c r="AS99" i="11"/>
  <c r="AP99" i="9"/>
  <c r="AS99" i="9" s="1"/>
  <c r="AF102" i="12"/>
  <c r="AI99" i="12"/>
  <c r="CI112" i="12"/>
  <c r="CL109" i="12"/>
  <c r="AU99" i="13"/>
  <c r="AX99" i="13" s="1"/>
  <c r="AX104" i="13"/>
  <c r="AN40" i="9"/>
  <c r="AN29" i="9"/>
  <c r="BR27" i="9"/>
  <c r="BR38" i="9"/>
  <c r="J45" i="14"/>
  <c r="V107" i="9"/>
  <c r="Y104" i="9"/>
  <c r="AD104" i="14"/>
  <c r="AA99" i="14"/>
  <c r="AD99" i="14" s="1"/>
  <c r="G104" i="14"/>
  <c r="BR40" i="13"/>
  <c r="BT102" i="11"/>
  <c r="BT101" i="9"/>
  <c r="AA58" i="14"/>
  <c r="H14" i="22"/>
  <c r="CI36" i="9"/>
  <c r="CL35" i="9"/>
  <c r="AS29" i="9"/>
  <c r="AS40" i="9"/>
  <c r="AC58" i="14"/>
  <c r="AA141" i="9"/>
  <c r="G30" i="9"/>
  <c r="G31" i="11"/>
  <c r="I5" i="21" s="1"/>
  <c r="AA56" i="12"/>
  <c r="H12" i="20"/>
  <c r="AC56" i="12"/>
  <c r="AA99" i="12"/>
  <c r="AD99" i="12" s="1"/>
  <c r="AD109" i="12"/>
  <c r="G109" i="12"/>
  <c r="J109" i="12" s="1"/>
  <c r="J38" i="11"/>
  <c r="J41" i="13"/>
  <c r="G41" i="9"/>
  <c r="G42" i="13"/>
  <c r="CG99" i="11"/>
  <c r="CD99" i="9"/>
  <c r="CG99" i="9" s="1"/>
  <c r="BM29" i="9"/>
  <c r="BM40" i="9"/>
  <c r="G22" i="9"/>
  <c r="Q99" i="9"/>
  <c r="T99" i="9" s="1"/>
  <c r="T99" i="11"/>
  <c r="CL38" i="9"/>
  <c r="CL27" i="9"/>
  <c r="AX104" i="11"/>
  <c r="AU99" i="11"/>
  <c r="AU104" i="9"/>
  <c r="AX104" i="9" s="1"/>
  <c r="AU107" i="12"/>
  <c r="AU99" i="12"/>
  <c r="AX99" i="12" s="1"/>
  <c r="AX104" i="12"/>
  <c r="AX46" i="12"/>
  <c r="V99" i="9"/>
  <c r="Y99" i="9" s="1"/>
  <c r="Y99" i="11"/>
  <c r="AU112" i="11"/>
  <c r="AU111" i="9"/>
  <c r="AU112" i="9" s="1"/>
  <c r="AD19" i="9"/>
  <c r="BT107" i="9"/>
  <c r="BJ102" i="14"/>
  <c r="G32" i="12"/>
  <c r="R5" i="20" s="1"/>
  <c r="J25" i="12"/>
  <c r="CI31" i="9"/>
  <c r="BR134" i="11"/>
  <c r="BO134" i="9"/>
  <c r="BR134" i="9" s="1"/>
  <c r="AD29" i="11"/>
  <c r="G29" i="11"/>
  <c r="J29" i="11" s="1"/>
  <c r="AD43" i="9"/>
  <c r="AD26" i="9"/>
  <c r="AD37" i="9"/>
  <c r="AI99" i="11"/>
  <c r="AF99" i="9"/>
  <c r="AI99" i="9" s="1"/>
  <c r="H10" i="21"/>
  <c r="AA54" i="11"/>
  <c r="P10" i="21" s="1"/>
  <c r="AA58" i="11"/>
  <c r="H14" i="21"/>
  <c r="BC29" i="9"/>
  <c r="BC40" i="9"/>
  <c r="AA107" i="13"/>
  <c r="G106" i="13"/>
  <c r="AA101" i="13"/>
  <c r="AA102" i="13" s="1"/>
  <c r="AF112" i="9"/>
  <c r="H10" i="20"/>
  <c r="AA54" i="12"/>
  <c r="P10" i="20" s="1"/>
  <c r="J28" i="11"/>
  <c r="AX45" i="9"/>
  <c r="CI112" i="14"/>
  <c r="J19" i="11"/>
  <c r="G141" i="11"/>
  <c r="G140" i="9"/>
  <c r="G141" i="9" s="1"/>
  <c r="BO46" i="9"/>
  <c r="BR46" i="14"/>
  <c r="AU136" i="9"/>
  <c r="AU137" i="11"/>
  <c r="CI99" i="14"/>
  <c r="CL99" i="14" s="1"/>
  <c r="CL104" i="14"/>
  <c r="CI108" i="9"/>
  <c r="CI103" i="11"/>
  <c r="CI103" i="9" s="1"/>
  <c r="BO112" i="11"/>
  <c r="BO111" i="9"/>
  <c r="BO112" i="9" s="1"/>
  <c r="AU103" i="11"/>
  <c r="AU103" i="9" s="1"/>
  <c r="AU108" i="9"/>
  <c r="BE101" i="9"/>
  <c r="BE102" i="9" s="1"/>
  <c r="BE102" i="11"/>
  <c r="AD104" i="11"/>
  <c r="AA99" i="11"/>
  <c r="G104" i="11"/>
  <c r="AA104" i="9"/>
  <c r="AD104" i="9" s="1"/>
  <c r="BY102" i="12"/>
  <c r="G124" i="14"/>
  <c r="AA107" i="14"/>
  <c r="G106" i="14"/>
  <c r="AA101" i="14"/>
  <c r="G46" i="11"/>
  <c r="AD46" i="11"/>
  <c r="G113" i="11"/>
  <c r="G113" i="9" s="1"/>
  <c r="AA113" i="9"/>
  <c r="BH99" i="11"/>
  <c r="BE99" i="9"/>
  <c r="BH99" i="9" s="1"/>
  <c r="BY137" i="9"/>
  <c r="AX27" i="9"/>
  <c r="AX38" i="9"/>
  <c r="AU103" i="14"/>
  <c r="BR29" i="13"/>
  <c r="BO29" i="9"/>
  <c r="J44" i="13"/>
  <c r="G44" i="9"/>
  <c r="AK112" i="9"/>
  <c r="BO101" i="13"/>
  <c r="BO102" i="13" s="1"/>
  <c r="BO107" i="13"/>
  <c r="BO137" i="14"/>
  <c r="BR28" i="9"/>
  <c r="BR39" i="9"/>
  <c r="CL29" i="14"/>
  <c r="AD109" i="11"/>
  <c r="G109" i="11"/>
  <c r="AA109" i="9"/>
  <c r="AD109" i="9" s="1"/>
  <c r="G138" i="12"/>
  <c r="T46" i="9"/>
  <c r="J38" i="14"/>
  <c r="CI47" i="9"/>
  <c r="AD46" i="14"/>
  <c r="G46" i="14"/>
  <c r="CI101" i="12"/>
  <c r="AA102" i="14" l="1"/>
  <c r="BT102" i="9"/>
  <c r="BJ102" i="9"/>
  <c r="R3" i="20"/>
  <c r="G58" i="9"/>
  <c r="AU102" i="14"/>
  <c r="AX46" i="9"/>
  <c r="BO102" i="12"/>
  <c r="J45" i="9"/>
  <c r="CI102" i="12"/>
  <c r="J46" i="12"/>
  <c r="J44" i="9"/>
  <c r="J40" i="12"/>
  <c r="AC54" i="14"/>
  <c r="AC56" i="9"/>
  <c r="AC58" i="13"/>
  <c r="AC54" i="13" s="1"/>
  <c r="G34" i="9"/>
  <c r="G24" i="9"/>
  <c r="J29" i="12"/>
  <c r="G47" i="9"/>
  <c r="AA58" i="13"/>
  <c r="U58" i="9"/>
  <c r="AC54" i="11"/>
  <c r="BR29" i="9"/>
  <c r="BR40" i="9"/>
  <c r="BO107" i="9"/>
  <c r="G137" i="12"/>
  <c r="G36" i="9"/>
  <c r="J35" i="9"/>
  <c r="G112" i="12"/>
  <c r="AU102" i="13"/>
  <c r="CI102" i="14"/>
  <c r="G101" i="13"/>
  <c r="G107" i="13"/>
  <c r="BO102" i="11"/>
  <c r="BO101" i="9"/>
  <c r="CD102" i="9"/>
  <c r="BO102" i="14"/>
  <c r="AD29" i="9"/>
  <c r="AD40" i="9"/>
  <c r="G112" i="13"/>
  <c r="CI102" i="13"/>
  <c r="AX99" i="11"/>
  <c r="AU99" i="9"/>
  <c r="AX99" i="9" s="1"/>
  <c r="G99" i="11"/>
  <c r="J104" i="11"/>
  <c r="G104" i="9"/>
  <c r="J104" i="9" s="1"/>
  <c r="G99" i="14"/>
  <c r="J99" i="14" s="1"/>
  <c r="J104" i="14"/>
  <c r="AD99" i="11"/>
  <c r="AA99" i="9"/>
  <c r="AD99" i="9" s="1"/>
  <c r="BR99" i="11"/>
  <c r="BO99" i="9"/>
  <c r="BR99" i="9" s="1"/>
  <c r="J29" i="13"/>
  <c r="G29" i="9"/>
  <c r="Q102" i="9"/>
  <c r="BR46" i="9"/>
  <c r="AU102" i="12"/>
  <c r="J26" i="9"/>
  <c r="J37" i="9"/>
  <c r="G107" i="12"/>
  <c r="G99" i="12"/>
  <c r="J99" i="12" s="1"/>
  <c r="J104" i="12"/>
  <c r="CI56" i="13"/>
  <c r="BW83" i="13"/>
  <c r="CC56" i="9"/>
  <c r="J40" i="13"/>
  <c r="BO137" i="9"/>
  <c r="CI112" i="9"/>
  <c r="BZ57" i="9"/>
  <c r="BZ58" i="13"/>
  <c r="CC57" i="13"/>
  <c r="AA107" i="9"/>
  <c r="J27" i="9"/>
  <c r="J38" i="9"/>
  <c r="AA102" i="11"/>
  <c r="AA101" i="9"/>
  <c r="J104" i="13"/>
  <c r="G99" i="13"/>
  <c r="J99" i="13" s="1"/>
  <c r="J29" i="14"/>
  <c r="J134" i="11"/>
  <c r="G134" i="9"/>
  <c r="J134" i="9" s="1"/>
  <c r="G101" i="11"/>
  <c r="G107" i="11"/>
  <c r="G106" i="9"/>
  <c r="AF102" i="9"/>
  <c r="AU137" i="9"/>
  <c r="AX134" i="9"/>
  <c r="CI137" i="9"/>
  <c r="J28" i="9"/>
  <c r="J39" i="9"/>
  <c r="J17" i="9"/>
  <c r="AX29" i="9"/>
  <c r="AX40" i="9"/>
  <c r="AA112" i="9"/>
  <c r="G32" i="9"/>
  <c r="J25" i="9"/>
  <c r="CI102" i="11"/>
  <c r="CI101" i="9"/>
  <c r="CL99" i="11"/>
  <c r="CI99" i="9"/>
  <c r="CL99" i="9" s="1"/>
  <c r="V102" i="9"/>
  <c r="G112" i="11"/>
  <c r="G111" i="9"/>
  <c r="AA102" i="12"/>
  <c r="J43" i="9"/>
  <c r="AA55" i="9"/>
  <c r="AC55" i="9"/>
  <c r="G137" i="11"/>
  <c r="G136" i="9"/>
  <c r="G103" i="11"/>
  <c r="G103" i="9" s="1"/>
  <c r="G108" i="9"/>
  <c r="J46" i="11"/>
  <c r="AU107" i="9"/>
  <c r="AK102" i="9"/>
  <c r="R3" i="22"/>
  <c r="AC54" i="12"/>
  <c r="R3" i="21"/>
  <c r="G42" i="9"/>
  <c r="J41" i="9"/>
  <c r="AZ102" i="9"/>
  <c r="AD46" i="9"/>
  <c r="AU102" i="11"/>
  <c r="AU101" i="9"/>
  <c r="AU102" i="9" s="1"/>
  <c r="G101" i="12"/>
  <c r="AA137" i="9"/>
  <c r="J109" i="11"/>
  <c r="G109" i="9"/>
  <c r="J109" i="9" s="1"/>
  <c r="G46" i="9"/>
  <c r="J46" i="14"/>
  <c r="G107" i="14"/>
  <c r="G101" i="14"/>
  <c r="AA57" i="9"/>
  <c r="AC57" i="9"/>
  <c r="G31" i="9"/>
  <c r="J19" i="9"/>
  <c r="J46" i="13"/>
  <c r="J40" i="11"/>
  <c r="AP102" i="9"/>
  <c r="G102" i="12" l="1"/>
  <c r="G102" i="14"/>
  <c r="G107" i="9"/>
  <c r="AA58" i="9"/>
  <c r="AC58" i="9"/>
  <c r="AC54" i="9" s="1"/>
  <c r="CI102" i="9"/>
  <c r="G102" i="11"/>
  <c r="G101" i="9"/>
  <c r="BO102" i="9"/>
  <c r="CI56" i="9"/>
  <c r="BW83" i="9"/>
  <c r="J29" i="9"/>
  <c r="J40" i="9"/>
  <c r="G102" i="13"/>
  <c r="G137" i="9"/>
  <c r="AA102" i="9"/>
  <c r="J46" i="9"/>
  <c r="J99" i="11"/>
  <c r="G99" i="9"/>
  <c r="J99" i="9" s="1"/>
  <c r="G112" i="9"/>
  <c r="BW84" i="13"/>
  <c r="CC57" i="9"/>
  <c r="CI57" i="13"/>
  <c r="BZ58" i="9"/>
  <c r="CC58" i="13"/>
  <c r="BW85" i="13" l="1"/>
  <c r="CI58" i="13"/>
  <c r="CC58" i="9"/>
  <c r="G102" i="9"/>
  <c r="CI57" i="9"/>
  <c r="BW84" i="9"/>
  <c r="CI58" i="9" l="1"/>
  <c r="BW85" i="9"/>
</calcChain>
</file>

<file path=xl/sharedStrings.xml><?xml version="1.0" encoding="utf-8"?>
<sst xmlns="http://schemas.openxmlformats.org/spreadsheetml/2006/main" count="2665" uniqueCount="272">
  <si>
    <t>方針会議資料案（Ver1.00）</t>
    <rPh sb="0" eb="2">
      <t>ホウシン</t>
    </rPh>
    <rPh sb="2" eb="4">
      <t>カイギ</t>
    </rPh>
    <rPh sb="4" eb="6">
      <t>シリョウ</t>
    </rPh>
    <rPh sb="6" eb="7">
      <t>アン</t>
    </rPh>
    <phoneticPr fontId="1"/>
  </si>
  <si>
    <t>10月</t>
    <rPh sb="2" eb="3">
      <t>ツキ</t>
    </rPh>
    <phoneticPr fontId="1"/>
  </si>
  <si>
    <t>11月</t>
  </si>
  <si>
    <t>12月</t>
  </si>
  <si>
    <t>売上目標</t>
    <rPh sb="0" eb="2">
      <t>ウリアゲ</t>
    </rPh>
    <rPh sb="2" eb="4">
      <t>モクヒョウ</t>
    </rPh>
    <phoneticPr fontId="1"/>
  </si>
  <si>
    <t>比率</t>
    <rPh sb="0" eb="2">
      <t>ヒリツ</t>
    </rPh>
    <phoneticPr fontId="1"/>
  </si>
  <si>
    <t>販利（予算）</t>
    <rPh sb="0" eb="1">
      <t>ハン</t>
    </rPh>
    <rPh sb="1" eb="2">
      <t>リ</t>
    </rPh>
    <rPh sb="3" eb="5">
      <t>ヨサン</t>
    </rPh>
    <phoneticPr fontId="1"/>
  </si>
  <si>
    <t>販利率（予算）</t>
    <rPh sb="0" eb="2">
      <t>ハンリ</t>
    </rPh>
    <rPh sb="2" eb="3">
      <t>リツ</t>
    </rPh>
    <phoneticPr fontId="1"/>
  </si>
  <si>
    <t>販利（実行）</t>
    <rPh sb="0" eb="1">
      <t>ハン</t>
    </rPh>
    <rPh sb="1" eb="2">
      <t>リ</t>
    </rPh>
    <rPh sb="3" eb="5">
      <t>ジッコウ</t>
    </rPh>
    <phoneticPr fontId="1"/>
  </si>
  <si>
    <t>販利率（実行）</t>
    <rPh sb="0" eb="2">
      <t>ハンリ</t>
    </rPh>
    <rPh sb="2" eb="3">
      <t>リツ</t>
    </rPh>
    <rPh sb="4" eb="6">
      <t>ジッコウ</t>
    </rPh>
    <phoneticPr fontId="1"/>
  </si>
  <si>
    <t>販利（予実差異）</t>
    <rPh sb="0" eb="1">
      <t>ハン</t>
    </rPh>
    <rPh sb="1" eb="2">
      <t>リ</t>
    </rPh>
    <rPh sb="3" eb="5">
      <t>ヨジツ</t>
    </rPh>
    <rPh sb="5" eb="7">
      <t>サイ</t>
    </rPh>
    <phoneticPr fontId="1"/>
  </si>
  <si>
    <t>行動数</t>
    <rPh sb="0" eb="3">
      <t>コウドウスウ</t>
    </rPh>
    <phoneticPr fontId="1"/>
  </si>
  <si>
    <t>行動数目標</t>
    <rPh sb="0" eb="3">
      <t>コウドウスウ</t>
    </rPh>
    <rPh sb="3" eb="5">
      <t>モクヒョウ</t>
    </rPh>
    <phoneticPr fontId="1"/>
  </si>
  <si>
    <t>実績</t>
    <rPh sb="0" eb="2">
      <t>ジッセキ</t>
    </rPh>
    <phoneticPr fontId="1"/>
  </si>
  <si>
    <t>1Q小計</t>
    <rPh sb="2" eb="3">
      <t>ショウ</t>
    </rPh>
    <rPh sb="3" eb="4">
      <t>ケイ</t>
    </rPh>
    <phoneticPr fontId="1"/>
  </si>
  <si>
    <t>1月</t>
    <rPh sb="1" eb="2">
      <t>ツキ</t>
    </rPh>
    <phoneticPr fontId="1"/>
  </si>
  <si>
    <t>2月</t>
    <phoneticPr fontId="1"/>
  </si>
  <si>
    <t>3月</t>
    <phoneticPr fontId="1"/>
  </si>
  <si>
    <t>2Q小計</t>
    <rPh sb="2" eb="3">
      <t>ショウ</t>
    </rPh>
    <rPh sb="3" eb="4">
      <t>ケイ</t>
    </rPh>
    <phoneticPr fontId="1"/>
  </si>
  <si>
    <t>4月</t>
    <rPh sb="1" eb="2">
      <t>ツキ</t>
    </rPh>
    <phoneticPr fontId="1"/>
  </si>
  <si>
    <t>5月</t>
    <phoneticPr fontId="1"/>
  </si>
  <si>
    <t>6月</t>
    <phoneticPr fontId="1"/>
  </si>
  <si>
    <t>3Q小計</t>
    <rPh sb="2" eb="3">
      <t>ショウ</t>
    </rPh>
    <rPh sb="3" eb="4">
      <t>ケイ</t>
    </rPh>
    <phoneticPr fontId="1"/>
  </si>
  <si>
    <t>7月</t>
    <rPh sb="1" eb="2">
      <t>ツキ</t>
    </rPh>
    <phoneticPr fontId="1"/>
  </si>
  <si>
    <t>8月</t>
    <phoneticPr fontId="1"/>
  </si>
  <si>
    <t>9月</t>
    <phoneticPr fontId="1"/>
  </si>
  <si>
    <t>4Q小計</t>
    <rPh sb="2" eb="3">
      <t>ショウ</t>
    </rPh>
    <rPh sb="3" eb="4">
      <t>ケイ</t>
    </rPh>
    <phoneticPr fontId="1"/>
  </si>
  <si>
    <t>※1：A確定+B確定+見込C</t>
    <rPh sb="4" eb="6">
      <t>カクテイ</t>
    </rPh>
    <rPh sb="8" eb="10">
      <t>カクテイ</t>
    </rPh>
    <rPh sb="11" eb="13">
      <t>ミコミ</t>
    </rPh>
    <phoneticPr fontId="1"/>
  </si>
  <si>
    <t>※2：A確定+B確定</t>
    <rPh sb="4" eb="6">
      <t>カクテイ</t>
    </rPh>
    <rPh sb="8" eb="10">
      <t>カクテイ</t>
    </rPh>
    <phoneticPr fontId="1"/>
  </si>
  <si>
    <t>※3と※4：A確定</t>
    <rPh sb="7" eb="9">
      <t>カクテイ</t>
    </rPh>
    <phoneticPr fontId="1"/>
  </si>
  <si>
    <t>合計</t>
    <rPh sb="0" eb="2">
      <t>ゴウケイ</t>
    </rPh>
    <phoneticPr fontId="1"/>
  </si>
  <si>
    <t>顧客</t>
    <rPh sb="0" eb="2">
      <t>コキャク</t>
    </rPh>
    <phoneticPr fontId="1"/>
  </si>
  <si>
    <t>販売利益</t>
    <rPh sb="0" eb="2">
      <t>ハンバイ</t>
    </rPh>
    <rPh sb="2" eb="4">
      <t>リエキ</t>
    </rPh>
    <phoneticPr fontId="1"/>
  </si>
  <si>
    <t>販利率</t>
    <rPh sb="0" eb="1">
      <t>ハン</t>
    </rPh>
    <rPh sb="1" eb="3">
      <t>リリツ</t>
    </rPh>
    <phoneticPr fontId="1"/>
  </si>
  <si>
    <t>販利目標</t>
    <rPh sb="0" eb="1">
      <t>ハン</t>
    </rPh>
    <rPh sb="1" eb="2">
      <t>リ</t>
    </rPh>
    <rPh sb="2" eb="4">
      <t>モクヒョウ</t>
    </rPh>
    <phoneticPr fontId="1"/>
  </si>
  <si>
    <t>販利率目標</t>
    <rPh sb="0" eb="1">
      <t>ハン</t>
    </rPh>
    <rPh sb="1" eb="2">
      <t>リ</t>
    </rPh>
    <rPh sb="2" eb="3">
      <t>リツ</t>
    </rPh>
    <rPh sb="3" eb="5">
      <t>モクヒョウ</t>
    </rPh>
    <phoneticPr fontId="1"/>
  </si>
  <si>
    <t>№</t>
    <phoneticPr fontId="1"/>
  </si>
  <si>
    <t>行動</t>
    <rPh sb="0" eb="2">
      <t>コウドウ</t>
    </rPh>
    <phoneticPr fontId="1"/>
  </si>
  <si>
    <t>見積</t>
    <rPh sb="0" eb="2">
      <t>ミツモリ</t>
    </rPh>
    <phoneticPr fontId="1"/>
  </si>
  <si>
    <t>受注率</t>
    <rPh sb="0" eb="3">
      <t>ジュチュウリツ</t>
    </rPh>
    <phoneticPr fontId="1"/>
  </si>
  <si>
    <t>■個人実績</t>
    <rPh sb="1" eb="3">
      <t>コジン</t>
    </rPh>
    <rPh sb="3" eb="5">
      <t>ジッセキ</t>
    </rPh>
    <phoneticPr fontId="1"/>
  </si>
  <si>
    <t>■プロジェクト別/個人実績</t>
    <rPh sb="7" eb="8">
      <t>ベツ</t>
    </rPh>
    <rPh sb="9" eb="13">
      <t>コジンジッセキ</t>
    </rPh>
    <phoneticPr fontId="1"/>
  </si>
  <si>
    <t>・PARTITIONLAB</t>
    <phoneticPr fontId="1"/>
  </si>
  <si>
    <t>EU</t>
    <phoneticPr fontId="1"/>
  </si>
  <si>
    <t>業者</t>
    <rPh sb="0" eb="2">
      <t>ギョウシャ</t>
    </rPh>
    <phoneticPr fontId="1"/>
  </si>
  <si>
    <t>新規</t>
    <rPh sb="0" eb="2">
      <t>シンキ</t>
    </rPh>
    <phoneticPr fontId="1"/>
  </si>
  <si>
    <t>期中内リピート</t>
    <rPh sb="0" eb="3">
      <t>キチュウナイ</t>
    </rPh>
    <phoneticPr fontId="1"/>
  </si>
  <si>
    <t>・商流改善</t>
    <rPh sb="1" eb="5">
      <t>ショウリュウカイゼン</t>
    </rPh>
    <phoneticPr fontId="1"/>
  </si>
  <si>
    <t>担当者</t>
    <rPh sb="0" eb="3">
      <t>タントウシャ</t>
    </rPh>
    <phoneticPr fontId="1"/>
  </si>
  <si>
    <t>recno</t>
  </si>
  <si>
    <t>対象月</t>
  </si>
  <si>
    <t>対象者ID-userGroup1</t>
  </si>
  <si>
    <t>目標金額</t>
  </si>
  <si>
    <t>目標受注件数</t>
  </si>
  <si>
    <t>目標見積数</t>
  </si>
  <si>
    <t>目標営業数</t>
  </si>
  <si>
    <t>作成者</t>
  </si>
  <si>
    <t>calc1</t>
  </si>
  <si>
    <t>利益予算</t>
  </si>
  <si>
    <t>札幌担当者</t>
  </si>
  <si>
    <t>EC</t>
  </si>
  <si>
    <t>DNP</t>
  </si>
  <si>
    <t>工場</t>
  </si>
  <si>
    <t>予算月</t>
    <rPh sb="0" eb="3">
      <t>ヨサンヅキ</t>
    </rPh>
    <phoneticPr fontId="1"/>
  </si>
  <si>
    <t>日付13</t>
  </si>
  <si>
    <t>工種13</t>
  </si>
  <si>
    <t>報告者名13</t>
  </si>
  <si>
    <t>得意先分類名13</t>
  </si>
  <si>
    <t>見積額13</t>
  </si>
  <si>
    <t>工事日13</t>
  </si>
  <si>
    <t>案件状況13</t>
  </si>
  <si>
    <t>大将ｺｰﾄﾞ13</t>
  </si>
  <si>
    <t>見積数13</t>
  </si>
  <si>
    <t>顧客名13</t>
  </si>
  <si>
    <t>TB</t>
  </si>
  <si>
    <t>その他</t>
  </si>
  <si>
    <t>SP</t>
  </si>
  <si>
    <t>AP</t>
  </si>
  <si>
    <t>月13</t>
    <rPh sb="0" eb="1">
      <t>ツキ</t>
    </rPh>
    <phoneticPr fontId="1"/>
  </si>
  <si>
    <t>見積数</t>
  </si>
  <si>
    <t>a見積数</t>
    <rPh sb="1" eb="4">
      <t>ミツモリスウ</t>
    </rPh>
    <phoneticPr fontId="1"/>
  </si>
  <si>
    <t>b受注率</t>
    <rPh sb="1" eb="4">
      <t>ジュチュウリツ</t>
    </rPh>
    <phoneticPr fontId="1"/>
  </si>
  <si>
    <t>a*b*c</t>
    <phoneticPr fontId="1"/>
  </si>
  <si>
    <t>対象月</t>
    <rPh sb="0" eb="3">
      <t>タイショウヅキ</t>
    </rPh>
    <phoneticPr fontId="1"/>
  </si>
  <si>
    <t>対象日：</t>
    <rPh sb="0" eb="2">
      <t>タイショウ</t>
    </rPh>
    <rPh sb="2" eb="3">
      <t>ビ</t>
    </rPh>
    <phoneticPr fontId="1"/>
  </si>
  <si>
    <t>報告者名</t>
  </si>
  <si>
    <t>日付</t>
  </si>
  <si>
    <t>見積額</t>
  </si>
  <si>
    <t>工事日</t>
  </si>
  <si>
    <t>案件状況</t>
  </si>
  <si>
    <t>大将ｺｰﾄﾞ</t>
  </si>
  <si>
    <t>顧客担当者名</t>
  </si>
  <si>
    <t>月</t>
    <rPh sb="0" eb="1">
      <t>ツキ</t>
    </rPh>
    <phoneticPr fontId="1"/>
  </si>
  <si>
    <t>予算</t>
    <rPh sb="0" eb="2">
      <t>ヨサン</t>
    </rPh>
    <phoneticPr fontId="1"/>
  </si>
  <si>
    <t>【次々月予測用フォーム】</t>
    <rPh sb="1" eb="3">
      <t>ジジ</t>
    </rPh>
    <rPh sb="3" eb="4">
      <t>ゲツ</t>
    </rPh>
    <rPh sb="4" eb="7">
      <t>ヨソクヨウ</t>
    </rPh>
    <phoneticPr fontId="1"/>
  </si>
  <si>
    <t>【次月予測用フォーム】</t>
    <rPh sb="1" eb="3">
      <t>ジゲツ</t>
    </rPh>
    <rPh sb="2" eb="3">
      <t>ゲツ</t>
    </rPh>
    <rPh sb="3" eb="6">
      <t>ヨソクヨウ</t>
    </rPh>
    <phoneticPr fontId="1"/>
  </si>
  <si>
    <t>A+B+C</t>
    <phoneticPr fontId="1"/>
  </si>
  <si>
    <t>工種</t>
  </si>
  <si>
    <t>見積数</t>
    <rPh sb="0" eb="3">
      <t>ミツモリスウ</t>
    </rPh>
    <phoneticPr fontId="1"/>
  </si>
  <si>
    <t>見積金額</t>
    <rPh sb="0" eb="2">
      <t>ミツモリ</t>
    </rPh>
    <rPh sb="2" eb="4">
      <t>キンガク</t>
    </rPh>
    <phoneticPr fontId="1"/>
  </si>
  <si>
    <t>AP</t>
    <phoneticPr fontId="1"/>
  </si>
  <si>
    <t>SP</t>
    <phoneticPr fontId="1"/>
  </si>
  <si>
    <t>TB</t>
    <phoneticPr fontId="1"/>
  </si>
  <si>
    <t>その他</t>
    <rPh sb="2" eb="3">
      <t>タ</t>
    </rPh>
    <phoneticPr fontId="1"/>
  </si>
  <si>
    <t>c平均単価</t>
    <rPh sb="1" eb="5">
      <t>ヘイキンタンカ</t>
    </rPh>
    <phoneticPr fontId="1"/>
  </si>
  <si>
    <t>件数</t>
    <rPh sb="0" eb="2">
      <t>ケンスウ</t>
    </rPh>
    <phoneticPr fontId="1"/>
  </si>
  <si>
    <t>売上金額</t>
    <rPh sb="0" eb="3">
      <t>ウリアゲキン</t>
    </rPh>
    <rPh sb="3" eb="4">
      <t>ガク</t>
    </rPh>
    <phoneticPr fontId="1"/>
  </si>
  <si>
    <t>対象ユーザー名</t>
  </si>
  <si>
    <t>達成率</t>
    <rPh sb="0" eb="3">
      <t>タッセイリツ</t>
    </rPh>
    <phoneticPr fontId="1"/>
  </si>
  <si>
    <t>予測値</t>
    <rPh sb="0" eb="2">
      <t>ヨソク</t>
    </rPh>
    <rPh sb="2" eb="3">
      <t>チ</t>
    </rPh>
    <phoneticPr fontId="1"/>
  </si>
  <si>
    <t>A</t>
    <phoneticPr fontId="1"/>
  </si>
  <si>
    <t>顧客担当者名13</t>
  </si>
  <si>
    <t>受注確定13</t>
  </si>
  <si>
    <t>販売利益13</t>
  </si>
  <si>
    <t>B</t>
    <phoneticPr fontId="1"/>
  </si>
  <si>
    <t>C</t>
    <phoneticPr fontId="1"/>
  </si>
  <si>
    <t>想定販利13</t>
  </si>
  <si>
    <t>予算差額</t>
    <rPh sb="0" eb="2">
      <t>ヨサン</t>
    </rPh>
    <rPh sb="2" eb="4">
      <t>サガク</t>
    </rPh>
    <phoneticPr fontId="1"/>
  </si>
  <si>
    <t>最終予算額</t>
    <rPh sb="0" eb="2">
      <t>サイシュウ</t>
    </rPh>
    <rPh sb="2" eb="5">
      <t>ヨサンガク</t>
    </rPh>
    <phoneticPr fontId="1"/>
  </si>
  <si>
    <t>対象比率</t>
    <rPh sb="0" eb="4">
      <t>タイショウヒリツ</t>
    </rPh>
    <phoneticPr fontId="1"/>
  </si>
  <si>
    <t>対象予算額</t>
    <rPh sb="0" eb="5">
      <t>タイショウヨサンガク</t>
    </rPh>
    <phoneticPr fontId="1"/>
  </si>
  <si>
    <t>【当月予測用フォーム】</t>
    <rPh sb="1" eb="3">
      <t>トウゲツ</t>
    </rPh>
    <rPh sb="3" eb="6">
      <t>ヨソクヨウ</t>
    </rPh>
    <phoneticPr fontId="1"/>
  </si>
  <si>
    <t>A+B</t>
    <phoneticPr fontId="1"/>
  </si>
  <si>
    <t>売上実績</t>
    <rPh sb="0" eb="4">
      <t>ウリアゲジッセキ</t>
    </rPh>
    <phoneticPr fontId="1"/>
  </si>
  <si>
    <t>LABEU</t>
  </si>
  <si>
    <t>LAB業者</t>
  </si>
  <si>
    <t>期中内13</t>
  </si>
  <si>
    <t>初回13</t>
  </si>
  <si>
    <t>ラボ13</t>
  </si>
  <si>
    <t>リピート判別13</t>
  </si>
  <si>
    <t>EU13</t>
    <phoneticPr fontId="1"/>
  </si>
  <si>
    <t>売上</t>
    <rPh sb="0" eb="2">
      <t>ウリアゲ</t>
    </rPh>
    <phoneticPr fontId="1"/>
  </si>
  <si>
    <t>販利</t>
    <rPh sb="0" eb="1">
      <t>ハン</t>
    </rPh>
    <rPh sb="1" eb="2">
      <t>リ</t>
    </rPh>
    <phoneticPr fontId="1"/>
  </si>
  <si>
    <t>販利率</t>
    <rPh sb="0" eb="2">
      <t>ハンリ</t>
    </rPh>
    <rPh sb="2" eb="3">
      <t>リツ</t>
    </rPh>
    <phoneticPr fontId="1"/>
  </si>
  <si>
    <t>期中内見積</t>
  </si>
  <si>
    <t>得意先分類名見積</t>
  </si>
  <si>
    <t>ラボ見積</t>
  </si>
  <si>
    <t>顧客名見積</t>
  </si>
  <si>
    <t>総計</t>
    <rPh sb="0" eb="2">
      <t>ソウケイ</t>
    </rPh>
    <phoneticPr fontId="1"/>
  </si>
  <si>
    <t>商流改善先店13</t>
  </si>
  <si>
    <t>商流改善</t>
  </si>
  <si>
    <t>商流改善先店見積</t>
  </si>
  <si>
    <t>前期実績</t>
    <rPh sb="0" eb="4">
      <t>ゼンキジッセキ</t>
    </rPh>
    <phoneticPr fontId="1"/>
  </si>
  <si>
    <t>前期比</t>
    <rPh sb="0" eb="3">
      <t>ゼンキヒ</t>
    </rPh>
    <phoneticPr fontId="1"/>
  </si>
  <si>
    <t>受注件数</t>
    <rPh sb="0" eb="4">
      <t>ジュチュウケンスウ</t>
    </rPh>
    <phoneticPr fontId="1"/>
  </si>
  <si>
    <t>■顧客別売上ランキング（前期ベスト20）</t>
    <rPh sb="1" eb="3">
      <t>コキャク</t>
    </rPh>
    <rPh sb="3" eb="4">
      <t>ベツ</t>
    </rPh>
    <rPh sb="4" eb="6">
      <t>ウリアゲ</t>
    </rPh>
    <rPh sb="12" eb="14">
      <t>ゼンキ</t>
    </rPh>
    <phoneticPr fontId="1"/>
  </si>
  <si>
    <t>〇合計〇</t>
    <rPh sb="1" eb="3">
      <t>ゴウケイ</t>
    </rPh>
    <phoneticPr fontId="1"/>
  </si>
  <si>
    <t>〇当月〇</t>
    <rPh sb="1" eb="3">
      <t>トウゲツ</t>
    </rPh>
    <phoneticPr fontId="1"/>
  </si>
  <si>
    <t>〇前月〇</t>
    <rPh sb="1" eb="3">
      <t>ゼンゲツ</t>
    </rPh>
    <phoneticPr fontId="1"/>
  </si>
  <si>
    <t>〇前々月〇</t>
    <rPh sb="1" eb="4">
      <t>ゼンゼンゲツ</t>
    </rPh>
    <phoneticPr fontId="1"/>
  </si>
  <si>
    <t>対象予算額</t>
    <phoneticPr fontId="1"/>
  </si>
  <si>
    <t>対象比率</t>
    <phoneticPr fontId="1"/>
  </si>
  <si>
    <t>最終予算額</t>
    <phoneticPr fontId="1"/>
  </si>
  <si>
    <t>〇予算比（方針会議-目標70％）〇</t>
    <rPh sb="1" eb="4">
      <t>ヨサンヒ</t>
    </rPh>
    <rPh sb="5" eb="9">
      <t>ホウシンカイギ</t>
    </rPh>
    <rPh sb="10" eb="12">
      <t>モクヒョウ</t>
    </rPh>
    <phoneticPr fontId="1"/>
  </si>
  <si>
    <t>〇予算比（役員会議-目標90％）〇</t>
    <rPh sb="1" eb="4">
      <t>ヨサンヒ</t>
    </rPh>
    <rPh sb="10" eb="12">
      <t>モクヒョウ</t>
    </rPh>
    <phoneticPr fontId="1"/>
  </si>
  <si>
    <t>〇予算比（方針会議-目標A+B 100％）〇</t>
    <rPh sb="1" eb="4">
      <t>ヨサンヒ</t>
    </rPh>
    <rPh sb="5" eb="7">
      <t>ホウシン</t>
    </rPh>
    <rPh sb="7" eb="9">
      <t>カイギ</t>
    </rPh>
    <rPh sb="10" eb="12">
      <t>モクヒョウ</t>
    </rPh>
    <phoneticPr fontId="1"/>
  </si>
  <si>
    <t>〇予算比（役員会議-目標Aのみ 100％）〇</t>
    <rPh sb="1" eb="4">
      <t>ヨサンヒ</t>
    </rPh>
    <rPh sb="10" eb="12">
      <t>モクヒョウ</t>
    </rPh>
    <phoneticPr fontId="1"/>
  </si>
  <si>
    <t>開始時間</t>
  </si>
  <si>
    <t>終了時間</t>
  </si>
  <si>
    <t>対象者名</t>
  </si>
  <si>
    <t>活動目的</t>
  </si>
  <si>
    <t>顧客名行動</t>
  </si>
  <si>
    <t>件数行動</t>
  </si>
  <si>
    <t>商流改善行動</t>
  </si>
  <si>
    <t>月行動</t>
    <rPh sb="0" eb="1">
      <t>ツキ</t>
    </rPh>
    <rPh sb="1" eb="3">
      <t>コウドウ</t>
    </rPh>
    <phoneticPr fontId="1"/>
  </si>
  <si>
    <t>11月</t>
    <phoneticPr fontId="1"/>
  </si>
  <si>
    <t>12月</t>
    <phoneticPr fontId="1"/>
  </si>
  <si>
    <t>年</t>
    <rPh sb="0" eb="1">
      <t>ネン</t>
    </rPh>
    <phoneticPr fontId="1"/>
  </si>
  <si>
    <t>見積数目標</t>
    <rPh sb="0" eb="2">
      <t>ミツモリ</t>
    </rPh>
    <rPh sb="2" eb="3">
      <t>スウ</t>
    </rPh>
    <rPh sb="3" eb="5">
      <t>モクヒョウ</t>
    </rPh>
    <phoneticPr fontId="1"/>
  </si>
  <si>
    <t>見積数</t>
    <rPh sb="0" eb="2">
      <t>ミツモリ</t>
    </rPh>
    <rPh sb="2" eb="3">
      <t>スウ</t>
    </rPh>
    <phoneticPr fontId="1"/>
  </si>
  <si>
    <t>対象MTG名：</t>
    <rPh sb="0" eb="2">
      <t>タイショウ</t>
    </rPh>
    <rPh sb="5" eb="6">
      <t>メイ</t>
    </rPh>
    <phoneticPr fontId="1"/>
  </si>
  <si>
    <t>【営業方針会議】</t>
  </si>
  <si>
    <t>〇予算比（営業面談A-目標80％）〇</t>
    <rPh sb="1" eb="4">
      <t>ヨサンヒ</t>
    </rPh>
    <rPh sb="5" eb="7">
      <t>エイギョウ</t>
    </rPh>
    <rPh sb="7" eb="9">
      <t>メンダン</t>
    </rPh>
    <rPh sb="11" eb="13">
      <t>モクヒョウ</t>
    </rPh>
    <phoneticPr fontId="1"/>
  </si>
  <si>
    <t>〇予算比（営業面談B-目標100％）〇</t>
    <rPh sb="1" eb="4">
      <t>ヨサンヒ</t>
    </rPh>
    <rPh sb="11" eb="13">
      <t>モクヒョウ</t>
    </rPh>
    <phoneticPr fontId="1"/>
  </si>
  <si>
    <t>〇予算比（営業面談A-目標Aのみ 90%）〇</t>
    <rPh sb="1" eb="4">
      <t>ヨサンヒ</t>
    </rPh>
    <rPh sb="5" eb="7">
      <t>エイギョウ</t>
    </rPh>
    <rPh sb="7" eb="9">
      <t>メンダン</t>
    </rPh>
    <rPh sb="11" eb="13">
      <t>モクヒョウ</t>
    </rPh>
    <phoneticPr fontId="1"/>
  </si>
  <si>
    <t>〇予算比（営業面談B-目標Aのみ 105％）〇</t>
    <rPh sb="1" eb="4">
      <t>ヨサンヒ</t>
    </rPh>
    <rPh sb="5" eb="7">
      <t>エイギョウ</t>
    </rPh>
    <rPh sb="7" eb="9">
      <t>メンダン</t>
    </rPh>
    <rPh sb="11" eb="13">
      <t>モクヒョウ</t>
    </rPh>
    <phoneticPr fontId="1"/>
  </si>
  <si>
    <t>60日以内</t>
    <rPh sb="2" eb="5">
      <t>ニチイナイ</t>
    </rPh>
    <phoneticPr fontId="2"/>
  </si>
  <si>
    <t>90日以内</t>
    <rPh sb="2" eb="5">
      <t>ニチイナイ</t>
    </rPh>
    <phoneticPr fontId="2"/>
  </si>
  <si>
    <t>120日以内</t>
    <rPh sb="3" eb="6">
      <t>ニチイナイ</t>
    </rPh>
    <phoneticPr fontId="2"/>
  </si>
  <si>
    <t>合計</t>
    <rPh sb="0" eb="2">
      <t>ゴウケイ</t>
    </rPh>
    <phoneticPr fontId="2"/>
  </si>
  <si>
    <t>その他</t>
    <rPh sb="2" eb="3">
      <t>タ</t>
    </rPh>
    <phoneticPr fontId="2"/>
  </si>
  <si>
    <t>【1課】</t>
    <rPh sb="2" eb="3">
      <t>カ</t>
    </rPh>
    <phoneticPr fontId="1"/>
  </si>
  <si>
    <t>必要
見積数</t>
    <rPh sb="0" eb="2">
      <t>ヒツヨウ</t>
    </rPh>
    <rPh sb="3" eb="6">
      <t>ミツモリスウ</t>
    </rPh>
    <phoneticPr fontId="1"/>
  </si>
  <si>
    <t>顧客No</t>
    <rPh sb="0" eb="2">
      <t>コキャク</t>
    </rPh>
    <phoneticPr fontId="1"/>
  </si>
  <si>
    <t>大将ｺｰﾄﾞ行動</t>
    <phoneticPr fontId="1"/>
  </si>
  <si>
    <t>受注単価</t>
    <rPh sb="0" eb="4">
      <t>ジュチュウタンカ</t>
    </rPh>
    <phoneticPr fontId="1"/>
  </si>
  <si>
    <t>店格</t>
    <rPh sb="0" eb="1">
      <t>テン</t>
    </rPh>
    <rPh sb="1" eb="2">
      <t>カク</t>
    </rPh>
    <phoneticPr fontId="5"/>
  </si>
  <si>
    <t>顧客名</t>
    <phoneticPr fontId="5"/>
  </si>
  <si>
    <t>担当名</t>
  </si>
  <si>
    <t>大将ｺｰﾄﾞ1</t>
    <phoneticPr fontId="5"/>
  </si>
  <si>
    <t>顧客側担当者No</t>
    <phoneticPr fontId="5"/>
  </si>
  <si>
    <t>担当者</t>
    <rPh sb="0" eb="3">
      <t>タントウシャ</t>
    </rPh>
    <phoneticPr fontId="5"/>
  </si>
  <si>
    <t>D</t>
  </si>
  <si>
    <t>【期間】</t>
    <rPh sb="1" eb="3">
      <t>キカン</t>
    </rPh>
    <phoneticPr fontId="5"/>
  </si>
  <si>
    <t>～</t>
    <phoneticPr fontId="5"/>
  </si>
  <si>
    <t>時点</t>
    <phoneticPr fontId="5"/>
  </si>
  <si>
    <t>No</t>
    <phoneticPr fontId="5"/>
  </si>
  <si>
    <t>得意先名</t>
    <phoneticPr fontId="5"/>
  </si>
  <si>
    <t>担当者名</t>
    <phoneticPr fontId="5"/>
  </si>
  <si>
    <t>顧客担当者No</t>
    <rPh sb="0" eb="2">
      <t>コキャク</t>
    </rPh>
    <rPh sb="2" eb="5">
      <t>タントウシャ</t>
    </rPh>
    <phoneticPr fontId="5"/>
  </si>
  <si>
    <t>IPIC担当者</t>
    <rPh sb="4" eb="7">
      <t>タントウシャ</t>
    </rPh>
    <phoneticPr fontId="5"/>
  </si>
  <si>
    <t>見積件数</t>
    <rPh sb="0" eb="2">
      <t>ミツモ</t>
    </rPh>
    <rPh sb="2" eb="4">
      <t>ケンスウ</t>
    </rPh>
    <phoneticPr fontId="5"/>
  </si>
  <si>
    <t>受注件数</t>
    <rPh sb="0" eb="4">
      <t>ジュチュウケンスウ</t>
    </rPh>
    <phoneticPr fontId="5"/>
  </si>
  <si>
    <t>報告者名D</t>
  </si>
  <si>
    <t>日付D</t>
  </si>
  <si>
    <t>見積額D</t>
  </si>
  <si>
    <t>見積数D</t>
  </si>
  <si>
    <t>工事日D</t>
  </si>
  <si>
    <t>大将ｺｰﾄﾞD</t>
  </si>
  <si>
    <t>顧客担当者名D</t>
  </si>
  <si>
    <t>工種D</t>
  </si>
  <si>
    <t>得意先分類名見積D</t>
  </si>
  <si>
    <t>期中内見積D</t>
  </si>
  <si>
    <t>顧客名見積D</t>
  </si>
  <si>
    <t>ラボ見積D</t>
  </si>
  <si>
    <t>商流改善先店見積D</t>
  </si>
  <si>
    <t>日付13D</t>
  </si>
  <si>
    <t>工種13D</t>
  </si>
  <si>
    <t>報告者名13D</t>
  </si>
  <si>
    <t>得意先分類名13D</t>
  </si>
  <si>
    <t>見積額13D</t>
  </si>
  <si>
    <t>案件状況13D</t>
  </si>
  <si>
    <t>大将ｺｰﾄﾞ13D</t>
  </si>
  <si>
    <t>見積数13D</t>
  </si>
  <si>
    <t>顧客名13D</t>
  </si>
  <si>
    <t>顧客担当者名13D</t>
  </si>
  <si>
    <t>工事日13D</t>
  </si>
  <si>
    <t>受注確定13D</t>
  </si>
  <si>
    <t>想定販利13D</t>
  </si>
  <si>
    <t>リピート判別13D</t>
  </si>
  <si>
    <t>初回13D</t>
  </si>
  <si>
    <t>期中内13D</t>
  </si>
  <si>
    <t>ラボ13D</t>
  </si>
  <si>
    <t>商流改善先店13D</t>
  </si>
  <si>
    <t>販売利益13D</t>
  </si>
  <si>
    <t>ランク</t>
    <phoneticPr fontId="5"/>
  </si>
  <si>
    <t>ランクa</t>
    <phoneticPr fontId="1"/>
  </si>
  <si>
    <t>ナンバー13D</t>
    <phoneticPr fontId="1"/>
  </si>
  <si>
    <t>ナンバーD</t>
    <phoneticPr fontId="1"/>
  </si>
  <si>
    <t>ダッシュボード</t>
    <phoneticPr fontId="1"/>
  </si>
  <si>
    <t>予測</t>
    <rPh sb="0" eb="2">
      <t>ヨソク</t>
    </rPh>
    <phoneticPr fontId="1"/>
  </si>
  <si>
    <t>件</t>
    <rPh sb="0" eb="1">
      <t>ケン</t>
    </rPh>
    <phoneticPr fontId="1"/>
  </si>
  <si>
    <t>必要見積数</t>
    <rPh sb="0" eb="5">
      <t>ヒツヨウミツモリスウ</t>
    </rPh>
    <phoneticPr fontId="1"/>
  </si>
  <si>
    <t>【顧客ランク数】</t>
    <rPh sb="1" eb="3">
      <t>コキャク</t>
    </rPh>
    <rPh sb="6" eb="7">
      <t>スウ</t>
    </rPh>
    <phoneticPr fontId="1"/>
  </si>
  <si>
    <t>sa</t>
    <phoneticPr fontId="1"/>
  </si>
  <si>
    <t>aa</t>
    <phoneticPr fontId="1"/>
  </si>
  <si>
    <t>ba</t>
    <phoneticPr fontId="1"/>
  </si>
  <si>
    <t>ca</t>
    <phoneticPr fontId="1"/>
  </si>
  <si>
    <t>b</t>
    <phoneticPr fontId="1"/>
  </si>
  <si>
    <t>c</t>
    <phoneticPr fontId="1"/>
  </si>
  <si>
    <t>今期</t>
    <rPh sb="0" eb="2">
      <t>コンキ</t>
    </rPh>
    <phoneticPr fontId="1"/>
  </si>
  <si>
    <t>平均</t>
    <rPh sb="0" eb="2">
      <t>ヘイキン</t>
    </rPh>
    <phoneticPr fontId="1"/>
  </si>
  <si>
    <t>％</t>
    <phoneticPr fontId="1"/>
  </si>
  <si>
    <t>円</t>
    <rPh sb="0" eb="1">
      <t>エン</t>
    </rPh>
    <phoneticPr fontId="1"/>
  </si>
  <si>
    <t>予測用</t>
    <rPh sb="0" eb="2">
      <t>ヨソク</t>
    </rPh>
    <rPh sb="2" eb="3">
      <t>ヨウ</t>
    </rPh>
    <phoneticPr fontId="5"/>
  </si>
  <si>
    <t>※過去3か月分+現状ステータス変更分を加味した予測数字です。</t>
    <rPh sb="1" eb="3">
      <t>カコ</t>
    </rPh>
    <rPh sb="5" eb="7">
      <t>ゲツブン</t>
    </rPh>
    <rPh sb="8" eb="10">
      <t>ゲンジョウ</t>
    </rPh>
    <rPh sb="15" eb="18">
      <t>ヘンコウブン</t>
    </rPh>
    <rPh sb="19" eb="21">
      <t>カミ</t>
    </rPh>
    <rPh sb="23" eb="25">
      <t>ヨソク</t>
    </rPh>
    <rPh sb="25" eb="27">
      <t>スウジ</t>
    </rPh>
    <phoneticPr fontId="1"/>
  </si>
  <si>
    <t>a合計</t>
    <rPh sb="1" eb="3">
      <t>ゴウケイ</t>
    </rPh>
    <phoneticPr fontId="1"/>
  </si>
  <si>
    <t>35期累計実績</t>
    <rPh sb="2" eb="3">
      <t>キ</t>
    </rPh>
    <rPh sb="3" eb="5">
      <t>ルイケイ</t>
    </rPh>
    <rPh sb="5" eb="7">
      <t>ジッセキ</t>
    </rPh>
    <phoneticPr fontId="1"/>
  </si>
  <si>
    <t>D</t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</si>
  <si>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</si>
  <si>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</si>
  <si>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</si>
  <si>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</si>
  <si>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</si>
  <si>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</si>
  <si>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</si>
  <si>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</si>
  <si>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</si>
  <si>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</si>
  <si>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K</t>
    <phoneticPr fontId="1"/>
  </si>
  <si>
    <t>L</t>
    <phoneticPr fontId="1"/>
  </si>
  <si>
    <t>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</si>
</sst>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###0;\-###0"/>
    <numFmt numFmtId="177" formatCode="#,##0_ "/>
    <numFmt numFmtId="178" formatCode="0.0%"/>
    <numFmt numFmtId="179" formatCode="yyyy/mm/dd\(aaa\)\ hh:mm;@"/>
    <numFmt numFmtId="180" formatCode="yyyy/mm/dd\(aaa\)"/>
    <numFmt numFmtId="181" formatCode="0_ "/>
    <numFmt numFmtId="182" formatCode="#,##0_ ;[Red]\-#,##0\ "/>
    <numFmt numFmtId="183" formatCode="0_);[Red]\(0\)"/>
    <numFmt numFmtId="184" formatCode="yyyy&quot;年&quot;m&quot;月&quot;;@"/>
    <numFmt numFmtId="185" formatCode="#,##0_);[Red]\(#,##0\)"/>
    <numFmt numFmtId="186" formatCode="0.0_ 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b/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color theme="1"/>
      <name val="游ゴシック"/>
      <family val="3"/>
      <charset val="128"/>
      <scheme val="minor"/>
    </font>
    <font>
      <b/>
      <sz val="14"/>
      <color theme="8" tint="-0.249977111117893"/>
      <name val="游ゴシック"/>
      <family val="3"/>
      <charset val="128"/>
      <scheme val="minor"/>
    </font>
    <font>
      <b/>
      <sz val="11"/>
      <color theme="8" tint="-0.249977111117893"/>
      <name val="游ゴシック"/>
      <family val="3"/>
      <charset val="128"/>
      <scheme val="minor"/>
    </font>
    <font>
      <b/>
      <sz val="14"/>
      <color rgb="FFFF0000"/>
      <name val="游ゴシック"/>
      <family val="3"/>
      <charset val="128"/>
      <scheme val="minor"/>
    </font>
    <font>
      <b/>
      <sz val="14"/>
      <color theme="4" tint="-0.249977111117893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CDEF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8">
    <xf numFmtId="0" fontId="0" fillId="0" borderId="0" xfId="0">
      <alignment vertical="center"/>
    </xf>
    <xf numFmtId="0" fontId="0" fillId="3" borderId="1" xfId="0" applyFill="1" applyBorder="1" applyAlignment="1">
      <alignment horizontal="center"/>
    </xf>
    <xf numFmtId="176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37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179" fontId="0" fillId="0" borderId="1" xfId="0" applyNumberFormat="1" applyBorder="1" applyAlignment="1">
      <alignment horizontal="right" vertical="center"/>
    </xf>
    <xf numFmtId="180" fontId="0" fillId="0" borderId="1" xfId="0" applyNumberFormat="1" applyBorder="1" applyAlignment="1">
      <alignment horizontal="right" vertical="center"/>
    </xf>
    <xf numFmtId="0" fontId="0" fillId="3" borderId="13" xfId="0" applyFill="1" applyBorder="1" applyAlignment="1">
      <alignment horizontal="center"/>
    </xf>
    <xf numFmtId="0" fontId="0" fillId="0" borderId="3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177" fontId="0" fillId="2" borderId="3" xfId="0" applyNumberFormat="1" applyFill="1" applyBorder="1" applyAlignment="1">
      <alignment horizontal="center" vertical="center" shrinkToFit="1"/>
    </xf>
    <xf numFmtId="177" fontId="0" fillId="2" borderId="5" xfId="0" applyNumberFormat="1" applyFill="1" applyBorder="1" applyAlignment="1">
      <alignment horizontal="center" vertical="center" shrinkToFit="1"/>
    </xf>
    <xf numFmtId="177" fontId="0" fillId="0" borderId="3" xfId="0" applyNumberFormat="1" applyBorder="1" applyAlignment="1">
      <alignment horizontal="center" vertical="center" shrinkToFit="1"/>
    </xf>
    <xf numFmtId="177" fontId="0" fillId="0" borderId="5" xfId="0" applyNumberFormat="1" applyBorder="1" applyAlignment="1">
      <alignment horizontal="center" vertical="center" shrinkToFit="1"/>
    </xf>
    <xf numFmtId="0" fontId="0" fillId="2" borderId="3" xfId="0" applyFill="1" applyBorder="1" applyAlignment="1">
      <alignment horizontal="center" vertical="center" shrinkToFit="1"/>
    </xf>
    <xf numFmtId="0" fontId="0" fillId="2" borderId="5" xfId="0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179" fontId="0" fillId="0" borderId="1" xfId="0" applyNumberFormat="1" applyBorder="1" applyAlignment="1">
      <alignment horizontal="left" vertical="center"/>
    </xf>
    <xf numFmtId="37" fontId="0" fillId="0" borderId="1" xfId="0" applyNumberFormat="1" applyBorder="1" applyAlignment="1">
      <alignment horizontal="left" vertical="center"/>
    </xf>
    <xf numFmtId="180" fontId="0" fillId="0" borderId="1" xfId="0" applyNumberFormat="1" applyBorder="1" applyAlignment="1">
      <alignment horizontal="left" vertical="center"/>
    </xf>
    <xf numFmtId="0" fontId="0" fillId="0" borderId="7" xfId="0" applyBorder="1" applyAlignment="1">
      <alignment horizontal="center" vertical="center" shrinkToFit="1"/>
    </xf>
    <xf numFmtId="0" fontId="0" fillId="0" borderId="0" xfId="0" applyAlignment="1"/>
    <xf numFmtId="177" fontId="0" fillId="0" borderId="0" xfId="0" applyNumberFormat="1" applyAlignment="1">
      <alignment horizontal="center" vertical="center" shrinkToFit="1"/>
    </xf>
    <xf numFmtId="177" fontId="0" fillId="0" borderId="7" xfId="0" applyNumberFormat="1" applyBorder="1" applyAlignment="1">
      <alignment horizontal="center" vertical="center" shrinkToFit="1"/>
    </xf>
    <xf numFmtId="0" fontId="0" fillId="6" borderId="1" xfId="0" applyFill="1" applyBorder="1" applyAlignment="1">
      <alignment vertical="center" shrinkToFit="1"/>
    </xf>
    <xf numFmtId="0" fontId="4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0" fillId="8" borderId="1" xfId="0" applyFill="1" applyBorder="1" applyAlignment="1">
      <alignment horizontal="center"/>
    </xf>
    <xf numFmtId="183" fontId="0" fillId="0" borderId="0" xfId="0" applyNumberFormat="1" applyAlignment="1">
      <alignment horizontal="right" shrinkToFit="1"/>
    </xf>
    <xf numFmtId="183" fontId="0" fillId="0" borderId="0" xfId="0" applyNumberFormat="1" applyAlignment="1">
      <alignment horizontal="center" shrinkToFit="1"/>
    </xf>
    <xf numFmtId="14" fontId="0" fillId="0" borderId="0" xfId="0" applyNumberFormat="1" applyAlignment="1">
      <alignment horizontal="center" shrinkToFit="1"/>
    </xf>
    <xf numFmtId="183" fontId="0" fillId="0" borderId="0" xfId="0" applyNumberFormat="1" applyAlignment="1">
      <alignment horizontal="left" shrinkToFit="1"/>
    </xf>
    <xf numFmtId="0" fontId="0" fillId="0" borderId="28" xfId="0" applyBorder="1" applyAlignment="1"/>
    <xf numFmtId="183" fontId="0" fillId="11" borderId="28" xfId="0" applyNumberFormat="1" applyFill="1" applyBorder="1" applyAlignment="1">
      <alignment vertical="center" shrinkToFit="1"/>
    </xf>
    <xf numFmtId="183" fontId="0" fillId="11" borderId="29" xfId="0" applyNumberFormat="1" applyFill="1" applyBorder="1" applyAlignment="1">
      <alignment horizontal="center" vertical="center" shrinkToFit="1"/>
    </xf>
    <xf numFmtId="46" fontId="0" fillId="11" borderId="28" xfId="0" applyNumberFormat="1" applyFill="1" applyBorder="1" applyAlignment="1">
      <alignment horizontal="center" vertical="center" shrinkToFit="1"/>
    </xf>
    <xf numFmtId="185" fontId="0" fillId="11" borderId="30" xfId="0" applyNumberFormat="1" applyFill="1" applyBorder="1" applyAlignment="1">
      <alignment horizontal="right" vertical="center" shrinkToFit="1"/>
    </xf>
    <xf numFmtId="183" fontId="0" fillId="11" borderId="31" xfId="0" applyNumberFormat="1" applyFill="1" applyBorder="1" applyAlignment="1">
      <alignment vertical="center" shrinkToFit="1"/>
    </xf>
    <xf numFmtId="183" fontId="0" fillId="11" borderId="32" xfId="0" applyNumberFormat="1" applyFill="1" applyBorder="1" applyAlignment="1">
      <alignment horizontal="center" vertical="center" shrinkToFit="1"/>
    </xf>
    <xf numFmtId="46" fontId="0" fillId="11" borderId="31" xfId="0" applyNumberFormat="1" applyFill="1" applyBorder="1" applyAlignment="1">
      <alignment horizontal="center" vertical="center" shrinkToFit="1"/>
    </xf>
    <xf numFmtId="185" fontId="0" fillId="11" borderId="33" xfId="0" applyNumberFormat="1" applyFill="1" applyBorder="1" applyAlignment="1">
      <alignment horizontal="right" vertical="center" shrinkToFit="1"/>
    </xf>
    <xf numFmtId="0" fontId="0" fillId="0" borderId="31" xfId="0" applyBorder="1" applyAlignment="1"/>
    <xf numFmtId="0" fontId="0" fillId="0" borderId="34" xfId="0" applyBorder="1" applyAlignment="1"/>
    <xf numFmtId="183" fontId="0" fillId="11" borderId="34" xfId="0" applyNumberFormat="1" applyFill="1" applyBorder="1" applyAlignment="1">
      <alignment vertical="center" shrinkToFit="1"/>
    </xf>
    <xf numFmtId="183" fontId="0" fillId="11" borderId="35" xfId="0" applyNumberFormat="1" applyFill="1" applyBorder="1" applyAlignment="1">
      <alignment horizontal="center" vertical="center" shrinkToFit="1"/>
    </xf>
    <xf numFmtId="46" fontId="0" fillId="11" borderId="34" xfId="0" applyNumberFormat="1" applyFill="1" applyBorder="1" applyAlignment="1">
      <alignment horizontal="center" vertical="center" shrinkToFit="1"/>
    </xf>
    <xf numFmtId="185" fontId="0" fillId="11" borderId="36" xfId="0" applyNumberFormat="1" applyFill="1" applyBorder="1" applyAlignment="1">
      <alignment horizontal="right" vertical="center" shrinkToFit="1"/>
    </xf>
    <xf numFmtId="185" fontId="0" fillId="11" borderId="31" xfId="0" applyNumberFormat="1" applyFill="1" applyBorder="1" applyAlignment="1">
      <alignment horizontal="right" vertical="center" shrinkToFit="1"/>
    </xf>
    <xf numFmtId="185" fontId="0" fillId="11" borderId="34" xfId="0" applyNumberFormat="1" applyFill="1" applyBorder="1" applyAlignment="1">
      <alignment horizontal="right" vertical="center" shrinkToFit="1"/>
    </xf>
    <xf numFmtId="14" fontId="0" fillId="0" borderId="0" xfId="0" applyNumberFormat="1" applyAlignment="1">
      <alignment horizontal="right" shrinkToFit="1"/>
    </xf>
    <xf numFmtId="184" fontId="0" fillId="10" borderId="37" xfId="0" applyNumberFormat="1" applyFill="1" applyBorder="1" applyAlignment="1">
      <alignment horizontal="center"/>
    </xf>
    <xf numFmtId="183" fontId="0" fillId="10" borderId="38" xfId="0" applyNumberFormat="1" applyFill="1" applyBorder="1" applyAlignment="1">
      <alignment horizontal="center" vertical="center" shrinkToFit="1"/>
    </xf>
    <xf numFmtId="185" fontId="0" fillId="10" borderId="9" xfId="0" applyNumberFormat="1" applyFill="1" applyBorder="1" applyAlignment="1">
      <alignment horizontal="center" vertical="center" shrinkToFit="1"/>
    </xf>
    <xf numFmtId="185" fontId="0" fillId="10" borderId="39" xfId="0" applyNumberFormat="1" applyFill="1" applyBorder="1" applyAlignment="1">
      <alignment horizontal="center" vertical="center" shrinkToFit="1"/>
    </xf>
    <xf numFmtId="185" fontId="0" fillId="10" borderId="2" xfId="0" applyNumberFormat="1" applyFill="1" applyBorder="1" applyAlignment="1">
      <alignment horizontal="center" vertical="center" shrinkToFit="1"/>
    </xf>
    <xf numFmtId="0" fontId="0" fillId="0" borderId="2" xfId="0" applyBorder="1">
      <alignment vertical="center"/>
    </xf>
    <xf numFmtId="0" fontId="0" fillId="0" borderId="11" xfId="0" applyBorder="1">
      <alignment vertical="center"/>
    </xf>
    <xf numFmtId="14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7" borderId="1" xfId="0" applyFill="1" applyBorder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/>
    <xf numFmtId="14" fontId="7" fillId="0" borderId="0" xfId="0" applyNumberFormat="1" applyFont="1" applyAlignment="1">
      <alignment horizontal="right" shrinkToFit="1"/>
    </xf>
    <xf numFmtId="0" fontId="8" fillId="0" borderId="0" xfId="0" applyFont="1">
      <alignment vertical="center"/>
    </xf>
    <xf numFmtId="177" fontId="9" fillId="0" borderId="0" xfId="0" applyNumberFormat="1" applyFont="1">
      <alignment vertical="center"/>
    </xf>
    <xf numFmtId="177" fontId="9" fillId="0" borderId="0" xfId="0" applyNumberFormat="1" applyFont="1" applyAlignment="1">
      <alignment vertical="center" shrinkToFit="1"/>
    </xf>
    <xf numFmtId="177" fontId="10" fillId="0" borderId="0" xfId="0" applyNumberFormat="1" applyFont="1" applyAlignment="1">
      <alignment vertical="center" shrinkToFit="1"/>
    </xf>
    <xf numFmtId="0" fontId="11" fillId="0" borderId="0" xfId="0" applyFont="1" applyAlignment="1">
      <alignment vertical="center" shrinkToFit="1"/>
    </xf>
    <xf numFmtId="186" fontId="10" fillId="0" borderId="0" xfId="0" applyNumberFormat="1" applyFont="1" applyAlignment="1">
      <alignment vertical="center" shrinkToFit="1"/>
    </xf>
    <xf numFmtId="0" fontId="1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5" borderId="1" xfId="0" applyFont="1" applyFill="1" applyBorder="1">
      <alignment vertical="center"/>
    </xf>
    <xf numFmtId="178" fontId="0" fillId="0" borderId="3" xfId="0" applyNumberFormat="1" applyBorder="1" applyAlignment="1">
      <alignment horizontal="center" vertical="center" shrinkToFit="1"/>
    </xf>
    <xf numFmtId="178" fontId="0" fillId="0" borderId="5" xfId="0" applyNumberFormat="1" applyBorder="1" applyAlignment="1">
      <alignment horizontal="center" vertical="center" shrinkToFit="1"/>
    </xf>
    <xf numFmtId="177" fontId="0" fillId="0" borderId="3" xfId="0" applyNumberFormat="1" applyBorder="1" applyAlignment="1">
      <alignment horizontal="center" vertical="center" shrinkToFit="1"/>
    </xf>
    <xf numFmtId="177" fontId="0" fillId="0" borderId="4" xfId="0" applyNumberFormat="1" applyBorder="1" applyAlignment="1">
      <alignment horizontal="center" vertical="center" shrinkToFit="1"/>
    </xf>
    <xf numFmtId="177" fontId="0" fillId="0" borderId="5" xfId="0" applyNumberFormat="1" applyBorder="1" applyAlignment="1">
      <alignment horizontal="center" vertical="center" shrinkToFit="1"/>
    </xf>
    <xf numFmtId="177" fontId="0" fillId="2" borderId="3" xfId="0" applyNumberFormat="1" applyFill="1" applyBorder="1" applyAlignment="1">
      <alignment horizontal="center" vertical="center" shrinkToFit="1"/>
    </xf>
    <xf numFmtId="177" fontId="0" fillId="2" borderId="4" xfId="0" applyNumberFormat="1" applyFill="1" applyBorder="1" applyAlignment="1">
      <alignment horizontal="center" vertical="center" shrinkToFit="1"/>
    </xf>
    <xf numFmtId="177" fontId="0" fillId="2" borderId="5" xfId="0" applyNumberFormat="1" applyFill="1" applyBorder="1" applyAlignment="1">
      <alignment horizontal="center" vertical="center" shrinkToFit="1"/>
    </xf>
    <xf numFmtId="178" fontId="0" fillId="2" borderId="3" xfId="0" applyNumberFormat="1" applyFill="1" applyBorder="1" applyAlignment="1">
      <alignment horizontal="center" vertical="center" shrinkToFit="1"/>
    </xf>
    <xf numFmtId="178" fontId="0" fillId="2" borderId="5" xfId="0" applyNumberFormat="1" applyFill="1" applyBorder="1" applyAlignment="1">
      <alignment horizontal="center" vertical="center" shrinkToFit="1"/>
    </xf>
    <xf numFmtId="0" fontId="0" fillId="5" borderId="1" xfId="0" applyFill="1" applyBorder="1" applyAlignment="1">
      <alignment horizontal="center" vertical="center" shrinkToFit="1"/>
    </xf>
    <xf numFmtId="178" fontId="0" fillId="0" borderId="1" xfId="0" applyNumberFormat="1" applyBorder="1" applyAlignment="1">
      <alignment horizontal="center" vertical="center" shrinkToFit="1"/>
    </xf>
    <xf numFmtId="177" fontId="0" fillId="0" borderId="1" xfId="0" applyNumberFormat="1" applyBorder="1" applyAlignment="1">
      <alignment horizontal="center" vertical="center" shrinkToFit="1"/>
    </xf>
    <xf numFmtId="182" fontId="0" fillId="0" borderId="3" xfId="0" applyNumberFormat="1" applyBorder="1" applyAlignment="1">
      <alignment horizontal="center" vertical="center" shrinkToFit="1"/>
    </xf>
    <xf numFmtId="182" fontId="0" fillId="0" borderId="4" xfId="0" applyNumberFormat="1" applyBorder="1" applyAlignment="1">
      <alignment horizontal="center" vertical="center" shrinkToFit="1"/>
    </xf>
    <xf numFmtId="182" fontId="0" fillId="0" borderId="5" xfId="0" applyNumberFormat="1" applyBorder="1" applyAlignment="1">
      <alignment horizontal="center" vertical="center" shrinkToFit="1"/>
    </xf>
    <xf numFmtId="182" fontId="0" fillId="2" borderId="3" xfId="0" applyNumberFormat="1" applyFill="1" applyBorder="1" applyAlignment="1">
      <alignment horizontal="center" vertical="center" shrinkToFit="1"/>
    </xf>
    <xf numFmtId="182" fontId="0" fillId="2" borderId="4" xfId="0" applyNumberFormat="1" applyFill="1" applyBorder="1" applyAlignment="1">
      <alignment horizontal="center" vertical="center" shrinkToFit="1"/>
    </xf>
    <xf numFmtId="182" fontId="0" fillId="2" borderId="5" xfId="0" applyNumberFormat="1" applyFill="1" applyBorder="1" applyAlignment="1">
      <alignment horizontal="center" vertical="center" shrinkToFit="1"/>
    </xf>
    <xf numFmtId="178" fontId="0" fillId="0" borderId="4" xfId="0" applyNumberFormat="1" applyBorder="1" applyAlignment="1">
      <alignment horizontal="center" vertical="center" shrinkToFit="1"/>
    </xf>
    <xf numFmtId="178" fontId="0" fillId="2" borderId="4" xfId="0" applyNumberFormat="1" applyFill="1" applyBorder="1" applyAlignment="1">
      <alignment horizontal="center" vertical="center" shrinkToFit="1"/>
    </xf>
    <xf numFmtId="0" fontId="0" fillId="2" borderId="3" xfId="0" applyFill="1" applyBorder="1" applyAlignment="1">
      <alignment horizontal="left" vertical="center" shrinkToFit="1"/>
    </xf>
    <xf numFmtId="0" fontId="0" fillId="2" borderId="4" xfId="0" applyFill="1" applyBorder="1" applyAlignment="1">
      <alignment horizontal="left" vertical="center" shrinkToFit="1"/>
    </xf>
    <xf numFmtId="0" fontId="0" fillId="2" borderId="5" xfId="0" applyFill="1" applyBorder="1" applyAlignment="1">
      <alignment horizontal="left" vertical="center" shrinkToFit="1"/>
    </xf>
    <xf numFmtId="0" fontId="0" fillId="5" borderId="1" xfId="0" applyFill="1" applyBorder="1" applyAlignment="1">
      <alignment horizontal="left" vertical="center" shrinkToFit="1"/>
    </xf>
    <xf numFmtId="0" fontId="0" fillId="5" borderId="3" xfId="0" applyFill="1" applyBorder="1" applyAlignment="1">
      <alignment horizontal="left" vertical="center" shrinkToFit="1"/>
    </xf>
    <xf numFmtId="0" fontId="0" fillId="5" borderId="4" xfId="0" applyFill="1" applyBorder="1" applyAlignment="1">
      <alignment horizontal="left" vertical="center" shrinkToFit="1"/>
    </xf>
    <xf numFmtId="0" fontId="0" fillId="5" borderId="5" xfId="0" applyFill="1" applyBorder="1" applyAlignment="1">
      <alignment horizontal="left" vertical="center" shrinkToFit="1"/>
    </xf>
    <xf numFmtId="9" fontId="0" fillId="0" borderId="1" xfId="0" applyNumberFormat="1" applyBorder="1" applyAlignment="1">
      <alignment horizontal="center" vertical="center" shrinkToFit="1"/>
    </xf>
    <xf numFmtId="182" fontId="0" fillId="0" borderId="1" xfId="0" applyNumberForma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9" fontId="0" fillId="4" borderId="1" xfId="0" applyNumberFormat="1" applyFill="1" applyBorder="1" applyAlignment="1">
      <alignment horizontal="center" vertical="center" shrinkToFit="1"/>
    </xf>
    <xf numFmtId="0" fontId="0" fillId="4" borderId="1" xfId="0" applyFill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178" fontId="0" fillId="0" borderId="21" xfId="0" applyNumberFormat="1" applyBorder="1" applyAlignment="1">
      <alignment horizontal="center" vertical="center" shrinkToFit="1"/>
    </xf>
    <xf numFmtId="177" fontId="3" fillId="0" borderId="26" xfId="0" applyNumberFormat="1" applyFont="1" applyBorder="1" applyAlignment="1">
      <alignment horizontal="center" vertical="center" shrinkToFit="1"/>
    </xf>
    <xf numFmtId="177" fontId="3" fillId="0" borderId="27" xfId="0" applyNumberFormat="1" applyFont="1" applyBorder="1" applyAlignment="1">
      <alignment horizontal="center" vertical="center" shrinkToFit="1"/>
    </xf>
    <xf numFmtId="177" fontId="3" fillId="0" borderId="24" xfId="0" applyNumberFormat="1" applyFont="1" applyBorder="1" applyAlignment="1">
      <alignment horizontal="center" vertical="center" shrinkToFit="1"/>
    </xf>
    <xf numFmtId="177" fontId="3" fillId="0" borderId="25" xfId="0" applyNumberFormat="1" applyFont="1" applyBorder="1" applyAlignment="1">
      <alignment horizontal="center" vertical="center" shrinkToFit="1"/>
    </xf>
    <xf numFmtId="0" fontId="0" fillId="7" borderId="14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7" borderId="16" xfId="0" applyFill="1" applyBorder="1" applyAlignment="1">
      <alignment horizontal="center" vertical="center"/>
    </xf>
    <xf numFmtId="0" fontId="0" fillId="5" borderId="3" xfId="0" applyFill="1" applyBorder="1" applyAlignment="1">
      <alignment horizontal="right" vertical="center" shrinkToFit="1"/>
    </xf>
    <xf numFmtId="0" fontId="0" fillId="5" borderId="4" xfId="0" applyFill="1" applyBorder="1" applyAlignment="1">
      <alignment horizontal="right" vertical="center" shrinkToFit="1"/>
    </xf>
    <xf numFmtId="0" fontId="0" fillId="5" borderId="5" xfId="0" applyFill="1" applyBorder="1" applyAlignment="1">
      <alignment horizontal="right" vertical="center" shrinkToFit="1"/>
    </xf>
    <xf numFmtId="0" fontId="0" fillId="2" borderId="3" xfId="0" applyFill="1" applyBorder="1" applyAlignment="1">
      <alignment horizontal="center" vertical="center" shrinkToFit="1"/>
    </xf>
    <xf numFmtId="0" fontId="0" fillId="2" borderId="4" xfId="0" applyFill="1" applyBorder="1" applyAlignment="1">
      <alignment horizontal="center" vertical="center" shrinkToFit="1"/>
    </xf>
    <xf numFmtId="0" fontId="0" fillId="2" borderId="5" xfId="0" applyFill="1" applyBorder="1" applyAlignment="1">
      <alignment horizontal="center" vertical="center" shrinkToFit="1"/>
    </xf>
    <xf numFmtId="14" fontId="0" fillId="7" borderId="14" xfId="0" applyNumberFormat="1" applyFill="1" applyBorder="1" applyAlignment="1">
      <alignment horizontal="center" vertical="center"/>
    </xf>
    <xf numFmtId="14" fontId="0" fillId="7" borderId="15" xfId="0" applyNumberFormat="1" applyFill="1" applyBorder="1" applyAlignment="1">
      <alignment horizontal="center" vertical="center"/>
    </xf>
    <xf numFmtId="14" fontId="0" fillId="7" borderId="16" xfId="0" applyNumberFormat="1" applyFill="1" applyBorder="1" applyAlignment="1">
      <alignment horizontal="center" vertical="center"/>
    </xf>
    <xf numFmtId="0" fontId="0" fillId="5" borderId="6" xfId="0" applyFill="1" applyBorder="1" applyAlignment="1">
      <alignment horizontal="left" vertical="center" shrinkToFit="1"/>
    </xf>
    <xf numFmtId="0" fontId="0" fillId="5" borderId="7" xfId="0" applyFill="1" applyBorder="1" applyAlignment="1">
      <alignment horizontal="left" vertical="center" shrinkToFit="1"/>
    </xf>
    <xf numFmtId="0" fontId="0" fillId="5" borderId="8" xfId="0" applyFill="1" applyBorder="1" applyAlignment="1">
      <alignment horizontal="left" vertical="center" shrinkToFit="1"/>
    </xf>
    <xf numFmtId="0" fontId="0" fillId="5" borderId="9" xfId="0" applyFill="1" applyBorder="1" applyAlignment="1">
      <alignment horizontal="left" vertical="center" shrinkToFit="1"/>
    </xf>
    <xf numFmtId="0" fontId="0" fillId="5" borderId="10" xfId="0" applyFill="1" applyBorder="1" applyAlignment="1">
      <alignment horizontal="left" vertical="center" shrinkToFit="1"/>
    </xf>
    <xf numFmtId="0" fontId="0" fillId="5" borderId="11" xfId="0" applyFill="1" applyBorder="1" applyAlignment="1">
      <alignment horizontal="left" vertical="center" shrinkToFit="1"/>
    </xf>
    <xf numFmtId="0" fontId="0" fillId="5" borderId="3" xfId="0" applyFill="1" applyBorder="1" applyAlignment="1">
      <alignment horizontal="center" vertical="center" shrinkToFit="1"/>
    </xf>
    <xf numFmtId="0" fontId="0" fillId="5" borderId="4" xfId="0" applyFill="1" applyBorder="1" applyAlignment="1">
      <alignment horizontal="center" vertical="center" shrinkToFit="1"/>
    </xf>
    <xf numFmtId="0" fontId="0" fillId="5" borderId="5" xfId="0" applyFill="1" applyBorder="1" applyAlignment="1">
      <alignment horizontal="center" vertical="center" shrinkToFit="1"/>
    </xf>
    <xf numFmtId="0" fontId="0" fillId="5" borderId="21" xfId="0" applyFill="1" applyBorder="1" applyAlignment="1">
      <alignment horizontal="center" vertical="center" shrinkToFit="1"/>
    </xf>
    <xf numFmtId="0" fontId="3" fillId="5" borderId="17" xfId="0" applyFont="1" applyFill="1" applyBorder="1" applyAlignment="1">
      <alignment horizontal="center" vertical="center" wrapText="1" shrinkToFit="1"/>
    </xf>
    <xf numFmtId="0" fontId="3" fillId="5" borderId="18" xfId="0" applyFont="1" applyFill="1" applyBorder="1" applyAlignment="1">
      <alignment horizontal="center" vertical="center" wrapText="1" shrinkToFit="1"/>
    </xf>
    <xf numFmtId="0" fontId="3" fillId="5" borderId="22" xfId="0" applyFont="1" applyFill="1" applyBorder="1" applyAlignment="1">
      <alignment horizontal="center" vertical="center" wrapText="1" shrinkToFit="1"/>
    </xf>
    <xf numFmtId="0" fontId="3" fillId="5" borderId="23" xfId="0" applyFont="1" applyFill="1" applyBorder="1" applyAlignment="1">
      <alignment horizontal="center" vertical="center" wrapText="1" shrinkToFit="1"/>
    </xf>
    <xf numFmtId="181" fontId="0" fillId="0" borderId="1" xfId="0" applyNumberForma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5" borderId="6" xfId="0" applyFill="1" applyBorder="1" applyAlignment="1">
      <alignment horizontal="center" vertical="center" shrinkToFit="1"/>
    </xf>
    <xf numFmtId="0" fontId="0" fillId="5" borderId="7" xfId="0" applyFill="1" applyBorder="1" applyAlignment="1">
      <alignment horizontal="center" vertical="center" shrinkToFit="1"/>
    </xf>
    <xf numFmtId="0" fontId="0" fillId="5" borderId="8" xfId="0" applyFill="1" applyBorder="1" applyAlignment="1">
      <alignment horizontal="center" vertical="center" shrinkToFit="1"/>
    </xf>
    <xf numFmtId="0" fontId="0" fillId="5" borderId="9" xfId="0" applyFill="1" applyBorder="1" applyAlignment="1">
      <alignment horizontal="center" vertical="center" shrinkToFit="1"/>
    </xf>
    <xf numFmtId="0" fontId="0" fillId="5" borderId="10" xfId="0" applyFill="1" applyBorder="1" applyAlignment="1">
      <alignment horizontal="center" vertical="center" shrinkToFit="1"/>
    </xf>
    <xf numFmtId="0" fontId="0" fillId="5" borderId="11" xfId="0" applyFill="1" applyBorder="1" applyAlignment="1">
      <alignment horizontal="center" vertical="center" shrinkToFit="1"/>
    </xf>
    <xf numFmtId="0" fontId="0" fillId="5" borderId="12" xfId="0" applyFill="1" applyBorder="1" applyAlignment="1">
      <alignment horizontal="center" vertical="center" shrinkToFit="1"/>
    </xf>
    <xf numFmtId="0" fontId="0" fillId="5" borderId="0" xfId="0" applyFill="1" applyAlignment="1">
      <alignment horizontal="center" vertical="center" shrinkToFit="1"/>
    </xf>
    <xf numFmtId="0" fontId="0" fillId="5" borderId="1" xfId="0" applyFill="1" applyBorder="1" applyAlignment="1">
      <alignment horizontal="center" vertical="center" wrapText="1" shrinkToFit="1"/>
    </xf>
    <xf numFmtId="0" fontId="0" fillId="5" borderId="2" xfId="0" applyFill="1" applyBorder="1" applyAlignment="1">
      <alignment horizontal="center" vertical="center" shrinkToFit="1"/>
    </xf>
    <xf numFmtId="181" fontId="0" fillId="0" borderId="3" xfId="0" applyNumberFormat="1" applyBorder="1" applyAlignment="1">
      <alignment horizontal="center" vertical="center" shrinkToFit="1"/>
    </xf>
    <xf numFmtId="181" fontId="0" fillId="0" borderId="5" xfId="0" applyNumberFormat="1" applyBorder="1" applyAlignment="1">
      <alignment horizontal="center" vertical="center" shrinkToFit="1"/>
    </xf>
    <xf numFmtId="177" fontId="0" fillId="6" borderId="3" xfId="0" applyNumberFormat="1" applyFill="1" applyBorder="1" applyAlignment="1">
      <alignment horizontal="left" vertical="center" shrinkToFit="1"/>
    </xf>
    <xf numFmtId="177" fontId="0" fillId="6" borderId="4" xfId="0" applyNumberFormat="1" applyFill="1" applyBorder="1" applyAlignment="1">
      <alignment horizontal="left" vertical="center" shrinkToFit="1"/>
    </xf>
    <xf numFmtId="177" fontId="0" fillId="6" borderId="5" xfId="0" applyNumberFormat="1" applyFill="1" applyBorder="1" applyAlignment="1">
      <alignment horizontal="left" vertical="center" shrinkToFit="1"/>
    </xf>
    <xf numFmtId="177" fontId="0" fillId="0" borderId="6" xfId="0" applyNumberFormat="1" applyBorder="1" applyAlignment="1">
      <alignment horizontal="center" vertical="center" shrinkToFit="1"/>
    </xf>
    <xf numFmtId="177" fontId="0" fillId="0" borderId="7" xfId="0" applyNumberFormat="1" applyBorder="1" applyAlignment="1">
      <alignment horizontal="center" vertical="center" shrinkToFit="1"/>
    </xf>
    <xf numFmtId="177" fontId="0" fillId="0" borderId="8" xfId="0" applyNumberFormat="1" applyBorder="1" applyAlignment="1">
      <alignment horizontal="center" vertical="center" shrinkToFit="1"/>
    </xf>
    <xf numFmtId="0" fontId="0" fillId="6" borderId="3" xfId="0" applyFill="1" applyBorder="1" applyAlignment="1">
      <alignment horizontal="center" vertical="center" shrinkToFit="1"/>
    </xf>
    <xf numFmtId="0" fontId="0" fillId="6" borderId="4" xfId="0" applyFill="1" applyBorder="1" applyAlignment="1">
      <alignment horizontal="center" vertical="center" shrinkToFit="1"/>
    </xf>
    <xf numFmtId="0" fontId="0" fillId="6" borderId="5" xfId="0" applyFill="1" applyBorder="1" applyAlignment="1">
      <alignment horizontal="center" vertical="center" shrinkToFit="1"/>
    </xf>
    <xf numFmtId="0" fontId="3" fillId="5" borderId="19" xfId="0" applyFont="1" applyFill="1" applyBorder="1" applyAlignment="1">
      <alignment horizontal="center" vertical="center" wrapText="1" shrinkToFit="1"/>
    </xf>
    <xf numFmtId="0" fontId="3" fillId="5" borderId="20" xfId="0" applyFont="1" applyFill="1" applyBorder="1" applyAlignment="1">
      <alignment horizontal="center" vertical="center" wrapText="1" shrinkToFi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 shrinkToFit="1"/>
    </xf>
    <xf numFmtId="177" fontId="0" fillId="6" borderId="6" xfId="0" applyNumberFormat="1" applyFill="1" applyBorder="1" applyAlignment="1">
      <alignment horizontal="left" vertical="center" shrinkToFit="1"/>
    </xf>
    <xf numFmtId="177" fontId="0" fillId="6" borderId="7" xfId="0" applyNumberFormat="1" applyFill="1" applyBorder="1" applyAlignment="1">
      <alignment horizontal="left" vertical="center" shrinkToFit="1"/>
    </xf>
    <xf numFmtId="177" fontId="0" fillId="6" borderId="8" xfId="0" applyNumberFormat="1" applyFill="1" applyBorder="1" applyAlignment="1">
      <alignment horizontal="left" vertical="center" shrinkToFit="1"/>
    </xf>
    <xf numFmtId="0" fontId="0" fillId="9" borderId="3" xfId="0" applyFill="1" applyBorder="1" applyAlignment="1">
      <alignment horizontal="center"/>
    </xf>
    <xf numFmtId="0" fontId="0" fillId="9" borderId="4" xfId="0" applyFill="1" applyBorder="1" applyAlignment="1">
      <alignment horizontal="center"/>
    </xf>
    <xf numFmtId="0" fontId="0" fillId="9" borderId="5" xfId="0" applyFill="1" applyBorder="1" applyAlignment="1">
      <alignment horizontal="center"/>
    </xf>
  </cellXfs>
  <cellStyles count="1">
    <cellStyle name="標準" xfId="0" builtinId="0"/>
  </cellStyles>
  <dxfs count="186">
    <dxf>
      <fill>
        <patternFill patternType="solid">
          <fgColor theme="0"/>
          <bgColor rgb="FFFF9999"/>
        </patternFill>
      </fill>
    </dxf>
    <dxf>
      <fill>
        <patternFill>
          <bgColor rgb="FFFF9999"/>
        </patternFill>
      </fill>
    </dxf>
    <dxf>
      <fill>
        <patternFill>
          <bgColor rgb="FFFF9999"/>
        </patternFill>
      </fill>
    </dxf>
    <dxf>
      <fill>
        <patternFill>
          <bgColor rgb="FFFF9999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0"/>
          <bgColor rgb="FFFF9999"/>
        </patternFill>
      </fill>
    </dxf>
    <dxf>
      <fill>
        <patternFill>
          <bgColor rgb="FFFF9999"/>
        </patternFill>
      </fill>
    </dxf>
    <dxf>
      <fill>
        <patternFill>
          <bgColor rgb="FFFF9999"/>
        </patternFill>
      </fill>
    </dxf>
    <dxf>
      <fill>
        <patternFill>
          <bgColor rgb="FFFF9999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 patternType="solid"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 patternType="solid"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0"/>
          <bgColor rgb="FFFF9999"/>
        </patternFill>
      </fill>
    </dxf>
    <dxf>
      <fill>
        <patternFill>
          <bgColor rgb="FFFF9999"/>
        </patternFill>
      </fill>
    </dxf>
    <dxf>
      <fill>
        <patternFill>
          <bgColor rgb="FFFF9999"/>
        </patternFill>
      </fill>
    </dxf>
    <dxf>
      <fill>
        <patternFill>
          <bgColor rgb="FFFF9999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 patternType="solid"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 patternType="solid"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0"/>
          <bgColor rgb="FFFF9999"/>
        </patternFill>
      </fill>
    </dxf>
    <dxf>
      <fill>
        <patternFill>
          <bgColor rgb="FFFF9999"/>
        </patternFill>
      </fill>
    </dxf>
    <dxf>
      <fill>
        <patternFill>
          <bgColor rgb="FFFF9999"/>
        </patternFill>
      </fill>
    </dxf>
    <dxf>
      <fill>
        <patternFill>
          <bgColor rgb="FFFF9999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 patternType="solid"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 patternType="solid"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0"/>
          <bgColor rgb="FFFF9999"/>
        </patternFill>
      </fill>
    </dxf>
    <dxf>
      <fill>
        <patternFill>
          <bgColor rgb="FFFF9999"/>
        </patternFill>
      </fill>
    </dxf>
    <dxf>
      <fill>
        <patternFill>
          <bgColor rgb="FFFF9999"/>
        </patternFill>
      </fill>
    </dxf>
    <dxf>
      <fill>
        <patternFill>
          <bgColor rgb="FFFF9999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 patternType="solid"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 patternType="solid"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 patternType="solid"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 patternType="solid"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見積数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'1課合計'!$A$19</c:f>
              <c:strCache>
                <c:ptCount val="1"/>
                <c:pt idx="0">
                  <c:v>見積数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('1課合計'!$L$19,'1課合計'!$Q$19,'1課合計'!$V$19,'1課合計'!$AF$19,'1課合計'!$AK$19,'1課合計'!$AP$19,'1課合計'!$AZ$19,'1課合計'!$BE$19,'1課合計'!$BJ$19,'1課合計'!$BT$19,'1課合計'!$BY$19,'1課合計'!$CD$19)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72-4712-933B-2CA20C23D1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'1課合計'!$A$18</c:f>
              <c:strCache>
                <c:ptCount val="1"/>
                <c:pt idx="0">
                  <c:v>見積数目標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('1課合計'!$L$18,'1課合計'!$Q$18,'1課合計'!$V$18,'1課合計'!$AF$18,'1課合計'!$AK$18,'1課合計'!$AP$18,'1課合計'!$AZ$18,'1課合計'!$BE$18,'1課合計'!$BJ$18,'1課合計'!$BT$18,'1課合計'!$BY$18,'1課合計'!$CD$18)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72-4712-933B-2CA20C23D1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売上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tx>
            <c:strRef>
              <c:f>'1課合計'!$A$26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('1課合計'!$L$26,'1課合計'!$Q$26,'1課合計'!$V$26,'1課合計'!$AF$26,'1課合計'!$AK$26,'1課合計'!$AP$26,'1課合計'!$AZ$26,'1課合計'!$BE$26,'1課合計'!$BJ$26,'1課合計'!$BT$26,'1課合計'!$BY$26,'1課合計'!$CD$26)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2F-49C0-8414-F62D797597BD}"/>
            </c:ext>
          </c:extLst>
        </c:ser>
        <c:ser>
          <c:idx val="1"/>
          <c:order val="2"/>
          <c:tx>
            <c:strRef>
              <c:f>'1課合計'!$A$27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('1課合計'!$L$27,'1課合計'!$Q$27,'1課合計'!$V$27,'1課合計'!$AF$27,'1課合計'!$AK$27,'1課合計'!$AP$27,'1課合計'!$AZ$27,'1課合計'!$BE$27,'1課合計'!$BJ$27,'1課合計'!$BT$27,'1課合計'!$BY$27,'1課合計'!$CD$27)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C2F-49C0-8414-F62D797597BD}"/>
            </c:ext>
          </c:extLst>
        </c:ser>
        <c:ser>
          <c:idx val="3"/>
          <c:order val="3"/>
          <c:tx>
            <c:strRef>
              <c:f>'1課合計'!$A$28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('1課合計'!$L$28,'1課合計'!$Q$28,'1課合計'!$V$28,'1課合計'!$AF$28,'1課合計'!$AK$28,'1課合計'!$AP$28,'1課合計'!$AZ$28,'1課合計'!$BE$28,'1課合計'!$BJ$28,'1課合計'!$BT$28,'1課合計'!$BY$28,'1課合計'!$CD$28)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C2F-49C0-8414-F62D797597BD}"/>
            </c:ext>
          </c:extLst>
        </c:ser>
        <c:ser>
          <c:idx val="4"/>
          <c:order val="4"/>
          <c:tx>
            <c:strRef>
              <c:f>'1課合計'!$A$29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('1課合計'!$L$29,'1課合計'!$Q$29,'1課合計'!$V$29,'1課合計'!$AF$29,'1課合計'!$AK$29,'1課合計'!$AP$29,'1課合計'!$AZ$29,'1課合計'!$BE$29,'1課合計'!$BJ$29,'1課合計'!$BT$29,'1課合計'!$BY$29,'1課合計'!$CD$29)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C2F-49C0-8414-F62D797597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'1課合計'!$A$20</c:f>
              <c:strCache>
                <c:ptCount val="1"/>
                <c:pt idx="0">
                  <c:v>売上目標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('1課合計'!$L$20,'1課合計'!$Q$20,'1課合計'!$V$20,'1課合計'!$AF$20,'1課合計'!$AK$20,'1課合計'!$AP$20,'1課合計'!$AZ$20,'1課合計'!$BE$20,'1課合計'!$BJ$20,'1課合計'!$BT$20,'1課合計'!$BY$20,'1課合計'!$CD$20)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C2F-49C0-8414-F62D797597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行動数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'1課合計'!$A$17</c:f>
              <c:strCache>
                <c:ptCount val="1"/>
                <c:pt idx="0">
                  <c:v>行動数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('1課合計'!$L$17,'1課合計'!$Q$17,'1課合計'!$V$17,'1課合計'!$AF$17,'1課合計'!$AK$17,'1課合計'!$AP$17,'1課合計'!$AZ$17,'1課合計'!$BE$17,'1課合計'!$BJ$17,'1課合計'!$BT$17,'1課合計'!$BY$17,'1課合計'!$CD$17)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5D-4DE7-9FEC-714FD6EC12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'1課合計'!$A$16</c:f>
              <c:strCache>
                <c:ptCount val="1"/>
                <c:pt idx="0">
                  <c:v>行動数目標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('1課合計'!$L$16,'1課合計'!$Q$16,'1課合計'!$V$16,'1課合計'!$AF$16,'1課合計'!$AK$16,'1課合計'!$AP$16,'1課合計'!$AZ$16,'1課合計'!$BE$16,'1課合計'!$BJ$16,'1課合計'!$BT$16,'1課合計'!$BY$16,'1課合計'!$CD$16)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D-4DE7-9FEC-714FD6EC12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次々月予測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'1課合計'!$G$53</c:f>
              <c:strCache>
                <c:ptCount val="1"/>
                <c:pt idx="0">
                  <c:v>売上金額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'1課合計'!$A$54:$A$58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'1課合計'!$G$54:$G$58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29-46BE-AF8E-AEC7937CBF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'1課合計'!$L$52</c:f>
              <c:strCache>
                <c:ptCount val="1"/>
                <c:pt idx="0">
                  <c:v>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'1課合計'!$A$54:$A$58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'1課合計'!$L$54:$L$58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29-46BE-AF8E-AEC7937CBF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次々月予測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'1課合計'!$G$53</c:f>
              <c:strCache>
                <c:ptCount val="1"/>
                <c:pt idx="0">
                  <c:v>売上金額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A!$A$54:$A$58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'1課合計'!$U$54:$U$58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81-46DD-8461-3517838707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'1課合計'!$X$52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A!$A$54:$A$58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'1課合計'!$X$54:$X$58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581-46DD-8461-3517838707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'1課合計'!$AU$52</c:f>
              <c:strCache>
                <c:ptCount val="1"/>
                <c:pt idx="0">
                  <c:v>予算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'1課合計'!$AU$54:$AU$58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26-41AC-8CA3-96442DBF7B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'1課合計'!$X$52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A!$A$54:$A$58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'1課合計'!$AU$81:$AU$85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826-41AC-8CA3-96442DBF7B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当月予測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'1課合計'!$CC$52</c:f>
              <c:strCache>
                <c:ptCount val="1"/>
                <c:pt idx="0">
                  <c:v>A+B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A!$BQ$54:$BV$58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'1課合計'!$CC$54:$CC$58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8D-4569-AB14-28C7A7AE94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'1課合計'!$X$52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A!$A$54:$A$58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'1課合計'!$CF$81:$CF$85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78D-4569-AB14-28C7A7AE94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販売利益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'1課合計'!$A$43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('1課合計'!$L$43,'1課合計'!$Q$43,'1課合計'!$V$43,'1課合計'!$AF$43,'1課合計'!$AK$43,'1課合計'!$AP$43,'1課合計'!$AZ$43,'1課合計'!$BE$43,'1課合計'!$BJ$43,'1課合計'!$BT$43,'1課合計'!$BY$43,'1課合計'!$CD$43)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269-4207-8409-7B6F7D990A08}"/>
            </c:ext>
          </c:extLst>
        </c:ser>
        <c:ser>
          <c:idx val="2"/>
          <c:order val="2"/>
          <c:tx>
            <c:strRef>
              <c:f>'1課合計'!$A$44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('1課合計'!$L$44,'1課合計'!$Q$44,'1課合計'!$V$44,'1課合計'!$AF$44,'1課合計'!$AK$44,'1課合計'!$AP$44,'1課合計'!$AZ$44,'1課合計'!$BE$44,'1課合計'!$BJ$44,'1課合計'!$BT$44,'1課合計'!$BY$44,'1課合計'!$CD$44)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269-4207-8409-7B6F7D990A08}"/>
            </c:ext>
          </c:extLst>
        </c:ser>
        <c:ser>
          <c:idx val="3"/>
          <c:order val="3"/>
          <c:tx>
            <c:strRef>
              <c:f>'1課合計'!$A$45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('1課合計'!$L$45,'1課合計'!$Q$45,'1課合計'!$V$45,'1課合計'!$AF$45,'1課合計'!$AK$45,'1課合計'!$AP$45,'1課合計'!$AZ$45,'1課合計'!$BE$45,'1課合計'!$BJ$45,'1課合計'!$BT$45,'1課合計'!$BY$45,'1課合計'!$CD$45)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269-4207-8409-7B6F7D990A08}"/>
            </c:ext>
          </c:extLst>
        </c:ser>
        <c:ser>
          <c:idx val="4"/>
          <c:order val="4"/>
          <c:tx>
            <c:strRef>
              <c:f>'1課合計'!$A$46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('1課合計'!$L$46,'1課合計'!$Q$46,'1課合計'!$V$46,'1課合計'!$AF$46,'1課合計'!$AK$46,'1課合計'!$AP$46,'1課合計'!$AZ$46,'1課合計'!$BE$46,'1課合計'!$BJ$46,'1課合計'!$BT$46,'1課合計'!$BY$46,'1課合計'!$CD$46)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269-4207-8409-7B6F7D990A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6519919"/>
        <c:axId val="70513663"/>
      </c:barChart>
      <c:lineChart>
        <c:grouping val="stacked"/>
        <c:varyColors val="0"/>
        <c:ser>
          <c:idx val="0"/>
          <c:order val="0"/>
          <c:tx>
            <c:strRef>
              <c:f>'1課合計'!$A$33</c:f>
              <c:strCache>
                <c:ptCount val="1"/>
                <c:pt idx="0">
                  <c:v>販利目標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('1課合計'!$L$14,'1課合計'!$Q$14,'1課合計'!$V$14,'1課合計'!$AF$14,'1課合計'!$AK$14,'1課合計'!$AP$14,'1課合計'!$AZ$14,'1課合計'!$BE$14,'1課合計'!$BJ$14,'1課合計'!$BT$14,'1課合計'!$BY$14,'1課合計'!$CD$14)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('1課合計'!$L$33,'1課合計'!$Q$33,'1課合計'!$V$33,'1課合計'!$AF$33,'1課合計'!$AK$33,'1課合計'!$AP$33,'1課合計'!$AZ$33,'1課合計'!$BE$33,'1課合計'!$BJ$33,'1課合計'!$BT$33,'1課合計'!$BY$33,'1課合計'!$CD$33)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69-4207-8409-7B6F7D990A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519919"/>
        <c:axId val="70513663"/>
      </c:lineChart>
      <c:catAx>
        <c:axId val="65199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0513663"/>
        <c:crosses val="autoZero"/>
        <c:auto val="1"/>
        <c:lblAlgn val="ctr"/>
        <c:lblOffset val="100"/>
        <c:noMultiLvlLbl val="0"/>
      </c:catAx>
      <c:valAx>
        <c:axId val="705136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5199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見積数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A!$A$19</c:f>
              <c:strCache>
                <c:ptCount val="1"/>
                <c:pt idx="0">
                  <c:v>見積数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(A!$L$19,A!$Q$19,A!$V$19,A!$AF$19,A!$AK$19,A!$AP$19,A!$AZ$19,A!$BE$19,A!$BJ$19,A!$BT$19,A!$BY$19,A!$CD$19)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43-44D9-BBF1-A1DB9D7807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A!$A$18</c:f>
              <c:strCache>
                <c:ptCount val="1"/>
                <c:pt idx="0">
                  <c:v>見積数目標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(A!$L$18,A!$Q$18,A!$V$18,A!$AF$18,A!$AK$18,A!$AP$18,A!$AZ$18,A!$BE$18,A!$BJ$18,A!$BT$18,A!$BY$18,A!$CD$18)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43-44D9-BBF1-A1DB9D7807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売上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tx>
            <c:strRef>
              <c:f>A!$A$26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(A!$L$26,A!$Q$26,A!$V$26,A!$AF$26,A!$AK$26,A!$AP$26,A!$AZ$26,A!$BE$26,A!$BJ$26,A!$BT$26,A!$BY$26,A!$CD$26)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9A-4613-95D2-DC881DAA652D}"/>
            </c:ext>
          </c:extLst>
        </c:ser>
        <c:ser>
          <c:idx val="1"/>
          <c:order val="2"/>
          <c:tx>
            <c:strRef>
              <c:f>A!$A$27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(A!$L$27,A!$Q$27,A!$V$27,A!$AF$27,A!$AK$27,A!$AP$27,A!$AZ$27,A!$BE$27,A!$BJ$27,A!$BT$27,A!$BY$27,A!$CD$27)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9A-4613-95D2-DC881DAA652D}"/>
            </c:ext>
          </c:extLst>
        </c:ser>
        <c:ser>
          <c:idx val="3"/>
          <c:order val="3"/>
          <c:tx>
            <c:strRef>
              <c:f>A!$A$28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(A!$L$28,A!$Q$28,A!$V$28,A!$AF$28,A!$AK$28,A!$AP$28,A!$AZ$28,A!$BE$28,A!$BJ$28,A!$BT$28,A!$BY$28,A!$CD$28)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59A-4613-95D2-DC881DAA652D}"/>
            </c:ext>
          </c:extLst>
        </c:ser>
        <c:ser>
          <c:idx val="4"/>
          <c:order val="4"/>
          <c:tx>
            <c:strRef>
              <c:f>A!$A$29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(A!$L$29,A!$Q$29,A!$V$29,A!$AF$29,A!$AK$29,A!$AP$29,A!$AZ$29,A!$BE$29,A!$BJ$29,A!$BT$29,A!$BY$29,A!$CD$29)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59A-4613-95D2-DC881DAA65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A!$A$20</c:f>
              <c:strCache>
                <c:ptCount val="1"/>
                <c:pt idx="0">
                  <c:v>売上目標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(A!$L$20,A!$Q$20,A!$V$20,A!$AF$20,A!$AK$20,A!$AP$20,A!$AZ$20,A!$BE$20,A!$BJ$20,A!$BT$20,A!$BY$20,A!$CD$20)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59A-4613-95D2-DC881DAA65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行動数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A!$A$17</c:f>
              <c:strCache>
                <c:ptCount val="1"/>
                <c:pt idx="0">
                  <c:v>行動数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(A!$L$17,A!$Q$17,A!$V$17,A!$AF$17,A!$AK$17,A!$AP$17,A!$AZ$17,A!$BE$17,A!$BJ$17,A!$BT$17,A!$BY$17,A!$CD$17)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9B-4B5C-ADEC-AD4C68BB54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A!$A$16</c:f>
              <c:strCache>
                <c:ptCount val="1"/>
                <c:pt idx="0">
                  <c:v>行動数目標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(A!$L$16,A!$Q$16,A!$V$16,A!$AF$16,A!$AK$16,A!$AP$16,A!$AZ$16,A!$BE$16,A!$BJ$16,A!$BT$16,A!$BY$16,A!$CD$16)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09B-4B5C-ADEC-AD4C68BB54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次々月予測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A!$G$53</c:f>
              <c:strCache>
                <c:ptCount val="1"/>
                <c:pt idx="0">
                  <c:v>売上金額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A!$G$54:$G$58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4-493B-A311-6F59D4C5EB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A!$X$52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A!$A$54:$A$58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A!$X$54:$X$58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14-493B-A311-6F59D4C5EB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A!$AU$52</c:f>
              <c:strCache>
                <c:ptCount val="1"/>
                <c:pt idx="0">
                  <c:v>予算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A!$AU$54:$AU$58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21-4051-A9F4-C4AA2E0715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A!$X$52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A!$A$54:$A$58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A!$AU$81:$AU$85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021-4051-A9F4-C4AA2E0715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当月予測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A!$CC$52</c:f>
              <c:strCache>
                <c:ptCount val="1"/>
                <c:pt idx="0">
                  <c:v>A+B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A!$BQ$54:$BV$58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A!$CC$54:$CC$58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0E-46C5-9F1B-56B193B4B2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A!$X$52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A!$A$54:$A$58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A!$CF$81:$CF$85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C0E-46C5-9F1B-56B193B4B2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販売利益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A!$A$43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(A!$L$43,A!$Q$43,A!$V$43,A!$AF$43,A!$AK$43,A!$AP$43,A!$AZ$43,A!$BE$43,A!$BJ$43,A!$BT$43,A!$BY$43,A!$CD$43)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7AD-4CEB-AE24-AAA7F472D0E6}"/>
            </c:ext>
          </c:extLst>
        </c:ser>
        <c:ser>
          <c:idx val="2"/>
          <c:order val="2"/>
          <c:tx>
            <c:strRef>
              <c:f>A!$A$44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(A!$L$44,A!$Q$44,A!$V$44,A!$AF$44,A!$AK$44,A!$AP$44,A!$AZ$44,A!$BE$44,A!$BJ$44,A!$BT$44,A!$BY$44,A!$CD$44)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7AD-4CEB-AE24-AAA7F472D0E6}"/>
            </c:ext>
          </c:extLst>
        </c:ser>
        <c:ser>
          <c:idx val="3"/>
          <c:order val="3"/>
          <c:tx>
            <c:strRef>
              <c:f>A!$A$45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(A!$L$45,A!$Q$45,A!$V$45,A!$AF$45,A!$AK$45,A!$AP$45,A!$AZ$45,A!$BE$45,A!$BJ$45,A!$BT$45,A!$BY$45,A!$CD$45)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7AD-4CEB-AE24-AAA7F472D0E6}"/>
            </c:ext>
          </c:extLst>
        </c:ser>
        <c:ser>
          <c:idx val="4"/>
          <c:order val="4"/>
          <c:tx>
            <c:strRef>
              <c:f>A!$A$46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(A!$L$46,A!$Q$46,A!$V$46,A!$AF$46,A!$AK$46,A!$AP$46,A!$AZ$46,A!$BE$46,A!$BJ$46,A!$BT$46,A!$BY$46,A!$CD$46)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7AD-4CEB-AE24-AAA7F472D0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6518255"/>
        <c:axId val="6541551"/>
      </c:barChart>
      <c:lineChart>
        <c:grouping val="stacked"/>
        <c:varyColors val="0"/>
        <c:ser>
          <c:idx val="0"/>
          <c:order val="0"/>
          <c:tx>
            <c:strRef>
              <c:f>A!$A$33</c:f>
              <c:strCache>
                <c:ptCount val="1"/>
                <c:pt idx="0">
                  <c:v>販利目標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(A!$L$33,A!$Q$33,A!$V$33,A!$AF$33,A!$AK$33,A!$AP$33,A!$AZ$33,A!$BE$33,A!$BJ$33,A!$BT$33,A!$BY$33,A!$CD$33)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AD-4CEB-AE24-AAA7F472D0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518255"/>
        <c:axId val="6541551"/>
      </c:lineChart>
      <c:catAx>
        <c:axId val="65182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541551"/>
        <c:crosses val="autoZero"/>
        <c:auto val="1"/>
        <c:lblAlgn val="ctr"/>
        <c:lblOffset val="100"/>
        <c:noMultiLvlLbl val="0"/>
      </c:catAx>
      <c:valAx>
        <c:axId val="654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5182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次々月予測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bar"/>
        <c:grouping val="clustered"/>
        <c:varyColors val="0"/>
        <c:ser>
          <c:idx val="5"/>
          <c:order val="0"/>
          <c:tx>
            <c:strRef>
              <c:f>AD!$H$9</c:f>
              <c:strCache>
                <c:ptCount val="1"/>
                <c:pt idx="0">
                  <c:v>売上金額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AD!$B$10</c:f>
              <c:strCache>
                <c:ptCount val="1"/>
                <c:pt idx="0">
                  <c:v>合計</c:v>
                </c:pt>
              </c:strCache>
            </c:strRef>
          </c:cat>
          <c:val>
            <c:numRef>
              <c:f>AD!$H$10</c:f>
              <c:numCache>
                <c:formatCode>#,##0_ 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45-4FEA-845B-B2C7ADDA176B}"/>
            </c:ext>
          </c:extLst>
        </c:ser>
        <c:ser>
          <c:idx val="0"/>
          <c:order val="1"/>
          <c:tx>
            <c:strRef>
              <c:f>AD!$M$8</c:f>
              <c:strCache>
                <c:ptCount val="1"/>
                <c:pt idx="0">
                  <c:v>予算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AD!$B$10</c:f>
              <c:strCache>
                <c:ptCount val="1"/>
                <c:pt idx="0">
                  <c:v>合計</c:v>
                </c:pt>
              </c:strCache>
            </c:strRef>
          </c:cat>
          <c:val>
            <c:numRef>
              <c:f>AD!$M$10</c:f>
              <c:numCache>
                <c:formatCode>#,##0_ 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321A-4E85-ABF1-F6CFC003B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catAx>
        <c:axId val="166889996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a</a:t>
            </a:r>
            <a:r>
              <a:rPr lang="ja-JP" altLang="en-US"/>
              <a:t>顧客種別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94E-4FD1-ACD2-7A60A033714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94E-4FD1-ACD2-7A60A033714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94E-4FD1-ACD2-7A60A033714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94E-4FD1-ACD2-7A60A033714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AD!$V$8:$V$11</c:f>
              <c:strCache>
                <c:ptCount val="4"/>
                <c:pt idx="0">
                  <c:v>sa</c:v>
                </c:pt>
                <c:pt idx="1">
                  <c:v>aa</c:v>
                </c:pt>
                <c:pt idx="2">
                  <c:v>ba</c:v>
                </c:pt>
                <c:pt idx="3">
                  <c:v>ca</c:v>
                </c:pt>
              </c:strCache>
            </c:strRef>
          </c:cat>
          <c:val>
            <c:numRef>
              <c:f>AD!$W$8:$W$11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BA-4E07-8D68-2AF141BA68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今期売上推移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1764981983887085"/>
          <c:y val="0.16485219164118245"/>
          <c:w val="0.85496734709109223"/>
          <c:h val="0.61841636767881081"/>
        </c:manualLayout>
      </c:layout>
      <c:barChart>
        <c:barDir val="col"/>
        <c:grouping val="stacked"/>
        <c:varyColors val="0"/>
        <c:ser>
          <c:idx val="2"/>
          <c:order val="1"/>
          <c:tx>
            <c:strRef>
              <c:f>A!$A$26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(A!$L$26,A!$Q$26,A!$V$26,A!$AF$26,A!$AK$26,A!$AP$26,A!$AZ$26,A!$BE$26,A!$BJ$26,A!$BT$26,A!$BY$26,A!$CD$26)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73-4026-B5DE-357938E25C62}"/>
            </c:ext>
          </c:extLst>
        </c:ser>
        <c:ser>
          <c:idx val="1"/>
          <c:order val="2"/>
          <c:tx>
            <c:strRef>
              <c:f>A!$A$27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(A!$L$27,A!$Q$27,A!$V$27,A!$AF$27,A!$AK$27,A!$AP$27,A!$AZ$27,A!$BE$27,A!$BJ$27,A!$BT$27,A!$BY$27,A!$CD$27)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73-4026-B5DE-357938E25C62}"/>
            </c:ext>
          </c:extLst>
        </c:ser>
        <c:ser>
          <c:idx val="3"/>
          <c:order val="3"/>
          <c:tx>
            <c:strRef>
              <c:f>A!$A$28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(A!$L$28,A!$Q$28,A!$V$28,A!$AF$28,A!$AK$28,A!$AP$28,A!$AZ$28,A!$BE$28,A!$BJ$28,A!$BT$28,A!$BY$28,A!$CD$28)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C73-4026-B5DE-357938E25C62}"/>
            </c:ext>
          </c:extLst>
        </c:ser>
        <c:ser>
          <c:idx val="4"/>
          <c:order val="4"/>
          <c:tx>
            <c:strRef>
              <c:f>A!$A$29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(A!$L$29,A!$Q$29,A!$V$29,A!$AF$29,A!$AK$29,A!$AP$29,A!$AZ$29,A!$BE$29,A!$BJ$29,A!$BT$29,A!$BY$29,A!$CD$29)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C73-4026-B5DE-357938E25C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A!$A$20</c:f>
              <c:strCache>
                <c:ptCount val="1"/>
                <c:pt idx="0">
                  <c:v>売上目標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(A!$L$14,A!$Q$14,A!$V$14,A!$AF$14,A!$AK$14,A!$AP$14,A!$AZ$14,A!$BE$14,A!$BJ$14,A!$BT$14,A!$BY$14,A!$CD$14)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(A!$L$20,A!$Q$20,A!$V$20,A!$AF$20,A!$AK$20,A!$AP$20,A!$AZ$20,A!$BE$20,A!$BJ$20,A!$BT$20,A!$BY$20,A!$CD$20)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C73-4026-B5DE-357938E25C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見積数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B!$A$19</c:f>
              <c:strCache>
                <c:ptCount val="1"/>
                <c:pt idx="0">
                  <c:v>見積数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(B!$L$19,B!$Q$19,B!$V$19,B!$AF$19,B!$AK$19,B!$AP$19,B!$AZ$19,B!$BE$19,B!$BJ$19,B!$BT$19,B!$BY$19,B!$CD$19)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69-4207-8FE9-192CF1339C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B!$A$18</c:f>
              <c:strCache>
                <c:ptCount val="1"/>
                <c:pt idx="0">
                  <c:v>見積数目標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(B!$L$18,B!$Q$18,B!$V$18,B!$AF$18,B!$AK$18,B!$AP$18,B!$AZ$18,B!$BE$18,B!$BJ$18,B!$BT$18,B!$BY$18,B!$CD$18)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669-4207-8FE9-192CF1339C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売上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tx>
            <c:strRef>
              <c:f>B!$A$26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(B!$L$26,B!$Q$26,B!$V$26,B!$AF$26,B!$AK$26,B!$AP$26,B!$AZ$26,B!$BE$26,B!$BJ$26,B!$BT$26,B!$BY$26,B!$CD$26)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6C-46C6-8BCF-02DE41137F73}"/>
            </c:ext>
          </c:extLst>
        </c:ser>
        <c:ser>
          <c:idx val="1"/>
          <c:order val="2"/>
          <c:tx>
            <c:strRef>
              <c:f>B!$A$27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(B!$L$27,B!$Q$27,B!$V$27,B!$AF$27,B!$AK$27,B!$AP$27,B!$AZ$27,B!$BE$27,B!$BJ$27,B!$BT$27,B!$BY$27,B!$CD$27)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6C-46C6-8BCF-02DE41137F73}"/>
            </c:ext>
          </c:extLst>
        </c:ser>
        <c:ser>
          <c:idx val="3"/>
          <c:order val="3"/>
          <c:tx>
            <c:strRef>
              <c:f>B!$A$28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(B!$L$28,B!$Q$28,B!$V$28,B!$AF$28,B!$AK$28,B!$AP$28,B!$AZ$28,B!$BE$28,B!$BJ$28,B!$BT$28,B!$BY$28,B!$CD$28)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C6C-46C6-8BCF-02DE41137F73}"/>
            </c:ext>
          </c:extLst>
        </c:ser>
        <c:ser>
          <c:idx val="4"/>
          <c:order val="4"/>
          <c:tx>
            <c:strRef>
              <c:f>B!$A$29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(B!$L$29,B!$Q$29,B!$V$29,B!$AF$29,B!$AK$29,B!$AP$29,B!$AZ$29,B!$BE$29,B!$BJ$29,B!$BT$29,B!$BY$29,B!$CD$29)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C6C-46C6-8BCF-02DE41137F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B!$A$20</c:f>
              <c:strCache>
                <c:ptCount val="1"/>
                <c:pt idx="0">
                  <c:v>売上目標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(B!$L$20,B!$Q$20,B!$V$20,B!$AF$20,B!$AK$20,B!$AP$20,B!$AZ$20,B!$BE$20,B!$BJ$20,B!$BT$20,B!$BY$20,B!$CD$20)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C6C-46C6-8BCF-02DE41137F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行動数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B!$A$17</c:f>
              <c:strCache>
                <c:ptCount val="1"/>
                <c:pt idx="0">
                  <c:v>行動数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(B!$L$17,B!$Q$17,B!$V$17,B!$AF$17,B!$AK$17,B!$AP$17,B!$AZ$17,B!$BE$17,B!$BJ$17,B!$BT$17,B!$BY$17,B!$CD$17)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EC-46AA-848E-F1BEDA920A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B!$A$16</c:f>
              <c:strCache>
                <c:ptCount val="1"/>
                <c:pt idx="0">
                  <c:v>行動数目標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(B!$L$16,B!$Q$16,B!$V$16,B!$AF$16,B!$AK$16,B!$AP$16,B!$AZ$16,B!$BE$16,B!$BJ$16,B!$BT$16,B!$BY$16,B!$CD$16)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6EC-46AA-848E-F1BEDA920A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次々月予測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B!$G$53</c:f>
              <c:strCache>
                <c:ptCount val="1"/>
                <c:pt idx="0">
                  <c:v>売上金額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B!$A$54:$A$58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B!$U$54:$U$58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A3-4567-95A0-956622CEDD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B!$X$52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B!$A$54:$A$58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B!$X$54:$X$58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2A3-4567-95A0-956622CEDD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B!$AU$52</c:f>
              <c:strCache>
                <c:ptCount val="1"/>
                <c:pt idx="0">
                  <c:v>予算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B!$A$54:$A$58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B!$AU$54:$AU$58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C6-4045-B692-3CF364B707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B!$X$52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B!$A$54:$A$58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B!$AU$81:$AU$85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C6-4045-B692-3CF364B707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当月予測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B!$CC$52</c:f>
              <c:strCache>
                <c:ptCount val="1"/>
                <c:pt idx="0">
                  <c:v>A+B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B!$BQ$54:$BV$58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B!$CC$54:$CC$58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6F-48BE-B058-11EE2A492D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B!$X$52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B!$A$54:$A$58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B!$CF$81:$CF$85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36F-48BE-B058-11EE2A492D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販売利益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B!$A$43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(B!$L$43,B!$Q$43,B!$V$43,B!$AF$43,B!$AK$43,B!$AP$43,B!$AZ$43,B!$BE$43,B!$BJ$43,B!$BT$43,B!$BY$43,B!$CD$43)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B7-40BD-AEBC-ECF2DAC13A96}"/>
            </c:ext>
          </c:extLst>
        </c:ser>
        <c:ser>
          <c:idx val="2"/>
          <c:order val="2"/>
          <c:tx>
            <c:strRef>
              <c:f>B!$A$44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(B!$L$44,B!$Q$44,B!$V$44,B!$AF$44,B!$AK$44,B!$AP$44,B!$AZ$44,B!$BE$44,B!$BJ$44,B!$BT$44,B!$BY$44,B!$CD$44)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B7-40BD-AEBC-ECF2DAC13A96}"/>
            </c:ext>
          </c:extLst>
        </c:ser>
        <c:ser>
          <c:idx val="3"/>
          <c:order val="3"/>
          <c:tx>
            <c:strRef>
              <c:f>B!$A$45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(B!$L$45,B!$Q$45,B!$V$45,B!$AF$45,B!$AK$45,B!$AP$45,B!$AZ$45,B!$BE$45,B!$BJ$45,B!$BT$45,B!$BY$45,B!$CD$45)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0B7-40BD-AEBC-ECF2DAC13A96}"/>
            </c:ext>
          </c:extLst>
        </c:ser>
        <c:ser>
          <c:idx val="4"/>
          <c:order val="4"/>
          <c:tx>
            <c:strRef>
              <c:f>B!$A$46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(B!$L$46,B!$Q$46,B!$V$46,B!$AF$46,B!$AK$46,B!$AP$46,B!$AZ$46,B!$BE$46,B!$BJ$46,B!$BT$46,B!$BY$46,B!$CD$46)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0B7-40BD-AEBC-ECF2DAC13A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42861215"/>
        <c:axId val="142871615"/>
      </c:barChart>
      <c:lineChart>
        <c:grouping val="stacked"/>
        <c:varyColors val="0"/>
        <c:ser>
          <c:idx val="0"/>
          <c:order val="0"/>
          <c:tx>
            <c:strRef>
              <c:f>B!$A$33</c:f>
              <c:strCache>
                <c:ptCount val="1"/>
                <c:pt idx="0">
                  <c:v>販利目標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(B!$L$33,B!$Q$33,B!$V$33,B!$AF$33,B!$AK$33,B!$AP$33,B!$AZ$33,B!$BE$33,B!$BJ$33,B!$BT$33,B!$BY$33,B!$CD$33)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B7-40BD-AEBC-ECF2DAC13A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2861215"/>
        <c:axId val="142871615"/>
      </c:lineChart>
      <c:catAx>
        <c:axId val="1428612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2871615"/>
        <c:crosses val="autoZero"/>
        <c:auto val="1"/>
        <c:lblAlgn val="ctr"/>
        <c:lblOffset val="100"/>
        <c:noMultiLvlLbl val="0"/>
      </c:catAx>
      <c:valAx>
        <c:axId val="142871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28612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a</a:t>
            </a:r>
            <a:r>
              <a:rPr lang="ja-JP" altLang="en-US"/>
              <a:t>顧客種別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5D6-44A7-AB2F-F7C128CD3AE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5D6-44A7-AB2F-F7C128CD3AE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5D6-44A7-AB2F-F7C128CD3AE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5D6-44A7-AB2F-F7C128CD3AE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BD!$V$8:$V$11</c:f>
              <c:strCache>
                <c:ptCount val="4"/>
                <c:pt idx="0">
                  <c:v>sa</c:v>
                </c:pt>
                <c:pt idx="1">
                  <c:v>aa</c:v>
                </c:pt>
                <c:pt idx="2">
                  <c:v>ba</c:v>
                </c:pt>
                <c:pt idx="3">
                  <c:v>ca</c:v>
                </c:pt>
              </c:strCache>
            </c:strRef>
          </c:cat>
          <c:val>
            <c:numRef>
              <c:f>BD!$W$8:$W$11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5D6-44A7-AB2F-F7C128CD3A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次々月予測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bar"/>
        <c:grouping val="clustered"/>
        <c:varyColors val="0"/>
        <c:ser>
          <c:idx val="5"/>
          <c:order val="0"/>
          <c:tx>
            <c:strRef>
              <c:f>BD!$H$9</c:f>
              <c:strCache>
                <c:ptCount val="1"/>
                <c:pt idx="0">
                  <c:v>売上金額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BD!$B$10</c:f>
              <c:strCache>
                <c:ptCount val="1"/>
                <c:pt idx="0">
                  <c:v>合計</c:v>
                </c:pt>
              </c:strCache>
            </c:strRef>
          </c:cat>
          <c:val>
            <c:numRef>
              <c:f>BD!$H$10</c:f>
              <c:numCache>
                <c:formatCode>#,##0_ 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B-4B07-8902-081076CC59B6}"/>
            </c:ext>
          </c:extLst>
        </c:ser>
        <c:ser>
          <c:idx val="0"/>
          <c:order val="1"/>
          <c:tx>
            <c:strRef>
              <c:f>BD!$M$8</c:f>
              <c:strCache>
                <c:ptCount val="1"/>
                <c:pt idx="0">
                  <c:v>予算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BD!$B$10</c:f>
              <c:strCache>
                <c:ptCount val="1"/>
                <c:pt idx="0">
                  <c:v>合計</c:v>
                </c:pt>
              </c:strCache>
            </c:strRef>
          </c:cat>
          <c:val>
            <c:numRef>
              <c:f>BD!$M$10</c:f>
              <c:numCache>
                <c:formatCode>#,##0_ 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8A-48FC-8F5A-CFC5DC2137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catAx>
        <c:axId val="166889996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今期売上推移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tx>
            <c:strRef>
              <c:f>B!$A$26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(B!$L$26,B!$Q$26,B!$V$26,B!$AF$26,B!$AK$26,B!$AP$26,B!$AZ$26,B!$BE$26,B!$BJ$26,B!$BT$26,B!$BY$26,B!$CD$26)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0F-4807-88CD-E1F3C44D7E00}"/>
            </c:ext>
          </c:extLst>
        </c:ser>
        <c:ser>
          <c:idx val="1"/>
          <c:order val="2"/>
          <c:tx>
            <c:strRef>
              <c:f>B!$A$27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(B!$L$27,B!$Q$27,B!$V$27,B!$AF$27,B!$AK$27,B!$AP$27,B!$AZ$27,B!$BE$27,B!$BJ$27,B!$BT$27,B!$BY$27,B!$CD$27)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0F-4807-88CD-E1F3C44D7E00}"/>
            </c:ext>
          </c:extLst>
        </c:ser>
        <c:ser>
          <c:idx val="3"/>
          <c:order val="3"/>
          <c:tx>
            <c:strRef>
              <c:f>B!$A$28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(B!$L$28,B!$Q$28,B!$V$28,B!$AF$28,B!$AK$28,B!$AP$28,B!$AZ$28,B!$BE$28,B!$BJ$28,B!$BT$28,B!$BY$28,B!$CD$28)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E0F-4807-88CD-E1F3C44D7E00}"/>
            </c:ext>
          </c:extLst>
        </c:ser>
        <c:ser>
          <c:idx val="4"/>
          <c:order val="4"/>
          <c:tx>
            <c:strRef>
              <c:f>B!$A$29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(B!$L$29,B!$Q$29,B!$V$29,B!$AF$29,B!$AK$29,B!$AP$29,B!$AZ$29,B!$BE$29,B!$BJ$29,B!$BT$29,B!$BY$29,B!$CD$29)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E0F-4807-88CD-E1F3C44D7E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B!$A$20</c:f>
              <c:strCache>
                <c:ptCount val="1"/>
                <c:pt idx="0">
                  <c:v>売上目標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(B!$L$14,B!$Q$14,B!$V$14,B!$AF$14,B!$AK$14,B!$AP$14,B!$AZ$14,B!$BE$14,B!$BJ$14,B!$BT$14,B!$BY$14,B!$CD$14)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(B!$L$20,B!$Q$20,B!$V$20,B!$AF$20,B!$AK$20,B!$AP$20,B!$AZ$20,B!$BE$20,B!$BJ$20,B!$BT$20,B!$BY$20,B!$CD$20)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E0F-4807-88CD-E1F3C44D7E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見積数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'C'!$A$19</c:f>
              <c:strCache>
                <c:ptCount val="1"/>
                <c:pt idx="0">
                  <c:v>見積数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('C'!$L$19,'C'!$Q$19,'C'!$V$19,'C'!$AF$19,'C'!$AK$19,'C'!$AP$19,'C'!$AZ$19,'C'!$BE$19,'C'!$BJ$19,'C'!$BT$19,'C'!$BY$19,'C'!$CD$19)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AF-452C-AA6C-1C5C95E04A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'C'!$A$18</c:f>
              <c:strCache>
                <c:ptCount val="1"/>
                <c:pt idx="0">
                  <c:v>見積数目標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('C'!$L$18,'C'!$Q$18,'C'!$V$18,'C'!$AF$18,'C'!$AK$18,'C'!$AP$18,'C'!$AZ$18,'C'!$BE$18,'C'!$BJ$18,'C'!$BT$18,'C'!$BY$18,'C'!$CD$18)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8AF-452C-AA6C-1C5C95E04A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売上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tx>
            <c:strRef>
              <c:f>'C'!$A$26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('C'!$L$26,'C'!$Q$26,'C'!$V$26,'C'!$AF$26,'C'!$AK$26,'C'!$AP$26,'C'!$AZ$26,'C'!$BE$26,'C'!$BJ$26,'C'!$BT$26,'C'!$BY$26,'C'!$CD$26)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CB-4A1D-BB70-71A3643C7009}"/>
            </c:ext>
          </c:extLst>
        </c:ser>
        <c:ser>
          <c:idx val="1"/>
          <c:order val="2"/>
          <c:tx>
            <c:strRef>
              <c:f>'C'!$A$27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('C'!$L$27,'C'!$Q$27,'C'!$V$27,'C'!$AF$27,'C'!$AK$27,'C'!$AP$27,'C'!$AZ$27,'C'!$BE$27,'C'!$BJ$27,'C'!$BT$27,'C'!$BY$27,'C'!$CD$27)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CB-4A1D-BB70-71A3643C7009}"/>
            </c:ext>
          </c:extLst>
        </c:ser>
        <c:ser>
          <c:idx val="3"/>
          <c:order val="3"/>
          <c:tx>
            <c:strRef>
              <c:f>'C'!$A$28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('C'!$L$28,'C'!$Q$28,'C'!$V$28,'C'!$AF$28,'C'!$AK$28,'C'!$AP$28,'C'!$AZ$28,'C'!$BE$28,'C'!$BJ$28,'C'!$BT$28,'C'!$BY$28,'C'!$CD$28)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CB-4A1D-BB70-71A3643C7009}"/>
            </c:ext>
          </c:extLst>
        </c:ser>
        <c:ser>
          <c:idx val="4"/>
          <c:order val="4"/>
          <c:tx>
            <c:strRef>
              <c:f>'C'!$A$29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('C'!$L$29,'C'!$Q$29,'C'!$V$29,'C'!$AF$29,'C'!$AK$29,'C'!$AP$29,'C'!$AZ$29,'C'!$BE$29,'C'!$BJ$29,'C'!$BT$29,'C'!$BY$29,'C'!$CD$29)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9CB-4A1D-BB70-71A3643C70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'C'!$A$20</c:f>
              <c:strCache>
                <c:ptCount val="1"/>
                <c:pt idx="0">
                  <c:v>売上目標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('C'!$L$20,'C'!$Q$20,'C'!$V$20,'C'!$AF$20,'C'!$AK$20,'C'!$AP$20,'C'!$AZ$20,'C'!$BE$20,'C'!$BJ$20,'C'!$BT$20,'C'!$BY$20,'C'!$CD$20)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9CB-4A1D-BB70-71A3643C70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行動数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'C'!$A$17</c:f>
              <c:strCache>
                <c:ptCount val="1"/>
                <c:pt idx="0">
                  <c:v>行動数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('C'!$L$17,'C'!$Q$17,'C'!$V$17,'C'!$AF$17,'C'!$AK$17,'C'!$AP$17,'C'!$AZ$17,'C'!$BE$17,'C'!$BJ$17,'C'!$BT$17,'C'!$BY$17,'C'!$CD$17)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65-47EF-B580-6B34BF3B52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'C'!$A$16</c:f>
              <c:strCache>
                <c:ptCount val="1"/>
                <c:pt idx="0">
                  <c:v>行動数目標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('C'!$L$16,'C'!$Q$16,'C'!$V$16,'C'!$AF$16,'C'!$AK$16,'C'!$AP$16,'C'!$AZ$16,'C'!$BE$16,'C'!$BJ$16,'C'!$BT$16,'C'!$BY$16,'C'!$CD$16)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465-47EF-B580-6B34BF3B52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次々月予測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'C'!$G$53</c:f>
              <c:strCache>
                <c:ptCount val="1"/>
                <c:pt idx="0">
                  <c:v>売上金額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'C'!$A$54:$A$58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'C'!$U$54:$U$58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17-42F0-90D0-272765E08F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'C'!$X$52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'C'!$A$54:$A$58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'C'!$X$54:$X$58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17-42F0-90D0-272765E08F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'C'!$AU$52</c:f>
              <c:strCache>
                <c:ptCount val="1"/>
                <c:pt idx="0">
                  <c:v>予算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'C'!$A$54:$A$58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'C'!$AU$54:$AU$58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21-4C6F-9997-57F6FD46C8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'C'!$X$52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'C'!$A$54:$A$58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'C'!$AU$81:$AU$85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721-4C6F-9997-57F6FD46C8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当月予測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'C'!$CC$52</c:f>
              <c:strCache>
                <c:ptCount val="1"/>
                <c:pt idx="0">
                  <c:v>A+B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'C'!$BQ$54:$BV$58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'C'!$CC$54:$CC$58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C6-4171-9FDE-575D9D8F83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'C'!$X$52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'C'!$A$54:$A$58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'C'!$CF$81:$CF$85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9C6-4171-9FDE-575D9D8F83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販売利益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'C'!$A$43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('C'!$L$43,'C'!$Q$43,'C'!$V$43,'C'!$AF$43,'C'!$AK$43,'C'!$AP$43,'C'!$AZ$43,'C'!$BE$43,'C'!$BJ$43,'C'!$BT$43,'C'!$BY$43,'C'!$CD$43)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BEF-4EE0-B8ED-A9F7CBAADF60}"/>
            </c:ext>
          </c:extLst>
        </c:ser>
        <c:ser>
          <c:idx val="2"/>
          <c:order val="2"/>
          <c:tx>
            <c:strRef>
              <c:f>'C'!$A$44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('C'!$L$44,'C'!$Q$44,'C'!$V$44,'C'!$AF$44,'C'!$AK$44,'C'!$AP$44,'C'!$AZ$44,'C'!$BE$44,'C'!$BJ$44,'C'!$BT$44,'C'!$BY$44,'C'!$CD$44)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BEF-4EE0-B8ED-A9F7CBAADF60}"/>
            </c:ext>
          </c:extLst>
        </c:ser>
        <c:ser>
          <c:idx val="3"/>
          <c:order val="3"/>
          <c:tx>
            <c:strRef>
              <c:f>'C'!$A$45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('C'!$L$45,'C'!$Q$45,'C'!$V$45,'C'!$AF$45,'C'!$AK$45,'C'!$AP$45,'C'!$AZ$45,'C'!$BE$45,'C'!$BJ$45,'C'!$BT$45,'C'!$BY$45,'C'!$CD$45)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BEF-4EE0-B8ED-A9F7CBAADF60}"/>
            </c:ext>
          </c:extLst>
        </c:ser>
        <c:ser>
          <c:idx val="4"/>
          <c:order val="4"/>
          <c:tx>
            <c:strRef>
              <c:f>'C'!$A$46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('C'!$L$46,'C'!$Q$46,'C'!$V$46,'C'!$AF$46,'C'!$AK$46,'C'!$AP$46,'C'!$AZ$46,'C'!$BE$46,'C'!$BJ$46,'C'!$BT$46,'C'!$BY$46,'C'!$CD$46)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BEF-4EE0-B8ED-A9F7CBAADF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42832927"/>
        <c:axId val="142833343"/>
      </c:barChart>
      <c:lineChart>
        <c:grouping val="stacked"/>
        <c:varyColors val="0"/>
        <c:ser>
          <c:idx val="0"/>
          <c:order val="0"/>
          <c:tx>
            <c:strRef>
              <c:f>'C'!$A$33</c:f>
              <c:strCache>
                <c:ptCount val="1"/>
                <c:pt idx="0">
                  <c:v>販利目標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('C'!$L$33,'C'!$Q$33,'C'!$V$33,'C'!$AF$33,'C'!$AK$33,'C'!$AP$33,'C'!$AZ$33,'C'!$BE$33,'C'!$BJ$33,'C'!$BT$33,'C'!$BY$33,'C'!$CD$33)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EF-4EE0-B8ED-A9F7CBAADF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2832927"/>
        <c:axId val="142833343"/>
      </c:lineChart>
      <c:catAx>
        <c:axId val="1428329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2833343"/>
        <c:crosses val="autoZero"/>
        <c:auto val="1"/>
        <c:lblAlgn val="ctr"/>
        <c:lblOffset val="100"/>
        <c:noMultiLvlLbl val="0"/>
      </c:catAx>
      <c:valAx>
        <c:axId val="1428333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28329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a</a:t>
            </a:r>
            <a:r>
              <a:rPr lang="ja-JP" altLang="en-US"/>
              <a:t>顧客種別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D67-49CF-BBDD-E48C6F88C64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D67-49CF-BBDD-E48C6F88C64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D67-49CF-BBDD-E48C6F88C64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D67-49CF-BBDD-E48C6F88C64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CD!$V$8:$V$11</c:f>
              <c:strCache>
                <c:ptCount val="4"/>
                <c:pt idx="0">
                  <c:v>sa</c:v>
                </c:pt>
                <c:pt idx="1">
                  <c:v>aa</c:v>
                </c:pt>
                <c:pt idx="2">
                  <c:v>ba</c:v>
                </c:pt>
                <c:pt idx="3">
                  <c:v>ca</c:v>
                </c:pt>
              </c:strCache>
            </c:strRef>
          </c:cat>
          <c:val>
            <c:numRef>
              <c:f>CD!$W$8:$W$11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D67-49CF-BBDD-E48C6F88C6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次々月予測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bar"/>
        <c:grouping val="clustered"/>
        <c:varyColors val="0"/>
        <c:ser>
          <c:idx val="5"/>
          <c:order val="0"/>
          <c:tx>
            <c:strRef>
              <c:f>CD!$H$9</c:f>
              <c:strCache>
                <c:ptCount val="1"/>
                <c:pt idx="0">
                  <c:v>売上金額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CD!$B$10</c:f>
              <c:strCache>
                <c:ptCount val="1"/>
                <c:pt idx="0">
                  <c:v>合計</c:v>
                </c:pt>
              </c:strCache>
            </c:strRef>
          </c:cat>
          <c:val>
            <c:numRef>
              <c:f>CD!$H$10</c:f>
              <c:numCache>
                <c:formatCode>#,##0_ 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14-4697-95E7-747528D6F809}"/>
            </c:ext>
          </c:extLst>
        </c:ser>
        <c:ser>
          <c:idx val="0"/>
          <c:order val="1"/>
          <c:tx>
            <c:strRef>
              <c:f>CD!$M$8</c:f>
              <c:strCache>
                <c:ptCount val="1"/>
                <c:pt idx="0">
                  <c:v>予算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CD!$B$10</c:f>
              <c:strCache>
                <c:ptCount val="1"/>
                <c:pt idx="0">
                  <c:v>合計</c:v>
                </c:pt>
              </c:strCache>
            </c:strRef>
          </c:cat>
          <c:val>
            <c:numRef>
              <c:f>CD!$M$10</c:f>
              <c:numCache>
                <c:formatCode>#,##0_ 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81-46CD-95D0-E3703AB526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catAx>
        <c:axId val="166889996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今期売上推移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tx>
            <c:strRef>
              <c:f>'C'!$A$26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('C'!$L$26,'C'!$Q$26,'C'!$V$26,'C'!$AF$26,'C'!$AK$26,'C'!$AP$26,'C'!$AZ$26,'C'!$BE$26,'C'!$BJ$26,'C'!$BT$26,'C'!$BY$26,'C'!$CD$26)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69-457B-AFD5-9F35119A6AC6}"/>
            </c:ext>
          </c:extLst>
        </c:ser>
        <c:ser>
          <c:idx val="1"/>
          <c:order val="2"/>
          <c:tx>
            <c:strRef>
              <c:f>'C'!$A$27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('C'!$L$27,'C'!$Q$27,'C'!$V$27,'C'!$AF$27,'C'!$AK$27,'C'!$AP$27,'C'!$AZ$27,'C'!$BE$27,'C'!$BJ$27,'C'!$BT$27,'C'!$BY$27,'C'!$CD$27)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69-457B-AFD5-9F35119A6AC6}"/>
            </c:ext>
          </c:extLst>
        </c:ser>
        <c:ser>
          <c:idx val="3"/>
          <c:order val="3"/>
          <c:tx>
            <c:strRef>
              <c:f>'C'!$A$28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('C'!$L$28,'C'!$Q$28,'C'!$V$28,'C'!$AF$28,'C'!$AK$28,'C'!$AP$28,'C'!$AZ$28,'C'!$BE$28,'C'!$BJ$28,'C'!$BT$28,'C'!$BY$28,'C'!$CD$28)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269-457B-AFD5-9F35119A6AC6}"/>
            </c:ext>
          </c:extLst>
        </c:ser>
        <c:ser>
          <c:idx val="4"/>
          <c:order val="4"/>
          <c:tx>
            <c:strRef>
              <c:f>'C'!$A$29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('C'!$L$29,'C'!$Q$29,'C'!$V$29,'C'!$AF$29,'C'!$AK$29,'C'!$AP$29,'C'!$AZ$29,'C'!$BE$29,'C'!$BJ$29,'C'!$BT$29,'C'!$BY$29,'C'!$CD$29)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269-457B-AFD5-9F35119A6A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'C'!$A$20</c:f>
              <c:strCache>
                <c:ptCount val="1"/>
                <c:pt idx="0">
                  <c:v>売上目標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('C'!$L$14,'C'!$Q$14,'C'!$V$14,'C'!$AF$14,'C'!$AK$14,'C'!$AP$14,'C'!$AZ$14,'C'!$BE$14,'C'!$BJ$14,'C'!$BT$14,'C'!$BY$14,'C'!$CD$14)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('C'!$L$20,'C'!$Q$20,'C'!$V$20,'C'!$AF$20,'C'!$AK$20,'C'!$AP$20,'C'!$AZ$20,'C'!$BE$20,'C'!$BJ$20,'C'!$BT$20,'C'!$BY$20,'C'!$CD$20)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269-457B-AFD5-9F35119A6A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見積数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D!$A$19</c:f>
              <c:strCache>
                <c:ptCount val="1"/>
                <c:pt idx="0">
                  <c:v>見積数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(D!$L$19,D!$Q$19,D!$V$19,D!$AF$19,D!$AK$19,D!$AP$19,D!$AZ$19,D!$BE$19,D!$BJ$19,D!$BT$19,D!$BY$19,D!$CD$19)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41-41F6-92AC-F12F24DFBA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D!$A$18</c:f>
              <c:strCache>
                <c:ptCount val="1"/>
                <c:pt idx="0">
                  <c:v>見積数目標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(D!$L$18,D!$Q$18,D!$V$18,D!$AF$18,D!$AK$18,D!$AP$18,D!$AZ$18,D!$BE$18,D!$BJ$18,D!$BT$18,D!$BY$18,D!$CD$18)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C41-41F6-92AC-F12F24DFBA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売上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tx>
            <c:strRef>
              <c:f>D!$A$26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(D!$L$26,D!$Q$26,D!$V$26,D!$AF$26,D!$AK$26,D!$AP$26,D!$AZ$26,D!$BE$26,D!$BJ$26,D!$BT$26,D!$BY$26,D!$CD$26)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9E-487A-92B9-D4957D950A26}"/>
            </c:ext>
          </c:extLst>
        </c:ser>
        <c:ser>
          <c:idx val="1"/>
          <c:order val="2"/>
          <c:tx>
            <c:strRef>
              <c:f>D!$A$27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(D!$L$27,D!$Q$27,D!$V$27,D!$AF$27,D!$AK$27,D!$AP$27,D!$AZ$27,D!$BE$27,D!$BJ$27,D!$BT$27,D!$BY$27,D!$CD$27)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9E-487A-92B9-D4957D950A26}"/>
            </c:ext>
          </c:extLst>
        </c:ser>
        <c:ser>
          <c:idx val="3"/>
          <c:order val="3"/>
          <c:tx>
            <c:strRef>
              <c:f>D!$A$28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(D!$L$28,D!$Q$28,D!$V$28,D!$AF$28,D!$AK$28,D!$AP$28,D!$AZ$28,D!$BE$28,D!$BJ$28,D!$BT$28,D!$BY$28,D!$CD$28)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E9E-487A-92B9-D4957D950A26}"/>
            </c:ext>
          </c:extLst>
        </c:ser>
        <c:ser>
          <c:idx val="4"/>
          <c:order val="4"/>
          <c:tx>
            <c:strRef>
              <c:f>D!$A$29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(D!$L$29,D!$Q$29,D!$V$29,D!$AF$29,D!$AK$29,D!$AP$29,D!$AZ$29,D!$BE$29,D!$BJ$29,D!$BT$29,D!$BY$29,D!$CD$29)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E9E-487A-92B9-D4957D950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D!$A$20</c:f>
              <c:strCache>
                <c:ptCount val="1"/>
                <c:pt idx="0">
                  <c:v>売上目標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(D!$L$20,D!$Q$20,D!$V$20,D!$AF$20,D!$AK$20,D!$AP$20,D!$AZ$20,D!$BE$20,D!$BJ$20,D!$BT$20,D!$BY$20,D!$CD$20)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E9E-487A-92B9-D4957D950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行動数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D!$A$17</c:f>
              <c:strCache>
                <c:ptCount val="1"/>
                <c:pt idx="0">
                  <c:v>行動数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(D!$L$17,D!$Q$17,D!$V$17,D!$AF$17,D!$AK$17,D!$AP$17,D!$AZ$17,D!$BE$17,D!$BJ$17,D!$BT$17,D!$BY$17,D!$CD$17)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68-47AC-A087-A39DAC3F77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D!$A$16</c:f>
              <c:strCache>
                <c:ptCount val="1"/>
                <c:pt idx="0">
                  <c:v>行動数目標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(D!$L$16,D!$Q$16,D!$V$16,D!$AF$16,D!$AK$16,D!$AP$16,D!$AZ$16,D!$BE$16,D!$BJ$16,D!$BT$16,D!$BY$16,D!$CD$16)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768-47AC-A087-A39DAC3F77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次々月予測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D!$G$53</c:f>
              <c:strCache>
                <c:ptCount val="1"/>
                <c:pt idx="0">
                  <c:v>売上金額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D!$A$54:$A$58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D!$U$54:$U$58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FE-4CAD-90B4-3D22B4890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D!$X$52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D!$A$54:$A$58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D!$X$54:$X$58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FE-4CAD-90B4-3D22B4890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D!$BD$52</c:f>
              <c:strCache>
                <c:ptCount val="1"/>
                <c:pt idx="0">
                  <c:v>A+B+C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D!$BD$54:$BD$58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6D-4825-B07B-F276D32352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D!$X$52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D!$A$54:$A$58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D!$AU$81:$AU$85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E6D-4825-B07B-F276D32352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当月予測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0"/>
          <c:tx>
            <c:strRef>
              <c:f>D!$CB$52</c:f>
              <c:strCache>
                <c:ptCount val="1"/>
                <c:pt idx="0">
                  <c:v>A+B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D!$BP$54:$BU$58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D!$CB$54:$CB$58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F2-4516-9EEA-DBAD43083B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lineChart>
        <c:grouping val="stacked"/>
        <c:varyColors val="0"/>
        <c:ser>
          <c:idx val="10"/>
          <c:order val="1"/>
          <c:tx>
            <c:strRef>
              <c:f>D!$X$52</c:f>
              <c:strCache>
                <c:ptCount val="1"/>
                <c:pt idx="0">
                  <c:v>予算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D!$A$54:$A$58</c:f>
              <c:strCache>
                <c:ptCount val="5"/>
                <c:pt idx="0">
                  <c:v>合計</c:v>
                </c:pt>
                <c:pt idx="1">
                  <c:v>AP</c:v>
                </c:pt>
                <c:pt idx="2">
                  <c:v>SP</c:v>
                </c:pt>
                <c:pt idx="3">
                  <c:v>TB</c:v>
                </c:pt>
                <c:pt idx="4">
                  <c:v>その他</c:v>
                </c:pt>
              </c:strCache>
            </c:strRef>
          </c:cat>
          <c:val>
            <c:numRef>
              <c:f>D!$CF$81:$CF$85</c:f>
              <c:numCache>
                <c:formatCode>#,##0_ 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F2-4516-9EEA-DBAD43083B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販売利益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D!$A$43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(D!$L$43,D!$Q$43,D!$V$43,D!$AF$43,D!$AK$43,D!$AP$43,D!$AZ$43,D!$BE$43,D!$BJ$43,D!$BT$43,D!$BY$43,D!$CD$43)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AA-4647-9E26-CCD87870960A}"/>
            </c:ext>
          </c:extLst>
        </c:ser>
        <c:ser>
          <c:idx val="2"/>
          <c:order val="2"/>
          <c:tx>
            <c:strRef>
              <c:f>D!$A$44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(D!$L$44,D!$Q$44,D!$V$44,D!$AF$44,D!$AK$44,D!$AP$44,D!$AZ$44,D!$BE$44,D!$BJ$44,D!$BT$44,D!$BY$44,D!$CD$44)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AA-4647-9E26-CCD87870960A}"/>
            </c:ext>
          </c:extLst>
        </c:ser>
        <c:ser>
          <c:idx val="3"/>
          <c:order val="3"/>
          <c:tx>
            <c:strRef>
              <c:f>D!$A$45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(D!$L$45,D!$Q$45,D!$V$45,D!$AF$45,D!$AK$45,D!$AP$45,D!$AZ$45,D!$BE$45,D!$BJ$45,D!$BT$45,D!$BY$45,D!$CD$45)</c:f>
              <c:numCache>
                <c:formatCode>#,##0_ ;[Red]\-#,##0\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CAA-4647-9E26-CCD87870960A}"/>
            </c:ext>
          </c:extLst>
        </c:ser>
        <c:ser>
          <c:idx val="4"/>
          <c:order val="4"/>
          <c:tx>
            <c:strRef>
              <c:f>D!$A$46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(D!$L$46,D!$Q$46,D!$V$46,D!$AF$46,D!$AK$46,D!$AP$46,D!$AZ$46,D!$BE$46,D!$BJ$46,D!$BT$46,D!$BY$46,D!$CD$46)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CAA-4647-9E26-CCD8787096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42832927"/>
        <c:axId val="142833343"/>
      </c:barChart>
      <c:lineChart>
        <c:grouping val="stacked"/>
        <c:varyColors val="0"/>
        <c:ser>
          <c:idx val="0"/>
          <c:order val="0"/>
          <c:tx>
            <c:strRef>
              <c:f>D!$A$33</c:f>
              <c:strCache>
                <c:ptCount val="1"/>
                <c:pt idx="0">
                  <c:v>販利目標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(D!$L$33,D!$Q$33,D!$V$33,D!$AF$33,D!$AK$33,D!$AP$33,D!$AZ$33,D!$BE$33,D!$BJ$33,D!$BT$33,D!$BY$33,D!$CD$33)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CAA-4647-9E26-CCD8787096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2832927"/>
        <c:axId val="142833343"/>
      </c:lineChart>
      <c:catAx>
        <c:axId val="1428329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2833343"/>
        <c:crosses val="autoZero"/>
        <c:auto val="1"/>
        <c:lblAlgn val="ctr"/>
        <c:lblOffset val="100"/>
        <c:noMultiLvlLbl val="0"/>
      </c:catAx>
      <c:valAx>
        <c:axId val="1428333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28329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a</a:t>
            </a:r>
            <a:r>
              <a:rPr lang="ja-JP" altLang="en-US"/>
              <a:t>顧客種別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E20-4E70-AEA4-78AEEF31FCE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E20-4E70-AEA4-78AEEF31FCE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E20-4E70-AEA4-78AEEF31FCE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E20-4E70-AEA4-78AEEF31FCE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DD!$V$8:$V$11</c:f>
              <c:strCache>
                <c:ptCount val="4"/>
                <c:pt idx="0">
                  <c:v>sa</c:v>
                </c:pt>
                <c:pt idx="1">
                  <c:v>aa</c:v>
                </c:pt>
                <c:pt idx="2">
                  <c:v>ba</c:v>
                </c:pt>
                <c:pt idx="3">
                  <c:v>ca</c:v>
                </c:pt>
              </c:strCache>
            </c:strRef>
          </c:cat>
          <c:val>
            <c:numRef>
              <c:f>DD!$W$8:$W$11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E20-4E70-AEA4-78AEEF31FC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次々月予測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bar"/>
        <c:grouping val="clustered"/>
        <c:varyColors val="0"/>
        <c:ser>
          <c:idx val="5"/>
          <c:order val="0"/>
          <c:tx>
            <c:strRef>
              <c:f>DD!$H$9</c:f>
              <c:strCache>
                <c:ptCount val="1"/>
                <c:pt idx="0">
                  <c:v>売上金額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DD!$B$10</c:f>
              <c:strCache>
                <c:ptCount val="1"/>
                <c:pt idx="0">
                  <c:v>合計</c:v>
                </c:pt>
              </c:strCache>
            </c:strRef>
          </c:cat>
          <c:val>
            <c:numRef>
              <c:f>DD!$H$10</c:f>
              <c:numCache>
                <c:formatCode>#,##0_ 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D8-4DE8-9792-73AFBA88EB12}"/>
            </c:ext>
          </c:extLst>
        </c:ser>
        <c:ser>
          <c:idx val="0"/>
          <c:order val="1"/>
          <c:tx>
            <c:strRef>
              <c:f>DD!$M$8</c:f>
              <c:strCache>
                <c:ptCount val="1"/>
                <c:pt idx="0">
                  <c:v>予算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DD!$B$10</c:f>
              <c:strCache>
                <c:ptCount val="1"/>
                <c:pt idx="0">
                  <c:v>合計</c:v>
                </c:pt>
              </c:strCache>
            </c:strRef>
          </c:cat>
          <c:val>
            <c:numRef>
              <c:f>DD!$M$10</c:f>
              <c:numCache>
                <c:formatCode>#,##0_ 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1A-414B-A325-7B41940B0C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8899967"/>
        <c:axId val="1668888735"/>
      </c:barChart>
      <c:catAx>
        <c:axId val="166889996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游ゴシック" panose="020B0400000000000000" pitchFamily="50" charset="-128"/>
              </a:rPr>
              <a:t>売上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tx>
            <c:strRef>
              <c:f>D!$A$26</c:f>
              <c:strCache>
                <c:ptCount val="1"/>
                <c:pt idx="0">
                  <c:v>AP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(D!$L$26,D!$Q$26,D!$V$26,D!$AF$26,D!$AK$26,D!$AP$26,D!$AZ$26,D!$BE$26,D!$BJ$26,D!$BT$26,D!$BY$26,D!$CD$26)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8C-4DCB-98E8-A58C1240A738}"/>
            </c:ext>
          </c:extLst>
        </c:ser>
        <c:ser>
          <c:idx val="1"/>
          <c:order val="2"/>
          <c:tx>
            <c:strRef>
              <c:f>D!$A$27</c:f>
              <c:strCache>
                <c:ptCount val="1"/>
                <c:pt idx="0">
                  <c:v>SP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(D!$L$27,D!$Q$27,D!$V$27,D!$AF$27,D!$AK$27,D!$AP$27,D!$AZ$27,D!$BE$27,D!$BJ$27,D!$BT$27,D!$BY$27,D!$CD$27)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8C-4DCB-98E8-A58C1240A738}"/>
            </c:ext>
          </c:extLst>
        </c:ser>
        <c:ser>
          <c:idx val="3"/>
          <c:order val="3"/>
          <c:tx>
            <c:strRef>
              <c:f>D!$A$28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(D!$L$28,D!$Q$28,D!$V$28,D!$AF$28,D!$AK$28,D!$AP$28,D!$AZ$28,D!$BE$28,D!$BJ$28,D!$BT$28,D!$BY$28,D!$CD$28)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8C-4DCB-98E8-A58C1240A738}"/>
            </c:ext>
          </c:extLst>
        </c:ser>
        <c:ser>
          <c:idx val="4"/>
          <c:order val="4"/>
          <c:tx>
            <c:strRef>
              <c:f>D!$A$29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(D!$L$29,D!$Q$29,D!$V$29,D!$AF$29,D!$AK$29,D!$AP$29,D!$AZ$29,D!$BE$29,D!$BJ$29,D!$BT$29,D!$BY$29,D!$CD$29)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A8C-4DCB-98E8-A58C1240A7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68899967"/>
        <c:axId val="1668888735"/>
      </c:barChart>
      <c:lineChart>
        <c:grouping val="stacked"/>
        <c:varyColors val="0"/>
        <c:ser>
          <c:idx val="0"/>
          <c:order val="0"/>
          <c:tx>
            <c:strRef>
              <c:f>D!$A$20</c:f>
              <c:strCache>
                <c:ptCount val="1"/>
                <c:pt idx="0">
                  <c:v>売上目標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lt1"/>
                </a:solidFill>
              </a:ln>
              <a:effectLst/>
            </c:spPr>
          </c:marker>
          <c:cat>
            <c:strRef>
              <c:f>(D!$L$14,D!$Q$14,D!$V$14,D!$AF$14,D!$AK$14,D!$AP$14,D!$AZ$14,D!$BE$14,D!$BJ$14,D!$BT$14,D!$BY$14,D!$CD$14)</c:f>
              <c:strCache>
                <c:ptCount val="12"/>
                <c:pt idx="0">
                  <c:v>10月</c:v>
                </c:pt>
                <c:pt idx="1">
                  <c:v>11月</c:v>
                </c:pt>
                <c:pt idx="2">
                  <c:v>12月</c:v>
                </c:pt>
                <c:pt idx="3">
                  <c:v>1月</c:v>
                </c:pt>
                <c:pt idx="4">
                  <c:v>2月</c:v>
                </c:pt>
                <c:pt idx="5">
                  <c:v>3月</c:v>
                </c:pt>
                <c:pt idx="6">
                  <c:v>4月</c:v>
                </c:pt>
                <c:pt idx="7">
                  <c:v>5月</c:v>
                </c:pt>
                <c:pt idx="8">
                  <c:v>6月</c:v>
                </c:pt>
                <c:pt idx="9">
                  <c:v>7月</c:v>
                </c:pt>
                <c:pt idx="10">
                  <c:v>8月</c:v>
                </c:pt>
                <c:pt idx="11">
                  <c:v>9月</c:v>
                </c:pt>
              </c:strCache>
            </c:strRef>
          </c:cat>
          <c:val>
            <c:numRef>
              <c:f>(D!$L$20,D!$Q$20,D!$V$20,D!$AF$20,D!$AK$20,D!$AP$20,D!$AZ$20,D!$BE$20,D!$BJ$20,D!$BT$20,D!$BY$20,D!$CD$20)</c:f>
              <c:numCache>
                <c:formatCode>#,##0_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A8C-4DCB-98E8-A58C1240A7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8899967"/>
        <c:axId val="1668888735"/>
      </c:lineChart>
      <c:catAx>
        <c:axId val="1668899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88735"/>
        <c:crosses val="autoZero"/>
        <c:auto val="1"/>
        <c:lblAlgn val="ctr"/>
        <c:lblOffset val="100"/>
        <c:noMultiLvlLbl val="0"/>
      </c:catAx>
      <c:valAx>
        <c:axId val="166888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68899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3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4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8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9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0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2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3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8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9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0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2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3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4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8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7" Type="http://schemas.openxmlformats.org/officeDocument/2006/relationships/chart" Target="../charts/chart25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6" Type="http://schemas.openxmlformats.org/officeDocument/2006/relationships/chart" Target="../charts/chart24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1.xml"/><Relationship Id="rId7" Type="http://schemas.openxmlformats.org/officeDocument/2006/relationships/chart" Target="../charts/chart45.xml"/><Relationship Id="rId2" Type="http://schemas.openxmlformats.org/officeDocument/2006/relationships/chart" Target="../charts/chart40.xml"/><Relationship Id="rId1" Type="http://schemas.openxmlformats.org/officeDocument/2006/relationships/chart" Target="../charts/chart39.xml"/><Relationship Id="rId6" Type="http://schemas.openxmlformats.org/officeDocument/2006/relationships/chart" Target="../charts/chart44.xml"/><Relationship Id="rId5" Type="http://schemas.openxmlformats.org/officeDocument/2006/relationships/chart" Target="../charts/chart43.xml"/><Relationship Id="rId4" Type="http://schemas.openxmlformats.org/officeDocument/2006/relationships/chart" Target="../charts/chart42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81645</xdr:colOff>
      <xdr:row>1</xdr:row>
      <xdr:rowOff>122464</xdr:rowOff>
    </xdr:from>
    <xdr:to>
      <xdr:col>43</xdr:col>
      <xdr:colOff>163286</xdr:colOff>
      <xdr:row>11</xdr:row>
      <xdr:rowOff>214312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6065AE1-CA0F-4F5A-8E73-DA0471568D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44</xdr:col>
      <xdr:colOff>40822</xdr:colOff>
      <xdr:row>1</xdr:row>
      <xdr:rowOff>122465</xdr:rowOff>
    </xdr:from>
    <xdr:to>
      <xdr:col>67</xdr:col>
      <xdr:colOff>204107</xdr:colOff>
      <xdr:row>11</xdr:row>
      <xdr:rowOff>214312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D434EAE-D39F-4C83-B072-85FA8A96BA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95249</xdr:colOff>
      <xdr:row>1</xdr:row>
      <xdr:rowOff>95252</xdr:rowOff>
    </xdr:from>
    <xdr:to>
      <xdr:col>20</xdr:col>
      <xdr:colOff>258536</xdr:colOff>
      <xdr:row>11</xdr:row>
      <xdr:rowOff>214313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9486E4C1-74A8-4E63-9260-5E94C52A07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</xdr:colOff>
      <xdr:row>58</xdr:row>
      <xdr:rowOff>108857</xdr:rowOff>
    </xdr:from>
    <xdr:to>
      <xdr:col>18</xdr:col>
      <xdr:colOff>163287</xdr:colOff>
      <xdr:row>68</xdr:row>
      <xdr:rowOff>163286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A88F0280-14D8-4A70-AA37-32BF1D72B2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79373</xdr:colOff>
      <xdr:row>58</xdr:row>
      <xdr:rowOff>95250</xdr:rowOff>
    </xdr:from>
    <xdr:to>
      <xdr:col>29</xdr:col>
      <xdr:colOff>238124</xdr:colOff>
      <xdr:row>68</xdr:row>
      <xdr:rowOff>179161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758231BC-C0F1-45DD-B1E6-8EAC616553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31</xdr:col>
      <xdr:colOff>68037</xdr:colOff>
      <xdr:row>58</xdr:row>
      <xdr:rowOff>163286</xdr:rowOff>
    </xdr:from>
    <xdr:to>
      <xdr:col>66</xdr:col>
      <xdr:colOff>136072</xdr:colOff>
      <xdr:row>76</xdr:row>
      <xdr:rowOff>81643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351ED42E-AD46-48C7-937E-4AC562356B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67</xdr:col>
      <xdr:colOff>163285</xdr:colOff>
      <xdr:row>59</xdr:row>
      <xdr:rowOff>13607</xdr:rowOff>
    </xdr:from>
    <xdr:to>
      <xdr:col>103</xdr:col>
      <xdr:colOff>68036</xdr:colOff>
      <xdr:row>76</xdr:row>
      <xdr:rowOff>108857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27E0371F-7BE5-4440-B3E3-B5D7F1D3F8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68</xdr:col>
      <xdr:colOff>15875</xdr:colOff>
      <xdr:row>1</xdr:row>
      <xdr:rowOff>127000</xdr:rowOff>
    </xdr:from>
    <xdr:to>
      <xdr:col>90</xdr:col>
      <xdr:colOff>206375</xdr:colOff>
      <xdr:row>12</xdr:row>
      <xdr:rowOff>0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7BD5D64C-BD7B-CB30-5F22-AFC961F3B84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81645</xdr:colOff>
      <xdr:row>1</xdr:row>
      <xdr:rowOff>122464</xdr:rowOff>
    </xdr:from>
    <xdr:to>
      <xdr:col>43</xdr:col>
      <xdr:colOff>163286</xdr:colOff>
      <xdr:row>11</xdr:row>
      <xdr:rowOff>214312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4830AB8-2491-4F43-9CEE-4045469FD3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44</xdr:col>
      <xdr:colOff>40822</xdr:colOff>
      <xdr:row>1</xdr:row>
      <xdr:rowOff>122465</xdr:rowOff>
    </xdr:from>
    <xdr:to>
      <xdr:col>67</xdr:col>
      <xdr:colOff>204107</xdr:colOff>
      <xdr:row>11</xdr:row>
      <xdr:rowOff>214312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26FD3542-0A38-445D-98E4-9810B36B96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95249</xdr:colOff>
      <xdr:row>1</xdr:row>
      <xdr:rowOff>95252</xdr:rowOff>
    </xdr:from>
    <xdr:to>
      <xdr:col>20</xdr:col>
      <xdr:colOff>258536</xdr:colOff>
      <xdr:row>11</xdr:row>
      <xdr:rowOff>214313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DA002E62-C260-45A3-9133-24E760DBCA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79373</xdr:colOff>
      <xdr:row>58</xdr:row>
      <xdr:rowOff>95250</xdr:rowOff>
    </xdr:from>
    <xdr:to>
      <xdr:col>29</xdr:col>
      <xdr:colOff>238124</xdr:colOff>
      <xdr:row>68</xdr:row>
      <xdr:rowOff>179161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C69FFEC2-54B1-4179-B44A-B309D9E0AA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68037</xdr:colOff>
      <xdr:row>58</xdr:row>
      <xdr:rowOff>163286</xdr:rowOff>
    </xdr:from>
    <xdr:to>
      <xdr:col>66</xdr:col>
      <xdr:colOff>136072</xdr:colOff>
      <xdr:row>76</xdr:row>
      <xdr:rowOff>81643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4035209A-A2AB-44E6-AF38-FECAD87BA5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67</xdr:col>
      <xdr:colOff>163285</xdr:colOff>
      <xdr:row>59</xdr:row>
      <xdr:rowOff>13607</xdr:rowOff>
    </xdr:from>
    <xdr:to>
      <xdr:col>103</xdr:col>
      <xdr:colOff>68036</xdr:colOff>
      <xdr:row>76</xdr:row>
      <xdr:rowOff>108857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5D192168-533C-4C35-9402-2AC5C1C5FA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68</xdr:col>
      <xdr:colOff>142874</xdr:colOff>
      <xdr:row>1</xdr:row>
      <xdr:rowOff>142875</xdr:rowOff>
    </xdr:from>
    <xdr:to>
      <xdr:col>90</xdr:col>
      <xdr:colOff>126999</xdr:colOff>
      <xdr:row>12</xdr:row>
      <xdr:rowOff>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5142ED62-02D3-8237-329C-73F7BCB914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79373</xdr:colOff>
      <xdr:row>14</xdr:row>
      <xdr:rowOff>95250</xdr:rowOff>
    </xdr:from>
    <xdr:to>
      <xdr:col>19</xdr:col>
      <xdr:colOff>38100</xdr:colOff>
      <xdr:row>24</xdr:row>
      <xdr:rowOff>179161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A31686B2-FCBE-473C-8EE2-8A9521DD9A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9526</xdr:colOff>
      <xdr:row>0</xdr:row>
      <xdr:rowOff>19050</xdr:rowOff>
    </xdr:from>
    <xdr:to>
      <xdr:col>13</xdr:col>
      <xdr:colOff>142876</xdr:colOff>
      <xdr:row>1</xdr:row>
      <xdr:rowOff>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35EB5DC5-7DBA-4242-4D00-816640E99068}"/>
            </a:ext>
          </a:extLst>
        </xdr:cNvPr>
        <xdr:cNvSpPr/>
      </xdr:nvSpPr>
      <xdr:spPr>
        <a:xfrm>
          <a:off x="9526" y="19050"/>
          <a:ext cx="3733800" cy="285750"/>
        </a:xfrm>
        <a:prstGeom prst="roundRect">
          <a:avLst/>
        </a:prstGeom>
        <a:noFill/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</xdr:row>
      <xdr:rowOff>114300</xdr:rowOff>
    </xdr:from>
    <xdr:to>
      <xdr:col>20</xdr:col>
      <xdr:colOff>1</xdr:colOff>
      <xdr:row>3</xdr:row>
      <xdr:rowOff>57150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EA00E5A4-8E6E-4185-BBF5-3B88279BD131}"/>
            </a:ext>
          </a:extLst>
        </xdr:cNvPr>
        <xdr:cNvSpPr/>
      </xdr:nvSpPr>
      <xdr:spPr>
        <a:xfrm>
          <a:off x="142875" y="428625"/>
          <a:ext cx="5648326" cy="400050"/>
        </a:xfrm>
        <a:prstGeom prst="roundRect">
          <a:avLst/>
        </a:prstGeom>
        <a:noFill/>
        <a:ln w="38100"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19050</xdr:colOff>
      <xdr:row>14</xdr:row>
      <xdr:rowOff>95250</xdr:rowOff>
    </xdr:from>
    <xdr:to>
      <xdr:col>23</xdr:col>
      <xdr:colOff>95250</xdr:colOff>
      <xdr:row>24</xdr:row>
      <xdr:rowOff>161923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14C38CB2-D494-C897-2529-D51C42D985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247651</xdr:colOff>
      <xdr:row>2</xdr:row>
      <xdr:rowOff>161924</xdr:rowOff>
    </xdr:from>
    <xdr:to>
      <xdr:col>37</xdr:col>
      <xdr:colOff>295275</xdr:colOff>
      <xdr:row>24</xdr:row>
      <xdr:rowOff>161925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F46C3DA0-6D39-4A24-8C2C-BA04FE6ACF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3</xdr:row>
      <xdr:rowOff>209549</xdr:rowOff>
    </xdr:from>
    <xdr:to>
      <xdr:col>20</xdr:col>
      <xdr:colOff>1</xdr:colOff>
      <xdr:row>5</xdr:row>
      <xdr:rowOff>66674</xdr:rowOff>
    </xdr:to>
    <xdr:sp macro="" textlink="">
      <xdr:nvSpPr>
        <xdr:cNvPr id="7" name="四角形: 角を丸くする 6">
          <a:extLst>
            <a:ext uri="{FF2B5EF4-FFF2-40B4-BE49-F238E27FC236}">
              <a16:creationId xmlns:a16="http://schemas.microsoft.com/office/drawing/2014/main" id="{3C6868AF-48F9-4F28-9E99-2A153EF93FCB}"/>
            </a:ext>
          </a:extLst>
        </xdr:cNvPr>
        <xdr:cNvSpPr/>
      </xdr:nvSpPr>
      <xdr:spPr>
        <a:xfrm>
          <a:off x="142875" y="1152524"/>
          <a:ext cx="5648326" cy="409575"/>
        </a:xfrm>
        <a:prstGeom prst="roundRect">
          <a:avLst/>
        </a:prstGeom>
        <a:noFill/>
        <a:ln w="3810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81645</xdr:colOff>
      <xdr:row>1</xdr:row>
      <xdr:rowOff>122464</xdr:rowOff>
    </xdr:from>
    <xdr:to>
      <xdr:col>43</xdr:col>
      <xdr:colOff>163286</xdr:colOff>
      <xdr:row>11</xdr:row>
      <xdr:rowOff>214312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172D009A-1067-429B-9923-4904C38510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44</xdr:col>
      <xdr:colOff>40822</xdr:colOff>
      <xdr:row>1</xdr:row>
      <xdr:rowOff>122465</xdr:rowOff>
    </xdr:from>
    <xdr:to>
      <xdr:col>67</xdr:col>
      <xdr:colOff>204107</xdr:colOff>
      <xdr:row>11</xdr:row>
      <xdr:rowOff>214312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A3FB55AE-3E7F-44EA-A3A5-8ADB7D805C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95249</xdr:colOff>
      <xdr:row>1</xdr:row>
      <xdr:rowOff>95252</xdr:rowOff>
    </xdr:from>
    <xdr:to>
      <xdr:col>20</xdr:col>
      <xdr:colOff>258536</xdr:colOff>
      <xdr:row>11</xdr:row>
      <xdr:rowOff>214313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5D7C635F-600C-494D-A4D8-1991BC882A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79373</xdr:colOff>
      <xdr:row>58</xdr:row>
      <xdr:rowOff>95250</xdr:rowOff>
    </xdr:from>
    <xdr:to>
      <xdr:col>29</xdr:col>
      <xdr:colOff>238124</xdr:colOff>
      <xdr:row>68</xdr:row>
      <xdr:rowOff>179161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3AC1CC7E-1D37-436E-9A52-0BCC0ECECD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68037</xdr:colOff>
      <xdr:row>58</xdr:row>
      <xdr:rowOff>163286</xdr:rowOff>
    </xdr:from>
    <xdr:to>
      <xdr:col>66</xdr:col>
      <xdr:colOff>136072</xdr:colOff>
      <xdr:row>76</xdr:row>
      <xdr:rowOff>81643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548F6B8C-A135-4918-8C56-61D7D78FF8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67</xdr:col>
      <xdr:colOff>163285</xdr:colOff>
      <xdr:row>59</xdr:row>
      <xdr:rowOff>13607</xdr:rowOff>
    </xdr:from>
    <xdr:to>
      <xdr:col>103</xdr:col>
      <xdr:colOff>68036</xdr:colOff>
      <xdr:row>76</xdr:row>
      <xdr:rowOff>108857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A2455448-3920-4A87-9968-9F28B9E15A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68</xdr:col>
      <xdr:colOff>39687</xdr:colOff>
      <xdr:row>1</xdr:row>
      <xdr:rowOff>95250</xdr:rowOff>
    </xdr:from>
    <xdr:to>
      <xdr:col>90</xdr:col>
      <xdr:colOff>269875</xdr:colOff>
      <xdr:row>12</xdr:row>
      <xdr:rowOff>46037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B8F2DA1A-A7BF-981C-9F59-0436134008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9526</xdr:colOff>
      <xdr:row>0</xdr:row>
      <xdr:rowOff>19050</xdr:rowOff>
    </xdr:from>
    <xdr:to>
      <xdr:col>13</xdr:col>
      <xdr:colOff>142876</xdr:colOff>
      <xdr:row>1</xdr:row>
      <xdr:rowOff>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170906E1-A628-4A68-93F4-6F58B31F3042}"/>
            </a:ext>
          </a:extLst>
        </xdr:cNvPr>
        <xdr:cNvSpPr/>
      </xdr:nvSpPr>
      <xdr:spPr>
        <a:xfrm>
          <a:off x="152401" y="19050"/>
          <a:ext cx="3543300" cy="295275"/>
        </a:xfrm>
        <a:prstGeom prst="roundRect">
          <a:avLst/>
        </a:prstGeom>
        <a:noFill/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</xdr:row>
      <xdr:rowOff>114300</xdr:rowOff>
    </xdr:from>
    <xdr:to>
      <xdr:col>20</xdr:col>
      <xdr:colOff>1</xdr:colOff>
      <xdr:row>3</xdr:row>
      <xdr:rowOff>57150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BB602A00-E8D9-4103-8246-AFC0A2C5696B}"/>
            </a:ext>
          </a:extLst>
        </xdr:cNvPr>
        <xdr:cNvSpPr/>
      </xdr:nvSpPr>
      <xdr:spPr>
        <a:xfrm>
          <a:off x="142875" y="428625"/>
          <a:ext cx="5648326" cy="400050"/>
        </a:xfrm>
        <a:prstGeom prst="roundRect">
          <a:avLst/>
        </a:prstGeom>
        <a:noFill/>
        <a:ln w="38100"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19050</xdr:colOff>
      <xdr:row>14</xdr:row>
      <xdr:rowOff>95250</xdr:rowOff>
    </xdr:from>
    <xdr:to>
      <xdr:col>23</xdr:col>
      <xdr:colOff>95250</xdr:colOff>
      <xdr:row>24</xdr:row>
      <xdr:rowOff>161923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27CA7F34-9C77-40C3-B401-43D1D9EA5C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</xdr:row>
      <xdr:rowOff>209549</xdr:rowOff>
    </xdr:from>
    <xdr:to>
      <xdr:col>20</xdr:col>
      <xdr:colOff>1</xdr:colOff>
      <xdr:row>5</xdr:row>
      <xdr:rowOff>66674</xdr:rowOff>
    </xdr:to>
    <xdr:sp macro="" textlink="">
      <xdr:nvSpPr>
        <xdr:cNvPr id="7" name="四角形: 角を丸くする 6">
          <a:extLst>
            <a:ext uri="{FF2B5EF4-FFF2-40B4-BE49-F238E27FC236}">
              <a16:creationId xmlns:a16="http://schemas.microsoft.com/office/drawing/2014/main" id="{FDB127DE-F08E-4CB1-8C6F-BB1E65D1E9D1}"/>
            </a:ext>
          </a:extLst>
        </xdr:cNvPr>
        <xdr:cNvSpPr/>
      </xdr:nvSpPr>
      <xdr:spPr>
        <a:xfrm>
          <a:off x="142875" y="981074"/>
          <a:ext cx="5648326" cy="409575"/>
        </a:xfrm>
        <a:prstGeom prst="roundRect">
          <a:avLst/>
        </a:prstGeom>
        <a:noFill/>
        <a:ln w="3810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14</xdr:row>
      <xdr:rowOff>200025</xdr:rowOff>
    </xdr:from>
    <xdr:to>
      <xdr:col>18</xdr:col>
      <xdr:colOff>228600</xdr:colOff>
      <xdr:row>24</xdr:row>
      <xdr:rowOff>161925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98E2E1FF-EF76-4DD9-86C9-88B0712E1C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247651</xdr:colOff>
      <xdr:row>4</xdr:row>
      <xdr:rowOff>0</xdr:rowOff>
    </xdr:from>
    <xdr:to>
      <xdr:col>37</xdr:col>
      <xdr:colOff>285751</xdr:colOff>
      <xdr:row>24</xdr:row>
      <xdr:rowOff>133350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ADDFC194-E0DA-42C2-A3C0-2A402D0573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81645</xdr:colOff>
      <xdr:row>1</xdr:row>
      <xdr:rowOff>122464</xdr:rowOff>
    </xdr:from>
    <xdr:to>
      <xdr:col>43</xdr:col>
      <xdr:colOff>163286</xdr:colOff>
      <xdr:row>11</xdr:row>
      <xdr:rowOff>214312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27E43E44-9552-4DC2-8DB9-E334E267DA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44</xdr:col>
      <xdr:colOff>40822</xdr:colOff>
      <xdr:row>1</xdr:row>
      <xdr:rowOff>122465</xdr:rowOff>
    </xdr:from>
    <xdr:to>
      <xdr:col>67</xdr:col>
      <xdr:colOff>204107</xdr:colOff>
      <xdr:row>11</xdr:row>
      <xdr:rowOff>214312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D1F79A52-4CF7-4D14-B925-8E58B58900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95249</xdr:colOff>
      <xdr:row>1</xdr:row>
      <xdr:rowOff>95252</xdr:rowOff>
    </xdr:from>
    <xdr:to>
      <xdr:col>20</xdr:col>
      <xdr:colOff>258536</xdr:colOff>
      <xdr:row>11</xdr:row>
      <xdr:rowOff>214313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8D4A3466-1815-4B10-A6AA-75DD4BC9C3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79373</xdr:colOff>
      <xdr:row>58</xdr:row>
      <xdr:rowOff>95250</xdr:rowOff>
    </xdr:from>
    <xdr:to>
      <xdr:col>29</xdr:col>
      <xdr:colOff>238124</xdr:colOff>
      <xdr:row>68</xdr:row>
      <xdr:rowOff>179161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25181BD4-C22A-49BF-B5A8-97BEC0E94A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68037</xdr:colOff>
      <xdr:row>58</xdr:row>
      <xdr:rowOff>163286</xdr:rowOff>
    </xdr:from>
    <xdr:to>
      <xdr:col>66</xdr:col>
      <xdr:colOff>136072</xdr:colOff>
      <xdr:row>76</xdr:row>
      <xdr:rowOff>81643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6C90BA-9649-4B27-84FA-3D24846C18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67</xdr:col>
      <xdr:colOff>163285</xdr:colOff>
      <xdr:row>59</xdr:row>
      <xdr:rowOff>13607</xdr:rowOff>
    </xdr:from>
    <xdr:to>
      <xdr:col>103</xdr:col>
      <xdr:colOff>68036</xdr:colOff>
      <xdr:row>76</xdr:row>
      <xdr:rowOff>108857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3A854D53-1BE2-4AB2-8E60-77187B1A56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68</xdr:col>
      <xdr:colOff>23811</xdr:colOff>
      <xdr:row>1</xdr:row>
      <xdr:rowOff>127000</xdr:rowOff>
    </xdr:from>
    <xdr:to>
      <xdr:col>90</xdr:col>
      <xdr:colOff>111124</xdr:colOff>
      <xdr:row>11</xdr:row>
      <xdr:rowOff>236537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CD9936D4-142B-615F-4BAA-9B04317142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9526</xdr:colOff>
      <xdr:row>0</xdr:row>
      <xdr:rowOff>19050</xdr:rowOff>
    </xdr:from>
    <xdr:to>
      <xdr:col>13</xdr:col>
      <xdr:colOff>142876</xdr:colOff>
      <xdr:row>1</xdr:row>
      <xdr:rowOff>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9DE21D95-F961-4A51-A7F0-CC04A9CDE23F}"/>
            </a:ext>
          </a:extLst>
        </xdr:cNvPr>
        <xdr:cNvSpPr/>
      </xdr:nvSpPr>
      <xdr:spPr>
        <a:xfrm>
          <a:off x="152401" y="19050"/>
          <a:ext cx="3543300" cy="295275"/>
        </a:xfrm>
        <a:prstGeom prst="roundRect">
          <a:avLst/>
        </a:prstGeom>
        <a:noFill/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</xdr:row>
      <xdr:rowOff>114300</xdr:rowOff>
    </xdr:from>
    <xdr:to>
      <xdr:col>20</xdr:col>
      <xdr:colOff>1</xdr:colOff>
      <xdr:row>3</xdr:row>
      <xdr:rowOff>57150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3435391D-3C6C-4349-8A3B-8A1F2FEA67B8}"/>
            </a:ext>
          </a:extLst>
        </xdr:cNvPr>
        <xdr:cNvSpPr/>
      </xdr:nvSpPr>
      <xdr:spPr>
        <a:xfrm>
          <a:off x="142875" y="428625"/>
          <a:ext cx="5648326" cy="400050"/>
        </a:xfrm>
        <a:prstGeom prst="roundRect">
          <a:avLst/>
        </a:prstGeom>
        <a:noFill/>
        <a:ln w="38100"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19050</xdr:colOff>
      <xdr:row>14</xdr:row>
      <xdr:rowOff>95250</xdr:rowOff>
    </xdr:from>
    <xdr:to>
      <xdr:col>23</xdr:col>
      <xdr:colOff>95250</xdr:colOff>
      <xdr:row>24</xdr:row>
      <xdr:rowOff>161923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092F8991-FF63-4D73-8DBA-ADCECE298B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</xdr:row>
      <xdr:rowOff>209549</xdr:rowOff>
    </xdr:from>
    <xdr:to>
      <xdr:col>20</xdr:col>
      <xdr:colOff>1</xdr:colOff>
      <xdr:row>5</xdr:row>
      <xdr:rowOff>66674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F163E93A-1DC6-491E-A899-A2D1D2B4D133}"/>
            </a:ext>
          </a:extLst>
        </xdr:cNvPr>
        <xdr:cNvSpPr/>
      </xdr:nvSpPr>
      <xdr:spPr>
        <a:xfrm>
          <a:off x="142875" y="981074"/>
          <a:ext cx="5648326" cy="409575"/>
        </a:xfrm>
        <a:prstGeom prst="roundRect">
          <a:avLst/>
        </a:prstGeom>
        <a:noFill/>
        <a:ln w="3810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14</xdr:row>
      <xdr:rowOff>247649</xdr:rowOff>
    </xdr:from>
    <xdr:to>
      <xdr:col>19</xdr:col>
      <xdr:colOff>38100</xdr:colOff>
      <xdr:row>24</xdr:row>
      <xdr:rowOff>161924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24E6F129-C999-482B-954D-76D46404E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190501</xdr:colOff>
      <xdr:row>2</xdr:row>
      <xdr:rowOff>95250</xdr:rowOff>
    </xdr:from>
    <xdr:to>
      <xdr:col>37</xdr:col>
      <xdr:colOff>285751</xdr:colOff>
      <xdr:row>24</xdr:row>
      <xdr:rowOff>190500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94B1B4B7-05E4-4C40-9900-DBDE172F18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81645</xdr:colOff>
      <xdr:row>1</xdr:row>
      <xdr:rowOff>122464</xdr:rowOff>
    </xdr:from>
    <xdr:to>
      <xdr:col>43</xdr:col>
      <xdr:colOff>163286</xdr:colOff>
      <xdr:row>11</xdr:row>
      <xdr:rowOff>214312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C3625909-4E5D-4C67-A6A4-0EB1EEFE23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44</xdr:col>
      <xdr:colOff>40822</xdr:colOff>
      <xdr:row>1</xdr:row>
      <xdr:rowOff>122465</xdr:rowOff>
    </xdr:from>
    <xdr:to>
      <xdr:col>67</xdr:col>
      <xdr:colOff>204107</xdr:colOff>
      <xdr:row>11</xdr:row>
      <xdr:rowOff>214312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3B7E82EC-C5F9-48B6-88E8-2B59C1F54C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95249</xdr:colOff>
      <xdr:row>1</xdr:row>
      <xdr:rowOff>95252</xdr:rowOff>
    </xdr:from>
    <xdr:to>
      <xdr:col>20</xdr:col>
      <xdr:colOff>258536</xdr:colOff>
      <xdr:row>11</xdr:row>
      <xdr:rowOff>214313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04A7FEC3-B105-4570-B2DD-C138277630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79373</xdr:colOff>
      <xdr:row>58</xdr:row>
      <xdr:rowOff>95250</xdr:rowOff>
    </xdr:from>
    <xdr:to>
      <xdr:col>29</xdr:col>
      <xdr:colOff>238124</xdr:colOff>
      <xdr:row>68</xdr:row>
      <xdr:rowOff>179161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00734F93-82BB-4FED-8791-D00B7108E3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68037</xdr:colOff>
      <xdr:row>58</xdr:row>
      <xdr:rowOff>163286</xdr:rowOff>
    </xdr:from>
    <xdr:to>
      <xdr:col>66</xdr:col>
      <xdr:colOff>136072</xdr:colOff>
      <xdr:row>76</xdr:row>
      <xdr:rowOff>81643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7623250-83E3-4200-A50B-BDBA81394B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67</xdr:col>
      <xdr:colOff>163285</xdr:colOff>
      <xdr:row>59</xdr:row>
      <xdr:rowOff>13607</xdr:rowOff>
    </xdr:from>
    <xdr:to>
      <xdr:col>103</xdr:col>
      <xdr:colOff>68036</xdr:colOff>
      <xdr:row>76</xdr:row>
      <xdr:rowOff>108857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B7CEF729-851C-4A3E-ADFA-FCB4A564A7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68</xdr:col>
      <xdr:colOff>23811</xdr:colOff>
      <xdr:row>1</xdr:row>
      <xdr:rowOff>127000</xdr:rowOff>
    </xdr:from>
    <xdr:to>
      <xdr:col>90</xdr:col>
      <xdr:colOff>111124</xdr:colOff>
      <xdr:row>11</xdr:row>
      <xdr:rowOff>236537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116B9D97-2048-4DD1-8168-BE38B98328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9526</xdr:colOff>
      <xdr:row>0</xdr:row>
      <xdr:rowOff>19050</xdr:rowOff>
    </xdr:from>
    <xdr:to>
      <xdr:col>13</xdr:col>
      <xdr:colOff>142876</xdr:colOff>
      <xdr:row>1</xdr:row>
      <xdr:rowOff>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F3C809E0-74EF-441E-BFDA-0551100EC6EF}"/>
            </a:ext>
          </a:extLst>
        </xdr:cNvPr>
        <xdr:cNvSpPr/>
      </xdr:nvSpPr>
      <xdr:spPr>
        <a:xfrm>
          <a:off x="152401" y="19050"/>
          <a:ext cx="3543300" cy="295275"/>
        </a:xfrm>
        <a:prstGeom prst="roundRect">
          <a:avLst/>
        </a:prstGeom>
        <a:noFill/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</xdr:row>
      <xdr:rowOff>114300</xdr:rowOff>
    </xdr:from>
    <xdr:to>
      <xdr:col>20</xdr:col>
      <xdr:colOff>1</xdr:colOff>
      <xdr:row>3</xdr:row>
      <xdr:rowOff>57150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53129C86-3009-4435-972A-9872BB030FF6}"/>
            </a:ext>
          </a:extLst>
        </xdr:cNvPr>
        <xdr:cNvSpPr/>
      </xdr:nvSpPr>
      <xdr:spPr>
        <a:xfrm>
          <a:off x="142875" y="428625"/>
          <a:ext cx="5648326" cy="400050"/>
        </a:xfrm>
        <a:prstGeom prst="roundRect">
          <a:avLst/>
        </a:prstGeom>
        <a:noFill/>
        <a:ln w="38100"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19050</xdr:colOff>
      <xdr:row>14</xdr:row>
      <xdr:rowOff>95250</xdr:rowOff>
    </xdr:from>
    <xdr:to>
      <xdr:col>23</xdr:col>
      <xdr:colOff>95250</xdr:colOff>
      <xdr:row>24</xdr:row>
      <xdr:rowOff>161923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A0141274-BC04-4078-B238-D73209E28C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</xdr:row>
      <xdr:rowOff>209549</xdr:rowOff>
    </xdr:from>
    <xdr:to>
      <xdr:col>20</xdr:col>
      <xdr:colOff>1</xdr:colOff>
      <xdr:row>5</xdr:row>
      <xdr:rowOff>66674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3DA335EE-2832-4B8D-9B7E-60A9EB2764E3}"/>
            </a:ext>
          </a:extLst>
        </xdr:cNvPr>
        <xdr:cNvSpPr/>
      </xdr:nvSpPr>
      <xdr:spPr>
        <a:xfrm>
          <a:off x="142875" y="981074"/>
          <a:ext cx="5648326" cy="409575"/>
        </a:xfrm>
        <a:prstGeom prst="roundRect">
          <a:avLst/>
        </a:prstGeom>
        <a:noFill/>
        <a:ln w="3810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85726</xdr:colOff>
      <xdr:row>14</xdr:row>
      <xdr:rowOff>152401</xdr:rowOff>
    </xdr:from>
    <xdr:to>
      <xdr:col>19</xdr:col>
      <xdr:colOff>66676</xdr:colOff>
      <xdr:row>24</xdr:row>
      <xdr:rowOff>114301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C43F294C-6A2D-44D5-A0F1-D0D32C1EFE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266700</xdr:colOff>
      <xdr:row>2</xdr:row>
      <xdr:rowOff>38100</xdr:rowOff>
    </xdr:from>
    <xdr:to>
      <xdr:col>37</xdr:col>
      <xdr:colOff>228600</xdr:colOff>
      <xdr:row>24</xdr:row>
      <xdr:rowOff>200025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95F74178-DD45-4022-964F-E37E3E7F6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AF114-F396-400A-8DBE-4525BA9B7CD4}">
  <sheetPr>
    <tabColor theme="5" tint="0.59999389629810485"/>
    <pageSetUpPr fitToPage="1"/>
  </sheetPr>
  <dimension ref="A1:DH146"/>
  <sheetViews>
    <sheetView tabSelected="1" zoomScale="60" zoomScaleNormal="60" zoomScaleSheetLayoutView="40" workbookViewId="0">
      <selection activeCell="R2" sqref="R2"/>
    </sheetView>
  </sheetViews>
  <sheetFormatPr defaultColWidth="9" defaultRowHeight="18" x14ac:dyDescent="0.45"/>
  <cols>
    <col min="1" max="17" width="3.69921875" style="6" customWidth="1"/>
    <col min="18" max="18" width="4.09765625" style="6" customWidth="1"/>
    <col min="19" max="171" width="3.69921875" style="6" customWidth="1"/>
    <col min="172" max="16384" width="9" style="6"/>
  </cols>
  <sheetData>
    <row r="1" spans="1:91" customFormat="1" ht="18.600000000000001" thickBot="1" x14ac:dyDescent="0.5">
      <c r="A1" t="s">
        <v>0</v>
      </c>
      <c r="I1" t="s">
        <v>181</v>
      </c>
      <c r="O1" t="s">
        <v>84</v>
      </c>
      <c r="R1" s="126">
        <v>45596</v>
      </c>
      <c r="S1" s="127"/>
      <c r="T1" s="128"/>
      <c r="V1" t="s">
        <v>170</v>
      </c>
      <c r="Z1" s="117" t="s">
        <v>171</v>
      </c>
      <c r="AA1" s="118"/>
      <c r="AB1" s="118"/>
      <c r="AC1" s="119"/>
    </row>
    <row r="2" spans="1:91" ht="14.25" customHeight="1" x14ac:dyDescent="0.45"/>
    <row r="13" spans="1:91" x14ac:dyDescent="0.45">
      <c r="A13" t="s">
        <v>40</v>
      </c>
    </row>
    <row r="14" spans="1:91" x14ac:dyDescent="0.45">
      <c r="A14" s="129"/>
      <c r="B14" s="130"/>
      <c r="C14" s="130"/>
      <c r="D14" s="130"/>
      <c r="E14" s="130"/>
      <c r="F14" s="131"/>
      <c r="G14" s="123" t="s">
        <v>30</v>
      </c>
      <c r="H14" s="124"/>
      <c r="I14" s="124"/>
      <c r="J14" s="124"/>
      <c r="K14" s="125"/>
      <c r="L14" s="120" t="s">
        <v>1</v>
      </c>
      <c r="M14" s="121"/>
      <c r="N14" s="121"/>
      <c r="O14" s="121"/>
      <c r="P14" s="122"/>
      <c r="Q14" s="120" t="s">
        <v>165</v>
      </c>
      <c r="R14" s="121"/>
      <c r="S14" s="121"/>
      <c r="T14" s="121"/>
      <c r="U14" s="122"/>
      <c r="V14" s="120" t="s">
        <v>166</v>
      </c>
      <c r="W14" s="121"/>
      <c r="X14" s="121"/>
      <c r="Y14" s="121"/>
      <c r="Z14" s="122"/>
      <c r="AA14" s="123" t="s">
        <v>14</v>
      </c>
      <c r="AB14" s="124"/>
      <c r="AC14" s="124"/>
      <c r="AD14" s="124"/>
      <c r="AE14" s="125"/>
      <c r="AF14" s="120" t="s">
        <v>15</v>
      </c>
      <c r="AG14" s="121"/>
      <c r="AH14" s="121"/>
      <c r="AI14" s="121"/>
      <c r="AJ14" s="122"/>
      <c r="AK14" s="120" t="s">
        <v>16</v>
      </c>
      <c r="AL14" s="121"/>
      <c r="AM14" s="121"/>
      <c r="AN14" s="121"/>
      <c r="AO14" s="122"/>
      <c r="AP14" s="120" t="s">
        <v>17</v>
      </c>
      <c r="AQ14" s="121"/>
      <c r="AR14" s="121"/>
      <c r="AS14" s="121"/>
      <c r="AT14" s="122"/>
      <c r="AU14" s="123" t="s">
        <v>18</v>
      </c>
      <c r="AV14" s="124"/>
      <c r="AW14" s="124"/>
      <c r="AX14" s="124"/>
      <c r="AY14" s="125"/>
      <c r="AZ14" s="120" t="s">
        <v>19</v>
      </c>
      <c r="BA14" s="121"/>
      <c r="BB14" s="121"/>
      <c r="BC14" s="121"/>
      <c r="BD14" s="122"/>
      <c r="BE14" s="120" t="s">
        <v>20</v>
      </c>
      <c r="BF14" s="121"/>
      <c r="BG14" s="121"/>
      <c r="BH14" s="121"/>
      <c r="BI14" s="122"/>
      <c r="BJ14" s="120" t="s">
        <v>21</v>
      </c>
      <c r="BK14" s="121"/>
      <c r="BL14" s="121"/>
      <c r="BM14" s="121"/>
      <c r="BN14" s="122"/>
      <c r="BO14" s="123" t="s">
        <v>22</v>
      </c>
      <c r="BP14" s="124"/>
      <c r="BQ14" s="124"/>
      <c r="BR14" s="124"/>
      <c r="BS14" s="125"/>
      <c r="BT14" s="120" t="s">
        <v>23</v>
      </c>
      <c r="BU14" s="121"/>
      <c r="BV14" s="121"/>
      <c r="BW14" s="121"/>
      <c r="BX14" s="122"/>
      <c r="BY14" s="120" t="s">
        <v>24</v>
      </c>
      <c r="BZ14" s="121"/>
      <c r="CA14" s="121"/>
      <c r="CB14" s="121"/>
      <c r="CC14" s="122"/>
      <c r="CD14" s="120" t="s">
        <v>25</v>
      </c>
      <c r="CE14" s="121"/>
      <c r="CF14" s="121"/>
      <c r="CG14" s="121"/>
      <c r="CH14" s="122"/>
      <c r="CI14" s="123" t="s">
        <v>26</v>
      </c>
      <c r="CJ14" s="124"/>
      <c r="CK14" s="124"/>
      <c r="CL14" s="124"/>
      <c r="CM14" s="125"/>
    </row>
    <row r="15" spans="1:91" x14ac:dyDescent="0.45">
      <c r="A15" s="132"/>
      <c r="B15" s="133"/>
      <c r="C15" s="133"/>
      <c r="D15" s="133"/>
      <c r="E15" s="133"/>
      <c r="F15" s="134"/>
      <c r="G15" s="123" t="s">
        <v>13</v>
      </c>
      <c r="H15" s="124"/>
      <c r="I15" s="125"/>
      <c r="J15" s="123" t="s">
        <v>5</v>
      </c>
      <c r="K15" s="125"/>
      <c r="L15" s="135" t="s">
        <v>13</v>
      </c>
      <c r="M15" s="136"/>
      <c r="N15" s="137"/>
      <c r="O15" s="135" t="s">
        <v>5</v>
      </c>
      <c r="P15" s="137"/>
      <c r="Q15" s="135" t="s">
        <v>13</v>
      </c>
      <c r="R15" s="136"/>
      <c r="S15" s="137"/>
      <c r="T15" s="135" t="s">
        <v>5</v>
      </c>
      <c r="U15" s="137"/>
      <c r="V15" s="135" t="s">
        <v>13</v>
      </c>
      <c r="W15" s="136"/>
      <c r="X15" s="137"/>
      <c r="Y15" s="135" t="s">
        <v>5</v>
      </c>
      <c r="Z15" s="137"/>
      <c r="AA15" s="123" t="s">
        <v>13</v>
      </c>
      <c r="AB15" s="124"/>
      <c r="AC15" s="125"/>
      <c r="AD15" s="123" t="s">
        <v>5</v>
      </c>
      <c r="AE15" s="125"/>
      <c r="AF15" s="135" t="s">
        <v>13</v>
      </c>
      <c r="AG15" s="136"/>
      <c r="AH15" s="137"/>
      <c r="AI15" s="135" t="s">
        <v>5</v>
      </c>
      <c r="AJ15" s="137"/>
      <c r="AK15" s="135" t="s">
        <v>13</v>
      </c>
      <c r="AL15" s="136"/>
      <c r="AM15" s="137"/>
      <c r="AN15" s="135" t="s">
        <v>5</v>
      </c>
      <c r="AO15" s="137"/>
      <c r="AP15" s="135" t="s">
        <v>13</v>
      </c>
      <c r="AQ15" s="136"/>
      <c r="AR15" s="137"/>
      <c r="AS15" s="135" t="s">
        <v>5</v>
      </c>
      <c r="AT15" s="137"/>
      <c r="AU15" s="123" t="s">
        <v>13</v>
      </c>
      <c r="AV15" s="124"/>
      <c r="AW15" s="125"/>
      <c r="AX15" s="123" t="s">
        <v>5</v>
      </c>
      <c r="AY15" s="125"/>
      <c r="AZ15" s="135" t="s">
        <v>13</v>
      </c>
      <c r="BA15" s="136"/>
      <c r="BB15" s="137"/>
      <c r="BC15" s="135" t="s">
        <v>5</v>
      </c>
      <c r="BD15" s="137"/>
      <c r="BE15" s="135" t="s">
        <v>13</v>
      </c>
      <c r="BF15" s="136"/>
      <c r="BG15" s="137"/>
      <c r="BH15" s="135" t="s">
        <v>5</v>
      </c>
      <c r="BI15" s="137"/>
      <c r="BJ15" s="135" t="s">
        <v>13</v>
      </c>
      <c r="BK15" s="136"/>
      <c r="BL15" s="137"/>
      <c r="BM15" s="135" t="s">
        <v>5</v>
      </c>
      <c r="BN15" s="137"/>
      <c r="BO15" s="123" t="s">
        <v>13</v>
      </c>
      <c r="BP15" s="124"/>
      <c r="BQ15" s="125"/>
      <c r="BR15" s="123" t="s">
        <v>5</v>
      </c>
      <c r="BS15" s="125"/>
      <c r="BT15" s="135" t="s">
        <v>13</v>
      </c>
      <c r="BU15" s="136"/>
      <c r="BV15" s="137"/>
      <c r="BW15" s="135" t="s">
        <v>5</v>
      </c>
      <c r="BX15" s="137"/>
      <c r="BY15" s="135" t="s">
        <v>13</v>
      </c>
      <c r="BZ15" s="136"/>
      <c r="CA15" s="137"/>
      <c r="CB15" s="135" t="s">
        <v>5</v>
      </c>
      <c r="CC15" s="137"/>
      <c r="CD15" s="135" t="s">
        <v>13</v>
      </c>
      <c r="CE15" s="136"/>
      <c r="CF15" s="137"/>
      <c r="CG15" s="135" t="s">
        <v>5</v>
      </c>
      <c r="CH15" s="137"/>
      <c r="CI15" s="123" t="s">
        <v>13</v>
      </c>
      <c r="CJ15" s="124"/>
      <c r="CK15" s="125"/>
      <c r="CL15" s="123" t="s">
        <v>5</v>
      </c>
      <c r="CM15" s="125"/>
    </row>
    <row r="16" spans="1:91" ht="19.95" customHeight="1" x14ac:dyDescent="0.45">
      <c r="A16" s="101" t="s">
        <v>12</v>
      </c>
      <c r="B16" s="102"/>
      <c r="C16" s="102"/>
      <c r="D16" s="102"/>
      <c r="E16" s="102"/>
      <c r="F16" s="103"/>
      <c r="G16" s="81">
        <f>A!G16+B!G16+'C'!G16+D!G16</f>
        <v>0</v>
      </c>
      <c r="H16" s="82"/>
      <c r="I16" s="83"/>
      <c r="J16" s="81"/>
      <c r="K16" s="83"/>
      <c r="L16" s="78">
        <f>A!L16+B!L16+'C'!L16+D!L16</f>
        <v>0</v>
      </c>
      <c r="M16" s="79"/>
      <c r="N16" s="80"/>
      <c r="O16" s="78"/>
      <c r="P16" s="80"/>
      <c r="Q16" s="78">
        <f>A!Q16+B!Q16+'C'!Q16+D!Q16</f>
        <v>0</v>
      </c>
      <c r="R16" s="79"/>
      <c r="S16" s="80"/>
      <c r="T16" s="78"/>
      <c r="U16" s="80"/>
      <c r="V16" s="78">
        <f>A!V16+B!V16+'C'!V16+D!V16</f>
        <v>0</v>
      </c>
      <c r="W16" s="79"/>
      <c r="X16" s="80"/>
      <c r="Y16" s="78"/>
      <c r="Z16" s="80"/>
      <c r="AA16" s="81">
        <f>A!AA16+B!AA16+'C'!AA16+D!AA16</f>
        <v>0</v>
      </c>
      <c r="AB16" s="82"/>
      <c r="AC16" s="83"/>
      <c r="AD16" s="81"/>
      <c r="AE16" s="83"/>
      <c r="AF16" s="78">
        <f>A!AF16+B!AF16+'C'!AF16+D!AF16</f>
        <v>0</v>
      </c>
      <c r="AG16" s="79"/>
      <c r="AH16" s="80"/>
      <c r="AI16" s="78"/>
      <c r="AJ16" s="80"/>
      <c r="AK16" s="78">
        <f>A!AK16+B!AK16+'C'!AK16+D!AK16</f>
        <v>0</v>
      </c>
      <c r="AL16" s="79"/>
      <c r="AM16" s="80"/>
      <c r="AN16" s="78"/>
      <c r="AO16" s="80"/>
      <c r="AP16" s="78">
        <f>A!AP16+B!AP16+'C'!AP16+D!AP16</f>
        <v>0</v>
      </c>
      <c r="AQ16" s="79"/>
      <c r="AR16" s="80"/>
      <c r="AS16" s="78"/>
      <c r="AT16" s="80"/>
      <c r="AU16" s="81">
        <f>A!AU16+B!AU16+'C'!AU16+D!AU16</f>
        <v>0</v>
      </c>
      <c r="AV16" s="82"/>
      <c r="AW16" s="83"/>
      <c r="AX16" s="81"/>
      <c r="AY16" s="83"/>
      <c r="AZ16" s="78">
        <f>A!AZ16+B!AZ16+'C'!AZ16+D!AZ16</f>
        <v>0</v>
      </c>
      <c r="BA16" s="79"/>
      <c r="BB16" s="80"/>
      <c r="BC16" s="78"/>
      <c r="BD16" s="80"/>
      <c r="BE16" s="78">
        <f>A!BE16+B!BE16+'C'!BE16+D!BE16</f>
        <v>0</v>
      </c>
      <c r="BF16" s="79"/>
      <c r="BG16" s="80"/>
      <c r="BH16" s="78"/>
      <c r="BI16" s="80"/>
      <c r="BJ16" s="78">
        <f>A!BJ16+B!BJ16+'C'!BJ16+D!BJ16</f>
        <v>0</v>
      </c>
      <c r="BK16" s="79"/>
      <c r="BL16" s="80"/>
      <c r="BM16" s="78"/>
      <c r="BN16" s="80"/>
      <c r="BO16" s="81">
        <f>A!BO16+B!BO16+'C'!BO16+D!BO16</f>
        <v>0</v>
      </c>
      <c r="BP16" s="82"/>
      <c r="BQ16" s="83"/>
      <c r="BR16" s="81"/>
      <c r="BS16" s="83"/>
      <c r="BT16" s="78">
        <f>A!BT16+B!BT16+'C'!BT16+D!BT16</f>
        <v>0</v>
      </c>
      <c r="BU16" s="79"/>
      <c r="BV16" s="80"/>
      <c r="BW16" s="78"/>
      <c r="BX16" s="80"/>
      <c r="BY16" s="78">
        <f>A!BY16+B!BY16+'C'!BY16+D!BY16</f>
        <v>0</v>
      </c>
      <c r="BZ16" s="79"/>
      <c r="CA16" s="80"/>
      <c r="CB16" s="78"/>
      <c r="CC16" s="80"/>
      <c r="CD16" s="78">
        <f>A!CD16+B!CD16+'C'!CD16+D!CD16</f>
        <v>0</v>
      </c>
      <c r="CE16" s="79"/>
      <c r="CF16" s="80"/>
      <c r="CG16" s="78"/>
      <c r="CH16" s="80"/>
      <c r="CI16" s="81">
        <f>A!CI16+B!CI16+'C'!CI16+D!CI16</f>
        <v>0</v>
      </c>
      <c r="CJ16" s="82"/>
      <c r="CK16" s="83"/>
      <c r="CL16" s="81"/>
      <c r="CM16" s="83"/>
    </row>
    <row r="17" spans="1:91" ht="19.95" customHeight="1" x14ac:dyDescent="0.45">
      <c r="A17" s="101" t="s">
        <v>11</v>
      </c>
      <c r="B17" s="102"/>
      <c r="C17" s="102"/>
      <c r="D17" s="102"/>
      <c r="E17" s="102"/>
      <c r="F17" s="103"/>
      <c r="G17" s="81">
        <f>A!G17+B!G17+'C'!G17+D!G17</f>
        <v>0</v>
      </c>
      <c r="H17" s="82"/>
      <c r="I17" s="83"/>
      <c r="J17" s="84" t="e">
        <f>G17/G16</f>
        <v>#DIV/0!</v>
      </c>
      <c r="K17" s="85"/>
      <c r="L17" s="78">
        <f>A!L17+B!L17+'C'!L17+D!L17</f>
        <v>0</v>
      </c>
      <c r="M17" s="79"/>
      <c r="N17" s="80"/>
      <c r="O17" s="76" t="e">
        <f t="shared" ref="O17" si="0">L17/L16</f>
        <v>#DIV/0!</v>
      </c>
      <c r="P17" s="77"/>
      <c r="Q17" s="78">
        <f>A!Q17+B!Q17+'C'!Q17+D!Q17</f>
        <v>0</v>
      </c>
      <c r="R17" s="79"/>
      <c r="S17" s="80"/>
      <c r="T17" s="76" t="e">
        <f t="shared" ref="T17" si="1">Q17/Q16</f>
        <v>#DIV/0!</v>
      </c>
      <c r="U17" s="77"/>
      <c r="V17" s="78">
        <f>A!V17+B!V17+'C'!V17+D!V17</f>
        <v>0</v>
      </c>
      <c r="W17" s="79"/>
      <c r="X17" s="80"/>
      <c r="Y17" s="76" t="e">
        <f t="shared" ref="Y17" si="2">V17/V16</f>
        <v>#DIV/0!</v>
      </c>
      <c r="Z17" s="77"/>
      <c r="AA17" s="81">
        <f>A!AA17+B!AA17+'C'!AA17+D!AA17</f>
        <v>0</v>
      </c>
      <c r="AB17" s="82"/>
      <c r="AC17" s="83"/>
      <c r="AD17" s="84" t="e">
        <f t="shared" ref="AD17" si="3">AA17/AA16</f>
        <v>#DIV/0!</v>
      </c>
      <c r="AE17" s="85"/>
      <c r="AF17" s="78">
        <f>A!AF17+B!AF17+'C'!AF17+D!AF17</f>
        <v>0</v>
      </c>
      <c r="AG17" s="79"/>
      <c r="AH17" s="80"/>
      <c r="AI17" s="76" t="e">
        <f t="shared" ref="AI17" si="4">AF17/AF16</f>
        <v>#DIV/0!</v>
      </c>
      <c r="AJ17" s="77"/>
      <c r="AK17" s="78">
        <f>A!AK17+B!AK17+'C'!AK17+D!AK17</f>
        <v>0</v>
      </c>
      <c r="AL17" s="79"/>
      <c r="AM17" s="80"/>
      <c r="AN17" s="76" t="e">
        <f t="shared" ref="AN17" si="5">AK17/AK16</f>
        <v>#DIV/0!</v>
      </c>
      <c r="AO17" s="77"/>
      <c r="AP17" s="78">
        <f>A!AP17+B!AP17+'C'!AP17+D!AP17</f>
        <v>0</v>
      </c>
      <c r="AQ17" s="79"/>
      <c r="AR17" s="80"/>
      <c r="AS17" s="76" t="e">
        <f t="shared" ref="AS17" si="6">AP17/AP16</f>
        <v>#DIV/0!</v>
      </c>
      <c r="AT17" s="77"/>
      <c r="AU17" s="81">
        <f>A!AU17+B!AU17+'C'!AU17+D!AU17</f>
        <v>0</v>
      </c>
      <c r="AV17" s="82"/>
      <c r="AW17" s="83"/>
      <c r="AX17" s="84" t="e">
        <f t="shared" ref="AX17" si="7">AU17/AU16</f>
        <v>#DIV/0!</v>
      </c>
      <c r="AY17" s="85"/>
      <c r="AZ17" s="78">
        <f>A!AZ17+B!AZ17+'C'!AZ17+D!AZ17</f>
        <v>0</v>
      </c>
      <c r="BA17" s="79"/>
      <c r="BB17" s="80"/>
      <c r="BC17" s="76" t="e">
        <f t="shared" ref="BC17" si="8">AZ17/AZ16</f>
        <v>#DIV/0!</v>
      </c>
      <c r="BD17" s="77"/>
      <c r="BE17" s="78">
        <f>A!BE17+B!BE17+'C'!BE17+D!BE17</f>
        <v>0</v>
      </c>
      <c r="BF17" s="79"/>
      <c r="BG17" s="80"/>
      <c r="BH17" s="76" t="e">
        <f t="shared" ref="BH17" si="9">BE17/BE16</f>
        <v>#DIV/0!</v>
      </c>
      <c r="BI17" s="77"/>
      <c r="BJ17" s="78">
        <f>A!BJ17+B!BJ17+'C'!BJ17+D!BJ17</f>
        <v>0</v>
      </c>
      <c r="BK17" s="79"/>
      <c r="BL17" s="80"/>
      <c r="BM17" s="76" t="e">
        <f t="shared" ref="BM17" si="10">BJ17/BJ16</f>
        <v>#DIV/0!</v>
      </c>
      <c r="BN17" s="77"/>
      <c r="BO17" s="81">
        <f>A!BO17+B!BO17+'C'!BO17+D!BO17</f>
        <v>0</v>
      </c>
      <c r="BP17" s="82"/>
      <c r="BQ17" s="83"/>
      <c r="BR17" s="84" t="e">
        <f t="shared" ref="BR17" si="11">BO17/BO16</f>
        <v>#DIV/0!</v>
      </c>
      <c r="BS17" s="85"/>
      <c r="BT17" s="78">
        <f>A!BT17+B!BT17+'C'!BT17+D!BT17</f>
        <v>0</v>
      </c>
      <c r="BU17" s="79"/>
      <c r="BV17" s="80"/>
      <c r="BW17" s="76" t="e">
        <f t="shared" ref="BW17" si="12">BT17/BT16</f>
        <v>#DIV/0!</v>
      </c>
      <c r="BX17" s="77"/>
      <c r="BY17" s="78">
        <f>A!BY17+B!BY17+'C'!BY17+D!BY17</f>
        <v>0</v>
      </c>
      <c r="BZ17" s="79"/>
      <c r="CA17" s="80"/>
      <c r="CB17" s="76" t="e">
        <f t="shared" ref="CB17" si="13">BY17/BY16</f>
        <v>#DIV/0!</v>
      </c>
      <c r="CC17" s="77"/>
      <c r="CD17" s="78">
        <f>A!CD17+B!CD17+'C'!CD17+D!CD17</f>
        <v>0</v>
      </c>
      <c r="CE17" s="79"/>
      <c r="CF17" s="80"/>
      <c r="CG17" s="76" t="e">
        <f t="shared" ref="CG17" si="14">CD17/CD16</f>
        <v>#DIV/0!</v>
      </c>
      <c r="CH17" s="77"/>
      <c r="CI17" s="81">
        <f>A!CI17+B!CI17+'C'!CI17+D!CI17</f>
        <v>0</v>
      </c>
      <c r="CJ17" s="82"/>
      <c r="CK17" s="83"/>
      <c r="CL17" s="84" t="e">
        <f t="shared" ref="CL17" si="15">CI17/CI16</f>
        <v>#DIV/0!</v>
      </c>
      <c r="CM17" s="85"/>
    </row>
    <row r="18" spans="1:91" ht="19.95" customHeight="1" x14ac:dyDescent="0.45">
      <c r="A18" s="101" t="s">
        <v>168</v>
      </c>
      <c r="B18" s="102"/>
      <c r="C18" s="102"/>
      <c r="D18" s="102"/>
      <c r="E18" s="102"/>
      <c r="F18" s="103"/>
      <c r="G18" s="81">
        <f>A!G18+B!G18+'C'!G18+D!G18</f>
        <v>0</v>
      </c>
      <c r="H18" s="82"/>
      <c r="I18" s="83"/>
      <c r="J18" s="81"/>
      <c r="K18" s="83"/>
      <c r="L18" s="78">
        <f>A!L18+B!L18+'C'!L18+D!L18</f>
        <v>0</v>
      </c>
      <c r="M18" s="79"/>
      <c r="N18" s="80"/>
      <c r="O18" s="78"/>
      <c r="P18" s="80"/>
      <c r="Q18" s="78">
        <f>A!Q18+B!Q18+'C'!Q18+D!Q18</f>
        <v>0</v>
      </c>
      <c r="R18" s="79"/>
      <c r="S18" s="80"/>
      <c r="T18" s="78"/>
      <c r="U18" s="80"/>
      <c r="V18" s="78">
        <f>A!V18+B!V18+'C'!V18+D!V18</f>
        <v>0</v>
      </c>
      <c r="W18" s="79"/>
      <c r="X18" s="80"/>
      <c r="Y18" s="78"/>
      <c r="Z18" s="80"/>
      <c r="AA18" s="81">
        <f>A!AA18+B!AA18+'C'!AA18+D!AA18</f>
        <v>0</v>
      </c>
      <c r="AB18" s="82"/>
      <c r="AC18" s="83"/>
      <c r="AD18" s="81"/>
      <c r="AE18" s="83"/>
      <c r="AF18" s="78">
        <f>A!AF18+B!AF18+'C'!AF18+D!AF18</f>
        <v>0</v>
      </c>
      <c r="AG18" s="79"/>
      <c r="AH18" s="80"/>
      <c r="AI18" s="78"/>
      <c r="AJ18" s="80"/>
      <c r="AK18" s="78">
        <f>A!AK18+B!AK18+'C'!AK18+D!AK18</f>
        <v>0</v>
      </c>
      <c r="AL18" s="79"/>
      <c r="AM18" s="80"/>
      <c r="AN18" s="78"/>
      <c r="AO18" s="80"/>
      <c r="AP18" s="78">
        <f>A!AP18+B!AP18+'C'!AP18+D!AP18</f>
        <v>0</v>
      </c>
      <c r="AQ18" s="79"/>
      <c r="AR18" s="80"/>
      <c r="AS18" s="78"/>
      <c r="AT18" s="80"/>
      <c r="AU18" s="81">
        <f>A!AU18+B!AU18+'C'!AU18+D!AU18</f>
        <v>0</v>
      </c>
      <c r="AV18" s="82"/>
      <c r="AW18" s="83"/>
      <c r="AX18" s="81"/>
      <c r="AY18" s="83"/>
      <c r="AZ18" s="78">
        <f>A!AZ18+B!AZ18+'C'!AZ18+D!AZ18</f>
        <v>0</v>
      </c>
      <c r="BA18" s="79"/>
      <c r="BB18" s="80"/>
      <c r="BC18" s="78"/>
      <c r="BD18" s="80"/>
      <c r="BE18" s="78">
        <f>A!BE18+B!BE18+'C'!BE18+D!BE18</f>
        <v>0</v>
      </c>
      <c r="BF18" s="79"/>
      <c r="BG18" s="80"/>
      <c r="BH18" s="78"/>
      <c r="BI18" s="80"/>
      <c r="BJ18" s="78">
        <f>A!BJ18+B!BJ18+'C'!BJ18+D!BJ18</f>
        <v>0</v>
      </c>
      <c r="BK18" s="79"/>
      <c r="BL18" s="80"/>
      <c r="BM18" s="78"/>
      <c r="BN18" s="80"/>
      <c r="BO18" s="81">
        <f>A!BO18+B!BO18+'C'!BO18+D!BO18</f>
        <v>0</v>
      </c>
      <c r="BP18" s="82"/>
      <c r="BQ18" s="83"/>
      <c r="BR18" s="81"/>
      <c r="BS18" s="83"/>
      <c r="BT18" s="78">
        <f>A!BT18+B!BT18+'C'!BT18+D!BT18</f>
        <v>0</v>
      </c>
      <c r="BU18" s="79"/>
      <c r="BV18" s="80"/>
      <c r="BW18" s="78"/>
      <c r="BX18" s="80"/>
      <c r="BY18" s="78">
        <f>A!BY18+B!BY18+'C'!BY18+D!BY18</f>
        <v>0</v>
      </c>
      <c r="BZ18" s="79"/>
      <c r="CA18" s="80"/>
      <c r="CB18" s="78"/>
      <c r="CC18" s="80"/>
      <c r="CD18" s="78">
        <f>A!CD18+B!CD18+'C'!CD18+D!CD18</f>
        <v>0</v>
      </c>
      <c r="CE18" s="79"/>
      <c r="CF18" s="80"/>
      <c r="CG18" s="78"/>
      <c r="CH18" s="80"/>
      <c r="CI18" s="81">
        <f>A!CI18+B!CI18+'C'!CI18+D!CI18</f>
        <v>0</v>
      </c>
      <c r="CJ18" s="82"/>
      <c r="CK18" s="83"/>
      <c r="CL18" s="81"/>
      <c r="CM18" s="83"/>
    </row>
    <row r="19" spans="1:91" ht="19.5" customHeight="1" x14ac:dyDescent="0.45">
      <c r="A19" s="101" t="s">
        <v>169</v>
      </c>
      <c r="B19" s="102"/>
      <c r="C19" s="102"/>
      <c r="D19" s="102"/>
      <c r="E19" s="102"/>
      <c r="F19" s="103"/>
      <c r="G19" s="81">
        <f>A!G19+B!G19+'C'!G19+D!G19</f>
        <v>0</v>
      </c>
      <c r="H19" s="82"/>
      <c r="I19" s="83"/>
      <c r="J19" s="84" t="e">
        <f>G19/G18</f>
        <v>#DIV/0!</v>
      </c>
      <c r="K19" s="85"/>
      <c r="L19" s="78">
        <f>A!L19+B!L19+'C'!L19+D!L19</f>
        <v>0</v>
      </c>
      <c r="M19" s="79"/>
      <c r="N19" s="80"/>
      <c r="O19" s="76" t="e">
        <f t="shared" ref="O19" si="16">L19/L18</f>
        <v>#DIV/0!</v>
      </c>
      <c r="P19" s="77"/>
      <c r="Q19" s="78">
        <f>A!Q19+B!Q19+'C'!Q19+D!Q19</f>
        <v>0</v>
      </c>
      <c r="R19" s="79"/>
      <c r="S19" s="80"/>
      <c r="T19" s="76" t="e">
        <f t="shared" ref="T19" si="17">Q19/Q18</f>
        <v>#DIV/0!</v>
      </c>
      <c r="U19" s="77"/>
      <c r="V19" s="78">
        <f>A!V19+B!V19+'C'!V19+D!V19</f>
        <v>0</v>
      </c>
      <c r="W19" s="79"/>
      <c r="X19" s="80"/>
      <c r="Y19" s="76" t="e">
        <f t="shared" ref="Y19" si="18">V19/V18</f>
        <v>#DIV/0!</v>
      </c>
      <c r="Z19" s="77"/>
      <c r="AA19" s="81">
        <f>A!AA19+B!AA19+'C'!AA19+D!AA19</f>
        <v>0</v>
      </c>
      <c r="AB19" s="82"/>
      <c r="AC19" s="83"/>
      <c r="AD19" s="84" t="e">
        <f t="shared" ref="AD19" si="19">AA19/AA18</f>
        <v>#DIV/0!</v>
      </c>
      <c r="AE19" s="85"/>
      <c r="AF19" s="78">
        <f>A!AF19+B!AF19+'C'!AF19+D!AF19</f>
        <v>0</v>
      </c>
      <c r="AG19" s="79"/>
      <c r="AH19" s="80"/>
      <c r="AI19" s="76" t="e">
        <f t="shared" ref="AI19" si="20">AF19/AF18</f>
        <v>#DIV/0!</v>
      </c>
      <c r="AJ19" s="77"/>
      <c r="AK19" s="78">
        <f>A!AK19+B!AK19+'C'!AK19+D!AK19</f>
        <v>0</v>
      </c>
      <c r="AL19" s="79"/>
      <c r="AM19" s="80"/>
      <c r="AN19" s="76" t="e">
        <f t="shared" ref="AN19" si="21">AK19/AK18</f>
        <v>#DIV/0!</v>
      </c>
      <c r="AO19" s="77"/>
      <c r="AP19" s="78">
        <f>A!AP19+B!AP19+'C'!AP19+D!AP19</f>
        <v>0</v>
      </c>
      <c r="AQ19" s="79"/>
      <c r="AR19" s="80"/>
      <c r="AS19" s="76" t="e">
        <f t="shared" ref="AS19" si="22">AP19/AP18</f>
        <v>#DIV/0!</v>
      </c>
      <c r="AT19" s="77"/>
      <c r="AU19" s="81">
        <f>A!AU19+B!AU19+'C'!AU19+D!AU19</f>
        <v>0</v>
      </c>
      <c r="AV19" s="82"/>
      <c r="AW19" s="83"/>
      <c r="AX19" s="84" t="e">
        <f t="shared" ref="AX19" si="23">AU19/AU18</f>
        <v>#DIV/0!</v>
      </c>
      <c r="AY19" s="85"/>
      <c r="AZ19" s="78">
        <f>A!AZ19+B!AZ19+'C'!AZ19+D!AZ19</f>
        <v>0</v>
      </c>
      <c r="BA19" s="79"/>
      <c r="BB19" s="80"/>
      <c r="BC19" s="76" t="e">
        <f t="shared" ref="BC19" si="24">AZ19/AZ18</f>
        <v>#DIV/0!</v>
      </c>
      <c r="BD19" s="77"/>
      <c r="BE19" s="78">
        <f>A!BE19+B!BE19+'C'!BE19+D!BE19</f>
        <v>0</v>
      </c>
      <c r="BF19" s="79"/>
      <c r="BG19" s="80"/>
      <c r="BH19" s="76" t="e">
        <f t="shared" ref="BH19" si="25">BE19/BE18</f>
        <v>#DIV/0!</v>
      </c>
      <c r="BI19" s="77"/>
      <c r="BJ19" s="78">
        <f>A!BJ19+B!BJ19+'C'!BJ19+D!BJ19</f>
        <v>0</v>
      </c>
      <c r="BK19" s="79"/>
      <c r="BL19" s="80"/>
      <c r="BM19" s="76" t="e">
        <f t="shared" ref="BM19" si="26">BJ19/BJ18</f>
        <v>#DIV/0!</v>
      </c>
      <c r="BN19" s="77"/>
      <c r="BO19" s="81">
        <f>A!BO19+B!BO19+'C'!BO19+D!BO19</f>
        <v>0</v>
      </c>
      <c r="BP19" s="82"/>
      <c r="BQ19" s="83"/>
      <c r="BR19" s="84" t="e">
        <f t="shared" ref="BR19" si="27">BO19/BO18</f>
        <v>#DIV/0!</v>
      </c>
      <c r="BS19" s="85"/>
      <c r="BT19" s="78">
        <f>A!BT19+B!BT19+'C'!BT19+D!BT19</f>
        <v>0</v>
      </c>
      <c r="BU19" s="79"/>
      <c r="BV19" s="80"/>
      <c r="BW19" s="76" t="e">
        <f t="shared" ref="BW19" si="28">BT19/BT18</f>
        <v>#DIV/0!</v>
      </c>
      <c r="BX19" s="77"/>
      <c r="BY19" s="78">
        <f>A!BY19+B!BY19+'C'!BY19+D!BY19</f>
        <v>0</v>
      </c>
      <c r="BZ19" s="79"/>
      <c r="CA19" s="80"/>
      <c r="CB19" s="76" t="e">
        <f t="shared" ref="CB19" si="29">BY19/BY18</f>
        <v>#DIV/0!</v>
      </c>
      <c r="CC19" s="77"/>
      <c r="CD19" s="78">
        <f>A!CD19+B!CD19+'C'!CD19+D!CD19</f>
        <v>0</v>
      </c>
      <c r="CE19" s="79"/>
      <c r="CF19" s="80"/>
      <c r="CG19" s="76" t="e">
        <f t="shared" ref="CG19" si="30">CD19/CD18</f>
        <v>#DIV/0!</v>
      </c>
      <c r="CH19" s="77"/>
      <c r="CI19" s="81">
        <f>A!CI19+B!CI19+'C'!CI19+D!CI19</f>
        <v>0</v>
      </c>
      <c r="CJ19" s="82"/>
      <c r="CK19" s="83"/>
      <c r="CL19" s="84" t="e">
        <f t="shared" ref="CL19" si="31">CI19/CI18</f>
        <v>#DIV/0!</v>
      </c>
      <c r="CM19" s="85"/>
    </row>
    <row r="20" spans="1:91" ht="19.95" customHeight="1" x14ac:dyDescent="0.45">
      <c r="A20" s="101" t="s">
        <v>4</v>
      </c>
      <c r="B20" s="102"/>
      <c r="C20" s="102"/>
      <c r="D20" s="102"/>
      <c r="E20" s="102"/>
      <c r="F20" s="103"/>
      <c r="G20" s="81">
        <f>A!G20+B!G20+'C'!G20+D!G20</f>
        <v>0</v>
      </c>
      <c r="H20" s="82"/>
      <c r="I20" s="83"/>
      <c r="J20" s="81"/>
      <c r="K20" s="83"/>
      <c r="L20" s="78">
        <f>A!L20+B!L20+'C'!L20+D!L20</f>
        <v>0</v>
      </c>
      <c r="M20" s="79"/>
      <c r="N20" s="80"/>
      <c r="O20" s="78"/>
      <c r="P20" s="80"/>
      <c r="Q20" s="78">
        <f>A!Q20+B!Q20+'C'!Q20+D!Q20</f>
        <v>0</v>
      </c>
      <c r="R20" s="79"/>
      <c r="S20" s="80"/>
      <c r="T20" s="78"/>
      <c r="U20" s="80"/>
      <c r="V20" s="78">
        <f>A!V20+B!V20+'C'!V20+D!V20</f>
        <v>0</v>
      </c>
      <c r="W20" s="79"/>
      <c r="X20" s="80"/>
      <c r="Y20" s="78"/>
      <c r="Z20" s="80"/>
      <c r="AA20" s="81">
        <f>A!AA20+B!AA20+'C'!AA20+D!AA20</f>
        <v>0</v>
      </c>
      <c r="AB20" s="82"/>
      <c r="AC20" s="83"/>
      <c r="AD20" s="81"/>
      <c r="AE20" s="83"/>
      <c r="AF20" s="78">
        <f>A!AF20+B!AF20+'C'!AF20+D!AF20</f>
        <v>0</v>
      </c>
      <c r="AG20" s="79"/>
      <c r="AH20" s="80"/>
      <c r="AI20" s="78"/>
      <c r="AJ20" s="80"/>
      <c r="AK20" s="78">
        <f>A!AK20+B!AK20+'C'!AK20+D!AK20</f>
        <v>0</v>
      </c>
      <c r="AL20" s="79"/>
      <c r="AM20" s="80"/>
      <c r="AN20" s="78"/>
      <c r="AO20" s="80"/>
      <c r="AP20" s="78">
        <f>A!AP20+B!AP20+'C'!AP20+D!AP20</f>
        <v>0</v>
      </c>
      <c r="AQ20" s="79"/>
      <c r="AR20" s="80"/>
      <c r="AS20" s="78"/>
      <c r="AT20" s="80"/>
      <c r="AU20" s="81">
        <f>A!AU20+B!AU20+'C'!AU20+D!AU20</f>
        <v>0</v>
      </c>
      <c r="AV20" s="82"/>
      <c r="AW20" s="83"/>
      <c r="AX20" s="81"/>
      <c r="AY20" s="83"/>
      <c r="AZ20" s="78">
        <f>A!AZ20+B!AZ20+'C'!AZ20+D!AZ20</f>
        <v>0</v>
      </c>
      <c r="BA20" s="79"/>
      <c r="BB20" s="80"/>
      <c r="BC20" s="78"/>
      <c r="BD20" s="80"/>
      <c r="BE20" s="78">
        <f>A!BE20+B!BE20+'C'!BE20+D!BE20</f>
        <v>0</v>
      </c>
      <c r="BF20" s="79"/>
      <c r="BG20" s="80"/>
      <c r="BH20" s="78"/>
      <c r="BI20" s="80"/>
      <c r="BJ20" s="78">
        <f>A!BJ20+B!BJ20+'C'!BJ20+D!BJ20</f>
        <v>0</v>
      </c>
      <c r="BK20" s="79"/>
      <c r="BL20" s="80"/>
      <c r="BM20" s="78"/>
      <c r="BN20" s="80"/>
      <c r="BO20" s="81">
        <f>A!BO20+B!BO20+'C'!BO20+D!BO20</f>
        <v>0</v>
      </c>
      <c r="BP20" s="82"/>
      <c r="BQ20" s="83"/>
      <c r="BR20" s="81"/>
      <c r="BS20" s="83"/>
      <c r="BT20" s="78">
        <f>A!BT20+B!BT20+'C'!BT20+D!BT20</f>
        <v>0</v>
      </c>
      <c r="BU20" s="79"/>
      <c r="BV20" s="80"/>
      <c r="BW20" s="78"/>
      <c r="BX20" s="80"/>
      <c r="BY20" s="78">
        <f>A!BY20+B!BY20+'C'!BY20+D!BY20</f>
        <v>0</v>
      </c>
      <c r="BZ20" s="79"/>
      <c r="CA20" s="80"/>
      <c r="CB20" s="78"/>
      <c r="CC20" s="80"/>
      <c r="CD20" s="78">
        <f>A!CD20+B!CD20+'C'!CD20+D!CD20</f>
        <v>0</v>
      </c>
      <c r="CE20" s="79"/>
      <c r="CF20" s="80"/>
      <c r="CG20" s="78"/>
      <c r="CH20" s="80"/>
      <c r="CI20" s="81">
        <f>A!CI20+B!CI20+'C'!CI20+D!CI20</f>
        <v>0</v>
      </c>
      <c r="CJ20" s="82"/>
      <c r="CK20" s="83"/>
      <c r="CL20" s="81"/>
      <c r="CM20" s="83"/>
    </row>
    <row r="21" spans="1:91" ht="19.95" customHeight="1" x14ac:dyDescent="0.45">
      <c r="A21" s="101" t="s">
        <v>100</v>
      </c>
      <c r="B21" s="102"/>
      <c r="C21" s="102"/>
      <c r="D21" s="102"/>
      <c r="E21" s="102"/>
      <c r="F21" s="103"/>
      <c r="G21" s="81">
        <f>A!G21+B!G21+'C'!G21+D!G21</f>
        <v>0</v>
      </c>
      <c r="H21" s="82"/>
      <c r="I21" s="83"/>
      <c r="J21" s="13"/>
      <c r="K21" s="14"/>
      <c r="L21" s="78">
        <f>A!L21+B!L21+'C'!L21+D!L21</f>
        <v>0</v>
      </c>
      <c r="M21" s="79"/>
      <c r="N21" s="80"/>
      <c r="O21" s="15"/>
      <c r="P21" s="16"/>
      <c r="Q21" s="78">
        <f>A!Q21+B!Q21+'C'!Q21+D!Q21</f>
        <v>0</v>
      </c>
      <c r="R21" s="79"/>
      <c r="S21" s="80"/>
      <c r="T21" s="15"/>
      <c r="U21" s="16"/>
      <c r="V21" s="78">
        <f>A!V21+B!V21+'C'!V21+D!V21</f>
        <v>0</v>
      </c>
      <c r="W21" s="79"/>
      <c r="X21" s="80"/>
      <c r="Y21" s="15"/>
      <c r="Z21" s="16"/>
      <c r="AA21" s="81">
        <f>A!AA21+B!AA21+'C'!AA21+D!AA21</f>
        <v>0</v>
      </c>
      <c r="AB21" s="82"/>
      <c r="AC21" s="83"/>
      <c r="AD21" s="13"/>
      <c r="AE21" s="14"/>
      <c r="AF21" s="78">
        <f>A!AF21+B!AF21+'C'!AF21+D!AF21</f>
        <v>0</v>
      </c>
      <c r="AG21" s="79"/>
      <c r="AH21" s="80"/>
      <c r="AI21" s="15"/>
      <c r="AJ21" s="16"/>
      <c r="AK21" s="78">
        <f>A!AK21+B!AK21+'C'!AK21+D!AK21</f>
        <v>0</v>
      </c>
      <c r="AL21" s="79"/>
      <c r="AM21" s="80"/>
      <c r="AN21" s="15"/>
      <c r="AO21" s="16"/>
      <c r="AP21" s="78">
        <f>A!AP21+B!AP21+'C'!AP21+D!AP21</f>
        <v>0</v>
      </c>
      <c r="AQ21" s="79"/>
      <c r="AR21" s="80"/>
      <c r="AS21" s="15"/>
      <c r="AT21" s="16"/>
      <c r="AU21" s="81">
        <f>A!AU21+B!AU21+'C'!AU21+D!AU21</f>
        <v>0</v>
      </c>
      <c r="AV21" s="82"/>
      <c r="AW21" s="83"/>
      <c r="AX21" s="13"/>
      <c r="AY21" s="14"/>
      <c r="AZ21" s="78">
        <f>A!AZ21+B!AZ21+'C'!AZ21+D!AZ21</f>
        <v>0</v>
      </c>
      <c r="BA21" s="79"/>
      <c r="BB21" s="80"/>
      <c r="BC21" s="15"/>
      <c r="BD21" s="16"/>
      <c r="BE21" s="78">
        <f>A!BE21+B!BE21+'C'!BE21+D!BE21</f>
        <v>0</v>
      </c>
      <c r="BF21" s="79"/>
      <c r="BG21" s="80"/>
      <c r="BH21" s="15"/>
      <c r="BI21" s="16"/>
      <c r="BJ21" s="78">
        <f>A!BJ21+B!BJ21+'C'!BJ21+D!BJ21</f>
        <v>0</v>
      </c>
      <c r="BK21" s="79"/>
      <c r="BL21" s="80"/>
      <c r="BM21" s="15"/>
      <c r="BN21" s="16"/>
      <c r="BO21" s="81">
        <f>A!BO21+B!BO21+'C'!BO21+D!BO21</f>
        <v>0</v>
      </c>
      <c r="BP21" s="82"/>
      <c r="BQ21" s="83"/>
      <c r="BR21" s="13"/>
      <c r="BS21" s="14"/>
      <c r="BT21" s="78">
        <f>A!BT21+B!BT21+'C'!BT21+D!BT21</f>
        <v>0</v>
      </c>
      <c r="BU21" s="79"/>
      <c r="BV21" s="80"/>
      <c r="BW21" s="15"/>
      <c r="BX21" s="16"/>
      <c r="BY21" s="78">
        <f>A!BY21+B!BY21+'C'!BY21+D!BY21</f>
        <v>0</v>
      </c>
      <c r="BZ21" s="79"/>
      <c r="CA21" s="80"/>
      <c r="CB21" s="15"/>
      <c r="CC21" s="16"/>
      <c r="CD21" s="78">
        <f>A!CD21+B!CD21+'C'!CD21+D!CD21</f>
        <v>0</v>
      </c>
      <c r="CE21" s="79"/>
      <c r="CF21" s="80"/>
      <c r="CG21" s="15"/>
      <c r="CH21" s="16"/>
      <c r="CI21" s="81">
        <f>A!CI21+B!CI21+'C'!CI21+D!CI21</f>
        <v>0</v>
      </c>
      <c r="CJ21" s="82"/>
      <c r="CK21" s="83"/>
      <c r="CL21" s="13"/>
      <c r="CM21" s="14"/>
    </row>
    <row r="22" spans="1:91" ht="19.95" customHeight="1" x14ac:dyDescent="0.45">
      <c r="A22" s="101" t="s">
        <v>101</v>
      </c>
      <c r="B22" s="102"/>
      <c r="C22" s="102"/>
      <c r="D22" s="102"/>
      <c r="E22" s="102"/>
      <c r="F22" s="103"/>
      <c r="G22" s="81">
        <f>A!G22+B!G22+'C'!G22+D!G22</f>
        <v>0</v>
      </c>
      <c r="H22" s="82"/>
      <c r="I22" s="83"/>
      <c r="J22" s="13"/>
      <c r="K22" s="14"/>
      <c r="L22" s="78">
        <f>A!L22+B!L22+'C'!L22+D!L22</f>
        <v>0</v>
      </c>
      <c r="M22" s="79"/>
      <c r="N22" s="80"/>
      <c r="O22" s="15"/>
      <c r="P22" s="16"/>
      <c r="Q22" s="78">
        <f>A!Q22+B!Q22+'C'!Q22+D!Q22</f>
        <v>0</v>
      </c>
      <c r="R22" s="79"/>
      <c r="S22" s="80"/>
      <c r="T22" s="15"/>
      <c r="U22" s="16"/>
      <c r="V22" s="78">
        <f>A!V22+B!V22+'C'!V22+D!V22</f>
        <v>0</v>
      </c>
      <c r="W22" s="79"/>
      <c r="X22" s="80"/>
      <c r="Y22" s="15"/>
      <c r="Z22" s="16"/>
      <c r="AA22" s="81">
        <f>A!AA22+B!AA22+'C'!AA22+D!AA22</f>
        <v>0</v>
      </c>
      <c r="AB22" s="82"/>
      <c r="AC22" s="83"/>
      <c r="AD22" s="13"/>
      <c r="AE22" s="14"/>
      <c r="AF22" s="78">
        <f>A!AF22+B!AF22+'C'!AF22+D!AF22</f>
        <v>0</v>
      </c>
      <c r="AG22" s="79"/>
      <c r="AH22" s="80"/>
      <c r="AI22" s="15"/>
      <c r="AJ22" s="16"/>
      <c r="AK22" s="78">
        <f>A!AK22+B!AK22+'C'!AK22+D!AK22</f>
        <v>0</v>
      </c>
      <c r="AL22" s="79"/>
      <c r="AM22" s="80"/>
      <c r="AN22" s="15"/>
      <c r="AO22" s="16"/>
      <c r="AP22" s="78">
        <f>A!AP22+B!AP22+'C'!AP22+D!AP22</f>
        <v>0</v>
      </c>
      <c r="AQ22" s="79"/>
      <c r="AR22" s="80"/>
      <c r="AS22" s="15"/>
      <c r="AT22" s="16"/>
      <c r="AU22" s="81">
        <f>A!AU22+B!AU22+'C'!AU22+D!AU22</f>
        <v>0</v>
      </c>
      <c r="AV22" s="82"/>
      <c r="AW22" s="83"/>
      <c r="AX22" s="13"/>
      <c r="AY22" s="14"/>
      <c r="AZ22" s="78">
        <f>A!AZ22+B!AZ22+'C'!AZ22+D!AZ22</f>
        <v>0</v>
      </c>
      <c r="BA22" s="79"/>
      <c r="BB22" s="80"/>
      <c r="BC22" s="15"/>
      <c r="BD22" s="16"/>
      <c r="BE22" s="78">
        <f>A!BE22+B!BE22+'C'!BE22+D!BE22</f>
        <v>0</v>
      </c>
      <c r="BF22" s="79"/>
      <c r="BG22" s="80"/>
      <c r="BH22" s="15"/>
      <c r="BI22" s="16"/>
      <c r="BJ22" s="78">
        <f>A!BJ22+B!BJ22+'C'!BJ22+D!BJ22</f>
        <v>0</v>
      </c>
      <c r="BK22" s="79"/>
      <c r="BL22" s="80"/>
      <c r="BM22" s="15"/>
      <c r="BN22" s="16"/>
      <c r="BO22" s="81">
        <f>A!BO22+B!BO22+'C'!BO22+D!BO22</f>
        <v>0</v>
      </c>
      <c r="BP22" s="82"/>
      <c r="BQ22" s="83"/>
      <c r="BR22" s="13"/>
      <c r="BS22" s="14"/>
      <c r="BT22" s="78">
        <f>A!BT22+B!BT22+'C'!BT22+D!BT22</f>
        <v>0</v>
      </c>
      <c r="BU22" s="79"/>
      <c r="BV22" s="80"/>
      <c r="BW22" s="15"/>
      <c r="BX22" s="16"/>
      <c r="BY22" s="78">
        <f>A!BY22+B!BY22+'C'!BY22+D!BY22</f>
        <v>0</v>
      </c>
      <c r="BZ22" s="79"/>
      <c r="CA22" s="80"/>
      <c r="CB22" s="15"/>
      <c r="CC22" s="16"/>
      <c r="CD22" s="78">
        <f>A!CD22+B!CD22+'C'!CD22+D!CD22</f>
        <v>0</v>
      </c>
      <c r="CE22" s="79"/>
      <c r="CF22" s="80"/>
      <c r="CG22" s="15"/>
      <c r="CH22" s="16"/>
      <c r="CI22" s="81">
        <f>A!CI22+B!CI22+'C'!CI22+D!CI22</f>
        <v>0</v>
      </c>
      <c r="CJ22" s="82"/>
      <c r="CK22" s="83"/>
      <c r="CL22" s="13"/>
      <c r="CM22" s="14"/>
    </row>
    <row r="23" spans="1:91" ht="19.95" customHeight="1" x14ac:dyDescent="0.45">
      <c r="A23" s="101" t="s">
        <v>102</v>
      </c>
      <c r="B23" s="102"/>
      <c r="C23" s="102"/>
      <c r="D23" s="102"/>
      <c r="E23" s="102"/>
      <c r="F23" s="103"/>
      <c r="G23" s="81">
        <f>A!G23+B!G23+'C'!G23+D!G23</f>
        <v>0</v>
      </c>
      <c r="H23" s="82"/>
      <c r="I23" s="83"/>
      <c r="J23" s="13"/>
      <c r="K23" s="14"/>
      <c r="L23" s="78">
        <f>A!L23+B!L23+'C'!L23+D!L23</f>
        <v>0</v>
      </c>
      <c r="M23" s="79"/>
      <c r="N23" s="80"/>
      <c r="O23" s="15"/>
      <c r="P23" s="16"/>
      <c r="Q23" s="78">
        <f>A!Q23+B!Q23+'C'!Q23+D!Q23</f>
        <v>0</v>
      </c>
      <c r="R23" s="79"/>
      <c r="S23" s="80"/>
      <c r="T23" s="15"/>
      <c r="U23" s="16"/>
      <c r="V23" s="78">
        <f>A!V23+B!V23+'C'!V23+D!V23</f>
        <v>0</v>
      </c>
      <c r="W23" s="79"/>
      <c r="X23" s="80"/>
      <c r="Y23" s="15"/>
      <c r="Z23" s="16"/>
      <c r="AA23" s="81">
        <f>A!AA23+B!AA23+'C'!AA23+D!AA23</f>
        <v>0</v>
      </c>
      <c r="AB23" s="82"/>
      <c r="AC23" s="83"/>
      <c r="AD23" s="13"/>
      <c r="AE23" s="14"/>
      <c r="AF23" s="78">
        <f>A!AF23+B!AF23+'C'!AF23+D!AF23</f>
        <v>0</v>
      </c>
      <c r="AG23" s="79"/>
      <c r="AH23" s="80"/>
      <c r="AI23" s="15"/>
      <c r="AJ23" s="16"/>
      <c r="AK23" s="78">
        <f>A!AK23+B!AK23+'C'!AK23+D!AK23</f>
        <v>0</v>
      </c>
      <c r="AL23" s="79"/>
      <c r="AM23" s="80"/>
      <c r="AN23" s="15"/>
      <c r="AO23" s="16"/>
      <c r="AP23" s="78">
        <f>A!AP23+B!AP23+'C'!AP23+D!AP23</f>
        <v>0</v>
      </c>
      <c r="AQ23" s="79"/>
      <c r="AR23" s="80"/>
      <c r="AS23" s="15"/>
      <c r="AT23" s="16"/>
      <c r="AU23" s="81">
        <f>A!AU23+B!AU23+'C'!AU23+D!AU23</f>
        <v>0</v>
      </c>
      <c r="AV23" s="82"/>
      <c r="AW23" s="83"/>
      <c r="AX23" s="13"/>
      <c r="AY23" s="14"/>
      <c r="AZ23" s="78">
        <f>A!AZ23+B!AZ23+'C'!AZ23+D!AZ23</f>
        <v>0</v>
      </c>
      <c r="BA23" s="79"/>
      <c r="BB23" s="80"/>
      <c r="BC23" s="15"/>
      <c r="BD23" s="16"/>
      <c r="BE23" s="78">
        <f>A!BE23+B!BE23+'C'!BE23+D!BE23</f>
        <v>0</v>
      </c>
      <c r="BF23" s="79"/>
      <c r="BG23" s="80"/>
      <c r="BH23" s="15"/>
      <c r="BI23" s="16"/>
      <c r="BJ23" s="78">
        <f>A!BJ23+B!BJ23+'C'!BJ23+D!BJ23</f>
        <v>0</v>
      </c>
      <c r="BK23" s="79"/>
      <c r="BL23" s="80"/>
      <c r="BM23" s="15"/>
      <c r="BN23" s="16"/>
      <c r="BO23" s="81">
        <f>A!BO23+B!BO23+'C'!BO23+D!BO23</f>
        <v>0</v>
      </c>
      <c r="BP23" s="82"/>
      <c r="BQ23" s="83"/>
      <c r="BR23" s="13"/>
      <c r="BS23" s="14"/>
      <c r="BT23" s="78">
        <f>A!BT23+B!BT23+'C'!BT23+D!BT23</f>
        <v>0</v>
      </c>
      <c r="BU23" s="79"/>
      <c r="BV23" s="80"/>
      <c r="BW23" s="15"/>
      <c r="BX23" s="16"/>
      <c r="BY23" s="78">
        <f>A!BY23+B!BY23+'C'!BY23+D!BY23</f>
        <v>0</v>
      </c>
      <c r="BZ23" s="79"/>
      <c r="CA23" s="80"/>
      <c r="CB23" s="15"/>
      <c r="CC23" s="16"/>
      <c r="CD23" s="78">
        <f>A!CD23+B!CD23+'C'!CD23+D!CD23</f>
        <v>0</v>
      </c>
      <c r="CE23" s="79"/>
      <c r="CF23" s="80"/>
      <c r="CG23" s="15"/>
      <c r="CH23" s="16"/>
      <c r="CI23" s="81">
        <f>A!CI23+B!CI23+'C'!CI23+D!CI23</f>
        <v>0</v>
      </c>
      <c r="CJ23" s="82"/>
      <c r="CK23" s="83"/>
      <c r="CL23" s="13"/>
      <c r="CM23" s="14"/>
    </row>
    <row r="24" spans="1:91" ht="19.95" customHeight="1" x14ac:dyDescent="0.45">
      <c r="A24" s="101" t="s">
        <v>103</v>
      </c>
      <c r="B24" s="102"/>
      <c r="C24" s="102"/>
      <c r="D24" s="102"/>
      <c r="E24" s="102"/>
      <c r="F24" s="103"/>
      <c r="G24" s="81">
        <f>A!G24+B!G24+'C'!G24+D!G24</f>
        <v>0</v>
      </c>
      <c r="H24" s="82"/>
      <c r="I24" s="83"/>
      <c r="J24" s="13"/>
      <c r="K24" s="14"/>
      <c r="L24" s="78">
        <f>A!L24+B!L24+'C'!L24+D!L24</f>
        <v>0</v>
      </c>
      <c r="M24" s="79"/>
      <c r="N24" s="80"/>
      <c r="O24" s="15"/>
      <c r="P24" s="16"/>
      <c r="Q24" s="78">
        <f>A!Q24+B!Q24+'C'!Q24+D!Q24</f>
        <v>0</v>
      </c>
      <c r="R24" s="79"/>
      <c r="S24" s="80"/>
      <c r="T24" s="15"/>
      <c r="U24" s="16"/>
      <c r="V24" s="78">
        <f>A!V24+B!V24+'C'!V24+D!V24</f>
        <v>0</v>
      </c>
      <c r="W24" s="79"/>
      <c r="X24" s="80"/>
      <c r="Y24" s="15"/>
      <c r="Z24" s="16"/>
      <c r="AA24" s="81">
        <f>A!AA24+B!AA24+'C'!AA24+D!AA24</f>
        <v>0</v>
      </c>
      <c r="AB24" s="82"/>
      <c r="AC24" s="83"/>
      <c r="AD24" s="13"/>
      <c r="AE24" s="14"/>
      <c r="AF24" s="78">
        <f>A!AF24+B!AF24+'C'!AF24+D!AF24</f>
        <v>0</v>
      </c>
      <c r="AG24" s="79"/>
      <c r="AH24" s="80"/>
      <c r="AI24" s="15"/>
      <c r="AJ24" s="16"/>
      <c r="AK24" s="78">
        <f>A!AK24+B!AK24+'C'!AK24+D!AK24</f>
        <v>0</v>
      </c>
      <c r="AL24" s="79"/>
      <c r="AM24" s="80"/>
      <c r="AN24" s="15"/>
      <c r="AO24" s="16"/>
      <c r="AP24" s="78">
        <f>A!AP24+B!AP24+'C'!AP24+D!AP24</f>
        <v>0</v>
      </c>
      <c r="AQ24" s="79"/>
      <c r="AR24" s="80"/>
      <c r="AS24" s="15"/>
      <c r="AT24" s="16"/>
      <c r="AU24" s="81">
        <f>A!AU24+B!AU24+'C'!AU24+D!AU24</f>
        <v>0</v>
      </c>
      <c r="AV24" s="82"/>
      <c r="AW24" s="83"/>
      <c r="AX24" s="13"/>
      <c r="AY24" s="14"/>
      <c r="AZ24" s="78">
        <f>A!AZ24+B!AZ24+'C'!AZ24+D!AZ24</f>
        <v>0</v>
      </c>
      <c r="BA24" s="79"/>
      <c r="BB24" s="80"/>
      <c r="BC24" s="15"/>
      <c r="BD24" s="16"/>
      <c r="BE24" s="78">
        <f>A!BE24+B!BE24+'C'!BE24+D!BE24</f>
        <v>0</v>
      </c>
      <c r="BF24" s="79"/>
      <c r="BG24" s="80"/>
      <c r="BH24" s="15"/>
      <c r="BI24" s="16"/>
      <c r="BJ24" s="78">
        <f>A!BJ24+B!BJ24+'C'!BJ24+D!BJ24</f>
        <v>0</v>
      </c>
      <c r="BK24" s="79"/>
      <c r="BL24" s="80"/>
      <c r="BM24" s="15"/>
      <c r="BN24" s="16"/>
      <c r="BO24" s="81">
        <f>A!BO24+B!BO24+'C'!BO24+D!BO24</f>
        <v>0</v>
      </c>
      <c r="BP24" s="82"/>
      <c r="BQ24" s="83"/>
      <c r="BR24" s="13"/>
      <c r="BS24" s="14"/>
      <c r="BT24" s="78">
        <f>A!BT24+B!BT24+'C'!BT24+D!BT24</f>
        <v>0</v>
      </c>
      <c r="BU24" s="79"/>
      <c r="BV24" s="80"/>
      <c r="BW24" s="15"/>
      <c r="BX24" s="16"/>
      <c r="BY24" s="78">
        <f>A!BY24+B!BY24+'C'!BY24+D!BY24</f>
        <v>0</v>
      </c>
      <c r="BZ24" s="79"/>
      <c r="CA24" s="80"/>
      <c r="CB24" s="15"/>
      <c r="CC24" s="16"/>
      <c r="CD24" s="78">
        <f>A!CD24+B!CD24+'C'!CD24+D!CD24</f>
        <v>0</v>
      </c>
      <c r="CE24" s="79"/>
      <c r="CF24" s="80"/>
      <c r="CG24" s="15"/>
      <c r="CH24" s="16"/>
      <c r="CI24" s="81">
        <f>A!CI24+B!CI24+'C'!CI24+D!CI24</f>
        <v>0</v>
      </c>
      <c r="CJ24" s="82"/>
      <c r="CK24" s="83"/>
      <c r="CL24" s="13"/>
      <c r="CM24" s="14"/>
    </row>
    <row r="25" spans="1:91" ht="19.95" customHeight="1" x14ac:dyDescent="0.45">
      <c r="A25" s="97" t="s">
        <v>123</v>
      </c>
      <c r="B25" s="98"/>
      <c r="C25" s="98"/>
      <c r="D25" s="98"/>
      <c r="E25" s="98"/>
      <c r="F25" s="99"/>
      <c r="G25" s="81">
        <f>A!G25+B!G25+'C'!G25+D!G25</f>
        <v>0</v>
      </c>
      <c r="H25" s="82"/>
      <c r="I25" s="83"/>
      <c r="J25" s="84" t="e">
        <f>G25/G20</f>
        <v>#DIV/0!</v>
      </c>
      <c r="K25" s="85"/>
      <c r="L25" s="78">
        <f>A!L25+B!L25+'C'!L25+D!L25</f>
        <v>0</v>
      </c>
      <c r="M25" s="79"/>
      <c r="N25" s="80"/>
      <c r="O25" s="76" t="e">
        <f t="shared" ref="O25" si="32">L25/L20</f>
        <v>#DIV/0!</v>
      </c>
      <c r="P25" s="77"/>
      <c r="Q25" s="78">
        <f>A!Q25+B!Q25+'C'!Q25+D!Q25</f>
        <v>0</v>
      </c>
      <c r="R25" s="79"/>
      <c r="S25" s="80"/>
      <c r="T25" s="76" t="e">
        <f t="shared" ref="T25:T29" si="33">Q25/Q20</f>
        <v>#DIV/0!</v>
      </c>
      <c r="U25" s="77"/>
      <c r="V25" s="78">
        <f>A!V25+B!V25+'C'!V25+D!V25</f>
        <v>0</v>
      </c>
      <c r="W25" s="79"/>
      <c r="X25" s="80"/>
      <c r="Y25" s="76" t="e">
        <f t="shared" ref="Y25:Y29" si="34">V25/V20</f>
        <v>#DIV/0!</v>
      </c>
      <c r="Z25" s="77"/>
      <c r="AA25" s="81">
        <f>A!AA25+B!AA25+'C'!AA25+D!AA25</f>
        <v>0</v>
      </c>
      <c r="AB25" s="82"/>
      <c r="AC25" s="83"/>
      <c r="AD25" s="84" t="e">
        <f>AA25/AA20</f>
        <v>#DIV/0!</v>
      </c>
      <c r="AE25" s="85"/>
      <c r="AF25" s="78">
        <f>A!AF25+B!AF25+'C'!AF25+D!AF25</f>
        <v>0</v>
      </c>
      <c r="AG25" s="79"/>
      <c r="AH25" s="80"/>
      <c r="AI25" s="76" t="e">
        <f t="shared" ref="AI25:AI29" si="35">AF25/AF20</f>
        <v>#DIV/0!</v>
      </c>
      <c r="AJ25" s="77"/>
      <c r="AK25" s="78">
        <f>A!AK25+B!AK25+'C'!AK25+D!AK25</f>
        <v>0</v>
      </c>
      <c r="AL25" s="79"/>
      <c r="AM25" s="80"/>
      <c r="AN25" s="76" t="e">
        <f t="shared" ref="AN25:AN29" si="36">AK25/AK20</f>
        <v>#DIV/0!</v>
      </c>
      <c r="AO25" s="77"/>
      <c r="AP25" s="78">
        <f>A!AP25+B!AP25+'C'!AP25+D!AP25</f>
        <v>0</v>
      </c>
      <c r="AQ25" s="79"/>
      <c r="AR25" s="80"/>
      <c r="AS25" s="76" t="e">
        <f t="shared" ref="AS25:AS29" si="37">AP25/AP20</f>
        <v>#DIV/0!</v>
      </c>
      <c r="AT25" s="77"/>
      <c r="AU25" s="81">
        <f>A!AU25+B!AU25+'C'!AU25+D!AU25</f>
        <v>0</v>
      </c>
      <c r="AV25" s="82"/>
      <c r="AW25" s="83"/>
      <c r="AX25" s="84" t="e">
        <f>AU25/AU20</f>
        <v>#DIV/0!</v>
      </c>
      <c r="AY25" s="85"/>
      <c r="AZ25" s="78">
        <f>A!AZ25+B!AZ25+'C'!AZ25+D!AZ25</f>
        <v>0</v>
      </c>
      <c r="BA25" s="79"/>
      <c r="BB25" s="80"/>
      <c r="BC25" s="76" t="e">
        <f t="shared" ref="BC25:BC29" si="38">AZ25/AZ20</f>
        <v>#DIV/0!</v>
      </c>
      <c r="BD25" s="77"/>
      <c r="BE25" s="78">
        <f>A!BE25+B!BE25+'C'!BE25+D!BE25</f>
        <v>0</v>
      </c>
      <c r="BF25" s="79"/>
      <c r="BG25" s="80"/>
      <c r="BH25" s="76" t="e">
        <f t="shared" ref="BH25:BH29" si="39">BE25/BE20</f>
        <v>#DIV/0!</v>
      </c>
      <c r="BI25" s="77"/>
      <c r="BJ25" s="78">
        <f>A!BJ25+B!BJ25+'C'!BJ25+D!BJ25</f>
        <v>0</v>
      </c>
      <c r="BK25" s="79"/>
      <c r="BL25" s="80"/>
      <c r="BM25" s="76" t="e">
        <f t="shared" ref="BM25:BM29" si="40">BJ25/BJ20</f>
        <v>#DIV/0!</v>
      </c>
      <c r="BN25" s="77"/>
      <c r="BO25" s="81">
        <f>A!BO25+B!BO25+'C'!BO25+D!BO25</f>
        <v>0</v>
      </c>
      <c r="BP25" s="82"/>
      <c r="BQ25" s="83"/>
      <c r="BR25" s="84" t="e">
        <f>BO25/BO20</f>
        <v>#DIV/0!</v>
      </c>
      <c r="BS25" s="85"/>
      <c r="BT25" s="78">
        <f>A!BT25+B!BT25+'C'!BT25+D!BT25</f>
        <v>0</v>
      </c>
      <c r="BU25" s="79"/>
      <c r="BV25" s="80"/>
      <c r="BW25" s="76" t="e">
        <f t="shared" ref="BW25:BW29" si="41">BT25/BT20</f>
        <v>#DIV/0!</v>
      </c>
      <c r="BX25" s="77"/>
      <c r="BY25" s="78">
        <f>A!BY25+B!BY25+'C'!BY25+D!BY25</f>
        <v>0</v>
      </c>
      <c r="BZ25" s="79"/>
      <c r="CA25" s="80"/>
      <c r="CB25" s="76" t="e">
        <f t="shared" ref="CB25:CB29" si="42">BY25/BY20</f>
        <v>#DIV/0!</v>
      </c>
      <c r="CC25" s="77"/>
      <c r="CD25" s="78">
        <f>A!CD25+B!CD25+'C'!CD25+D!CD25</f>
        <v>0</v>
      </c>
      <c r="CE25" s="79"/>
      <c r="CF25" s="80"/>
      <c r="CG25" s="76" t="e">
        <f t="shared" ref="CG25:CG29" si="43">CD25/CD20</f>
        <v>#DIV/0!</v>
      </c>
      <c r="CH25" s="77"/>
      <c r="CI25" s="81">
        <f>A!CI25+B!CI25+'C'!CI25+D!CI25</f>
        <v>0</v>
      </c>
      <c r="CJ25" s="82"/>
      <c r="CK25" s="83"/>
      <c r="CL25" s="84" t="e">
        <f>CI25/CI20</f>
        <v>#DIV/0!</v>
      </c>
      <c r="CM25" s="85"/>
    </row>
    <row r="26" spans="1:91" ht="19.95" customHeight="1" x14ac:dyDescent="0.45">
      <c r="A26" s="97" t="s">
        <v>100</v>
      </c>
      <c r="B26" s="98"/>
      <c r="C26" s="98"/>
      <c r="D26" s="98"/>
      <c r="E26" s="98"/>
      <c r="F26" s="99"/>
      <c r="G26" s="81">
        <f>A!G26+B!G26+'C'!G26+D!G26</f>
        <v>0</v>
      </c>
      <c r="H26" s="82"/>
      <c r="I26" s="83"/>
      <c r="J26" s="84" t="e">
        <f t="shared" ref="J26:J29" si="44">G26/G21</f>
        <v>#DIV/0!</v>
      </c>
      <c r="K26" s="85"/>
      <c r="L26" s="78">
        <f>A!L26+B!L26+'C'!L26+D!L26</f>
        <v>0</v>
      </c>
      <c r="M26" s="79"/>
      <c r="N26" s="80"/>
      <c r="O26" s="76" t="e">
        <f t="shared" ref="O26:O29" si="45">L26/L21</f>
        <v>#DIV/0!</v>
      </c>
      <c r="P26" s="77"/>
      <c r="Q26" s="78">
        <f>A!Q26+B!Q26+'C'!Q26+D!Q26</f>
        <v>0</v>
      </c>
      <c r="R26" s="79"/>
      <c r="S26" s="80"/>
      <c r="T26" s="76" t="e">
        <f t="shared" si="33"/>
        <v>#DIV/0!</v>
      </c>
      <c r="U26" s="77"/>
      <c r="V26" s="78">
        <f>A!V26+B!V26+'C'!V26+D!V26</f>
        <v>0</v>
      </c>
      <c r="W26" s="79"/>
      <c r="X26" s="80"/>
      <c r="Y26" s="76" t="e">
        <f t="shared" si="34"/>
        <v>#DIV/0!</v>
      </c>
      <c r="Z26" s="77"/>
      <c r="AA26" s="81">
        <f>A!AA26+B!AA26+'C'!AA26+D!AA26</f>
        <v>0</v>
      </c>
      <c r="AB26" s="82"/>
      <c r="AC26" s="83"/>
      <c r="AD26" s="84" t="e">
        <f t="shared" ref="AD26:AD29" si="46">AA26/AA21</f>
        <v>#DIV/0!</v>
      </c>
      <c r="AE26" s="85"/>
      <c r="AF26" s="78">
        <f>A!AF26+B!AF26+'C'!AF26+D!AF26</f>
        <v>0</v>
      </c>
      <c r="AG26" s="79"/>
      <c r="AH26" s="80"/>
      <c r="AI26" s="76" t="e">
        <f t="shared" si="35"/>
        <v>#DIV/0!</v>
      </c>
      <c r="AJ26" s="77"/>
      <c r="AK26" s="78">
        <f>A!AK26+B!AK26+'C'!AK26+D!AK26</f>
        <v>0</v>
      </c>
      <c r="AL26" s="79"/>
      <c r="AM26" s="80"/>
      <c r="AN26" s="76" t="e">
        <f t="shared" si="36"/>
        <v>#DIV/0!</v>
      </c>
      <c r="AO26" s="77"/>
      <c r="AP26" s="78">
        <f>A!AP26+B!AP26+'C'!AP26+D!AP26</f>
        <v>0</v>
      </c>
      <c r="AQ26" s="79"/>
      <c r="AR26" s="80"/>
      <c r="AS26" s="76" t="e">
        <f t="shared" si="37"/>
        <v>#DIV/0!</v>
      </c>
      <c r="AT26" s="77"/>
      <c r="AU26" s="81">
        <f>A!AU26+B!AU26+'C'!AU26+D!AU26</f>
        <v>0</v>
      </c>
      <c r="AV26" s="82"/>
      <c r="AW26" s="83"/>
      <c r="AX26" s="84" t="e">
        <f t="shared" ref="AX26:AX29" si="47">AU26/AU21</f>
        <v>#DIV/0!</v>
      </c>
      <c r="AY26" s="85"/>
      <c r="AZ26" s="78">
        <f>A!AZ26+B!AZ26+'C'!AZ26+D!AZ26</f>
        <v>0</v>
      </c>
      <c r="BA26" s="79"/>
      <c r="BB26" s="80"/>
      <c r="BC26" s="76" t="e">
        <f t="shared" si="38"/>
        <v>#DIV/0!</v>
      </c>
      <c r="BD26" s="77"/>
      <c r="BE26" s="78">
        <f>A!BE26+B!BE26+'C'!BE26+D!BE26</f>
        <v>0</v>
      </c>
      <c r="BF26" s="79"/>
      <c r="BG26" s="80"/>
      <c r="BH26" s="76" t="e">
        <f t="shared" si="39"/>
        <v>#DIV/0!</v>
      </c>
      <c r="BI26" s="77"/>
      <c r="BJ26" s="78">
        <f>A!BJ26+B!BJ26+'C'!BJ26+D!BJ26</f>
        <v>0</v>
      </c>
      <c r="BK26" s="79"/>
      <c r="BL26" s="80"/>
      <c r="BM26" s="76" t="e">
        <f t="shared" si="40"/>
        <v>#DIV/0!</v>
      </c>
      <c r="BN26" s="77"/>
      <c r="BO26" s="81">
        <f>A!BO26+B!BO26+'C'!BO26+D!BO26</f>
        <v>0</v>
      </c>
      <c r="BP26" s="82"/>
      <c r="BQ26" s="83"/>
      <c r="BR26" s="84" t="e">
        <f t="shared" ref="BR26:BR29" si="48">BO26/BO21</f>
        <v>#DIV/0!</v>
      </c>
      <c r="BS26" s="85"/>
      <c r="BT26" s="78">
        <f>A!BT26+B!BT26+'C'!BT26+D!BT26</f>
        <v>0</v>
      </c>
      <c r="BU26" s="79"/>
      <c r="BV26" s="80"/>
      <c r="BW26" s="76" t="e">
        <f t="shared" si="41"/>
        <v>#DIV/0!</v>
      </c>
      <c r="BX26" s="77"/>
      <c r="BY26" s="78">
        <f>A!BY26+B!BY26+'C'!BY26+D!BY26</f>
        <v>0</v>
      </c>
      <c r="BZ26" s="79"/>
      <c r="CA26" s="80"/>
      <c r="CB26" s="76" t="e">
        <f t="shared" si="42"/>
        <v>#DIV/0!</v>
      </c>
      <c r="CC26" s="77"/>
      <c r="CD26" s="78">
        <f>A!CD26+B!CD26+'C'!CD26+D!CD26</f>
        <v>0</v>
      </c>
      <c r="CE26" s="79"/>
      <c r="CF26" s="80"/>
      <c r="CG26" s="76" t="e">
        <f t="shared" si="43"/>
        <v>#DIV/0!</v>
      </c>
      <c r="CH26" s="77"/>
      <c r="CI26" s="81">
        <f>A!CI26+B!CI26+'C'!CI26+D!CI26</f>
        <v>0</v>
      </c>
      <c r="CJ26" s="82"/>
      <c r="CK26" s="83"/>
      <c r="CL26" s="84" t="e">
        <f t="shared" ref="CL26:CL29" si="49">CI26/CI21</f>
        <v>#DIV/0!</v>
      </c>
      <c r="CM26" s="85"/>
    </row>
    <row r="27" spans="1:91" ht="19.95" customHeight="1" x14ac:dyDescent="0.45">
      <c r="A27" s="97" t="s">
        <v>101</v>
      </c>
      <c r="B27" s="98"/>
      <c r="C27" s="98"/>
      <c r="D27" s="98"/>
      <c r="E27" s="98"/>
      <c r="F27" s="99"/>
      <c r="G27" s="81">
        <f>A!G27+B!G27+'C'!G27+D!G27</f>
        <v>0</v>
      </c>
      <c r="H27" s="82"/>
      <c r="I27" s="83"/>
      <c r="J27" s="84" t="e">
        <f t="shared" si="44"/>
        <v>#DIV/0!</v>
      </c>
      <c r="K27" s="85"/>
      <c r="L27" s="78">
        <f>A!L27+B!L27+'C'!L27+D!L27</f>
        <v>0</v>
      </c>
      <c r="M27" s="79"/>
      <c r="N27" s="80"/>
      <c r="O27" s="76" t="e">
        <f t="shared" si="45"/>
        <v>#DIV/0!</v>
      </c>
      <c r="P27" s="77"/>
      <c r="Q27" s="78">
        <f>A!Q27+B!Q27+'C'!Q27+D!Q27</f>
        <v>0</v>
      </c>
      <c r="R27" s="79"/>
      <c r="S27" s="80"/>
      <c r="T27" s="76" t="e">
        <f t="shared" si="33"/>
        <v>#DIV/0!</v>
      </c>
      <c r="U27" s="77"/>
      <c r="V27" s="78">
        <f>A!V27+B!V27+'C'!V27+D!V27</f>
        <v>0</v>
      </c>
      <c r="W27" s="79"/>
      <c r="X27" s="80"/>
      <c r="Y27" s="76" t="e">
        <f t="shared" si="34"/>
        <v>#DIV/0!</v>
      </c>
      <c r="Z27" s="77"/>
      <c r="AA27" s="81">
        <f>A!AA27+B!AA27+'C'!AA27+D!AA27</f>
        <v>0</v>
      </c>
      <c r="AB27" s="82"/>
      <c r="AC27" s="83"/>
      <c r="AD27" s="84" t="e">
        <f t="shared" si="46"/>
        <v>#DIV/0!</v>
      </c>
      <c r="AE27" s="85"/>
      <c r="AF27" s="78">
        <f>A!AF27+B!AF27+'C'!AF27+D!AF27</f>
        <v>0</v>
      </c>
      <c r="AG27" s="79"/>
      <c r="AH27" s="80"/>
      <c r="AI27" s="76" t="e">
        <f t="shared" si="35"/>
        <v>#DIV/0!</v>
      </c>
      <c r="AJ27" s="77"/>
      <c r="AK27" s="78">
        <f>A!AK27+B!AK27+'C'!AK27+D!AK27</f>
        <v>0</v>
      </c>
      <c r="AL27" s="79"/>
      <c r="AM27" s="80"/>
      <c r="AN27" s="76" t="e">
        <f t="shared" si="36"/>
        <v>#DIV/0!</v>
      </c>
      <c r="AO27" s="77"/>
      <c r="AP27" s="78">
        <f>A!AP27+B!AP27+'C'!AP27+D!AP27</f>
        <v>0</v>
      </c>
      <c r="AQ27" s="79"/>
      <c r="AR27" s="80"/>
      <c r="AS27" s="76" t="e">
        <f t="shared" si="37"/>
        <v>#DIV/0!</v>
      </c>
      <c r="AT27" s="77"/>
      <c r="AU27" s="81">
        <f>A!AU27+B!AU27+'C'!AU27+D!AU27</f>
        <v>0</v>
      </c>
      <c r="AV27" s="82"/>
      <c r="AW27" s="83"/>
      <c r="AX27" s="84" t="e">
        <f t="shared" si="47"/>
        <v>#DIV/0!</v>
      </c>
      <c r="AY27" s="85"/>
      <c r="AZ27" s="78">
        <f>A!AZ27+B!AZ27+'C'!AZ27+D!AZ27</f>
        <v>0</v>
      </c>
      <c r="BA27" s="79"/>
      <c r="BB27" s="80"/>
      <c r="BC27" s="76" t="e">
        <f t="shared" si="38"/>
        <v>#DIV/0!</v>
      </c>
      <c r="BD27" s="77"/>
      <c r="BE27" s="78">
        <f>A!BE27+B!BE27+'C'!BE27+D!BE27</f>
        <v>0</v>
      </c>
      <c r="BF27" s="79"/>
      <c r="BG27" s="80"/>
      <c r="BH27" s="76" t="e">
        <f t="shared" si="39"/>
        <v>#DIV/0!</v>
      </c>
      <c r="BI27" s="77"/>
      <c r="BJ27" s="78">
        <f>A!BJ27+B!BJ27+'C'!BJ27+D!BJ27</f>
        <v>0</v>
      </c>
      <c r="BK27" s="79"/>
      <c r="BL27" s="80"/>
      <c r="BM27" s="76" t="e">
        <f t="shared" si="40"/>
        <v>#DIV/0!</v>
      </c>
      <c r="BN27" s="77"/>
      <c r="BO27" s="81">
        <f>A!BO27+B!BO27+'C'!BO27+D!BO27</f>
        <v>0</v>
      </c>
      <c r="BP27" s="82"/>
      <c r="BQ27" s="83"/>
      <c r="BR27" s="84" t="e">
        <f t="shared" si="48"/>
        <v>#DIV/0!</v>
      </c>
      <c r="BS27" s="85"/>
      <c r="BT27" s="78">
        <f>A!BT27+B!BT27+'C'!BT27+D!BT27</f>
        <v>0</v>
      </c>
      <c r="BU27" s="79"/>
      <c r="BV27" s="80"/>
      <c r="BW27" s="76" t="e">
        <f t="shared" si="41"/>
        <v>#DIV/0!</v>
      </c>
      <c r="BX27" s="77"/>
      <c r="BY27" s="78">
        <f>A!BY27+B!BY27+'C'!BY27+D!BY27</f>
        <v>0</v>
      </c>
      <c r="BZ27" s="79"/>
      <c r="CA27" s="80"/>
      <c r="CB27" s="76" t="e">
        <f t="shared" si="42"/>
        <v>#DIV/0!</v>
      </c>
      <c r="CC27" s="77"/>
      <c r="CD27" s="78">
        <f>A!CD27+B!CD27+'C'!CD27+D!CD27</f>
        <v>0</v>
      </c>
      <c r="CE27" s="79"/>
      <c r="CF27" s="80"/>
      <c r="CG27" s="76" t="e">
        <f t="shared" si="43"/>
        <v>#DIV/0!</v>
      </c>
      <c r="CH27" s="77"/>
      <c r="CI27" s="81">
        <f>A!CI27+B!CI27+'C'!CI27+D!CI27</f>
        <v>0</v>
      </c>
      <c r="CJ27" s="82"/>
      <c r="CK27" s="83"/>
      <c r="CL27" s="84" t="e">
        <f t="shared" si="49"/>
        <v>#DIV/0!</v>
      </c>
      <c r="CM27" s="85"/>
    </row>
    <row r="28" spans="1:91" ht="19.95" customHeight="1" x14ac:dyDescent="0.45">
      <c r="A28" s="97" t="s">
        <v>102</v>
      </c>
      <c r="B28" s="98"/>
      <c r="C28" s="98"/>
      <c r="D28" s="98"/>
      <c r="E28" s="98"/>
      <c r="F28" s="99"/>
      <c r="G28" s="81">
        <f>A!G28+B!G28+'C'!G28+D!G28</f>
        <v>0</v>
      </c>
      <c r="H28" s="82"/>
      <c r="I28" s="83"/>
      <c r="J28" s="84" t="e">
        <f t="shared" si="44"/>
        <v>#DIV/0!</v>
      </c>
      <c r="K28" s="85"/>
      <c r="L28" s="78">
        <f>A!L28+B!L28+'C'!L28+D!L28</f>
        <v>0</v>
      </c>
      <c r="M28" s="79"/>
      <c r="N28" s="80"/>
      <c r="O28" s="76" t="e">
        <f t="shared" si="45"/>
        <v>#DIV/0!</v>
      </c>
      <c r="P28" s="77"/>
      <c r="Q28" s="78">
        <f>A!Q28+B!Q28+'C'!Q28+D!Q28</f>
        <v>0</v>
      </c>
      <c r="R28" s="79"/>
      <c r="S28" s="80"/>
      <c r="T28" s="76" t="e">
        <f t="shared" si="33"/>
        <v>#DIV/0!</v>
      </c>
      <c r="U28" s="77"/>
      <c r="V28" s="78">
        <f>A!V28+B!V28+'C'!V28+D!V28</f>
        <v>0</v>
      </c>
      <c r="W28" s="79"/>
      <c r="X28" s="80"/>
      <c r="Y28" s="76" t="e">
        <f t="shared" si="34"/>
        <v>#DIV/0!</v>
      </c>
      <c r="Z28" s="77"/>
      <c r="AA28" s="81">
        <f>A!AA28+B!AA28+'C'!AA28+D!AA28</f>
        <v>0</v>
      </c>
      <c r="AB28" s="82"/>
      <c r="AC28" s="83"/>
      <c r="AD28" s="84" t="e">
        <f t="shared" si="46"/>
        <v>#DIV/0!</v>
      </c>
      <c r="AE28" s="85"/>
      <c r="AF28" s="78">
        <f>A!AF28+B!AF28+'C'!AF28+D!AF28</f>
        <v>0</v>
      </c>
      <c r="AG28" s="79"/>
      <c r="AH28" s="80"/>
      <c r="AI28" s="76" t="e">
        <f t="shared" si="35"/>
        <v>#DIV/0!</v>
      </c>
      <c r="AJ28" s="77"/>
      <c r="AK28" s="78">
        <f>A!AK28+B!AK28+'C'!AK28+D!AK28</f>
        <v>0</v>
      </c>
      <c r="AL28" s="79"/>
      <c r="AM28" s="80"/>
      <c r="AN28" s="76" t="e">
        <f t="shared" si="36"/>
        <v>#DIV/0!</v>
      </c>
      <c r="AO28" s="77"/>
      <c r="AP28" s="78">
        <f>A!AP28+B!AP28+'C'!AP28+D!AP28</f>
        <v>0</v>
      </c>
      <c r="AQ28" s="79"/>
      <c r="AR28" s="80"/>
      <c r="AS28" s="76" t="e">
        <f t="shared" si="37"/>
        <v>#DIV/0!</v>
      </c>
      <c r="AT28" s="77"/>
      <c r="AU28" s="81">
        <f>A!AU28+B!AU28+'C'!AU28+D!AU28</f>
        <v>0</v>
      </c>
      <c r="AV28" s="82"/>
      <c r="AW28" s="83"/>
      <c r="AX28" s="84" t="e">
        <f t="shared" si="47"/>
        <v>#DIV/0!</v>
      </c>
      <c r="AY28" s="85"/>
      <c r="AZ28" s="78">
        <f>A!AZ28+B!AZ28+'C'!AZ28+D!AZ28</f>
        <v>0</v>
      </c>
      <c r="BA28" s="79"/>
      <c r="BB28" s="80"/>
      <c r="BC28" s="76" t="e">
        <f t="shared" si="38"/>
        <v>#DIV/0!</v>
      </c>
      <c r="BD28" s="77"/>
      <c r="BE28" s="78">
        <f>A!BE28+B!BE28+'C'!BE28+D!BE28</f>
        <v>0</v>
      </c>
      <c r="BF28" s="79"/>
      <c r="BG28" s="80"/>
      <c r="BH28" s="76" t="e">
        <f t="shared" si="39"/>
        <v>#DIV/0!</v>
      </c>
      <c r="BI28" s="77"/>
      <c r="BJ28" s="78">
        <f>A!BJ28+B!BJ28+'C'!BJ28+D!BJ28</f>
        <v>0</v>
      </c>
      <c r="BK28" s="79"/>
      <c r="BL28" s="80"/>
      <c r="BM28" s="76" t="e">
        <f t="shared" si="40"/>
        <v>#DIV/0!</v>
      </c>
      <c r="BN28" s="77"/>
      <c r="BO28" s="81">
        <f>A!BO28+B!BO28+'C'!BO28+D!BO28</f>
        <v>0</v>
      </c>
      <c r="BP28" s="82"/>
      <c r="BQ28" s="83"/>
      <c r="BR28" s="84" t="e">
        <f t="shared" si="48"/>
        <v>#DIV/0!</v>
      </c>
      <c r="BS28" s="85"/>
      <c r="BT28" s="78">
        <f>A!BT28+B!BT28+'C'!BT28+D!BT28</f>
        <v>0</v>
      </c>
      <c r="BU28" s="79"/>
      <c r="BV28" s="80"/>
      <c r="BW28" s="76" t="e">
        <f t="shared" si="41"/>
        <v>#DIV/0!</v>
      </c>
      <c r="BX28" s="77"/>
      <c r="BY28" s="78">
        <f>A!BY28+B!BY28+'C'!BY28+D!BY28</f>
        <v>0</v>
      </c>
      <c r="BZ28" s="79"/>
      <c r="CA28" s="80"/>
      <c r="CB28" s="76" t="e">
        <f t="shared" si="42"/>
        <v>#DIV/0!</v>
      </c>
      <c r="CC28" s="77"/>
      <c r="CD28" s="78">
        <f>A!CD28+B!CD28+'C'!CD28+D!CD28</f>
        <v>0</v>
      </c>
      <c r="CE28" s="79"/>
      <c r="CF28" s="80"/>
      <c r="CG28" s="76" t="e">
        <f t="shared" si="43"/>
        <v>#DIV/0!</v>
      </c>
      <c r="CH28" s="77"/>
      <c r="CI28" s="81">
        <f>A!CI28+B!CI28+'C'!CI28+D!CI28</f>
        <v>0</v>
      </c>
      <c r="CJ28" s="82"/>
      <c r="CK28" s="83"/>
      <c r="CL28" s="84" t="e">
        <f t="shared" si="49"/>
        <v>#DIV/0!</v>
      </c>
      <c r="CM28" s="85"/>
    </row>
    <row r="29" spans="1:91" ht="19.95" customHeight="1" x14ac:dyDescent="0.45">
      <c r="A29" s="97" t="s">
        <v>103</v>
      </c>
      <c r="B29" s="98"/>
      <c r="C29" s="98"/>
      <c r="D29" s="98"/>
      <c r="E29" s="98"/>
      <c r="F29" s="99"/>
      <c r="G29" s="81">
        <f>A!G29+B!G29+'C'!G29+D!G29</f>
        <v>0</v>
      </c>
      <c r="H29" s="82"/>
      <c r="I29" s="83"/>
      <c r="J29" s="84" t="e">
        <f t="shared" si="44"/>
        <v>#DIV/0!</v>
      </c>
      <c r="K29" s="85"/>
      <c r="L29" s="78">
        <f>A!L29+B!L29+'C'!L29+D!L29</f>
        <v>0</v>
      </c>
      <c r="M29" s="79"/>
      <c r="N29" s="80"/>
      <c r="O29" s="76" t="e">
        <f t="shared" si="45"/>
        <v>#DIV/0!</v>
      </c>
      <c r="P29" s="77"/>
      <c r="Q29" s="78">
        <f>A!Q29+B!Q29+'C'!Q29+D!Q29</f>
        <v>0</v>
      </c>
      <c r="R29" s="79"/>
      <c r="S29" s="80"/>
      <c r="T29" s="76" t="e">
        <f t="shared" si="33"/>
        <v>#DIV/0!</v>
      </c>
      <c r="U29" s="77"/>
      <c r="V29" s="78">
        <f>A!V29+B!V29+'C'!V29+D!V29</f>
        <v>0</v>
      </c>
      <c r="W29" s="79"/>
      <c r="X29" s="80"/>
      <c r="Y29" s="76" t="e">
        <f t="shared" si="34"/>
        <v>#DIV/0!</v>
      </c>
      <c r="Z29" s="77"/>
      <c r="AA29" s="81">
        <f>A!AA29+B!AA29+'C'!AA29+D!AA29</f>
        <v>0</v>
      </c>
      <c r="AB29" s="82"/>
      <c r="AC29" s="83"/>
      <c r="AD29" s="84" t="e">
        <f t="shared" si="46"/>
        <v>#DIV/0!</v>
      </c>
      <c r="AE29" s="85"/>
      <c r="AF29" s="78">
        <f>A!AF29+B!AF29+'C'!AF29+D!AF29</f>
        <v>0</v>
      </c>
      <c r="AG29" s="79"/>
      <c r="AH29" s="80"/>
      <c r="AI29" s="76" t="e">
        <f t="shared" si="35"/>
        <v>#DIV/0!</v>
      </c>
      <c r="AJ29" s="77"/>
      <c r="AK29" s="78">
        <f>A!AK29+B!AK29+'C'!AK29+D!AK29</f>
        <v>0</v>
      </c>
      <c r="AL29" s="79"/>
      <c r="AM29" s="80"/>
      <c r="AN29" s="76" t="e">
        <f t="shared" si="36"/>
        <v>#DIV/0!</v>
      </c>
      <c r="AO29" s="77"/>
      <c r="AP29" s="78">
        <f>A!AP29+B!AP29+'C'!AP29+D!AP29</f>
        <v>0</v>
      </c>
      <c r="AQ29" s="79"/>
      <c r="AR29" s="80"/>
      <c r="AS29" s="76" t="e">
        <f t="shared" si="37"/>
        <v>#DIV/0!</v>
      </c>
      <c r="AT29" s="77"/>
      <c r="AU29" s="81">
        <f>A!AU29+B!AU29+'C'!AU29+D!AU29</f>
        <v>0</v>
      </c>
      <c r="AV29" s="82"/>
      <c r="AW29" s="83"/>
      <c r="AX29" s="84" t="e">
        <f t="shared" si="47"/>
        <v>#DIV/0!</v>
      </c>
      <c r="AY29" s="85"/>
      <c r="AZ29" s="78">
        <f>A!AZ29+B!AZ29+'C'!AZ29+D!AZ29</f>
        <v>0</v>
      </c>
      <c r="BA29" s="79"/>
      <c r="BB29" s="80"/>
      <c r="BC29" s="76" t="e">
        <f t="shared" si="38"/>
        <v>#DIV/0!</v>
      </c>
      <c r="BD29" s="77"/>
      <c r="BE29" s="78">
        <f>A!BE29+B!BE29+'C'!BE29+D!BE29</f>
        <v>0</v>
      </c>
      <c r="BF29" s="79"/>
      <c r="BG29" s="80"/>
      <c r="BH29" s="76" t="e">
        <f t="shared" si="39"/>
        <v>#DIV/0!</v>
      </c>
      <c r="BI29" s="77"/>
      <c r="BJ29" s="78">
        <f>A!BJ29+B!BJ29+'C'!BJ29+D!BJ29</f>
        <v>0</v>
      </c>
      <c r="BK29" s="79"/>
      <c r="BL29" s="80"/>
      <c r="BM29" s="76" t="e">
        <f t="shared" si="40"/>
        <v>#DIV/0!</v>
      </c>
      <c r="BN29" s="77"/>
      <c r="BO29" s="81">
        <f>A!BO29+B!BO29+'C'!BO29+D!BO29</f>
        <v>0</v>
      </c>
      <c r="BP29" s="82"/>
      <c r="BQ29" s="83"/>
      <c r="BR29" s="84" t="e">
        <f t="shared" si="48"/>
        <v>#DIV/0!</v>
      </c>
      <c r="BS29" s="85"/>
      <c r="BT29" s="78">
        <f>A!BT29+B!BT29+'C'!BT29+D!BT29</f>
        <v>0</v>
      </c>
      <c r="BU29" s="79"/>
      <c r="BV29" s="80"/>
      <c r="BW29" s="76" t="e">
        <f t="shared" si="41"/>
        <v>#DIV/0!</v>
      </c>
      <c r="BX29" s="77"/>
      <c r="BY29" s="78">
        <f>A!BY29+B!BY29+'C'!BY29+D!BY29</f>
        <v>0</v>
      </c>
      <c r="BZ29" s="79"/>
      <c r="CA29" s="80"/>
      <c r="CB29" s="76" t="e">
        <f t="shared" si="42"/>
        <v>#DIV/0!</v>
      </c>
      <c r="CC29" s="77"/>
      <c r="CD29" s="78">
        <f>A!CD29+B!CD29+'C'!CD29+D!CD29</f>
        <v>0</v>
      </c>
      <c r="CE29" s="79"/>
      <c r="CF29" s="80"/>
      <c r="CG29" s="76" t="e">
        <f t="shared" si="43"/>
        <v>#DIV/0!</v>
      </c>
      <c r="CH29" s="77"/>
      <c r="CI29" s="81">
        <f>A!CI29+B!CI29+'C'!CI29+D!CI29</f>
        <v>0</v>
      </c>
      <c r="CJ29" s="82"/>
      <c r="CK29" s="83"/>
      <c r="CL29" s="84" t="e">
        <f t="shared" si="49"/>
        <v>#DIV/0!</v>
      </c>
      <c r="CM29" s="85"/>
    </row>
    <row r="30" spans="1:91" ht="19.95" customHeight="1" x14ac:dyDescent="0.45">
      <c r="A30" s="97" t="s">
        <v>144</v>
      </c>
      <c r="B30" s="98"/>
      <c r="C30" s="98"/>
      <c r="D30" s="98"/>
      <c r="E30" s="98"/>
      <c r="F30" s="99"/>
      <c r="G30" s="81">
        <f>A!G30+B!G30+'C'!G30+D!G30</f>
        <v>0</v>
      </c>
      <c r="H30" s="82"/>
      <c r="I30" s="83"/>
      <c r="J30" s="84"/>
      <c r="K30" s="85"/>
      <c r="L30" s="78">
        <f>A!L30+B!L30+'C'!L30+D!L30</f>
        <v>0</v>
      </c>
      <c r="M30" s="79"/>
      <c r="N30" s="80"/>
      <c r="O30" s="76"/>
      <c r="P30" s="77"/>
      <c r="Q30" s="78">
        <f>A!Q30+B!Q30+'C'!Q30+D!Q30</f>
        <v>0</v>
      </c>
      <c r="R30" s="79"/>
      <c r="S30" s="80"/>
      <c r="T30" s="76"/>
      <c r="U30" s="77"/>
      <c r="V30" s="78">
        <f>A!V30+B!V30+'C'!V30+D!V30</f>
        <v>0</v>
      </c>
      <c r="W30" s="79"/>
      <c r="X30" s="80"/>
      <c r="Y30" s="76"/>
      <c r="Z30" s="77"/>
      <c r="AA30" s="81">
        <f>A!AA30+B!AA30+'C'!AA30+D!AA30</f>
        <v>0</v>
      </c>
      <c r="AB30" s="82"/>
      <c r="AC30" s="83"/>
      <c r="AD30" s="84"/>
      <c r="AE30" s="85"/>
      <c r="AF30" s="78">
        <f>A!AF30+B!AF30+'C'!AF30+D!AF30</f>
        <v>0</v>
      </c>
      <c r="AG30" s="79"/>
      <c r="AH30" s="80"/>
      <c r="AI30" s="76"/>
      <c r="AJ30" s="77"/>
      <c r="AK30" s="78">
        <f>A!AK30+B!AK30+'C'!AK30+D!AK30</f>
        <v>0</v>
      </c>
      <c r="AL30" s="79"/>
      <c r="AM30" s="80"/>
      <c r="AN30" s="76"/>
      <c r="AO30" s="77"/>
      <c r="AP30" s="78">
        <f>A!AP30+B!AP30+'C'!AP30+D!AP30</f>
        <v>0</v>
      </c>
      <c r="AQ30" s="79"/>
      <c r="AR30" s="80"/>
      <c r="AS30" s="76"/>
      <c r="AT30" s="77"/>
      <c r="AU30" s="81">
        <f>A!AU30+B!AU30+'C'!AU30+D!AU30</f>
        <v>0</v>
      </c>
      <c r="AV30" s="82"/>
      <c r="AW30" s="83"/>
      <c r="AX30" s="84"/>
      <c r="AY30" s="85"/>
      <c r="AZ30" s="78">
        <f>A!AZ30+B!AZ30+'C'!AZ30+D!AZ30</f>
        <v>0</v>
      </c>
      <c r="BA30" s="79"/>
      <c r="BB30" s="80"/>
      <c r="BC30" s="76"/>
      <c r="BD30" s="77"/>
      <c r="BE30" s="78">
        <f>A!BE30+B!BE30+'C'!BE30+D!BE30</f>
        <v>0</v>
      </c>
      <c r="BF30" s="79"/>
      <c r="BG30" s="80"/>
      <c r="BH30" s="76"/>
      <c r="BI30" s="77"/>
      <c r="BJ30" s="78">
        <f>A!BJ30+B!BJ30+'C'!BJ30+D!BJ30</f>
        <v>0</v>
      </c>
      <c r="BK30" s="79"/>
      <c r="BL30" s="80"/>
      <c r="BM30" s="76"/>
      <c r="BN30" s="77"/>
      <c r="BO30" s="81">
        <f>A!BO30+B!BO30+'C'!BO30+D!BO30</f>
        <v>0</v>
      </c>
      <c r="BP30" s="82"/>
      <c r="BQ30" s="83"/>
      <c r="BR30" s="84"/>
      <c r="BS30" s="85"/>
      <c r="BT30" s="78">
        <f>A!BT30+B!BT30+'C'!BT30+D!BT30</f>
        <v>0</v>
      </c>
      <c r="BU30" s="79"/>
      <c r="BV30" s="80"/>
      <c r="BW30" s="76"/>
      <c r="BX30" s="77"/>
      <c r="BY30" s="78">
        <f>A!BY30+B!BY30+'C'!BY30+D!BY30</f>
        <v>0</v>
      </c>
      <c r="BZ30" s="79"/>
      <c r="CA30" s="80"/>
      <c r="CB30" s="76"/>
      <c r="CC30" s="77"/>
      <c r="CD30" s="78">
        <f>A!CD30+B!CD30+'C'!CD30+D!CD30</f>
        <v>0</v>
      </c>
      <c r="CE30" s="79"/>
      <c r="CF30" s="80"/>
      <c r="CG30" s="76"/>
      <c r="CH30" s="77"/>
      <c r="CI30" s="81">
        <f>A!CI30+B!CI30+'C'!CI30+D!CI30</f>
        <v>0</v>
      </c>
      <c r="CJ30" s="82"/>
      <c r="CK30" s="83"/>
      <c r="CL30" s="84"/>
      <c r="CM30" s="85"/>
    </row>
    <row r="31" spans="1:91" ht="19.95" customHeight="1" x14ac:dyDescent="0.45">
      <c r="A31" s="97" t="s">
        <v>39</v>
      </c>
      <c r="B31" s="98"/>
      <c r="C31" s="98"/>
      <c r="D31" s="98"/>
      <c r="E31" s="98"/>
      <c r="F31" s="99"/>
      <c r="G31" s="84" t="e">
        <f>G30/G19</f>
        <v>#DIV/0!</v>
      </c>
      <c r="H31" s="96"/>
      <c r="I31" s="85"/>
      <c r="J31" s="84"/>
      <c r="K31" s="85"/>
      <c r="L31" s="76" t="e">
        <f t="shared" ref="L31" si="50">L30/L19</f>
        <v>#DIV/0!</v>
      </c>
      <c r="M31" s="95"/>
      <c r="N31" s="77"/>
      <c r="O31" s="76"/>
      <c r="P31" s="77"/>
      <c r="Q31" s="76" t="e">
        <f t="shared" ref="Q31" si="51">Q30/Q19</f>
        <v>#DIV/0!</v>
      </c>
      <c r="R31" s="95"/>
      <c r="S31" s="77"/>
      <c r="T31" s="76"/>
      <c r="U31" s="77"/>
      <c r="V31" s="76" t="e">
        <f t="shared" ref="V31" si="52">V30/V19</f>
        <v>#DIV/0!</v>
      </c>
      <c r="W31" s="95"/>
      <c r="X31" s="77"/>
      <c r="Y31" s="76"/>
      <c r="Z31" s="77"/>
      <c r="AA31" s="84" t="e">
        <f t="shared" ref="AA31" si="53">AA30/AA19</f>
        <v>#DIV/0!</v>
      </c>
      <c r="AB31" s="96"/>
      <c r="AC31" s="85"/>
      <c r="AD31" s="84"/>
      <c r="AE31" s="85"/>
      <c r="AF31" s="76" t="e">
        <f t="shared" ref="AF31" si="54">AF30/AF19</f>
        <v>#DIV/0!</v>
      </c>
      <c r="AG31" s="95"/>
      <c r="AH31" s="77"/>
      <c r="AI31" s="76"/>
      <c r="AJ31" s="77"/>
      <c r="AK31" s="76" t="e">
        <f t="shared" ref="AK31" si="55">AK30/AK19</f>
        <v>#DIV/0!</v>
      </c>
      <c r="AL31" s="95"/>
      <c r="AM31" s="77"/>
      <c r="AN31" s="76"/>
      <c r="AO31" s="77"/>
      <c r="AP31" s="76" t="e">
        <f t="shared" ref="AP31" si="56">AP30/AP19</f>
        <v>#DIV/0!</v>
      </c>
      <c r="AQ31" s="95"/>
      <c r="AR31" s="77"/>
      <c r="AS31" s="76"/>
      <c r="AT31" s="77"/>
      <c r="AU31" s="84" t="e">
        <f t="shared" ref="AU31" si="57">AU30/AU19</f>
        <v>#DIV/0!</v>
      </c>
      <c r="AV31" s="96"/>
      <c r="AW31" s="85"/>
      <c r="AX31" s="84"/>
      <c r="AY31" s="85"/>
      <c r="AZ31" s="76" t="e">
        <f t="shared" ref="AZ31" si="58">AZ30/AZ19</f>
        <v>#DIV/0!</v>
      </c>
      <c r="BA31" s="95"/>
      <c r="BB31" s="77"/>
      <c r="BC31" s="76"/>
      <c r="BD31" s="77"/>
      <c r="BE31" s="76" t="e">
        <f t="shared" ref="BE31" si="59">BE30/BE19</f>
        <v>#DIV/0!</v>
      </c>
      <c r="BF31" s="95"/>
      <c r="BG31" s="77"/>
      <c r="BH31" s="76"/>
      <c r="BI31" s="77"/>
      <c r="BJ31" s="76" t="e">
        <f t="shared" ref="BJ31" si="60">BJ30/BJ19</f>
        <v>#DIV/0!</v>
      </c>
      <c r="BK31" s="95"/>
      <c r="BL31" s="77"/>
      <c r="BM31" s="76"/>
      <c r="BN31" s="77"/>
      <c r="BO31" s="84" t="e">
        <f t="shared" ref="BO31" si="61">BO30/BO19</f>
        <v>#DIV/0!</v>
      </c>
      <c r="BP31" s="96"/>
      <c r="BQ31" s="85"/>
      <c r="BR31" s="84"/>
      <c r="BS31" s="85"/>
      <c r="BT31" s="76" t="e">
        <f t="shared" ref="BT31" si="62">BT30/BT19</f>
        <v>#DIV/0!</v>
      </c>
      <c r="BU31" s="95"/>
      <c r="BV31" s="77"/>
      <c r="BW31" s="76"/>
      <c r="BX31" s="77"/>
      <c r="BY31" s="76" t="e">
        <f t="shared" ref="BY31" si="63">BY30/BY19</f>
        <v>#DIV/0!</v>
      </c>
      <c r="BZ31" s="95"/>
      <c r="CA31" s="77"/>
      <c r="CB31" s="76"/>
      <c r="CC31" s="77"/>
      <c r="CD31" s="76" t="e">
        <f t="shared" ref="CD31" si="64">CD30/CD19</f>
        <v>#DIV/0!</v>
      </c>
      <c r="CE31" s="95"/>
      <c r="CF31" s="77"/>
      <c r="CG31" s="76"/>
      <c r="CH31" s="77"/>
      <c r="CI31" s="84" t="e">
        <f t="shared" ref="CI31" si="65">CI30/CI19</f>
        <v>#DIV/0!</v>
      </c>
      <c r="CJ31" s="96"/>
      <c r="CK31" s="85"/>
      <c r="CL31" s="84"/>
      <c r="CM31" s="85"/>
    </row>
    <row r="32" spans="1:91" ht="19.95" customHeight="1" x14ac:dyDescent="0.45">
      <c r="A32" s="97" t="s">
        <v>185</v>
      </c>
      <c r="B32" s="98"/>
      <c r="C32" s="98"/>
      <c r="D32" s="98"/>
      <c r="E32" s="98"/>
      <c r="F32" s="99"/>
      <c r="G32" s="81" t="e">
        <f>G25/G30</f>
        <v>#DIV/0!</v>
      </c>
      <c r="H32" s="82"/>
      <c r="I32" s="83"/>
      <c r="J32" s="84"/>
      <c r="K32" s="85"/>
      <c r="L32" s="78" t="e">
        <f t="shared" ref="L32" si="66">L25/L30</f>
        <v>#DIV/0!</v>
      </c>
      <c r="M32" s="79"/>
      <c r="N32" s="80"/>
      <c r="O32" s="76"/>
      <c r="P32" s="77"/>
      <c r="Q32" s="78" t="e">
        <f t="shared" ref="Q32" si="67">Q25/Q30</f>
        <v>#DIV/0!</v>
      </c>
      <c r="R32" s="79"/>
      <c r="S32" s="80"/>
      <c r="T32" s="76"/>
      <c r="U32" s="77"/>
      <c r="V32" s="78" t="e">
        <f t="shared" ref="V32" si="68">V25/V30</f>
        <v>#DIV/0!</v>
      </c>
      <c r="W32" s="79"/>
      <c r="X32" s="80"/>
      <c r="Y32" s="76"/>
      <c r="Z32" s="77"/>
      <c r="AA32" s="81" t="e">
        <f t="shared" ref="AA32" si="69">AA25/AA30</f>
        <v>#DIV/0!</v>
      </c>
      <c r="AB32" s="82"/>
      <c r="AC32" s="83"/>
      <c r="AD32" s="84"/>
      <c r="AE32" s="85"/>
      <c r="AF32" s="78" t="e">
        <f t="shared" ref="AF32" si="70">AF25/AF30</f>
        <v>#DIV/0!</v>
      </c>
      <c r="AG32" s="79"/>
      <c r="AH32" s="80"/>
      <c r="AI32" s="76"/>
      <c r="AJ32" s="77"/>
      <c r="AK32" s="78" t="e">
        <f t="shared" ref="AK32" si="71">AK25/AK30</f>
        <v>#DIV/0!</v>
      </c>
      <c r="AL32" s="79"/>
      <c r="AM32" s="80"/>
      <c r="AN32" s="76"/>
      <c r="AO32" s="77"/>
      <c r="AP32" s="78" t="e">
        <f t="shared" ref="AP32" si="72">AP25/AP30</f>
        <v>#DIV/0!</v>
      </c>
      <c r="AQ32" s="79"/>
      <c r="AR32" s="80"/>
      <c r="AS32" s="76"/>
      <c r="AT32" s="77"/>
      <c r="AU32" s="81" t="e">
        <f t="shared" ref="AU32" si="73">AU25/AU30</f>
        <v>#DIV/0!</v>
      </c>
      <c r="AV32" s="82"/>
      <c r="AW32" s="83"/>
      <c r="AX32" s="84"/>
      <c r="AY32" s="85"/>
      <c r="AZ32" s="78" t="e">
        <f t="shared" ref="AZ32" si="74">AZ25/AZ30</f>
        <v>#DIV/0!</v>
      </c>
      <c r="BA32" s="79"/>
      <c r="BB32" s="80"/>
      <c r="BC32" s="76"/>
      <c r="BD32" s="77"/>
      <c r="BE32" s="78" t="e">
        <f t="shared" ref="BE32" si="75">BE25/BE30</f>
        <v>#DIV/0!</v>
      </c>
      <c r="BF32" s="79"/>
      <c r="BG32" s="80"/>
      <c r="BH32" s="76"/>
      <c r="BI32" s="77"/>
      <c r="BJ32" s="78" t="e">
        <f t="shared" ref="BJ32" si="76">BJ25/BJ30</f>
        <v>#DIV/0!</v>
      </c>
      <c r="BK32" s="79"/>
      <c r="BL32" s="80"/>
      <c r="BM32" s="76"/>
      <c r="BN32" s="77"/>
      <c r="BO32" s="81" t="e">
        <f t="shared" ref="BO32" si="77">BO25/BO30</f>
        <v>#DIV/0!</v>
      </c>
      <c r="BP32" s="82"/>
      <c r="BQ32" s="83"/>
      <c r="BR32" s="84"/>
      <c r="BS32" s="85"/>
      <c r="BT32" s="78" t="e">
        <f t="shared" ref="BT32" si="78">BT25/BT30</f>
        <v>#DIV/0!</v>
      </c>
      <c r="BU32" s="79"/>
      <c r="BV32" s="80"/>
      <c r="BW32" s="76"/>
      <c r="BX32" s="77"/>
      <c r="BY32" s="78" t="e">
        <f t="shared" ref="BY32" si="79">BY25/BY30</f>
        <v>#DIV/0!</v>
      </c>
      <c r="BZ32" s="79"/>
      <c r="CA32" s="80"/>
      <c r="CB32" s="76"/>
      <c r="CC32" s="77"/>
      <c r="CD32" s="78" t="e">
        <f t="shared" ref="CD32" si="80">CD25/CD30</f>
        <v>#DIV/0!</v>
      </c>
      <c r="CE32" s="79"/>
      <c r="CF32" s="80"/>
      <c r="CG32" s="76"/>
      <c r="CH32" s="77"/>
      <c r="CI32" s="81" t="e">
        <f t="shared" ref="CI32" si="81">CI25/CI30</f>
        <v>#DIV/0!</v>
      </c>
      <c r="CJ32" s="82"/>
      <c r="CK32" s="83"/>
      <c r="CL32" s="84"/>
      <c r="CM32" s="85"/>
    </row>
    <row r="33" spans="1:91" ht="19.95" customHeight="1" x14ac:dyDescent="0.45">
      <c r="A33" s="101" t="s">
        <v>34</v>
      </c>
      <c r="B33" s="102"/>
      <c r="C33" s="102"/>
      <c r="D33" s="102"/>
      <c r="E33" s="102"/>
      <c r="F33" s="103"/>
      <c r="G33" s="81">
        <f>A!G33+B!G33+'C'!G33+D!G33</f>
        <v>0</v>
      </c>
      <c r="H33" s="82"/>
      <c r="I33" s="83"/>
      <c r="J33" s="81"/>
      <c r="K33" s="83"/>
      <c r="L33" s="78">
        <f>A!L33+B!L33+'C'!L33+D!L33</f>
        <v>0</v>
      </c>
      <c r="M33" s="79"/>
      <c r="N33" s="80"/>
      <c r="O33" s="76"/>
      <c r="P33" s="77"/>
      <c r="Q33" s="78">
        <f>A!Q33+B!Q33+'C'!Q33+D!Q33</f>
        <v>0</v>
      </c>
      <c r="R33" s="79"/>
      <c r="S33" s="80"/>
      <c r="T33" s="76"/>
      <c r="U33" s="77"/>
      <c r="V33" s="78">
        <f>A!V33+B!V33+'C'!V33+D!V33</f>
        <v>0</v>
      </c>
      <c r="W33" s="79"/>
      <c r="X33" s="80"/>
      <c r="Y33" s="76"/>
      <c r="Z33" s="77"/>
      <c r="AA33" s="81">
        <f>A!AA33+B!AA33+'C'!AA33+D!AA33</f>
        <v>0</v>
      </c>
      <c r="AB33" s="82"/>
      <c r="AC33" s="83"/>
      <c r="AD33" s="81"/>
      <c r="AE33" s="83"/>
      <c r="AF33" s="78">
        <f>A!AF33+B!AF33+'C'!AF33+D!AF33</f>
        <v>0</v>
      </c>
      <c r="AG33" s="79"/>
      <c r="AH33" s="80"/>
      <c r="AI33" s="76"/>
      <c r="AJ33" s="77"/>
      <c r="AK33" s="78">
        <f>A!AK33+B!AK33+'C'!AK33+D!AK33</f>
        <v>0</v>
      </c>
      <c r="AL33" s="79"/>
      <c r="AM33" s="80"/>
      <c r="AN33" s="76"/>
      <c r="AO33" s="77"/>
      <c r="AP33" s="78">
        <f>A!AP33+B!AP33+'C'!AP33+D!AP33</f>
        <v>0</v>
      </c>
      <c r="AQ33" s="79"/>
      <c r="AR33" s="80"/>
      <c r="AS33" s="76"/>
      <c r="AT33" s="77"/>
      <c r="AU33" s="81">
        <f>A!AU33+B!AU33+'C'!AU33+D!AU33</f>
        <v>0</v>
      </c>
      <c r="AV33" s="82"/>
      <c r="AW33" s="83"/>
      <c r="AX33" s="81"/>
      <c r="AY33" s="83"/>
      <c r="AZ33" s="78">
        <f>A!AZ33+B!AZ33+'C'!AZ33+D!AZ33</f>
        <v>0</v>
      </c>
      <c r="BA33" s="79"/>
      <c r="BB33" s="80"/>
      <c r="BC33" s="76"/>
      <c r="BD33" s="77"/>
      <c r="BE33" s="78">
        <f>A!BE33+B!BE33+'C'!BE33+D!BE33</f>
        <v>0</v>
      </c>
      <c r="BF33" s="79"/>
      <c r="BG33" s="80"/>
      <c r="BH33" s="76"/>
      <c r="BI33" s="77"/>
      <c r="BJ33" s="78">
        <f>A!BJ33+B!BJ33+'C'!BJ33+D!BJ33</f>
        <v>0</v>
      </c>
      <c r="BK33" s="79"/>
      <c r="BL33" s="80"/>
      <c r="BM33" s="76"/>
      <c r="BN33" s="77"/>
      <c r="BO33" s="81">
        <f>A!BO33+B!BO33+'C'!BO33+D!BO33</f>
        <v>0</v>
      </c>
      <c r="BP33" s="82"/>
      <c r="BQ33" s="83"/>
      <c r="BR33" s="81"/>
      <c r="BS33" s="83"/>
      <c r="BT33" s="78">
        <f>A!BT33+B!BT33+'C'!BT33+D!BT33</f>
        <v>0</v>
      </c>
      <c r="BU33" s="79"/>
      <c r="BV33" s="80"/>
      <c r="BW33" s="76"/>
      <c r="BX33" s="77"/>
      <c r="BY33" s="78">
        <f>A!BY33+B!BY33+'C'!BY33+D!BY33</f>
        <v>0</v>
      </c>
      <c r="BZ33" s="79"/>
      <c r="CA33" s="80"/>
      <c r="CB33" s="76"/>
      <c r="CC33" s="77"/>
      <c r="CD33" s="78">
        <f>A!CD33+B!CD33+'C'!CD33+D!CD33</f>
        <v>0</v>
      </c>
      <c r="CE33" s="79"/>
      <c r="CF33" s="80"/>
      <c r="CG33" s="76"/>
      <c r="CH33" s="77"/>
      <c r="CI33" s="81">
        <f>A!CI33+B!CI33+'C'!CI33+D!CI33</f>
        <v>0</v>
      </c>
      <c r="CJ33" s="82"/>
      <c r="CK33" s="83"/>
      <c r="CL33" s="81"/>
      <c r="CM33" s="83"/>
    </row>
    <row r="34" spans="1:91" ht="19.95" customHeight="1" x14ac:dyDescent="0.45">
      <c r="A34" s="101" t="s">
        <v>35</v>
      </c>
      <c r="B34" s="102"/>
      <c r="C34" s="102"/>
      <c r="D34" s="102"/>
      <c r="E34" s="102"/>
      <c r="F34" s="103"/>
      <c r="G34" s="84" t="e">
        <f>G33/G20</f>
        <v>#DIV/0!</v>
      </c>
      <c r="H34" s="96"/>
      <c r="I34" s="85"/>
      <c r="J34" s="81"/>
      <c r="K34" s="83"/>
      <c r="L34" s="76" t="e">
        <f>L33/L20</f>
        <v>#DIV/0!</v>
      </c>
      <c r="M34" s="95"/>
      <c r="N34" s="77"/>
      <c r="O34" s="76"/>
      <c r="P34" s="77"/>
      <c r="Q34" s="76" t="e">
        <f>Q33/Q20</f>
        <v>#DIV/0!</v>
      </c>
      <c r="R34" s="95"/>
      <c r="S34" s="77"/>
      <c r="T34" s="76"/>
      <c r="U34" s="77"/>
      <c r="V34" s="76" t="e">
        <f>V33/V20</f>
        <v>#DIV/0!</v>
      </c>
      <c r="W34" s="95"/>
      <c r="X34" s="77"/>
      <c r="Y34" s="76"/>
      <c r="Z34" s="77"/>
      <c r="AA34" s="84" t="e">
        <f>AA33/AA20</f>
        <v>#DIV/0!</v>
      </c>
      <c r="AB34" s="96"/>
      <c r="AC34" s="85"/>
      <c r="AD34" s="81"/>
      <c r="AE34" s="83"/>
      <c r="AF34" s="76" t="e">
        <f>AF33/AF20</f>
        <v>#DIV/0!</v>
      </c>
      <c r="AG34" s="95"/>
      <c r="AH34" s="77"/>
      <c r="AI34" s="76"/>
      <c r="AJ34" s="77"/>
      <c r="AK34" s="76" t="e">
        <f>AK33/AK20</f>
        <v>#DIV/0!</v>
      </c>
      <c r="AL34" s="95"/>
      <c r="AM34" s="77"/>
      <c r="AN34" s="76"/>
      <c r="AO34" s="77"/>
      <c r="AP34" s="76" t="e">
        <f>AP33/AP20</f>
        <v>#DIV/0!</v>
      </c>
      <c r="AQ34" s="95"/>
      <c r="AR34" s="77"/>
      <c r="AS34" s="76"/>
      <c r="AT34" s="77"/>
      <c r="AU34" s="84" t="e">
        <f>AU33/AU20</f>
        <v>#DIV/0!</v>
      </c>
      <c r="AV34" s="96"/>
      <c r="AW34" s="85"/>
      <c r="AX34" s="81"/>
      <c r="AY34" s="83"/>
      <c r="AZ34" s="76" t="e">
        <f>AZ33/AZ20</f>
        <v>#DIV/0!</v>
      </c>
      <c r="BA34" s="95"/>
      <c r="BB34" s="77"/>
      <c r="BC34" s="76"/>
      <c r="BD34" s="77"/>
      <c r="BE34" s="76" t="e">
        <f>BE33/BE20</f>
        <v>#DIV/0!</v>
      </c>
      <c r="BF34" s="95"/>
      <c r="BG34" s="77"/>
      <c r="BH34" s="76"/>
      <c r="BI34" s="77"/>
      <c r="BJ34" s="76" t="e">
        <f>BJ33/BJ20</f>
        <v>#DIV/0!</v>
      </c>
      <c r="BK34" s="95"/>
      <c r="BL34" s="77"/>
      <c r="BM34" s="76"/>
      <c r="BN34" s="77"/>
      <c r="BO34" s="84" t="e">
        <f>BO33/BO20</f>
        <v>#DIV/0!</v>
      </c>
      <c r="BP34" s="96"/>
      <c r="BQ34" s="85"/>
      <c r="BR34" s="81"/>
      <c r="BS34" s="83"/>
      <c r="BT34" s="76" t="e">
        <f>BT33/BT20</f>
        <v>#DIV/0!</v>
      </c>
      <c r="BU34" s="95"/>
      <c r="BV34" s="77"/>
      <c r="BW34" s="76"/>
      <c r="BX34" s="77"/>
      <c r="BY34" s="76" t="e">
        <f>BY33/BY20</f>
        <v>#DIV/0!</v>
      </c>
      <c r="BZ34" s="95"/>
      <c r="CA34" s="77"/>
      <c r="CB34" s="76"/>
      <c r="CC34" s="77"/>
      <c r="CD34" s="76" t="e">
        <f>CD33/CD20</f>
        <v>#DIV/0!</v>
      </c>
      <c r="CE34" s="95"/>
      <c r="CF34" s="77"/>
      <c r="CG34" s="76"/>
      <c r="CH34" s="77"/>
      <c r="CI34" s="84" t="e">
        <f>CI33/CI20</f>
        <v>#DIV/0!</v>
      </c>
      <c r="CJ34" s="96"/>
      <c r="CK34" s="85"/>
      <c r="CL34" s="81"/>
      <c r="CM34" s="83"/>
    </row>
    <row r="35" spans="1:91" ht="19.95" hidden="1" customHeight="1" x14ac:dyDescent="0.45">
      <c r="A35" s="101" t="s">
        <v>6</v>
      </c>
      <c r="B35" s="102"/>
      <c r="C35" s="102"/>
      <c r="D35" s="102"/>
      <c r="E35" s="102"/>
      <c r="F35" s="103"/>
      <c r="G35" s="92">
        <f>A!G35+B!G35+'C'!G35</f>
        <v>0</v>
      </c>
      <c r="H35" s="93"/>
      <c r="I35" s="94"/>
      <c r="J35" s="84" t="e">
        <f>G35/G33</f>
        <v>#DIV/0!</v>
      </c>
      <c r="K35" s="85"/>
      <c r="L35" s="89">
        <f>A!L35+B!L35+'C'!L35</f>
        <v>0</v>
      </c>
      <c r="M35" s="90"/>
      <c r="N35" s="91"/>
      <c r="O35" s="76" t="e">
        <f>L35/L33</f>
        <v>#DIV/0!</v>
      </c>
      <c r="P35" s="77"/>
      <c r="Q35" s="89">
        <f>A!Q35+B!Q35+'C'!Q35</f>
        <v>0</v>
      </c>
      <c r="R35" s="90"/>
      <c r="S35" s="91"/>
      <c r="T35" s="76" t="e">
        <f>Q35/Q33</f>
        <v>#DIV/0!</v>
      </c>
      <c r="U35" s="77"/>
      <c r="V35" s="89">
        <f>A!V35+B!V35+'C'!V35</f>
        <v>0</v>
      </c>
      <c r="W35" s="90"/>
      <c r="X35" s="91"/>
      <c r="Y35" s="76" t="e">
        <f>V35/V33</f>
        <v>#DIV/0!</v>
      </c>
      <c r="Z35" s="77"/>
      <c r="AA35" s="92">
        <f>A!AA35+B!AA35+'C'!AA35</f>
        <v>0</v>
      </c>
      <c r="AB35" s="93"/>
      <c r="AC35" s="94"/>
      <c r="AD35" s="84" t="e">
        <f>AA35/AA33</f>
        <v>#DIV/0!</v>
      </c>
      <c r="AE35" s="85"/>
      <c r="AF35" s="89">
        <f>A!AF35+B!AF35+'C'!AF35</f>
        <v>0</v>
      </c>
      <c r="AG35" s="90"/>
      <c r="AH35" s="91"/>
      <c r="AI35" s="76" t="e">
        <f>AF35/AF33</f>
        <v>#DIV/0!</v>
      </c>
      <c r="AJ35" s="77"/>
      <c r="AK35" s="89">
        <f>A!AK35+B!AK35+'C'!AK35</f>
        <v>0</v>
      </c>
      <c r="AL35" s="90"/>
      <c r="AM35" s="91"/>
      <c r="AN35" s="76" t="e">
        <f>AK35/AK33</f>
        <v>#DIV/0!</v>
      </c>
      <c r="AO35" s="77"/>
      <c r="AP35" s="89">
        <f>A!AP35+B!AP35+'C'!AP35</f>
        <v>0</v>
      </c>
      <c r="AQ35" s="90"/>
      <c r="AR35" s="91"/>
      <c r="AS35" s="76" t="e">
        <f>AP35/AP33</f>
        <v>#DIV/0!</v>
      </c>
      <c r="AT35" s="77"/>
      <c r="AU35" s="92">
        <f>A!AU35+B!AU35+'C'!AU35</f>
        <v>0</v>
      </c>
      <c r="AV35" s="93"/>
      <c r="AW35" s="94"/>
      <c r="AX35" s="84" t="e">
        <f>AU35/AU33</f>
        <v>#DIV/0!</v>
      </c>
      <c r="AY35" s="85"/>
      <c r="AZ35" s="89">
        <f>A!AZ35+B!AZ35+'C'!AZ35</f>
        <v>0</v>
      </c>
      <c r="BA35" s="90"/>
      <c r="BB35" s="91"/>
      <c r="BC35" s="76" t="e">
        <f>AZ35/AZ33</f>
        <v>#DIV/0!</v>
      </c>
      <c r="BD35" s="77"/>
      <c r="BE35" s="89">
        <f>A!BE35+B!BE35+'C'!BE35</f>
        <v>0</v>
      </c>
      <c r="BF35" s="90"/>
      <c r="BG35" s="91"/>
      <c r="BH35" s="76" t="e">
        <f>BE35/BE33</f>
        <v>#DIV/0!</v>
      </c>
      <c r="BI35" s="77"/>
      <c r="BJ35" s="89">
        <f>A!BJ35+B!BJ35+'C'!BJ35</f>
        <v>0</v>
      </c>
      <c r="BK35" s="90"/>
      <c r="BL35" s="91"/>
      <c r="BM35" s="76" t="e">
        <f>BJ35/BJ33</f>
        <v>#DIV/0!</v>
      </c>
      <c r="BN35" s="77"/>
      <c r="BO35" s="92">
        <f>A!BO35+B!BO35+'C'!BO35</f>
        <v>0</v>
      </c>
      <c r="BP35" s="93"/>
      <c r="BQ35" s="94"/>
      <c r="BR35" s="84" t="e">
        <f>BO35/BO33</f>
        <v>#DIV/0!</v>
      </c>
      <c r="BS35" s="85"/>
      <c r="BT35" s="89">
        <f>A!BT35+B!BT35+'C'!BT35</f>
        <v>0</v>
      </c>
      <c r="BU35" s="90"/>
      <c r="BV35" s="91"/>
      <c r="BW35" s="76" t="e">
        <f>BT35/BT33</f>
        <v>#DIV/0!</v>
      </c>
      <c r="BX35" s="77"/>
      <c r="BY35" s="89">
        <f>A!BY35+B!BY35+'C'!BY35</f>
        <v>0</v>
      </c>
      <c r="BZ35" s="90"/>
      <c r="CA35" s="91"/>
      <c r="CB35" s="76" t="e">
        <f>BY35/BY33</f>
        <v>#DIV/0!</v>
      </c>
      <c r="CC35" s="77"/>
      <c r="CD35" s="89">
        <f>A!CD35+B!CD35+'C'!CD35</f>
        <v>0</v>
      </c>
      <c r="CE35" s="90"/>
      <c r="CF35" s="91"/>
      <c r="CG35" s="76" t="e">
        <f>CD35/CD33</f>
        <v>#DIV/0!</v>
      </c>
      <c r="CH35" s="77"/>
      <c r="CI35" s="92">
        <f>A!CI35+B!CI35+'C'!CI35</f>
        <v>0</v>
      </c>
      <c r="CJ35" s="93"/>
      <c r="CK35" s="94"/>
      <c r="CL35" s="84" t="e">
        <f>CI35/CI33</f>
        <v>#DIV/0!</v>
      </c>
      <c r="CM35" s="85"/>
    </row>
    <row r="36" spans="1:91" ht="19.95" hidden="1" customHeight="1" x14ac:dyDescent="0.45">
      <c r="A36" s="101" t="s">
        <v>7</v>
      </c>
      <c r="B36" s="102"/>
      <c r="C36" s="102"/>
      <c r="D36" s="102"/>
      <c r="E36" s="102"/>
      <c r="F36" s="103"/>
      <c r="G36" s="84" t="e">
        <f>G35/G25</f>
        <v>#DIV/0!</v>
      </c>
      <c r="H36" s="96"/>
      <c r="I36" s="85"/>
      <c r="J36" s="81"/>
      <c r="K36" s="83"/>
      <c r="L36" s="76" t="e">
        <f>L35/L25</f>
        <v>#DIV/0!</v>
      </c>
      <c r="M36" s="95"/>
      <c r="N36" s="77"/>
      <c r="O36" s="76"/>
      <c r="P36" s="77"/>
      <c r="Q36" s="76" t="e">
        <f>Q35/Q25</f>
        <v>#DIV/0!</v>
      </c>
      <c r="R36" s="95"/>
      <c r="S36" s="77"/>
      <c r="T36" s="76"/>
      <c r="U36" s="77"/>
      <c r="V36" s="76" t="e">
        <f>V35/V25</f>
        <v>#DIV/0!</v>
      </c>
      <c r="W36" s="95"/>
      <c r="X36" s="77"/>
      <c r="Y36" s="76"/>
      <c r="Z36" s="77"/>
      <c r="AA36" s="84" t="e">
        <f>AA35/AA25</f>
        <v>#DIV/0!</v>
      </c>
      <c r="AB36" s="96"/>
      <c r="AC36" s="85"/>
      <c r="AD36" s="81"/>
      <c r="AE36" s="83"/>
      <c r="AF36" s="76" t="e">
        <f>AF35/AF25</f>
        <v>#DIV/0!</v>
      </c>
      <c r="AG36" s="95"/>
      <c r="AH36" s="77"/>
      <c r="AI36" s="76"/>
      <c r="AJ36" s="77"/>
      <c r="AK36" s="76" t="e">
        <f>AK35/AK25</f>
        <v>#DIV/0!</v>
      </c>
      <c r="AL36" s="95"/>
      <c r="AM36" s="77"/>
      <c r="AN36" s="76"/>
      <c r="AO36" s="77"/>
      <c r="AP36" s="76" t="e">
        <f>AP35/AP25</f>
        <v>#DIV/0!</v>
      </c>
      <c r="AQ36" s="95"/>
      <c r="AR36" s="77"/>
      <c r="AS36" s="76"/>
      <c r="AT36" s="77"/>
      <c r="AU36" s="84" t="e">
        <f>AU35/AU25</f>
        <v>#DIV/0!</v>
      </c>
      <c r="AV36" s="96"/>
      <c r="AW36" s="85"/>
      <c r="AX36" s="81"/>
      <c r="AY36" s="83"/>
      <c r="AZ36" s="76" t="e">
        <f>AZ35/AZ25</f>
        <v>#DIV/0!</v>
      </c>
      <c r="BA36" s="95"/>
      <c r="BB36" s="77"/>
      <c r="BC36" s="76"/>
      <c r="BD36" s="77"/>
      <c r="BE36" s="76" t="e">
        <f>BE35/BE25</f>
        <v>#DIV/0!</v>
      </c>
      <c r="BF36" s="95"/>
      <c r="BG36" s="77"/>
      <c r="BH36" s="76"/>
      <c r="BI36" s="77"/>
      <c r="BJ36" s="76" t="e">
        <f>BJ35/BJ25</f>
        <v>#DIV/0!</v>
      </c>
      <c r="BK36" s="95"/>
      <c r="BL36" s="77"/>
      <c r="BM36" s="76"/>
      <c r="BN36" s="77"/>
      <c r="BO36" s="84" t="e">
        <f>BO35/BO25</f>
        <v>#DIV/0!</v>
      </c>
      <c r="BP36" s="96"/>
      <c r="BQ36" s="85"/>
      <c r="BR36" s="81"/>
      <c r="BS36" s="83"/>
      <c r="BT36" s="76" t="e">
        <f>BT35/BT25</f>
        <v>#DIV/0!</v>
      </c>
      <c r="BU36" s="95"/>
      <c r="BV36" s="77"/>
      <c r="BW36" s="76"/>
      <c r="BX36" s="77"/>
      <c r="BY36" s="76" t="e">
        <f>BY35/BY25</f>
        <v>#DIV/0!</v>
      </c>
      <c r="BZ36" s="95"/>
      <c r="CA36" s="77"/>
      <c r="CB36" s="76"/>
      <c r="CC36" s="77"/>
      <c r="CD36" s="76" t="e">
        <f>CD35/CD25</f>
        <v>#DIV/0!</v>
      </c>
      <c r="CE36" s="95"/>
      <c r="CF36" s="77"/>
      <c r="CG36" s="76"/>
      <c r="CH36" s="77"/>
      <c r="CI36" s="84" t="e">
        <f>CI35/CI25</f>
        <v>#DIV/0!</v>
      </c>
      <c r="CJ36" s="96"/>
      <c r="CK36" s="85"/>
      <c r="CL36" s="81"/>
      <c r="CM36" s="83"/>
    </row>
    <row r="37" spans="1:91" ht="19.95" hidden="1" customHeight="1" x14ac:dyDescent="0.45">
      <c r="A37" s="97" t="s">
        <v>100</v>
      </c>
      <c r="B37" s="98"/>
      <c r="C37" s="98"/>
      <c r="D37" s="98"/>
      <c r="E37" s="98"/>
      <c r="F37" s="99"/>
      <c r="G37" s="81">
        <f t="shared" ref="G37:G40" si="82">AA37+AU37+BO37+CI37</f>
        <v>0</v>
      </c>
      <c r="H37" s="82"/>
      <c r="I37" s="83"/>
      <c r="J37" s="84" t="e">
        <f>G37/G26</f>
        <v>#DIV/0!</v>
      </c>
      <c r="K37" s="85"/>
      <c r="L37" s="89">
        <f t="shared" ref="L37:L40" si="83">AF37+AZ37+BT37+CN37</f>
        <v>0</v>
      </c>
      <c r="M37" s="90"/>
      <c r="N37" s="91"/>
      <c r="O37" s="76" t="e">
        <f>L37/L26</f>
        <v>#DIV/0!</v>
      </c>
      <c r="P37" s="77"/>
      <c r="Q37" s="89">
        <f t="shared" ref="Q37:Q40" si="84">AK37+BE37+BY37+CS37</f>
        <v>0</v>
      </c>
      <c r="R37" s="90"/>
      <c r="S37" s="91"/>
      <c r="T37" s="76" t="e">
        <f>Q37/Q26</f>
        <v>#DIV/0!</v>
      </c>
      <c r="U37" s="77"/>
      <c r="V37" s="89">
        <f t="shared" ref="V37:V40" si="85">AP37+BJ37+CD37+CX37</f>
        <v>0</v>
      </c>
      <c r="W37" s="90"/>
      <c r="X37" s="91"/>
      <c r="Y37" s="76" t="e">
        <f>V37/V26</f>
        <v>#DIV/0!</v>
      </c>
      <c r="Z37" s="77"/>
      <c r="AA37" s="81">
        <f t="shared" ref="AA37:AA40" si="86">AU37+BO37+CI37+DC37</f>
        <v>0</v>
      </c>
      <c r="AB37" s="82"/>
      <c r="AC37" s="83"/>
      <c r="AD37" s="84" t="e">
        <f>AA37/AA26</f>
        <v>#DIV/0!</v>
      </c>
      <c r="AE37" s="85"/>
      <c r="AF37" s="89">
        <f t="shared" ref="AF37:AF40" si="87">AZ37+BT37+CN37+DH37</f>
        <v>0</v>
      </c>
      <c r="AG37" s="90"/>
      <c r="AH37" s="91"/>
      <c r="AI37" s="76" t="e">
        <f>AF37/AF26</f>
        <v>#DIV/0!</v>
      </c>
      <c r="AJ37" s="77"/>
      <c r="AK37" s="89">
        <f t="shared" ref="AK37:AK40" si="88">BE37+BY37+CS37+DM37</f>
        <v>0</v>
      </c>
      <c r="AL37" s="90"/>
      <c r="AM37" s="91"/>
      <c r="AN37" s="76" t="e">
        <f>AK37/AK26</f>
        <v>#DIV/0!</v>
      </c>
      <c r="AO37" s="77"/>
      <c r="AP37" s="89">
        <f t="shared" ref="AP37:AP40" si="89">BJ37+CD37+CX37+DR37</f>
        <v>0</v>
      </c>
      <c r="AQ37" s="90"/>
      <c r="AR37" s="91"/>
      <c r="AS37" s="76" t="e">
        <f>AP37/AP26</f>
        <v>#DIV/0!</v>
      </c>
      <c r="AT37" s="77"/>
      <c r="AU37" s="81">
        <f t="shared" ref="AU37:AU40" si="90">BO37+CI37+DC37+DW37</f>
        <v>0</v>
      </c>
      <c r="AV37" s="82"/>
      <c r="AW37" s="83"/>
      <c r="AX37" s="84" t="e">
        <f>AU37/AU26</f>
        <v>#DIV/0!</v>
      </c>
      <c r="AY37" s="85"/>
      <c r="AZ37" s="89">
        <f t="shared" ref="AZ37:AZ40" si="91">BT37+CN37+DH37+EB37</f>
        <v>0</v>
      </c>
      <c r="BA37" s="90"/>
      <c r="BB37" s="91"/>
      <c r="BC37" s="76" t="e">
        <f>AZ37/AZ26</f>
        <v>#DIV/0!</v>
      </c>
      <c r="BD37" s="77"/>
      <c r="BE37" s="89">
        <f t="shared" ref="BE37:BE40" si="92">BY37+CS37+DM37+EG37</f>
        <v>0</v>
      </c>
      <c r="BF37" s="90"/>
      <c r="BG37" s="91"/>
      <c r="BH37" s="76" t="e">
        <f>BE37/BE26</f>
        <v>#DIV/0!</v>
      </c>
      <c r="BI37" s="77"/>
      <c r="BJ37" s="89">
        <f t="shared" ref="BJ37:BJ40" si="93">CD37+CX37+DR37+EL37</f>
        <v>0</v>
      </c>
      <c r="BK37" s="90"/>
      <c r="BL37" s="91"/>
      <c r="BM37" s="76" t="e">
        <f>BJ37/BJ26</f>
        <v>#DIV/0!</v>
      </c>
      <c r="BN37" s="77"/>
      <c r="BO37" s="81">
        <f t="shared" ref="BO37:BO40" si="94">CI37+DC37+DW37+EQ37</f>
        <v>0</v>
      </c>
      <c r="BP37" s="82"/>
      <c r="BQ37" s="83"/>
      <c r="BR37" s="84" t="e">
        <f>BO37/BO26</f>
        <v>#DIV/0!</v>
      </c>
      <c r="BS37" s="85"/>
      <c r="BT37" s="89">
        <f t="shared" ref="BT37:BT40" si="95">CN37+DH37+EB37+EV37</f>
        <v>0</v>
      </c>
      <c r="BU37" s="90"/>
      <c r="BV37" s="91"/>
      <c r="BW37" s="76" t="e">
        <f>BT37/BT26</f>
        <v>#DIV/0!</v>
      </c>
      <c r="BX37" s="77"/>
      <c r="BY37" s="89">
        <f t="shared" ref="BY37:BY40" si="96">CS37+DM37+EG37+FA37</f>
        <v>0</v>
      </c>
      <c r="BZ37" s="90"/>
      <c r="CA37" s="91"/>
      <c r="CB37" s="76" t="e">
        <f>BY37/BY26</f>
        <v>#DIV/0!</v>
      </c>
      <c r="CC37" s="77"/>
      <c r="CD37" s="89">
        <f t="shared" ref="CD37:CD40" si="97">CX37+DR37+EL37+FF37</f>
        <v>0</v>
      </c>
      <c r="CE37" s="90"/>
      <c r="CF37" s="91"/>
      <c r="CG37" s="76" t="e">
        <f>CD37/CD26</f>
        <v>#DIV/0!</v>
      </c>
      <c r="CH37" s="77"/>
      <c r="CI37" s="81">
        <f t="shared" ref="CI37:CI40" si="98">DC37+DW37+EQ37+FK37</f>
        <v>0</v>
      </c>
      <c r="CJ37" s="82"/>
      <c r="CK37" s="83"/>
      <c r="CL37" s="84" t="e">
        <f>CI37/CI26</f>
        <v>#DIV/0!</v>
      </c>
      <c r="CM37" s="85"/>
    </row>
    <row r="38" spans="1:91" ht="19.95" hidden="1" customHeight="1" x14ac:dyDescent="0.45">
      <c r="A38" s="97" t="s">
        <v>101</v>
      </c>
      <c r="B38" s="98"/>
      <c r="C38" s="98"/>
      <c r="D38" s="98"/>
      <c r="E38" s="98"/>
      <c r="F38" s="99"/>
      <c r="G38" s="81">
        <f t="shared" si="82"/>
        <v>0</v>
      </c>
      <c r="H38" s="82"/>
      <c r="I38" s="83"/>
      <c r="J38" s="84" t="e">
        <f>G38/G27</f>
        <v>#DIV/0!</v>
      </c>
      <c r="K38" s="85"/>
      <c r="L38" s="78">
        <f t="shared" si="83"/>
        <v>0</v>
      </c>
      <c r="M38" s="79"/>
      <c r="N38" s="80"/>
      <c r="O38" s="76" t="e">
        <f>L38/L27</f>
        <v>#DIV/0!</v>
      </c>
      <c r="P38" s="77"/>
      <c r="Q38" s="78">
        <f t="shared" si="84"/>
        <v>0</v>
      </c>
      <c r="R38" s="79"/>
      <c r="S38" s="80"/>
      <c r="T38" s="76" t="e">
        <f>Q38/Q27</f>
        <v>#DIV/0!</v>
      </c>
      <c r="U38" s="77"/>
      <c r="V38" s="78">
        <f t="shared" si="85"/>
        <v>0</v>
      </c>
      <c r="W38" s="79"/>
      <c r="X38" s="80"/>
      <c r="Y38" s="76" t="e">
        <f>V38/V27</f>
        <v>#DIV/0!</v>
      </c>
      <c r="Z38" s="77"/>
      <c r="AA38" s="81">
        <f t="shared" si="86"/>
        <v>0</v>
      </c>
      <c r="AB38" s="82"/>
      <c r="AC38" s="83"/>
      <c r="AD38" s="84" t="e">
        <f>AA38/AA27</f>
        <v>#DIV/0!</v>
      </c>
      <c r="AE38" s="85"/>
      <c r="AF38" s="78">
        <f t="shared" si="87"/>
        <v>0</v>
      </c>
      <c r="AG38" s="79"/>
      <c r="AH38" s="80"/>
      <c r="AI38" s="76" t="e">
        <f>AF38/AF27</f>
        <v>#DIV/0!</v>
      </c>
      <c r="AJ38" s="77"/>
      <c r="AK38" s="78">
        <f t="shared" si="88"/>
        <v>0</v>
      </c>
      <c r="AL38" s="79"/>
      <c r="AM38" s="80"/>
      <c r="AN38" s="76" t="e">
        <f>AK38/AK27</f>
        <v>#DIV/0!</v>
      </c>
      <c r="AO38" s="77"/>
      <c r="AP38" s="78">
        <f t="shared" si="89"/>
        <v>0</v>
      </c>
      <c r="AQ38" s="79"/>
      <c r="AR38" s="80"/>
      <c r="AS38" s="76" t="e">
        <f>AP38/AP27</f>
        <v>#DIV/0!</v>
      </c>
      <c r="AT38" s="77"/>
      <c r="AU38" s="81">
        <f t="shared" si="90"/>
        <v>0</v>
      </c>
      <c r="AV38" s="82"/>
      <c r="AW38" s="83"/>
      <c r="AX38" s="84" t="e">
        <f>AU38/AU27</f>
        <v>#DIV/0!</v>
      </c>
      <c r="AY38" s="85"/>
      <c r="AZ38" s="78">
        <f t="shared" si="91"/>
        <v>0</v>
      </c>
      <c r="BA38" s="79"/>
      <c r="BB38" s="80"/>
      <c r="BC38" s="76" t="e">
        <f>AZ38/AZ27</f>
        <v>#DIV/0!</v>
      </c>
      <c r="BD38" s="77"/>
      <c r="BE38" s="78">
        <f t="shared" si="92"/>
        <v>0</v>
      </c>
      <c r="BF38" s="79"/>
      <c r="BG38" s="80"/>
      <c r="BH38" s="76" t="e">
        <f>BE38/BE27</f>
        <v>#DIV/0!</v>
      </c>
      <c r="BI38" s="77"/>
      <c r="BJ38" s="78">
        <f t="shared" si="93"/>
        <v>0</v>
      </c>
      <c r="BK38" s="79"/>
      <c r="BL38" s="80"/>
      <c r="BM38" s="76" t="e">
        <f>BJ38/BJ27</f>
        <v>#DIV/0!</v>
      </c>
      <c r="BN38" s="77"/>
      <c r="BO38" s="81">
        <f t="shared" si="94"/>
        <v>0</v>
      </c>
      <c r="BP38" s="82"/>
      <c r="BQ38" s="83"/>
      <c r="BR38" s="84" t="e">
        <f>BO38/BO27</f>
        <v>#DIV/0!</v>
      </c>
      <c r="BS38" s="85"/>
      <c r="BT38" s="78">
        <f t="shared" si="95"/>
        <v>0</v>
      </c>
      <c r="BU38" s="79"/>
      <c r="BV38" s="80"/>
      <c r="BW38" s="76" t="e">
        <f>BT38/BT27</f>
        <v>#DIV/0!</v>
      </c>
      <c r="BX38" s="77"/>
      <c r="BY38" s="78">
        <f t="shared" si="96"/>
        <v>0</v>
      </c>
      <c r="BZ38" s="79"/>
      <c r="CA38" s="80"/>
      <c r="CB38" s="76" t="e">
        <f>BY38/BY27</f>
        <v>#DIV/0!</v>
      </c>
      <c r="CC38" s="77"/>
      <c r="CD38" s="78">
        <f t="shared" si="97"/>
        <v>0</v>
      </c>
      <c r="CE38" s="79"/>
      <c r="CF38" s="80"/>
      <c r="CG38" s="76" t="e">
        <f>CD38/CD27</f>
        <v>#DIV/0!</v>
      </c>
      <c r="CH38" s="77"/>
      <c r="CI38" s="81">
        <f t="shared" si="98"/>
        <v>0</v>
      </c>
      <c r="CJ38" s="82"/>
      <c r="CK38" s="83"/>
      <c r="CL38" s="84" t="e">
        <f>CI38/CI27</f>
        <v>#DIV/0!</v>
      </c>
      <c r="CM38" s="85"/>
    </row>
    <row r="39" spans="1:91" ht="19.95" hidden="1" customHeight="1" x14ac:dyDescent="0.45">
      <c r="A39" s="97" t="s">
        <v>102</v>
      </c>
      <c r="B39" s="98"/>
      <c r="C39" s="98"/>
      <c r="D39" s="98"/>
      <c r="E39" s="98"/>
      <c r="F39" s="99"/>
      <c r="G39" s="81">
        <f t="shared" si="82"/>
        <v>0</v>
      </c>
      <c r="H39" s="82"/>
      <c r="I39" s="83"/>
      <c r="J39" s="84" t="e">
        <f>G39/G28</f>
        <v>#DIV/0!</v>
      </c>
      <c r="K39" s="85"/>
      <c r="L39" s="78">
        <f t="shared" si="83"/>
        <v>0</v>
      </c>
      <c r="M39" s="79"/>
      <c r="N39" s="80"/>
      <c r="O39" s="76" t="e">
        <f>L39/L28</f>
        <v>#DIV/0!</v>
      </c>
      <c r="P39" s="77"/>
      <c r="Q39" s="78">
        <f t="shared" si="84"/>
        <v>0</v>
      </c>
      <c r="R39" s="79"/>
      <c r="S39" s="80"/>
      <c r="T39" s="76" t="e">
        <f>Q39/Q28</f>
        <v>#DIV/0!</v>
      </c>
      <c r="U39" s="77"/>
      <c r="V39" s="78">
        <f t="shared" si="85"/>
        <v>0</v>
      </c>
      <c r="W39" s="79"/>
      <c r="X39" s="80"/>
      <c r="Y39" s="76" t="e">
        <f>V39/V28</f>
        <v>#DIV/0!</v>
      </c>
      <c r="Z39" s="77"/>
      <c r="AA39" s="81">
        <f t="shared" si="86"/>
        <v>0</v>
      </c>
      <c r="AB39" s="82"/>
      <c r="AC39" s="83"/>
      <c r="AD39" s="84" t="e">
        <f>AA39/AA28</f>
        <v>#DIV/0!</v>
      </c>
      <c r="AE39" s="85"/>
      <c r="AF39" s="78">
        <f t="shared" si="87"/>
        <v>0</v>
      </c>
      <c r="AG39" s="79"/>
      <c r="AH39" s="80"/>
      <c r="AI39" s="76" t="e">
        <f>AF39/AF28</f>
        <v>#DIV/0!</v>
      </c>
      <c r="AJ39" s="77"/>
      <c r="AK39" s="78">
        <f t="shared" si="88"/>
        <v>0</v>
      </c>
      <c r="AL39" s="79"/>
      <c r="AM39" s="80"/>
      <c r="AN39" s="76" t="e">
        <f>AK39/AK28</f>
        <v>#DIV/0!</v>
      </c>
      <c r="AO39" s="77"/>
      <c r="AP39" s="78">
        <f t="shared" si="89"/>
        <v>0</v>
      </c>
      <c r="AQ39" s="79"/>
      <c r="AR39" s="80"/>
      <c r="AS39" s="76" t="e">
        <f>AP39/AP28</f>
        <v>#DIV/0!</v>
      </c>
      <c r="AT39" s="77"/>
      <c r="AU39" s="81">
        <f t="shared" si="90"/>
        <v>0</v>
      </c>
      <c r="AV39" s="82"/>
      <c r="AW39" s="83"/>
      <c r="AX39" s="84" t="e">
        <f>AU39/AU28</f>
        <v>#DIV/0!</v>
      </c>
      <c r="AY39" s="85"/>
      <c r="AZ39" s="78">
        <f t="shared" si="91"/>
        <v>0</v>
      </c>
      <c r="BA39" s="79"/>
      <c r="BB39" s="80"/>
      <c r="BC39" s="76" t="e">
        <f>AZ39/AZ28</f>
        <v>#DIV/0!</v>
      </c>
      <c r="BD39" s="77"/>
      <c r="BE39" s="78">
        <f t="shared" si="92"/>
        <v>0</v>
      </c>
      <c r="BF39" s="79"/>
      <c r="BG39" s="80"/>
      <c r="BH39" s="76" t="e">
        <f>BE39/BE28</f>
        <v>#DIV/0!</v>
      </c>
      <c r="BI39" s="77"/>
      <c r="BJ39" s="78">
        <f t="shared" si="93"/>
        <v>0</v>
      </c>
      <c r="BK39" s="79"/>
      <c r="BL39" s="80"/>
      <c r="BM39" s="76" t="e">
        <f>BJ39/BJ28</f>
        <v>#DIV/0!</v>
      </c>
      <c r="BN39" s="77"/>
      <c r="BO39" s="81">
        <f t="shared" si="94"/>
        <v>0</v>
      </c>
      <c r="BP39" s="82"/>
      <c r="BQ39" s="83"/>
      <c r="BR39" s="84" t="e">
        <f>BO39/BO28</f>
        <v>#DIV/0!</v>
      </c>
      <c r="BS39" s="85"/>
      <c r="BT39" s="78">
        <f t="shared" si="95"/>
        <v>0</v>
      </c>
      <c r="BU39" s="79"/>
      <c r="BV39" s="80"/>
      <c r="BW39" s="76" t="e">
        <f>BT39/BT28</f>
        <v>#DIV/0!</v>
      </c>
      <c r="BX39" s="77"/>
      <c r="BY39" s="78">
        <f t="shared" si="96"/>
        <v>0</v>
      </c>
      <c r="BZ39" s="79"/>
      <c r="CA39" s="80"/>
      <c r="CB39" s="76" t="e">
        <f>BY39/BY28</f>
        <v>#DIV/0!</v>
      </c>
      <c r="CC39" s="77"/>
      <c r="CD39" s="78">
        <f t="shared" si="97"/>
        <v>0</v>
      </c>
      <c r="CE39" s="79"/>
      <c r="CF39" s="80"/>
      <c r="CG39" s="76" t="e">
        <f>CD39/CD28</f>
        <v>#DIV/0!</v>
      </c>
      <c r="CH39" s="77"/>
      <c r="CI39" s="81">
        <f t="shared" si="98"/>
        <v>0</v>
      </c>
      <c r="CJ39" s="82"/>
      <c r="CK39" s="83"/>
      <c r="CL39" s="84" t="e">
        <f>CI39/CI28</f>
        <v>#DIV/0!</v>
      </c>
      <c r="CM39" s="85"/>
    </row>
    <row r="40" spans="1:91" ht="19.95" hidden="1" customHeight="1" x14ac:dyDescent="0.45">
      <c r="A40" s="97" t="s">
        <v>103</v>
      </c>
      <c r="B40" s="98"/>
      <c r="C40" s="98"/>
      <c r="D40" s="98"/>
      <c r="E40" s="98"/>
      <c r="F40" s="99"/>
      <c r="G40" s="81">
        <f t="shared" si="82"/>
        <v>0</v>
      </c>
      <c r="H40" s="82"/>
      <c r="I40" s="83"/>
      <c r="J40" s="84" t="e">
        <f>G40/G29</f>
        <v>#DIV/0!</v>
      </c>
      <c r="K40" s="85"/>
      <c r="L40" s="78">
        <f t="shared" si="83"/>
        <v>0</v>
      </c>
      <c r="M40" s="79"/>
      <c r="N40" s="80"/>
      <c r="O40" s="76" t="e">
        <f>L40/L29</f>
        <v>#DIV/0!</v>
      </c>
      <c r="P40" s="77"/>
      <c r="Q40" s="78">
        <f t="shared" si="84"/>
        <v>0</v>
      </c>
      <c r="R40" s="79"/>
      <c r="S40" s="80"/>
      <c r="T40" s="76" t="e">
        <f>Q40/Q29</f>
        <v>#DIV/0!</v>
      </c>
      <c r="U40" s="77"/>
      <c r="V40" s="78">
        <f t="shared" si="85"/>
        <v>0</v>
      </c>
      <c r="W40" s="79"/>
      <c r="X40" s="80"/>
      <c r="Y40" s="76" t="e">
        <f>V40/V29</f>
        <v>#DIV/0!</v>
      </c>
      <c r="Z40" s="77"/>
      <c r="AA40" s="81">
        <f t="shared" si="86"/>
        <v>0</v>
      </c>
      <c r="AB40" s="82"/>
      <c r="AC40" s="83"/>
      <c r="AD40" s="84" t="e">
        <f>AA40/AA29</f>
        <v>#DIV/0!</v>
      </c>
      <c r="AE40" s="85"/>
      <c r="AF40" s="78">
        <f t="shared" si="87"/>
        <v>0</v>
      </c>
      <c r="AG40" s="79"/>
      <c r="AH40" s="80"/>
      <c r="AI40" s="76" t="e">
        <f>AF40/AF29</f>
        <v>#DIV/0!</v>
      </c>
      <c r="AJ40" s="77"/>
      <c r="AK40" s="78">
        <f t="shared" si="88"/>
        <v>0</v>
      </c>
      <c r="AL40" s="79"/>
      <c r="AM40" s="80"/>
      <c r="AN40" s="76" t="e">
        <f>AK40/AK29</f>
        <v>#DIV/0!</v>
      </c>
      <c r="AO40" s="77"/>
      <c r="AP40" s="78">
        <f t="shared" si="89"/>
        <v>0</v>
      </c>
      <c r="AQ40" s="79"/>
      <c r="AR40" s="80"/>
      <c r="AS40" s="76" t="e">
        <f>AP40/AP29</f>
        <v>#DIV/0!</v>
      </c>
      <c r="AT40" s="77"/>
      <c r="AU40" s="81">
        <f t="shared" si="90"/>
        <v>0</v>
      </c>
      <c r="AV40" s="82"/>
      <c r="AW40" s="83"/>
      <c r="AX40" s="84" t="e">
        <f>AU40/AU29</f>
        <v>#DIV/0!</v>
      </c>
      <c r="AY40" s="85"/>
      <c r="AZ40" s="78">
        <f t="shared" si="91"/>
        <v>0</v>
      </c>
      <c r="BA40" s="79"/>
      <c r="BB40" s="80"/>
      <c r="BC40" s="76" t="e">
        <f>AZ40/AZ29</f>
        <v>#DIV/0!</v>
      </c>
      <c r="BD40" s="77"/>
      <c r="BE40" s="78">
        <f t="shared" si="92"/>
        <v>0</v>
      </c>
      <c r="BF40" s="79"/>
      <c r="BG40" s="80"/>
      <c r="BH40" s="76" t="e">
        <f>BE40/BE29</f>
        <v>#DIV/0!</v>
      </c>
      <c r="BI40" s="77"/>
      <c r="BJ40" s="78">
        <f t="shared" si="93"/>
        <v>0</v>
      </c>
      <c r="BK40" s="79"/>
      <c r="BL40" s="80"/>
      <c r="BM40" s="76" t="e">
        <f>BJ40/BJ29</f>
        <v>#DIV/0!</v>
      </c>
      <c r="BN40" s="77"/>
      <c r="BO40" s="81">
        <f t="shared" si="94"/>
        <v>0</v>
      </c>
      <c r="BP40" s="82"/>
      <c r="BQ40" s="83"/>
      <c r="BR40" s="84" t="e">
        <f>BO40/BO29</f>
        <v>#DIV/0!</v>
      </c>
      <c r="BS40" s="85"/>
      <c r="BT40" s="78">
        <f t="shared" si="95"/>
        <v>0</v>
      </c>
      <c r="BU40" s="79"/>
      <c r="BV40" s="80"/>
      <c r="BW40" s="76" t="e">
        <f>BT40/BT29</f>
        <v>#DIV/0!</v>
      </c>
      <c r="BX40" s="77"/>
      <c r="BY40" s="78">
        <f t="shared" si="96"/>
        <v>0</v>
      </c>
      <c r="BZ40" s="79"/>
      <c r="CA40" s="80"/>
      <c r="CB40" s="76" t="e">
        <f>BY40/BY29</f>
        <v>#DIV/0!</v>
      </c>
      <c r="CC40" s="77"/>
      <c r="CD40" s="78">
        <f t="shared" si="97"/>
        <v>0</v>
      </c>
      <c r="CE40" s="79"/>
      <c r="CF40" s="80"/>
      <c r="CG40" s="76" t="e">
        <f>CD40/CD29</f>
        <v>#DIV/0!</v>
      </c>
      <c r="CH40" s="77"/>
      <c r="CI40" s="81">
        <f t="shared" si="98"/>
        <v>0</v>
      </c>
      <c r="CJ40" s="82"/>
      <c r="CK40" s="83"/>
      <c r="CL40" s="84" t="e">
        <f>CI40/CI29</f>
        <v>#DIV/0!</v>
      </c>
      <c r="CM40" s="85"/>
    </row>
    <row r="41" spans="1:91" ht="19.95" customHeight="1" x14ac:dyDescent="0.45">
      <c r="A41" s="101" t="s">
        <v>8</v>
      </c>
      <c r="B41" s="102"/>
      <c r="C41" s="102"/>
      <c r="D41" s="102"/>
      <c r="E41" s="102"/>
      <c r="F41" s="103"/>
      <c r="G41" s="92">
        <f>A!G41+B!G41+'C'!G41+D!G41</f>
        <v>0</v>
      </c>
      <c r="H41" s="93"/>
      <c r="I41" s="94"/>
      <c r="J41" s="84" t="e">
        <f>G41/G33</f>
        <v>#DIV/0!</v>
      </c>
      <c r="K41" s="85"/>
      <c r="L41" s="89">
        <f>A!L41+B!L41+'C'!L41+D!L41</f>
        <v>0</v>
      </c>
      <c r="M41" s="90"/>
      <c r="N41" s="91"/>
      <c r="O41" s="76" t="e">
        <f>L41/L33</f>
        <v>#DIV/0!</v>
      </c>
      <c r="P41" s="77"/>
      <c r="Q41" s="89">
        <f>A!Q41+B!Q41+'C'!Q41+D!Q41</f>
        <v>0</v>
      </c>
      <c r="R41" s="90"/>
      <c r="S41" s="91"/>
      <c r="T41" s="76" t="e">
        <f>Q41/Q33</f>
        <v>#DIV/0!</v>
      </c>
      <c r="U41" s="77"/>
      <c r="V41" s="89">
        <f>A!V41+B!V41+'C'!V41+D!V41</f>
        <v>0</v>
      </c>
      <c r="W41" s="90"/>
      <c r="X41" s="91"/>
      <c r="Y41" s="76" t="e">
        <f>V41/V33</f>
        <v>#DIV/0!</v>
      </c>
      <c r="Z41" s="77"/>
      <c r="AA41" s="92">
        <f>A!AA41+B!AA41+'C'!AA41+D!AA41</f>
        <v>0</v>
      </c>
      <c r="AB41" s="93"/>
      <c r="AC41" s="94"/>
      <c r="AD41" s="84" t="e">
        <f>AA41/AA33</f>
        <v>#DIV/0!</v>
      </c>
      <c r="AE41" s="85"/>
      <c r="AF41" s="89">
        <f>A!AF41+B!AF41+'C'!AF41+D!AF41</f>
        <v>0</v>
      </c>
      <c r="AG41" s="90"/>
      <c r="AH41" s="91"/>
      <c r="AI41" s="76" t="e">
        <f>AF41/AF33</f>
        <v>#DIV/0!</v>
      </c>
      <c r="AJ41" s="77"/>
      <c r="AK41" s="89">
        <f>A!AK41+B!AK41+'C'!AK41+D!AK41</f>
        <v>0</v>
      </c>
      <c r="AL41" s="90"/>
      <c r="AM41" s="91"/>
      <c r="AN41" s="76" t="e">
        <f>AK41/AK33</f>
        <v>#DIV/0!</v>
      </c>
      <c r="AO41" s="77"/>
      <c r="AP41" s="89">
        <f>A!AP41+B!AP41+'C'!AP41+D!AP41</f>
        <v>0</v>
      </c>
      <c r="AQ41" s="90"/>
      <c r="AR41" s="91"/>
      <c r="AS41" s="76" t="e">
        <f>AP41/AP33</f>
        <v>#DIV/0!</v>
      </c>
      <c r="AT41" s="77"/>
      <c r="AU41" s="92">
        <f>A!AU41+B!AU41+'C'!AU41+D!AU41</f>
        <v>0</v>
      </c>
      <c r="AV41" s="93"/>
      <c r="AW41" s="94"/>
      <c r="AX41" s="84" t="e">
        <f>AU41/AU33</f>
        <v>#DIV/0!</v>
      </c>
      <c r="AY41" s="85"/>
      <c r="AZ41" s="89">
        <f>A!AZ41+B!AZ41+'C'!AZ41+D!AZ41</f>
        <v>0</v>
      </c>
      <c r="BA41" s="90"/>
      <c r="BB41" s="91"/>
      <c r="BC41" s="76" t="e">
        <f>AZ41/AZ33</f>
        <v>#DIV/0!</v>
      </c>
      <c r="BD41" s="77"/>
      <c r="BE41" s="89">
        <f>A!BE41+B!BE41+'C'!BE41+D!BE41</f>
        <v>0</v>
      </c>
      <c r="BF41" s="90"/>
      <c r="BG41" s="91"/>
      <c r="BH41" s="76" t="e">
        <f>BE41/BE33</f>
        <v>#DIV/0!</v>
      </c>
      <c r="BI41" s="77"/>
      <c r="BJ41" s="89">
        <f>A!BJ41+B!BJ41+'C'!BJ41+D!BJ41</f>
        <v>0</v>
      </c>
      <c r="BK41" s="90"/>
      <c r="BL41" s="91"/>
      <c r="BM41" s="76" t="e">
        <f>BJ41/BJ33</f>
        <v>#DIV/0!</v>
      </c>
      <c r="BN41" s="77"/>
      <c r="BO41" s="92">
        <f>A!BO41+B!BO41+'C'!BO41+D!BO41</f>
        <v>0</v>
      </c>
      <c r="BP41" s="93"/>
      <c r="BQ41" s="94"/>
      <c r="BR41" s="84" t="e">
        <f>BO41/BO33</f>
        <v>#DIV/0!</v>
      </c>
      <c r="BS41" s="85"/>
      <c r="BT41" s="89">
        <f>A!BT41+B!BT41+'C'!BT41+D!BT41</f>
        <v>0</v>
      </c>
      <c r="BU41" s="90"/>
      <c r="BV41" s="91"/>
      <c r="BW41" s="76" t="e">
        <f>BT41/BT33</f>
        <v>#DIV/0!</v>
      </c>
      <c r="BX41" s="77"/>
      <c r="BY41" s="89">
        <f>A!BY41+B!BY41+'C'!BY41+D!BY41</f>
        <v>0</v>
      </c>
      <c r="BZ41" s="90"/>
      <c r="CA41" s="91"/>
      <c r="CB41" s="76" t="e">
        <f>BY41/BY33</f>
        <v>#DIV/0!</v>
      </c>
      <c r="CC41" s="77"/>
      <c r="CD41" s="89">
        <f>A!CD41+B!CD41+'C'!CD41+D!CD41</f>
        <v>0</v>
      </c>
      <c r="CE41" s="90"/>
      <c r="CF41" s="91"/>
      <c r="CG41" s="76" t="e">
        <f>CD41/CD33</f>
        <v>#DIV/0!</v>
      </c>
      <c r="CH41" s="77"/>
      <c r="CI41" s="92">
        <f>A!CI41+B!CI41+'C'!CI41+D!CI41</f>
        <v>0</v>
      </c>
      <c r="CJ41" s="93"/>
      <c r="CK41" s="94"/>
      <c r="CL41" s="84" t="e">
        <f>CI41/CI33</f>
        <v>#DIV/0!</v>
      </c>
      <c r="CM41" s="85"/>
    </row>
    <row r="42" spans="1:91" ht="19.95" customHeight="1" x14ac:dyDescent="0.45">
      <c r="A42" s="101" t="s">
        <v>9</v>
      </c>
      <c r="B42" s="102"/>
      <c r="C42" s="102"/>
      <c r="D42" s="102"/>
      <c r="E42" s="102"/>
      <c r="F42" s="103"/>
      <c r="G42" s="84" t="e">
        <f>G41/G25</f>
        <v>#DIV/0!</v>
      </c>
      <c r="H42" s="96"/>
      <c r="I42" s="85"/>
      <c r="J42" s="81"/>
      <c r="K42" s="83"/>
      <c r="L42" s="76" t="e">
        <f>L41/L25</f>
        <v>#DIV/0!</v>
      </c>
      <c r="M42" s="95"/>
      <c r="N42" s="77"/>
      <c r="O42" s="76"/>
      <c r="P42" s="77"/>
      <c r="Q42" s="76" t="e">
        <f>Q41/Q25</f>
        <v>#DIV/0!</v>
      </c>
      <c r="R42" s="95"/>
      <c r="S42" s="77"/>
      <c r="T42" s="76"/>
      <c r="U42" s="77"/>
      <c r="V42" s="76" t="e">
        <f>V41/V25</f>
        <v>#DIV/0!</v>
      </c>
      <c r="W42" s="95"/>
      <c r="X42" s="77"/>
      <c r="Y42" s="76"/>
      <c r="Z42" s="77"/>
      <c r="AA42" s="84" t="e">
        <f>AA41/AA25</f>
        <v>#DIV/0!</v>
      </c>
      <c r="AB42" s="96"/>
      <c r="AC42" s="85"/>
      <c r="AD42" s="81"/>
      <c r="AE42" s="83"/>
      <c r="AF42" s="76" t="e">
        <f>AF41/AF25</f>
        <v>#DIV/0!</v>
      </c>
      <c r="AG42" s="95"/>
      <c r="AH42" s="77"/>
      <c r="AI42" s="76"/>
      <c r="AJ42" s="77"/>
      <c r="AK42" s="76" t="e">
        <f>AK41/AK25</f>
        <v>#DIV/0!</v>
      </c>
      <c r="AL42" s="95"/>
      <c r="AM42" s="77"/>
      <c r="AN42" s="76"/>
      <c r="AO42" s="77"/>
      <c r="AP42" s="76" t="e">
        <f>AP41/AP25</f>
        <v>#DIV/0!</v>
      </c>
      <c r="AQ42" s="95"/>
      <c r="AR42" s="77"/>
      <c r="AS42" s="76"/>
      <c r="AT42" s="77"/>
      <c r="AU42" s="84" t="e">
        <f>AU41/AU25</f>
        <v>#DIV/0!</v>
      </c>
      <c r="AV42" s="96"/>
      <c r="AW42" s="85"/>
      <c r="AX42" s="81"/>
      <c r="AY42" s="83"/>
      <c r="AZ42" s="76" t="e">
        <f>AZ41/AZ25</f>
        <v>#DIV/0!</v>
      </c>
      <c r="BA42" s="95"/>
      <c r="BB42" s="77"/>
      <c r="BC42" s="76"/>
      <c r="BD42" s="77"/>
      <c r="BE42" s="76" t="e">
        <f>BE41/BE25</f>
        <v>#DIV/0!</v>
      </c>
      <c r="BF42" s="95"/>
      <c r="BG42" s="77"/>
      <c r="BH42" s="76"/>
      <c r="BI42" s="77"/>
      <c r="BJ42" s="76" t="e">
        <f>BJ41/BJ25</f>
        <v>#DIV/0!</v>
      </c>
      <c r="BK42" s="95"/>
      <c r="BL42" s="77"/>
      <c r="BM42" s="76"/>
      <c r="BN42" s="77"/>
      <c r="BO42" s="84" t="e">
        <f>BO41/BO25</f>
        <v>#DIV/0!</v>
      </c>
      <c r="BP42" s="96"/>
      <c r="BQ42" s="85"/>
      <c r="BR42" s="81"/>
      <c r="BS42" s="83"/>
      <c r="BT42" s="76" t="e">
        <f>BT41/BT25</f>
        <v>#DIV/0!</v>
      </c>
      <c r="BU42" s="95"/>
      <c r="BV42" s="77"/>
      <c r="BW42" s="76"/>
      <c r="BX42" s="77"/>
      <c r="BY42" s="76" t="e">
        <f>BY41/BY25</f>
        <v>#DIV/0!</v>
      </c>
      <c r="BZ42" s="95"/>
      <c r="CA42" s="77"/>
      <c r="CB42" s="76"/>
      <c r="CC42" s="77"/>
      <c r="CD42" s="76" t="e">
        <f>CD41/CD25</f>
        <v>#DIV/0!</v>
      </c>
      <c r="CE42" s="95"/>
      <c r="CF42" s="77"/>
      <c r="CG42" s="76"/>
      <c r="CH42" s="77"/>
      <c r="CI42" s="84" t="e">
        <f>CI41/CI25</f>
        <v>#DIV/0!</v>
      </c>
      <c r="CJ42" s="96"/>
      <c r="CK42" s="85"/>
      <c r="CL42" s="81"/>
      <c r="CM42" s="83"/>
    </row>
    <row r="43" spans="1:91" ht="19.95" customHeight="1" x14ac:dyDescent="0.45">
      <c r="A43" s="97" t="s">
        <v>100</v>
      </c>
      <c r="B43" s="98"/>
      <c r="C43" s="98"/>
      <c r="D43" s="98"/>
      <c r="E43" s="98"/>
      <c r="F43" s="99"/>
      <c r="G43" s="92">
        <f>A!G43+B!G43+'C'!G43+D!G43</f>
        <v>0</v>
      </c>
      <c r="H43" s="93"/>
      <c r="I43" s="94"/>
      <c r="J43" s="84" t="e">
        <f>G43/G26</f>
        <v>#DIV/0!</v>
      </c>
      <c r="K43" s="85"/>
      <c r="L43" s="89">
        <f>A!L43+B!L43+'C'!L43+D!L43</f>
        <v>0</v>
      </c>
      <c r="M43" s="90"/>
      <c r="N43" s="91"/>
      <c r="O43" s="76" t="e">
        <f>L43/L26</f>
        <v>#DIV/0!</v>
      </c>
      <c r="P43" s="77"/>
      <c r="Q43" s="89">
        <f>A!Q43+B!Q43+'C'!Q43+D!Q43</f>
        <v>0</v>
      </c>
      <c r="R43" s="90"/>
      <c r="S43" s="91"/>
      <c r="T43" s="76" t="e">
        <f>Q43/Q26</f>
        <v>#DIV/0!</v>
      </c>
      <c r="U43" s="77"/>
      <c r="V43" s="89">
        <f>A!V43+B!V43+'C'!V43+D!V43</f>
        <v>0</v>
      </c>
      <c r="W43" s="90"/>
      <c r="X43" s="91"/>
      <c r="Y43" s="76" t="e">
        <f>V43/V26</f>
        <v>#DIV/0!</v>
      </c>
      <c r="Z43" s="77"/>
      <c r="AA43" s="92">
        <f>A!AA43+B!AA43+'C'!AA43+D!AA43</f>
        <v>0</v>
      </c>
      <c r="AB43" s="93"/>
      <c r="AC43" s="94"/>
      <c r="AD43" s="84" t="e">
        <f>AA43/AA26</f>
        <v>#DIV/0!</v>
      </c>
      <c r="AE43" s="85"/>
      <c r="AF43" s="89">
        <f>A!AF43+B!AF43+'C'!AF43+D!AF43</f>
        <v>0</v>
      </c>
      <c r="AG43" s="90"/>
      <c r="AH43" s="91"/>
      <c r="AI43" s="76" t="e">
        <f>AF43/AF26</f>
        <v>#DIV/0!</v>
      </c>
      <c r="AJ43" s="77"/>
      <c r="AK43" s="89">
        <f>A!AK43+B!AK43+'C'!AK43+D!AK43</f>
        <v>0</v>
      </c>
      <c r="AL43" s="90"/>
      <c r="AM43" s="91"/>
      <c r="AN43" s="76" t="e">
        <f>AK43/AK26</f>
        <v>#DIV/0!</v>
      </c>
      <c r="AO43" s="77"/>
      <c r="AP43" s="89">
        <f>A!AP43+B!AP43+'C'!AP43+D!AP43</f>
        <v>0</v>
      </c>
      <c r="AQ43" s="90"/>
      <c r="AR43" s="91"/>
      <c r="AS43" s="76" t="e">
        <f>AP43/AP26</f>
        <v>#DIV/0!</v>
      </c>
      <c r="AT43" s="77"/>
      <c r="AU43" s="92">
        <f>A!AU43+B!AU43+'C'!AU43+D!AU43</f>
        <v>0</v>
      </c>
      <c r="AV43" s="93"/>
      <c r="AW43" s="94"/>
      <c r="AX43" s="84" t="e">
        <f>AU43/AU26</f>
        <v>#DIV/0!</v>
      </c>
      <c r="AY43" s="85"/>
      <c r="AZ43" s="89">
        <f>A!AZ43+B!AZ43+'C'!AZ43+D!AZ43</f>
        <v>0</v>
      </c>
      <c r="BA43" s="90"/>
      <c r="BB43" s="91"/>
      <c r="BC43" s="76" t="e">
        <f>AZ43/AZ26</f>
        <v>#DIV/0!</v>
      </c>
      <c r="BD43" s="77"/>
      <c r="BE43" s="89">
        <f>A!BE43+B!BE43+'C'!BE43+D!BE43</f>
        <v>0</v>
      </c>
      <c r="BF43" s="90"/>
      <c r="BG43" s="91"/>
      <c r="BH43" s="76" t="e">
        <f>BE43/BE26</f>
        <v>#DIV/0!</v>
      </c>
      <c r="BI43" s="77"/>
      <c r="BJ43" s="89">
        <f>A!BJ43+B!BJ43+'C'!BJ43+D!BJ43</f>
        <v>0</v>
      </c>
      <c r="BK43" s="90"/>
      <c r="BL43" s="91"/>
      <c r="BM43" s="76" t="e">
        <f>BJ43/BJ26</f>
        <v>#DIV/0!</v>
      </c>
      <c r="BN43" s="77"/>
      <c r="BO43" s="92">
        <f>A!BO43+B!BO43+'C'!BO43+D!BO43</f>
        <v>0</v>
      </c>
      <c r="BP43" s="93"/>
      <c r="BQ43" s="94"/>
      <c r="BR43" s="84" t="e">
        <f>BO43/BO26</f>
        <v>#DIV/0!</v>
      </c>
      <c r="BS43" s="85"/>
      <c r="BT43" s="89">
        <f>A!BT43+B!BT43+'C'!BT43+D!BT43</f>
        <v>0</v>
      </c>
      <c r="BU43" s="90"/>
      <c r="BV43" s="91"/>
      <c r="BW43" s="76" t="e">
        <f>BT43/BT26</f>
        <v>#DIV/0!</v>
      </c>
      <c r="BX43" s="77"/>
      <c r="BY43" s="89">
        <f>A!BY43+B!BY43+'C'!BY43+D!BY43</f>
        <v>0</v>
      </c>
      <c r="BZ43" s="90"/>
      <c r="CA43" s="91"/>
      <c r="CB43" s="76" t="e">
        <f>BY43/BY26</f>
        <v>#DIV/0!</v>
      </c>
      <c r="CC43" s="77"/>
      <c r="CD43" s="89">
        <f>A!CD43+B!CD43+'C'!CD43+D!CD43</f>
        <v>0</v>
      </c>
      <c r="CE43" s="90"/>
      <c r="CF43" s="91"/>
      <c r="CG43" s="76" t="e">
        <f>CD43/CD26</f>
        <v>#DIV/0!</v>
      </c>
      <c r="CH43" s="77"/>
      <c r="CI43" s="92">
        <f>A!CI43+B!CI43+'C'!CI43+D!CI43</f>
        <v>0</v>
      </c>
      <c r="CJ43" s="93"/>
      <c r="CK43" s="94"/>
      <c r="CL43" s="84" t="e">
        <f>CI43/CI26</f>
        <v>#DIV/0!</v>
      </c>
      <c r="CM43" s="85"/>
    </row>
    <row r="44" spans="1:91" ht="19.95" customHeight="1" x14ac:dyDescent="0.45">
      <c r="A44" s="97" t="s">
        <v>101</v>
      </c>
      <c r="B44" s="98"/>
      <c r="C44" s="98"/>
      <c r="D44" s="98"/>
      <c r="E44" s="98"/>
      <c r="F44" s="99"/>
      <c r="G44" s="92">
        <f>A!G44+B!G44+'C'!G44+D!G44</f>
        <v>0</v>
      </c>
      <c r="H44" s="93"/>
      <c r="I44" s="94"/>
      <c r="J44" s="84" t="e">
        <f>G44/G27</f>
        <v>#DIV/0!</v>
      </c>
      <c r="K44" s="85"/>
      <c r="L44" s="89">
        <f>A!L44+B!L44+'C'!L44+D!L44</f>
        <v>0</v>
      </c>
      <c r="M44" s="90"/>
      <c r="N44" s="91"/>
      <c r="O44" s="76" t="e">
        <f>L44/L27</f>
        <v>#DIV/0!</v>
      </c>
      <c r="P44" s="77"/>
      <c r="Q44" s="89">
        <f>A!Q44+B!Q44+'C'!Q44+D!Q44</f>
        <v>0</v>
      </c>
      <c r="R44" s="90"/>
      <c r="S44" s="91"/>
      <c r="T44" s="76" t="e">
        <f>Q44/Q27</f>
        <v>#DIV/0!</v>
      </c>
      <c r="U44" s="77"/>
      <c r="V44" s="89">
        <f>A!V44+B!V44+'C'!V44+D!V44</f>
        <v>0</v>
      </c>
      <c r="W44" s="90"/>
      <c r="X44" s="91"/>
      <c r="Y44" s="76" t="e">
        <f>V44/V27</f>
        <v>#DIV/0!</v>
      </c>
      <c r="Z44" s="77"/>
      <c r="AA44" s="92">
        <f>A!AA44+B!AA44+'C'!AA44+D!AA44</f>
        <v>0</v>
      </c>
      <c r="AB44" s="93"/>
      <c r="AC44" s="94"/>
      <c r="AD44" s="84" t="e">
        <f>AA44/AA27</f>
        <v>#DIV/0!</v>
      </c>
      <c r="AE44" s="85"/>
      <c r="AF44" s="89">
        <f>A!AF44+B!AF44+'C'!AF44+D!AF44</f>
        <v>0</v>
      </c>
      <c r="AG44" s="90"/>
      <c r="AH44" s="91"/>
      <c r="AI44" s="76" t="e">
        <f>AF44/AF27</f>
        <v>#DIV/0!</v>
      </c>
      <c r="AJ44" s="77"/>
      <c r="AK44" s="89">
        <f>A!AK44+B!AK44+'C'!AK44+D!AK44</f>
        <v>0</v>
      </c>
      <c r="AL44" s="90"/>
      <c r="AM44" s="91"/>
      <c r="AN44" s="76" t="e">
        <f>AK44/AK27</f>
        <v>#DIV/0!</v>
      </c>
      <c r="AO44" s="77"/>
      <c r="AP44" s="89">
        <f>A!AP44+B!AP44+'C'!AP44+D!AP44</f>
        <v>0</v>
      </c>
      <c r="AQ44" s="90"/>
      <c r="AR44" s="91"/>
      <c r="AS44" s="76" t="e">
        <f>AP44/AP27</f>
        <v>#DIV/0!</v>
      </c>
      <c r="AT44" s="77"/>
      <c r="AU44" s="92">
        <f>A!AU44+B!AU44+'C'!AU44+D!AU44</f>
        <v>0</v>
      </c>
      <c r="AV44" s="93"/>
      <c r="AW44" s="94"/>
      <c r="AX44" s="84" t="e">
        <f>AU44/AU27</f>
        <v>#DIV/0!</v>
      </c>
      <c r="AY44" s="85"/>
      <c r="AZ44" s="89">
        <f>A!AZ44+B!AZ44+'C'!AZ44+D!AZ44</f>
        <v>0</v>
      </c>
      <c r="BA44" s="90"/>
      <c r="BB44" s="91"/>
      <c r="BC44" s="76" t="e">
        <f>AZ44/AZ27</f>
        <v>#DIV/0!</v>
      </c>
      <c r="BD44" s="77"/>
      <c r="BE44" s="89">
        <f>A!BE44+B!BE44+'C'!BE44+D!BE44</f>
        <v>0</v>
      </c>
      <c r="BF44" s="90"/>
      <c r="BG44" s="91"/>
      <c r="BH44" s="76" t="e">
        <f>BE44/BE27</f>
        <v>#DIV/0!</v>
      </c>
      <c r="BI44" s="77"/>
      <c r="BJ44" s="89">
        <f>A!BJ44+B!BJ44+'C'!BJ44+D!BJ44</f>
        <v>0</v>
      </c>
      <c r="BK44" s="90"/>
      <c r="BL44" s="91"/>
      <c r="BM44" s="76" t="e">
        <f>BJ44/BJ27</f>
        <v>#DIV/0!</v>
      </c>
      <c r="BN44" s="77"/>
      <c r="BO44" s="92">
        <f>A!BO44+B!BO44+'C'!BO44+D!BO44</f>
        <v>0</v>
      </c>
      <c r="BP44" s="93"/>
      <c r="BQ44" s="94"/>
      <c r="BR44" s="84" t="e">
        <f>BO44/BO27</f>
        <v>#DIV/0!</v>
      </c>
      <c r="BS44" s="85"/>
      <c r="BT44" s="89">
        <f>A!BT44+B!BT44+'C'!BT44+D!BT44</f>
        <v>0</v>
      </c>
      <c r="BU44" s="90"/>
      <c r="BV44" s="91"/>
      <c r="BW44" s="76" t="e">
        <f>BT44/BT27</f>
        <v>#DIV/0!</v>
      </c>
      <c r="BX44" s="77"/>
      <c r="BY44" s="89">
        <f>A!BY44+B!BY44+'C'!BY44+D!BY44</f>
        <v>0</v>
      </c>
      <c r="BZ44" s="90"/>
      <c r="CA44" s="91"/>
      <c r="CB44" s="76" t="e">
        <f>BY44/BY27</f>
        <v>#DIV/0!</v>
      </c>
      <c r="CC44" s="77"/>
      <c r="CD44" s="89">
        <f>A!CD44+B!CD44+'C'!CD44+D!CD44</f>
        <v>0</v>
      </c>
      <c r="CE44" s="90"/>
      <c r="CF44" s="91"/>
      <c r="CG44" s="76" t="e">
        <f>CD44/CD27</f>
        <v>#DIV/0!</v>
      </c>
      <c r="CH44" s="77"/>
      <c r="CI44" s="92">
        <f>A!CI44+B!CI44+'C'!CI44+D!CI44</f>
        <v>0</v>
      </c>
      <c r="CJ44" s="93"/>
      <c r="CK44" s="94"/>
      <c r="CL44" s="84" t="e">
        <f>CI44/CI27</f>
        <v>#DIV/0!</v>
      </c>
      <c r="CM44" s="85"/>
    </row>
    <row r="45" spans="1:91" ht="19.95" customHeight="1" x14ac:dyDescent="0.45">
      <c r="A45" s="97" t="s">
        <v>102</v>
      </c>
      <c r="B45" s="98"/>
      <c r="C45" s="98"/>
      <c r="D45" s="98"/>
      <c r="E45" s="98"/>
      <c r="F45" s="99"/>
      <c r="G45" s="92">
        <f>A!G45+B!G45+'C'!G45+D!G45</f>
        <v>0</v>
      </c>
      <c r="H45" s="93"/>
      <c r="I45" s="94"/>
      <c r="J45" s="84" t="e">
        <f>G45/G28</f>
        <v>#DIV/0!</v>
      </c>
      <c r="K45" s="85"/>
      <c r="L45" s="89">
        <f>A!L45+B!L45+'C'!L45+D!L45</f>
        <v>0</v>
      </c>
      <c r="M45" s="90"/>
      <c r="N45" s="91"/>
      <c r="O45" s="76" t="e">
        <f>L45/L28</f>
        <v>#DIV/0!</v>
      </c>
      <c r="P45" s="77"/>
      <c r="Q45" s="89">
        <f>A!Q45+B!Q45+'C'!Q45+D!Q45</f>
        <v>0</v>
      </c>
      <c r="R45" s="90"/>
      <c r="S45" s="91"/>
      <c r="T45" s="76" t="e">
        <f>Q45/Q28</f>
        <v>#DIV/0!</v>
      </c>
      <c r="U45" s="77"/>
      <c r="V45" s="89">
        <f>A!V45+B!V45+'C'!V45+D!V45</f>
        <v>0</v>
      </c>
      <c r="W45" s="90"/>
      <c r="X45" s="91"/>
      <c r="Y45" s="76" t="e">
        <f>V45/V28</f>
        <v>#DIV/0!</v>
      </c>
      <c r="Z45" s="77"/>
      <c r="AA45" s="92">
        <f>A!AA45+B!AA45+'C'!AA45+D!AA45</f>
        <v>0</v>
      </c>
      <c r="AB45" s="93"/>
      <c r="AC45" s="94"/>
      <c r="AD45" s="84" t="e">
        <f>AA45/AA28</f>
        <v>#DIV/0!</v>
      </c>
      <c r="AE45" s="85"/>
      <c r="AF45" s="89">
        <f>A!AF45+B!AF45+'C'!AF45+D!AF45</f>
        <v>0</v>
      </c>
      <c r="AG45" s="90"/>
      <c r="AH45" s="91"/>
      <c r="AI45" s="76" t="e">
        <f>AF45/AF28</f>
        <v>#DIV/0!</v>
      </c>
      <c r="AJ45" s="77"/>
      <c r="AK45" s="89">
        <f>A!AK45+B!AK45+'C'!AK45+D!AK45</f>
        <v>0</v>
      </c>
      <c r="AL45" s="90"/>
      <c r="AM45" s="91"/>
      <c r="AN45" s="76" t="e">
        <f>AK45/AK28</f>
        <v>#DIV/0!</v>
      </c>
      <c r="AO45" s="77"/>
      <c r="AP45" s="89">
        <f>A!AP45+B!AP45+'C'!AP45+D!AP45</f>
        <v>0</v>
      </c>
      <c r="AQ45" s="90"/>
      <c r="AR45" s="91"/>
      <c r="AS45" s="76" t="e">
        <f>AP45/AP28</f>
        <v>#DIV/0!</v>
      </c>
      <c r="AT45" s="77"/>
      <c r="AU45" s="92">
        <f>A!AU45+B!AU45+'C'!AU45+D!AU45</f>
        <v>0</v>
      </c>
      <c r="AV45" s="93"/>
      <c r="AW45" s="94"/>
      <c r="AX45" s="84" t="e">
        <f>AU45/AU28</f>
        <v>#DIV/0!</v>
      </c>
      <c r="AY45" s="85"/>
      <c r="AZ45" s="89">
        <f>A!AZ45+B!AZ45+'C'!AZ45+D!AZ45</f>
        <v>0</v>
      </c>
      <c r="BA45" s="90"/>
      <c r="BB45" s="91"/>
      <c r="BC45" s="76" t="e">
        <f>AZ45/AZ28</f>
        <v>#DIV/0!</v>
      </c>
      <c r="BD45" s="77"/>
      <c r="BE45" s="89">
        <f>A!BE45+B!BE45+'C'!BE45+D!BE45</f>
        <v>0</v>
      </c>
      <c r="BF45" s="90"/>
      <c r="BG45" s="91"/>
      <c r="BH45" s="76" t="e">
        <f>BE45/BE28</f>
        <v>#DIV/0!</v>
      </c>
      <c r="BI45" s="77"/>
      <c r="BJ45" s="89">
        <f>A!BJ45+B!BJ45+'C'!BJ45+D!BJ45</f>
        <v>0</v>
      </c>
      <c r="BK45" s="90"/>
      <c r="BL45" s="91"/>
      <c r="BM45" s="76" t="e">
        <f>BJ45/BJ28</f>
        <v>#DIV/0!</v>
      </c>
      <c r="BN45" s="77"/>
      <c r="BO45" s="92">
        <f>A!BO45+B!BO45+'C'!BO45+D!BO45</f>
        <v>0</v>
      </c>
      <c r="BP45" s="93"/>
      <c r="BQ45" s="94"/>
      <c r="BR45" s="84" t="e">
        <f>BO45/BO28</f>
        <v>#DIV/0!</v>
      </c>
      <c r="BS45" s="85"/>
      <c r="BT45" s="89">
        <f>A!BT45+B!BT45+'C'!BT45+D!BT45</f>
        <v>0</v>
      </c>
      <c r="BU45" s="90"/>
      <c r="BV45" s="91"/>
      <c r="BW45" s="76" t="e">
        <f>BT45/BT28</f>
        <v>#DIV/0!</v>
      </c>
      <c r="BX45" s="77"/>
      <c r="BY45" s="89">
        <f>A!BY45+B!BY45+'C'!BY45+D!BY45</f>
        <v>0</v>
      </c>
      <c r="BZ45" s="90"/>
      <c r="CA45" s="91"/>
      <c r="CB45" s="76" t="e">
        <f>BY45/BY28</f>
        <v>#DIV/0!</v>
      </c>
      <c r="CC45" s="77"/>
      <c r="CD45" s="89">
        <f>A!CD45+B!CD45+'C'!CD45+D!CD45</f>
        <v>0</v>
      </c>
      <c r="CE45" s="90"/>
      <c r="CF45" s="91"/>
      <c r="CG45" s="76" t="e">
        <f>CD45/CD28</f>
        <v>#DIV/0!</v>
      </c>
      <c r="CH45" s="77"/>
      <c r="CI45" s="92">
        <f>A!CI45+B!CI45+'C'!CI45+D!CI45</f>
        <v>0</v>
      </c>
      <c r="CJ45" s="93"/>
      <c r="CK45" s="94"/>
      <c r="CL45" s="84" t="e">
        <f>CI45/CI28</f>
        <v>#DIV/0!</v>
      </c>
      <c r="CM45" s="85"/>
    </row>
    <row r="46" spans="1:91" ht="19.95" customHeight="1" x14ac:dyDescent="0.45">
      <c r="A46" s="97" t="s">
        <v>103</v>
      </c>
      <c r="B46" s="98"/>
      <c r="C46" s="98"/>
      <c r="D46" s="98"/>
      <c r="E46" s="98"/>
      <c r="F46" s="99"/>
      <c r="G46" s="92">
        <f>A!G46+B!G46+'C'!G46+D!G46</f>
        <v>0</v>
      </c>
      <c r="H46" s="93"/>
      <c r="I46" s="94"/>
      <c r="J46" s="84" t="e">
        <f>G46/G29</f>
        <v>#DIV/0!</v>
      </c>
      <c r="K46" s="85"/>
      <c r="L46" s="89">
        <f>A!L46+B!L46+'C'!L46+D!L46</f>
        <v>0</v>
      </c>
      <c r="M46" s="90"/>
      <c r="N46" s="91"/>
      <c r="O46" s="76" t="e">
        <f>L46/L29</f>
        <v>#DIV/0!</v>
      </c>
      <c r="P46" s="77"/>
      <c r="Q46" s="89">
        <f>A!Q46+B!Q46+'C'!Q46+D!Q46</f>
        <v>0</v>
      </c>
      <c r="R46" s="90"/>
      <c r="S46" s="91"/>
      <c r="T46" s="76" t="e">
        <f>Q46/Q29</f>
        <v>#DIV/0!</v>
      </c>
      <c r="U46" s="77"/>
      <c r="V46" s="89">
        <f>A!V46+B!V46+'C'!V46+D!V46</f>
        <v>0</v>
      </c>
      <c r="W46" s="90"/>
      <c r="X46" s="91"/>
      <c r="Y46" s="76" t="e">
        <f>V46/V29</f>
        <v>#DIV/0!</v>
      </c>
      <c r="Z46" s="77"/>
      <c r="AA46" s="92">
        <f>A!AA46+B!AA46+'C'!AA46+D!AA46</f>
        <v>0</v>
      </c>
      <c r="AB46" s="93"/>
      <c r="AC46" s="94"/>
      <c r="AD46" s="84" t="e">
        <f>AA46/AA29</f>
        <v>#DIV/0!</v>
      </c>
      <c r="AE46" s="85"/>
      <c r="AF46" s="89">
        <f>A!AF46+B!AF46+'C'!AF46+D!AF46</f>
        <v>0</v>
      </c>
      <c r="AG46" s="90"/>
      <c r="AH46" s="91"/>
      <c r="AI46" s="76" t="e">
        <f>AF46/AF29</f>
        <v>#DIV/0!</v>
      </c>
      <c r="AJ46" s="77"/>
      <c r="AK46" s="89">
        <f>A!AK46+B!AK46+'C'!AK46+D!AK46</f>
        <v>0</v>
      </c>
      <c r="AL46" s="90"/>
      <c r="AM46" s="91"/>
      <c r="AN46" s="76" t="e">
        <f>AK46/AK29</f>
        <v>#DIV/0!</v>
      </c>
      <c r="AO46" s="77"/>
      <c r="AP46" s="89">
        <f>A!AP46+B!AP46+'C'!AP46+D!AP46</f>
        <v>0</v>
      </c>
      <c r="AQ46" s="90"/>
      <c r="AR46" s="91"/>
      <c r="AS46" s="76" t="e">
        <f>AP46/AP29</f>
        <v>#DIV/0!</v>
      </c>
      <c r="AT46" s="77"/>
      <c r="AU46" s="92">
        <f>A!AU46+B!AU46+'C'!AU46+D!AU46</f>
        <v>0</v>
      </c>
      <c r="AV46" s="93"/>
      <c r="AW46" s="94"/>
      <c r="AX46" s="84" t="e">
        <f>AU46/AU29</f>
        <v>#DIV/0!</v>
      </c>
      <c r="AY46" s="85"/>
      <c r="AZ46" s="89">
        <f>A!AZ46+B!AZ46+'C'!AZ46+D!AZ46</f>
        <v>0</v>
      </c>
      <c r="BA46" s="90"/>
      <c r="BB46" s="91"/>
      <c r="BC46" s="76" t="e">
        <f>AZ46/AZ29</f>
        <v>#DIV/0!</v>
      </c>
      <c r="BD46" s="77"/>
      <c r="BE46" s="89">
        <f>A!BE46+B!BE46+'C'!BE46+D!BE46</f>
        <v>0</v>
      </c>
      <c r="BF46" s="90"/>
      <c r="BG46" s="91"/>
      <c r="BH46" s="76" t="e">
        <f>BE46/BE29</f>
        <v>#DIV/0!</v>
      </c>
      <c r="BI46" s="77"/>
      <c r="BJ46" s="89">
        <f>A!BJ46+B!BJ46+'C'!BJ46+D!BJ46</f>
        <v>0</v>
      </c>
      <c r="BK46" s="90"/>
      <c r="BL46" s="91"/>
      <c r="BM46" s="76" t="e">
        <f>BJ46/BJ29</f>
        <v>#DIV/0!</v>
      </c>
      <c r="BN46" s="77"/>
      <c r="BO46" s="92">
        <f>A!BO46+B!BO46+'C'!BO46+D!BO46</f>
        <v>0</v>
      </c>
      <c r="BP46" s="93"/>
      <c r="BQ46" s="94"/>
      <c r="BR46" s="84" t="e">
        <f>BO46/BO29</f>
        <v>#DIV/0!</v>
      </c>
      <c r="BS46" s="85"/>
      <c r="BT46" s="89">
        <f>A!BT46+B!BT46+'C'!BT46+D!BT46</f>
        <v>0</v>
      </c>
      <c r="BU46" s="90"/>
      <c r="BV46" s="91"/>
      <c r="BW46" s="76" t="e">
        <f>BT46/BT29</f>
        <v>#DIV/0!</v>
      </c>
      <c r="BX46" s="77"/>
      <c r="BY46" s="89">
        <f>A!BY46+B!BY46+'C'!BY46+D!BY46</f>
        <v>0</v>
      </c>
      <c r="BZ46" s="90"/>
      <c r="CA46" s="91"/>
      <c r="CB46" s="76" t="e">
        <f>BY46/BY29</f>
        <v>#DIV/0!</v>
      </c>
      <c r="CC46" s="77"/>
      <c r="CD46" s="89">
        <f>A!CD46+B!CD46+'C'!CD46+D!CD46</f>
        <v>0</v>
      </c>
      <c r="CE46" s="90"/>
      <c r="CF46" s="91"/>
      <c r="CG46" s="76" t="e">
        <f>CD46/CD29</f>
        <v>#DIV/0!</v>
      </c>
      <c r="CH46" s="77"/>
      <c r="CI46" s="92">
        <f>A!CI46+B!CI46+'C'!CI46+D!CI46</f>
        <v>0</v>
      </c>
      <c r="CJ46" s="93"/>
      <c r="CK46" s="94"/>
      <c r="CL46" s="84" t="e">
        <f>CI46/CI29</f>
        <v>#DIV/0!</v>
      </c>
      <c r="CM46" s="85"/>
    </row>
    <row r="47" spans="1:91" s="7" customFormat="1" ht="19.95" hidden="1" customHeight="1" x14ac:dyDescent="0.45">
      <c r="A47" s="101" t="s">
        <v>10</v>
      </c>
      <c r="B47" s="102"/>
      <c r="C47" s="102"/>
      <c r="D47" s="102"/>
      <c r="E47" s="102"/>
      <c r="F47" s="103"/>
      <c r="G47" s="92">
        <f>A!G47+B!G47+'C'!G47</f>
        <v>0</v>
      </c>
      <c r="H47" s="93"/>
      <c r="I47" s="94"/>
      <c r="J47" s="92"/>
      <c r="K47" s="94"/>
      <c r="L47" s="89">
        <f>A!L47+B!L47+'C'!L47</f>
        <v>0</v>
      </c>
      <c r="M47" s="90"/>
      <c r="N47" s="91"/>
      <c r="O47" s="76"/>
      <c r="P47" s="77"/>
      <c r="Q47" s="89">
        <f>A!Q47+B!Q47+'C'!Q47</f>
        <v>0</v>
      </c>
      <c r="R47" s="90"/>
      <c r="S47" s="91"/>
      <c r="T47" s="76"/>
      <c r="U47" s="77"/>
      <c r="V47" s="89">
        <f>A!V47+B!V47+'C'!V47</f>
        <v>0</v>
      </c>
      <c r="W47" s="90"/>
      <c r="X47" s="91"/>
      <c r="Y47" s="76"/>
      <c r="Z47" s="77"/>
      <c r="AA47" s="92">
        <f>A!AA47+B!AA47+'C'!AA47</f>
        <v>0</v>
      </c>
      <c r="AB47" s="93"/>
      <c r="AC47" s="94"/>
      <c r="AD47" s="92"/>
      <c r="AE47" s="94"/>
      <c r="AF47" s="89">
        <f>A!AF47+B!AF47+'C'!AF47</f>
        <v>0</v>
      </c>
      <c r="AG47" s="90"/>
      <c r="AH47" s="91"/>
      <c r="AI47" s="76"/>
      <c r="AJ47" s="77"/>
      <c r="AK47" s="89">
        <f>A!AK47+B!AK47+'C'!AK47</f>
        <v>0</v>
      </c>
      <c r="AL47" s="90"/>
      <c r="AM47" s="91"/>
      <c r="AN47" s="76"/>
      <c r="AO47" s="77"/>
      <c r="AP47" s="89">
        <f>A!AP47+B!AP47+'C'!AP47</f>
        <v>0</v>
      </c>
      <c r="AQ47" s="90"/>
      <c r="AR47" s="91"/>
      <c r="AS47" s="76"/>
      <c r="AT47" s="77"/>
      <c r="AU47" s="92">
        <f>A!AU47+B!AU47+'C'!AU47</f>
        <v>0</v>
      </c>
      <c r="AV47" s="93"/>
      <c r="AW47" s="94"/>
      <c r="AX47" s="92"/>
      <c r="AY47" s="94"/>
      <c r="AZ47" s="89">
        <f>A!AZ47+B!AZ47+'C'!AZ47</f>
        <v>0</v>
      </c>
      <c r="BA47" s="90"/>
      <c r="BB47" s="91"/>
      <c r="BC47" s="76"/>
      <c r="BD47" s="77"/>
      <c r="BE47" s="89">
        <f>A!BE47+B!BE47+'C'!BE47</f>
        <v>0</v>
      </c>
      <c r="BF47" s="90"/>
      <c r="BG47" s="91"/>
      <c r="BH47" s="76"/>
      <c r="BI47" s="77"/>
      <c r="BJ47" s="89">
        <f>A!BJ47+B!BJ47+'C'!BJ47</f>
        <v>0</v>
      </c>
      <c r="BK47" s="90"/>
      <c r="BL47" s="91"/>
      <c r="BM47" s="76"/>
      <c r="BN47" s="77"/>
      <c r="BO47" s="92">
        <f>A!BO47+B!BO47+'C'!BO47</f>
        <v>0</v>
      </c>
      <c r="BP47" s="93"/>
      <c r="BQ47" s="94"/>
      <c r="BR47" s="92"/>
      <c r="BS47" s="94"/>
      <c r="BT47" s="89">
        <f>A!BT47+B!BT47+'C'!BT47</f>
        <v>0</v>
      </c>
      <c r="BU47" s="90"/>
      <c r="BV47" s="91"/>
      <c r="BW47" s="76"/>
      <c r="BX47" s="77"/>
      <c r="BY47" s="89">
        <f>A!BY47+B!BY47+'C'!BY47</f>
        <v>0</v>
      </c>
      <c r="BZ47" s="90"/>
      <c r="CA47" s="91"/>
      <c r="CB47" s="76"/>
      <c r="CC47" s="77"/>
      <c r="CD47" s="89">
        <f>A!CD47+B!CD47+'C'!CD47</f>
        <v>0</v>
      </c>
      <c r="CE47" s="90"/>
      <c r="CF47" s="91"/>
      <c r="CG47" s="76"/>
      <c r="CH47" s="77"/>
      <c r="CI47" s="92">
        <f>A!CI47+B!CI47+'C'!CI47</f>
        <v>0</v>
      </c>
      <c r="CJ47" s="93"/>
      <c r="CK47" s="94"/>
      <c r="CL47" s="92"/>
      <c r="CM47" s="94"/>
    </row>
    <row r="48" spans="1:91" customFormat="1" hidden="1" x14ac:dyDescent="0.45">
      <c r="G48" t="s">
        <v>27</v>
      </c>
      <c r="Q48" t="s">
        <v>28</v>
      </c>
      <c r="Y48" t="s">
        <v>29</v>
      </c>
    </row>
    <row r="49" spans="1:99" customFormat="1" ht="6.75" customHeight="1" x14ac:dyDescent="0.45"/>
    <row r="50" spans="1:99" customFormat="1" x14ac:dyDescent="0.45">
      <c r="A50" t="s">
        <v>94</v>
      </c>
      <c r="AF50" t="s">
        <v>95</v>
      </c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BQ50" t="s">
        <v>121</v>
      </c>
    </row>
    <row r="51" spans="1:99" customFormat="1" ht="18.600000000000001" thickBot="1" x14ac:dyDescent="0.5">
      <c r="A51" t="s">
        <v>146</v>
      </c>
      <c r="AF51" t="s">
        <v>146</v>
      </c>
      <c r="BQ51" t="s">
        <v>146</v>
      </c>
    </row>
    <row r="52" spans="1:99" ht="18.75" customHeight="1" x14ac:dyDescent="0.45">
      <c r="A52" s="86" t="s">
        <v>83</v>
      </c>
      <c r="B52" s="86"/>
      <c r="C52" s="86"/>
      <c r="D52" s="86"/>
      <c r="E52" s="86"/>
      <c r="F52" s="86"/>
      <c r="G52" s="86" t="s">
        <v>109</v>
      </c>
      <c r="H52" s="86"/>
      <c r="I52" s="86"/>
      <c r="J52" s="86"/>
      <c r="K52" s="86"/>
      <c r="L52" s="86" t="s">
        <v>110</v>
      </c>
      <c r="M52" s="86"/>
      <c r="N52" s="86"/>
      <c r="O52" s="86" t="s">
        <v>114</v>
      </c>
      <c r="P52" s="86"/>
      <c r="Q52" s="86"/>
      <c r="R52" s="86" t="s">
        <v>115</v>
      </c>
      <c r="S52" s="86"/>
      <c r="T52" s="86"/>
      <c r="U52" s="86" t="s">
        <v>30</v>
      </c>
      <c r="V52" s="86"/>
      <c r="W52" s="86"/>
      <c r="X52" s="86" t="s">
        <v>93</v>
      </c>
      <c r="Y52" s="86"/>
      <c r="Z52" s="86"/>
      <c r="AA52" s="86" t="s">
        <v>108</v>
      </c>
      <c r="AB52" s="138"/>
      <c r="AC52" s="139" t="s">
        <v>182</v>
      </c>
      <c r="AD52" s="140"/>
      <c r="AF52" s="86" t="s">
        <v>83</v>
      </c>
      <c r="AG52" s="86"/>
      <c r="AH52" s="86"/>
      <c r="AI52" s="86"/>
      <c r="AJ52" s="86"/>
      <c r="AK52" s="86"/>
      <c r="AL52" s="86" t="s">
        <v>110</v>
      </c>
      <c r="AM52" s="86"/>
      <c r="AN52" s="86"/>
      <c r="AO52" s="86" t="s">
        <v>114</v>
      </c>
      <c r="AP52" s="86"/>
      <c r="AQ52" s="86"/>
      <c r="AR52" s="86" t="s">
        <v>122</v>
      </c>
      <c r="AS52" s="86"/>
      <c r="AT52" s="86"/>
      <c r="AU52" s="86" t="s">
        <v>93</v>
      </c>
      <c r="AV52" s="86"/>
      <c r="AW52" s="86"/>
      <c r="AX52" s="86" t="s">
        <v>108</v>
      </c>
      <c r="AY52" s="86"/>
      <c r="BA52" s="86" t="s">
        <v>115</v>
      </c>
      <c r="BB52" s="86"/>
      <c r="BC52" s="86"/>
      <c r="BD52" s="86" t="s">
        <v>96</v>
      </c>
      <c r="BE52" s="86"/>
      <c r="BF52" s="86"/>
      <c r="BG52" s="86" t="s">
        <v>93</v>
      </c>
      <c r="BH52" s="86"/>
      <c r="BI52" s="86"/>
      <c r="BJ52" s="86" t="s">
        <v>108</v>
      </c>
      <c r="BK52" s="86"/>
      <c r="BQ52" s="86" t="s">
        <v>83</v>
      </c>
      <c r="BR52" s="86"/>
      <c r="BS52" s="86"/>
      <c r="BT52" s="86"/>
      <c r="BU52" s="86"/>
      <c r="BV52" s="86"/>
      <c r="BW52" s="86" t="s">
        <v>110</v>
      </c>
      <c r="BX52" s="86"/>
      <c r="BY52" s="86"/>
      <c r="BZ52" s="86" t="s">
        <v>114</v>
      </c>
      <c r="CA52" s="86"/>
      <c r="CB52" s="86"/>
      <c r="CC52" s="86" t="s">
        <v>122</v>
      </c>
      <c r="CD52" s="86"/>
      <c r="CE52" s="86"/>
      <c r="CF52" s="86" t="s">
        <v>93</v>
      </c>
      <c r="CG52" s="86"/>
      <c r="CH52" s="86"/>
      <c r="CI52" s="86" t="s">
        <v>108</v>
      </c>
      <c r="CJ52" s="86"/>
    </row>
    <row r="53" spans="1:99" x14ac:dyDescent="0.45">
      <c r="A53" s="86" t="str">
        <f>MONTH(EDATE(R1,2))&amp;"月"</f>
        <v>12月</v>
      </c>
      <c r="B53" s="86"/>
      <c r="C53" s="86"/>
      <c r="D53" s="86"/>
      <c r="E53" s="86"/>
      <c r="F53" s="86"/>
      <c r="G53" s="86" t="s">
        <v>106</v>
      </c>
      <c r="H53" s="86"/>
      <c r="I53" s="86"/>
      <c r="J53" s="86" t="s">
        <v>105</v>
      </c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6"/>
      <c r="Z53" s="86"/>
      <c r="AA53" s="86"/>
      <c r="AB53" s="138"/>
      <c r="AC53" s="141"/>
      <c r="AD53" s="142"/>
      <c r="AF53" s="86" t="str">
        <f>MONTH(EDATE(R1,1))&amp;"月"</f>
        <v>11月</v>
      </c>
      <c r="AG53" s="86"/>
      <c r="AH53" s="86"/>
      <c r="AI53" s="86"/>
      <c r="AJ53" s="86"/>
      <c r="AK53" s="86"/>
      <c r="AL53" s="86"/>
      <c r="AM53" s="86"/>
      <c r="AN53" s="86"/>
      <c r="AO53" s="86"/>
      <c r="AP53" s="86"/>
      <c r="AQ53" s="86"/>
      <c r="AR53" s="86"/>
      <c r="AS53" s="86"/>
      <c r="AT53" s="86"/>
      <c r="AU53" s="86"/>
      <c r="AV53" s="86"/>
      <c r="AW53" s="86"/>
      <c r="AX53" s="86"/>
      <c r="AY53" s="86"/>
      <c r="BA53" s="86"/>
      <c r="BB53" s="86"/>
      <c r="BC53" s="86"/>
      <c r="BD53" s="86"/>
      <c r="BE53" s="86"/>
      <c r="BF53" s="86"/>
      <c r="BG53" s="86"/>
      <c r="BH53" s="86"/>
      <c r="BI53" s="86"/>
      <c r="BJ53" s="86"/>
      <c r="BK53" s="86"/>
      <c r="BQ53" s="86" t="str">
        <f>MONTH(R1)&amp;"月"</f>
        <v>10月</v>
      </c>
      <c r="BR53" s="86"/>
      <c r="BS53" s="86"/>
      <c r="BT53" s="86"/>
      <c r="BU53" s="86"/>
      <c r="BV53" s="86"/>
      <c r="BW53" s="86" t="s">
        <v>110</v>
      </c>
      <c r="BX53" s="86"/>
      <c r="BY53" s="86"/>
      <c r="BZ53" s="86" t="s">
        <v>114</v>
      </c>
      <c r="CA53" s="86"/>
      <c r="CB53" s="86"/>
      <c r="CC53" s="86" t="s">
        <v>122</v>
      </c>
      <c r="CD53" s="86"/>
      <c r="CE53" s="86"/>
      <c r="CF53" s="86"/>
      <c r="CG53" s="86"/>
      <c r="CH53" s="86"/>
      <c r="CI53" s="86"/>
      <c r="CJ53" s="86"/>
    </row>
    <row r="54" spans="1:99" x14ac:dyDescent="0.45">
      <c r="A54" s="100" t="s">
        <v>30</v>
      </c>
      <c r="B54" s="100"/>
      <c r="C54" s="100"/>
      <c r="D54" s="100"/>
      <c r="E54" s="100"/>
      <c r="F54" s="100"/>
      <c r="G54" s="88">
        <f>IFERROR(G73+G81+G89,G81+G89)</f>
        <v>0</v>
      </c>
      <c r="H54" s="88"/>
      <c r="I54" s="88"/>
      <c r="J54" s="143">
        <f>IFERROR(L73*U73+L81*U81+L89*U89,L81*U81+L89*U89)</f>
        <v>0</v>
      </c>
      <c r="K54" s="143"/>
      <c r="L54" s="88">
        <f>A!L54+B!L54+'C'!L54+D!L54</f>
        <v>0</v>
      </c>
      <c r="M54" s="88"/>
      <c r="N54" s="88"/>
      <c r="O54" s="88">
        <f>A!O54+B!O54+'C'!O54+D!O54</f>
        <v>0</v>
      </c>
      <c r="P54" s="88"/>
      <c r="Q54" s="88"/>
      <c r="R54" s="88">
        <f>A!R54+B!R54+'C'!R54+D!R54</f>
        <v>0</v>
      </c>
      <c r="S54" s="88"/>
      <c r="T54" s="88"/>
      <c r="U54" s="88">
        <f>A!U54+B!U54+'C'!U54+D!U54</f>
        <v>0</v>
      </c>
      <c r="V54" s="88"/>
      <c r="W54" s="88"/>
      <c r="X54" s="88">
        <f>A!X54+B!X54+'C'!X54+D!X54</f>
        <v>0</v>
      </c>
      <c r="Y54" s="88"/>
      <c r="Z54" s="88"/>
      <c r="AA54" s="87" t="e">
        <f>U54/X54</f>
        <v>#DIV/0!</v>
      </c>
      <c r="AB54" s="112"/>
      <c r="AC54" s="115">
        <f>SUM(AC55:AD58)</f>
        <v>0</v>
      </c>
      <c r="AD54" s="116"/>
      <c r="AF54" s="100" t="s">
        <v>30</v>
      </c>
      <c r="AG54" s="100"/>
      <c r="AH54" s="100"/>
      <c r="AI54" s="100"/>
      <c r="AJ54" s="100"/>
      <c r="AK54" s="100"/>
      <c r="AL54" s="88">
        <f>A!AL54+B!AL54+'C'!AL54+D!AL54</f>
        <v>0</v>
      </c>
      <c r="AM54" s="88"/>
      <c r="AN54" s="88"/>
      <c r="AO54" s="88">
        <f>A!AO54+B!AO54+'C'!AO54+D!AO54</f>
        <v>0</v>
      </c>
      <c r="AP54" s="88"/>
      <c r="AQ54" s="88"/>
      <c r="AR54" s="88">
        <f>A!AR54+B!AR54+'C'!AR54+D!AR54</f>
        <v>0</v>
      </c>
      <c r="AS54" s="88"/>
      <c r="AT54" s="88"/>
      <c r="AU54" s="88">
        <f>A!AU54+B!AU54+'C'!AU54+D!AU54</f>
        <v>0</v>
      </c>
      <c r="AV54" s="88"/>
      <c r="AW54" s="88"/>
      <c r="AX54" s="87" t="e">
        <f>AR54/AU54</f>
        <v>#DIV/0!</v>
      </c>
      <c r="AY54" s="87"/>
      <c r="BA54" s="88">
        <f>A!BA54+B!BA54+'C'!BA54+D!BA54</f>
        <v>0</v>
      </c>
      <c r="BB54" s="88"/>
      <c r="BC54" s="88"/>
      <c r="BD54" s="88">
        <f>A!BD54+B!BD54+'C'!BD54+D!BD54</f>
        <v>0</v>
      </c>
      <c r="BE54" s="88"/>
      <c r="BF54" s="88"/>
      <c r="BG54" s="88">
        <f>A!BG54+B!BG54+'C'!BG54+D!BG54</f>
        <v>0</v>
      </c>
      <c r="BH54" s="88"/>
      <c r="BI54" s="88"/>
      <c r="BJ54" s="87" t="e">
        <f>BD54/BG54</f>
        <v>#DIV/0!</v>
      </c>
      <c r="BK54" s="87"/>
      <c r="BQ54" s="100" t="s">
        <v>30</v>
      </c>
      <c r="BR54" s="100"/>
      <c r="BS54" s="100"/>
      <c r="BT54" s="100"/>
      <c r="BU54" s="100"/>
      <c r="BV54" s="100"/>
      <c r="BW54" s="88">
        <f>A!BW54+B!BW54+'C'!BW54+D!BV54</f>
        <v>0</v>
      </c>
      <c r="BX54" s="88"/>
      <c r="BY54" s="88"/>
      <c r="BZ54" s="88">
        <f>A!BZ54+B!BZ54+'C'!BZ54+D!BY54</f>
        <v>0</v>
      </c>
      <c r="CA54" s="88"/>
      <c r="CB54" s="88"/>
      <c r="CC54" s="88">
        <f>A!CC54+B!CC54+'C'!CC54+D!CB54</f>
        <v>0</v>
      </c>
      <c r="CD54" s="88"/>
      <c r="CE54" s="88"/>
      <c r="CF54" s="88">
        <f>A!CF54+B!CF54+'C'!CF54+D!CE54</f>
        <v>0</v>
      </c>
      <c r="CG54" s="88"/>
      <c r="CH54" s="88"/>
      <c r="CI54" s="87" t="e">
        <f>CC54/CF54</f>
        <v>#DIV/0!</v>
      </c>
      <c r="CJ54" s="87"/>
    </row>
    <row r="55" spans="1:99" x14ac:dyDescent="0.45">
      <c r="A55" s="100" t="s">
        <v>100</v>
      </c>
      <c r="B55" s="100"/>
      <c r="C55" s="100"/>
      <c r="D55" s="100"/>
      <c r="E55" s="100"/>
      <c r="F55" s="100"/>
      <c r="G55" s="88">
        <f t="shared" ref="G55:G58" si="99">IFERROR(G74+G82+G90,G82+G90)</f>
        <v>0</v>
      </c>
      <c r="H55" s="88"/>
      <c r="I55" s="88"/>
      <c r="J55" s="143">
        <f>IFERROR(L74*U74+L82*U82+L90*U90,L82*U82+L90*U90)</f>
        <v>0</v>
      </c>
      <c r="K55" s="143"/>
      <c r="L55" s="88">
        <f>A!L55+B!L55+'C'!L55+D!L55</f>
        <v>0</v>
      </c>
      <c r="M55" s="88"/>
      <c r="N55" s="88"/>
      <c r="O55" s="88">
        <f>A!O55+B!O55+'C'!O55+D!O55</f>
        <v>0</v>
      </c>
      <c r="P55" s="88"/>
      <c r="Q55" s="88"/>
      <c r="R55" s="88">
        <f>A!R55+B!R55+'C'!R55+D!R55</f>
        <v>0</v>
      </c>
      <c r="S55" s="88"/>
      <c r="T55" s="88"/>
      <c r="U55" s="88">
        <f>A!U55+B!U55+'C'!U55+D!U55</f>
        <v>0</v>
      </c>
      <c r="V55" s="88"/>
      <c r="W55" s="88"/>
      <c r="X55" s="88">
        <f>A!X55+B!X55+'C'!X55+D!X55</f>
        <v>0</v>
      </c>
      <c r="Y55" s="88"/>
      <c r="Z55" s="88"/>
      <c r="AA55" s="87" t="e">
        <f t="shared" ref="AA55:AA58" si="100">U55/X55</f>
        <v>#DIV/0!</v>
      </c>
      <c r="AB55" s="112"/>
      <c r="AC55" s="115">
        <f>IFERROR(IF(((X55-U55)/AVERAGE(Y74,Y90,Y82))/U74&lt;0,0,((X55-U55)/AVERAGE(Y74,Y90,Y82))/U74),0)</f>
        <v>0</v>
      </c>
      <c r="AD55" s="116"/>
      <c r="AF55" s="100" t="s">
        <v>100</v>
      </c>
      <c r="AG55" s="100"/>
      <c r="AH55" s="100"/>
      <c r="AI55" s="100"/>
      <c r="AJ55" s="100"/>
      <c r="AK55" s="100"/>
      <c r="AL55" s="88">
        <f>A!AL55+B!AL55+'C'!AL55+D!AL55</f>
        <v>0</v>
      </c>
      <c r="AM55" s="88"/>
      <c r="AN55" s="88"/>
      <c r="AO55" s="88">
        <f>A!AO55+B!AO55+'C'!AO55+D!AO55</f>
        <v>0</v>
      </c>
      <c r="AP55" s="88"/>
      <c r="AQ55" s="88"/>
      <c r="AR55" s="88">
        <f>A!AR55+B!AR55+'C'!AR55+D!AR55</f>
        <v>0</v>
      </c>
      <c r="AS55" s="88"/>
      <c r="AT55" s="88"/>
      <c r="AU55" s="88">
        <f>A!AU55+B!AU55+'C'!AU55+D!AU55</f>
        <v>0</v>
      </c>
      <c r="AV55" s="88"/>
      <c r="AW55" s="88"/>
      <c r="AX55" s="87" t="e">
        <f t="shared" ref="AX55:AX58" si="101">AR55/AU55</f>
        <v>#DIV/0!</v>
      </c>
      <c r="AY55" s="87"/>
      <c r="BA55" s="88">
        <f>A!BA55+B!BA55+'C'!BA55+D!BA55</f>
        <v>0</v>
      </c>
      <c r="BB55" s="88"/>
      <c r="BC55" s="88"/>
      <c r="BD55" s="88">
        <f>A!BD55+B!BD55+'C'!BD55+D!BD55</f>
        <v>0</v>
      </c>
      <c r="BE55" s="88"/>
      <c r="BF55" s="88"/>
      <c r="BG55" s="88">
        <f>A!BG55+B!BG55+'C'!BG55+D!BG55</f>
        <v>0</v>
      </c>
      <c r="BH55" s="88"/>
      <c r="BI55" s="88"/>
      <c r="BJ55" s="87" t="e">
        <f t="shared" ref="BJ55:BJ58" si="102">BD55/BG55</f>
        <v>#DIV/0!</v>
      </c>
      <c r="BK55" s="87"/>
      <c r="BQ55" s="100" t="s">
        <v>100</v>
      </c>
      <c r="BR55" s="100"/>
      <c r="BS55" s="100"/>
      <c r="BT55" s="100"/>
      <c r="BU55" s="100"/>
      <c r="BV55" s="100"/>
      <c r="BW55" s="88">
        <f>A!BW55+B!BW55+'C'!BW55+D!BV55</f>
        <v>0</v>
      </c>
      <c r="BX55" s="88"/>
      <c r="BY55" s="88"/>
      <c r="BZ55" s="88">
        <f>A!BZ55+B!BZ55+'C'!BZ55+D!BY55</f>
        <v>0</v>
      </c>
      <c r="CA55" s="88"/>
      <c r="CB55" s="88"/>
      <c r="CC55" s="88">
        <f>A!CC55+B!CC55+'C'!CC55+D!CB55</f>
        <v>0</v>
      </c>
      <c r="CD55" s="88"/>
      <c r="CE55" s="88"/>
      <c r="CF55" s="88">
        <f>A!CF55+B!CF55+'C'!CF55+D!CE55</f>
        <v>0</v>
      </c>
      <c r="CG55" s="88"/>
      <c r="CH55" s="88"/>
      <c r="CI55" s="87" t="e">
        <f>CC55/CF55</f>
        <v>#DIV/0!</v>
      </c>
      <c r="CJ55" s="87"/>
    </row>
    <row r="56" spans="1:99" x14ac:dyDescent="0.45">
      <c r="A56" s="100" t="s">
        <v>101</v>
      </c>
      <c r="B56" s="100"/>
      <c r="C56" s="100"/>
      <c r="D56" s="100"/>
      <c r="E56" s="100"/>
      <c r="F56" s="100"/>
      <c r="G56" s="88">
        <f t="shared" si="99"/>
        <v>0</v>
      </c>
      <c r="H56" s="88"/>
      <c r="I56" s="88"/>
      <c r="J56" s="143">
        <f>IFERROR(L75*U75+L83*U83+L91*U91,L83*U83+L91*U91)</f>
        <v>0</v>
      </c>
      <c r="K56" s="143"/>
      <c r="L56" s="88">
        <f>A!L56+B!L56+'C'!L56+D!L56</f>
        <v>0</v>
      </c>
      <c r="M56" s="88"/>
      <c r="N56" s="88"/>
      <c r="O56" s="88">
        <f>A!O56+B!O56+'C'!O56+D!O56</f>
        <v>0</v>
      </c>
      <c r="P56" s="88"/>
      <c r="Q56" s="88"/>
      <c r="R56" s="88">
        <f>A!R56+B!R56+'C'!R56+D!R56</f>
        <v>0</v>
      </c>
      <c r="S56" s="88"/>
      <c r="T56" s="88"/>
      <c r="U56" s="88">
        <f>A!U56+B!U56+'C'!U56+D!U56</f>
        <v>0</v>
      </c>
      <c r="V56" s="88"/>
      <c r="W56" s="88"/>
      <c r="X56" s="88">
        <f>A!X56+B!X56+'C'!X56+D!X56</f>
        <v>0</v>
      </c>
      <c r="Y56" s="88"/>
      <c r="Z56" s="88"/>
      <c r="AA56" s="87" t="e">
        <f t="shared" si="100"/>
        <v>#DIV/0!</v>
      </c>
      <c r="AB56" s="112"/>
      <c r="AC56" s="115">
        <f t="shared" ref="AC56:AC58" si="103">IFERROR(IF(((X56-U56)/AVERAGE(Y75,Y91,Y83))/U75&lt;0,0,((X56-U56)/AVERAGE(Y75,Y91,Y83))/U75),0)</f>
        <v>0</v>
      </c>
      <c r="AD56" s="116"/>
      <c r="AF56" s="100" t="s">
        <v>101</v>
      </c>
      <c r="AG56" s="100"/>
      <c r="AH56" s="100"/>
      <c r="AI56" s="100"/>
      <c r="AJ56" s="100"/>
      <c r="AK56" s="100"/>
      <c r="AL56" s="88">
        <f>A!AL56+B!AL56+'C'!AL56+D!AL56</f>
        <v>0</v>
      </c>
      <c r="AM56" s="88"/>
      <c r="AN56" s="88"/>
      <c r="AO56" s="88">
        <f>A!AO56+B!AO56+'C'!AO56+D!AO56</f>
        <v>0</v>
      </c>
      <c r="AP56" s="88"/>
      <c r="AQ56" s="88"/>
      <c r="AR56" s="88">
        <f>A!AR56+B!AR56+'C'!AR56+D!AR56</f>
        <v>0</v>
      </c>
      <c r="AS56" s="88"/>
      <c r="AT56" s="88"/>
      <c r="AU56" s="88">
        <f>A!AU56+B!AU56+'C'!AU56+D!AU56</f>
        <v>0</v>
      </c>
      <c r="AV56" s="88"/>
      <c r="AW56" s="88"/>
      <c r="AX56" s="87" t="e">
        <f t="shared" si="101"/>
        <v>#DIV/0!</v>
      </c>
      <c r="AY56" s="87"/>
      <c r="BA56" s="88">
        <f>A!BA56+B!BA56+'C'!BA56+D!BA56</f>
        <v>0</v>
      </c>
      <c r="BB56" s="88"/>
      <c r="BC56" s="88"/>
      <c r="BD56" s="88">
        <f>A!BD56+B!BD56+'C'!BD56+D!BD56</f>
        <v>0</v>
      </c>
      <c r="BE56" s="88"/>
      <c r="BF56" s="88"/>
      <c r="BG56" s="88">
        <f>A!BG56+B!BG56+'C'!BG56+D!BG56</f>
        <v>0</v>
      </c>
      <c r="BH56" s="88"/>
      <c r="BI56" s="88"/>
      <c r="BJ56" s="87" t="e">
        <f t="shared" si="102"/>
        <v>#DIV/0!</v>
      </c>
      <c r="BK56" s="87"/>
      <c r="BQ56" s="100" t="s">
        <v>101</v>
      </c>
      <c r="BR56" s="100"/>
      <c r="BS56" s="100"/>
      <c r="BT56" s="100"/>
      <c r="BU56" s="100"/>
      <c r="BV56" s="100"/>
      <c r="BW56" s="88">
        <f>A!BW56+B!BW56+'C'!BW56+D!BV56</f>
        <v>0</v>
      </c>
      <c r="BX56" s="88"/>
      <c r="BY56" s="88"/>
      <c r="BZ56" s="88">
        <f>A!BZ56+B!BZ56+'C'!BZ56+D!BY56</f>
        <v>0</v>
      </c>
      <c r="CA56" s="88"/>
      <c r="CB56" s="88"/>
      <c r="CC56" s="88">
        <f>A!CC56+B!CC56+'C'!CC56+D!CB56</f>
        <v>0</v>
      </c>
      <c r="CD56" s="88"/>
      <c r="CE56" s="88"/>
      <c r="CF56" s="88">
        <f>A!CF56+B!CF56+'C'!CF56+D!CE56</f>
        <v>0</v>
      </c>
      <c r="CG56" s="88"/>
      <c r="CH56" s="88"/>
      <c r="CI56" s="87" t="e">
        <f>CC56/CF56</f>
        <v>#DIV/0!</v>
      </c>
      <c r="CJ56" s="87"/>
    </row>
    <row r="57" spans="1:99" x14ac:dyDescent="0.45">
      <c r="A57" s="100" t="s">
        <v>102</v>
      </c>
      <c r="B57" s="100"/>
      <c r="C57" s="100"/>
      <c r="D57" s="100"/>
      <c r="E57" s="100"/>
      <c r="F57" s="100"/>
      <c r="G57" s="88">
        <f t="shared" si="99"/>
        <v>0</v>
      </c>
      <c r="H57" s="88"/>
      <c r="I57" s="88"/>
      <c r="J57" s="143">
        <f>IFERROR(L76*U76+L84*U84+L92*U92,L84*U84+L92*U92)</f>
        <v>0</v>
      </c>
      <c r="K57" s="143"/>
      <c r="L57" s="88">
        <f>A!L57+B!L57+'C'!L57+D!L57</f>
        <v>0</v>
      </c>
      <c r="M57" s="88"/>
      <c r="N57" s="88"/>
      <c r="O57" s="88">
        <f>A!O57+B!O57+'C'!O57+D!O57</f>
        <v>0</v>
      </c>
      <c r="P57" s="88"/>
      <c r="Q57" s="88"/>
      <c r="R57" s="88">
        <f>A!R57+B!R57+'C'!R57+D!R57</f>
        <v>0</v>
      </c>
      <c r="S57" s="88"/>
      <c r="T57" s="88"/>
      <c r="U57" s="88">
        <f>A!U57+B!U57+'C'!U57+D!U57</f>
        <v>0</v>
      </c>
      <c r="V57" s="88"/>
      <c r="W57" s="88"/>
      <c r="X57" s="88">
        <f>A!X57+B!X57+'C'!X57+D!X57</f>
        <v>0</v>
      </c>
      <c r="Y57" s="88"/>
      <c r="Z57" s="88"/>
      <c r="AA57" s="87" t="e">
        <f t="shared" si="100"/>
        <v>#DIV/0!</v>
      </c>
      <c r="AB57" s="112"/>
      <c r="AC57" s="115">
        <f t="shared" si="103"/>
        <v>0</v>
      </c>
      <c r="AD57" s="116"/>
      <c r="AF57" s="100" t="s">
        <v>102</v>
      </c>
      <c r="AG57" s="100"/>
      <c r="AH57" s="100"/>
      <c r="AI57" s="100"/>
      <c r="AJ57" s="100"/>
      <c r="AK57" s="100"/>
      <c r="AL57" s="88">
        <f>A!AL57+B!AL57+'C'!AL57+D!AL57</f>
        <v>0</v>
      </c>
      <c r="AM57" s="88"/>
      <c r="AN57" s="88"/>
      <c r="AO57" s="88">
        <f>A!AO57+B!AO57+'C'!AO57+D!AO57</f>
        <v>0</v>
      </c>
      <c r="AP57" s="88"/>
      <c r="AQ57" s="88"/>
      <c r="AR57" s="88">
        <f>A!AR57+B!AR57+'C'!AR57+D!AR57</f>
        <v>0</v>
      </c>
      <c r="AS57" s="88"/>
      <c r="AT57" s="88"/>
      <c r="AU57" s="88">
        <f>A!AU57+B!AU57+'C'!AU57+D!AU57</f>
        <v>0</v>
      </c>
      <c r="AV57" s="88"/>
      <c r="AW57" s="88"/>
      <c r="AX57" s="87" t="e">
        <f t="shared" si="101"/>
        <v>#DIV/0!</v>
      </c>
      <c r="AY57" s="87"/>
      <c r="BA57" s="88">
        <f>A!BA57+B!BA57+'C'!BA57+D!BA57</f>
        <v>0</v>
      </c>
      <c r="BB57" s="88"/>
      <c r="BC57" s="88"/>
      <c r="BD57" s="88">
        <f>A!BD57+B!BD57+'C'!BD57+D!BD57</f>
        <v>0</v>
      </c>
      <c r="BE57" s="88"/>
      <c r="BF57" s="88"/>
      <c r="BG57" s="88">
        <f>A!BG57+B!BG57+'C'!BG57+D!BG57</f>
        <v>0</v>
      </c>
      <c r="BH57" s="88"/>
      <c r="BI57" s="88"/>
      <c r="BJ57" s="87" t="e">
        <f t="shared" si="102"/>
        <v>#DIV/0!</v>
      </c>
      <c r="BK57" s="87"/>
      <c r="BQ57" s="100" t="s">
        <v>102</v>
      </c>
      <c r="BR57" s="100"/>
      <c r="BS57" s="100"/>
      <c r="BT57" s="100"/>
      <c r="BU57" s="100"/>
      <c r="BV57" s="100"/>
      <c r="BW57" s="88">
        <f>A!BW57+B!BW57+'C'!BW57+D!BV57</f>
        <v>0</v>
      </c>
      <c r="BX57" s="88"/>
      <c r="BY57" s="88"/>
      <c r="BZ57" s="88">
        <f>A!BZ57+B!BZ57+'C'!BZ57+D!BY57</f>
        <v>0</v>
      </c>
      <c r="CA57" s="88"/>
      <c r="CB57" s="88"/>
      <c r="CC57" s="88">
        <f>A!CC57+B!CC57+'C'!CC57+D!CB57</f>
        <v>0</v>
      </c>
      <c r="CD57" s="88"/>
      <c r="CE57" s="88"/>
      <c r="CF57" s="88">
        <f>A!CF57+B!CF57+'C'!CF57+D!CE57</f>
        <v>0</v>
      </c>
      <c r="CG57" s="88"/>
      <c r="CH57" s="88"/>
      <c r="CI57" s="87" t="e">
        <f>CC57/CF57</f>
        <v>#DIV/0!</v>
      </c>
      <c r="CJ57" s="87"/>
    </row>
    <row r="58" spans="1:99" ht="18.600000000000001" thickBot="1" x14ac:dyDescent="0.5">
      <c r="A58" s="100" t="s">
        <v>103</v>
      </c>
      <c r="B58" s="100"/>
      <c r="C58" s="100"/>
      <c r="D58" s="100"/>
      <c r="E58" s="100"/>
      <c r="F58" s="100"/>
      <c r="G58" s="88">
        <f t="shared" si="99"/>
        <v>0</v>
      </c>
      <c r="H58" s="88"/>
      <c r="I58" s="88"/>
      <c r="J58" s="143">
        <f>IFERROR(L77*U77+L85*U85+L93*U93,L85*U85+L93*U93)</f>
        <v>0</v>
      </c>
      <c r="K58" s="143"/>
      <c r="L58" s="88">
        <f>A!L58+B!L58+'C'!L58+D!L58</f>
        <v>0</v>
      </c>
      <c r="M58" s="88"/>
      <c r="N58" s="88"/>
      <c r="O58" s="88">
        <f>A!O58+B!O58+'C'!O58+D!O58</f>
        <v>0</v>
      </c>
      <c r="P58" s="88"/>
      <c r="Q58" s="88"/>
      <c r="R58" s="88">
        <f>A!R58+B!R58+'C'!R58+D!R58</f>
        <v>0</v>
      </c>
      <c r="S58" s="88"/>
      <c r="T58" s="88"/>
      <c r="U58" s="88">
        <f>A!U58+B!U58+'C'!U58+D!U58</f>
        <v>0</v>
      </c>
      <c r="V58" s="88"/>
      <c r="W58" s="88"/>
      <c r="X58" s="88">
        <f>A!X58+B!X58+'C'!X58+D!X58</f>
        <v>0</v>
      </c>
      <c r="Y58" s="88"/>
      <c r="Z58" s="88"/>
      <c r="AA58" s="87" t="e">
        <f t="shared" si="100"/>
        <v>#DIV/0!</v>
      </c>
      <c r="AB58" s="112"/>
      <c r="AC58" s="113">
        <f t="shared" si="103"/>
        <v>0</v>
      </c>
      <c r="AD58" s="114"/>
      <c r="AF58" s="100" t="s">
        <v>103</v>
      </c>
      <c r="AG58" s="100"/>
      <c r="AH58" s="100"/>
      <c r="AI58" s="100"/>
      <c r="AJ58" s="100"/>
      <c r="AK58" s="100"/>
      <c r="AL58" s="88">
        <f>A!AL58+B!AL58+'C'!AL58+D!AL58</f>
        <v>0</v>
      </c>
      <c r="AM58" s="88"/>
      <c r="AN58" s="88"/>
      <c r="AO58" s="88">
        <f>A!AO58+B!AO58+'C'!AO58+D!AO58</f>
        <v>0</v>
      </c>
      <c r="AP58" s="88"/>
      <c r="AQ58" s="88"/>
      <c r="AR58" s="88">
        <f>A!AR58+B!AR58+'C'!AR58+D!AR58</f>
        <v>0</v>
      </c>
      <c r="AS58" s="88"/>
      <c r="AT58" s="88"/>
      <c r="AU58" s="88">
        <f>A!AU58+B!AU58+'C'!AU58+D!AU58</f>
        <v>0</v>
      </c>
      <c r="AV58" s="88"/>
      <c r="AW58" s="88"/>
      <c r="AX58" s="87" t="e">
        <f t="shared" si="101"/>
        <v>#DIV/0!</v>
      </c>
      <c r="AY58" s="87"/>
      <c r="BA58" s="88">
        <f>A!BA58+B!BA58+'C'!BA58+D!BA58</f>
        <v>0</v>
      </c>
      <c r="BB58" s="88"/>
      <c r="BC58" s="88"/>
      <c r="BD58" s="88">
        <f>A!BD58+B!BD58+'C'!BD58+D!BD58</f>
        <v>0</v>
      </c>
      <c r="BE58" s="88"/>
      <c r="BF58" s="88"/>
      <c r="BG58" s="88">
        <f>A!BG58+B!BG58+'C'!BG58+D!BG58</f>
        <v>0</v>
      </c>
      <c r="BH58" s="88"/>
      <c r="BI58" s="88"/>
      <c r="BJ58" s="87" t="e">
        <f t="shared" si="102"/>
        <v>#DIV/0!</v>
      </c>
      <c r="BK58" s="87"/>
      <c r="BQ58" s="100" t="s">
        <v>103</v>
      </c>
      <c r="BR58" s="100"/>
      <c r="BS58" s="100"/>
      <c r="BT58" s="100"/>
      <c r="BU58" s="100"/>
      <c r="BV58" s="100"/>
      <c r="BW58" s="88">
        <f>A!BW58+B!BW58+'C'!BW58+D!BV58</f>
        <v>0</v>
      </c>
      <c r="BX58" s="88"/>
      <c r="BY58" s="88"/>
      <c r="BZ58" s="88">
        <f>A!BZ58+B!BZ58+'C'!BZ58+D!BY58</f>
        <v>0</v>
      </c>
      <c r="CA58" s="88"/>
      <c r="CB58" s="88"/>
      <c r="CC58" s="88">
        <f>A!CC58+B!CC58+'C'!CC58+D!CB58</f>
        <v>0</v>
      </c>
      <c r="CD58" s="88"/>
      <c r="CE58" s="88"/>
      <c r="CF58" s="88">
        <f>A!CF58+B!CF58+'C'!CF58+D!CE58</f>
        <v>0</v>
      </c>
      <c r="CG58" s="88"/>
      <c r="CH58" s="88"/>
      <c r="CI58" s="87" t="e">
        <f>CC58/CF58</f>
        <v>#DIV/0!</v>
      </c>
      <c r="CJ58" s="87"/>
    </row>
    <row r="59" spans="1:99" customFormat="1" x14ac:dyDescent="0.45"/>
    <row r="60" spans="1:99" customFormat="1" x14ac:dyDescent="0.45">
      <c r="A60" s="144"/>
      <c r="B60" s="144"/>
      <c r="C60" s="144"/>
      <c r="D60" s="144"/>
      <c r="E60" s="144"/>
      <c r="F60" s="144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99" customFormat="1" x14ac:dyDescent="0.45">
      <c r="A61" s="144"/>
      <c r="B61" s="144"/>
      <c r="C61" s="144"/>
      <c r="D61" s="144"/>
      <c r="E61" s="144"/>
      <c r="F61" s="144"/>
      <c r="G61" s="6"/>
      <c r="H61" s="6"/>
      <c r="I61" s="6"/>
      <c r="J61" s="6"/>
      <c r="K61" s="6"/>
      <c r="L61" s="6"/>
      <c r="M61" s="6"/>
      <c r="N61" s="6"/>
      <c r="O61" s="6"/>
      <c r="P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</row>
    <row r="62" spans="1:99" customFormat="1" x14ac:dyDescent="0.45">
      <c r="A62" s="145"/>
      <c r="B62" s="145"/>
      <c r="C62" s="145"/>
      <c r="D62" s="145"/>
      <c r="E62" s="145"/>
      <c r="F62" s="145"/>
      <c r="G62" s="6"/>
      <c r="H62" s="6"/>
      <c r="I62" s="6"/>
      <c r="J62" s="6"/>
      <c r="K62" s="6"/>
      <c r="L62" s="6"/>
      <c r="M62" s="6"/>
      <c r="N62" s="6"/>
      <c r="O62" s="6"/>
      <c r="P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</row>
    <row r="63" spans="1:99" customFormat="1" x14ac:dyDescent="0.45">
      <c r="A63" s="145"/>
      <c r="B63" s="145"/>
      <c r="C63" s="145"/>
      <c r="D63" s="145"/>
      <c r="E63" s="145"/>
      <c r="F63" s="145"/>
      <c r="G63" s="6"/>
      <c r="H63" s="6"/>
      <c r="I63" s="6"/>
      <c r="J63" s="6"/>
      <c r="K63" s="6"/>
      <c r="L63" s="6"/>
      <c r="M63" s="6"/>
      <c r="N63" s="6"/>
      <c r="O63" s="6"/>
      <c r="P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</row>
    <row r="64" spans="1:99" customFormat="1" x14ac:dyDescent="0.45">
      <c r="A64" s="145"/>
      <c r="B64" s="145"/>
      <c r="C64" s="145"/>
      <c r="D64" s="145"/>
      <c r="E64" s="145"/>
      <c r="F64" s="145"/>
      <c r="G64" s="6"/>
      <c r="H64" s="6"/>
      <c r="I64" s="6"/>
      <c r="J64" s="6"/>
      <c r="K64" s="6"/>
      <c r="L64" s="6"/>
      <c r="M64" s="6"/>
      <c r="N64" s="6"/>
      <c r="O64" s="6"/>
      <c r="P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</row>
    <row r="65" spans="1:112" customFormat="1" x14ac:dyDescent="0.45">
      <c r="A65" s="145"/>
      <c r="B65" s="145"/>
      <c r="C65" s="145"/>
      <c r="D65" s="145"/>
      <c r="E65" s="145"/>
      <c r="F65" s="145"/>
      <c r="G65" s="6"/>
      <c r="H65" s="6"/>
      <c r="I65" s="6"/>
      <c r="J65" s="6"/>
      <c r="K65" s="6"/>
      <c r="L65" s="6"/>
      <c r="M65" s="6"/>
      <c r="N65" s="6"/>
      <c r="O65" s="6"/>
      <c r="P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</row>
    <row r="66" spans="1:112" customFormat="1" x14ac:dyDescent="0.45">
      <c r="A66" s="145"/>
      <c r="B66" s="145"/>
      <c r="C66" s="145"/>
      <c r="D66" s="145"/>
      <c r="E66" s="145"/>
      <c r="F66" s="145"/>
      <c r="G66" s="6"/>
      <c r="H66" s="6"/>
      <c r="I66" s="6"/>
      <c r="J66" s="6"/>
      <c r="K66" s="6"/>
      <c r="L66" s="6"/>
      <c r="M66" s="6"/>
      <c r="N66" s="6"/>
      <c r="O66" s="6"/>
      <c r="P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</row>
    <row r="67" spans="1:112" customFormat="1" x14ac:dyDescent="0.4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</row>
    <row r="68" spans="1:112" customFormat="1" x14ac:dyDescent="0.4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</row>
    <row r="69" spans="1:112" customFormat="1" x14ac:dyDescent="0.4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</row>
    <row r="70" spans="1:112" customFormat="1" x14ac:dyDescent="0.45">
      <c r="A70" t="s">
        <v>147</v>
      </c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</row>
    <row r="71" spans="1:112" customFormat="1" x14ac:dyDescent="0.45">
      <c r="A71" s="86" t="s">
        <v>83</v>
      </c>
      <c r="B71" s="86"/>
      <c r="C71" s="86"/>
      <c r="D71" s="86"/>
      <c r="E71" s="86"/>
      <c r="F71" s="86"/>
      <c r="G71" s="86" t="s">
        <v>82</v>
      </c>
      <c r="H71" s="86"/>
      <c r="I71" s="86"/>
      <c r="J71" s="86"/>
      <c r="K71" s="86"/>
      <c r="L71" s="86" t="s">
        <v>80</v>
      </c>
      <c r="M71" s="86"/>
      <c r="N71" s="86"/>
      <c r="O71" s="86"/>
      <c r="P71" s="86" t="s">
        <v>99</v>
      </c>
      <c r="Q71" s="86"/>
      <c r="R71" s="86"/>
      <c r="S71" s="86"/>
      <c r="T71" s="86"/>
      <c r="U71" s="86" t="s">
        <v>81</v>
      </c>
      <c r="V71" s="86"/>
      <c r="W71" s="86"/>
      <c r="X71" s="86"/>
      <c r="Y71" s="86" t="s">
        <v>104</v>
      </c>
      <c r="Z71" s="86"/>
      <c r="AA71" s="86"/>
      <c r="AB71" s="86"/>
      <c r="AC71" s="86"/>
      <c r="AD71" s="86"/>
      <c r="AE71" s="7"/>
      <c r="AF71" s="7"/>
      <c r="AG71" s="7"/>
      <c r="AH71" s="7"/>
      <c r="AI71" s="7"/>
      <c r="AJ71" s="7"/>
      <c r="AK71" s="7"/>
      <c r="AL71" s="7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</row>
    <row r="72" spans="1:112" customFormat="1" x14ac:dyDescent="0.45">
      <c r="A72" s="86" t="str">
        <f>MONTH(R1)&amp;"月"</f>
        <v>10月</v>
      </c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  <c r="AA72" s="86"/>
      <c r="AB72" s="86"/>
      <c r="AC72" s="86"/>
      <c r="AD72" s="86"/>
      <c r="AE72" s="7"/>
      <c r="AF72" s="7"/>
      <c r="AG72" s="7"/>
      <c r="AH72" s="7"/>
      <c r="AI72" s="7"/>
      <c r="AJ72" s="7"/>
      <c r="AK72" s="7"/>
      <c r="AL72" s="7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</row>
    <row r="73" spans="1:112" customFormat="1" x14ac:dyDescent="0.45">
      <c r="A73" s="100" t="s">
        <v>30</v>
      </c>
      <c r="B73" s="100"/>
      <c r="C73" s="100"/>
      <c r="D73" s="100"/>
      <c r="E73" s="100"/>
      <c r="F73" s="100"/>
      <c r="G73" s="88">
        <f>IFERROR(L73*Y73*U73,0)</f>
        <v>0</v>
      </c>
      <c r="H73" s="88"/>
      <c r="I73" s="88"/>
      <c r="J73" s="88"/>
      <c r="K73" s="88"/>
      <c r="L73" s="109">
        <f>A!L73+B!L73+'C'!L73+D!L73</f>
        <v>0</v>
      </c>
      <c r="M73" s="110"/>
      <c r="N73" s="110"/>
      <c r="O73" s="111">
        <f>A!O73+B!O73+'C'!O73</f>
        <v>0</v>
      </c>
      <c r="P73" s="88">
        <f>A!P73+B!P73+'C'!P73+D!P73</f>
        <v>0</v>
      </c>
      <c r="Q73" s="88"/>
      <c r="R73" s="88">
        <f>A!R73+B!R73+'C'!R73</f>
        <v>0</v>
      </c>
      <c r="S73" s="88"/>
      <c r="T73" s="88"/>
      <c r="U73" s="107">
        <f>AVERAGE(A!U73,B!U73,'C'!U73)</f>
        <v>7.0701899337011445E-2</v>
      </c>
      <c r="V73" s="108"/>
      <c r="W73" s="108"/>
      <c r="X73" s="108">
        <f>A!X73+B!X73+'C'!X73</f>
        <v>0</v>
      </c>
      <c r="Y73" s="88" t="str">
        <f>IFERROR(P73/L73,"")</f>
        <v/>
      </c>
      <c r="Z73" s="88"/>
      <c r="AA73" s="88"/>
      <c r="AB73" s="88"/>
      <c r="AC73" s="88"/>
      <c r="AD73" s="88"/>
      <c r="AE73" s="25"/>
      <c r="AF73" s="25"/>
      <c r="AG73" s="25"/>
      <c r="AH73" s="25"/>
      <c r="AI73" s="25"/>
      <c r="AJ73" s="25"/>
      <c r="AK73" s="25"/>
      <c r="AL73" s="25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</row>
    <row r="74" spans="1:112" customFormat="1" x14ac:dyDescent="0.45">
      <c r="A74" s="100" t="s">
        <v>100</v>
      </c>
      <c r="B74" s="100"/>
      <c r="C74" s="100"/>
      <c r="D74" s="100"/>
      <c r="E74" s="100"/>
      <c r="F74" s="100"/>
      <c r="G74" s="88">
        <f>IFERROR(L74*Y74*U74,0)</f>
        <v>0</v>
      </c>
      <c r="H74" s="88"/>
      <c r="I74" s="88"/>
      <c r="J74" s="88"/>
      <c r="K74" s="88"/>
      <c r="L74" s="109">
        <f>A!L74+B!L74+'C'!L74+D!L74</f>
        <v>0</v>
      </c>
      <c r="M74" s="110"/>
      <c r="N74" s="110"/>
      <c r="O74" s="111">
        <f>A!O74+B!O74+'C'!O74</f>
        <v>0</v>
      </c>
      <c r="P74" s="88">
        <f>A!P74+B!P74+'C'!P74+D!P74</f>
        <v>0</v>
      </c>
      <c r="Q74" s="88"/>
      <c r="R74" s="88">
        <f>A!R74+B!R74+'C'!R74</f>
        <v>0</v>
      </c>
      <c r="S74" s="88"/>
      <c r="T74" s="88"/>
      <c r="U74" s="107">
        <f>AVERAGE(A!U74,B!U74,'C'!U74)</f>
        <v>0.11604409227377688</v>
      </c>
      <c r="V74" s="107"/>
      <c r="W74" s="107"/>
      <c r="X74" s="107">
        <f>A!X74+B!X74+'C'!X74</f>
        <v>0</v>
      </c>
      <c r="Y74" s="88" t="str">
        <f>IFERROR(P74/L74,"")</f>
        <v/>
      </c>
      <c r="Z74" s="88"/>
      <c r="AA74" s="88"/>
      <c r="AB74" s="88"/>
      <c r="AC74" s="88"/>
      <c r="AD74" s="88"/>
      <c r="AE74" s="25"/>
      <c r="AF74" s="25"/>
      <c r="AG74" s="25"/>
      <c r="AH74" s="25"/>
      <c r="AI74" s="25"/>
      <c r="AJ74" s="25"/>
      <c r="AK74" s="25"/>
      <c r="AL74" s="25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</row>
    <row r="75" spans="1:112" customFormat="1" x14ac:dyDescent="0.45">
      <c r="A75" s="100" t="s">
        <v>101</v>
      </c>
      <c r="B75" s="100"/>
      <c r="C75" s="100"/>
      <c r="D75" s="100"/>
      <c r="E75" s="100"/>
      <c r="F75" s="100"/>
      <c r="G75" s="88">
        <f>IFERROR(L75*Y75*U75,0)</f>
        <v>0</v>
      </c>
      <c r="H75" s="88"/>
      <c r="I75" s="88"/>
      <c r="J75" s="88"/>
      <c r="K75" s="88"/>
      <c r="L75" s="109">
        <f>A!L75+B!L75+'C'!L75+D!L75</f>
        <v>0</v>
      </c>
      <c r="M75" s="110"/>
      <c r="N75" s="110"/>
      <c r="O75" s="111">
        <f>A!O75+B!O75+'C'!O75</f>
        <v>0</v>
      </c>
      <c r="P75" s="88">
        <f>A!P75+B!P75+'C'!P75+D!P75</f>
        <v>0</v>
      </c>
      <c r="Q75" s="88"/>
      <c r="R75" s="88">
        <f>A!R75+B!R75+'C'!R75</f>
        <v>0</v>
      </c>
      <c r="S75" s="88"/>
      <c r="T75" s="88"/>
      <c r="U75" s="107">
        <f>AVERAGE(A!U75,B!U75,'C'!U75)</f>
        <v>7.1687663148337313E-2</v>
      </c>
      <c r="V75" s="107"/>
      <c r="W75" s="107"/>
      <c r="X75" s="107">
        <f>A!X75+B!X75+'C'!X75</f>
        <v>0</v>
      </c>
      <c r="Y75" s="88" t="str">
        <f>IFERROR(P75/L75,"")</f>
        <v/>
      </c>
      <c r="Z75" s="88"/>
      <c r="AA75" s="88"/>
      <c r="AB75" s="88"/>
      <c r="AC75" s="88"/>
      <c r="AD75" s="88"/>
      <c r="AE75" s="25"/>
      <c r="AF75" s="25"/>
      <c r="AG75" s="25"/>
      <c r="AH75" s="25"/>
      <c r="AI75" s="25"/>
      <c r="AJ75" s="25"/>
      <c r="AK75" s="25"/>
      <c r="AL75" s="25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</row>
    <row r="76" spans="1:112" customFormat="1" x14ac:dyDescent="0.45">
      <c r="A76" s="100" t="s">
        <v>102</v>
      </c>
      <c r="B76" s="100"/>
      <c r="C76" s="100"/>
      <c r="D76" s="100"/>
      <c r="E76" s="100"/>
      <c r="F76" s="100"/>
      <c r="G76" s="88">
        <f>IFERROR(L76*Y76*U76,0)</f>
        <v>0</v>
      </c>
      <c r="H76" s="88"/>
      <c r="I76" s="88"/>
      <c r="J76" s="88"/>
      <c r="K76" s="88"/>
      <c r="L76" s="109">
        <f>A!L76+B!L76+'C'!L76+D!L76</f>
        <v>0</v>
      </c>
      <c r="M76" s="110"/>
      <c r="N76" s="110"/>
      <c r="O76" s="111">
        <f>A!O76+B!O76+'C'!O76</f>
        <v>0</v>
      </c>
      <c r="P76" s="88">
        <f>A!P76+B!P76+'C'!P76+D!P76</f>
        <v>0</v>
      </c>
      <c r="Q76" s="88"/>
      <c r="R76" s="88">
        <f>A!R76+B!R76+'C'!R76</f>
        <v>0</v>
      </c>
      <c r="S76" s="88"/>
      <c r="T76" s="88"/>
      <c r="U76" s="107">
        <f>AVERAGE(A!U76,B!U76,'C'!U76)</f>
        <v>5.0749243854236341E-2</v>
      </c>
      <c r="V76" s="107"/>
      <c r="W76" s="107"/>
      <c r="X76" s="107">
        <f>A!X76+B!X76+'C'!X76</f>
        <v>0</v>
      </c>
      <c r="Y76" s="88" t="str">
        <f>IFERROR(P76/L76,"")</f>
        <v/>
      </c>
      <c r="Z76" s="88"/>
      <c r="AA76" s="88"/>
      <c r="AB76" s="88"/>
      <c r="AC76" s="88"/>
      <c r="AD76" s="88"/>
      <c r="AE76" s="25"/>
      <c r="AF76" s="25"/>
      <c r="AG76" s="25"/>
      <c r="AH76" s="25"/>
      <c r="AI76" s="25"/>
      <c r="AJ76" s="25"/>
      <c r="AK76" s="25"/>
      <c r="AL76" s="25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</row>
    <row r="77" spans="1:112" customFormat="1" x14ac:dyDescent="0.45">
      <c r="A77" s="100" t="s">
        <v>103</v>
      </c>
      <c r="B77" s="100"/>
      <c r="C77" s="100"/>
      <c r="D77" s="100"/>
      <c r="E77" s="100"/>
      <c r="F77" s="100"/>
      <c r="G77" s="88">
        <f>IFERROR(L77*Y77*U77,0)</f>
        <v>0</v>
      </c>
      <c r="H77" s="88"/>
      <c r="I77" s="88"/>
      <c r="J77" s="88"/>
      <c r="K77" s="88"/>
      <c r="L77" s="109">
        <f>A!L77+B!L77+'C'!L77+D!L77</f>
        <v>0</v>
      </c>
      <c r="M77" s="110"/>
      <c r="N77" s="110"/>
      <c r="O77" s="111">
        <f>A!O77+B!O77+'C'!O77</f>
        <v>0</v>
      </c>
      <c r="P77" s="88">
        <f>A!P77+B!P77+'C'!P77+D!P77</f>
        <v>0</v>
      </c>
      <c r="Q77" s="88"/>
      <c r="R77" s="88">
        <f>A!R77+B!R77+'C'!R77</f>
        <v>0</v>
      </c>
      <c r="S77" s="88"/>
      <c r="T77" s="88"/>
      <c r="U77" s="107">
        <f>AVERAGE(A!U77,B!U77,'C'!U77)</f>
        <v>6.1197827395235806E-2</v>
      </c>
      <c r="V77" s="107"/>
      <c r="W77" s="107"/>
      <c r="X77" s="107">
        <f>A!X77+B!X77+'C'!X77</f>
        <v>0</v>
      </c>
      <c r="Y77" s="88" t="str">
        <f>IFERROR(P77/L77,"")</f>
        <v/>
      </c>
      <c r="Z77" s="88"/>
      <c r="AA77" s="88"/>
      <c r="AB77" s="88"/>
      <c r="AC77" s="88"/>
      <c r="AD77" s="88"/>
      <c r="AE77" s="25"/>
      <c r="AF77" s="25"/>
      <c r="AG77" s="25"/>
      <c r="AH77" s="25"/>
      <c r="AI77" s="25"/>
      <c r="AJ77" s="25"/>
      <c r="AK77" s="25"/>
      <c r="AL77" s="25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</row>
    <row r="78" spans="1:112" customFormat="1" x14ac:dyDescent="0.45">
      <c r="A78" t="s">
        <v>148</v>
      </c>
      <c r="AG78" t="s">
        <v>153</v>
      </c>
      <c r="AY78" t="s">
        <v>172</v>
      </c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R78" t="s">
        <v>155</v>
      </c>
      <c r="CJ78" t="s">
        <v>174</v>
      </c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</row>
    <row r="79" spans="1:112" customFormat="1" x14ac:dyDescent="0.45">
      <c r="A79" s="86" t="s">
        <v>83</v>
      </c>
      <c r="B79" s="86"/>
      <c r="C79" s="86"/>
      <c r="D79" s="86"/>
      <c r="E79" s="86"/>
      <c r="F79" s="86"/>
      <c r="G79" s="86" t="s">
        <v>82</v>
      </c>
      <c r="H79" s="86"/>
      <c r="I79" s="86"/>
      <c r="J79" s="86"/>
      <c r="K79" s="86"/>
      <c r="L79" s="86" t="s">
        <v>80</v>
      </c>
      <c r="M79" s="86"/>
      <c r="N79" s="86"/>
      <c r="O79" s="86"/>
      <c r="P79" s="86" t="s">
        <v>99</v>
      </c>
      <c r="Q79" s="86"/>
      <c r="R79" s="86"/>
      <c r="S79" s="86"/>
      <c r="T79" s="86"/>
      <c r="U79" s="86" t="s">
        <v>81</v>
      </c>
      <c r="V79" s="86"/>
      <c r="W79" s="86"/>
      <c r="X79" s="86"/>
      <c r="Y79" s="86" t="s">
        <v>104</v>
      </c>
      <c r="Z79" s="86"/>
      <c r="AA79" s="86"/>
      <c r="AB79" s="86"/>
      <c r="AC79" s="86"/>
      <c r="AD79" s="86"/>
      <c r="AE79" s="7"/>
      <c r="AF79" s="86" t="s">
        <v>83</v>
      </c>
      <c r="AG79" s="86"/>
      <c r="AH79" s="86"/>
      <c r="AI79" s="86"/>
      <c r="AJ79" s="86"/>
      <c r="AK79" s="86"/>
      <c r="AL79" s="86" t="s">
        <v>117</v>
      </c>
      <c r="AM79" s="86"/>
      <c r="AN79" s="86"/>
      <c r="AO79" s="86" t="s">
        <v>150</v>
      </c>
      <c r="AP79" s="86"/>
      <c r="AQ79" s="86"/>
      <c r="AR79" s="86" t="s">
        <v>151</v>
      </c>
      <c r="AS79" s="86"/>
      <c r="AT79" s="86"/>
      <c r="AU79" s="86" t="s">
        <v>152</v>
      </c>
      <c r="AV79" s="86"/>
      <c r="AW79" s="86"/>
      <c r="AX79" s="86" t="s">
        <v>83</v>
      </c>
      <c r="AY79" s="86"/>
      <c r="AZ79" s="86"/>
      <c r="BA79" s="86"/>
      <c r="BB79" s="86"/>
      <c r="BC79" s="86"/>
      <c r="BD79" s="86" t="s">
        <v>117</v>
      </c>
      <c r="BE79" s="86"/>
      <c r="BF79" s="86"/>
      <c r="BG79" s="86" t="s">
        <v>150</v>
      </c>
      <c r="BH79" s="86"/>
      <c r="BI79" s="86"/>
      <c r="BJ79" s="86" t="s">
        <v>151</v>
      </c>
      <c r="BK79" s="86"/>
      <c r="BL79" s="86"/>
      <c r="BM79" s="86" t="s">
        <v>152</v>
      </c>
      <c r="BN79" s="86"/>
      <c r="BO79" s="86"/>
      <c r="BP79" s="6"/>
      <c r="BQ79" s="86" t="s">
        <v>83</v>
      </c>
      <c r="BR79" s="86"/>
      <c r="BS79" s="86"/>
      <c r="BT79" s="86"/>
      <c r="BU79" s="86"/>
      <c r="BV79" s="86"/>
      <c r="BW79" s="86" t="s">
        <v>117</v>
      </c>
      <c r="BX79" s="86"/>
      <c r="BY79" s="86"/>
      <c r="BZ79" s="86" t="s">
        <v>150</v>
      </c>
      <c r="CA79" s="86"/>
      <c r="CB79" s="86"/>
      <c r="CC79" s="86" t="s">
        <v>151</v>
      </c>
      <c r="CD79" s="86"/>
      <c r="CE79" s="86"/>
      <c r="CF79" s="86" t="s">
        <v>152</v>
      </c>
      <c r="CG79" s="86"/>
      <c r="CH79" s="86"/>
      <c r="CI79" s="86" t="s">
        <v>83</v>
      </c>
      <c r="CJ79" s="86"/>
      <c r="CK79" s="86"/>
      <c r="CL79" s="86"/>
      <c r="CM79" s="86"/>
      <c r="CN79" s="86"/>
      <c r="CO79" s="86" t="s">
        <v>117</v>
      </c>
      <c r="CP79" s="86"/>
      <c r="CQ79" s="86"/>
      <c r="CR79" s="86" t="s">
        <v>150</v>
      </c>
      <c r="CS79" s="86"/>
      <c r="CT79" s="86"/>
      <c r="CU79" s="86" t="s">
        <v>151</v>
      </c>
      <c r="CV79" s="86"/>
      <c r="CW79" s="86"/>
      <c r="CX79" s="86" t="s">
        <v>152</v>
      </c>
      <c r="CY79" s="86"/>
      <c r="CZ79" s="86"/>
    </row>
    <row r="80" spans="1:112" customFormat="1" x14ac:dyDescent="0.45">
      <c r="A80" s="86" t="str">
        <f>MONTH(EDATE(R1,-1))&amp;"月"</f>
        <v>9月</v>
      </c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  <c r="AB80" s="86"/>
      <c r="AC80" s="86"/>
      <c r="AD80" s="86"/>
      <c r="AE80" s="7"/>
      <c r="AF80" s="86" t="str">
        <f>AF53</f>
        <v>11月</v>
      </c>
      <c r="AG80" s="86"/>
      <c r="AH80" s="86"/>
      <c r="AI80" s="86"/>
      <c r="AJ80" s="86"/>
      <c r="AK80" s="86"/>
      <c r="AL80" s="86"/>
      <c r="AM80" s="86"/>
      <c r="AN80" s="86"/>
      <c r="AO80" s="86" t="s">
        <v>120</v>
      </c>
      <c r="AP80" s="86"/>
      <c r="AQ80" s="86"/>
      <c r="AR80" s="86" t="s">
        <v>119</v>
      </c>
      <c r="AS80" s="86"/>
      <c r="AT80" s="86"/>
      <c r="AU80" s="86" t="s">
        <v>118</v>
      </c>
      <c r="AV80" s="86"/>
      <c r="AW80" s="86"/>
      <c r="AX80" s="86" t="str">
        <f>AF53</f>
        <v>11月</v>
      </c>
      <c r="AY80" s="86"/>
      <c r="AZ80" s="86"/>
      <c r="BA80" s="86"/>
      <c r="BB80" s="86"/>
      <c r="BC80" s="86"/>
      <c r="BD80" s="86"/>
      <c r="BE80" s="86"/>
      <c r="BF80" s="86"/>
      <c r="BG80" s="86" t="s">
        <v>120</v>
      </c>
      <c r="BH80" s="86"/>
      <c r="BI80" s="86"/>
      <c r="BJ80" s="86" t="s">
        <v>119</v>
      </c>
      <c r="BK80" s="86"/>
      <c r="BL80" s="86"/>
      <c r="BM80" s="86" t="s">
        <v>118</v>
      </c>
      <c r="BN80" s="86"/>
      <c r="BO80" s="86"/>
      <c r="BP80" s="6"/>
      <c r="BQ80" s="86" t="str">
        <f>BQ53</f>
        <v>10月</v>
      </c>
      <c r="BR80" s="86"/>
      <c r="BS80" s="86"/>
      <c r="BT80" s="86"/>
      <c r="BU80" s="86"/>
      <c r="BV80" s="86"/>
      <c r="BW80" s="86"/>
      <c r="BX80" s="86"/>
      <c r="BY80" s="86"/>
      <c r="BZ80" s="86" t="s">
        <v>120</v>
      </c>
      <c r="CA80" s="86"/>
      <c r="CB80" s="86"/>
      <c r="CC80" s="86" t="s">
        <v>119</v>
      </c>
      <c r="CD80" s="86"/>
      <c r="CE80" s="86"/>
      <c r="CF80" s="86" t="s">
        <v>118</v>
      </c>
      <c r="CG80" s="86"/>
      <c r="CH80" s="86"/>
      <c r="CI80" s="86" t="str">
        <f>BQ53</f>
        <v>10月</v>
      </c>
      <c r="CJ80" s="86"/>
      <c r="CK80" s="86"/>
      <c r="CL80" s="86"/>
      <c r="CM80" s="86"/>
      <c r="CN80" s="86"/>
      <c r="CO80" s="86"/>
      <c r="CP80" s="86"/>
      <c r="CQ80" s="86"/>
      <c r="CR80" s="86" t="s">
        <v>120</v>
      </c>
      <c r="CS80" s="86"/>
      <c r="CT80" s="86"/>
      <c r="CU80" s="86" t="s">
        <v>119</v>
      </c>
      <c r="CV80" s="86"/>
      <c r="CW80" s="86"/>
      <c r="CX80" s="86" t="s">
        <v>118</v>
      </c>
      <c r="CY80" s="86"/>
      <c r="CZ80" s="86"/>
    </row>
    <row r="81" spans="1:104" customFormat="1" x14ac:dyDescent="0.45">
      <c r="A81" s="100" t="s">
        <v>30</v>
      </c>
      <c r="B81" s="100"/>
      <c r="C81" s="100"/>
      <c r="D81" s="100"/>
      <c r="E81" s="100"/>
      <c r="F81" s="100"/>
      <c r="G81" s="88">
        <f>IFERROR(L81*Y81*U81,0)</f>
        <v>0</v>
      </c>
      <c r="H81" s="88"/>
      <c r="I81" s="88"/>
      <c r="J81" s="88"/>
      <c r="K81" s="88"/>
      <c r="L81" s="106">
        <f>A!L81+B!L81+'C'!L81+D!L81</f>
        <v>0</v>
      </c>
      <c r="M81" s="106"/>
      <c r="N81" s="106"/>
      <c r="O81" s="106">
        <f>A!O81+B!O81+'C'!O81</f>
        <v>0</v>
      </c>
      <c r="P81" s="88">
        <f>A!P81+B!P81+'C'!P81+D!P81</f>
        <v>0</v>
      </c>
      <c r="Q81" s="88"/>
      <c r="R81" s="88">
        <f>A!R81+B!R81+'C'!R81</f>
        <v>0</v>
      </c>
      <c r="S81" s="88"/>
      <c r="T81" s="88"/>
      <c r="U81" s="107">
        <f>AVERAGE(A!U81,B!U81,'C'!U81)</f>
        <v>3.0490766074875161E-2</v>
      </c>
      <c r="V81" s="108"/>
      <c r="W81" s="108"/>
      <c r="X81" s="108">
        <f>A!X81+B!X81+'C'!X81</f>
        <v>0</v>
      </c>
      <c r="Y81" s="88" t="str">
        <f>IFERROR(P81/L81,"")</f>
        <v/>
      </c>
      <c r="Z81" s="88"/>
      <c r="AA81" s="88"/>
      <c r="AB81" s="88"/>
      <c r="AC81" s="88"/>
      <c r="AD81" s="88"/>
      <c r="AE81" s="25"/>
      <c r="AF81" s="100" t="s">
        <v>30</v>
      </c>
      <c r="AG81" s="100"/>
      <c r="AH81" s="100"/>
      <c r="AI81" s="100"/>
      <c r="AJ81" s="100"/>
      <c r="AK81" s="100"/>
      <c r="AL81" s="105">
        <f>AU54-AO81</f>
        <v>0</v>
      </c>
      <c r="AM81" s="105"/>
      <c r="AN81" s="105"/>
      <c r="AO81" s="88">
        <f>AU81*AR81</f>
        <v>0</v>
      </c>
      <c r="AP81" s="88"/>
      <c r="AQ81" s="88"/>
      <c r="AR81" s="104">
        <v>0.7</v>
      </c>
      <c r="AS81" s="104"/>
      <c r="AT81" s="104"/>
      <c r="AU81" s="88">
        <f>A!AU81+B!AU81+'C'!AU81+D!AU81</f>
        <v>0</v>
      </c>
      <c r="AV81" s="88"/>
      <c r="AW81" s="88"/>
      <c r="AX81" s="100" t="s">
        <v>30</v>
      </c>
      <c r="AY81" s="100"/>
      <c r="AZ81" s="100"/>
      <c r="BA81" s="100"/>
      <c r="BB81" s="100"/>
      <c r="BC81" s="100"/>
      <c r="BD81" s="105">
        <f>AU54-BG81</f>
        <v>0</v>
      </c>
      <c r="BE81" s="105"/>
      <c r="BF81" s="105"/>
      <c r="BG81" s="88">
        <f>BM81*BJ81</f>
        <v>0</v>
      </c>
      <c r="BH81" s="88"/>
      <c r="BI81" s="88"/>
      <c r="BJ81" s="104">
        <v>0.8</v>
      </c>
      <c r="BK81" s="104"/>
      <c r="BL81" s="104"/>
      <c r="BM81" s="88">
        <f>A!BM81+B!BM81+'C'!BM81+D!BM81</f>
        <v>0</v>
      </c>
      <c r="BN81" s="88"/>
      <c r="BO81" s="88"/>
      <c r="BP81" s="6"/>
      <c r="BQ81" s="100" t="s">
        <v>30</v>
      </c>
      <c r="BR81" s="100"/>
      <c r="BS81" s="100"/>
      <c r="BT81" s="100"/>
      <c r="BU81" s="100"/>
      <c r="BV81" s="100"/>
      <c r="BW81" s="105">
        <f>CC54-BZ81</f>
        <v>0</v>
      </c>
      <c r="BX81" s="105"/>
      <c r="BY81" s="105"/>
      <c r="BZ81" s="88">
        <f>CF81*CC81</f>
        <v>0</v>
      </c>
      <c r="CA81" s="88"/>
      <c r="CB81" s="88"/>
      <c r="CC81" s="104">
        <v>1</v>
      </c>
      <c r="CD81" s="104"/>
      <c r="CE81" s="104"/>
      <c r="CF81" s="88">
        <f>A!CF81+B!CF81+'C'!CF81+D!CF81</f>
        <v>0</v>
      </c>
      <c r="CG81" s="88"/>
      <c r="CH81" s="88"/>
      <c r="CI81" s="100" t="s">
        <v>30</v>
      </c>
      <c r="CJ81" s="100"/>
      <c r="CK81" s="100"/>
      <c r="CL81" s="100"/>
      <c r="CM81" s="100"/>
      <c r="CN81" s="100"/>
      <c r="CO81" s="105">
        <f>BW54-CR81</f>
        <v>0</v>
      </c>
      <c r="CP81" s="105"/>
      <c r="CQ81" s="105"/>
      <c r="CR81" s="88">
        <f>CX81*CU81</f>
        <v>0</v>
      </c>
      <c r="CS81" s="88"/>
      <c r="CT81" s="88"/>
      <c r="CU81" s="104">
        <v>0.9</v>
      </c>
      <c r="CV81" s="104"/>
      <c r="CW81" s="104"/>
      <c r="CX81" s="88">
        <f>A!CX81+B!CX81+'C'!CX81+D!CX81</f>
        <v>0</v>
      </c>
      <c r="CY81" s="88"/>
      <c r="CZ81" s="88"/>
    </row>
    <row r="82" spans="1:104" customFormat="1" x14ac:dyDescent="0.45">
      <c r="A82" s="100" t="s">
        <v>100</v>
      </c>
      <c r="B82" s="100"/>
      <c r="C82" s="100"/>
      <c r="D82" s="100"/>
      <c r="E82" s="100"/>
      <c r="F82" s="100"/>
      <c r="G82" s="88">
        <f>IFERROR(L82*Y82*U82,0)</f>
        <v>0</v>
      </c>
      <c r="H82" s="88"/>
      <c r="I82" s="88"/>
      <c r="J82" s="88"/>
      <c r="K82" s="88"/>
      <c r="L82" s="106">
        <f>A!L82+B!L82+'C'!L82+D!L82</f>
        <v>0</v>
      </c>
      <c r="M82" s="106"/>
      <c r="N82" s="106"/>
      <c r="O82" s="106">
        <f>A!O82+B!O82+'C'!O82</f>
        <v>0</v>
      </c>
      <c r="P82" s="88">
        <f>A!P82+B!P82+'C'!P82+D!P82</f>
        <v>0</v>
      </c>
      <c r="Q82" s="88"/>
      <c r="R82" s="88">
        <f>A!R82+B!R82+'C'!R82</f>
        <v>0</v>
      </c>
      <c r="S82" s="88"/>
      <c r="T82" s="88"/>
      <c r="U82" s="107">
        <f>AVERAGE(A!U82,B!U82,'C'!U82)</f>
        <v>3.7929846829122447E-2</v>
      </c>
      <c r="V82" s="107"/>
      <c r="W82" s="107"/>
      <c r="X82" s="107">
        <f>A!X82+B!X82+'C'!X82</f>
        <v>0</v>
      </c>
      <c r="Y82" s="88" t="str">
        <f>IFERROR(P82/L82,"")</f>
        <v/>
      </c>
      <c r="Z82" s="88"/>
      <c r="AA82" s="88"/>
      <c r="AB82" s="88"/>
      <c r="AC82" s="88"/>
      <c r="AD82" s="88"/>
      <c r="AE82" s="25"/>
      <c r="AF82" s="100" t="s">
        <v>100</v>
      </c>
      <c r="AG82" s="100"/>
      <c r="AH82" s="100"/>
      <c r="AI82" s="100"/>
      <c r="AJ82" s="100"/>
      <c r="AK82" s="100"/>
      <c r="AL82" s="105">
        <f>AU55-AO82</f>
        <v>0</v>
      </c>
      <c r="AM82" s="105"/>
      <c r="AN82" s="105"/>
      <c r="AO82" s="88">
        <f t="shared" ref="AO82:AO85" si="104">AU82*AR82</f>
        <v>0</v>
      </c>
      <c r="AP82" s="88"/>
      <c r="AQ82" s="88"/>
      <c r="AR82" s="104">
        <v>0.7</v>
      </c>
      <c r="AS82" s="104"/>
      <c r="AT82" s="104"/>
      <c r="AU82" s="88">
        <f>A!AU82+B!AU82+'C'!AU82+D!AU82</f>
        <v>0</v>
      </c>
      <c r="AV82" s="88"/>
      <c r="AW82" s="88"/>
      <c r="AX82" s="100" t="s">
        <v>100</v>
      </c>
      <c r="AY82" s="100"/>
      <c r="AZ82" s="100"/>
      <c r="BA82" s="100"/>
      <c r="BB82" s="100"/>
      <c r="BC82" s="100"/>
      <c r="BD82" s="105">
        <f>AU55-BG82</f>
        <v>0</v>
      </c>
      <c r="BE82" s="105"/>
      <c r="BF82" s="105"/>
      <c r="BG82" s="88">
        <f t="shared" ref="BG82:BG85" si="105">BM82*BJ82</f>
        <v>0</v>
      </c>
      <c r="BH82" s="88"/>
      <c r="BI82" s="88"/>
      <c r="BJ82" s="104">
        <v>0.8</v>
      </c>
      <c r="BK82" s="104"/>
      <c r="BL82" s="104"/>
      <c r="BM82" s="88">
        <f>A!BM82+B!BM82+'C'!BM82+D!BM82</f>
        <v>0</v>
      </c>
      <c r="BN82" s="88"/>
      <c r="BO82" s="88"/>
      <c r="BP82" s="6"/>
      <c r="BQ82" s="100" t="s">
        <v>100</v>
      </c>
      <c r="BR82" s="100"/>
      <c r="BS82" s="100"/>
      <c r="BT82" s="100"/>
      <c r="BU82" s="100"/>
      <c r="BV82" s="100"/>
      <c r="BW82" s="105">
        <f>CC55-BZ82</f>
        <v>0</v>
      </c>
      <c r="BX82" s="105"/>
      <c r="BY82" s="105"/>
      <c r="BZ82" s="88">
        <f t="shared" ref="BZ82:BZ85" si="106">CF82*CC82</f>
        <v>0</v>
      </c>
      <c r="CA82" s="88"/>
      <c r="CB82" s="88"/>
      <c r="CC82" s="104">
        <v>1</v>
      </c>
      <c r="CD82" s="104"/>
      <c r="CE82" s="104"/>
      <c r="CF82" s="88">
        <f>A!CF82+B!CF82+'C'!CF82+D!CF82</f>
        <v>0</v>
      </c>
      <c r="CG82" s="88"/>
      <c r="CH82" s="88"/>
      <c r="CI82" s="100" t="s">
        <v>100</v>
      </c>
      <c r="CJ82" s="100"/>
      <c r="CK82" s="100"/>
      <c r="CL82" s="100"/>
      <c r="CM82" s="100"/>
      <c r="CN82" s="100"/>
      <c r="CO82" s="105">
        <f>BW55-CR82</f>
        <v>0</v>
      </c>
      <c r="CP82" s="105"/>
      <c r="CQ82" s="105"/>
      <c r="CR82" s="88">
        <f t="shared" ref="CR82:CR85" si="107">CX82*CU82</f>
        <v>0</v>
      </c>
      <c r="CS82" s="88"/>
      <c r="CT82" s="88"/>
      <c r="CU82" s="104">
        <v>0.9</v>
      </c>
      <c r="CV82" s="104"/>
      <c r="CW82" s="104"/>
      <c r="CX82" s="88">
        <f>A!CX82+B!CX82+'C'!CX82+D!CX82</f>
        <v>0</v>
      </c>
      <c r="CY82" s="88"/>
      <c r="CZ82" s="88"/>
    </row>
    <row r="83" spans="1:104" customFormat="1" x14ac:dyDescent="0.45">
      <c r="A83" s="100" t="s">
        <v>101</v>
      </c>
      <c r="B83" s="100"/>
      <c r="C83" s="100"/>
      <c r="D83" s="100"/>
      <c r="E83" s="100"/>
      <c r="F83" s="100"/>
      <c r="G83" s="88">
        <f>IFERROR(L83*Y83*U83,0)</f>
        <v>0</v>
      </c>
      <c r="H83" s="88"/>
      <c r="I83" s="88"/>
      <c r="J83" s="88"/>
      <c r="K83" s="88"/>
      <c r="L83" s="106">
        <f>A!L83+B!L83+'C'!L83+D!L83</f>
        <v>0</v>
      </c>
      <c r="M83" s="106"/>
      <c r="N83" s="106"/>
      <c r="O83" s="106">
        <f>A!O83+B!O83+'C'!O83</f>
        <v>0</v>
      </c>
      <c r="P83" s="88">
        <f>A!P83+B!P83+'C'!P83+D!P83</f>
        <v>0</v>
      </c>
      <c r="Q83" s="88"/>
      <c r="R83" s="88">
        <f>A!R83+B!R83+'C'!R83</f>
        <v>0</v>
      </c>
      <c r="S83" s="88"/>
      <c r="T83" s="88"/>
      <c r="U83" s="107">
        <f>AVERAGE(A!U83,B!U83,'C'!U83)</f>
        <v>1.9425717852684144E-2</v>
      </c>
      <c r="V83" s="107"/>
      <c r="W83" s="107"/>
      <c r="X83" s="107">
        <f>A!X83+B!X83+'C'!X83</f>
        <v>0</v>
      </c>
      <c r="Y83" s="88" t="str">
        <f>IFERROR(P83/L83,"")</f>
        <v/>
      </c>
      <c r="Z83" s="88"/>
      <c r="AA83" s="88"/>
      <c r="AB83" s="88"/>
      <c r="AC83" s="88"/>
      <c r="AD83" s="88"/>
      <c r="AE83" s="25"/>
      <c r="AF83" s="100" t="s">
        <v>101</v>
      </c>
      <c r="AG83" s="100"/>
      <c r="AH83" s="100"/>
      <c r="AI83" s="100"/>
      <c r="AJ83" s="100"/>
      <c r="AK83" s="100"/>
      <c r="AL83" s="105">
        <f>AU56-AO83</f>
        <v>0</v>
      </c>
      <c r="AM83" s="105"/>
      <c r="AN83" s="105"/>
      <c r="AO83" s="88">
        <f t="shared" si="104"/>
        <v>0</v>
      </c>
      <c r="AP83" s="88"/>
      <c r="AQ83" s="88"/>
      <c r="AR83" s="104">
        <v>0.7</v>
      </c>
      <c r="AS83" s="104"/>
      <c r="AT83" s="104"/>
      <c r="AU83" s="88">
        <f>A!AU83+B!AU83+'C'!AU83+D!AU83</f>
        <v>0</v>
      </c>
      <c r="AV83" s="88"/>
      <c r="AW83" s="88"/>
      <c r="AX83" s="100" t="s">
        <v>101</v>
      </c>
      <c r="AY83" s="100"/>
      <c r="AZ83" s="100"/>
      <c r="BA83" s="100"/>
      <c r="BB83" s="100"/>
      <c r="BC83" s="100"/>
      <c r="BD83" s="105">
        <f>AU56-BG83</f>
        <v>0</v>
      </c>
      <c r="BE83" s="105"/>
      <c r="BF83" s="105"/>
      <c r="BG83" s="88">
        <f t="shared" si="105"/>
        <v>0</v>
      </c>
      <c r="BH83" s="88"/>
      <c r="BI83" s="88"/>
      <c r="BJ83" s="104">
        <v>0.8</v>
      </c>
      <c r="BK83" s="104"/>
      <c r="BL83" s="104"/>
      <c r="BM83" s="88">
        <f>A!BM83+B!BM83+'C'!BM83+D!BM83</f>
        <v>0</v>
      </c>
      <c r="BN83" s="88"/>
      <c r="BO83" s="88"/>
      <c r="BP83" s="6"/>
      <c r="BQ83" s="100" t="s">
        <v>101</v>
      </c>
      <c r="BR83" s="100"/>
      <c r="BS83" s="100"/>
      <c r="BT83" s="100"/>
      <c r="BU83" s="100"/>
      <c r="BV83" s="100"/>
      <c r="BW83" s="105">
        <f>CC56-BZ83</f>
        <v>0</v>
      </c>
      <c r="BX83" s="105"/>
      <c r="BY83" s="105"/>
      <c r="BZ83" s="88">
        <f t="shared" si="106"/>
        <v>0</v>
      </c>
      <c r="CA83" s="88"/>
      <c r="CB83" s="88"/>
      <c r="CC83" s="104">
        <v>1</v>
      </c>
      <c r="CD83" s="104"/>
      <c r="CE83" s="104"/>
      <c r="CF83" s="88">
        <f>A!CF83+B!CF83+'C'!CF83+D!CF83</f>
        <v>0</v>
      </c>
      <c r="CG83" s="88"/>
      <c r="CH83" s="88"/>
      <c r="CI83" s="100" t="s">
        <v>101</v>
      </c>
      <c r="CJ83" s="100"/>
      <c r="CK83" s="100"/>
      <c r="CL83" s="100"/>
      <c r="CM83" s="100"/>
      <c r="CN83" s="100"/>
      <c r="CO83" s="105">
        <f>BW56-CR83</f>
        <v>0</v>
      </c>
      <c r="CP83" s="105"/>
      <c r="CQ83" s="105"/>
      <c r="CR83" s="88">
        <f t="shared" si="107"/>
        <v>0</v>
      </c>
      <c r="CS83" s="88"/>
      <c r="CT83" s="88"/>
      <c r="CU83" s="104">
        <v>0.9</v>
      </c>
      <c r="CV83" s="104"/>
      <c r="CW83" s="104"/>
      <c r="CX83" s="88">
        <f>A!CX83+B!CX83+'C'!CX83+D!CX83</f>
        <v>0</v>
      </c>
      <c r="CY83" s="88"/>
      <c r="CZ83" s="88"/>
    </row>
    <row r="84" spans="1:104" customFormat="1" x14ac:dyDescent="0.45">
      <c r="A84" s="100" t="s">
        <v>102</v>
      </c>
      <c r="B84" s="100"/>
      <c r="C84" s="100"/>
      <c r="D84" s="100"/>
      <c r="E84" s="100"/>
      <c r="F84" s="100"/>
      <c r="G84" s="88">
        <f>IFERROR(L84*Y84*U84,0)</f>
        <v>0</v>
      </c>
      <c r="H84" s="88"/>
      <c r="I84" s="88"/>
      <c r="J84" s="88"/>
      <c r="K84" s="88"/>
      <c r="L84" s="106">
        <f>A!L84+B!L84+'C'!L84+D!L84</f>
        <v>0</v>
      </c>
      <c r="M84" s="106"/>
      <c r="N84" s="106"/>
      <c r="O84" s="106">
        <f>A!O84+B!O84+'C'!O84</f>
        <v>0</v>
      </c>
      <c r="P84" s="88">
        <f>A!P84+B!P84+'C'!P84+D!P84</f>
        <v>0</v>
      </c>
      <c r="Q84" s="88"/>
      <c r="R84" s="88">
        <f>A!R84+B!R84+'C'!R84</f>
        <v>0</v>
      </c>
      <c r="S84" s="88"/>
      <c r="T84" s="88"/>
      <c r="U84" s="107">
        <f>AVERAGE(A!U84,B!U84,'C'!U84)</f>
        <v>2.8617607369196413E-2</v>
      </c>
      <c r="V84" s="107"/>
      <c r="W84" s="107"/>
      <c r="X84" s="107">
        <f>A!X84+B!X84+'C'!X84</f>
        <v>0</v>
      </c>
      <c r="Y84" s="88" t="str">
        <f>IFERROR(P84/L84,"")</f>
        <v/>
      </c>
      <c r="Z84" s="88"/>
      <c r="AA84" s="88"/>
      <c r="AB84" s="88"/>
      <c r="AC84" s="88"/>
      <c r="AD84" s="88"/>
      <c r="AE84" s="25"/>
      <c r="AF84" s="100" t="s">
        <v>102</v>
      </c>
      <c r="AG84" s="100"/>
      <c r="AH84" s="100"/>
      <c r="AI84" s="100"/>
      <c r="AJ84" s="100"/>
      <c r="AK84" s="100"/>
      <c r="AL84" s="105">
        <f>AU57-AO84</f>
        <v>0</v>
      </c>
      <c r="AM84" s="105"/>
      <c r="AN84" s="105"/>
      <c r="AO84" s="88">
        <f t="shared" si="104"/>
        <v>0</v>
      </c>
      <c r="AP84" s="88"/>
      <c r="AQ84" s="88"/>
      <c r="AR84" s="104">
        <v>0.7</v>
      </c>
      <c r="AS84" s="104"/>
      <c r="AT84" s="104"/>
      <c r="AU84" s="88">
        <f>A!AU84+B!AU84+'C'!AU84+D!AU84</f>
        <v>0</v>
      </c>
      <c r="AV84" s="88"/>
      <c r="AW84" s="88"/>
      <c r="AX84" s="100" t="s">
        <v>102</v>
      </c>
      <c r="AY84" s="100"/>
      <c r="AZ84" s="100"/>
      <c r="BA84" s="100"/>
      <c r="BB84" s="100"/>
      <c r="BC84" s="100"/>
      <c r="BD84" s="105">
        <f>AU57-BG84</f>
        <v>0</v>
      </c>
      <c r="BE84" s="105"/>
      <c r="BF84" s="105"/>
      <c r="BG84" s="88">
        <f t="shared" si="105"/>
        <v>0</v>
      </c>
      <c r="BH84" s="88"/>
      <c r="BI84" s="88"/>
      <c r="BJ84" s="104">
        <v>0.8</v>
      </c>
      <c r="BK84" s="104"/>
      <c r="BL84" s="104"/>
      <c r="BM84" s="88">
        <f>A!BM84+B!BM84+'C'!BM84+D!BM84</f>
        <v>0</v>
      </c>
      <c r="BN84" s="88"/>
      <c r="BO84" s="88"/>
      <c r="BP84" s="6"/>
      <c r="BQ84" s="100" t="s">
        <v>102</v>
      </c>
      <c r="BR84" s="100"/>
      <c r="BS84" s="100"/>
      <c r="BT84" s="100"/>
      <c r="BU84" s="100"/>
      <c r="BV84" s="100"/>
      <c r="BW84" s="105">
        <f>CC57-BZ84</f>
        <v>0</v>
      </c>
      <c r="BX84" s="105"/>
      <c r="BY84" s="105"/>
      <c r="BZ84" s="88">
        <f t="shared" si="106"/>
        <v>0</v>
      </c>
      <c r="CA84" s="88"/>
      <c r="CB84" s="88"/>
      <c r="CC84" s="104">
        <v>1</v>
      </c>
      <c r="CD84" s="104"/>
      <c r="CE84" s="104"/>
      <c r="CF84" s="88">
        <f>A!CF84+B!CF84+'C'!CF84+D!CF84</f>
        <v>0</v>
      </c>
      <c r="CG84" s="88"/>
      <c r="CH84" s="88"/>
      <c r="CI84" s="100" t="s">
        <v>102</v>
      </c>
      <c r="CJ84" s="100"/>
      <c r="CK84" s="100"/>
      <c r="CL84" s="100"/>
      <c r="CM84" s="100"/>
      <c r="CN84" s="100"/>
      <c r="CO84" s="105">
        <f>BW57-CR84</f>
        <v>0</v>
      </c>
      <c r="CP84" s="105"/>
      <c r="CQ84" s="105"/>
      <c r="CR84" s="88">
        <f t="shared" si="107"/>
        <v>0</v>
      </c>
      <c r="CS84" s="88"/>
      <c r="CT84" s="88"/>
      <c r="CU84" s="104">
        <v>0.9</v>
      </c>
      <c r="CV84" s="104"/>
      <c r="CW84" s="104"/>
      <c r="CX84" s="88">
        <f>A!CX84+B!CX84+'C'!CX84+D!CX84</f>
        <v>0</v>
      </c>
      <c r="CY84" s="88"/>
      <c r="CZ84" s="88"/>
    </row>
    <row r="85" spans="1:104" customFormat="1" x14ac:dyDescent="0.45">
      <c r="A85" s="100" t="s">
        <v>103</v>
      </c>
      <c r="B85" s="100"/>
      <c r="C85" s="100"/>
      <c r="D85" s="100"/>
      <c r="E85" s="100"/>
      <c r="F85" s="100"/>
      <c r="G85" s="88">
        <f>IFERROR(L85*Y85*U85,0)</f>
        <v>0</v>
      </c>
      <c r="H85" s="88"/>
      <c r="I85" s="88"/>
      <c r="J85" s="88"/>
      <c r="K85" s="88"/>
      <c r="L85" s="106">
        <f>A!L85+B!L85+'C'!L85+D!L85</f>
        <v>0</v>
      </c>
      <c r="M85" s="106"/>
      <c r="N85" s="106"/>
      <c r="O85" s="106">
        <f>A!O85+B!O85+'C'!O85</f>
        <v>0</v>
      </c>
      <c r="P85" s="88">
        <f>A!P85+B!P85+'C'!P85+D!P85</f>
        <v>0</v>
      </c>
      <c r="Q85" s="88"/>
      <c r="R85" s="88">
        <f>A!R85+B!R85+'C'!R85</f>
        <v>0</v>
      </c>
      <c r="S85" s="88"/>
      <c r="T85" s="88"/>
      <c r="U85" s="107">
        <f>AVERAGE(A!U85,B!U85,'C'!U85)</f>
        <v>1.5864128406121687E-2</v>
      </c>
      <c r="V85" s="107"/>
      <c r="W85" s="107"/>
      <c r="X85" s="107">
        <f>A!X85+B!X85+'C'!X85</f>
        <v>0</v>
      </c>
      <c r="Y85" s="88" t="str">
        <f>IFERROR(P85/L85,"")</f>
        <v/>
      </c>
      <c r="Z85" s="88"/>
      <c r="AA85" s="88"/>
      <c r="AB85" s="88"/>
      <c r="AC85" s="88"/>
      <c r="AD85" s="88"/>
      <c r="AE85" s="25"/>
      <c r="AF85" s="100" t="s">
        <v>103</v>
      </c>
      <c r="AG85" s="100"/>
      <c r="AH85" s="100"/>
      <c r="AI85" s="100"/>
      <c r="AJ85" s="100"/>
      <c r="AK85" s="100"/>
      <c r="AL85" s="105">
        <f>AU58-AO85</f>
        <v>0</v>
      </c>
      <c r="AM85" s="105"/>
      <c r="AN85" s="105"/>
      <c r="AO85" s="88">
        <f t="shared" si="104"/>
        <v>0</v>
      </c>
      <c r="AP85" s="88"/>
      <c r="AQ85" s="88"/>
      <c r="AR85" s="104">
        <v>0.7</v>
      </c>
      <c r="AS85" s="104"/>
      <c r="AT85" s="104"/>
      <c r="AU85" s="88">
        <f>A!AU85+B!AU85+'C'!AU85+D!AU85</f>
        <v>0</v>
      </c>
      <c r="AV85" s="88"/>
      <c r="AW85" s="88"/>
      <c r="AX85" s="100" t="s">
        <v>103</v>
      </c>
      <c r="AY85" s="100"/>
      <c r="AZ85" s="100"/>
      <c r="BA85" s="100"/>
      <c r="BB85" s="100"/>
      <c r="BC85" s="100"/>
      <c r="BD85" s="105">
        <f>AU58-BG85</f>
        <v>0</v>
      </c>
      <c r="BE85" s="105"/>
      <c r="BF85" s="105"/>
      <c r="BG85" s="88">
        <f t="shared" si="105"/>
        <v>0</v>
      </c>
      <c r="BH85" s="88"/>
      <c r="BI85" s="88"/>
      <c r="BJ85" s="104">
        <v>0.8</v>
      </c>
      <c r="BK85" s="104"/>
      <c r="BL85" s="104"/>
      <c r="BM85" s="88">
        <f>A!BM85+B!BM85+'C'!BM85+D!BM85</f>
        <v>0</v>
      </c>
      <c r="BN85" s="88"/>
      <c r="BO85" s="88"/>
      <c r="BP85" s="6"/>
      <c r="BQ85" s="100" t="s">
        <v>103</v>
      </c>
      <c r="BR85" s="100"/>
      <c r="BS85" s="100"/>
      <c r="BT85" s="100"/>
      <c r="BU85" s="100"/>
      <c r="BV85" s="100"/>
      <c r="BW85" s="105">
        <f>CC58-BZ85</f>
        <v>0</v>
      </c>
      <c r="BX85" s="105"/>
      <c r="BY85" s="105"/>
      <c r="BZ85" s="88">
        <f t="shared" si="106"/>
        <v>0</v>
      </c>
      <c r="CA85" s="88"/>
      <c r="CB85" s="88"/>
      <c r="CC85" s="104">
        <v>1</v>
      </c>
      <c r="CD85" s="104"/>
      <c r="CE85" s="104"/>
      <c r="CF85" s="88">
        <f>A!CF85+B!CF85+'C'!CF85+D!CF85</f>
        <v>0</v>
      </c>
      <c r="CG85" s="88"/>
      <c r="CH85" s="88"/>
      <c r="CI85" s="100" t="s">
        <v>103</v>
      </c>
      <c r="CJ85" s="100"/>
      <c r="CK85" s="100"/>
      <c r="CL85" s="100"/>
      <c r="CM85" s="100"/>
      <c r="CN85" s="100"/>
      <c r="CO85" s="105">
        <f>BW58-CR85</f>
        <v>0</v>
      </c>
      <c r="CP85" s="105"/>
      <c r="CQ85" s="105"/>
      <c r="CR85" s="88">
        <f t="shared" si="107"/>
        <v>0</v>
      </c>
      <c r="CS85" s="88"/>
      <c r="CT85" s="88"/>
      <c r="CU85" s="104">
        <v>0.9</v>
      </c>
      <c r="CV85" s="104"/>
      <c r="CW85" s="104"/>
      <c r="CX85" s="88">
        <f>A!CX85+B!CX85+'C'!CX85+D!CX85</f>
        <v>0</v>
      </c>
      <c r="CY85" s="88"/>
      <c r="CZ85" s="88"/>
    </row>
    <row r="86" spans="1:104" customFormat="1" x14ac:dyDescent="0.45">
      <c r="A86" t="s">
        <v>149</v>
      </c>
      <c r="AF86" t="s">
        <v>154</v>
      </c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t="s">
        <v>173</v>
      </c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Q86" t="s">
        <v>156</v>
      </c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t="s">
        <v>175</v>
      </c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</row>
    <row r="87" spans="1:104" customFormat="1" x14ac:dyDescent="0.45">
      <c r="A87" s="86" t="s">
        <v>83</v>
      </c>
      <c r="B87" s="86"/>
      <c r="C87" s="86"/>
      <c r="D87" s="86"/>
      <c r="E87" s="86"/>
      <c r="F87" s="86"/>
      <c r="G87" s="86" t="s">
        <v>82</v>
      </c>
      <c r="H87" s="86"/>
      <c r="I87" s="86"/>
      <c r="J87" s="86"/>
      <c r="K87" s="86"/>
      <c r="L87" s="86" t="s">
        <v>80</v>
      </c>
      <c r="M87" s="86"/>
      <c r="N87" s="86"/>
      <c r="O87" s="86"/>
      <c r="P87" s="86" t="s">
        <v>99</v>
      </c>
      <c r="Q87" s="86"/>
      <c r="R87" s="86"/>
      <c r="S87" s="86"/>
      <c r="T87" s="86"/>
      <c r="U87" s="86" t="s">
        <v>81</v>
      </c>
      <c r="V87" s="86"/>
      <c r="W87" s="86"/>
      <c r="X87" s="86"/>
      <c r="Y87" s="86" t="s">
        <v>104</v>
      </c>
      <c r="Z87" s="86"/>
      <c r="AA87" s="86"/>
      <c r="AB87" s="86"/>
      <c r="AC87" s="86"/>
      <c r="AD87" s="86"/>
      <c r="AE87" s="7"/>
      <c r="AF87" s="86" t="s">
        <v>83</v>
      </c>
      <c r="AG87" s="86"/>
      <c r="AH87" s="86"/>
      <c r="AI87" s="86"/>
      <c r="AJ87" s="86"/>
      <c r="AK87" s="86"/>
      <c r="AL87" s="86" t="s">
        <v>117</v>
      </c>
      <c r="AM87" s="86"/>
      <c r="AN87" s="86"/>
      <c r="AO87" s="86" t="s">
        <v>150</v>
      </c>
      <c r="AP87" s="86"/>
      <c r="AQ87" s="86"/>
      <c r="AR87" s="86" t="s">
        <v>151</v>
      </c>
      <c r="AS87" s="86"/>
      <c r="AT87" s="86"/>
      <c r="AU87" s="86" t="s">
        <v>152</v>
      </c>
      <c r="AV87" s="86"/>
      <c r="AW87" s="86"/>
      <c r="AX87" s="86" t="s">
        <v>83</v>
      </c>
      <c r="AY87" s="86"/>
      <c r="AZ87" s="86"/>
      <c r="BA87" s="86"/>
      <c r="BB87" s="86"/>
      <c r="BC87" s="86"/>
      <c r="BD87" s="86" t="s">
        <v>117</v>
      </c>
      <c r="BE87" s="86"/>
      <c r="BF87" s="86"/>
      <c r="BG87" s="86" t="s">
        <v>150</v>
      </c>
      <c r="BH87" s="86"/>
      <c r="BI87" s="86"/>
      <c r="BJ87" s="86" t="s">
        <v>151</v>
      </c>
      <c r="BK87" s="86"/>
      <c r="BL87" s="86"/>
      <c r="BM87" s="86" t="s">
        <v>152</v>
      </c>
      <c r="BN87" s="86"/>
      <c r="BO87" s="86"/>
      <c r="BP87" s="6"/>
      <c r="BQ87" s="86" t="s">
        <v>83</v>
      </c>
      <c r="BR87" s="86"/>
      <c r="BS87" s="86"/>
      <c r="BT87" s="86"/>
      <c r="BU87" s="86"/>
      <c r="BV87" s="86"/>
      <c r="BW87" s="86" t="s">
        <v>117</v>
      </c>
      <c r="BX87" s="86"/>
      <c r="BY87" s="86"/>
      <c r="BZ87" s="86" t="s">
        <v>150</v>
      </c>
      <c r="CA87" s="86"/>
      <c r="CB87" s="86"/>
      <c r="CC87" s="86" t="s">
        <v>151</v>
      </c>
      <c r="CD87" s="86"/>
      <c r="CE87" s="86"/>
      <c r="CF87" s="86" t="s">
        <v>152</v>
      </c>
      <c r="CG87" s="86"/>
      <c r="CH87" s="86"/>
      <c r="CI87" s="86" t="s">
        <v>83</v>
      </c>
      <c r="CJ87" s="86"/>
      <c r="CK87" s="86"/>
      <c r="CL87" s="86"/>
      <c r="CM87" s="86"/>
      <c r="CN87" s="86"/>
      <c r="CO87" s="86" t="s">
        <v>117</v>
      </c>
      <c r="CP87" s="86"/>
      <c r="CQ87" s="86"/>
      <c r="CR87" s="86" t="s">
        <v>150</v>
      </c>
      <c r="CS87" s="86"/>
      <c r="CT87" s="86"/>
      <c r="CU87" s="86" t="s">
        <v>151</v>
      </c>
      <c r="CV87" s="86"/>
      <c r="CW87" s="86"/>
      <c r="CX87" s="86" t="s">
        <v>152</v>
      </c>
      <c r="CY87" s="86"/>
      <c r="CZ87" s="86"/>
    </row>
    <row r="88" spans="1:104" customFormat="1" x14ac:dyDescent="0.45">
      <c r="A88" s="86" t="str">
        <f>MONTH(EDATE(R1,-2))&amp;"月"</f>
        <v>8月</v>
      </c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6"/>
      <c r="Z88" s="86"/>
      <c r="AA88" s="86"/>
      <c r="AB88" s="86"/>
      <c r="AC88" s="86"/>
      <c r="AD88" s="86"/>
      <c r="AE88" s="7"/>
      <c r="AF88" s="86" t="str">
        <f>AF53</f>
        <v>11月</v>
      </c>
      <c r="AG88" s="86"/>
      <c r="AH88" s="86"/>
      <c r="AI88" s="86"/>
      <c r="AJ88" s="86"/>
      <c r="AK88" s="86"/>
      <c r="AL88" s="86"/>
      <c r="AM88" s="86"/>
      <c r="AN88" s="86"/>
      <c r="AO88" s="86" t="s">
        <v>120</v>
      </c>
      <c r="AP88" s="86"/>
      <c r="AQ88" s="86"/>
      <c r="AR88" s="86" t="s">
        <v>119</v>
      </c>
      <c r="AS88" s="86"/>
      <c r="AT88" s="86"/>
      <c r="AU88" s="86" t="s">
        <v>118</v>
      </c>
      <c r="AV88" s="86"/>
      <c r="AW88" s="86"/>
      <c r="AX88" s="86" t="str">
        <f>AF53</f>
        <v>11月</v>
      </c>
      <c r="AY88" s="86"/>
      <c r="AZ88" s="86"/>
      <c r="BA88" s="86"/>
      <c r="BB88" s="86"/>
      <c r="BC88" s="86"/>
      <c r="BD88" s="86"/>
      <c r="BE88" s="86"/>
      <c r="BF88" s="86"/>
      <c r="BG88" s="86" t="s">
        <v>120</v>
      </c>
      <c r="BH88" s="86"/>
      <c r="BI88" s="86"/>
      <c r="BJ88" s="86" t="s">
        <v>119</v>
      </c>
      <c r="BK88" s="86"/>
      <c r="BL88" s="86"/>
      <c r="BM88" s="86" t="s">
        <v>118</v>
      </c>
      <c r="BN88" s="86"/>
      <c r="BO88" s="86"/>
      <c r="BP88" s="6"/>
      <c r="BQ88" s="86" t="str">
        <f>BQ53</f>
        <v>10月</v>
      </c>
      <c r="BR88" s="86"/>
      <c r="BS88" s="86"/>
      <c r="BT88" s="86"/>
      <c r="BU88" s="86"/>
      <c r="BV88" s="86"/>
      <c r="BW88" s="86"/>
      <c r="BX88" s="86"/>
      <c r="BY88" s="86"/>
      <c r="BZ88" s="86" t="s">
        <v>120</v>
      </c>
      <c r="CA88" s="86"/>
      <c r="CB88" s="86"/>
      <c r="CC88" s="86" t="s">
        <v>119</v>
      </c>
      <c r="CD88" s="86"/>
      <c r="CE88" s="86"/>
      <c r="CF88" s="86" t="s">
        <v>118</v>
      </c>
      <c r="CG88" s="86"/>
      <c r="CH88" s="86"/>
      <c r="CI88" s="86" t="str">
        <f>BQ53</f>
        <v>10月</v>
      </c>
      <c r="CJ88" s="86"/>
      <c r="CK88" s="86"/>
      <c r="CL88" s="86"/>
      <c r="CM88" s="86"/>
      <c r="CN88" s="86"/>
      <c r="CO88" s="86"/>
      <c r="CP88" s="86"/>
      <c r="CQ88" s="86"/>
      <c r="CR88" s="86" t="s">
        <v>120</v>
      </c>
      <c r="CS88" s="86"/>
      <c r="CT88" s="86"/>
      <c r="CU88" s="86" t="s">
        <v>119</v>
      </c>
      <c r="CV88" s="86"/>
      <c r="CW88" s="86"/>
      <c r="CX88" s="86" t="s">
        <v>118</v>
      </c>
      <c r="CY88" s="86"/>
      <c r="CZ88" s="86"/>
    </row>
    <row r="89" spans="1:104" customFormat="1" x14ac:dyDescent="0.45">
      <c r="A89" s="100" t="s">
        <v>30</v>
      </c>
      <c r="B89" s="100"/>
      <c r="C89" s="100"/>
      <c r="D89" s="100"/>
      <c r="E89" s="100"/>
      <c r="F89" s="100"/>
      <c r="G89" s="88">
        <f>IFERROR(L89*Y89*U89,0)</f>
        <v>0</v>
      </c>
      <c r="H89" s="88"/>
      <c r="I89" s="88"/>
      <c r="J89" s="88"/>
      <c r="K89" s="88"/>
      <c r="L89" s="106">
        <f>A!L89+B!L89+'C'!L89+D!L89</f>
        <v>0</v>
      </c>
      <c r="M89" s="106"/>
      <c r="N89" s="106"/>
      <c r="O89" s="106">
        <f>A!O89+B!O89+'C'!O89</f>
        <v>0</v>
      </c>
      <c r="P89" s="88">
        <f>A!P89+B!P89+'C'!P89+D!P89</f>
        <v>0</v>
      </c>
      <c r="Q89" s="88"/>
      <c r="R89" s="88">
        <f>A!R89+B!R89+'C'!R89</f>
        <v>0</v>
      </c>
      <c r="S89" s="88"/>
      <c r="T89" s="88"/>
      <c r="U89" s="107">
        <f>AVERAGE(A!U89,B!U89,'C'!U89)</f>
        <v>4.1926746437038816E-2</v>
      </c>
      <c r="V89" s="108"/>
      <c r="W89" s="108"/>
      <c r="X89" s="108">
        <f>A!X89+B!X89+'C'!X89</f>
        <v>0</v>
      </c>
      <c r="Y89" s="88" t="str">
        <f>IFERROR(P89/L89,"")</f>
        <v/>
      </c>
      <c r="Z89" s="88"/>
      <c r="AA89" s="88"/>
      <c r="AB89" s="88"/>
      <c r="AC89" s="88"/>
      <c r="AD89" s="88"/>
      <c r="AE89" s="25"/>
      <c r="AF89" s="100" t="s">
        <v>30</v>
      </c>
      <c r="AG89" s="100"/>
      <c r="AH89" s="100"/>
      <c r="AI89" s="100"/>
      <c r="AJ89" s="100"/>
      <c r="AK89" s="100"/>
      <c r="AL89" s="105">
        <f>AU54-AO89</f>
        <v>0</v>
      </c>
      <c r="AM89" s="105"/>
      <c r="AN89" s="105"/>
      <c r="AO89" s="88">
        <f>AU89*AR89</f>
        <v>0</v>
      </c>
      <c r="AP89" s="88"/>
      <c r="AQ89" s="88"/>
      <c r="AR89" s="104">
        <v>0.9</v>
      </c>
      <c r="AS89" s="104"/>
      <c r="AT89" s="104"/>
      <c r="AU89" s="88">
        <f>A!AU89+B!AU89+'C'!AU89+D!AU89</f>
        <v>0</v>
      </c>
      <c r="AV89" s="88"/>
      <c r="AW89" s="88"/>
      <c r="AX89" s="100" t="s">
        <v>30</v>
      </c>
      <c r="AY89" s="100"/>
      <c r="AZ89" s="100"/>
      <c r="BA89" s="100"/>
      <c r="BB89" s="100"/>
      <c r="BC89" s="100"/>
      <c r="BD89" s="105">
        <f>AU54-BG89</f>
        <v>0</v>
      </c>
      <c r="BE89" s="105"/>
      <c r="BF89" s="105"/>
      <c r="BG89" s="88">
        <f>BM89*BJ89</f>
        <v>0</v>
      </c>
      <c r="BH89" s="88"/>
      <c r="BI89" s="88"/>
      <c r="BJ89" s="104">
        <v>1</v>
      </c>
      <c r="BK89" s="104"/>
      <c r="BL89" s="104"/>
      <c r="BM89" s="88">
        <f>A!BM89+B!BM89+'C'!BM89+D!BM89</f>
        <v>0</v>
      </c>
      <c r="BN89" s="88"/>
      <c r="BO89" s="88"/>
      <c r="BP89" s="6"/>
      <c r="BQ89" s="100" t="s">
        <v>30</v>
      </c>
      <c r="BR89" s="100"/>
      <c r="BS89" s="100"/>
      <c r="BT89" s="100"/>
      <c r="BU89" s="100"/>
      <c r="BV89" s="100"/>
      <c r="BW89" s="105">
        <f>BW54-BZ89</f>
        <v>0</v>
      </c>
      <c r="BX89" s="105"/>
      <c r="BY89" s="105"/>
      <c r="BZ89" s="88">
        <f>CF89*CC89</f>
        <v>0</v>
      </c>
      <c r="CA89" s="88"/>
      <c r="CB89" s="88"/>
      <c r="CC89" s="104">
        <v>1</v>
      </c>
      <c r="CD89" s="104"/>
      <c r="CE89" s="104"/>
      <c r="CF89" s="88">
        <f>A!CF89+B!CF89+'C'!CF89+D!CF89</f>
        <v>0</v>
      </c>
      <c r="CG89" s="88"/>
      <c r="CH89" s="88"/>
      <c r="CI89" s="100" t="s">
        <v>30</v>
      </c>
      <c r="CJ89" s="100"/>
      <c r="CK89" s="100"/>
      <c r="CL89" s="100"/>
      <c r="CM89" s="100"/>
      <c r="CN89" s="100"/>
      <c r="CO89" s="105">
        <f>BW54-CR89</f>
        <v>0</v>
      </c>
      <c r="CP89" s="105"/>
      <c r="CQ89" s="105"/>
      <c r="CR89" s="88">
        <f>CX89*CU89</f>
        <v>0</v>
      </c>
      <c r="CS89" s="88"/>
      <c r="CT89" s="88"/>
      <c r="CU89" s="104">
        <v>1.05</v>
      </c>
      <c r="CV89" s="104"/>
      <c r="CW89" s="104"/>
      <c r="CX89" s="88">
        <f>A!CX89+B!CX89+'C'!CX89+D!CX89</f>
        <v>0</v>
      </c>
      <c r="CY89" s="88"/>
      <c r="CZ89" s="88"/>
    </row>
    <row r="90" spans="1:104" customFormat="1" x14ac:dyDescent="0.45">
      <c r="A90" s="100" t="s">
        <v>100</v>
      </c>
      <c r="B90" s="100"/>
      <c r="C90" s="100"/>
      <c r="D90" s="100"/>
      <c r="E90" s="100"/>
      <c r="F90" s="100"/>
      <c r="G90" s="88">
        <f>IFERROR(L90*Y90*U90,0)</f>
        <v>0</v>
      </c>
      <c r="H90" s="88"/>
      <c r="I90" s="88"/>
      <c r="J90" s="88"/>
      <c r="K90" s="88"/>
      <c r="L90" s="106">
        <f>A!L90+B!L90+'C'!L90+D!L90</f>
        <v>0</v>
      </c>
      <c r="M90" s="106"/>
      <c r="N90" s="106"/>
      <c r="O90" s="106">
        <f>A!O90+B!O90+'C'!O90</f>
        <v>0</v>
      </c>
      <c r="P90" s="88">
        <f>A!P90+B!P90+'C'!P90+D!P90</f>
        <v>0</v>
      </c>
      <c r="Q90" s="88"/>
      <c r="R90" s="88">
        <f>A!R90+B!R90+'C'!R90</f>
        <v>0</v>
      </c>
      <c r="S90" s="88"/>
      <c r="T90" s="88"/>
      <c r="U90" s="107">
        <f>AVERAGE(A!U90,B!U90,'C'!U90)</f>
        <v>4.1964209934943576E-2</v>
      </c>
      <c r="V90" s="107"/>
      <c r="W90" s="107"/>
      <c r="X90" s="107">
        <f>A!X90+B!X90+'C'!X90</f>
        <v>0</v>
      </c>
      <c r="Y90" s="88" t="str">
        <f>IFERROR(P90/L90,"")</f>
        <v/>
      </c>
      <c r="Z90" s="88"/>
      <c r="AA90" s="88"/>
      <c r="AB90" s="88"/>
      <c r="AC90" s="88"/>
      <c r="AD90" s="88"/>
      <c r="AE90" s="25"/>
      <c r="AF90" s="100" t="s">
        <v>100</v>
      </c>
      <c r="AG90" s="100"/>
      <c r="AH90" s="100"/>
      <c r="AI90" s="100"/>
      <c r="AJ90" s="100"/>
      <c r="AK90" s="100"/>
      <c r="AL90" s="105">
        <f>AU55-AO90</f>
        <v>0</v>
      </c>
      <c r="AM90" s="105"/>
      <c r="AN90" s="105"/>
      <c r="AO90" s="88">
        <f t="shared" ref="AO90:AO93" si="108">AU90*AR90</f>
        <v>0</v>
      </c>
      <c r="AP90" s="88"/>
      <c r="AQ90" s="88"/>
      <c r="AR90" s="104">
        <v>0.9</v>
      </c>
      <c r="AS90" s="104"/>
      <c r="AT90" s="104"/>
      <c r="AU90" s="88">
        <f>A!AU90+B!AU90+'C'!AU90+D!AU90</f>
        <v>0</v>
      </c>
      <c r="AV90" s="88"/>
      <c r="AW90" s="88"/>
      <c r="AX90" s="100" t="s">
        <v>100</v>
      </c>
      <c r="AY90" s="100"/>
      <c r="AZ90" s="100"/>
      <c r="BA90" s="100"/>
      <c r="BB90" s="100"/>
      <c r="BC90" s="100"/>
      <c r="BD90" s="105">
        <f>AU55-BG90</f>
        <v>0</v>
      </c>
      <c r="BE90" s="105"/>
      <c r="BF90" s="105"/>
      <c r="BG90" s="88">
        <f t="shared" ref="BG90:BG93" si="109">BM90*BJ90</f>
        <v>0</v>
      </c>
      <c r="BH90" s="88"/>
      <c r="BI90" s="88"/>
      <c r="BJ90" s="104">
        <v>1</v>
      </c>
      <c r="BK90" s="104"/>
      <c r="BL90" s="104"/>
      <c r="BM90" s="88">
        <f>A!BM90+B!BM90+'C'!BM90+D!BM90</f>
        <v>0</v>
      </c>
      <c r="BN90" s="88"/>
      <c r="BO90" s="88"/>
      <c r="BP90" s="6"/>
      <c r="BQ90" s="100" t="s">
        <v>100</v>
      </c>
      <c r="BR90" s="100"/>
      <c r="BS90" s="100"/>
      <c r="BT90" s="100"/>
      <c r="BU90" s="100"/>
      <c r="BV90" s="100"/>
      <c r="BW90" s="105">
        <f>BW55-BZ90</f>
        <v>0</v>
      </c>
      <c r="BX90" s="105"/>
      <c r="BY90" s="105"/>
      <c r="BZ90" s="88">
        <f t="shared" ref="BZ90:BZ93" si="110">CF90*CC90</f>
        <v>0</v>
      </c>
      <c r="CA90" s="88"/>
      <c r="CB90" s="88"/>
      <c r="CC90" s="104">
        <v>1</v>
      </c>
      <c r="CD90" s="104"/>
      <c r="CE90" s="104"/>
      <c r="CF90" s="88">
        <f>A!CF90+B!CF90+'C'!CF90+D!CF90</f>
        <v>0</v>
      </c>
      <c r="CG90" s="88"/>
      <c r="CH90" s="88"/>
      <c r="CI90" s="100" t="s">
        <v>100</v>
      </c>
      <c r="CJ90" s="100"/>
      <c r="CK90" s="100"/>
      <c r="CL90" s="100"/>
      <c r="CM90" s="100"/>
      <c r="CN90" s="100"/>
      <c r="CO90" s="105">
        <f>BW55-CR90</f>
        <v>0</v>
      </c>
      <c r="CP90" s="105"/>
      <c r="CQ90" s="105"/>
      <c r="CR90" s="88">
        <f t="shared" ref="CR90:CR93" si="111">CX90*CU90</f>
        <v>0</v>
      </c>
      <c r="CS90" s="88"/>
      <c r="CT90" s="88"/>
      <c r="CU90" s="104">
        <v>1.05</v>
      </c>
      <c r="CV90" s="104"/>
      <c r="CW90" s="104"/>
      <c r="CX90" s="88">
        <f>A!CX90+B!CX90+'C'!CX90+D!CX90</f>
        <v>0</v>
      </c>
      <c r="CY90" s="88"/>
      <c r="CZ90" s="88"/>
    </row>
    <row r="91" spans="1:104" customFormat="1" x14ac:dyDescent="0.45">
      <c r="A91" s="100" t="s">
        <v>101</v>
      </c>
      <c r="B91" s="100"/>
      <c r="C91" s="100"/>
      <c r="D91" s="100"/>
      <c r="E91" s="100"/>
      <c r="F91" s="100"/>
      <c r="G91" s="88">
        <f>IFERROR(L91*Y91*U91,0)</f>
        <v>0</v>
      </c>
      <c r="H91" s="88"/>
      <c r="I91" s="88"/>
      <c r="J91" s="88"/>
      <c r="K91" s="88"/>
      <c r="L91" s="106">
        <f>A!L91+B!L91+'C'!L91+D!L91</f>
        <v>0</v>
      </c>
      <c r="M91" s="106"/>
      <c r="N91" s="106"/>
      <c r="O91" s="106">
        <f>A!O91+B!O91+'C'!O91</f>
        <v>0</v>
      </c>
      <c r="P91" s="88">
        <f>A!P91+B!P91+'C'!P91+D!P91</f>
        <v>0</v>
      </c>
      <c r="Q91" s="88"/>
      <c r="R91" s="88">
        <f>A!R91+B!R91+'C'!R91</f>
        <v>0</v>
      </c>
      <c r="S91" s="88"/>
      <c r="T91" s="88"/>
      <c r="U91" s="107">
        <f>AVERAGE(A!U91,B!U91,'C'!U91)</f>
        <v>7.1764839405288841E-2</v>
      </c>
      <c r="V91" s="107"/>
      <c r="W91" s="107"/>
      <c r="X91" s="107">
        <f>A!X91+B!X91+'C'!X91</f>
        <v>0</v>
      </c>
      <c r="Y91" s="88" t="str">
        <f>IFERROR(P91/L91,"")</f>
        <v/>
      </c>
      <c r="Z91" s="88"/>
      <c r="AA91" s="88"/>
      <c r="AB91" s="88"/>
      <c r="AC91" s="88"/>
      <c r="AD91" s="88"/>
      <c r="AE91" s="25"/>
      <c r="AF91" s="100" t="s">
        <v>101</v>
      </c>
      <c r="AG91" s="100"/>
      <c r="AH91" s="100"/>
      <c r="AI91" s="100"/>
      <c r="AJ91" s="100"/>
      <c r="AK91" s="100"/>
      <c r="AL91" s="105">
        <f>AU56-AO91</f>
        <v>0</v>
      </c>
      <c r="AM91" s="105"/>
      <c r="AN91" s="105"/>
      <c r="AO91" s="88">
        <f t="shared" si="108"/>
        <v>0</v>
      </c>
      <c r="AP91" s="88"/>
      <c r="AQ91" s="88"/>
      <c r="AR91" s="104">
        <v>0.9</v>
      </c>
      <c r="AS91" s="104"/>
      <c r="AT91" s="104"/>
      <c r="AU91" s="88">
        <f>A!AU91+B!AU91+'C'!AU91+D!AU91</f>
        <v>0</v>
      </c>
      <c r="AV91" s="88"/>
      <c r="AW91" s="88"/>
      <c r="AX91" s="100" t="s">
        <v>101</v>
      </c>
      <c r="AY91" s="100"/>
      <c r="AZ91" s="100"/>
      <c r="BA91" s="100"/>
      <c r="BB91" s="100"/>
      <c r="BC91" s="100"/>
      <c r="BD91" s="105">
        <f>AU56-BG91</f>
        <v>0</v>
      </c>
      <c r="BE91" s="105"/>
      <c r="BF91" s="105"/>
      <c r="BG91" s="88">
        <f t="shared" si="109"/>
        <v>0</v>
      </c>
      <c r="BH91" s="88"/>
      <c r="BI91" s="88"/>
      <c r="BJ91" s="104">
        <v>1</v>
      </c>
      <c r="BK91" s="104"/>
      <c r="BL91" s="104"/>
      <c r="BM91" s="88">
        <f>A!BM91+B!BM91+'C'!BM91+D!BM91</f>
        <v>0</v>
      </c>
      <c r="BN91" s="88"/>
      <c r="BO91" s="88"/>
      <c r="BP91" s="6"/>
      <c r="BQ91" s="100" t="s">
        <v>101</v>
      </c>
      <c r="BR91" s="100"/>
      <c r="BS91" s="100"/>
      <c r="BT91" s="100"/>
      <c r="BU91" s="100"/>
      <c r="BV91" s="100"/>
      <c r="BW91" s="105">
        <f>BW56-BZ91</f>
        <v>0</v>
      </c>
      <c r="BX91" s="105"/>
      <c r="BY91" s="105"/>
      <c r="BZ91" s="88">
        <f t="shared" si="110"/>
        <v>0</v>
      </c>
      <c r="CA91" s="88"/>
      <c r="CB91" s="88"/>
      <c r="CC91" s="104">
        <v>1</v>
      </c>
      <c r="CD91" s="104"/>
      <c r="CE91" s="104"/>
      <c r="CF91" s="88">
        <f>A!CF91+B!CF91+'C'!CF91+D!CF91</f>
        <v>0</v>
      </c>
      <c r="CG91" s="88"/>
      <c r="CH91" s="88"/>
      <c r="CI91" s="100" t="s">
        <v>101</v>
      </c>
      <c r="CJ91" s="100"/>
      <c r="CK91" s="100"/>
      <c r="CL91" s="100"/>
      <c r="CM91" s="100"/>
      <c r="CN91" s="100"/>
      <c r="CO91" s="105">
        <f>BW56-CR91</f>
        <v>0</v>
      </c>
      <c r="CP91" s="105"/>
      <c r="CQ91" s="105"/>
      <c r="CR91" s="88">
        <f t="shared" si="111"/>
        <v>0</v>
      </c>
      <c r="CS91" s="88"/>
      <c r="CT91" s="88"/>
      <c r="CU91" s="104">
        <v>1.05</v>
      </c>
      <c r="CV91" s="104"/>
      <c r="CW91" s="104"/>
      <c r="CX91" s="88">
        <f>A!CX91+B!CX91+'C'!CX91+D!CX91</f>
        <v>0</v>
      </c>
      <c r="CY91" s="88"/>
      <c r="CZ91" s="88"/>
    </row>
    <row r="92" spans="1:104" customFormat="1" x14ac:dyDescent="0.45">
      <c r="A92" s="100" t="s">
        <v>102</v>
      </c>
      <c r="B92" s="100"/>
      <c r="C92" s="100"/>
      <c r="D92" s="100"/>
      <c r="E92" s="100"/>
      <c r="F92" s="100"/>
      <c r="G92" s="88">
        <f>IFERROR(L92*Y92*U92,0)</f>
        <v>0</v>
      </c>
      <c r="H92" s="88"/>
      <c r="I92" s="88"/>
      <c r="J92" s="88"/>
      <c r="K92" s="88"/>
      <c r="L92" s="106">
        <f>A!L92+B!L92+'C'!L92+D!L92</f>
        <v>0</v>
      </c>
      <c r="M92" s="106"/>
      <c r="N92" s="106"/>
      <c r="O92" s="106">
        <f>A!O92+B!O92+'C'!O92</f>
        <v>0</v>
      </c>
      <c r="P92" s="88">
        <f>A!P92+B!P92+'C'!P92+D!P92</f>
        <v>0</v>
      </c>
      <c r="Q92" s="88"/>
      <c r="R92" s="88">
        <f>A!R92+B!R92+'C'!R92</f>
        <v>0</v>
      </c>
      <c r="S92" s="88"/>
      <c r="T92" s="88"/>
      <c r="U92" s="107">
        <f>AVERAGE(A!U92,B!U92,'C'!U92)</f>
        <v>4.3272783305142025E-2</v>
      </c>
      <c r="V92" s="107"/>
      <c r="W92" s="107"/>
      <c r="X92" s="107">
        <f>A!X92+B!X92+'C'!X92</f>
        <v>0</v>
      </c>
      <c r="Y92" s="88" t="str">
        <f>IFERROR(P92/L92,"")</f>
        <v/>
      </c>
      <c r="Z92" s="88"/>
      <c r="AA92" s="88"/>
      <c r="AB92" s="88"/>
      <c r="AC92" s="88"/>
      <c r="AD92" s="88"/>
      <c r="AE92" s="25"/>
      <c r="AF92" s="100" t="s">
        <v>102</v>
      </c>
      <c r="AG92" s="100"/>
      <c r="AH92" s="100"/>
      <c r="AI92" s="100"/>
      <c r="AJ92" s="100"/>
      <c r="AK92" s="100"/>
      <c r="AL92" s="105">
        <f>AU57-AO92</f>
        <v>0</v>
      </c>
      <c r="AM92" s="105"/>
      <c r="AN92" s="105"/>
      <c r="AO92" s="88">
        <f t="shared" si="108"/>
        <v>0</v>
      </c>
      <c r="AP92" s="88"/>
      <c r="AQ92" s="88"/>
      <c r="AR92" s="104">
        <v>0.9</v>
      </c>
      <c r="AS92" s="104"/>
      <c r="AT92" s="104"/>
      <c r="AU92" s="88">
        <f>A!AU92+B!AU92+'C'!AU92+D!AU92</f>
        <v>0</v>
      </c>
      <c r="AV92" s="88"/>
      <c r="AW92" s="88"/>
      <c r="AX92" s="100" t="s">
        <v>102</v>
      </c>
      <c r="AY92" s="100"/>
      <c r="AZ92" s="100"/>
      <c r="BA92" s="100"/>
      <c r="BB92" s="100"/>
      <c r="BC92" s="100"/>
      <c r="BD92" s="105">
        <f>AU57-BG92</f>
        <v>0</v>
      </c>
      <c r="BE92" s="105"/>
      <c r="BF92" s="105"/>
      <c r="BG92" s="88">
        <f t="shared" si="109"/>
        <v>0</v>
      </c>
      <c r="BH92" s="88"/>
      <c r="BI92" s="88"/>
      <c r="BJ92" s="104">
        <v>1</v>
      </c>
      <c r="BK92" s="104"/>
      <c r="BL92" s="104"/>
      <c r="BM92" s="88">
        <f>A!BM92+B!BM92+'C'!BM92+D!BM92</f>
        <v>0</v>
      </c>
      <c r="BN92" s="88"/>
      <c r="BO92" s="88"/>
      <c r="BP92" s="6"/>
      <c r="BQ92" s="100" t="s">
        <v>102</v>
      </c>
      <c r="BR92" s="100"/>
      <c r="BS92" s="100"/>
      <c r="BT92" s="100"/>
      <c r="BU92" s="100"/>
      <c r="BV92" s="100"/>
      <c r="BW92" s="105">
        <f>BW57-BZ92</f>
        <v>0</v>
      </c>
      <c r="BX92" s="105"/>
      <c r="BY92" s="105"/>
      <c r="BZ92" s="88">
        <f t="shared" si="110"/>
        <v>0</v>
      </c>
      <c r="CA92" s="88"/>
      <c r="CB92" s="88"/>
      <c r="CC92" s="104">
        <v>1</v>
      </c>
      <c r="CD92" s="104"/>
      <c r="CE92" s="104"/>
      <c r="CF92" s="88">
        <f>A!CF92+B!CF92+'C'!CF92+D!CF92</f>
        <v>0</v>
      </c>
      <c r="CG92" s="88"/>
      <c r="CH92" s="88"/>
      <c r="CI92" s="100" t="s">
        <v>102</v>
      </c>
      <c r="CJ92" s="100"/>
      <c r="CK92" s="100"/>
      <c r="CL92" s="100"/>
      <c r="CM92" s="100"/>
      <c r="CN92" s="100"/>
      <c r="CO92" s="105">
        <f>BW57-CR92</f>
        <v>0</v>
      </c>
      <c r="CP92" s="105"/>
      <c r="CQ92" s="105"/>
      <c r="CR92" s="88">
        <f t="shared" si="111"/>
        <v>0</v>
      </c>
      <c r="CS92" s="88"/>
      <c r="CT92" s="88"/>
      <c r="CU92" s="104">
        <v>1.05</v>
      </c>
      <c r="CV92" s="104"/>
      <c r="CW92" s="104"/>
      <c r="CX92" s="88">
        <f>A!CX92+B!CX92+'C'!CX92+D!CX92</f>
        <v>0</v>
      </c>
      <c r="CY92" s="88"/>
      <c r="CZ92" s="88"/>
    </row>
    <row r="93" spans="1:104" customFormat="1" x14ac:dyDescent="0.45">
      <c r="A93" s="100" t="s">
        <v>103</v>
      </c>
      <c r="B93" s="100"/>
      <c r="C93" s="100"/>
      <c r="D93" s="100"/>
      <c r="E93" s="100"/>
      <c r="F93" s="100"/>
      <c r="G93" s="88">
        <f>IFERROR(L93*Y93*U93,0)</f>
        <v>0</v>
      </c>
      <c r="H93" s="88"/>
      <c r="I93" s="88"/>
      <c r="J93" s="88"/>
      <c r="K93" s="88"/>
      <c r="L93" s="106">
        <f>A!L93+B!L93+'C'!L93+D!L93</f>
        <v>0</v>
      </c>
      <c r="M93" s="106"/>
      <c r="N93" s="106"/>
      <c r="O93" s="106">
        <f>A!O93+B!O93+'C'!O93</f>
        <v>0</v>
      </c>
      <c r="P93" s="88">
        <f>A!P93+B!P93+'C'!P93+D!P93</f>
        <v>0</v>
      </c>
      <c r="Q93" s="88"/>
      <c r="R93" s="88">
        <f>A!R93+B!R93+'C'!R93</f>
        <v>0</v>
      </c>
      <c r="S93" s="88"/>
      <c r="T93" s="88"/>
      <c r="U93" s="107">
        <f>AVERAGE(A!U93,B!U93,'C'!U93)</f>
        <v>1.5864128406121687E-2</v>
      </c>
      <c r="V93" s="107"/>
      <c r="W93" s="107"/>
      <c r="X93" s="107">
        <f>A!X93+B!X93+'C'!X93</f>
        <v>0</v>
      </c>
      <c r="Y93" s="88" t="str">
        <f>IFERROR(P93/L93,"")</f>
        <v/>
      </c>
      <c r="Z93" s="88"/>
      <c r="AA93" s="88"/>
      <c r="AB93" s="88"/>
      <c r="AC93" s="88"/>
      <c r="AD93" s="88"/>
      <c r="AE93" s="25"/>
      <c r="AF93" s="100" t="s">
        <v>103</v>
      </c>
      <c r="AG93" s="100"/>
      <c r="AH93" s="100"/>
      <c r="AI93" s="100"/>
      <c r="AJ93" s="100"/>
      <c r="AK93" s="100"/>
      <c r="AL93" s="105">
        <f>AU58-AO93</f>
        <v>0</v>
      </c>
      <c r="AM93" s="105"/>
      <c r="AN93" s="105"/>
      <c r="AO93" s="88">
        <f t="shared" si="108"/>
        <v>0</v>
      </c>
      <c r="AP93" s="88"/>
      <c r="AQ93" s="88"/>
      <c r="AR93" s="104">
        <v>0.9</v>
      </c>
      <c r="AS93" s="104"/>
      <c r="AT93" s="104"/>
      <c r="AU93" s="88">
        <f>A!AU93+B!AU93+'C'!AU93+D!AU93</f>
        <v>0</v>
      </c>
      <c r="AV93" s="88"/>
      <c r="AW93" s="88"/>
      <c r="AX93" s="100" t="s">
        <v>103</v>
      </c>
      <c r="AY93" s="100"/>
      <c r="AZ93" s="100"/>
      <c r="BA93" s="100"/>
      <c r="BB93" s="100"/>
      <c r="BC93" s="100"/>
      <c r="BD93" s="105">
        <f>AU58-BG93</f>
        <v>0</v>
      </c>
      <c r="BE93" s="105"/>
      <c r="BF93" s="105"/>
      <c r="BG93" s="88">
        <f t="shared" si="109"/>
        <v>0</v>
      </c>
      <c r="BH93" s="88"/>
      <c r="BI93" s="88"/>
      <c r="BJ93" s="104">
        <v>1</v>
      </c>
      <c r="BK93" s="104"/>
      <c r="BL93" s="104"/>
      <c r="BM93" s="88">
        <f>A!BM93+B!BM93+'C'!BM93+D!BM93</f>
        <v>0</v>
      </c>
      <c r="BN93" s="88"/>
      <c r="BO93" s="88"/>
      <c r="BP93" s="6"/>
      <c r="BQ93" s="100" t="s">
        <v>103</v>
      </c>
      <c r="BR93" s="100"/>
      <c r="BS93" s="100"/>
      <c r="BT93" s="100"/>
      <c r="BU93" s="100"/>
      <c r="BV93" s="100"/>
      <c r="BW93" s="105">
        <f>BW58-BZ93</f>
        <v>0</v>
      </c>
      <c r="BX93" s="105"/>
      <c r="BY93" s="105"/>
      <c r="BZ93" s="88">
        <f t="shared" si="110"/>
        <v>0</v>
      </c>
      <c r="CA93" s="88"/>
      <c r="CB93" s="88"/>
      <c r="CC93" s="104">
        <v>1</v>
      </c>
      <c r="CD93" s="104"/>
      <c r="CE93" s="104"/>
      <c r="CF93" s="88">
        <f>A!CF93+B!CF93+'C'!CF93+D!CF93</f>
        <v>0</v>
      </c>
      <c r="CG93" s="88"/>
      <c r="CH93" s="88"/>
      <c r="CI93" s="100" t="s">
        <v>103</v>
      </c>
      <c r="CJ93" s="100"/>
      <c r="CK93" s="100"/>
      <c r="CL93" s="100"/>
      <c r="CM93" s="100"/>
      <c r="CN93" s="100"/>
      <c r="CO93" s="105">
        <f>BW58-CR93</f>
        <v>0</v>
      </c>
      <c r="CP93" s="105"/>
      <c r="CQ93" s="105"/>
      <c r="CR93" s="88">
        <f t="shared" si="111"/>
        <v>0</v>
      </c>
      <c r="CS93" s="88"/>
      <c r="CT93" s="88"/>
      <c r="CU93" s="104">
        <v>1.05</v>
      </c>
      <c r="CV93" s="104"/>
      <c r="CW93" s="104"/>
      <c r="CX93" s="88">
        <f>A!CX93+B!CX93+'C'!CX93+D!CX93</f>
        <v>0</v>
      </c>
      <c r="CY93" s="88"/>
      <c r="CZ93" s="88"/>
    </row>
    <row r="94" spans="1:104" customFormat="1" ht="11.25" customHeight="1" x14ac:dyDescent="0.4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</row>
    <row r="95" spans="1:104" customFormat="1" hidden="1" x14ac:dyDescent="0.45">
      <c r="A95" t="s">
        <v>41</v>
      </c>
      <c r="J95" s="6"/>
    </row>
    <row r="96" spans="1:104" hidden="1" x14ac:dyDescent="0.45">
      <c r="A96" t="s">
        <v>42</v>
      </c>
    </row>
    <row r="97" spans="1:91" hidden="1" x14ac:dyDescent="0.45">
      <c r="A97" s="146" t="s">
        <v>13</v>
      </c>
      <c r="B97" s="147"/>
      <c r="C97" s="147"/>
      <c r="D97" s="147"/>
      <c r="E97" s="147"/>
      <c r="F97" s="148"/>
      <c r="G97" s="123" t="s">
        <v>30</v>
      </c>
      <c r="H97" s="124"/>
      <c r="I97" s="124"/>
      <c r="J97" s="124"/>
      <c r="K97" s="125"/>
      <c r="L97" s="135" t="s">
        <v>1</v>
      </c>
      <c r="M97" s="136"/>
      <c r="N97" s="136"/>
      <c r="O97" s="136"/>
      <c r="P97" s="137"/>
      <c r="Q97" s="135" t="s">
        <v>2</v>
      </c>
      <c r="R97" s="136"/>
      <c r="S97" s="136"/>
      <c r="T97" s="136"/>
      <c r="U97" s="137"/>
      <c r="V97" s="135" t="s">
        <v>3</v>
      </c>
      <c r="W97" s="136"/>
      <c r="X97" s="136"/>
      <c r="Y97" s="136"/>
      <c r="Z97" s="137"/>
      <c r="AA97" s="123" t="s">
        <v>14</v>
      </c>
      <c r="AB97" s="124"/>
      <c r="AC97" s="124"/>
      <c r="AD97" s="124"/>
      <c r="AE97" s="125"/>
      <c r="AF97" s="135" t="s">
        <v>15</v>
      </c>
      <c r="AG97" s="136"/>
      <c r="AH97" s="136"/>
      <c r="AI97" s="136"/>
      <c r="AJ97" s="137"/>
      <c r="AK97" s="135" t="s">
        <v>16</v>
      </c>
      <c r="AL97" s="136"/>
      <c r="AM97" s="136"/>
      <c r="AN97" s="136"/>
      <c r="AO97" s="137"/>
      <c r="AP97" s="135" t="s">
        <v>17</v>
      </c>
      <c r="AQ97" s="136"/>
      <c r="AR97" s="136"/>
      <c r="AS97" s="136"/>
      <c r="AT97" s="137"/>
      <c r="AU97" s="123" t="s">
        <v>18</v>
      </c>
      <c r="AV97" s="124"/>
      <c r="AW97" s="124"/>
      <c r="AX97" s="124"/>
      <c r="AY97" s="125"/>
      <c r="AZ97" s="135" t="s">
        <v>19</v>
      </c>
      <c r="BA97" s="136"/>
      <c r="BB97" s="136"/>
      <c r="BC97" s="136"/>
      <c r="BD97" s="137"/>
      <c r="BE97" s="135" t="s">
        <v>20</v>
      </c>
      <c r="BF97" s="136"/>
      <c r="BG97" s="136"/>
      <c r="BH97" s="136"/>
      <c r="BI97" s="137"/>
      <c r="BJ97" s="135" t="s">
        <v>21</v>
      </c>
      <c r="BK97" s="136"/>
      <c r="BL97" s="136"/>
      <c r="BM97" s="136"/>
      <c r="BN97" s="137"/>
      <c r="BO97" s="123" t="s">
        <v>22</v>
      </c>
      <c r="BP97" s="124"/>
      <c r="BQ97" s="124"/>
      <c r="BR97" s="124"/>
      <c r="BS97" s="125"/>
      <c r="BT97" s="135" t="s">
        <v>23</v>
      </c>
      <c r="BU97" s="136"/>
      <c r="BV97" s="136"/>
      <c r="BW97" s="136"/>
      <c r="BX97" s="137"/>
      <c r="BY97" s="135" t="s">
        <v>24</v>
      </c>
      <c r="BZ97" s="136"/>
      <c r="CA97" s="136"/>
      <c r="CB97" s="136"/>
      <c r="CC97" s="137"/>
      <c r="CD97" s="135" t="s">
        <v>25</v>
      </c>
      <c r="CE97" s="136"/>
      <c r="CF97" s="136"/>
      <c r="CG97" s="136"/>
      <c r="CH97" s="137"/>
      <c r="CI97" s="123" t="s">
        <v>26</v>
      </c>
      <c r="CJ97" s="124"/>
      <c r="CK97" s="124"/>
      <c r="CL97" s="124"/>
      <c r="CM97" s="125"/>
    </row>
    <row r="98" spans="1:91" hidden="1" x14ac:dyDescent="0.45">
      <c r="A98" s="149"/>
      <c r="B98" s="150"/>
      <c r="C98" s="150"/>
      <c r="D98" s="150"/>
      <c r="E98" s="150"/>
      <c r="F98" s="151"/>
      <c r="G98" s="123" t="s">
        <v>13</v>
      </c>
      <c r="H98" s="124"/>
      <c r="I98" s="125"/>
      <c r="J98" s="123" t="s">
        <v>5</v>
      </c>
      <c r="K98" s="125"/>
      <c r="L98" s="135" t="s">
        <v>13</v>
      </c>
      <c r="M98" s="136"/>
      <c r="N98" s="137"/>
      <c r="O98" s="135" t="s">
        <v>5</v>
      </c>
      <c r="P98" s="137"/>
      <c r="Q98" s="135" t="s">
        <v>13</v>
      </c>
      <c r="R98" s="136"/>
      <c r="S98" s="137"/>
      <c r="T98" s="135" t="s">
        <v>5</v>
      </c>
      <c r="U98" s="137"/>
      <c r="V98" s="135" t="s">
        <v>13</v>
      </c>
      <c r="W98" s="136"/>
      <c r="X98" s="137"/>
      <c r="Y98" s="135" t="s">
        <v>5</v>
      </c>
      <c r="Z98" s="137"/>
      <c r="AA98" s="123" t="s">
        <v>13</v>
      </c>
      <c r="AB98" s="124"/>
      <c r="AC98" s="125"/>
      <c r="AD98" s="123" t="s">
        <v>5</v>
      </c>
      <c r="AE98" s="125"/>
      <c r="AF98" s="135" t="s">
        <v>13</v>
      </c>
      <c r="AG98" s="136"/>
      <c r="AH98" s="137"/>
      <c r="AI98" s="135" t="s">
        <v>5</v>
      </c>
      <c r="AJ98" s="137"/>
      <c r="AK98" s="135" t="s">
        <v>13</v>
      </c>
      <c r="AL98" s="136"/>
      <c r="AM98" s="137"/>
      <c r="AN98" s="135" t="s">
        <v>5</v>
      </c>
      <c r="AO98" s="137"/>
      <c r="AP98" s="135" t="s">
        <v>13</v>
      </c>
      <c r="AQ98" s="136"/>
      <c r="AR98" s="137"/>
      <c r="AS98" s="135" t="s">
        <v>5</v>
      </c>
      <c r="AT98" s="137"/>
      <c r="AU98" s="123" t="s">
        <v>13</v>
      </c>
      <c r="AV98" s="124"/>
      <c r="AW98" s="125"/>
      <c r="AX98" s="123" t="s">
        <v>5</v>
      </c>
      <c r="AY98" s="125"/>
      <c r="AZ98" s="135" t="s">
        <v>13</v>
      </c>
      <c r="BA98" s="136"/>
      <c r="BB98" s="137"/>
      <c r="BC98" s="135" t="s">
        <v>5</v>
      </c>
      <c r="BD98" s="137"/>
      <c r="BE98" s="135" t="s">
        <v>13</v>
      </c>
      <c r="BF98" s="136"/>
      <c r="BG98" s="137"/>
      <c r="BH98" s="135" t="s">
        <v>5</v>
      </c>
      <c r="BI98" s="137"/>
      <c r="BJ98" s="135" t="s">
        <v>13</v>
      </c>
      <c r="BK98" s="136"/>
      <c r="BL98" s="137"/>
      <c r="BM98" s="135" t="s">
        <v>5</v>
      </c>
      <c r="BN98" s="137"/>
      <c r="BO98" s="123" t="s">
        <v>13</v>
      </c>
      <c r="BP98" s="124"/>
      <c r="BQ98" s="125"/>
      <c r="BR98" s="123" t="s">
        <v>5</v>
      </c>
      <c r="BS98" s="125"/>
      <c r="BT98" s="135" t="s">
        <v>13</v>
      </c>
      <c r="BU98" s="136"/>
      <c r="BV98" s="137"/>
      <c r="BW98" s="135" t="s">
        <v>5</v>
      </c>
      <c r="BX98" s="137"/>
      <c r="BY98" s="135" t="s">
        <v>13</v>
      </c>
      <c r="BZ98" s="136"/>
      <c r="CA98" s="137"/>
      <c r="CB98" s="135" t="s">
        <v>5</v>
      </c>
      <c r="CC98" s="137"/>
      <c r="CD98" s="135" t="s">
        <v>13</v>
      </c>
      <c r="CE98" s="136"/>
      <c r="CF98" s="137"/>
      <c r="CG98" s="135" t="s">
        <v>5</v>
      </c>
      <c r="CH98" s="137"/>
      <c r="CI98" s="123" t="s">
        <v>13</v>
      </c>
      <c r="CJ98" s="124"/>
      <c r="CK98" s="125"/>
      <c r="CL98" s="123" t="s">
        <v>5</v>
      </c>
      <c r="CM98" s="125"/>
    </row>
    <row r="99" spans="1:91" hidden="1" x14ac:dyDescent="0.45">
      <c r="A99" s="146" t="s">
        <v>138</v>
      </c>
      <c r="B99" s="147"/>
      <c r="C99" s="147"/>
      <c r="D99" s="147"/>
      <c r="E99" s="135" t="s">
        <v>131</v>
      </c>
      <c r="F99" s="137"/>
      <c r="G99" s="81" t="e">
        <f>#REF!+#REF!+'C'!G99</f>
        <v>#REF!</v>
      </c>
      <c r="H99" s="82"/>
      <c r="I99" s="83"/>
      <c r="J99" s="84" t="e">
        <f>G99/G100</f>
        <v>#REF!</v>
      </c>
      <c r="K99" s="85"/>
      <c r="L99" s="78" t="e">
        <f>#REF!+#REF!+'C'!L99</f>
        <v>#REF!</v>
      </c>
      <c r="M99" s="79"/>
      <c r="N99" s="80"/>
      <c r="O99" s="76" t="e">
        <f>L99/L100</f>
        <v>#REF!</v>
      </c>
      <c r="P99" s="77"/>
      <c r="Q99" s="78" t="e">
        <f>#REF!+#REF!+'C'!Q99</f>
        <v>#REF!</v>
      </c>
      <c r="R99" s="79"/>
      <c r="S99" s="80"/>
      <c r="T99" s="76" t="e">
        <f>Q99/Q100</f>
        <v>#REF!</v>
      </c>
      <c r="U99" s="77"/>
      <c r="V99" s="78" t="e">
        <f>#REF!+#REF!+'C'!V99</f>
        <v>#REF!</v>
      </c>
      <c r="W99" s="79"/>
      <c r="X99" s="80"/>
      <c r="Y99" s="76" t="e">
        <f>V99/V100</f>
        <v>#REF!</v>
      </c>
      <c r="Z99" s="77"/>
      <c r="AA99" s="81" t="e">
        <f>#REF!+#REF!+'C'!AA99</f>
        <v>#REF!</v>
      </c>
      <c r="AB99" s="82"/>
      <c r="AC99" s="83"/>
      <c r="AD99" s="84" t="e">
        <f>AA99/AA100</f>
        <v>#REF!</v>
      </c>
      <c r="AE99" s="85"/>
      <c r="AF99" s="78" t="e">
        <f>#REF!+#REF!+'C'!AF99</f>
        <v>#REF!</v>
      </c>
      <c r="AG99" s="79"/>
      <c r="AH99" s="80"/>
      <c r="AI99" s="76" t="e">
        <f>AF99/AF100</f>
        <v>#REF!</v>
      </c>
      <c r="AJ99" s="77"/>
      <c r="AK99" s="78" t="e">
        <f>#REF!+#REF!+'C'!AK99</f>
        <v>#REF!</v>
      </c>
      <c r="AL99" s="79"/>
      <c r="AM99" s="80"/>
      <c r="AN99" s="76" t="e">
        <f>AK99/AK100</f>
        <v>#REF!</v>
      </c>
      <c r="AO99" s="77"/>
      <c r="AP99" s="78" t="e">
        <f>#REF!+#REF!+'C'!AP99</f>
        <v>#REF!</v>
      </c>
      <c r="AQ99" s="79"/>
      <c r="AR99" s="80"/>
      <c r="AS99" s="76" t="e">
        <f>AP99/AP100</f>
        <v>#REF!</v>
      </c>
      <c r="AT99" s="77"/>
      <c r="AU99" s="81" t="e">
        <f>#REF!+#REF!+'C'!AU99</f>
        <v>#REF!</v>
      </c>
      <c r="AV99" s="82"/>
      <c r="AW99" s="83"/>
      <c r="AX99" s="84" t="e">
        <f>AU99/AU100</f>
        <v>#REF!</v>
      </c>
      <c r="AY99" s="85"/>
      <c r="AZ99" s="78" t="e">
        <f>#REF!+#REF!+'C'!AZ99</f>
        <v>#REF!</v>
      </c>
      <c r="BA99" s="79"/>
      <c r="BB99" s="80"/>
      <c r="BC99" s="76" t="e">
        <f>AZ99/AZ100</f>
        <v>#REF!</v>
      </c>
      <c r="BD99" s="77"/>
      <c r="BE99" s="78" t="e">
        <f>#REF!+#REF!+'C'!BE99</f>
        <v>#REF!</v>
      </c>
      <c r="BF99" s="79"/>
      <c r="BG99" s="80"/>
      <c r="BH99" s="76" t="e">
        <f>BE99/BE100</f>
        <v>#REF!</v>
      </c>
      <c r="BI99" s="77"/>
      <c r="BJ99" s="78" t="e">
        <f>#REF!+#REF!+'C'!BJ99</f>
        <v>#REF!</v>
      </c>
      <c r="BK99" s="79"/>
      <c r="BL99" s="80"/>
      <c r="BM99" s="76" t="e">
        <f>BJ99/BJ100</f>
        <v>#REF!</v>
      </c>
      <c r="BN99" s="77"/>
      <c r="BO99" s="81" t="e">
        <f>#REF!+#REF!+'C'!BO99</f>
        <v>#REF!</v>
      </c>
      <c r="BP99" s="82"/>
      <c r="BQ99" s="83"/>
      <c r="BR99" s="84" t="e">
        <f>BO99/BO100</f>
        <v>#REF!</v>
      </c>
      <c r="BS99" s="85"/>
      <c r="BT99" s="78" t="e">
        <f>#REF!+#REF!+'C'!BT99</f>
        <v>#REF!</v>
      </c>
      <c r="BU99" s="79"/>
      <c r="BV99" s="80"/>
      <c r="BW99" s="76" t="e">
        <f>BT99/BT100</f>
        <v>#REF!</v>
      </c>
      <c r="BX99" s="77"/>
      <c r="BY99" s="78" t="e">
        <f>#REF!+#REF!+'C'!BY99</f>
        <v>#REF!</v>
      </c>
      <c r="BZ99" s="79"/>
      <c r="CA99" s="80"/>
      <c r="CB99" s="76" t="e">
        <f>BY99/BY100</f>
        <v>#REF!</v>
      </c>
      <c r="CC99" s="77"/>
      <c r="CD99" s="78" t="e">
        <f>#REF!+#REF!+'C'!CD99</f>
        <v>#REF!</v>
      </c>
      <c r="CE99" s="79"/>
      <c r="CF99" s="80"/>
      <c r="CG99" s="76" t="e">
        <f>CD99/CD100</f>
        <v>#REF!</v>
      </c>
      <c r="CH99" s="77"/>
      <c r="CI99" s="81" t="e">
        <f>#REF!+#REF!+'C'!CI99</f>
        <v>#REF!</v>
      </c>
      <c r="CJ99" s="82"/>
      <c r="CK99" s="83"/>
      <c r="CL99" s="84" t="e">
        <f>CI99/CI100</f>
        <v>#REF!</v>
      </c>
      <c r="CM99" s="85"/>
    </row>
    <row r="100" spans="1:91" hidden="1" x14ac:dyDescent="0.45">
      <c r="A100" s="152"/>
      <c r="B100" s="153"/>
      <c r="C100" s="153"/>
      <c r="D100" s="153"/>
      <c r="E100" s="135" t="s">
        <v>93</v>
      </c>
      <c r="F100" s="137"/>
      <c r="G100" s="81" t="e">
        <f>#REF!+#REF!+'C'!G100</f>
        <v>#REF!</v>
      </c>
      <c r="H100" s="82"/>
      <c r="I100" s="83"/>
      <c r="J100" s="123"/>
      <c r="K100" s="125"/>
      <c r="L100" s="78" t="e">
        <f>#REF!+#REF!+'C'!L100</f>
        <v>#REF!</v>
      </c>
      <c r="M100" s="79"/>
      <c r="N100" s="80"/>
      <c r="O100" s="109"/>
      <c r="P100" s="111"/>
      <c r="Q100" s="78" t="e">
        <f>#REF!+#REF!+'C'!Q100</f>
        <v>#REF!</v>
      </c>
      <c r="R100" s="79"/>
      <c r="S100" s="80"/>
      <c r="T100" s="109"/>
      <c r="U100" s="111"/>
      <c r="V100" s="78" t="e">
        <f>#REF!+#REF!+'C'!V100</f>
        <v>#REF!</v>
      </c>
      <c r="W100" s="79"/>
      <c r="X100" s="80"/>
      <c r="Y100" s="109"/>
      <c r="Z100" s="111"/>
      <c r="AA100" s="81" t="e">
        <f>#REF!+#REF!+'C'!AA100</f>
        <v>#REF!</v>
      </c>
      <c r="AB100" s="82"/>
      <c r="AC100" s="83"/>
      <c r="AD100" s="123"/>
      <c r="AE100" s="125"/>
      <c r="AF100" s="78" t="e">
        <f>#REF!+#REF!+'C'!AF100</f>
        <v>#REF!</v>
      </c>
      <c r="AG100" s="79"/>
      <c r="AH100" s="80"/>
      <c r="AI100" s="109"/>
      <c r="AJ100" s="111"/>
      <c r="AK100" s="78" t="e">
        <f>#REF!+#REF!+'C'!AK100</f>
        <v>#REF!</v>
      </c>
      <c r="AL100" s="79"/>
      <c r="AM100" s="80"/>
      <c r="AN100" s="109"/>
      <c r="AO100" s="111"/>
      <c r="AP100" s="78" t="e">
        <f>#REF!+#REF!+'C'!AP100</f>
        <v>#REF!</v>
      </c>
      <c r="AQ100" s="79"/>
      <c r="AR100" s="80"/>
      <c r="AS100" s="109"/>
      <c r="AT100" s="111"/>
      <c r="AU100" s="81" t="e">
        <f>#REF!+#REF!+'C'!AU100</f>
        <v>#REF!</v>
      </c>
      <c r="AV100" s="82"/>
      <c r="AW100" s="83"/>
      <c r="AX100" s="123"/>
      <c r="AY100" s="125"/>
      <c r="AZ100" s="78" t="e">
        <f>#REF!+#REF!+'C'!AZ100</f>
        <v>#REF!</v>
      </c>
      <c r="BA100" s="79"/>
      <c r="BB100" s="80"/>
      <c r="BC100" s="109"/>
      <c r="BD100" s="111"/>
      <c r="BE100" s="78" t="e">
        <f>#REF!+#REF!+'C'!BE100</f>
        <v>#REF!</v>
      </c>
      <c r="BF100" s="79"/>
      <c r="BG100" s="80"/>
      <c r="BH100" s="109"/>
      <c r="BI100" s="111"/>
      <c r="BJ100" s="78" t="e">
        <f>#REF!+#REF!+'C'!BJ100</f>
        <v>#REF!</v>
      </c>
      <c r="BK100" s="79"/>
      <c r="BL100" s="80"/>
      <c r="BM100" s="109"/>
      <c r="BN100" s="111"/>
      <c r="BO100" s="81" t="e">
        <f>#REF!+#REF!+'C'!BO100</f>
        <v>#REF!</v>
      </c>
      <c r="BP100" s="82"/>
      <c r="BQ100" s="83"/>
      <c r="BR100" s="123"/>
      <c r="BS100" s="125"/>
      <c r="BT100" s="78" t="e">
        <f>#REF!+#REF!+'C'!BT100</f>
        <v>#REF!</v>
      </c>
      <c r="BU100" s="79"/>
      <c r="BV100" s="80"/>
      <c r="BW100" s="109"/>
      <c r="BX100" s="111"/>
      <c r="BY100" s="78" t="e">
        <f>#REF!+#REF!+'C'!BY100</f>
        <v>#REF!</v>
      </c>
      <c r="BZ100" s="79"/>
      <c r="CA100" s="80"/>
      <c r="CB100" s="109"/>
      <c r="CC100" s="111"/>
      <c r="CD100" s="78" t="e">
        <f>#REF!+#REF!+'C'!CD100</f>
        <v>#REF!</v>
      </c>
      <c r="CE100" s="79"/>
      <c r="CF100" s="80"/>
      <c r="CG100" s="109"/>
      <c r="CH100" s="111"/>
      <c r="CI100" s="81" t="e">
        <f>#REF!+#REF!+'C'!CI100</f>
        <v>#REF!</v>
      </c>
      <c r="CJ100" s="82"/>
      <c r="CK100" s="83"/>
      <c r="CL100" s="123"/>
      <c r="CM100" s="125"/>
    </row>
    <row r="101" spans="1:91" hidden="1" x14ac:dyDescent="0.45">
      <c r="A101" s="152"/>
      <c r="B101" s="153"/>
      <c r="C101" s="153"/>
      <c r="D101" s="153"/>
      <c r="E101" s="135" t="s">
        <v>132</v>
      </c>
      <c r="F101" s="137"/>
      <c r="G101" s="81" t="e">
        <f>#REF!+#REF!+'C'!G101</f>
        <v>#REF!</v>
      </c>
      <c r="H101" s="82"/>
      <c r="I101" s="83"/>
      <c r="J101" s="17"/>
      <c r="K101" s="18"/>
      <c r="L101" s="78" t="e">
        <f>#REF!+#REF!+'C'!L101</f>
        <v>#REF!</v>
      </c>
      <c r="M101" s="79"/>
      <c r="N101" s="80"/>
      <c r="O101" s="11"/>
      <c r="P101" s="12"/>
      <c r="Q101" s="78" t="e">
        <f>#REF!+#REF!+'C'!Q101</f>
        <v>#REF!</v>
      </c>
      <c r="R101" s="79"/>
      <c r="S101" s="80"/>
      <c r="T101" s="11"/>
      <c r="U101" s="12"/>
      <c r="V101" s="78" t="e">
        <f>#REF!+#REF!+'C'!V101</f>
        <v>#REF!</v>
      </c>
      <c r="W101" s="79"/>
      <c r="X101" s="80"/>
      <c r="Y101" s="11"/>
      <c r="Z101" s="12"/>
      <c r="AA101" s="81" t="e">
        <f>#REF!+#REF!+'C'!AA101</f>
        <v>#REF!</v>
      </c>
      <c r="AB101" s="82"/>
      <c r="AC101" s="83"/>
      <c r="AD101" s="17"/>
      <c r="AE101" s="18"/>
      <c r="AF101" s="78" t="e">
        <f>#REF!+#REF!+'C'!AF101</f>
        <v>#REF!</v>
      </c>
      <c r="AG101" s="79"/>
      <c r="AH101" s="80"/>
      <c r="AI101" s="11"/>
      <c r="AJ101" s="12"/>
      <c r="AK101" s="78" t="e">
        <f>#REF!+#REF!+'C'!AK101</f>
        <v>#REF!</v>
      </c>
      <c r="AL101" s="79"/>
      <c r="AM101" s="80"/>
      <c r="AN101" s="11"/>
      <c r="AO101" s="12"/>
      <c r="AP101" s="78" t="e">
        <f>#REF!+#REF!+'C'!AP101</f>
        <v>#REF!</v>
      </c>
      <c r="AQ101" s="79"/>
      <c r="AR101" s="80"/>
      <c r="AS101" s="11"/>
      <c r="AT101" s="12"/>
      <c r="AU101" s="81" t="e">
        <f>#REF!+#REF!+'C'!AU101</f>
        <v>#REF!</v>
      </c>
      <c r="AV101" s="82"/>
      <c r="AW101" s="83"/>
      <c r="AX101" s="17"/>
      <c r="AY101" s="18"/>
      <c r="AZ101" s="78" t="e">
        <f>#REF!+#REF!+'C'!AZ101</f>
        <v>#REF!</v>
      </c>
      <c r="BA101" s="79"/>
      <c r="BB101" s="80"/>
      <c r="BC101" s="11"/>
      <c r="BD101" s="12"/>
      <c r="BE101" s="78" t="e">
        <f>#REF!+#REF!+'C'!BE101</f>
        <v>#REF!</v>
      </c>
      <c r="BF101" s="79"/>
      <c r="BG101" s="80"/>
      <c r="BH101" s="11"/>
      <c r="BI101" s="12"/>
      <c r="BJ101" s="78" t="e">
        <f>#REF!+#REF!+'C'!BJ101</f>
        <v>#REF!</v>
      </c>
      <c r="BK101" s="79"/>
      <c r="BL101" s="80"/>
      <c r="BM101" s="11"/>
      <c r="BN101" s="12"/>
      <c r="BO101" s="81" t="e">
        <f>#REF!+#REF!+'C'!BO101</f>
        <v>#REF!</v>
      </c>
      <c r="BP101" s="82"/>
      <c r="BQ101" s="83"/>
      <c r="BR101" s="17"/>
      <c r="BS101" s="18"/>
      <c r="BT101" s="78" t="e">
        <f>#REF!+#REF!+'C'!BT101</f>
        <v>#REF!</v>
      </c>
      <c r="BU101" s="79"/>
      <c r="BV101" s="80"/>
      <c r="BW101" s="11"/>
      <c r="BX101" s="12"/>
      <c r="BY101" s="78" t="e">
        <f>#REF!+#REF!+'C'!BY101</f>
        <v>#REF!</v>
      </c>
      <c r="BZ101" s="79"/>
      <c r="CA101" s="80"/>
      <c r="CB101" s="11"/>
      <c r="CC101" s="12"/>
      <c r="CD101" s="78" t="e">
        <f>#REF!+#REF!+'C'!CD101</f>
        <v>#REF!</v>
      </c>
      <c r="CE101" s="79"/>
      <c r="CF101" s="80"/>
      <c r="CG101" s="11"/>
      <c r="CH101" s="12"/>
      <c r="CI101" s="81" t="e">
        <f>#REF!+#REF!+'C'!CI101</f>
        <v>#REF!</v>
      </c>
      <c r="CJ101" s="82"/>
      <c r="CK101" s="83"/>
      <c r="CL101" s="17"/>
      <c r="CM101" s="18"/>
    </row>
    <row r="102" spans="1:91" hidden="1" x14ac:dyDescent="0.45">
      <c r="A102" s="152"/>
      <c r="B102" s="153"/>
      <c r="C102" s="153"/>
      <c r="D102" s="153"/>
      <c r="E102" s="135" t="s">
        <v>133</v>
      </c>
      <c r="F102" s="137"/>
      <c r="G102" s="84" t="e">
        <f>G101/G99</f>
        <v>#REF!</v>
      </c>
      <c r="H102" s="96"/>
      <c r="I102" s="85"/>
      <c r="J102" s="17"/>
      <c r="K102" s="18"/>
      <c r="L102" s="76" t="e">
        <f t="shared" ref="L102" si="112">L101/L99</f>
        <v>#REF!</v>
      </c>
      <c r="M102" s="95"/>
      <c r="N102" s="77"/>
      <c r="O102" s="11"/>
      <c r="P102" s="12"/>
      <c r="Q102" s="76" t="e">
        <f t="shared" ref="Q102" si="113">Q101/Q99</f>
        <v>#REF!</v>
      </c>
      <c r="R102" s="95"/>
      <c r="S102" s="77"/>
      <c r="T102" s="11"/>
      <c r="U102" s="12"/>
      <c r="V102" s="76" t="e">
        <f t="shared" ref="V102" si="114">V101/V99</f>
        <v>#REF!</v>
      </c>
      <c r="W102" s="95"/>
      <c r="X102" s="77"/>
      <c r="Y102" s="11"/>
      <c r="Z102" s="12"/>
      <c r="AA102" s="84" t="e">
        <f t="shared" ref="AA102" si="115">AA101/AA99</f>
        <v>#REF!</v>
      </c>
      <c r="AB102" s="96"/>
      <c r="AC102" s="85"/>
      <c r="AD102" s="17"/>
      <c r="AE102" s="18"/>
      <c r="AF102" s="76" t="e">
        <f t="shared" ref="AF102" si="116">AF101/AF99</f>
        <v>#REF!</v>
      </c>
      <c r="AG102" s="95"/>
      <c r="AH102" s="77"/>
      <c r="AI102" s="11"/>
      <c r="AJ102" s="12"/>
      <c r="AK102" s="76" t="e">
        <f t="shared" ref="AK102" si="117">AK101/AK99</f>
        <v>#REF!</v>
      </c>
      <c r="AL102" s="95"/>
      <c r="AM102" s="77"/>
      <c r="AN102" s="11"/>
      <c r="AO102" s="12"/>
      <c r="AP102" s="76" t="e">
        <f t="shared" ref="AP102" si="118">AP101/AP99</f>
        <v>#REF!</v>
      </c>
      <c r="AQ102" s="95"/>
      <c r="AR102" s="77"/>
      <c r="AS102" s="11"/>
      <c r="AT102" s="12"/>
      <c r="AU102" s="84" t="e">
        <f t="shared" ref="AU102" si="119">AU101/AU99</f>
        <v>#REF!</v>
      </c>
      <c r="AV102" s="96"/>
      <c r="AW102" s="85"/>
      <c r="AX102" s="17"/>
      <c r="AY102" s="18"/>
      <c r="AZ102" s="76" t="e">
        <f t="shared" ref="AZ102" si="120">AZ101/AZ99</f>
        <v>#REF!</v>
      </c>
      <c r="BA102" s="95"/>
      <c r="BB102" s="77"/>
      <c r="BC102" s="11"/>
      <c r="BD102" s="12"/>
      <c r="BE102" s="76" t="e">
        <f t="shared" ref="BE102" si="121">BE101/BE99</f>
        <v>#REF!</v>
      </c>
      <c r="BF102" s="95"/>
      <c r="BG102" s="77"/>
      <c r="BH102" s="11"/>
      <c r="BI102" s="12"/>
      <c r="BJ102" s="76" t="e">
        <f t="shared" ref="BJ102" si="122">BJ101/BJ99</f>
        <v>#REF!</v>
      </c>
      <c r="BK102" s="95"/>
      <c r="BL102" s="77"/>
      <c r="BM102" s="11"/>
      <c r="BN102" s="12"/>
      <c r="BO102" s="84" t="e">
        <f t="shared" ref="BO102" si="123">BO101/BO99</f>
        <v>#REF!</v>
      </c>
      <c r="BP102" s="96"/>
      <c r="BQ102" s="85"/>
      <c r="BR102" s="17"/>
      <c r="BS102" s="18"/>
      <c r="BT102" s="76" t="e">
        <f t="shared" ref="BT102" si="124">BT101/BT99</f>
        <v>#REF!</v>
      </c>
      <c r="BU102" s="95"/>
      <c r="BV102" s="77"/>
      <c r="BW102" s="11"/>
      <c r="BX102" s="12"/>
      <c r="BY102" s="76" t="e">
        <f t="shared" ref="BY102" si="125">BY101/BY99</f>
        <v>#REF!</v>
      </c>
      <c r="BZ102" s="95"/>
      <c r="CA102" s="77"/>
      <c r="CB102" s="11"/>
      <c r="CC102" s="12"/>
      <c r="CD102" s="76" t="e">
        <f t="shared" ref="CD102" si="126">CD101/CD99</f>
        <v>#REF!</v>
      </c>
      <c r="CE102" s="95"/>
      <c r="CF102" s="77"/>
      <c r="CG102" s="11"/>
      <c r="CH102" s="12"/>
      <c r="CI102" s="84" t="e">
        <f t="shared" ref="CI102" si="127">CI101/CI99</f>
        <v>#REF!</v>
      </c>
      <c r="CJ102" s="96"/>
      <c r="CK102" s="85"/>
      <c r="CL102" s="17"/>
      <c r="CM102" s="18"/>
    </row>
    <row r="103" spans="1:91" hidden="1" x14ac:dyDescent="0.45">
      <c r="A103" s="149"/>
      <c r="B103" s="150"/>
      <c r="C103" s="150"/>
      <c r="D103" s="150"/>
      <c r="E103" s="135" t="s">
        <v>98</v>
      </c>
      <c r="F103" s="137"/>
      <c r="G103" s="81" t="e">
        <f>#REF!+#REF!+'C'!G103</f>
        <v>#REF!</v>
      </c>
      <c r="H103" s="82"/>
      <c r="I103" s="83"/>
      <c r="J103" s="17"/>
      <c r="K103" s="18"/>
      <c r="L103" s="78" t="e">
        <f>#REF!+#REF!+'C'!L103</f>
        <v>#REF!</v>
      </c>
      <c r="M103" s="79"/>
      <c r="N103" s="80"/>
      <c r="O103" s="11"/>
      <c r="P103" s="12"/>
      <c r="Q103" s="78" t="e">
        <f>#REF!+#REF!+'C'!Q103</f>
        <v>#REF!</v>
      </c>
      <c r="R103" s="79"/>
      <c r="S103" s="80"/>
      <c r="T103" s="11"/>
      <c r="U103" s="12"/>
      <c r="V103" s="78" t="e">
        <f>#REF!+#REF!+'C'!V103</f>
        <v>#REF!</v>
      </c>
      <c r="W103" s="79"/>
      <c r="X103" s="80"/>
      <c r="Y103" s="11"/>
      <c r="Z103" s="12"/>
      <c r="AA103" s="81" t="e">
        <f>#REF!+#REF!+'C'!AA103</f>
        <v>#REF!</v>
      </c>
      <c r="AB103" s="82"/>
      <c r="AC103" s="83"/>
      <c r="AD103" s="17"/>
      <c r="AE103" s="18"/>
      <c r="AF103" s="78" t="e">
        <f>#REF!+#REF!+'C'!AF103</f>
        <v>#REF!</v>
      </c>
      <c r="AG103" s="79"/>
      <c r="AH103" s="80"/>
      <c r="AI103" s="11"/>
      <c r="AJ103" s="12"/>
      <c r="AK103" s="78" t="e">
        <f>#REF!+#REF!+'C'!AK103</f>
        <v>#REF!</v>
      </c>
      <c r="AL103" s="79"/>
      <c r="AM103" s="80"/>
      <c r="AN103" s="11"/>
      <c r="AO103" s="12"/>
      <c r="AP103" s="78" t="e">
        <f>#REF!+#REF!+'C'!AP103</f>
        <v>#REF!</v>
      </c>
      <c r="AQ103" s="79"/>
      <c r="AR103" s="80"/>
      <c r="AS103" s="11"/>
      <c r="AT103" s="12"/>
      <c r="AU103" s="81" t="e">
        <f>#REF!+#REF!+'C'!AU103</f>
        <v>#REF!</v>
      </c>
      <c r="AV103" s="82"/>
      <c r="AW103" s="83"/>
      <c r="AX103" s="17"/>
      <c r="AY103" s="18"/>
      <c r="AZ103" s="78" t="e">
        <f>#REF!+#REF!+'C'!AZ103</f>
        <v>#REF!</v>
      </c>
      <c r="BA103" s="79"/>
      <c r="BB103" s="80"/>
      <c r="BC103" s="11"/>
      <c r="BD103" s="12"/>
      <c r="BE103" s="78" t="e">
        <f>#REF!+#REF!+'C'!BE103</f>
        <v>#REF!</v>
      </c>
      <c r="BF103" s="79"/>
      <c r="BG103" s="80"/>
      <c r="BH103" s="11"/>
      <c r="BI103" s="12"/>
      <c r="BJ103" s="78" t="e">
        <f>#REF!+#REF!+'C'!BJ103</f>
        <v>#REF!</v>
      </c>
      <c r="BK103" s="79"/>
      <c r="BL103" s="80"/>
      <c r="BM103" s="11"/>
      <c r="BN103" s="12"/>
      <c r="BO103" s="81" t="e">
        <f>#REF!+#REF!+'C'!BO103</f>
        <v>#REF!</v>
      </c>
      <c r="BP103" s="82"/>
      <c r="BQ103" s="83"/>
      <c r="BR103" s="17"/>
      <c r="BS103" s="18"/>
      <c r="BT103" s="78" t="e">
        <f>#REF!+#REF!+'C'!BT103</f>
        <v>#REF!</v>
      </c>
      <c r="BU103" s="79"/>
      <c r="BV103" s="80"/>
      <c r="BW103" s="11"/>
      <c r="BX103" s="12"/>
      <c r="BY103" s="78" t="e">
        <f>#REF!+#REF!+'C'!BY103</f>
        <v>#REF!</v>
      </c>
      <c r="BZ103" s="79"/>
      <c r="CA103" s="80"/>
      <c r="CB103" s="11"/>
      <c r="CC103" s="12"/>
      <c r="CD103" s="78" t="e">
        <f>#REF!+#REF!+'C'!CD103</f>
        <v>#REF!</v>
      </c>
      <c r="CE103" s="79"/>
      <c r="CF103" s="80"/>
      <c r="CG103" s="11"/>
      <c r="CH103" s="12"/>
      <c r="CI103" s="81" t="e">
        <f>#REF!+#REF!+'C'!CI103</f>
        <v>#REF!</v>
      </c>
      <c r="CJ103" s="82"/>
      <c r="CK103" s="83"/>
      <c r="CL103" s="17"/>
      <c r="CM103" s="18"/>
    </row>
    <row r="104" spans="1:91" hidden="1" x14ac:dyDescent="0.45">
      <c r="A104" s="86" t="s">
        <v>30</v>
      </c>
      <c r="B104" s="86"/>
      <c r="C104" s="86" t="s">
        <v>43</v>
      </c>
      <c r="D104" s="86"/>
      <c r="E104" s="135" t="s">
        <v>131</v>
      </c>
      <c r="F104" s="137"/>
      <c r="G104" s="81" t="e">
        <f>#REF!+#REF!+'C'!G104</f>
        <v>#REF!</v>
      </c>
      <c r="H104" s="82"/>
      <c r="I104" s="83"/>
      <c r="J104" s="84" t="e">
        <f>G104/G105</f>
        <v>#REF!</v>
      </c>
      <c r="K104" s="85"/>
      <c r="L104" s="78" t="e">
        <f>#REF!+#REF!+'C'!L104</f>
        <v>#REF!</v>
      </c>
      <c r="M104" s="110"/>
      <c r="N104" s="111"/>
      <c r="O104" s="76" t="e">
        <f>L104/L105</f>
        <v>#REF!</v>
      </c>
      <c r="P104" s="77"/>
      <c r="Q104" s="78" t="e">
        <f>#REF!+#REF!+'C'!Q104</f>
        <v>#REF!</v>
      </c>
      <c r="R104" s="110"/>
      <c r="S104" s="111"/>
      <c r="T104" s="76" t="e">
        <f>Q104/Q105</f>
        <v>#REF!</v>
      </c>
      <c r="U104" s="77"/>
      <c r="V104" s="78" t="e">
        <f>#REF!+#REF!+'C'!V104</f>
        <v>#REF!</v>
      </c>
      <c r="W104" s="110"/>
      <c r="X104" s="111"/>
      <c r="Y104" s="76" t="e">
        <f>V104/V105</f>
        <v>#REF!</v>
      </c>
      <c r="Z104" s="77"/>
      <c r="AA104" s="81" t="e">
        <f>#REF!+#REF!+'C'!AA104</f>
        <v>#REF!</v>
      </c>
      <c r="AB104" s="82"/>
      <c r="AC104" s="83"/>
      <c r="AD104" s="84" t="e">
        <f>AA104/AA105</f>
        <v>#REF!</v>
      </c>
      <c r="AE104" s="85"/>
      <c r="AF104" s="78" t="e">
        <f>#REF!+#REF!+'C'!AF104</f>
        <v>#REF!</v>
      </c>
      <c r="AG104" s="110"/>
      <c r="AH104" s="111"/>
      <c r="AI104" s="76" t="e">
        <f>AF104/AF105</f>
        <v>#REF!</v>
      </c>
      <c r="AJ104" s="77"/>
      <c r="AK104" s="78" t="e">
        <f>#REF!+#REF!+'C'!AK104</f>
        <v>#REF!</v>
      </c>
      <c r="AL104" s="110"/>
      <c r="AM104" s="111"/>
      <c r="AN104" s="76" t="e">
        <f>AK104/AK105</f>
        <v>#REF!</v>
      </c>
      <c r="AO104" s="77"/>
      <c r="AP104" s="78" t="e">
        <f>#REF!+#REF!+'C'!AP104</f>
        <v>#REF!</v>
      </c>
      <c r="AQ104" s="110"/>
      <c r="AR104" s="111"/>
      <c r="AS104" s="76" t="e">
        <f>AP104/AP105</f>
        <v>#REF!</v>
      </c>
      <c r="AT104" s="77"/>
      <c r="AU104" s="81" t="e">
        <f>#REF!+#REF!+'C'!AU104</f>
        <v>#REF!</v>
      </c>
      <c r="AV104" s="82"/>
      <c r="AW104" s="83"/>
      <c r="AX104" s="84" t="e">
        <f>AU104/AU105</f>
        <v>#REF!</v>
      </c>
      <c r="AY104" s="85"/>
      <c r="AZ104" s="78" t="e">
        <f>#REF!+#REF!+'C'!AZ104</f>
        <v>#REF!</v>
      </c>
      <c r="BA104" s="110"/>
      <c r="BB104" s="111"/>
      <c r="BC104" s="76" t="e">
        <f>AZ104/AZ105</f>
        <v>#REF!</v>
      </c>
      <c r="BD104" s="77"/>
      <c r="BE104" s="78" t="e">
        <f>#REF!+#REF!+'C'!BE104</f>
        <v>#REF!</v>
      </c>
      <c r="BF104" s="110"/>
      <c r="BG104" s="111"/>
      <c r="BH104" s="76" t="e">
        <f>BE104/BE105</f>
        <v>#REF!</v>
      </c>
      <c r="BI104" s="77"/>
      <c r="BJ104" s="78" t="e">
        <f>#REF!+#REF!+'C'!BJ104</f>
        <v>#REF!</v>
      </c>
      <c r="BK104" s="110"/>
      <c r="BL104" s="111"/>
      <c r="BM104" s="76" t="e">
        <f>BJ104/BJ105</f>
        <v>#REF!</v>
      </c>
      <c r="BN104" s="77"/>
      <c r="BO104" s="81" t="e">
        <f>#REF!+#REF!+'C'!BO104</f>
        <v>#REF!</v>
      </c>
      <c r="BP104" s="82"/>
      <c r="BQ104" s="83"/>
      <c r="BR104" s="84" t="e">
        <f>BO104/BO105</f>
        <v>#REF!</v>
      </c>
      <c r="BS104" s="85"/>
      <c r="BT104" s="78" t="e">
        <f>#REF!+#REF!+'C'!BT104</f>
        <v>#REF!</v>
      </c>
      <c r="BU104" s="110"/>
      <c r="BV104" s="111"/>
      <c r="BW104" s="76" t="e">
        <f>BT104/BT105</f>
        <v>#REF!</v>
      </c>
      <c r="BX104" s="77"/>
      <c r="BY104" s="78" t="e">
        <f>#REF!+#REF!+'C'!BY104</f>
        <v>#REF!</v>
      </c>
      <c r="BZ104" s="110"/>
      <c r="CA104" s="111"/>
      <c r="CB104" s="76" t="e">
        <f>BY104/BY105</f>
        <v>#REF!</v>
      </c>
      <c r="CC104" s="77"/>
      <c r="CD104" s="78" t="e">
        <f>#REF!+#REF!+'C'!CD104</f>
        <v>#REF!</v>
      </c>
      <c r="CE104" s="110"/>
      <c r="CF104" s="111"/>
      <c r="CG104" s="76" t="e">
        <f>CD104/CD105</f>
        <v>#REF!</v>
      </c>
      <c r="CH104" s="77"/>
      <c r="CI104" s="81" t="e">
        <f>#REF!+#REF!+'C'!CI104</f>
        <v>#REF!</v>
      </c>
      <c r="CJ104" s="82"/>
      <c r="CK104" s="83"/>
      <c r="CL104" s="84" t="e">
        <f>CI104/CI105</f>
        <v>#REF!</v>
      </c>
      <c r="CM104" s="85"/>
    </row>
    <row r="105" spans="1:91" ht="19.95" hidden="1" customHeight="1" x14ac:dyDescent="0.45">
      <c r="A105" s="86"/>
      <c r="B105" s="86"/>
      <c r="C105" s="86"/>
      <c r="D105" s="86"/>
      <c r="E105" s="135" t="s">
        <v>93</v>
      </c>
      <c r="F105" s="137"/>
      <c r="G105" s="81" t="e">
        <f>#REF!+#REF!+'C'!G105</f>
        <v>#REF!</v>
      </c>
      <c r="H105" s="82"/>
      <c r="I105" s="83"/>
      <c r="J105" s="13"/>
      <c r="K105" s="14"/>
      <c r="L105" s="78" t="e">
        <f>#REF!+#REF!+'C'!L105</f>
        <v>#REF!</v>
      </c>
      <c r="M105" s="79"/>
      <c r="N105" s="80"/>
      <c r="O105" s="15"/>
      <c r="P105" s="16"/>
      <c r="Q105" s="78" t="e">
        <f>#REF!+#REF!+'C'!Q105</f>
        <v>#REF!</v>
      </c>
      <c r="R105" s="79"/>
      <c r="S105" s="80"/>
      <c r="T105" s="15"/>
      <c r="U105" s="16"/>
      <c r="V105" s="78" t="e">
        <f>#REF!+#REF!+'C'!V105</f>
        <v>#REF!</v>
      </c>
      <c r="W105" s="79"/>
      <c r="X105" s="80"/>
      <c r="Y105" s="15"/>
      <c r="Z105" s="16"/>
      <c r="AA105" s="81" t="e">
        <f>#REF!+#REF!+'C'!AA105</f>
        <v>#REF!</v>
      </c>
      <c r="AB105" s="82"/>
      <c r="AC105" s="83"/>
      <c r="AD105" s="13"/>
      <c r="AE105" s="14"/>
      <c r="AF105" s="78" t="e">
        <f>#REF!+#REF!+'C'!AF105</f>
        <v>#REF!</v>
      </c>
      <c r="AG105" s="79"/>
      <c r="AH105" s="80"/>
      <c r="AI105" s="15"/>
      <c r="AJ105" s="16"/>
      <c r="AK105" s="78" t="e">
        <f>#REF!+#REF!+'C'!AK105</f>
        <v>#REF!</v>
      </c>
      <c r="AL105" s="79"/>
      <c r="AM105" s="80"/>
      <c r="AN105" s="15"/>
      <c r="AO105" s="16"/>
      <c r="AP105" s="78" t="e">
        <f>#REF!+#REF!+'C'!AP105</f>
        <v>#REF!</v>
      </c>
      <c r="AQ105" s="79"/>
      <c r="AR105" s="80"/>
      <c r="AS105" s="15"/>
      <c r="AT105" s="16"/>
      <c r="AU105" s="81" t="e">
        <f>#REF!+#REF!+'C'!AU105</f>
        <v>#REF!</v>
      </c>
      <c r="AV105" s="82"/>
      <c r="AW105" s="83"/>
      <c r="AX105" s="13"/>
      <c r="AY105" s="14"/>
      <c r="AZ105" s="78" t="e">
        <f>#REF!+#REF!+'C'!AZ105</f>
        <v>#REF!</v>
      </c>
      <c r="BA105" s="79"/>
      <c r="BB105" s="80"/>
      <c r="BC105" s="15"/>
      <c r="BD105" s="16"/>
      <c r="BE105" s="78" t="e">
        <f>#REF!+#REF!+'C'!BE105</f>
        <v>#REF!</v>
      </c>
      <c r="BF105" s="79"/>
      <c r="BG105" s="80"/>
      <c r="BH105" s="15"/>
      <c r="BI105" s="16"/>
      <c r="BJ105" s="78" t="e">
        <f>#REF!+#REF!+'C'!BJ105</f>
        <v>#REF!</v>
      </c>
      <c r="BK105" s="79"/>
      <c r="BL105" s="80"/>
      <c r="BM105" s="15"/>
      <c r="BN105" s="16"/>
      <c r="BO105" s="81" t="e">
        <f>#REF!+#REF!+'C'!BO105</f>
        <v>#REF!</v>
      </c>
      <c r="BP105" s="82"/>
      <c r="BQ105" s="83"/>
      <c r="BR105" s="13"/>
      <c r="BS105" s="14"/>
      <c r="BT105" s="78" t="e">
        <f>#REF!+#REF!+'C'!BT105</f>
        <v>#REF!</v>
      </c>
      <c r="BU105" s="79"/>
      <c r="BV105" s="80"/>
      <c r="BW105" s="15"/>
      <c r="BX105" s="16"/>
      <c r="BY105" s="78" t="e">
        <f>#REF!+#REF!+'C'!BY105</f>
        <v>#REF!</v>
      </c>
      <c r="BZ105" s="79"/>
      <c r="CA105" s="80"/>
      <c r="CB105" s="15"/>
      <c r="CC105" s="16"/>
      <c r="CD105" s="78" t="e">
        <f>#REF!+#REF!+'C'!CD105</f>
        <v>#REF!</v>
      </c>
      <c r="CE105" s="79"/>
      <c r="CF105" s="80"/>
      <c r="CG105" s="15"/>
      <c r="CH105" s="16"/>
      <c r="CI105" s="81" t="e">
        <f>#REF!+#REF!+'C'!CI105</f>
        <v>#REF!</v>
      </c>
      <c r="CJ105" s="82"/>
      <c r="CK105" s="83"/>
      <c r="CL105" s="13"/>
      <c r="CM105" s="14"/>
    </row>
    <row r="106" spans="1:91" ht="19.95" hidden="1" customHeight="1" x14ac:dyDescent="0.45">
      <c r="A106" s="86"/>
      <c r="B106" s="86"/>
      <c r="C106" s="86"/>
      <c r="D106" s="86"/>
      <c r="E106" s="135" t="s">
        <v>132</v>
      </c>
      <c r="F106" s="137"/>
      <c r="G106" s="81" t="e">
        <f>#REF!+#REF!+'C'!G106</f>
        <v>#REF!</v>
      </c>
      <c r="H106" s="82"/>
      <c r="I106" s="83"/>
      <c r="J106" s="81"/>
      <c r="K106" s="83"/>
      <c r="L106" s="78" t="e">
        <f>#REF!+#REF!+'C'!L106</f>
        <v>#REF!</v>
      </c>
      <c r="M106" s="110"/>
      <c r="N106" s="111"/>
      <c r="O106" s="78"/>
      <c r="P106" s="80"/>
      <c r="Q106" s="78" t="e">
        <f>#REF!+#REF!+'C'!Q106</f>
        <v>#REF!</v>
      </c>
      <c r="R106" s="110"/>
      <c r="S106" s="111"/>
      <c r="T106" s="78"/>
      <c r="U106" s="80"/>
      <c r="V106" s="78" t="e">
        <f>#REF!+#REF!+'C'!V106</f>
        <v>#REF!</v>
      </c>
      <c r="W106" s="110"/>
      <c r="X106" s="111"/>
      <c r="Y106" s="78"/>
      <c r="Z106" s="80"/>
      <c r="AA106" s="81" t="e">
        <f>#REF!+#REF!+'C'!AA106</f>
        <v>#REF!</v>
      </c>
      <c r="AB106" s="82"/>
      <c r="AC106" s="83"/>
      <c r="AD106" s="81"/>
      <c r="AE106" s="83"/>
      <c r="AF106" s="78" t="e">
        <f>#REF!+#REF!+'C'!AF106</f>
        <v>#REF!</v>
      </c>
      <c r="AG106" s="110"/>
      <c r="AH106" s="111"/>
      <c r="AI106" s="78"/>
      <c r="AJ106" s="80"/>
      <c r="AK106" s="78" t="e">
        <f>#REF!+#REF!+'C'!AK106</f>
        <v>#REF!</v>
      </c>
      <c r="AL106" s="110"/>
      <c r="AM106" s="111"/>
      <c r="AN106" s="78"/>
      <c r="AO106" s="80"/>
      <c r="AP106" s="78" t="e">
        <f>#REF!+#REF!+'C'!AP106</f>
        <v>#REF!</v>
      </c>
      <c r="AQ106" s="110"/>
      <c r="AR106" s="111"/>
      <c r="AS106" s="78"/>
      <c r="AT106" s="80"/>
      <c r="AU106" s="81" t="e">
        <f>#REF!+#REF!+'C'!AU106</f>
        <v>#REF!</v>
      </c>
      <c r="AV106" s="82"/>
      <c r="AW106" s="83"/>
      <c r="AX106" s="81"/>
      <c r="AY106" s="83"/>
      <c r="AZ106" s="78" t="e">
        <f>#REF!+#REF!+'C'!AZ106</f>
        <v>#REF!</v>
      </c>
      <c r="BA106" s="110"/>
      <c r="BB106" s="111"/>
      <c r="BC106" s="78"/>
      <c r="BD106" s="80"/>
      <c r="BE106" s="78" t="e">
        <f>#REF!+#REF!+'C'!BE106</f>
        <v>#REF!</v>
      </c>
      <c r="BF106" s="110"/>
      <c r="BG106" s="111"/>
      <c r="BH106" s="78"/>
      <c r="BI106" s="80"/>
      <c r="BJ106" s="78" t="e">
        <f>#REF!+#REF!+'C'!BJ106</f>
        <v>#REF!</v>
      </c>
      <c r="BK106" s="110"/>
      <c r="BL106" s="111"/>
      <c r="BM106" s="78"/>
      <c r="BN106" s="80"/>
      <c r="BO106" s="81" t="e">
        <f>#REF!+#REF!+'C'!BO106</f>
        <v>#REF!</v>
      </c>
      <c r="BP106" s="82"/>
      <c r="BQ106" s="83"/>
      <c r="BR106" s="81"/>
      <c r="BS106" s="83"/>
      <c r="BT106" s="78" t="e">
        <f>#REF!+#REF!+'C'!BT106</f>
        <v>#REF!</v>
      </c>
      <c r="BU106" s="110"/>
      <c r="BV106" s="111"/>
      <c r="BW106" s="78"/>
      <c r="BX106" s="80"/>
      <c r="BY106" s="78" t="e">
        <f>#REF!+#REF!+'C'!BY106</f>
        <v>#REF!</v>
      </c>
      <c r="BZ106" s="110"/>
      <c r="CA106" s="111"/>
      <c r="CB106" s="78"/>
      <c r="CC106" s="80"/>
      <c r="CD106" s="78" t="e">
        <f>#REF!+#REF!+'C'!CD106</f>
        <v>#REF!</v>
      </c>
      <c r="CE106" s="110"/>
      <c r="CF106" s="111"/>
      <c r="CG106" s="78"/>
      <c r="CH106" s="80"/>
      <c r="CI106" s="81" t="e">
        <f>#REF!+#REF!+'C'!CI106</f>
        <v>#REF!</v>
      </c>
      <c r="CJ106" s="82"/>
      <c r="CK106" s="83"/>
      <c r="CL106" s="81"/>
      <c r="CM106" s="83"/>
    </row>
    <row r="107" spans="1:91" ht="19.95" hidden="1" customHeight="1" x14ac:dyDescent="0.45">
      <c r="A107" s="86"/>
      <c r="B107" s="86"/>
      <c r="C107" s="86"/>
      <c r="D107" s="86"/>
      <c r="E107" s="135" t="s">
        <v>133</v>
      </c>
      <c r="F107" s="137"/>
      <c r="G107" s="84" t="e">
        <f>G106/G104</f>
        <v>#REF!</v>
      </c>
      <c r="H107" s="96"/>
      <c r="I107" s="85"/>
      <c r="J107" s="81"/>
      <c r="K107" s="83"/>
      <c r="L107" s="76" t="e">
        <f t="shared" ref="L107" si="128">L106/L104</f>
        <v>#REF!</v>
      </c>
      <c r="M107" s="95"/>
      <c r="N107" s="77"/>
      <c r="O107" s="78"/>
      <c r="P107" s="80"/>
      <c r="Q107" s="76" t="e">
        <f t="shared" ref="Q107" si="129">Q106/Q104</f>
        <v>#REF!</v>
      </c>
      <c r="R107" s="95"/>
      <c r="S107" s="77"/>
      <c r="T107" s="78"/>
      <c r="U107" s="80"/>
      <c r="V107" s="76" t="e">
        <f t="shared" ref="V107" si="130">V106/V104</f>
        <v>#REF!</v>
      </c>
      <c r="W107" s="95"/>
      <c r="X107" s="77"/>
      <c r="Y107" s="78"/>
      <c r="Z107" s="80"/>
      <c r="AA107" s="84" t="e">
        <f t="shared" ref="AA107" si="131">AA106/AA104</f>
        <v>#REF!</v>
      </c>
      <c r="AB107" s="96"/>
      <c r="AC107" s="85"/>
      <c r="AD107" s="81"/>
      <c r="AE107" s="83"/>
      <c r="AF107" s="76" t="e">
        <f t="shared" ref="AF107" si="132">AF106/AF104</f>
        <v>#REF!</v>
      </c>
      <c r="AG107" s="95"/>
      <c r="AH107" s="77"/>
      <c r="AI107" s="78"/>
      <c r="AJ107" s="80"/>
      <c r="AK107" s="76" t="e">
        <f t="shared" ref="AK107" si="133">AK106/AK104</f>
        <v>#REF!</v>
      </c>
      <c r="AL107" s="95"/>
      <c r="AM107" s="77"/>
      <c r="AN107" s="78"/>
      <c r="AO107" s="80"/>
      <c r="AP107" s="76" t="e">
        <f t="shared" ref="AP107" si="134">AP106/AP104</f>
        <v>#REF!</v>
      </c>
      <c r="AQ107" s="95"/>
      <c r="AR107" s="77"/>
      <c r="AS107" s="78"/>
      <c r="AT107" s="80"/>
      <c r="AU107" s="84" t="e">
        <f t="shared" ref="AU107" si="135">AU106/AU104</f>
        <v>#REF!</v>
      </c>
      <c r="AV107" s="96"/>
      <c r="AW107" s="85"/>
      <c r="AX107" s="81"/>
      <c r="AY107" s="83"/>
      <c r="AZ107" s="76" t="e">
        <f t="shared" ref="AZ107" si="136">AZ106/AZ104</f>
        <v>#REF!</v>
      </c>
      <c r="BA107" s="95"/>
      <c r="BB107" s="77"/>
      <c r="BC107" s="78"/>
      <c r="BD107" s="80"/>
      <c r="BE107" s="76" t="e">
        <f t="shared" ref="BE107" si="137">BE106/BE104</f>
        <v>#REF!</v>
      </c>
      <c r="BF107" s="95"/>
      <c r="BG107" s="77"/>
      <c r="BH107" s="78"/>
      <c r="BI107" s="80"/>
      <c r="BJ107" s="76" t="e">
        <f t="shared" ref="BJ107" si="138">BJ106/BJ104</f>
        <v>#REF!</v>
      </c>
      <c r="BK107" s="95"/>
      <c r="BL107" s="77"/>
      <c r="BM107" s="78"/>
      <c r="BN107" s="80"/>
      <c r="BO107" s="84" t="e">
        <f t="shared" ref="BO107" si="139">BO106/BO104</f>
        <v>#REF!</v>
      </c>
      <c r="BP107" s="96"/>
      <c r="BQ107" s="85"/>
      <c r="BR107" s="81"/>
      <c r="BS107" s="83"/>
      <c r="BT107" s="76" t="e">
        <f t="shared" ref="BT107" si="140">BT106/BT104</f>
        <v>#REF!</v>
      </c>
      <c r="BU107" s="95"/>
      <c r="BV107" s="77"/>
      <c r="BW107" s="78"/>
      <c r="BX107" s="80"/>
      <c r="BY107" s="76" t="e">
        <f t="shared" ref="BY107" si="141">BY106/BY104</f>
        <v>#REF!</v>
      </c>
      <c r="BZ107" s="95"/>
      <c r="CA107" s="77"/>
      <c r="CB107" s="78"/>
      <c r="CC107" s="80"/>
      <c r="CD107" s="76" t="e">
        <f t="shared" ref="CD107" si="142">CD106/CD104</f>
        <v>#REF!</v>
      </c>
      <c r="CE107" s="95"/>
      <c r="CF107" s="77"/>
      <c r="CG107" s="78"/>
      <c r="CH107" s="80"/>
      <c r="CI107" s="84" t="e">
        <f t="shared" ref="CI107" si="143">CI106/CI104</f>
        <v>#REF!</v>
      </c>
      <c r="CJ107" s="96"/>
      <c r="CK107" s="85"/>
      <c r="CL107" s="81"/>
      <c r="CM107" s="83"/>
    </row>
    <row r="108" spans="1:91" hidden="1" x14ac:dyDescent="0.45">
      <c r="A108" s="86"/>
      <c r="B108" s="86"/>
      <c r="C108" s="86"/>
      <c r="D108" s="86"/>
      <c r="E108" s="135" t="s">
        <v>98</v>
      </c>
      <c r="F108" s="137"/>
      <c r="G108" s="81" t="e">
        <f>#REF!+#REF!+'C'!G108</f>
        <v>#REF!</v>
      </c>
      <c r="H108" s="82"/>
      <c r="I108" s="83"/>
      <c r="J108" s="17"/>
      <c r="K108" s="18"/>
      <c r="L108" s="78" t="e">
        <f>#REF!+#REF!+'C'!L108</f>
        <v>#REF!</v>
      </c>
      <c r="M108" s="110"/>
      <c r="N108" s="111"/>
      <c r="O108" s="11"/>
      <c r="P108" s="12"/>
      <c r="Q108" s="78" t="e">
        <f>#REF!+#REF!+'C'!Q108</f>
        <v>#REF!</v>
      </c>
      <c r="R108" s="110"/>
      <c r="S108" s="111"/>
      <c r="T108" s="11"/>
      <c r="U108" s="12"/>
      <c r="V108" s="78" t="e">
        <f>#REF!+#REF!+'C'!V108</f>
        <v>#REF!</v>
      </c>
      <c r="W108" s="110"/>
      <c r="X108" s="111"/>
      <c r="Y108" s="11"/>
      <c r="Z108" s="12"/>
      <c r="AA108" s="81" t="e">
        <f>#REF!+#REF!+'C'!AA108</f>
        <v>#REF!</v>
      </c>
      <c r="AB108" s="82"/>
      <c r="AC108" s="83"/>
      <c r="AD108" s="17"/>
      <c r="AE108" s="18"/>
      <c r="AF108" s="78" t="e">
        <f>#REF!+#REF!+'C'!AF108</f>
        <v>#REF!</v>
      </c>
      <c r="AG108" s="110"/>
      <c r="AH108" s="111"/>
      <c r="AI108" s="11"/>
      <c r="AJ108" s="12"/>
      <c r="AK108" s="78" t="e">
        <f>#REF!+#REF!+'C'!AK108</f>
        <v>#REF!</v>
      </c>
      <c r="AL108" s="110"/>
      <c r="AM108" s="111"/>
      <c r="AN108" s="11"/>
      <c r="AO108" s="12"/>
      <c r="AP108" s="78" t="e">
        <f>#REF!+#REF!+'C'!AP108</f>
        <v>#REF!</v>
      </c>
      <c r="AQ108" s="110"/>
      <c r="AR108" s="111"/>
      <c r="AS108" s="11"/>
      <c r="AT108" s="12"/>
      <c r="AU108" s="81" t="e">
        <f>#REF!+#REF!+'C'!AU108</f>
        <v>#REF!</v>
      </c>
      <c r="AV108" s="82"/>
      <c r="AW108" s="83"/>
      <c r="AX108" s="17"/>
      <c r="AY108" s="18"/>
      <c r="AZ108" s="78" t="e">
        <f>#REF!+#REF!+'C'!AZ108</f>
        <v>#REF!</v>
      </c>
      <c r="BA108" s="110"/>
      <c r="BB108" s="111"/>
      <c r="BC108" s="11"/>
      <c r="BD108" s="12"/>
      <c r="BE108" s="78" t="e">
        <f>#REF!+#REF!+'C'!BE108</f>
        <v>#REF!</v>
      </c>
      <c r="BF108" s="110"/>
      <c r="BG108" s="111"/>
      <c r="BH108" s="11"/>
      <c r="BI108" s="12"/>
      <c r="BJ108" s="78" t="e">
        <f>#REF!+#REF!+'C'!BJ108</f>
        <v>#REF!</v>
      </c>
      <c r="BK108" s="110"/>
      <c r="BL108" s="111"/>
      <c r="BM108" s="11"/>
      <c r="BN108" s="12"/>
      <c r="BO108" s="81" t="e">
        <f>#REF!+#REF!+'C'!BO108</f>
        <v>#REF!</v>
      </c>
      <c r="BP108" s="82"/>
      <c r="BQ108" s="83"/>
      <c r="BR108" s="17"/>
      <c r="BS108" s="18"/>
      <c r="BT108" s="78" t="e">
        <f>#REF!+#REF!+'C'!BT108</f>
        <v>#REF!</v>
      </c>
      <c r="BU108" s="110"/>
      <c r="BV108" s="111"/>
      <c r="BW108" s="11"/>
      <c r="BX108" s="12"/>
      <c r="BY108" s="78" t="e">
        <f>#REF!+#REF!+'C'!BY108</f>
        <v>#REF!</v>
      </c>
      <c r="BZ108" s="110"/>
      <c r="CA108" s="111"/>
      <c r="CB108" s="11"/>
      <c r="CC108" s="12"/>
      <c r="CD108" s="78" t="e">
        <f>#REF!+#REF!+'C'!CD108</f>
        <v>#REF!</v>
      </c>
      <c r="CE108" s="110"/>
      <c r="CF108" s="111"/>
      <c r="CG108" s="11"/>
      <c r="CH108" s="12"/>
      <c r="CI108" s="81" t="e">
        <f>#REF!+#REF!+'C'!CI108</f>
        <v>#REF!</v>
      </c>
      <c r="CJ108" s="82"/>
      <c r="CK108" s="83"/>
      <c r="CL108" s="17"/>
      <c r="CM108" s="18"/>
    </row>
    <row r="109" spans="1:91" hidden="1" x14ac:dyDescent="0.45">
      <c r="A109" s="86"/>
      <c r="B109" s="86"/>
      <c r="C109" s="86" t="s">
        <v>44</v>
      </c>
      <c r="D109" s="86"/>
      <c r="E109" s="135" t="s">
        <v>131</v>
      </c>
      <c r="F109" s="137"/>
      <c r="G109" s="81" t="e">
        <f>#REF!+#REF!+'C'!G109</f>
        <v>#REF!</v>
      </c>
      <c r="H109" s="82"/>
      <c r="I109" s="83"/>
      <c r="J109" s="84" t="e">
        <f>G109/G110</f>
        <v>#REF!</v>
      </c>
      <c r="K109" s="85"/>
      <c r="L109" s="78" t="e">
        <f>#REF!+#REF!+'C'!L109</f>
        <v>#REF!</v>
      </c>
      <c r="M109" s="110"/>
      <c r="N109" s="111"/>
      <c r="O109" s="76" t="e">
        <f>L109/L110</f>
        <v>#REF!</v>
      </c>
      <c r="P109" s="77"/>
      <c r="Q109" s="78" t="e">
        <f>#REF!+#REF!+'C'!Q109</f>
        <v>#REF!</v>
      </c>
      <c r="R109" s="110"/>
      <c r="S109" s="111"/>
      <c r="T109" s="76" t="e">
        <f>Q109/Q110</f>
        <v>#REF!</v>
      </c>
      <c r="U109" s="77"/>
      <c r="V109" s="78" t="e">
        <f>#REF!+#REF!+'C'!V109</f>
        <v>#REF!</v>
      </c>
      <c r="W109" s="110"/>
      <c r="X109" s="111"/>
      <c r="Y109" s="76" t="e">
        <f>V109/V110</f>
        <v>#REF!</v>
      </c>
      <c r="Z109" s="77"/>
      <c r="AA109" s="81" t="e">
        <f>#REF!+#REF!+'C'!AA109</f>
        <v>#REF!</v>
      </c>
      <c r="AB109" s="82"/>
      <c r="AC109" s="83"/>
      <c r="AD109" s="84" t="e">
        <f>AA109/AA110</f>
        <v>#REF!</v>
      </c>
      <c r="AE109" s="85"/>
      <c r="AF109" s="78" t="e">
        <f>#REF!+#REF!+'C'!AF109</f>
        <v>#REF!</v>
      </c>
      <c r="AG109" s="110"/>
      <c r="AH109" s="111"/>
      <c r="AI109" s="76" t="e">
        <f>AF109/AF110</f>
        <v>#REF!</v>
      </c>
      <c r="AJ109" s="77"/>
      <c r="AK109" s="78" t="e">
        <f>#REF!+#REF!+'C'!AK109</f>
        <v>#REF!</v>
      </c>
      <c r="AL109" s="110"/>
      <c r="AM109" s="111"/>
      <c r="AN109" s="76" t="e">
        <f>AK109/AK110</f>
        <v>#REF!</v>
      </c>
      <c r="AO109" s="77"/>
      <c r="AP109" s="78" t="e">
        <f>#REF!+#REF!+'C'!AP109</f>
        <v>#REF!</v>
      </c>
      <c r="AQ109" s="110"/>
      <c r="AR109" s="111"/>
      <c r="AS109" s="76" t="e">
        <f>AP109/AP110</f>
        <v>#REF!</v>
      </c>
      <c r="AT109" s="77"/>
      <c r="AU109" s="81" t="e">
        <f>#REF!+#REF!+'C'!AU109</f>
        <v>#REF!</v>
      </c>
      <c r="AV109" s="82"/>
      <c r="AW109" s="83"/>
      <c r="AX109" s="84" t="e">
        <f>AU109/AU110</f>
        <v>#REF!</v>
      </c>
      <c r="AY109" s="85"/>
      <c r="AZ109" s="78" t="e">
        <f>#REF!+#REF!+'C'!AZ109</f>
        <v>#REF!</v>
      </c>
      <c r="BA109" s="110"/>
      <c r="BB109" s="111"/>
      <c r="BC109" s="76" t="e">
        <f>AZ109/AZ110</f>
        <v>#REF!</v>
      </c>
      <c r="BD109" s="77"/>
      <c r="BE109" s="78" t="e">
        <f>#REF!+#REF!+'C'!BE109</f>
        <v>#REF!</v>
      </c>
      <c r="BF109" s="110"/>
      <c r="BG109" s="111"/>
      <c r="BH109" s="76" t="e">
        <f>BE109/BE110</f>
        <v>#REF!</v>
      </c>
      <c r="BI109" s="77"/>
      <c r="BJ109" s="78" t="e">
        <f>#REF!+#REF!+'C'!BJ109</f>
        <v>#REF!</v>
      </c>
      <c r="BK109" s="110"/>
      <c r="BL109" s="111"/>
      <c r="BM109" s="76" t="e">
        <f>BJ109/BJ110</f>
        <v>#REF!</v>
      </c>
      <c r="BN109" s="77"/>
      <c r="BO109" s="81" t="e">
        <f>#REF!+#REF!+'C'!BO109</f>
        <v>#REF!</v>
      </c>
      <c r="BP109" s="82"/>
      <c r="BQ109" s="83"/>
      <c r="BR109" s="84" t="e">
        <f>BO109/BO110</f>
        <v>#REF!</v>
      </c>
      <c r="BS109" s="85"/>
      <c r="BT109" s="78" t="e">
        <f>#REF!+#REF!+'C'!BT109</f>
        <v>#REF!</v>
      </c>
      <c r="BU109" s="110"/>
      <c r="BV109" s="111"/>
      <c r="BW109" s="76" t="e">
        <f>BT109/BT110</f>
        <v>#REF!</v>
      </c>
      <c r="BX109" s="77"/>
      <c r="BY109" s="78" t="e">
        <f>#REF!+#REF!+'C'!BY109</f>
        <v>#REF!</v>
      </c>
      <c r="BZ109" s="110"/>
      <c r="CA109" s="111"/>
      <c r="CB109" s="76" t="e">
        <f>BY109/BY110</f>
        <v>#REF!</v>
      </c>
      <c r="CC109" s="77"/>
      <c r="CD109" s="78" t="e">
        <f>#REF!+#REF!+'C'!CD109</f>
        <v>#REF!</v>
      </c>
      <c r="CE109" s="110"/>
      <c r="CF109" s="111"/>
      <c r="CG109" s="76" t="e">
        <f>CD109/CD110</f>
        <v>#REF!</v>
      </c>
      <c r="CH109" s="77"/>
      <c r="CI109" s="81" t="e">
        <f>#REF!+#REF!+'C'!CI109</f>
        <v>#REF!</v>
      </c>
      <c r="CJ109" s="82"/>
      <c r="CK109" s="83"/>
      <c r="CL109" s="84" t="e">
        <f>CI109/CI110</f>
        <v>#REF!</v>
      </c>
      <c r="CM109" s="85"/>
    </row>
    <row r="110" spans="1:91" ht="19.95" hidden="1" customHeight="1" x14ac:dyDescent="0.45">
      <c r="A110" s="86"/>
      <c r="B110" s="86"/>
      <c r="C110" s="86"/>
      <c r="D110" s="86"/>
      <c r="E110" s="135" t="s">
        <v>93</v>
      </c>
      <c r="F110" s="137"/>
      <c r="G110" s="81" t="e">
        <f>#REF!+#REF!+'C'!G110</f>
        <v>#REF!</v>
      </c>
      <c r="H110" s="82"/>
      <c r="I110" s="83"/>
      <c r="J110" s="13"/>
      <c r="K110" s="14"/>
      <c r="L110" s="78" t="e">
        <f>#REF!+#REF!+'C'!L110</f>
        <v>#REF!</v>
      </c>
      <c r="M110" s="79"/>
      <c r="N110" s="80"/>
      <c r="O110" s="15"/>
      <c r="P110" s="16"/>
      <c r="Q110" s="78" t="e">
        <f>#REF!+#REF!+'C'!Q110</f>
        <v>#REF!</v>
      </c>
      <c r="R110" s="79"/>
      <c r="S110" s="80"/>
      <c r="T110" s="15"/>
      <c r="U110" s="16"/>
      <c r="V110" s="78" t="e">
        <f>#REF!+#REF!+'C'!V110</f>
        <v>#REF!</v>
      </c>
      <c r="W110" s="79"/>
      <c r="X110" s="80"/>
      <c r="Y110" s="15"/>
      <c r="Z110" s="16"/>
      <c r="AA110" s="81" t="e">
        <f>#REF!+#REF!+'C'!AA110</f>
        <v>#REF!</v>
      </c>
      <c r="AB110" s="82"/>
      <c r="AC110" s="83"/>
      <c r="AD110" s="13"/>
      <c r="AE110" s="14"/>
      <c r="AF110" s="78" t="e">
        <f>#REF!+#REF!+'C'!AF110</f>
        <v>#REF!</v>
      </c>
      <c r="AG110" s="79"/>
      <c r="AH110" s="80"/>
      <c r="AI110" s="15"/>
      <c r="AJ110" s="16"/>
      <c r="AK110" s="78" t="e">
        <f>#REF!+#REF!+'C'!AK110</f>
        <v>#REF!</v>
      </c>
      <c r="AL110" s="79"/>
      <c r="AM110" s="80"/>
      <c r="AN110" s="15"/>
      <c r="AO110" s="16"/>
      <c r="AP110" s="78" t="e">
        <f>#REF!+#REF!+'C'!AP110</f>
        <v>#REF!</v>
      </c>
      <c r="AQ110" s="79"/>
      <c r="AR110" s="80"/>
      <c r="AS110" s="15"/>
      <c r="AT110" s="16"/>
      <c r="AU110" s="81" t="e">
        <f>#REF!+#REF!+'C'!AU110</f>
        <v>#REF!</v>
      </c>
      <c r="AV110" s="82"/>
      <c r="AW110" s="83"/>
      <c r="AX110" s="13"/>
      <c r="AY110" s="14"/>
      <c r="AZ110" s="78" t="e">
        <f>#REF!+#REF!+'C'!AZ110</f>
        <v>#REF!</v>
      </c>
      <c r="BA110" s="79"/>
      <c r="BB110" s="80"/>
      <c r="BC110" s="15"/>
      <c r="BD110" s="16"/>
      <c r="BE110" s="78" t="e">
        <f>#REF!+#REF!+'C'!BE110</f>
        <v>#REF!</v>
      </c>
      <c r="BF110" s="79"/>
      <c r="BG110" s="80"/>
      <c r="BH110" s="15"/>
      <c r="BI110" s="16"/>
      <c r="BJ110" s="78" t="e">
        <f>#REF!+#REF!+'C'!BJ110</f>
        <v>#REF!</v>
      </c>
      <c r="BK110" s="79"/>
      <c r="BL110" s="80"/>
      <c r="BM110" s="15"/>
      <c r="BN110" s="16"/>
      <c r="BO110" s="81" t="e">
        <f>#REF!+#REF!+'C'!BO110</f>
        <v>#REF!</v>
      </c>
      <c r="BP110" s="82"/>
      <c r="BQ110" s="83"/>
      <c r="BR110" s="13"/>
      <c r="BS110" s="14"/>
      <c r="BT110" s="78" t="e">
        <f>#REF!+#REF!+'C'!BT110</f>
        <v>#REF!</v>
      </c>
      <c r="BU110" s="79"/>
      <c r="BV110" s="80"/>
      <c r="BW110" s="15"/>
      <c r="BX110" s="16"/>
      <c r="BY110" s="78" t="e">
        <f>#REF!+#REF!+'C'!BY110</f>
        <v>#REF!</v>
      </c>
      <c r="BZ110" s="79"/>
      <c r="CA110" s="80"/>
      <c r="CB110" s="15"/>
      <c r="CC110" s="16"/>
      <c r="CD110" s="78" t="e">
        <f>#REF!+#REF!+'C'!CD110</f>
        <v>#REF!</v>
      </c>
      <c r="CE110" s="79"/>
      <c r="CF110" s="80"/>
      <c r="CG110" s="15"/>
      <c r="CH110" s="16"/>
      <c r="CI110" s="81" t="e">
        <f>#REF!+#REF!+'C'!CI110</f>
        <v>#REF!</v>
      </c>
      <c r="CJ110" s="82"/>
      <c r="CK110" s="83"/>
      <c r="CL110" s="13"/>
      <c r="CM110" s="14"/>
    </row>
    <row r="111" spans="1:91" ht="19.95" hidden="1" customHeight="1" x14ac:dyDescent="0.45">
      <c r="A111" s="86"/>
      <c r="B111" s="86"/>
      <c r="C111" s="86"/>
      <c r="D111" s="86"/>
      <c r="E111" s="135" t="s">
        <v>132</v>
      </c>
      <c r="F111" s="137"/>
      <c r="G111" s="81" t="e">
        <f>#REF!+#REF!+'C'!G111</f>
        <v>#REF!</v>
      </c>
      <c r="H111" s="82"/>
      <c r="I111" s="83"/>
      <c r="J111" s="81"/>
      <c r="K111" s="83"/>
      <c r="L111" s="78" t="e">
        <f>#REF!+#REF!+'C'!L111</f>
        <v>#REF!</v>
      </c>
      <c r="M111" s="110"/>
      <c r="N111" s="111"/>
      <c r="O111" s="78"/>
      <c r="P111" s="80"/>
      <c r="Q111" s="78" t="e">
        <f>#REF!+#REF!+'C'!Q111</f>
        <v>#REF!</v>
      </c>
      <c r="R111" s="110"/>
      <c r="S111" s="111"/>
      <c r="T111" s="78"/>
      <c r="U111" s="80"/>
      <c r="V111" s="78" t="e">
        <f>#REF!+#REF!+'C'!V111</f>
        <v>#REF!</v>
      </c>
      <c r="W111" s="110"/>
      <c r="X111" s="111"/>
      <c r="Y111" s="78"/>
      <c r="Z111" s="80"/>
      <c r="AA111" s="81" t="e">
        <f>#REF!+#REF!+'C'!AA111</f>
        <v>#REF!</v>
      </c>
      <c r="AB111" s="82"/>
      <c r="AC111" s="83"/>
      <c r="AD111" s="81"/>
      <c r="AE111" s="83"/>
      <c r="AF111" s="78" t="e">
        <f>#REF!+#REF!+'C'!AF111</f>
        <v>#REF!</v>
      </c>
      <c r="AG111" s="110"/>
      <c r="AH111" s="111"/>
      <c r="AI111" s="78"/>
      <c r="AJ111" s="80"/>
      <c r="AK111" s="78" t="e">
        <f>#REF!+#REF!+'C'!AK111</f>
        <v>#REF!</v>
      </c>
      <c r="AL111" s="110"/>
      <c r="AM111" s="111"/>
      <c r="AN111" s="78"/>
      <c r="AO111" s="80"/>
      <c r="AP111" s="78" t="e">
        <f>#REF!+#REF!+'C'!AP111</f>
        <v>#REF!</v>
      </c>
      <c r="AQ111" s="110"/>
      <c r="AR111" s="111"/>
      <c r="AS111" s="78"/>
      <c r="AT111" s="80"/>
      <c r="AU111" s="81" t="e">
        <f>#REF!+#REF!+'C'!AU111</f>
        <v>#REF!</v>
      </c>
      <c r="AV111" s="82"/>
      <c r="AW111" s="83"/>
      <c r="AX111" s="81"/>
      <c r="AY111" s="83"/>
      <c r="AZ111" s="78" t="e">
        <f>#REF!+#REF!+'C'!AZ111</f>
        <v>#REF!</v>
      </c>
      <c r="BA111" s="110"/>
      <c r="BB111" s="111"/>
      <c r="BC111" s="78"/>
      <c r="BD111" s="80"/>
      <c r="BE111" s="78" t="e">
        <f>#REF!+#REF!+'C'!BE111</f>
        <v>#REF!</v>
      </c>
      <c r="BF111" s="110"/>
      <c r="BG111" s="111"/>
      <c r="BH111" s="78"/>
      <c r="BI111" s="80"/>
      <c r="BJ111" s="78" t="e">
        <f>#REF!+#REF!+'C'!BJ111</f>
        <v>#REF!</v>
      </c>
      <c r="BK111" s="110"/>
      <c r="BL111" s="111"/>
      <c r="BM111" s="78"/>
      <c r="BN111" s="80"/>
      <c r="BO111" s="81" t="e">
        <f>#REF!+#REF!+'C'!BO111</f>
        <v>#REF!</v>
      </c>
      <c r="BP111" s="82"/>
      <c r="BQ111" s="83"/>
      <c r="BR111" s="81"/>
      <c r="BS111" s="83"/>
      <c r="BT111" s="78" t="e">
        <f>#REF!+#REF!+'C'!BT111</f>
        <v>#REF!</v>
      </c>
      <c r="BU111" s="110"/>
      <c r="BV111" s="111"/>
      <c r="BW111" s="78"/>
      <c r="BX111" s="80"/>
      <c r="BY111" s="78" t="e">
        <f>#REF!+#REF!+'C'!BY111</f>
        <v>#REF!</v>
      </c>
      <c r="BZ111" s="110"/>
      <c r="CA111" s="111"/>
      <c r="CB111" s="78"/>
      <c r="CC111" s="80"/>
      <c r="CD111" s="78" t="e">
        <f>#REF!+#REF!+'C'!CD111</f>
        <v>#REF!</v>
      </c>
      <c r="CE111" s="110"/>
      <c r="CF111" s="111"/>
      <c r="CG111" s="78"/>
      <c r="CH111" s="80"/>
      <c r="CI111" s="81" t="e">
        <f>#REF!+#REF!+'C'!CI111</f>
        <v>#REF!</v>
      </c>
      <c r="CJ111" s="82"/>
      <c r="CK111" s="83"/>
      <c r="CL111" s="81"/>
      <c r="CM111" s="83"/>
    </row>
    <row r="112" spans="1:91" ht="19.95" hidden="1" customHeight="1" x14ac:dyDescent="0.45">
      <c r="A112" s="86"/>
      <c r="B112" s="86"/>
      <c r="C112" s="86"/>
      <c r="D112" s="86"/>
      <c r="E112" s="135" t="s">
        <v>133</v>
      </c>
      <c r="F112" s="137"/>
      <c r="G112" s="84" t="e">
        <f>G111/G109</f>
        <v>#REF!</v>
      </c>
      <c r="H112" s="96"/>
      <c r="I112" s="85"/>
      <c r="J112" s="81"/>
      <c r="K112" s="83"/>
      <c r="L112" s="76" t="e">
        <f t="shared" ref="L112" si="144">L111/L109</f>
        <v>#REF!</v>
      </c>
      <c r="M112" s="95"/>
      <c r="N112" s="77"/>
      <c r="O112" s="78"/>
      <c r="P112" s="80"/>
      <c r="Q112" s="76" t="e">
        <f t="shared" ref="Q112" si="145">Q111/Q109</f>
        <v>#REF!</v>
      </c>
      <c r="R112" s="95"/>
      <c r="S112" s="77"/>
      <c r="T112" s="78"/>
      <c r="U112" s="80"/>
      <c r="V112" s="76" t="e">
        <f t="shared" ref="V112" si="146">V111/V109</f>
        <v>#REF!</v>
      </c>
      <c r="W112" s="95"/>
      <c r="X112" s="77"/>
      <c r="Y112" s="78"/>
      <c r="Z112" s="80"/>
      <c r="AA112" s="84" t="e">
        <f t="shared" ref="AA112" si="147">AA111/AA109</f>
        <v>#REF!</v>
      </c>
      <c r="AB112" s="96"/>
      <c r="AC112" s="85"/>
      <c r="AD112" s="81"/>
      <c r="AE112" s="83"/>
      <c r="AF112" s="76" t="e">
        <f t="shared" ref="AF112" si="148">AF111/AF109</f>
        <v>#REF!</v>
      </c>
      <c r="AG112" s="95"/>
      <c r="AH112" s="77"/>
      <c r="AI112" s="78"/>
      <c r="AJ112" s="80"/>
      <c r="AK112" s="76" t="e">
        <f t="shared" ref="AK112" si="149">AK111/AK109</f>
        <v>#REF!</v>
      </c>
      <c r="AL112" s="95"/>
      <c r="AM112" s="77"/>
      <c r="AN112" s="78"/>
      <c r="AO112" s="80"/>
      <c r="AP112" s="76" t="e">
        <f t="shared" ref="AP112" si="150">AP111/AP109</f>
        <v>#REF!</v>
      </c>
      <c r="AQ112" s="95"/>
      <c r="AR112" s="77"/>
      <c r="AS112" s="78"/>
      <c r="AT112" s="80"/>
      <c r="AU112" s="84" t="e">
        <f t="shared" ref="AU112" si="151">AU111/AU109</f>
        <v>#REF!</v>
      </c>
      <c r="AV112" s="96"/>
      <c r="AW112" s="85"/>
      <c r="AX112" s="81"/>
      <c r="AY112" s="83"/>
      <c r="AZ112" s="76" t="e">
        <f t="shared" ref="AZ112" si="152">AZ111/AZ109</f>
        <v>#REF!</v>
      </c>
      <c r="BA112" s="95"/>
      <c r="BB112" s="77"/>
      <c r="BC112" s="78"/>
      <c r="BD112" s="80"/>
      <c r="BE112" s="76" t="e">
        <f t="shared" ref="BE112" si="153">BE111/BE109</f>
        <v>#REF!</v>
      </c>
      <c r="BF112" s="95"/>
      <c r="BG112" s="77"/>
      <c r="BH112" s="78"/>
      <c r="BI112" s="80"/>
      <c r="BJ112" s="76" t="e">
        <f t="shared" ref="BJ112" si="154">BJ111/BJ109</f>
        <v>#REF!</v>
      </c>
      <c r="BK112" s="95"/>
      <c r="BL112" s="77"/>
      <c r="BM112" s="78"/>
      <c r="BN112" s="80"/>
      <c r="BO112" s="84" t="e">
        <f t="shared" ref="BO112" si="155">BO111/BO109</f>
        <v>#REF!</v>
      </c>
      <c r="BP112" s="96"/>
      <c r="BQ112" s="85"/>
      <c r="BR112" s="81"/>
      <c r="BS112" s="83"/>
      <c r="BT112" s="76" t="e">
        <f t="shared" ref="BT112" si="156">BT111/BT109</f>
        <v>#REF!</v>
      </c>
      <c r="BU112" s="95"/>
      <c r="BV112" s="77"/>
      <c r="BW112" s="78"/>
      <c r="BX112" s="80"/>
      <c r="BY112" s="76" t="e">
        <f t="shared" ref="BY112" si="157">BY111/BY109</f>
        <v>#REF!</v>
      </c>
      <c r="BZ112" s="95"/>
      <c r="CA112" s="77"/>
      <c r="CB112" s="78"/>
      <c r="CC112" s="80"/>
      <c r="CD112" s="76" t="e">
        <f t="shared" ref="CD112" si="158">CD111/CD109</f>
        <v>#REF!</v>
      </c>
      <c r="CE112" s="95"/>
      <c r="CF112" s="77"/>
      <c r="CG112" s="78"/>
      <c r="CH112" s="80"/>
      <c r="CI112" s="84" t="e">
        <f t="shared" ref="CI112" si="159">CI111/CI109</f>
        <v>#REF!</v>
      </c>
      <c r="CJ112" s="96"/>
      <c r="CK112" s="85"/>
      <c r="CL112" s="81"/>
      <c r="CM112" s="83"/>
    </row>
    <row r="113" spans="1:91" hidden="1" x14ac:dyDescent="0.45">
      <c r="A113" s="86"/>
      <c r="B113" s="86"/>
      <c r="C113" s="86"/>
      <c r="D113" s="86"/>
      <c r="E113" s="135" t="s">
        <v>98</v>
      </c>
      <c r="F113" s="137"/>
      <c r="G113" s="81" t="e">
        <f>#REF!+#REF!+'C'!G113</f>
        <v>#REF!</v>
      </c>
      <c r="H113" s="82"/>
      <c r="I113" s="83"/>
      <c r="J113" s="17"/>
      <c r="K113" s="18"/>
      <c r="L113" s="78" t="e">
        <f>#REF!+#REF!+'C'!L113</f>
        <v>#REF!</v>
      </c>
      <c r="M113" s="110"/>
      <c r="N113" s="111"/>
      <c r="O113" s="11"/>
      <c r="P113" s="12"/>
      <c r="Q113" s="78" t="e">
        <f>#REF!+#REF!+'C'!Q113</f>
        <v>#REF!</v>
      </c>
      <c r="R113" s="110"/>
      <c r="S113" s="111"/>
      <c r="T113" s="11"/>
      <c r="U113" s="12"/>
      <c r="V113" s="78" t="e">
        <f>#REF!+#REF!+'C'!V113</f>
        <v>#REF!</v>
      </c>
      <c r="W113" s="110"/>
      <c r="X113" s="111"/>
      <c r="Y113" s="11"/>
      <c r="Z113" s="12"/>
      <c r="AA113" s="81" t="e">
        <f>#REF!+#REF!+'C'!AA113</f>
        <v>#REF!</v>
      </c>
      <c r="AB113" s="82"/>
      <c r="AC113" s="83"/>
      <c r="AD113" s="17"/>
      <c r="AE113" s="18"/>
      <c r="AF113" s="78" t="e">
        <f>#REF!+#REF!+'C'!AF113</f>
        <v>#REF!</v>
      </c>
      <c r="AG113" s="110"/>
      <c r="AH113" s="111"/>
      <c r="AI113" s="11"/>
      <c r="AJ113" s="12"/>
      <c r="AK113" s="78" t="e">
        <f>#REF!+#REF!+'C'!AK113</f>
        <v>#REF!</v>
      </c>
      <c r="AL113" s="110"/>
      <c r="AM113" s="111"/>
      <c r="AN113" s="11"/>
      <c r="AO113" s="12"/>
      <c r="AP113" s="78" t="e">
        <f>#REF!+#REF!+'C'!AP113</f>
        <v>#REF!</v>
      </c>
      <c r="AQ113" s="110"/>
      <c r="AR113" s="111"/>
      <c r="AS113" s="11"/>
      <c r="AT113" s="12"/>
      <c r="AU113" s="81" t="e">
        <f>#REF!+#REF!+'C'!AU113</f>
        <v>#REF!</v>
      </c>
      <c r="AV113" s="82"/>
      <c r="AW113" s="83"/>
      <c r="AX113" s="17"/>
      <c r="AY113" s="18"/>
      <c r="AZ113" s="78" t="e">
        <f>#REF!+#REF!+'C'!AZ113</f>
        <v>#REF!</v>
      </c>
      <c r="BA113" s="110"/>
      <c r="BB113" s="111"/>
      <c r="BC113" s="11"/>
      <c r="BD113" s="12"/>
      <c r="BE113" s="78" t="e">
        <f>#REF!+#REF!+'C'!BE113</f>
        <v>#REF!</v>
      </c>
      <c r="BF113" s="110"/>
      <c r="BG113" s="111"/>
      <c r="BH113" s="11"/>
      <c r="BI113" s="12"/>
      <c r="BJ113" s="78" t="e">
        <f>#REF!+#REF!+'C'!BJ113</f>
        <v>#REF!</v>
      </c>
      <c r="BK113" s="110"/>
      <c r="BL113" s="111"/>
      <c r="BM113" s="11"/>
      <c r="BN113" s="12"/>
      <c r="BO113" s="81" t="e">
        <f>#REF!+#REF!+'C'!BO113</f>
        <v>#REF!</v>
      </c>
      <c r="BP113" s="82"/>
      <c r="BQ113" s="83"/>
      <c r="BR113" s="17"/>
      <c r="BS113" s="18"/>
      <c r="BT113" s="78" t="e">
        <f>#REF!+#REF!+'C'!BT113</f>
        <v>#REF!</v>
      </c>
      <c r="BU113" s="110"/>
      <c r="BV113" s="111"/>
      <c r="BW113" s="11"/>
      <c r="BX113" s="12"/>
      <c r="BY113" s="78" t="e">
        <f>#REF!+#REF!+'C'!BY113</f>
        <v>#REF!</v>
      </c>
      <c r="BZ113" s="110"/>
      <c r="CA113" s="111"/>
      <c r="CB113" s="11"/>
      <c r="CC113" s="12"/>
      <c r="CD113" s="78" t="e">
        <f>#REF!+#REF!+'C'!CD113</f>
        <v>#REF!</v>
      </c>
      <c r="CE113" s="110"/>
      <c r="CF113" s="111"/>
      <c r="CG113" s="11"/>
      <c r="CH113" s="12"/>
      <c r="CI113" s="81" t="e">
        <f>#REF!+#REF!+'C'!CI113</f>
        <v>#REF!</v>
      </c>
      <c r="CJ113" s="82"/>
      <c r="CK113" s="83"/>
      <c r="CL113" s="17"/>
      <c r="CM113" s="18"/>
    </row>
    <row r="114" spans="1:91" ht="19.5" hidden="1" customHeight="1" x14ac:dyDescent="0.45">
      <c r="A114" s="86" t="s">
        <v>45</v>
      </c>
      <c r="B114" s="86"/>
      <c r="C114" s="86" t="s">
        <v>43</v>
      </c>
      <c r="D114" s="86"/>
      <c r="E114" s="135" t="s">
        <v>131</v>
      </c>
      <c r="F114" s="137"/>
      <c r="G114" s="81" t="e">
        <f>#REF!+#REF!+'C'!G114</f>
        <v>#REF!</v>
      </c>
      <c r="H114" s="82"/>
      <c r="I114" s="83"/>
      <c r="J114" s="84"/>
      <c r="K114" s="85"/>
      <c r="L114" s="78" t="e">
        <f>#REF!+#REF!+'C'!L114</f>
        <v>#REF!</v>
      </c>
      <c r="M114" s="79"/>
      <c r="N114" s="80"/>
      <c r="O114" s="76"/>
      <c r="P114" s="77"/>
      <c r="Q114" s="78" t="e">
        <f>#REF!+#REF!+'C'!Q114</f>
        <v>#REF!</v>
      </c>
      <c r="R114" s="79"/>
      <c r="S114" s="80"/>
      <c r="T114" s="76"/>
      <c r="U114" s="77"/>
      <c r="V114" s="78" t="e">
        <f>#REF!+#REF!+'C'!V114</f>
        <v>#REF!</v>
      </c>
      <c r="W114" s="79"/>
      <c r="X114" s="80"/>
      <c r="Y114" s="76"/>
      <c r="Z114" s="77"/>
      <c r="AA114" s="81" t="e">
        <f>#REF!+#REF!+'C'!AA114</f>
        <v>#REF!</v>
      </c>
      <c r="AB114" s="82"/>
      <c r="AC114" s="83"/>
      <c r="AD114" s="84"/>
      <c r="AE114" s="85"/>
      <c r="AF114" s="78" t="e">
        <f>#REF!+#REF!+'C'!AF114</f>
        <v>#REF!</v>
      </c>
      <c r="AG114" s="79"/>
      <c r="AH114" s="80"/>
      <c r="AI114" s="76"/>
      <c r="AJ114" s="77"/>
      <c r="AK114" s="78" t="e">
        <f>#REF!+#REF!+'C'!AK114</f>
        <v>#REF!</v>
      </c>
      <c r="AL114" s="79"/>
      <c r="AM114" s="80"/>
      <c r="AN114" s="76"/>
      <c r="AO114" s="77"/>
      <c r="AP114" s="78" t="e">
        <f>#REF!+#REF!+'C'!AP114</f>
        <v>#REF!</v>
      </c>
      <c r="AQ114" s="79"/>
      <c r="AR114" s="80"/>
      <c r="AS114" s="76"/>
      <c r="AT114" s="77"/>
      <c r="AU114" s="81" t="e">
        <f>#REF!+#REF!+'C'!AU114</f>
        <v>#REF!</v>
      </c>
      <c r="AV114" s="82"/>
      <c r="AW114" s="83"/>
      <c r="AX114" s="84"/>
      <c r="AY114" s="85"/>
      <c r="AZ114" s="78" t="e">
        <f>#REF!+#REF!+'C'!AZ114</f>
        <v>#REF!</v>
      </c>
      <c r="BA114" s="79"/>
      <c r="BB114" s="80"/>
      <c r="BC114" s="76"/>
      <c r="BD114" s="77"/>
      <c r="BE114" s="78" t="e">
        <f>#REF!+#REF!+'C'!BE114</f>
        <v>#REF!</v>
      </c>
      <c r="BF114" s="79"/>
      <c r="BG114" s="80"/>
      <c r="BH114" s="76"/>
      <c r="BI114" s="77"/>
      <c r="BJ114" s="78" t="e">
        <f>#REF!+#REF!+'C'!BJ114</f>
        <v>#REF!</v>
      </c>
      <c r="BK114" s="79"/>
      <c r="BL114" s="80"/>
      <c r="BM114" s="76"/>
      <c r="BN114" s="77"/>
      <c r="BO114" s="81" t="e">
        <f>#REF!+#REF!+'C'!BO114</f>
        <v>#REF!</v>
      </c>
      <c r="BP114" s="82"/>
      <c r="BQ114" s="83"/>
      <c r="BR114" s="84"/>
      <c r="BS114" s="85"/>
      <c r="BT114" s="78" t="e">
        <f>#REF!+#REF!+'C'!BT114</f>
        <v>#REF!</v>
      </c>
      <c r="BU114" s="79"/>
      <c r="BV114" s="80"/>
      <c r="BW114" s="76"/>
      <c r="BX114" s="77"/>
      <c r="BY114" s="78" t="e">
        <f>#REF!+#REF!+'C'!BY114</f>
        <v>#REF!</v>
      </c>
      <c r="BZ114" s="79"/>
      <c r="CA114" s="80"/>
      <c r="CB114" s="76"/>
      <c r="CC114" s="77"/>
      <c r="CD114" s="78" t="e">
        <f>#REF!+#REF!+'C'!CD114</f>
        <v>#REF!</v>
      </c>
      <c r="CE114" s="79"/>
      <c r="CF114" s="80"/>
      <c r="CG114" s="76"/>
      <c r="CH114" s="77"/>
      <c r="CI114" s="81" t="e">
        <f>#REF!+#REF!+'C'!CI114</f>
        <v>#REF!</v>
      </c>
      <c r="CJ114" s="82"/>
      <c r="CK114" s="83"/>
      <c r="CL114" s="84"/>
      <c r="CM114" s="85"/>
    </row>
    <row r="115" spans="1:91" ht="19.95" hidden="1" customHeight="1" x14ac:dyDescent="0.45">
      <c r="A115" s="86"/>
      <c r="B115" s="86"/>
      <c r="C115" s="86"/>
      <c r="D115" s="86"/>
      <c r="E115" s="135" t="s">
        <v>132</v>
      </c>
      <c r="F115" s="137"/>
      <c r="G115" s="81" t="e">
        <f>#REF!+#REF!+'C'!G115</f>
        <v>#REF!</v>
      </c>
      <c r="H115" s="82"/>
      <c r="I115" s="83"/>
      <c r="J115" s="81"/>
      <c r="K115" s="83"/>
      <c r="L115" s="78" t="e">
        <f>#REF!+#REF!+'C'!L115</f>
        <v>#REF!</v>
      </c>
      <c r="M115" s="79"/>
      <c r="N115" s="80"/>
      <c r="O115" s="78"/>
      <c r="P115" s="80"/>
      <c r="Q115" s="78" t="e">
        <f>#REF!+#REF!+'C'!Q115</f>
        <v>#REF!</v>
      </c>
      <c r="R115" s="79"/>
      <c r="S115" s="80"/>
      <c r="T115" s="78"/>
      <c r="U115" s="80"/>
      <c r="V115" s="78" t="e">
        <f>#REF!+#REF!+'C'!V115</f>
        <v>#REF!</v>
      </c>
      <c r="W115" s="79"/>
      <c r="X115" s="80"/>
      <c r="Y115" s="78"/>
      <c r="Z115" s="80"/>
      <c r="AA115" s="81" t="e">
        <f>#REF!+#REF!+'C'!AA115</f>
        <v>#REF!</v>
      </c>
      <c r="AB115" s="82"/>
      <c r="AC115" s="83"/>
      <c r="AD115" s="81"/>
      <c r="AE115" s="83"/>
      <c r="AF115" s="78" t="e">
        <f>#REF!+#REF!+'C'!AF115</f>
        <v>#REF!</v>
      </c>
      <c r="AG115" s="79"/>
      <c r="AH115" s="80"/>
      <c r="AI115" s="78"/>
      <c r="AJ115" s="80"/>
      <c r="AK115" s="78" t="e">
        <f>#REF!+#REF!+'C'!AK115</f>
        <v>#REF!</v>
      </c>
      <c r="AL115" s="79"/>
      <c r="AM115" s="80"/>
      <c r="AN115" s="78"/>
      <c r="AO115" s="80"/>
      <c r="AP115" s="78" t="e">
        <f>#REF!+#REF!+'C'!AP115</f>
        <v>#REF!</v>
      </c>
      <c r="AQ115" s="79"/>
      <c r="AR115" s="80"/>
      <c r="AS115" s="78"/>
      <c r="AT115" s="80"/>
      <c r="AU115" s="81" t="e">
        <f>#REF!+#REF!+'C'!AU115</f>
        <v>#REF!</v>
      </c>
      <c r="AV115" s="82"/>
      <c r="AW115" s="83"/>
      <c r="AX115" s="81"/>
      <c r="AY115" s="83"/>
      <c r="AZ115" s="78" t="e">
        <f>#REF!+#REF!+'C'!AZ115</f>
        <v>#REF!</v>
      </c>
      <c r="BA115" s="79"/>
      <c r="BB115" s="80"/>
      <c r="BC115" s="78"/>
      <c r="BD115" s="80"/>
      <c r="BE115" s="78" t="e">
        <f>#REF!+#REF!+'C'!BE115</f>
        <v>#REF!</v>
      </c>
      <c r="BF115" s="79"/>
      <c r="BG115" s="80"/>
      <c r="BH115" s="78"/>
      <c r="BI115" s="80"/>
      <c r="BJ115" s="78" t="e">
        <f>#REF!+#REF!+'C'!BJ115</f>
        <v>#REF!</v>
      </c>
      <c r="BK115" s="79"/>
      <c r="BL115" s="80"/>
      <c r="BM115" s="78"/>
      <c r="BN115" s="80"/>
      <c r="BO115" s="81" t="e">
        <f>#REF!+#REF!+'C'!BO115</f>
        <v>#REF!</v>
      </c>
      <c r="BP115" s="82"/>
      <c r="BQ115" s="83"/>
      <c r="BR115" s="81"/>
      <c r="BS115" s="83"/>
      <c r="BT115" s="78" t="e">
        <f>#REF!+#REF!+'C'!BT115</f>
        <v>#REF!</v>
      </c>
      <c r="BU115" s="79"/>
      <c r="BV115" s="80"/>
      <c r="BW115" s="78"/>
      <c r="BX115" s="80"/>
      <c r="BY115" s="78" t="e">
        <f>#REF!+#REF!+'C'!BY115</f>
        <v>#REF!</v>
      </c>
      <c r="BZ115" s="79"/>
      <c r="CA115" s="80"/>
      <c r="CB115" s="78"/>
      <c r="CC115" s="80"/>
      <c r="CD115" s="78" t="e">
        <f>#REF!+#REF!+'C'!CD115</f>
        <v>#REF!</v>
      </c>
      <c r="CE115" s="79"/>
      <c r="CF115" s="80"/>
      <c r="CG115" s="78"/>
      <c r="CH115" s="80"/>
      <c r="CI115" s="81" t="e">
        <f>#REF!+#REF!+'C'!CI115</f>
        <v>#REF!</v>
      </c>
      <c r="CJ115" s="82"/>
      <c r="CK115" s="83"/>
      <c r="CL115" s="81"/>
      <c r="CM115" s="83"/>
    </row>
    <row r="116" spans="1:91" ht="19.95" hidden="1" customHeight="1" x14ac:dyDescent="0.45">
      <c r="A116" s="86"/>
      <c r="B116" s="86"/>
      <c r="C116" s="86"/>
      <c r="D116" s="86"/>
      <c r="E116" s="135" t="s">
        <v>133</v>
      </c>
      <c r="F116" s="137"/>
      <c r="G116" s="84" t="e">
        <f>G115/G114</f>
        <v>#REF!</v>
      </c>
      <c r="H116" s="96"/>
      <c r="I116" s="85"/>
      <c r="J116" s="81"/>
      <c r="K116" s="83"/>
      <c r="L116" s="76" t="e">
        <f t="shared" ref="L116" si="160">L115/L114</f>
        <v>#REF!</v>
      </c>
      <c r="M116" s="95"/>
      <c r="N116" s="77"/>
      <c r="O116" s="78"/>
      <c r="P116" s="80"/>
      <c r="Q116" s="76" t="e">
        <f t="shared" ref="Q116" si="161">Q115/Q114</f>
        <v>#REF!</v>
      </c>
      <c r="R116" s="95"/>
      <c r="S116" s="77"/>
      <c r="T116" s="78"/>
      <c r="U116" s="80"/>
      <c r="V116" s="76" t="e">
        <f t="shared" ref="V116" si="162">V115/V114</f>
        <v>#REF!</v>
      </c>
      <c r="W116" s="95"/>
      <c r="X116" s="77"/>
      <c r="Y116" s="78"/>
      <c r="Z116" s="80"/>
      <c r="AA116" s="84" t="e">
        <f t="shared" ref="AA116" si="163">AA115/AA114</f>
        <v>#REF!</v>
      </c>
      <c r="AB116" s="96"/>
      <c r="AC116" s="85"/>
      <c r="AD116" s="81"/>
      <c r="AE116" s="83"/>
      <c r="AF116" s="76" t="e">
        <f t="shared" ref="AF116" si="164">AF115/AF114</f>
        <v>#REF!</v>
      </c>
      <c r="AG116" s="95"/>
      <c r="AH116" s="77"/>
      <c r="AI116" s="78"/>
      <c r="AJ116" s="80"/>
      <c r="AK116" s="76" t="e">
        <f t="shared" ref="AK116" si="165">AK115/AK114</f>
        <v>#REF!</v>
      </c>
      <c r="AL116" s="95"/>
      <c r="AM116" s="77"/>
      <c r="AN116" s="78"/>
      <c r="AO116" s="80"/>
      <c r="AP116" s="76" t="e">
        <f t="shared" ref="AP116" si="166">AP115/AP114</f>
        <v>#REF!</v>
      </c>
      <c r="AQ116" s="95"/>
      <c r="AR116" s="77"/>
      <c r="AS116" s="78"/>
      <c r="AT116" s="80"/>
      <c r="AU116" s="84" t="e">
        <f t="shared" ref="AU116" si="167">AU115/AU114</f>
        <v>#REF!</v>
      </c>
      <c r="AV116" s="96"/>
      <c r="AW116" s="85"/>
      <c r="AX116" s="81"/>
      <c r="AY116" s="83"/>
      <c r="AZ116" s="76" t="e">
        <f t="shared" ref="AZ116" si="168">AZ115/AZ114</f>
        <v>#REF!</v>
      </c>
      <c r="BA116" s="95"/>
      <c r="BB116" s="77"/>
      <c r="BC116" s="78"/>
      <c r="BD116" s="80"/>
      <c r="BE116" s="76" t="e">
        <f t="shared" ref="BE116" si="169">BE115/BE114</f>
        <v>#REF!</v>
      </c>
      <c r="BF116" s="95"/>
      <c r="BG116" s="77"/>
      <c r="BH116" s="78"/>
      <c r="BI116" s="80"/>
      <c r="BJ116" s="76" t="e">
        <f t="shared" ref="BJ116" si="170">BJ115/BJ114</f>
        <v>#REF!</v>
      </c>
      <c r="BK116" s="95"/>
      <c r="BL116" s="77"/>
      <c r="BM116" s="78"/>
      <c r="BN116" s="80"/>
      <c r="BO116" s="84" t="e">
        <f t="shared" ref="BO116" si="171">BO115/BO114</f>
        <v>#REF!</v>
      </c>
      <c r="BP116" s="96"/>
      <c r="BQ116" s="85"/>
      <c r="BR116" s="81"/>
      <c r="BS116" s="83"/>
      <c r="BT116" s="76" t="e">
        <f t="shared" ref="BT116" si="172">BT115/BT114</f>
        <v>#REF!</v>
      </c>
      <c r="BU116" s="95"/>
      <c r="BV116" s="77"/>
      <c r="BW116" s="78"/>
      <c r="BX116" s="80"/>
      <c r="BY116" s="76" t="e">
        <f t="shared" ref="BY116" si="173">BY115/BY114</f>
        <v>#REF!</v>
      </c>
      <c r="BZ116" s="95"/>
      <c r="CA116" s="77"/>
      <c r="CB116" s="78"/>
      <c r="CC116" s="80"/>
      <c r="CD116" s="76" t="e">
        <f t="shared" ref="CD116" si="174">CD115/CD114</f>
        <v>#REF!</v>
      </c>
      <c r="CE116" s="95"/>
      <c r="CF116" s="77"/>
      <c r="CG116" s="78"/>
      <c r="CH116" s="80"/>
      <c r="CI116" s="84" t="e">
        <f t="shared" ref="CI116" si="175">CI115/CI114</f>
        <v>#REF!</v>
      </c>
      <c r="CJ116" s="96"/>
      <c r="CK116" s="85"/>
      <c r="CL116" s="81"/>
      <c r="CM116" s="83"/>
    </row>
    <row r="117" spans="1:91" hidden="1" x14ac:dyDescent="0.45">
      <c r="A117" s="86"/>
      <c r="B117" s="86"/>
      <c r="C117" s="86"/>
      <c r="D117" s="86"/>
      <c r="E117" s="135" t="s">
        <v>98</v>
      </c>
      <c r="F117" s="137"/>
      <c r="G117" s="81" t="e">
        <f>#REF!+#REF!+'C'!G117</f>
        <v>#REF!</v>
      </c>
      <c r="H117" s="82"/>
      <c r="I117" s="83"/>
      <c r="J117" s="17"/>
      <c r="K117" s="18"/>
      <c r="L117" s="78" t="e">
        <f>#REF!+#REF!+'C'!L117</f>
        <v>#REF!</v>
      </c>
      <c r="M117" s="79"/>
      <c r="N117" s="80"/>
      <c r="O117" s="11"/>
      <c r="P117" s="12"/>
      <c r="Q117" s="78" t="e">
        <f>#REF!+#REF!+'C'!Q117</f>
        <v>#REF!</v>
      </c>
      <c r="R117" s="79"/>
      <c r="S117" s="80"/>
      <c r="T117" s="11"/>
      <c r="U117" s="12"/>
      <c r="V117" s="78" t="e">
        <f>#REF!+#REF!+'C'!V117</f>
        <v>#REF!</v>
      </c>
      <c r="W117" s="79"/>
      <c r="X117" s="80"/>
      <c r="Y117" s="11"/>
      <c r="Z117" s="12"/>
      <c r="AA117" s="81" t="e">
        <f>#REF!+#REF!+'C'!AA117</f>
        <v>#REF!</v>
      </c>
      <c r="AB117" s="82"/>
      <c r="AC117" s="83"/>
      <c r="AD117" s="17"/>
      <c r="AE117" s="18"/>
      <c r="AF117" s="78" t="e">
        <f>#REF!+#REF!+'C'!AF117</f>
        <v>#REF!</v>
      </c>
      <c r="AG117" s="79"/>
      <c r="AH117" s="80"/>
      <c r="AI117" s="11"/>
      <c r="AJ117" s="12"/>
      <c r="AK117" s="78" t="e">
        <f>#REF!+#REF!+'C'!AK117</f>
        <v>#REF!</v>
      </c>
      <c r="AL117" s="79"/>
      <c r="AM117" s="80"/>
      <c r="AN117" s="11"/>
      <c r="AO117" s="12"/>
      <c r="AP117" s="78" t="e">
        <f>#REF!+#REF!+'C'!AP117</f>
        <v>#REF!</v>
      </c>
      <c r="AQ117" s="79"/>
      <c r="AR117" s="80"/>
      <c r="AS117" s="11"/>
      <c r="AT117" s="12"/>
      <c r="AU117" s="81" t="e">
        <f>#REF!+#REF!+'C'!AU117</f>
        <v>#REF!</v>
      </c>
      <c r="AV117" s="82"/>
      <c r="AW117" s="83"/>
      <c r="AX117" s="17"/>
      <c r="AY117" s="18"/>
      <c r="AZ117" s="78" t="e">
        <f>#REF!+#REF!+'C'!AZ117</f>
        <v>#REF!</v>
      </c>
      <c r="BA117" s="79"/>
      <c r="BB117" s="80"/>
      <c r="BC117" s="11"/>
      <c r="BD117" s="12"/>
      <c r="BE117" s="78" t="e">
        <f>#REF!+#REF!+'C'!BE117</f>
        <v>#REF!</v>
      </c>
      <c r="BF117" s="79"/>
      <c r="BG117" s="80"/>
      <c r="BH117" s="11"/>
      <c r="BI117" s="12"/>
      <c r="BJ117" s="78" t="e">
        <f>#REF!+#REF!+'C'!BJ117</f>
        <v>#REF!</v>
      </c>
      <c r="BK117" s="79"/>
      <c r="BL117" s="80"/>
      <c r="BM117" s="11"/>
      <c r="BN117" s="12"/>
      <c r="BO117" s="81" t="e">
        <f>#REF!+#REF!+'C'!BO117</f>
        <v>#REF!</v>
      </c>
      <c r="BP117" s="82"/>
      <c r="BQ117" s="83"/>
      <c r="BR117" s="17"/>
      <c r="BS117" s="18"/>
      <c r="BT117" s="78" t="e">
        <f>#REF!+#REF!+'C'!BT117</f>
        <v>#REF!</v>
      </c>
      <c r="BU117" s="79"/>
      <c r="BV117" s="80"/>
      <c r="BW117" s="11"/>
      <c r="BX117" s="12"/>
      <c r="BY117" s="78" t="e">
        <f>#REF!+#REF!+'C'!BY117</f>
        <v>#REF!</v>
      </c>
      <c r="BZ117" s="79"/>
      <c r="CA117" s="80"/>
      <c r="CB117" s="11"/>
      <c r="CC117" s="12"/>
      <c r="CD117" s="78" t="e">
        <f>#REF!+#REF!+'C'!CD117</f>
        <v>#REF!</v>
      </c>
      <c r="CE117" s="79"/>
      <c r="CF117" s="80"/>
      <c r="CG117" s="11"/>
      <c r="CH117" s="12"/>
      <c r="CI117" s="81" t="e">
        <f>#REF!+#REF!+'C'!CI117</f>
        <v>#REF!</v>
      </c>
      <c r="CJ117" s="82"/>
      <c r="CK117" s="83"/>
      <c r="CL117" s="17"/>
      <c r="CM117" s="18"/>
    </row>
    <row r="118" spans="1:91" ht="19.95" hidden="1" customHeight="1" x14ac:dyDescent="0.45">
      <c r="A118" s="86"/>
      <c r="B118" s="86"/>
      <c r="C118" s="86" t="s">
        <v>44</v>
      </c>
      <c r="D118" s="86"/>
      <c r="E118" s="135" t="s">
        <v>131</v>
      </c>
      <c r="F118" s="137"/>
      <c r="G118" s="81" t="e">
        <f>#REF!+#REF!+'C'!G118</f>
        <v>#REF!</v>
      </c>
      <c r="H118" s="82"/>
      <c r="I118" s="83"/>
      <c r="J118" s="84"/>
      <c r="K118" s="85"/>
      <c r="L118" s="78" t="e">
        <f>#REF!+#REF!+'C'!L118</f>
        <v>#REF!</v>
      </c>
      <c r="M118" s="79"/>
      <c r="N118" s="80"/>
      <c r="O118" s="76"/>
      <c r="P118" s="77"/>
      <c r="Q118" s="78" t="e">
        <f>#REF!+#REF!+'C'!Q118</f>
        <v>#REF!</v>
      </c>
      <c r="R118" s="79"/>
      <c r="S118" s="80"/>
      <c r="T118" s="76"/>
      <c r="U118" s="77"/>
      <c r="V118" s="78" t="e">
        <f>#REF!+#REF!+'C'!V118</f>
        <v>#REF!</v>
      </c>
      <c r="W118" s="79"/>
      <c r="X118" s="80"/>
      <c r="Y118" s="76"/>
      <c r="Z118" s="77"/>
      <c r="AA118" s="81" t="e">
        <f>#REF!+#REF!+'C'!AA118</f>
        <v>#REF!</v>
      </c>
      <c r="AB118" s="82"/>
      <c r="AC118" s="83"/>
      <c r="AD118" s="84"/>
      <c r="AE118" s="85"/>
      <c r="AF118" s="78" t="e">
        <f>#REF!+#REF!+'C'!AF118</f>
        <v>#REF!</v>
      </c>
      <c r="AG118" s="79"/>
      <c r="AH118" s="80"/>
      <c r="AI118" s="76"/>
      <c r="AJ118" s="77"/>
      <c r="AK118" s="78" t="e">
        <f>#REF!+#REF!+'C'!AK118</f>
        <v>#REF!</v>
      </c>
      <c r="AL118" s="79"/>
      <c r="AM118" s="80"/>
      <c r="AN118" s="76"/>
      <c r="AO118" s="77"/>
      <c r="AP118" s="78" t="e">
        <f>#REF!+#REF!+'C'!AP118</f>
        <v>#REF!</v>
      </c>
      <c r="AQ118" s="79"/>
      <c r="AR118" s="80"/>
      <c r="AS118" s="76"/>
      <c r="AT118" s="77"/>
      <c r="AU118" s="81" t="e">
        <f>#REF!+#REF!+'C'!AU118</f>
        <v>#REF!</v>
      </c>
      <c r="AV118" s="82"/>
      <c r="AW118" s="83"/>
      <c r="AX118" s="84"/>
      <c r="AY118" s="85"/>
      <c r="AZ118" s="78" t="e">
        <f>#REF!+#REF!+'C'!AZ118</f>
        <v>#REF!</v>
      </c>
      <c r="BA118" s="79"/>
      <c r="BB118" s="80"/>
      <c r="BC118" s="76"/>
      <c r="BD118" s="77"/>
      <c r="BE118" s="78" t="e">
        <f>#REF!+#REF!+'C'!BE118</f>
        <v>#REF!</v>
      </c>
      <c r="BF118" s="79"/>
      <c r="BG118" s="80"/>
      <c r="BH118" s="76"/>
      <c r="BI118" s="77"/>
      <c r="BJ118" s="78" t="e">
        <f>#REF!+#REF!+'C'!BJ118</f>
        <v>#REF!</v>
      </c>
      <c r="BK118" s="79"/>
      <c r="BL118" s="80"/>
      <c r="BM118" s="76"/>
      <c r="BN118" s="77"/>
      <c r="BO118" s="81" t="e">
        <f>#REF!+#REF!+'C'!BO118</f>
        <v>#REF!</v>
      </c>
      <c r="BP118" s="82"/>
      <c r="BQ118" s="83"/>
      <c r="BR118" s="84"/>
      <c r="BS118" s="85"/>
      <c r="BT118" s="78" t="e">
        <f>#REF!+#REF!+'C'!BT118</f>
        <v>#REF!</v>
      </c>
      <c r="BU118" s="79"/>
      <c r="BV118" s="80"/>
      <c r="BW118" s="76"/>
      <c r="BX118" s="77"/>
      <c r="BY118" s="78" t="e">
        <f>#REF!+#REF!+'C'!BY118</f>
        <v>#REF!</v>
      </c>
      <c r="BZ118" s="79"/>
      <c r="CA118" s="80"/>
      <c r="CB118" s="76"/>
      <c r="CC118" s="77"/>
      <c r="CD118" s="78" t="e">
        <f>#REF!+#REF!+'C'!CD118</f>
        <v>#REF!</v>
      </c>
      <c r="CE118" s="79"/>
      <c r="CF118" s="80"/>
      <c r="CG118" s="76"/>
      <c r="CH118" s="77"/>
      <c r="CI118" s="81" t="e">
        <f>#REF!+#REF!+'C'!CI118</f>
        <v>#REF!</v>
      </c>
      <c r="CJ118" s="82"/>
      <c r="CK118" s="83"/>
      <c r="CL118" s="84"/>
      <c r="CM118" s="85"/>
    </row>
    <row r="119" spans="1:91" ht="19.95" hidden="1" customHeight="1" x14ac:dyDescent="0.45">
      <c r="A119" s="86"/>
      <c r="B119" s="86"/>
      <c r="C119" s="86"/>
      <c r="D119" s="86"/>
      <c r="E119" s="135" t="s">
        <v>132</v>
      </c>
      <c r="F119" s="137"/>
      <c r="G119" s="81" t="e">
        <f>#REF!+#REF!+'C'!G119</f>
        <v>#REF!</v>
      </c>
      <c r="H119" s="82"/>
      <c r="I119" s="83"/>
      <c r="J119" s="81"/>
      <c r="K119" s="83"/>
      <c r="L119" s="78" t="e">
        <f>#REF!+#REF!+'C'!L119</f>
        <v>#REF!</v>
      </c>
      <c r="M119" s="79"/>
      <c r="N119" s="80"/>
      <c r="O119" s="78"/>
      <c r="P119" s="80"/>
      <c r="Q119" s="78" t="e">
        <f>#REF!+#REF!+'C'!Q119</f>
        <v>#REF!</v>
      </c>
      <c r="R119" s="79"/>
      <c r="S119" s="80"/>
      <c r="T119" s="78"/>
      <c r="U119" s="80"/>
      <c r="V119" s="78" t="e">
        <f>#REF!+#REF!+'C'!V119</f>
        <v>#REF!</v>
      </c>
      <c r="W119" s="79"/>
      <c r="X119" s="80"/>
      <c r="Y119" s="78"/>
      <c r="Z119" s="80"/>
      <c r="AA119" s="81" t="e">
        <f>#REF!+#REF!+'C'!AA119</f>
        <v>#REF!</v>
      </c>
      <c r="AB119" s="82"/>
      <c r="AC119" s="83"/>
      <c r="AD119" s="81"/>
      <c r="AE119" s="83"/>
      <c r="AF119" s="78" t="e">
        <f>#REF!+#REF!+'C'!AF119</f>
        <v>#REF!</v>
      </c>
      <c r="AG119" s="79"/>
      <c r="AH119" s="80"/>
      <c r="AI119" s="78"/>
      <c r="AJ119" s="80"/>
      <c r="AK119" s="78" t="e">
        <f>#REF!+#REF!+'C'!AK119</f>
        <v>#REF!</v>
      </c>
      <c r="AL119" s="79"/>
      <c r="AM119" s="80"/>
      <c r="AN119" s="78"/>
      <c r="AO119" s="80"/>
      <c r="AP119" s="78" t="e">
        <f>#REF!+#REF!+'C'!AP119</f>
        <v>#REF!</v>
      </c>
      <c r="AQ119" s="79"/>
      <c r="AR119" s="80"/>
      <c r="AS119" s="78"/>
      <c r="AT119" s="80"/>
      <c r="AU119" s="81" t="e">
        <f>#REF!+#REF!+'C'!AU119</f>
        <v>#REF!</v>
      </c>
      <c r="AV119" s="82"/>
      <c r="AW119" s="83"/>
      <c r="AX119" s="81"/>
      <c r="AY119" s="83"/>
      <c r="AZ119" s="78" t="e">
        <f>#REF!+#REF!+'C'!AZ119</f>
        <v>#REF!</v>
      </c>
      <c r="BA119" s="79"/>
      <c r="BB119" s="80"/>
      <c r="BC119" s="78"/>
      <c r="BD119" s="80"/>
      <c r="BE119" s="78" t="e">
        <f>#REF!+#REF!+'C'!BE119</f>
        <v>#REF!</v>
      </c>
      <c r="BF119" s="79"/>
      <c r="BG119" s="80"/>
      <c r="BH119" s="78"/>
      <c r="BI119" s="80"/>
      <c r="BJ119" s="78" t="e">
        <f>#REF!+#REF!+'C'!BJ119</f>
        <v>#REF!</v>
      </c>
      <c r="BK119" s="79"/>
      <c r="BL119" s="80"/>
      <c r="BM119" s="78"/>
      <c r="BN119" s="80"/>
      <c r="BO119" s="81" t="e">
        <f>#REF!+#REF!+'C'!BO119</f>
        <v>#REF!</v>
      </c>
      <c r="BP119" s="82"/>
      <c r="BQ119" s="83"/>
      <c r="BR119" s="81"/>
      <c r="BS119" s="83"/>
      <c r="BT119" s="78" t="e">
        <f>#REF!+#REF!+'C'!BT119</f>
        <v>#REF!</v>
      </c>
      <c r="BU119" s="79"/>
      <c r="BV119" s="80"/>
      <c r="BW119" s="78"/>
      <c r="BX119" s="80"/>
      <c r="BY119" s="78" t="e">
        <f>#REF!+#REF!+'C'!BY119</f>
        <v>#REF!</v>
      </c>
      <c r="BZ119" s="79"/>
      <c r="CA119" s="80"/>
      <c r="CB119" s="78"/>
      <c r="CC119" s="80"/>
      <c r="CD119" s="78" t="e">
        <f>#REF!+#REF!+'C'!CD119</f>
        <v>#REF!</v>
      </c>
      <c r="CE119" s="79"/>
      <c r="CF119" s="80"/>
      <c r="CG119" s="78"/>
      <c r="CH119" s="80"/>
      <c r="CI119" s="81" t="e">
        <f>#REF!+#REF!+'C'!CI119</f>
        <v>#REF!</v>
      </c>
      <c r="CJ119" s="82"/>
      <c r="CK119" s="83"/>
      <c r="CL119" s="81"/>
      <c r="CM119" s="83"/>
    </row>
    <row r="120" spans="1:91" ht="19.95" hidden="1" customHeight="1" x14ac:dyDescent="0.45">
      <c r="A120" s="86"/>
      <c r="B120" s="86"/>
      <c r="C120" s="86"/>
      <c r="D120" s="86"/>
      <c r="E120" s="135" t="s">
        <v>133</v>
      </c>
      <c r="F120" s="137"/>
      <c r="G120" s="84" t="e">
        <f>G119/G118</f>
        <v>#REF!</v>
      </c>
      <c r="H120" s="96"/>
      <c r="I120" s="85"/>
      <c r="J120" s="81"/>
      <c r="K120" s="83"/>
      <c r="L120" s="76" t="e">
        <f t="shared" ref="L120" si="176">L119/L118</f>
        <v>#REF!</v>
      </c>
      <c r="M120" s="95"/>
      <c r="N120" s="77"/>
      <c r="O120" s="78"/>
      <c r="P120" s="80"/>
      <c r="Q120" s="76" t="e">
        <f t="shared" ref="Q120" si="177">Q119/Q118</f>
        <v>#REF!</v>
      </c>
      <c r="R120" s="95"/>
      <c r="S120" s="77"/>
      <c r="T120" s="78"/>
      <c r="U120" s="80"/>
      <c r="V120" s="76" t="e">
        <f t="shared" ref="V120" si="178">V119/V118</f>
        <v>#REF!</v>
      </c>
      <c r="W120" s="95"/>
      <c r="X120" s="77"/>
      <c r="Y120" s="78"/>
      <c r="Z120" s="80"/>
      <c r="AA120" s="84" t="e">
        <f t="shared" ref="AA120" si="179">AA119/AA118</f>
        <v>#REF!</v>
      </c>
      <c r="AB120" s="96"/>
      <c r="AC120" s="85"/>
      <c r="AD120" s="81"/>
      <c r="AE120" s="83"/>
      <c r="AF120" s="76" t="e">
        <f t="shared" ref="AF120" si="180">AF119/AF118</f>
        <v>#REF!</v>
      </c>
      <c r="AG120" s="95"/>
      <c r="AH120" s="77"/>
      <c r="AI120" s="78"/>
      <c r="AJ120" s="80"/>
      <c r="AK120" s="76" t="e">
        <f t="shared" ref="AK120" si="181">AK119/AK118</f>
        <v>#REF!</v>
      </c>
      <c r="AL120" s="95"/>
      <c r="AM120" s="77"/>
      <c r="AN120" s="78"/>
      <c r="AO120" s="80"/>
      <c r="AP120" s="76" t="e">
        <f t="shared" ref="AP120" si="182">AP119/AP118</f>
        <v>#REF!</v>
      </c>
      <c r="AQ120" s="95"/>
      <c r="AR120" s="77"/>
      <c r="AS120" s="78"/>
      <c r="AT120" s="80"/>
      <c r="AU120" s="84" t="e">
        <f t="shared" ref="AU120" si="183">AU119/AU118</f>
        <v>#REF!</v>
      </c>
      <c r="AV120" s="96"/>
      <c r="AW120" s="85"/>
      <c r="AX120" s="81"/>
      <c r="AY120" s="83"/>
      <c r="AZ120" s="76" t="e">
        <f t="shared" ref="AZ120" si="184">AZ119/AZ118</f>
        <v>#REF!</v>
      </c>
      <c r="BA120" s="95"/>
      <c r="BB120" s="77"/>
      <c r="BC120" s="78"/>
      <c r="BD120" s="80"/>
      <c r="BE120" s="76" t="e">
        <f t="shared" ref="BE120" si="185">BE119/BE118</f>
        <v>#REF!</v>
      </c>
      <c r="BF120" s="95"/>
      <c r="BG120" s="77"/>
      <c r="BH120" s="78"/>
      <c r="BI120" s="80"/>
      <c r="BJ120" s="76" t="e">
        <f t="shared" ref="BJ120" si="186">BJ119/BJ118</f>
        <v>#REF!</v>
      </c>
      <c r="BK120" s="95"/>
      <c r="BL120" s="77"/>
      <c r="BM120" s="78"/>
      <c r="BN120" s="80"/>
      <c r="BO120" s="84" t="e">
        <f t="shared" ref="BO120" si="187">BO119/BO118</f>
        <v>#REF!</v>
      </c>
      <c r="BP120" s="96"/>
      <c r="BQ120" s="85"/>
      <c r="BR120" s="81"/>
      <c r="BS120" s="83"/>
      <c r="BT120" s="76" t="e">
        <f t="shared" ref="BT120" si="188">BT119/BT118</f>
        <v>#REF!</v>
      </c>
      <c r="BU120" s="95"/>
      <c r="BV120" s="77"/>
      <c r="BW120" s="78"/>
      <c r="BX120" s="80"/>
      <c r="BY120" s="76" t="e">
        <f t="shared" ref="BY120" si="189">BY119/BY118</f>
        <v>#REF!</v>
      </c>
      <c r="BZ120" s="95"/>
      <c r="CA120" s="77"/>
      <c r="CB120" s="78"/>
      <c r="CC120" s="80"/>
      <c r="CD120" s="76" t="e">
        <f t="shared" ref="CD120" si="190">CD119/CD118</f>
        <v>#REF!</v>
      </c>
      <c r="CE120" s="95"/>
      <c r="CF120" s="77"/>
      <c r="CG120" s="78"/>
      <c r="CH120" s="80"/>
      <c r="CI120" s="84" t="e">
        <f t="shared" ref="CI120" si="191">CI119/CI118</f>
        <v>#REF!</v>
      </c>
      <c r="CJ120" s="96"/>
      <c r="CK120" s="85"/>
      <c r="CL120" s="81"/>
      <c r="CM120" s="83"/>
    </row>
    <row r="121" spans="1:91" hidden="1" x14ac:dyDescent="0.45">
      <c r="A121" s="86"/>
      <c r="B121" s="86"/>
      <c r="C121" s="86"/>
      <c r="D121" s="86"/>
      <c r="E121" s="135" t="s">
        <v>98</v>
      </c>
      <c r="F121" s="137"/>
      <c r="G121" s="81" t="e">
        <f>#REF!+#REF!+'C'!G121</f>
        <v>#REF!</v>
      </c>
      <c r="H121" s="82"/>
      <c r="I121" s="83"/>
      <c r="J121" s="17"/>
      <c r="K121" s="18"/>
      <c r="L121" s="78" t="e">
        <f>#REF!+#REF!+'C'!L121</f>
        <v>#REF!</v>
      </c>
      <c r="M121" s="79"/>
      <c r="N121" s="80"/>
      <c r="O121" s="11"/>
      <c r="P121" s="12"/>
      <c r="Q121" s="78" t="e">
        <f>#REF!+#REF!+'C'!Q121</f>
        <v>#REF!</v>
      </c>
      <c r="R121" s="79"/>
      <c r="S121" s="80"/>
      <c r="T121" s="11"/>
      <c r="U121" s="12"/>
      <c r="V121" s="78" t="e">
        <f>#REF!+#REF!+'C'!V121</f>
        <v>#REF!</v>
      </c>
      <c r="W121" s="79"/>
      <c r="X121" s="80"/>
      <c r="Y121" s="11"/>
      <c r="Z121" s="12"/>
      <c r="AA121" s="81" t="e">
        <f>#REF!+#REF!+'C'!AA121</f>
        <v>#REF!</v>
      </c>
      <c r="AB121" s="82"/>
      <c r="AC121" s="83"/>
      <c r="AD121" s="17"/>
      <c r="AE121" s="18"/>
      <c r="AF121" s="78" t="e">
        <f>#REF!+#REF!+'C'!AF121</f>
        <v>#REF!</v>
      </c>
      <c r="AG121" s="79"/>
      <c r="AH121" s="80"/>
      <c r="AI121" s="11"/>
      <c r="AJ121" s="12"/>
      <c r="AK121" s="78" t="e">
        <f>#REF!+#REF!+'C'!AK121</f>
        <v>#REF!</v>
      </c>
      <c r="AL121" s="79"/>
      <c r="AM121" s="80"/>
      <c r="AN121" s="11"/>
      <c r="AO121" s="12"/>
      <c r="AP121" s="78" t="e">
        <f>#REF!+#REF!+'C'!AP121</f>
        <v>#REF!</v>
      </c>
      <c r="AQ121" s="79"/>
      <c r="AR121" s="80"/>
      <c r="AS121" s="11"/>
      <c r="AT121" s="12"/>
      <c r="AU121" s="81" t="e">
        <f>#REF!+#REF!+'C'!AU121</f>
        <v>#REF!</v>
      </c>
      <c r="AV121" s="82"/>
      <c r="AW121" s="83"/>
      <c r="AX121" s="17"/>
      <c r="AY121" s="18"/>
      <c r="AZ121" s="78" t="e">
        <f>#REF!+#REF!+'C'!AZ121</f>
        <v>#REF!</v>
      </c>
      <c r="BA121" s="79"/>
      <c r="BB121" s="80"/>
      <c r="BC121" s="11"/>
      <c r="BD121" s="12"/>
      <c r="BE121" s="78" t="e">
        <f>#REF!+#REF!+'C'!BE121</f>
        <v>#REF!</v>
      </c>
      <c r="BF121" s="79"/>
      <c r="BG121" s="80"/>
      <c r="BH121" s="11"/>
      <c r="BI121" s="12"/>
      <c r="BJ121" s="78" t="e">
        <f>#REF!+#REF!+'C'!BJ121</f>
        <v>#REF!</v>
      </c>
      <c r="BK121" s="79"/>
      <c r="BL121" s="80"/>
      <c r="BM121" s="11"/>
      <c r="BN121" s="12"/>
      <c r="BO121" s="81" t="e">
        <f>#REF!+#REF!+'C'!BO121</f>
        <v>#REF!</v>
      </c>
      <c r="BP121" s="82"/>
      <c r="BQ121" s="83"/>
      <c r="BR121" s="17"/>
      <c r="BS121" s="18"/>
      <c r="BT121" s="78" t="e">
        <f>#REF!+#REF!+'C'!BT121</f>
        <v>#REF!</v>
      </c>
      <c r="BU121" s="79"/>
      <c r="BV121" s="80"/>
      <c r="BW121" s="11"/>
      <c r="BX121" s="12"/>
      <c r="BY121" s="78" t="e">
        <f>#REF!+#REF!+'C'!BY121</f>
        <v>#REF!</v>
      </c>
      <c r="BZ121" s="79"/>
      <c r="CA121" s="80"/>
      <c r="CB121" s="11"/>
      <c r="CC121" s="12"/>
      <c r="CD121" s="78" t="e">
        <f>#REF!+#REF!+'C'!CD121</f>
        <v>#REF!</v>
      </c>
      <c r="CE121" s="79"/>
      <c r="CF121" s="80"/>
      <c r="CG121" s="11"/>
      <c r="CH121" s="12"/>
      <c r="CI121" s="81" t="e">
        <f>#REF!+#REF!+'C'!CI121</f>
        <v>#REF!</v>
      </c>
      <c r="CJ121" s="82"/>
      <c r="CK121" s="83"/>
      <c r="CL121" s="17"/>
      <c r="CM121" s="18"/>
    </row>
    <row r="122" spans="1:91" ht="19.95" hidden="1" customHeight="1" x14ac:dyDescent="0.45">
      <c r="A122" s="154" t="s">
        <v>46</v>
      </c>
      <c r="B122" s="154"/>
      <c r="C122" s="86" t="s">
        <v>43</v>
      </c>
      <c r="D122" s="86"/>
      <c r="E122" s="135" t="s">
        <v>131</v>
      </c>
      <c r="F122" s="137"/>
      <c r="G122" s="81" t="e">
        <f>#REF!+#REF!+'C'!G122</f>
        <v>#REF!</v>
      </c>
      <c r="H122" s="82"/>
      <c r="I122" s="83"/>
      <c r="J122" s="84"/>
      <c r="K122" s="85"/>
      <c r="L122" s="78" t="e">
        <f>#REF!+#REF!+'C'!L122</f>
        <v>#REF!</v>
      </c>
      <c r="M122" s="79"/>
      <c r="N122" s="80"/>
      <c r="O122" s="76"/>
      <c r="P122" s="77"/>
      <c r="Q122" s="78" t="e">
        <f>#REF!+#REF!+'C'!Q122</f>
        <v>#REF!</v>
      </c>
      <c r="R122" s="79"/>
      <c r="S122" s="80"/>
      <c r="T122" s="76"/>
      <c r="U122" s="77"/>
      <c r="V122" s="78" t="e">
        <f>#REF!+#REF!+'C'!V122</f>
        <v>#REF!</v>
      </c>
      <c r="W122" s="79"/>
      <c r="X122" s="80"/>
      <c r="Y122" s="76"/>
      <c r="Z122" s="77"/>
      <c r="AA122" s="81" t="e">
        <f>#REF!+#REF!+'C'!AA122</f>
        <v>#REF!</v>
      </c>
      <c r="AB122" s="82"/>
      <c r="AC122" s="83"/>
      <c r="AD122" s="84"/>
      <c r="AE122" s="85"/>
      <c r="AF122" s="78" t="e">
        <f>#REF!+#REF!+'C'!AF122</f>
        <v>#REF!</v>
      </c>
      <c r="AG122" s="79"/>
      <c r="AH122" s="80"/>
      <c r="AI122" s="76"/>
      <c r="AJ122" s="77"/>
      <c r="AK122" s="78" t="e">
        <f>#REF!+#REF!+'C'!AK122</f>
        <v>#REF!</v>
      </c>
      <c r="AL122" s="79"/>
      <c r="AM122" s="80"/>
      <c r="AN122" s="76"/>
      <c r="AO122" s="77"/>
      <c r="AP122" s="78" t="e">
        <f>#REF!+#REF!+'C'!AP122</f>
        <v>#REF!</v>
      </c>
      <c r="AQ122" s="79"/>
      <c r="AR122" s="80"/>
      <c r="AS122" s="76"/>
      <c r="AT122" s="77"/>
      <c r="AU122" s="81" t="e">
        <f>#REF!+#REF!+'C'!AU122</f>
        <v>#REF!</v>
      </c>
      <c r="AV122" s="82"/>
      <c r="AW122" s="83"/>
      <c r="AX122" s="84"/>
      <c r="AY122" s="85"/>
      <c r="AZ122" s="78" t="e">
        <f>#REF!+#REF!+'C'!AZ122</f>
        <v>#REF!</v>
      </c>
      <c r="BA122" s="79"/>
      <c r="BB122" s="80"/>
      <c r="BC122" s="76"/>
      <c r="BD122" s="77"/>
      <c r="BE122" s="78" t="e">
        <f>#REF!+#REF!+'C'!BE122</f>
        <v>#REF!</v>
      </c>
      <c r="BF122" s="79"/>
      <c r="BG122" s="80"/>
      <c r="BH122" s="76"/>
      <c r="BI122" s="77"/>
      <c r="BJ122" s="78" t="e">
        <f>#REF!+#REF!+'C'!BJ122</f>
        <v>#REF!</v>
      </c>
      <c r="BK122" s="79"/>
      <c r="BL122" s="80"/>
      <c r="BM122" s="76"/>
      <c r="BN122" s="77"/>
      <c r="BO122" s="81" t="e">
        <f>#REF!+#REF!+'C'!BO122</f>
        <v>#REF!</v>
      </c>
      <c r="BP122" s="82"/>
      <c r="BQ122" s="83"/>
      <c r="BR122" s="84"/>
      <c r="BS122" s="85"/>
      <c r="BT122" s="78" t="e">
        <f>#REF!+#REF!+'C'!BT122</f>
        <v>#REF!</v>
      </c>
      <c r="BU122" s="79"/>
      <c r="BV122" s="80"/>
      <c r="BW122" s="76"/>
      <c r="BX122" s="77"/>
      <c r="BY122" s="78" t="e">
        <f>#REF!+#REF!+'C'!BY122</f>
        <v>#REF!</v>
      </c>
      <c r="BZ122" s="79"/>
      <c r="CA122" s="80"/>
      <c r="CB122" s="76"/>
      <c r="CC122" s="77"/>
      <c r="CD122" s="78" t="e">
        <f>#REF!+#REF!+'C'!CD122</f>
        <v>#REF!</v>
      </c>
      <c r="CE122" s="79"/>
      <c r="CF122" s="80"/>
      <c r="CG122" s="76"/>
      <c r="CH122" s="77"/>
      <c r="CI122" s="81" t="e">
        <f>#REF!+#REF!+'C'!CI122</f>
        <v>#REF!</v>
      </c>
      <c r="CJ122" s="82"/>
      <c r="CK122" s="83"/>
      <c r="CL122" s="84"/>
      <c r="CM122" s="85"/>
    </row>
    <row r="123" spans="1:91" ht="19.95" hidden="1" customHeight="1" x14ac:dyDescent="0.45">
      <c r="A123" s="154"/>
      <c r="B123" s="154"/>
      <c r="C123" s="86"/>
      <c r="D123" s="86"/>
      <c r="E123" s="135" t="s">
        <v>132</v>
      </c>
      <c r="F123" s="137"/>
      <c r="G123" s="81" t="e">
        <f>#REF!+#REF!+'C'!G123</f>
        <v>#REF!</v>
      </c>
      <c r="H123" s="82"/>
      <c r="I123" s="83"/>
      <c r="J123" s="81"/>
      <c r="K123" s="83"/>
      <c r="L123" s="78" t="e">
        <f>#REF!+#REF!+'C'!L123</f>
        <v>#REF!</v>
      </c>
      <c r="M123" s="79"/>
      <c r="N123" s="80"/>
      <c r="O123" s="78"/>
      <c r="P123" s="80"/>
      <c r="Q123" s="78" t="e">
        <f>#REF!+#REF!+'C'!Q123</f>
        <v>#REF!</v>
      </c>
      <c r="R123" s="79"/>
      <c r="S123" s="80"/>
      <c r="T123" s="78"/>
      <c r="U123" s="80"/>
      <c r="V123" s="78" t="e">
        <f>#REF!+#REF!+'C'!V123</f>
        <v>#REF!</v>
      </c>
      <c r="W123" s="79"/>
      <c r="X123" s="80"/>
      <c r="Y123" s="78"/>
      <c r="Z123" s="80"/>
      <c r="AA123" s="81" t="e">
        <f>#REF!+#REF!+'C'!AA123</f>
        <v>#REF!</v>
      </c>
      <c r="AB123" s="82"/>
      <c r="AC123" s="83"/>
      <c r="AD123" s="81"/>
      <c r="AE123" s="83"/>
      <c r="AF123" s="78" t="e">
        <f>#REF!+#REF!+'C'!AF123</f>
        <v>#REF!</v>
      </c>
      <c r="AG123" s="79"/>
      <c r="AH123" s="80"/>
      <c r="AI123" s="78"/>
      <c r="AJ123" s="80"/>
      <c r="AK123" s="78" t="e">
        <f>#REF!+#REF!+'C'!AK123</f>
        <v>#REF!</v>
      </c>
      <c r="AL123" s="79"/>
      <c r="AM123" s="80"/>
      <c r="AN123" s="78"/>
      <c r="AO123" s="80"/>
      <c r="AP123" s="78" t="e">
        <f>#REF!+#REF!+'C'!AP123</f>
        <v>#REF!</v>
      </c>
      <c r="AQ123" s="79"/>
      <c r="AR123" s="80"/>
      <c r="AS123" s="78"/>
      <c r="AT123" s="80"/>
      <c r="AU123" s="81" t="e">
        <f>#REF!+#REF!+'C'!AU123</f>
        <v>#REF!</v>
      </c>
      <c r="AV123" s="82"/>
      <c r="AW123" s="83"/>
      <c r="AX123" s="81"/>
      <c r="AY123" s="83"/>
      <c r="AZ123" s="78" t="e">
        <f>#REF!+#REF!+'C'!AZ123</f>
        <v>#REF!</v>
      </c>
      <c r="BA123" s="79"/>
      <c r="BB123" s="80"/>
      <c r="BC123" s="78"/>
      <c r="BD123" s="80"/>
      <c r="BE123" s="78" t="e">
        <f>#REF!+#REF!+'C'!BE123</f>
        <v>#REF!</v>
      </c>
      <c r="BF123" s="79"/>
      <c r="BG123" s="80"/>
      <c r="BH123" s="78"/>
      <c r="BI123" s="80"/>
      <c r="BJ123" s="78" t="e">
        <f>#REF!+#REF!+'C'!BJ123</f>
        <v>#REF!</v>
      </c>
      <c r="BK123" s="79"/>
      <c r="BL123" s="80"/>
      <c r="BM123" s="78"/>
      <c r="BN123" s="80"/>
      <c r="BO123" s="81" t="e">
        <f>#REF!+#REF!+'C'!BO123</f>
        <v>#REF!</v>
      </c>
      <c r="BP123" s="82"/>
      <c r="BQ123" s="83"/>
      <c r="BR123" s="81"/>
      <c r="BS123" s="83"/>
      <c r="BT123" s="78" t="e">
        <f>#REF!+#REF!+'C'!BT123</f>
        <v>#REF!</v>
      </c>
      <c r="BU123" s="79"/>
      <c r="BV123" s="80"/>
      <c r="BW123" s="78"/>
      <c r="BX123" s="80"/>
      <c r="BY123" s="78" t="e">
        <f>#REF!+#REF!+'C'!BY123</f>
        <v>#REF!</v>
      </c>
      <c r="BZ123" s="79"/>
      <c r="CA123" s="80"/>
      <c r="CB123" s="78"/>
      <c r="CC123" s="80"/>
      <c r="CD123" s="78" t="e">
        <f>#REF!+#REF!+'C'!CD123</f>
        <v>#REF!</v>
      </c>
      <c r="CE123" s="79"/>
      <c r="CF123" s="80"/>
      <c r="CG123" s="78"/>
      <c r="CH123" s="80"/>
      <c r="CI123" s="81" t="e">
        <f>#REF!+#REF!+'C'!CI123</f>
        <v>#REF!</v>
      </c>
      <c r="CJ123" s="82"/>
      <c r="CK123" s="83"/>
      <c r="CL123" s="81"/>
      <c r="CM123" s="83"/>
    </row>
    <row r="124" spans="1:91" ht="19.95" hidden="1" customHeight="1" x14ac:dyDescent="0.45">
      <c r="A124" s="154"/>
      <c r="B124" s="154"/>
      <c r="C124" s="86"/>
      <c r="D124" s="86"/>
      <c r="E124" s="135" t="s">
        <v>133</v>
      </c>
      <c r="F124" s="137"/>
      <c r="G124" s="84" t="e">
        <f>G123/G122</f>
        <v>#REF!</v>
      </c>
      <c r="H124" s="96"/>
      <c r="I124" s="85"/>
      <c r="J124" s="81"/>
      <c r="K124" s="83"/>
      <c r="L124" s="76" t="e">
        <f t="shared" ref="L124" si="192">L123/L122</f>
        <v>#REF!</v>
      </c>
      <c r="M124" s="95"/>
      <c r="N124" s="77"/>
      <c r="O124" s="78"/>
      <c r="P124" s="80"/>
      <c r="Q124" s="76" t="e">
        <f t="shared" ref="Q124" si="193">Q123/Q122</f>
        <v>#REF!</v>
      </c>
      <c r="R124" s="95"/>
      <c r="S124" s="77"/>
      <c r="T124" s="78"/>
      <c r="U124" s="80"/>
      <c r="V124" s="76" t="e">
        <f t="shared" ref="V124" si="194">V123/V122</f>
        <v>#REF!</v>
      </c>
      <c r="W124" s="95"/>
      <c r="X124" s="77"/>
      <c r="Y124" s="78"/>
      <c r="Z124" s="80"/>
      <c r="AA124" s="84" t="e">
        <f t="shared" ref="AA124" si="195">AA123/AA122</f>
        <v>#REF!</v>
      </c>
      <c r="AB124" s="96"/>
      <c r="AC124" s="85"/>
      <c r="AD124" s="81"/>
      <c r="AE124" s="83"/>
      <c r="AF124" s="76" t="e">
        <f t="shared" ref="AF124" si="196">AF123/AF122</f>
        <v>#REF!</v>
      </c>
      <c r="AG124" s="95"/>
      <c r="AH124" s="77"/>
      <c r="AI124" s="78"/>
      <c r="AJ124" s="80"/>
      <c r="AK124" s="76" t="e">
        <f t="shared" ref="AK124" si="197">AK123/AK122</f>
        <v>#REF!</v>
      </c>
      <c r="AL124" s="95"/>
      <c r="AM124" s="77"/>
      <c r="AN124" s="78"/>
      <c r="AO124" s="80"/>
      <c r="AP124" s="76" t="e">
        <f t="shared" ref="AP124" si="198">AP123/AP122</f>
        <v>#REF!</v>
      </c>
      <c r="AQ124" s="95"/>
      <c r="AR124" s="77"/>
      <c r="AS124" s="78"/>
      <c r="AT124" s="80"/>
      <c r="AU124" s="84" t="e">
        <f t="shared" ref="AU124" si="199">AU123/AU122</f>
        <v>#REF!</v>
      </c>
      <c r="AV124" s="96"/>
      <c r="AW124" s="85"/>
      <c r="AX124" s="81"/>
      <c r="AY124" s="83"/>
      <c r="AZ124" s="76" t="e">
        <f t="shared" ref="AZ124" si="200">AZ123/AZ122</f>
        <v>#REF!</v>
      </c>
      <c r="BA124" s="95"/>
      <c r="BB124" s="77"/>
      <c r="BC124" s="78"/>
      <c r="BD124" s="80"/>
      <c r="BE124" s="76" t="e">
        <f t="shared" ref="BE124" si="201">BE123/BE122</f>
        <v>#REF!</v>
      </c>
      <c r="BF124" s="95"/>
      <c r="BG124" s="77"/>
      <c r="BH124" s="78"/>
      <c r="BI124" s="80"/>
      <c r="BJ124" s="76" t="e">
        <f t="shared" ref="BJ124" si="202">BJ123/BJ122</f>
        <v>#REF!</v>
      </c>
      <c r="BK124" s="95"/>
      <c r="BL124" s="77"/>
      <c r="BM124" s="78"/>
      <c r="BN124" s="80"/>
      <c r="BO124" s="84" t="e">
        <f t="shared" ref="BO124" si="203">BO123/BO122</f>
        <v>#REF!</v>
      </c>
      <c r="BP124" s="96"/>
      <c r="BQ124" s="85"/>
      <c r="BR124" s="81"/>
      <c r="BS124" s="83"/>
      <c r="BT124" s="76" t="e">
        <f t="shared" ref="BT124" si="204">BT123/BT122</f>
        <v>#REF!</v>
      </c>
      <c r="BU124" s="95"/>
      <c r="BV124" s="77"/>
      <c r="BW124" s="78"/>
      <c r="BX124" s="80"/>
      <c r="BY124" s="76" t="e">
        <f t="shared" ref="BY124" si="205">BY123/BY122</f>
        <v>#REF!</v>
      </c>
      <c r="BZ124" s="95"/>
      <c r="CA124" s="77"/>
      <c r="CB124" s="78"/>
      <c r="CC124" s="80"/>
      <c r="CD124" s="76" t="e">
        <f t="shared" ref="CD124" si="206">CD123/CD122</f>
        <v>#REF!</v>
      </c>
      <c r="CE124" s="95"/>
      <c r="CF124" s="77"/>
      <c r="CG124" s="78"/>
      <c r="CH124" s="80"/>
      <c r="CI124" s="84" t="e">
        <f t="shared" ref="CI124" si="207">CI123/CI122</f>
        <v>#REF!</v>
      </c>
      <c r="CJ124" s="96"/>
      <c r="CK124" s="85"/>
      <c r="CL124" s="81"/>
      <c r="CM124" s="83"/>
    </row>
    <row r="125" spans="1:91" hidden="1" x14ac:dyDescent="0.45">
      <c r="A125" s="154"/>
      <c r="B125" s="154"/>
      <c r="C125" s="86"/>
      <c r="D125" s="86"/>
      <c r="E125" s="135" t="s">
        <v>98</v>
      </c>
      <c r="F125" s="137"/>
      <c r="G125" s="81" t="e">
        <f>#REF!+#REF!+'C'!G125</f>
        <v>#REF!</v>
      </c>
      <c r="H125" s="82"/>
      <c r="I125" s="83"/>
      <c r="J125" s="17"/>
      <c r="K125" s="18"/>
      <c r="L125" s="78" t="e">
        <f>#REF!+#REF!+'C'!L125</f>
        <v>#REF!</v>
      </c>
      <c r="M125" s="79"/>
      <c r="N125" s="80"/>
      <c r="O125" s="11"/>
      <c r="P125" s="12"/>
      <c r="Q125" s="78" t="e">
        <f>#REF!+#REF!+'C'!Q125</f>
        <v>#REF!</v>
      </c>
      <c r="R125" s="79"/>
      <c r="S125" s="80"/>
      <c r="T125" s="11"/>
      <c r="U125" s="12"/>
      <c r="V125" s="78" t="e">
        <f>#REF!+#REF!+'C'!V125</f>
        <v>#REF!</v>
      </c>
      <c r="W125" s="79"/>
      <c r="X125" s="80"/>
      <c r="Y125" s="11"/>
      <c r="Z125" s="12"/>
      <c r="AA125" s="81" t="e">
        <f>#REF!+#REF!+'C'!AA125</f>
        <v>#REF!</v>
      </c>
      <c r="AB125" s="82"/>
      <c r="AC125" s="83"/>
      <c r="AD125" s="17"/>
      <c r="AE125" s="18"/>
      <c r="AF125" s="78" t="e">
        <f>#REF!+#REF!+'C'!AF125</f>
        <v>#REF!</v>
      </c>
      <c r="AG125" s="79"/>
      <c r="AH125" s="80"/>
      <c r="AI125" s="11"/>
      <c r="AJ125" s="12"/>
      <c r="AK125" s="78" t="e">
        <f>#REF!+#REF!+'C'!AK125</f>
        <v>#REF!</v>
      </c>
      <c r="AL125" s="79"/>
      <c r="AM125" s="80"/>
      <c r="AN125" s="11"/>
      <c r="AO125" s="12"/>
      <c r="AP125" s="78" t="e">
        <f>#REF!+#REF!+'C'!AP125</f>
        <v>#REF!</v>
      </c>
      <c r="AQ125" s="79"/>
      <c r="AR125" s="80"/>
      <c r="AS125" s="11"/>
      <c r="AT125" s="12"/>
      <c r="AU125" s="81" t="e">
        <f>#REF!+#REF!+'C'!AU125</f>
        <v>#REF!</v>
      </c>
      <c r="AV125" s="82"/>
      <c r="AW125" s="83"/>
      <c r="AX125" s="17"/>
      <c r="AY125" s="18"/>
      <c r="AZ125" s="78" t="e">
        <f>#REF!+#REF!+'C'!AZ125</f>
        <v>#REF!</v>
      </c>
      <c r="BA125" s="79"/>
      <c r="BB125" s="80"/>
      <c r="BC125" s="11"/>
      <c r="BD125" s="12"/>
      <c r="BE125" s="78" t="e">
        <f>#REF!+#REF!+'C'!BE125</f>
        <v>#REF!</v>
      </c>
      <c r="BF125" s="79"/>
      <c r="BG125" s="80"/>
      <c r="BH125" s="11"/>
      <c r="BI125" s="12"/>
      <c r="BJ125" s="78" t="e">
        <f>#REF!+#REF!+'C'!BJ125</f>
        <v>#REF!</v>
      </c>
      <c r="BK125" s="79"/>
      <c r="BL125" s="80"/>
      <c r="BM125" s="11"/>
      <c r="BN125" s="12"/>
      <c r="BO125" s="81" t="e">
        <f>#REF!+#REF!+'C'!BO125</f>
        <v>#REF!</v>
      </c>
      <c r="BP125" s="82"/>
      <c r="BQ125" s="83"/>
      <c r="BR125" s="17"/>
      <c r="BS125" s="18"/>
      <c r="BT125" s="78" t="e">
        <f>#REF!+#REF!+'C'!BT125</f>
        <v>#REF!</v>
      </c>
      <c r="BU125" s="79"/>
      <c r="BV125" s="80"/>
      <c r="BW125" s="11"/>
      <c r="BX125" s="12"/>
      <c r="BY125" s="78" t="e">
        <f>#REF!+#REF!+'C'!BY125</f>
        <v>#REF!</v>
      </c>
      <c r="BZ125" s="79"/>
      <c r="CA125" s="80"/>
      <c r="CB125" s="11"/>
      <c r="CC125" s="12"/>
      <c r="CD125" s="78" t="e">
        <f>#REF!+#REF!+'C'!CD125</f>
        <v>#REF!</v>
      </c>
      <c r="CE125" s="79"/>
      <c r="CF125" s="80"/>
      <c r="CG125" s="11"/>
      <c r="CH125" s="12"/>
      <c r="CI125" s="81" t="e">
        <f>#REF!+#REF!+'C'!CI125</f>
        <v>#REF!</v>
      </c>
      <c r="CJ125" s="82"/>
      <c r="CK125" s="83"/>
      <c r="CL125" s="17"/>
      <c r="CM125" s="18"/>
    </row>
    <row r="126" spans="1:91" ht="19.95" hidden="1" customHeight="1" x14ac:dyDescent="0.45">
      <c r="A126" s="154"/>
      <c r="B126" s="154"/>
      <c r="C126" s="86" t="s">
        <v>44</v>
      </c>
      <c r="D126" s="86"/>
      <c r="E126" s="135" t="s">
        <v>131</v>
      </c>
      <c r="F126" s="137"/>
      <c r="G126" s="81" t="e">
        <f>#REF!+#REF!+'C'!G126</f>
        <v>#REF!</v>
      </c>
      <c r="H126" s="82"/>
      <c r="I126" s="83"/>
      <c r="J126" s="84"/>
      <c r="K126" s="85"/>
      <c r="L126" s="78" t="e">
        <f>#REF!+#REF!+'C'!L126</f>
        <v>#REF!</v>
      </c>
      <c r="M126" s="79"/>
      <c r="N126" s="80"/>
      <c r="O126" s="76"/>
      <c r="P126" s="77"/>
      <c r="Q126" s="78" t="e">
        <f>#REF!+#REF!+'C'!Q126</f>
        <v>#REF!</v>
      </c>
      <c r="R126" s="79"/>
      <c r="S126" s="80"/>
      <c r="T126" s="76"/>
      <c r="U126" s="77"/>
      <c r="V126" s="78" t="e">
        <f>#REF!+#REF!+'C'!V126</f>
        <v>#REF!</v>
      </c>
      <c r="W126" s="79"/>
      <c r="X126" s="80"/>
      <c r="Y126" s="76"/>
      <c r="Z126" s="77"/>
      <c r="AA126" s="81" t="e">
        <f>#REF!+#REF!+'C'!AA126</f>
        <v>#REF!</v>
      </c>
      <c r="AB126" s="82"/>
      <c r="AC126" s="83"/>
      <c r="AD126" s="84"/>
      <c r="AE126" s="85"/>
      <c r="AF126" s="78" t="e">
        <f>#REF!+#REF!+'C'!AF126</f>
        <v>#REF!</v>
      </c>
      <c r="AG126" s="79"/>
      <c r="AH126" s="80"/>
      <c r="AI126" s="76"/>
      <c r="AJ126" s="77"/>
      <c r="AK126" s="78" t="e">
        <f>#REF!+#REF!+'C'!AK126</f>
        <v>#REF!</v>
      </c>
      <c r="AL126" s="79"/>
      <c r="AM126" s="80"/>
      <c r="AN126" s="76"/>
      <c r="AO126" s="77"/>
      <c r="AP126" s="78" t="e">
        <f>#REF!+#REF!+'C'!AP126</f>
        <v>#REF!</v>
      </c>
      <c r="AQ126" s="79"/>
      <c r="AR126" s="80"/>
      <c r="AS126" s="76"/>
      <c r="AT126" s="77"/>
      <c r="AU126" s="81" t="e">
        <f>#REF!+#REF!+'C'!AU126</f>
        <v>#REF!</v>
      </c>
      <c r="AV126" s="82"/>
      <c r="AW126" s="83"/>
      <c r="AX126" s="84"/>
      <c r="AY126" s="85"/>
      <c r="AZ126" s="78" t="e">
        <f>#REF!+#REF!+'C'!AZ126</f>
        <v>#REF!</v>
      </c>
      <c r="BA126" s="79"/>
      <c r="BB126" s="80"/>
      <c r="BC126" s="76"/>
      <c r="BD126" s="77"/>
      <c r="BE126" s="78" t="e">
        <f>#REF!+#REF!+'C'!BE126</f>
        <v>#REF!</v>
      </c>
      <c r="BF126" s="79"/>
      <c r="BG126" s="80"/>
      <c r="BH126" s="76"/>
      <c r="BI126" s="77"/>
      <c r="BJ126" s="78" t="e">
        <f>#REF!+#REF!+'C'!BJ126</f>
        <v>#REF!</v>
      </c>
      <c r="BK126" s="79"/>
      <c r="BL126" s="80"/>
      <c r="BM126" s="76"/>
      <c r="BN126" s="77"/>
      <c r="BO126" s="81" t="e">
        <f>#REF!+#REF!+'C'!BO126</f>
        <v>#REF!</v>
      </c>
      <c r="BP126" s="82"/>
      <c r="BQ126" s="83"/>
      <c r="BR126" s="84"/>
      <c r="BS126" s="85"/>
      <c r="BT126" s="78" t="e">
        <f>#REF!+#REF!+'C'!BT126</f>
        <v>#REF!</v>
      </c>
      <c r="BU126" s="79"/>
      <c r="BV126" s="80"/>
      <c r="BW126" s="76"/>
      <c r="BX126" s="77"/>
      <c r="BY126" s="78" t="e">
        <f>#REF!+#REF!+'C'!BY126</f>
        <v>#REF!</v>
      </c>
      <c r="BZ126" s="79"/>
      <c r="CA126" s="80"/>
      <c r="CB126" s="76"/>
      <c r="CC126" s="77"/>
      <c r="CD126" s="78" t="e">
        <f>#REF!+#REF!+'C'!CD126</f>
        <v>#REF!</v>
      </c>
      <c r="CE126" s="79"/>
      <c r="CF126" s="80"/>
      <c r="CG126" s="76"/>
      <c r="CH126" s="77"/>
      <c r="CI126" s="81" t="e">
        <f>#REF!+#REF!+'C'!CI126</f>
        <v>#REF!</v>
      </c>
      <c r="CJ126" s="82"/>
      <c r="CK126" s="83"/>
      <c r="CL126" s="84"/>
      <c r="CM126" s="85"/>
    </row>
    <row r="127" spans="1:91" ht="19.95" hidden="1" customHeight="1" x14ac:dyDescent="0.45">
      <c r="A127" s="154"/>
      <c r="B127" s="154"/>
      <c r="C127" s="86"/>
      <c r="D127" s="86"/>
      <c r="E127" s="135" t="s">
        <v>132</v>
      </c>
      <c r="F127" s="137"/>
      <c r="G127" s="81" t="e">
        <f>#REF!+#REF!+'C'!G127</f>
        <v>#REF!</v>
      </c>
      <c r="H127" s="82"/>
      <c r="I127" s="83"/>
      <c r="J127" s="81"/>
      <c r="K127" s="83"/>
      <c r="L127" s="78" t="e">
        <f>#REF!+#REF!+'C'!L127</f>
        <v>#REF!</v>
      </c>
      <c r="M127" s="79"/>
      <c r="N127" s="80"/>
      <c r="O127" s="78"/>
      <c r="P127" s="80"/>
      <c r="Q127" s="78" t="e">
        <f>#REF!+#REF!+'C'!Q127</f>
        <v>#REF!</v>
      </c>
      <c r="R127" s="79"/>
      <c r="S127" s="80"/>
      <c r="T127" s="78"/>
      <c r="U127" s="80"/>
      <c r="V127" s="78" t="e">
        <f>#REF!+#REF!+'C'!V127</f>
        <v>#REF!</v>
      </c>
      <c r="W127" s="79"/>
      <c r="X127" s="80"/>
      <c r="Y127" s="78"/>
      <c r="Z127" s="80"/>
      <c r="AA127" s="81" t="e">
        <f>#REF!+#REF!+'C'!AA127</f>
        <v>#REF!</v>
      </c>
      <c r="AB127" s="82"/>
      <c r="AC127" s="83"/>
      <c r="AD127" s="81"/>
      <c r="AE127" s="83"/>
      <c r="AF127" s="78" t="e">
        <f>#REF!+#REF!+'C'!AF127</f>
        <v>#REF!</v>
      </c>
      <c r="AG127" s="79"/>
      <c r="AH127" s="80"/>
      <c r="AI127" s="78"/>
      <c r="AJ127" s="80"/>
      <c r="AK127" s="78" t="e">
        <f>#REF!+#REF!+'C'!AK127</f>
        <v>#REF!</v>
      </c>
      <c r="AL127" s="79"/>
      <c r="AM127" s="80"/>
      <c r="AN127" s="78"/>
      <c r="AO127" s="80"/>
      <c r="AP127" s="78" t="e">
        <f>#REF!+#REF!+'C'!AP127</f>
        <v>#REF!</v>
      </c>
      <c r="AQ127" s="79"/>
      <c r="AR127" s="80"/>
      <c r="AS127" s="78"/>
      <c r="AT127" s="80"/>
      <c r="AU127" s="81" t="e">
        <f>#REF!+#REF!+'C'!AU127</f>
        <v>#REF!</v>
      </c>
      <c r="AV127" s="82"/>
      <c r="AW127" s="83"/>
      <c r="AX127" s="81"/>
      <c r="AY127" s="83"/>
      <c r="AZ127" s="78" t="e">
        <f>#REF!+#REF!+'C'!AZ127</f>
        <v>#REF!</v>
      </c>
      <c r="BA127" s="79"/>
      <c r="BB127" s="80"/>
      <c r="BC127" s="78"/>
      <c r="BD127" s="80"/>
      <c r="BE127" s="78" t="e">
        <f>#REF!+#REF!+'C'!BE127</f>
        <v>#REF!</v>
      </c>
      <c r="BF127" s="79"/>
      <c r="BG127" s="80"/>
      <c r="BH127" s="78"/>
      <c r="BI127" s="80"/>
      <c r="BJ127" s="78" t="e">
        <f>#REF!+#REF!+'C'!BJ127</f>
        <v>#REF!</v>
      </c>
      <c r="BK127" s="79"/>
      <c r="BL127" s="80"/>
      <c r="BM127" s="78"/>
      <c r="BN127" s="80"/>
      <c r="BO127" s="81" t="e">
        <f>#REF!+#REF!+'C'!BO127</f>
        <v>#REF!</v>
      </c>
      <c r="BP127" s="82"/>
      <c r="BQ127" s="83"/>
      <c r="BR127" s="81"/>
      <c r="BS127" s="83"/>
      <c r="BT127" s="78" t="e">
        <f>#REF!+#REF!+'C'!BT127</f>
        <v>#REF!</v>
      </c>
      <c r="BU127" s="79"/>
      <c r="BV127" s="80"/>
      <c r="BW127" s="78"/>
      <c r="BX127" s="80"/>
      <c r="BY127" s="78" t="e">
        <f>#REF!+#REF!+'C'!BY127</f>
        <v>#REF!</v>
      </c>
      <c r="BZ127" s="79"/>
      <c r="CA127" s="80"/>
      <c r="CB127" s="78"/>
      <c r="CC127" s="80"/>
      <c r="CD127" s="78" t="e">
        <f>#REF!+#REF!+'C'!CD127</f>
        <v>#REF!</v>
      </c>
      <c r="CE127" s="79"/>
      <c r="CF127" s="80"/>
      <c r="CG127" s="78"/>
      <c r="CH127" s="80"/>
      <c r="CI127" s="81" t="e">
        <f>#REF!+#REF!+'C'!CI127</f>
        <v>#REF!</v>
      </c>
      <c r="CJ127" s="82"/>
      <c r="CK127" s="83"/>
      <c r="CL127" s="81"/>
      <c r="CM127" s="83"/>
    </row>
    <row r="128" spans="1:91" ht="19.95" hidden="1" customHeight="1" x14ac:dyDescent="0.45">
      <c r="A128" s="154"/>
      <c r="B128" s="154"/>
      <c r="C128" s="86"/>
      <c r="D128" s="86"/>
      <c r="E128" s="135" t="s">
        <v>133</v>
      </c>
      <c r="F128" s="137"/>
      <c r="G128" s="84" t="e">
        <f>G127/G126</f>
        <v>#REF!</v>
      </c>
      <c r="H128" s="96"/>
      <c r="I128" s="85"/>
      <c r="J128" s="81"/>
      <c r="K128" s="83"/>
      <c r="L128" s="76" t="e">
        <f t="shared" ref="L128" si="208">L127/L126</f>
        <v>#REF!</v>
      </c>
      <c r="M128" s="95"/>
      <c r="N128" s="77"/>
      <c r="O128" s="78"/>
      <c r="P128" s="80"/>
      <c r="Q128" s="76" t="e">
        <f t="shared" ref="Q128" si="209">Q127/Q126</f>
        <v>#REF!</v>
      </c>
      <c r="R128" s="95"/>
      <c r="S128" s="77"/>
      <c r="T128" s="78"/>
      <c r="U128" s="80"/>
      <c r="V128" s="76" t="e">
        <f t="shared" ref="V128" si="210">V127/V126</f>
        <v>#REF!</v>
      </c>
      <c r="W128" s="95"/>
      <c r="X128" s="77"/>
      <c r="Y128" s="78"/>
      <c r="Z128" s="80"/>
      <c r="AA128" s="84" t="e">
        <f t="shared" ref="AA128" si="211">AA127/AA126</f>
        <v>#REF!</v>
      </c>
      <c r="AB128" s="96"/>
      <c r="AC128" s="85"/>
      <c r="AD128" s="81"/>
      <c r="AE128" s="83"/>
      <c r="AF128" s="76" t="e">
        <f t="shared" ref="AF128" si="212">AF127/AF126</f>
        <v>#REF!</v>
      </c>
      <c r="AG128" s="95"/>
      <c r="AH128" s="77"/>
      <c r="AI128" s="78"/>
      <c r="AJ128" s="80"/>
      <c r="AK128" s="76" t="e">
        <f t="shared" ref="AK128" si="213">AK127/AK126</f>
        <v>#REF!</v>
      </c>
      <c r="AL128" s="95"/>
      <c r="AM128" s="77"/>
      <c r="AN128" s="78"/>
      <c r="AO128" s="80"/>
      <c r="AP128" s="76" t="e">
        <f t="shared" ref="AP128" si="214">AP127/AP126</f>
        <v>#REF!</v>
      </c>
      <c r="AQ128" s="95"/>
      <c r="AR128" s="77"/>
      <c r="AS128" s="78"/>
      <c r="AT128" s="80"/>
      <c r="AU128" s="84" t="e">
        <f t="shared" ref="AU128" si="215">AU127/AU126</f>
        <v>#REF!</v>
      </c>
      <c r="AV128" s="96"/>
      <c r="AW128" s="85"/>
      <c r="AX128" s="81"/>
      <c r="AY128" s="83"/>
      <c r="AZ128" s="76" t="e">
        <f t="shared" ref="AZ128" si="216">AZ127/AZ126</f>
        <v>#REF!</v>
      </c>
      <c r="BA128" s="95"/>
      <c r="BB128" s="77"/>
      <c r="BC128" s="78"/>
      <c r="BD128" s="80"/>
      <c r="BE128" s="76" t="e">
        <f t="shared" ref="BE128" si="217">BE127/BE126</f>
        <v>#REF!</v>
      </c>
      <c r="BF128" s="95"/>
      <c r="BG128" s="77"/>
      <c r="BH128" s="78"/>
      <c r="BI128" s="80"/>
      <c r="BJ128" s="76" t="e">
        <f t="shared" ref="BJ128" si="218">BJ127/BJ126</f>
        <v>#REF!</v>
      </c>
      <c r="BK128" s="95"/>
      <c r="BL128" s="77"/>
      <c r="BM128" s="78"/>
      <c r="BN128" s="80"/>
      <c r="BO128" s="84" t="e">
        <f t="shared" ref="BO128" si="219">BO127/BO126</f>
        <v>#REF!</v>
      </c>
      <c r="BP128" s="96"/>
      <c r="BQ128" s="85"/>
      <c r="BR128" s="81"/>
      <c r="BS128" s="83"/>
      <c r="BT128" s="76" t="e">
        <f t="shared" ref="BT128" si="220">BT127/BT126</f>
        <v>#REF!</v>
      </c>
      <c r="BU128" s="95"/>
      <c r="BV128" s="77"/>
      <c r="BW128" s="78"/>
      <c r="BX128" s="80"/>
      <c r="BY128" s="76" t="e">
        <f t="shared" ref="BY128" si="221">BY127/BY126</f>
        <v>#REF!</v>
      </c>
      <c r="BZ128" s="95"/>
      <c r="CA128" s="77"/>
      <c r="CB128" s="78"/>
      <c r="CC128" s="80"/>
      <c r="CD128" s="76" t="e">
        <f t="shared" ref="CD128" si="222">CD127/CD126</f>
        <v>#REF!</v>
      </c>
      <c r="CE128" s="95"/>
      <c r="CF128" s="77"/>
      <c r="CG128" s="78"/>
      <c r="CH128" s="80"/>
      <c r="CI128" s="84" t="e">
        <f t="shared" ref="CI128" si="223">CI127/CI126</f>
        <v>#REF!</v>
      </c>
      <c r="CJ128" s="96"/>
      <c r="CK128" s="85"/>
      <c r="CL128" s="81"/>
      <c r="CM128" s="83"/>
    </row>
    <row r="129" spans="1:91" hidden="1" x14ac:dyDescent="0.45">
      <c r="A129" s="154"/>
      <c r="B129" s="154"/>
      <c r="C129" s="86"/>
      <c r="D129" s="86"/>
      <c r="E129" s="135" t="s">
        <v>98</v>
      </c>
      <c r="F129" s="137"/>
      <c r="G129" s="81" t="e">
        <f>#REF!+#REF!+'C'!G129</f>
        <v>#REF!</v>
      </c>
      <c r="H129" s="82"/>
      <c r="I129" s="83"/>
      <c r="J129" s="17"/>
      <c r="K129" s="18"/>
      <c r="L129" s="78" t="e">
        <f>#REF!+#REF!+'C'!L129</f>
        <v>#REF!</v>
      </c>
      <c r="M129" s="79"/>
      <c r="N129" s="80"/>
      <c r="O129" s="11"/>
      <c r="P129" s="12"/>
      <c r="Q129" s="78" t="e">
        <f>#REF!+#REF!+'C'!Q129</f>
        <v>#REF!</v>
      </c>
      <c r="R129" s="79"/>
      <c r="S129" s="80"/>
      <c r="T129" s="11"/>
      <c r="U129" s="12"/>
      <c r="V129" s="78" t="e">
        <f>#REF!+#REF!+'C'!V129</f>
        <v>#REF!</v>
      </c>
      <c r="W129" s="79"/>
      <c r="X129" s="80"/>
      <c r="Y129" s="11"/>
      <c r="Z129" s="12"/>
      <c r="AA129" s="81" t="e">
        <f>#REF!+#REF!+'C'!AA129</f>
        <v>#REF!</v>
      </c>
      <c r="AB129" s="82"/>
      <c r="AC129" s="83"/>
      <c r="AD129" s="17"/>
      <c r="AE129" s="18"/>
      <c r="AF129" s="78" t="e">
        <f>#REF!+#REF!+'C'!AF129</f>
        <v>#REF!</v>
      </c>
      <c r="AG129" s="79"/>
      <c r="AH129" s="80"/>
      <c r="AI129" s="11"/>
      <c r="AJ129" s="12"/>
      <c r="AK129" s="78" t="e">
        <f>#REF!+#REF!+'C'!AK129</f>
        <v>#REF!</v>
      </c>
      <c r="AL129" s="79"/>
      <c r="AM129" s="80"/>
      <c r="AN129" s="11"/>
      <c r="AO129" s="12"/>
      <c r="AP129" s="78" t="e">
        <f>#REF!+#REF!+'C'!AP129</f>
        <v>#REF!</v>
      </c>
      <c r="AQ129" s="79"/>
      <c r="AR129" s="80"/>
      <c r="AS129" s="11"/>
      <c r="AT129" s="12"/>
      <c r="AU129" s="81" t="e">
        <f>#REF!+#REF!+'C'!AU129</f>
        <v>#REF!</v>
      </c>
      <c r="AV129" s="82"/>
      <c r="AW129" s="83"/>
      <c r="AX129" s="17"/>
      <c r="AY129" s="18"/>
      <c r="AZ129" s="78" t="e">
        <f>#REF!+#REF!+'C'!AZ129</f>
        <v>#REF!</v>
      </c>
      <c r="BA129" s="79"/>
      <c r="BB129" s="80"/>
      <c r="BC129" s="11"/>
      <c r="BD129" s="12"/>
      <c r="BE129" s="78" t="e">
        <f>#REF!+#REF!+'C'!BE129</f>
        <v>#REF!</v>
      </c>
      <c r="BF129" s="79"/>
      <c r="BG129" s="80"/>
      <c r="BH129" s="11"/>
      <c r="BI129" s="12"/>
      <c r="BJ129" s="78" t="e">
        <f>#REF!+#REF!+'C'!BJ129</f>
        <v>#REF!</v>
      </c>
      <c r="BK129" s="79"/>
      <c r="BL129" s="80"/>
      <c r="BM129" s="11"/>
      <c r="BN129" s="12"/>
      <c r="BO129" s="81" t="e">
        <f>#REF!+#REF!+'C'!BO129</f>
        <v>#REF!</v>
      </c>
      <c r="BP129" s="82"/>
      <c r="BQ129" s="83"/>
      <c r="BR129" s="17"/>
      <c r="BS129" s="18"/>
      <c r="BT129" s="78" t="e">
        <f>#REF!+#REF!+'C'!BT129</f>
        <v>#REF!</v>
      </c>
      <c r="BU129" s="79"/>
      <c r="BV129" s="80"/>
      <c r="BW129" s="11"/>
      <c r="BX129" s="12"/>
      <c r="BY129" s="78" t="e">
        <f>#REF!+#REF!+'C'!BY129</f>
        <v>#REF!</v>
      </c>
      <c r="BZ129" s="79"/>
      <c r="CA129" s="80"/>
      <c r="CB129" s="11"/>
      <c r="CC129" s="12"/>
      <c r="CD129" s="78" t="e">
        <f>#REF!+#REF!+'C'!CD129</f>
        <v>#REF!</v>
      </c>
      <c r="CE129" s="79"/>
      <c r="CF129" s="80"/>
      <c r="CG129" s="11"/>
      <c r="CH129" s="12"/>
      <c r="CI129" s="81" t="e">
        <f>#REF!+#REF!+'C'!CI129</f>
        <v>#REF!</v>
      </c>
      <c r="CJ129" s="82"/>
      <c r="CK129" s="83"/>
      <c r="CL129" s="17"/>
      <c r="CM129" s="18"/>
    </row>
    <row r="130" spans="1:91" ht="13.5" hidden="1" customHeight="1" x14ac:dyDescent="0.45">
      <c r="A130" s="7"/>
      <c r="B130" s="7"/>
      <c r="C130" s="7"/>
      <c r="D130" s="7"/>
      <c r="E130" s="23"/>
      <c r="F130" s="23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25"/>
      <c r="BU130" s="25"/>
      <c r="BV130" s="25"/>
      <c r="BW130" s="25"/>
      <c r="BX130" s="25"/>
      <c r="BY130" s="25"/>
      <c r="BZ130" s="25"/>
      <c r="CA130" s="25"/>
      <c r="CB130" s="25"/>
      <c r="CC130" s="25"/>
      <c r="CD130" s="25"/>
      <c r="CE130" s="25"/>
      <c r="CF130" s="25"/>
      <c r="CG130" s="25"/>
      <c r="CH130" s="25"/>
      <c r="CI130" s="25"/>
      <c r="CJ130" s="25"/>
      <c r="CK130" s="25"/>
      <c r="CL130" s="25"/>
      <c r="CM130" s="25"/>
    </row>
    <row r="131" spans="1:91" ht="19.95" hidden="1" customHeight="1" x14ac:dyDescent="0.45">
      <c r="A131" t="s">
        <v>47</v>
      </c>
    </row>
    <row r="132" spans="1:91" hidden="1" x14ac:dyDescent="0.45">
      <c r="A132" s="146" t="s">
        <v>13</v>
      </c>
      <c r="B132" s="147"/>
      <c r="C132" s="147"/>
      <c r="D132" s="147"/>
      <c r="E132" s="147"/>
      <c r="F132" s="148"/>
      <c r="G132" s="123" t="s">
        <v>30</v>
      </c>
      <c r="H132" s="124"/>
      <c r="I132" s="124"/>
      <c r="J132" s="124"/>
      <c r="K132" s="125"/>
      <c r="L132" s="135" t="s">
        <v>1</v>
      </c>
      <c r="M132" s="136"/>
      <c r="N132" s="136"/>
      <c r="O132" s="136"/>
      <c r="P132" s="137"/>
      <c r="Q132" s="135" t="s">
        <v>2</v>
      </c>
      <c r="R132" s="136"/>
      <c r="S132" s="136"/>
      <c r="T132" s="136"/>
      <c r="U132" s="137"/>
      <c r="V132" s="135" t="s">
        <v>3</v>
      </c>
      <c r="W132" s="136"/>
      <c r="X132" s="136"/>
      <c r="Y132" s="136"/>
      <c r="Z132" s="137"/>
      <c r="AA132" s="123" t="s">
        <v>14</v>
      </c>
      <c r="AB132" s="124"/>
      <c r="AC132" s="124"/>
      <c r="AD132" s="124"/>
      <c r="AE132" s="125"/>
      <c r="AF132" s="135" t="s">
        <v>15</v>
      </c>
      <c r="AG132" s="136"/>
      <c r="AH132" s="136"/>
      <c r="AI132" s="136"/>
      <c r="AJ132" s="137"/>
      <c r="AK132" s="135" t="s">
        <v>16</v>
      </c>
      <c r="AL132" s="136"/>
      <c r="AM132" s="136"/>
      <c r="AN132" s="136"/>
      <c r="AO132" s="137"/>
      <c r="AP132" s="135" t="s">
        <v>17</v>
      </c>
      <c r="AQ132" s="136"/>
      <c r="AR132" s="136"/>
      <c r="AS132" s="136"/>
      <c r="AT132" s="137"/>
      <c r="AU132" s="123" t="s">
        <v>18</v>
      </c>
      <c r="AV132" s="124"/>
      <c r="AW132" s="124"/>
      <c r="AX132" s="124"/>
      <c r="AY132" s="125"/>
      <c r="AZ132" s="135" t="s">
        <v>19</v>
      </c>
      <c r="BA132" s="136"/>
      <c r="BB132" s="136"/>
      <c r="BC132" s="136"/>
      <c r="BD132" s="137"/>
      <c r="BE132" s="135" t="s">
        <v>20</v>
      </c>
      <c r="BF132" s="136"/>
      <c r="BG132" s="136"/>
      <c r="BH132" s="136"/>
      <c r="BI132" s="137"/>
      <c r="BJ132" s="135" t="s">
        <v>21</v>
      </c>
      <c r="BK132" s="136"/>
      <c r="BL132" s="136"/>
      <c r="BM132" s="136"/>
      <c r="BN132" s="137"/>
      <c r="BO132" s="123" t="s">
        <v>22</v>
      </c>
      <c r="BP132" s="124"/>
      <c r="BQ132" s="124"/>
      <c r="BR132" s="124"/>
      <c r="BS132" s="125"/>
      <c r="BT132" s="135" t="s">
        <v>23</v>
      </c>
      <c r="BU132" s="136"/>
      <c r="BV132" s="136"/>
      <c r="BW132" s="136"/>
      <c r="BX132" s="137"/>
      <c r="BY132" s="135" t="s">
        <v>24</v>
      </c>
      <c r="BZ132" s="136"/>
      <c r="CA132" s="136"/>
      <c r="CB132" s="136"/>
      <c r="CC132" s="137"/>
      <c r="CD132" s="135" t="s">
        <v>25</v>
      </c>
      <c r="CE132" s="136"/>
      <c r="CF132" s="136"/>
      <c r="CG132" s="136"/>
      <c r="CH132" s="137"/>
      <c r="CI132" s="123" t="s">
        <v>26</v>
      </c>
      <c r="CJ132" s="124"/>
      <c r="CK132" s="124"/>
      <c r="CL132" s="124"/>
      <c r="CM132" s="125"/>
    </row>
    <row r="133" spans="1:91" hidden="1" x14ac:dyDescent="0.45">
      <c r="A133" s="149"/>
      <c r="B133" s="150"/>
      <c r="C133" s="150"/>
      <c r="D133" s="150"/>
      <c r="E133" s="150"/>
      <c r="F133" s="151"/>
      <c r="G133" s="123" t="s">
        <v>13</v>
      </c>
      <c r="H133" s="124"/>
      <c r="I133" s="125"/>
      <c r="J133" s="123" t="s">
        <v>5</v>
      </c>
      <c r="K133" s="125"/>
      <c r="L133" s="135" t="s">
        <v>13</v>
      </c>
      <c r="M133" s="136"/>
      <c r="N133" s="137"/>
      <c r="O133" s="135" t="s">
        <v>5</v>
      </c>
      <c r="P133" s="137"/>
      <c r="Q133" s="135" t="s">
        <v>13</v>
      </c>
      <c r="R133" s="136"/>
      <c r="S133" s="137"/>
      <c r="T133" s="135" t="s">
        <v>5</v>
      </c>
      <c r="U133" s="137"/>
      <c r="V133" s="135" t="s">
        <v>13</v>
      </c>
      <c r="W133" s="136"/>
      <c r="X133" s="137"/>
      <c r="Y133" s="135" t="s">
        <v>5</v>
      </c>
      <c r="Z133" s="137"/>
      <c r="AA133" s="123" t="s">
        <v>13</v>
      </c>
      <c r="AB133" s="124"/>
      <c r="AC133" s="125"/>
      <c r="AD133" s="123" t="s">
        <v>5</v>
      </c>
      <c r="AE133" s="125"/>
      <c r="AF133" s="135" t="s">
        <v>13</v>
      </c>
      <c r="AG133" s="136"/>
      <c r="AH133" s="137"/>
      <c r="AI133" s="135" t="s">
        <v>5</v>
      </c>
      <c r="AJ133" s="137"/>
      <c r="AK133" s="135" t="s">
        <v>13</v>
      </c>
      <c r="AL133" s="136"/>
      <c r="AM133" s="137"/>
      <c r="AN133" s="135" t="s">
        <v>5</v>
      </c>
      <c r="AO133" s="137"/>
      <c r="AP133" s="135" t="s">
        <v>13</v>
      </c>
      <c r="AQ133" s="136"/>
      <c r="AR133" s="137"/>
      <c r="AS133" s="135" t="s">
        <v>5</v>
      </c>
      <c r="AT133" s="137"/>
      <c r="AU133" s="123" t="s">
        <v>13</v>
      </c>
      <c r="AV133" s="124"/>
      <c r="AW133" s="125"/>
      <c r="AX133" s="123" t="s">
        <v>5</v>
      </c>
      <c r="AY133" s="125"/>
      <c r="AZ133" s="135" t="s">
        <v>13</v>
      </c>
      <c r="BA133" s="136"/>
      <c r="BB133" s="137"/>
      <c r="BC133" s="135" t="s">
        <v>5</v>
      </c>
      <c r="BD133" s="137"/>
      <c r="BE133" s="135" t="s">
        <v>13</v>
      </c>
      <c r="BF133" s="136"/>
      <c r="BG133" s="137"/>
      <c r="BH133" s="135" t="s">
        <v>5</v>
      </c>
      <c r="BI133" s="137"/>
      <c r="BJ133" s="135" t="s">
        <v>13</v>
      </c>
      <c r="BK133" s="136"/>
      <c r="BL133" s="137"/>
      <c r="BM133" s="135" t="s">
        <v>5</v>
      </c>
      <c r="BN133" s="137"/>
      <c r="BO133" s="123" t="s">
        <v>13</v>
      </c>
      <c r="BP133" s="124"/>
      <c r="BQ133" s="125"/>
      <c r="BR133" s="123" t="s">
        <v>5</v>
      </c>
      <c r="BS133" s="125"/>
      <c r="BT133" s="135" t="s">
        <v>13</v>
      </c>
      <c r="BU133" s="136"/>
      <c r="BV133" s="137"/>
      <c r="BW133" s="135" t="s">
        <v>5</v>
      </c>
      <c r="BX133" s="137"/>
      <c r="BY133" s="135" t="s">
        <v>13</v>
      </c>
      <c r="BZ133" s="136"/>
      <c r="CA133" s="137"/>
      <c r="CB133" s="135" t="s">
        <v>5</v>
      </c>
      <c r="CC133" s="137"/>
      <c r="CD133" s="135" t="s">
        <v>13</v>
      </c>
      <c r="CE133" s="136"/>
      <c r="CF133" s="137"/>
      <c r="CG133" s="135" t="s">
        <v>5</v>
      </c>
      <c r="CH133" s="137"/>
      <c r="CI133" s="123" t="s">
        <v>13</v>
      </c>
      <c r="CJ133" s="124"/>
      <c r="CK133" s="125"/>
      <c r="CL133" s="123" t="s">
        <v>5</v>
      </c>
      <c r="CM133" s="125"/>
    </row>
    <row r="134" spans="1:91" hidden="1" x14ac:dyDescent="0.45">
      <c r="A134" s="146" t="s">
        <v>30</v>
      </c>
      <c r="B134" s="147"/>
      <c r="C134" s="147"/>
      <c r="D134" s="148"/>
      <c r="E134" s="135" t="s">
        <v>131</v>
      </c>
      <c r="F134" s="137"/>
      <c r="G134" s="81" t="e">
        <f>#REF!+#REF!+'C'!G134</f>
        <v>#REF!</v>
      </c>
      <c r="H134" s="82"/>
      <c r="I134" s="83"/>
      <c r="J134" s="84" t="e">
        <f>G134/G135</f>
        <v>#REF!</v>
      </c>
      <c r="K134" s="85"/>
      <c r="L134" s="78" t="e">
        <f>#REF!+#REF!+'C'!L134</f>
        <v>#REF!</v>
      </c>
      <c r="M134" s="110"/>
      <c r="N134" s="111"/>
      <c r="O134" s="76" t="e">
        <f>L134/L135</f>
        <v>#REF!</v>
      </c>
      <c r="P134" s="77"/>
      <c r="Q134" s="78" t="e">
        <f>#REF!+#REF!+'C'!Q134</f>
        <v>#REF!</v>
      </c>
      <c r="R134" s="110"/>
      <c r="S134" s="111"/>
      <c r="T134" s="76" t="e">
        <f>Q134/Q135</f>
        <v>#REF!</v>
      </c>
      <c r="U134" s="77"/>
      <c r="V134" s="78" t="e">
        <f>#REF!+#REF!+'C'!V134</f>
        <v>#REF!</v>
      </c>
      <c r="W134" s="110"/>
      <c r="X134" s="111"/>
      <c r="Y134" s="76" t="e">
        <f>V134/V135</f>
        <v>#REF!</v>
      </c>
      <c r="Z134" s="77"/>
      <c r="AA134" s="81" t="e">
        <f>#REF!+#REF!+'C'!AA134</f>
        <v>#REF!</v>
      </c>
      <c r="AB134" s="82"/>
      <c r="AC134" s="83"/>
      <c r="AD134" s="84" t="e">
        <f>AA134/AA135</f>
        <v>#REF!</v>
      </c>
      <c r="AE134" s="85"/>
      <c r="AF134" s="78" t="e">
        <f>#REF!+#REF!+'C'!AF134</f>
        <v>#REF!</v>
      </c>
      <c r="AG134" s="110"/>
      <c r="AH134" s="111"/>
      <c r="AI134" s="76" t="e">
        <f>AF134/AF135</f>
        <v>#REF!</v>
      </c>
      <c r="AJ134" s="77"/>
      <c r="AK134" s="78" t="e">
        <f>#REF!+#REF!+'C'!AK134</f>
        <v>#REF!</v>
      </c>
      <c r="AL134" s="110"/>
      <c r="AM134" s="111"/>
      <c r="AN134" s="76" t="e">
        <f>AK134/AK135</f>
        <v>#REF!</v>
      </c>
      <c r="AO134" s="77"/>
      <c r="AP134" s="78" t="e">
        <f>#REF!+#REF!+'C'!AP134</f>
        <v>#REF!</v>
      </c>
      <c r="AQ134" s="110"/>
      <c r="AR134" s="111"/>
      <c r="AS134" s="76" t="e">
        <f>AP134/AP135</f>
        <v>#REF!</v>
      </c>
      <c r="AT134" s="77"/>
      <c r="AU134" s="81" t="e">
        <f>#REF!+#REF!+'C'!AU134</f>
        <v>#REF!</v>
      </c>
      <c r="AV134" s="82"/>
      <c r="AW134" s="83"/>
      <c r="AX134" s="84" t="e">
        <f>AU134/AU135</f>
        <v>#REF!</v>
      </c>
      <c r="AY134" s="85"/>
      <c r="AZ134" s="78" t="e">
        <f>#REF!+#REF!+'C'!AZ134</f>
        <v>#REF!</v>
      </c>
      <c r="BA134" s="110"/>
      <c r="BB134" s="111"/>
      <c r="BC134" s="76" t="e">
        <f>AZ134/AZ135</f>
        <v>#REF!</v>
      </c>
      <c r="BD134" s="77"/>
      <c r="BE134" s="78" t="e">
        <f>#REF!+#REF!+'C'!BE134</f>
        <v>#REF!</v>
      </c>
      <c r="BF134" s="110"/>
      <c r="BG134" s="111"/>
      <c r="BH134" s="76" t="e">
        <f>BE134/BE135</f>
        <v>#REF!</v>
      </c>
      <c r="BI134" s="77"/>
      <c r="BJ134" s="78" t="e">
        <f>#REF!+#REF!+'C'!BJ134</f>
        <v>#REF!</v>
      </c>
      <c r="BK134" s="110"/>
      <c r="BL134" s="111"/>
      <c r="BM134" s="76" t="e">
        <f>BJ134/BJ135</f>
        <v>#REF!</v>
      </c>
      <c r="BN134" s="77"/>
      <c r="BO134" s="81" t="e">
        <f>#REF!+#REF!+'C'!BO134</f>
        <v>#REF!</v>
      </c>
      <c r="BP134" s="82"/>
      <c r="BQ134" s="83"/>
      <c r="BR134" s="84" t="e">
        <f>BO134/BO135</f>
        <v>#REF!</v>
      </c>
      <c r="BS134" s="85"/>
      <c r="BT134" s="78" t="e">
        <f>#REF!+#REF!+'C'!BT134</f>
        <v>#REF!</v>
      </c>
      <c r="BU134" s="110"/>
      <c r="BV134" s="111"/>
      <c r="BW134" s="76" t="e">
        <f>BT134/BT135</f>
        <v>#REF!</v>
      </c>
      <c r="BX134" s="77"/>
      <c r="BY134" s="78" t="e">
        <f>#REF!+#REF!+'C'!BY134</f>
        <v>#REF!</v>
      </c>
      <c r="BZ134" s="110"/>
      <c r="CA134" s="111"/>
      <c r="CB134" s="76" t="e">
        <f>BY134/BY135</f>
        <v>#REF!</v>
      </c>
      <c r="CC134" s="77"/>
      <c r="CD134" s="78" t="e">
        <f>#REF!+#REF!+'C'!CD134</f>
        <v>#REF!</v>
      </c>
      <c r="CE134" s="110"/>
      <c r="CF134" s="111"/>
      <c r="CG134" s="76" t="e">
        <f>CD134/CD135</f>
        <v>#REF!</v>
      </c>
      <c r="CH134" s="77"/>
      <c r="CI134" s="81" t="e">
        <f>#REF!+#REF!+'C'!CI134</f>
        <v>#REF!</v>
      </c>
      <c r="CJ134" s="82"/>
      <c r="CK134" s="83"/>
      <c r="CL134" s="84" t="e">
        <f>CI134/CI135</f>
        <v>#REF!</v>
      </c>
      <c r="CM134" s="85"/>
    </row>
    <row r="135" spans="1:91" ht="19.95" hidden="1" customHeight="1" x14ac:dyDescent="0.45">
      <c r="A135" s="152"/>
      <c r="B135" s="153"/>
      <c r="C135" s="153"/>
      <c r="D135" s="155"/>
      <c r="E135" s="135" t="s">
        <v>93</v>
      </c>
      <c r="F135" s="137"/>
      <c r="G135" s="81" t="e">
        <f>#REF!+#REF!+'C'!G135</f>
        <v>#REF!</v>
      </c>
      <c r="H135" s="82"/>
      <c r="I135" s="83"/>
      <c r="J135" s="13"/>
      <c r="K135" s="14"/>
      <c r="L135" s="78" t="e">
        <f>#REF!+#REF!+'C'!L135</f>
        <v>#REF!</v>
      </c>
      <c r="M135" s="79"/>
      <c r="N135" s="80"/>
      <c r="O135" s="15"/>
      <c r="P135" s="16"/>
      <c r="Q135" s="78" t="e">
        <f>#REF!+#REF!+'C'!Q135</f>
        <v>#REF!</v>
      </c>
      <c r="R135" s="79"/>
      <c r="S135" s="80"/>
      <c r="T135" s="15"/>
      <c r="U135" s="16"/>
      <c r="V135" s="78" t="e">
        <f>#REF!+#REF!+'C'!V135</f>
        <v>#REF!</v>
      </c>
      <c r="W135" s="79"/>
      <c r="X135" s="80"/>
      <c r="Y135" s="15"/>
      <c r="Z135" s="16"/>
      <c r="AA135" s="81" t="e">
        <f>#REF!+#REF!+'C'!AA135</f>
        <v>#REF!</v>
      </c>
      <c r="AB135" s="82"/>
      <c r="AC135" s="83"/>
      <c r="AD135" s="13"/>
      <c r="AE135" s="14"/>
      <c r="AF135" s="78" t="e">
        <f>#REF!+#REF!+'C'!AF135</f>
        <v>#REF!</v>
      </c>
      <c r="AG135" s="79"/>
      <c r="AH135" s="80"/>
      <c r="AI135" s="15"/>
      <c r="AJ135" s="16"/>
      <c r="AK135" s="78" t="e">
        <f>#REF!+#REF!+'C'!AK135</f>
        <v>#REF!</v>
      </c>
      <c r="AL135" s="79"/>
      <c r="AM135" s="80"/>
      <c r="AN135" s="15"/>
      <c r="AO135" s="16"/>
      <c r="AP135" s="78" t="e">
        <f>#REF!+#REF!+'C'!AP135</f>
        <v>#REF!</v>
      </c>
      <c r="AQ135" s="79"/>
      <c r="AR135" s="80"/>
      <c r="AS135" s="15"/>
      <c r="AT135" s="16"/>
      <c r="AU135" s="81" t="e">
        <f>#REF!+#REF!+'C'!AU135</f>
        <v>#REF!</v>
      </c>
      <c r="AV135" s="82"/>
      <c r="AW135" s="83"/>
      <c r="AX135" s="13"/>
      <c r="AY135" s="14"/>
      <c r="AZ135" s="78" t="e">
        <f>#REF!+#REF!+'C'!AZ135</f>
        <v>#REF!</v>
      </c>
      <c r="BA135" s="79"/>
      <c r="BB135" s="80"/>
      <c r="BC135" s="15"/>
      <c r="BD135" s="16"/>
      <c r="BE135" s="78" t="e">
        <f>#REF!+#REF!+'C'!BE135</f>
        <v>#REF!</v>
      </c>
      <c r="BF135" s="79"/>
      <c r="BG135" s="80"/>
      <c r="BH135" s="15"/>
      <c r="BI135" s="16"/>
      <c r="BJ135" s="78" t="e">
        <f>#REF!+#REF!+'C'!BJ135</f>
        <v>#REF!</v>
      </c>
      <c r="BK135" s="79"/>
      <c r="BL135" s="80"/>
      <c r="BM135" s="15"/>
      <c r="BN135" s="16"/>
      <c r="BO135" s="81" t="e">
        <f>#REF!+#REF!+'C'!BO135</f>
        <v>#REF!</v>
      </c>
      <c r="BP135" s="82"/>
      <c r="BQ135" s="83"/>
      <c r="BR135" s="13"/>
      <c r="BS135" s="14"/>
      <c r="BT135" s="78" t="e">
        <f>#REF!+#REF!+'C'!BT135</f>
        <v>#REF!</v>
      </c>
      <c r="BU135" s="79"/>
      <c r="BV135" s="80"/>
      <c r="BW135" s="15"/>
      <c r="BX135" s="16"/>
      <c r="BY135" s="78" t="e">
        <f>#REF!+#REF!+'C'!BY135</f>
        <v>#REF!</v>
      </c>
      <c r="BZ135" s="79"/>
      <c r="CA135" s="80"/>
      <c r="CB135" s="15"/>
      <c r="CC135" s="16"/>
      <c r="CD135" s="78" t="e">
        <f>#REF!+#REF!+'C'!CD135</f>
        <v>#REF!</v>
      </c>
      <c r="CE135" s="79"/>
      <c r="CF135" s="80"/>
      <c r="CG135" s="15"/>
      <c r="CH135" s="16"/>
      <c r="CI135" s="81" t="e">
        <f>#REF!+#REF!+'C'!CI135</f>
        <v>#REF!</v>
      </c>
      <c r="CJ135" s="82"/>
      <c r="CK135" s="83"/>
      <c r="CL135" s="13"/>
      <c r="CM135" s="14"/>
    </row>
    <row r="136" spans="1:91" ht="19.95" hidden="1" customHeight="1" x14ac:dyDescent="0.45">
      <c r="A136" s="152"/>
      <c r="B136" s="153"/>
      <c r="C136" s="153"/>
      <c r="D136" s="155"/>
      <c r="E136" s="135" t="s">
        <v>132</v>
      </c>
      <c r="F136" s="137"/>
      <c r="G136" s="81" t="e">
        <f>#REF!+#REF!+'C'!G136</f>
        <v>#REF!</v>
      </c>
      <c r="H136" s="82"/>
      <c r="I136" s="83"/>
      <c r="J136" s="81"/>
      <c r="K136" s="83"/>
      <c r="L136" s="78" t="e">
        <f>#REF!+#REF!+'C'!L136</f>
        <v>#REF!</v>
      </c>
      <c r="M136" s="110"/>
      <c r="N136" s="111"/>
      <c r="O136" s="78"/>
      <c r="P136" s="80"/>
      <c r="Q136" s="78" t="e">
        <f>#REF!+#REF!+'C'!Q136</f>
        <v>#REF!</v>
      </c>
      <c r="R136" s="110"/>
      <c r="S136" s="111"/>
      <c r="T136" s="78"/>
      <c r="U136" s="80"/>
      <c r="V136" s="78" t="e">
        <f>#REF!+#REF!+'C'!V136</f>
        <v>#REF!</v>
      </c>
      <c r="W136" s="110"/>
      <c r="X136" s="111"/>
      <c r="Y136" s="78"/>
      <c r="Z136" s="80"/>
      <c r="AA136" s="81" t="e">
        <f>#REF!+#REF!+'C'!AA136</f>
        <v>#REF!</v>
      </c>
      <c r="AB136" s="82"/>
      <c r="AC136" s="83"/>
      <c r="AD136" s="81"/>
      <c r="AE136" s="83"/>
      <c r="AF136" s="78" t="e">
        <f>#REF!+#REF!+'C'!AF136</f>
        <v>#REF!</v>
      </c>
      <c r="AG136" s="110"/>
      <c r="AH136" s="111"/>
      <c r="AI136" s="78"/>
      <c r="AJ136" s="80"/>
      <c r="AK136" s="78" t="e">
        <f>#REF!+#REF!+'C'!AK136</f>
        <v>#REF!</v>
      </c>
      <c r="AL136" s="110"/>
      <c r="AM136" s="111"/>
      <c r="AN136" s="78"/>
      <c r="AO136" s="80"/>
      <c r="AP136" s="78" t="e">
        <f>#REF!+#REF!+'C'!AP136</f>
        <v>#REF!</v>
      </c>
      <c r="AQ136" s="110"/>
      <c r="AR136" s="111"/>
      <c r="AS136" s="78"/>
      <c r="AT136" s="80"/>
      <c r="AU136" s="81" t="e">
        <f>#REF!+#REF!+'C'!AU136</f>
        <v>#REF!</v>
      </c>
      <c r="AV136" s="82"/>
      <c r="AW136" s="83"/>
      <c r="AX136" s="81"/>
      <c r="AY136" s="83"/>
      <c r="AZ136" s="78" t="e">
        <f>#REF!+#REF!+'C'!AZ136</f>
        <v>#REF!</v>
      </c>
      <c r="BA136" s="110"/>
      <c r="BB136" s="111"/>
      <c r="BC136" s="78"/>
      <c r="BD136" s="80"/>
      <c r="BE136" s="78" t="e">
        <f>#REF!+#REF!+'C'!BE136</f>
        <v>#REF!</v>
      </c>
      <c r="BF136" s="110"/>
      <c r="BG136" s="111"/>
      <c r="BH136" s="78"/>
      <c r="BI136" s="80"/>
      <c r="BJ136" s="78" t="e">
        <f>#REF!+#REF!+'C'!BJ136</f>
        <v>#REF!</v>
      </c>
      <c r="BK136" s="110"/>
      <c r="BL136" s="111"/>
      <c r="BM136" s="78"/>
      <c r="BN136" s="80"/>
      <c r="BO136" s="81" t="e">
        <f>#REF!+#REF!+'C'!BO136</f>
        <v>#REF!</v>
      </c>
      <c r="BP136" s="82"/>
      <c r="BQ136" s="83"/>
      <c r="BR136" s="81"/>
      <c r="BS136" s="83"/>
      <c r="BT136" s="78" t="e">
        <f>#REF!+#REF!+'C'!BT136</f>
        <v>#REF!</v>
      </c>
      <c r="BU136" s="110"/>
      <c r="BV136" s="111"/>
      <c r="BW136" s="78"/>
      <c r="BX136" s="80"/>
      <c r="BY136" s="78" t="e">
        <f>#REF!+#REF!+'C'!BY136</f>
        <v>#REF!</v>
      </c>
      <c r="BZ136" s="110"/>
      <c r="CA136" s="111"/>
      <c r="CB136" s="78"/>
      <c r="CC136" s="80"/>
      <c r="CD136" s="78" t="e">
        <f>#REF!+#REF!+'C'!CD136</f>
        <v>#REF!</v>
      </c>
      <c r="CE136" s="110"/>
      <c r="CF136" s="111"/>
      <c r="CG136" s="78"/>
      <c r="CH136" s="80"/>
      <c r="CI136" s="81" t="e">
        <f>#REF!+#REF!+'C'!CI136</f>
        <v>#REF!</v>
      </c>
      <c r="CJ136" s="82"/>
      <c r="CK136" s="83"/>
      <c r="CL136" s="81"/>
      <c r="CM136" s="83"/>
    </row>
    <row r="137" spans="1:91" ht="19.95" hidden="1" customHeight="1" x14ac:dyDescent="0.45">
      <c r="A137" s="152"/>
      <c r="B137" s="153"/>
      <c r="C137" s="153"/>
      <c r="D137" s="155"/>
      <c r="E137" s="135" t="s">
        <v>133</v>
      </c>
      <c r="F137" s="137"/>
      <c r="G137" s="84" t="e">
        <f>G136/G134</f>
        <v>#REF!</v>
      </c>
      <c r="H137" s="96"/>
      <c r="I137" s="85"/>
      <c r="J137" s="81"/>
      <c r="K137" s="83"/>
      <c r="L137" s="76" t="e">
        <f t="shared" ref="L137" si="224">L136/L134</f>
        <v>#REF!</v>
      </c>
      <c r="M137" s="95"/>
      <c r="N137" s="77"/>
      <c r="O137" s="78"/>
      <c r="P137" s="80"/>
      <c r="Q137" s="76" t="e">
        <f t="shared" ref="Q137" si="225">Q136/Q134</f>
        <v>#REF!</v>
      </c>
      <c r="R137" s="95"/>
      <c r="S137" s="77"/>
      <c r="T137" s="78"/>
      <c r="U137" s="80"/>
      <c r="V137" s="76" t="e">
        <f t="shared" ref="V137" si="226">V136/V134</f>
        <v>#REF!</v>
      </c>
      <c r="W137" s="95"/>
      <c r="X137" s="77"/>
      <c r="Y137" s="78"/>
      <c r="Z137" s="80"/>
      <c r="AA137" s="84" t="e">
        <f t="shared" ref="AA137" si="227">AA136/AA134</f>
        <v>#REF!</v>
      </c>
      <c r="AB137" s="96"/>
      <c r="AC137" s="85"/>
      <c r="AD137" s="81"/>
      <c r="AE137" s="83"/>
      <c r="AF137" s="76" t="e">
        <f t="shared" ref="AF137" si="228">AF136/AF134</f>
        <v>#REF!</v>
      </c>
      <c r="AG137" s="95"/>
      <c r="AH137" s="77"/>
      <c r="AI137" s="78"/>
      <c r="AJ137" s="80"/>
      <c r="AK137" s="76" t="e">
        <f t="shared" ref="AK137" si="229">AK136/AK134</f>
        <v>#REF!</v>
      </c>
      <c r="AL137" s="95"/>
      <c r="AM137" s="77"/>
      <c r="AN137" s="78"/>
      <c r="AO137" s="80"/>
      <c r="AP137" s="76" t="e">
        <f t="shared" ref="AP137" si="230">AP136/AP134</f>
        <v>#REF!</v>
      </c>
      <c r="AQ137" s="95"/>
      <c r="AR137" s="77"/>
      <c r="AS137" s="78"/>
      <c r="AT137" s="80"/>
      <c r="AU137" s="84" t="e">
        <f t="shared" ref="AU137" si="231">AU136/AU134</f>
        <v>#REF!</v>
      </c>
      <c r="AV137" s="96"/>
      <c r="AW137" s="85"/>
      <c r="AX137" s="81"/>
      <c r="AY137" s="83"/>
      <c r="AZ137" s="76" t="e">
        <f t="shared" ref="AZ137" si="232">AZ136/AZ134</f>
        <v>#REF!</v>
      </c>
      <c r="BA137" s="95"/>
      <c r="BB137" s="77"/>
      <c r="BC137" s="78"/>
      <c r="BD137" s="80"/>
      <c r="BE137" s="76" t="e">
        <f t="shared" ref="BE137" si="233">BE136/BE134</f>
        <v>#REF!</v>
      </c>
      <c r="BF137" s="95"/>
      <c r="BG137" s="77"/>
      <c r="BH137" s="78"/>
      <c r="BI137" s="80"/>
      <c r="BJ137" s="76" t="e">
        <f t="shared" ref="BJ137" si="234">BJ136/BJ134</f>
        <v>#REF!</v>
      </c>
      <c r="BK137" s="95"/>
      <c r="BL137" s="77"/>
      <c r="BM137" s="78"/>
      <c r="BN137" s="80"/>
      <c r="BO137" s="84" t="e">
        <f t="shared" ref="BO137" si="235">BO136/BO134</f>
        <v>#REF!</v>
      </c>
      <c r="BP137" s="96"/>
      <c r="BQ137" s="85"/>
      <c r="BR137" s="81"/>
      <c r="BS137" s="83"/>
      <c r="BT137" s="76" t="e">
        <f t="shared" ref="BT137" si="236">BT136/BT134</f>
        <v>#REF!</v>
      </c>
      <c r="BU137" s="95"/>
      <c r="BV137" s="77"/>
      <c r="BW137" s="78"/>
      <c r="BX137" s="80"/>
      <c r="BY137" s="76" t="e">
        <f t="shared" ref="BY137" si="237">BY136/BY134</f>
        <v>#REF!</v>
      </c>
      <c r="BZ137" s="95"/>
      <c r="CA137" s="77"/>
      <c r="CB137" s="78"/>
      <c r="CC137" s="80"/>
      <c r="CD137" s="76" t="e">
        <f t="shared" ref="CD137" si="238">CD136/CD134</f>
        <v>#REF!</v>
      </c>
      <c r="CE137" s="95"/>
      <c r="CF137" s="77"/>
      <c r="CG137" s="78"/>
      <c r="CH137" s="80"/>
      <c r="CI137" s="84" t="e">
        <f t="shared" ref="CI137" si="239">CI136/CI134</f>
        <v>#REF!</v>
      </c>
      <c r="CJ137" s="96"/>
      <c r="CK137" s="85"/>
      <c r="CL137" s="81"/>
      <c r="CM137" s="83"/>
    </row>
    <row r="138" spans="1:91" hidden="1" x14ac:dyDescent="0.45">
      <c r="A138" s="149"/>
      <c r="B138" s="150"/>
      <c r="C138" s="150"/>
      <c r="D138" s="151"/>
      <c r="E138" s="135" t="s">
        <v>98</v>
      </c>
      <c r="F138" s="137"/>
      <c r="G138" s="81" t="e">
        <f>#REF!+#REF!+'C'!G138</f>
        <v>#REF!</v>
      </c>
      <c r="H138" s="82"/>
      <c r="I138" s="83"/>
      <c r="J138" s="17"/>
      <c r="K138" s="18"/>
      <c r="L138" s="78" t="e">
        <f>#REF!+#REF!+'C'!L138</f>
        <v>#REF!</v>
      </c>
      <c r="M138" s="110"/>
      <c r="N138" s="111"/>
      <c r="O138" s="11"/>
      <c r="P138" s="12"/>
      <c r="Q138" s="78" t="e">
        <f>#REF!+#REF!+'C'!Q138</f>
        <v>#REF!</v>
      </c>
      <c r="R138" s="110"/>
      <c r="S138" s="111"/>
      <c r="T138" s="11"/>
      <c r="U138" s="12"/>
      <c r="V138" s="78" t="e">
        <f>#REF!+#REF!+'C'!V138</f>
        <v>#REF!</v>
      </c>
      <c r="W138" s="110"/>
      <c r="X138" s="111"/>
      <c r="Y138" s="11"/>
      <c r="Z138" s="12"/>
      <c r="AA138" s="81" t="e">
        <f>#REF!+#REF!+'C'!AA138</f>
        <v>#REF!</v>
      </c>
      <c r="AB138" s="82"/>
      <c r="AC138" s="83"/>
      <c r="AD138" s="17"/>
      <c r="AE138" s="18"/>
      <c r="AF138" s="78" t="e">
        <f>#REF!+#REF!+'C'!AF138</f>
        <v>#REF!</v>
      </c>
      <c r="AG138" s="110"/>
      <c r="AH138" s="111"/>
      <c r="AI138" s="11"/>
      <c r="AJ138" s="12"/>
      <c r="AK138" s="78" t="e">
        <f>#REF!+#REF!+'C'!AK138</f>
        <v>#REF!</v>
      </c>
      <c r="AL138" s="110"/>
      <c r="AM138" s="111"/>
      <c r="AN138" s="11"/>
      <c r="AO138" s="12"/>
      <c r="AP138" s="78" t="e">
        <f>#REF!+#REF!+'C'!AP138</f>
        <v>#REF!</v>
      </c>
      <c r="AQ138" s="110"/>
      <c r="AR138" s="111"/>
      <c r="AS138" s="11"/>
      <c r="AT138" s="12"/>
      <c r="AU138" s="81" t="e">
        <f>#REF!+#REF!+'C'!AU138</f>
        <v>#REF!</v>
      </c>
      <c r="AV138" s="82"/>
      <c r="AW138" s="83"/>
      <c r="AX138" s="17"/>
      <c r="AY138" s="18"/>
      <c r="AZ138" s="78" t="e">
        <f>#REF!+#REF!+'C'!AZ138</f>
        <v>#REF!</v>
      </c>
      <c r="BA138" s="110"/>
      <c r="BB138" s="111"/>
      <c r="BC138" s="11"/>
      <c r="BD138" s="12"/>
      <c r="BE138" s="78" t="e">
        <f>#REF!+#REF!+'C'!BE138</f>
        <v>#REF!</v>
      </c>
      <c r="BF138" s="110"/>
      <c r="BG138" s="111"/>
      <c r="BH138" s="11"/>
      <c r="BI138" s="12"/>
      <c r="BJ138" s="78" t="e">
        <f>#REF!+#REF!+'C'!BJ138</f>
        <v>#REF!</v>
      </c>
      <c r="BK138" s="110"/>
      <c r="BL138" s="111"/>
      <c r="BM138" s="11"/>
      <c r="BN138" s="12"/>
      <c r="BO138" s="81" t="e">
        <f>#REF!+#REF!+'C'!BO138</f>
        <v>#REF!</v>
      </c>
      <c r="BP138" s="82"/>
      <c r="BQ138" s="83"/>
      <c r="BR138" s="17"/>
      <c r="BS138" s="18"/>
      <c r="BT138" s="78" t="e">
        <f>#REF!+#REF!+'C'!BT138</f>
        <v>#REF!</v>
      </c>
      <c r="BU138" s="110"/>
      <c r="BV138" s="111"/>
      <c r="BW138" s="11"/>
      <c r="BX138" s="12"/>
      <c r="BY138" s="78" t="e">
        <f>#REF!+#REF!+'C'!BY138</f>
        <v>#REF!</v>
      </c>
      <c r="BZ138" s="110"/>
      <c r="CA138" s="111"/>
      <c r="CB138" s="11"/>
      <c r="CC138" s="12"/>
      <c r="CD138" s="78" t="e">
        <f>#REF!+#REF!+'C'!CD138</f>
        <v>#REF!</v>
      </c>
      <c r="CE138" s="110"/>
      <c r="CF138" s="111"/>
      <c r="CG138" s="11"/>
      <c r="CH138" s="12"/>
      <c r="CI138" s="81" t="e">
        <f>#REF!+#REF!+'C'!CI138</f>
        <v>#REF!</v>
      </c>
      <c r="CJ138" s="82"/>
      <c r="CK138" s="83"/>
      <c r="CL138" s="17"/>
      <c r="CM138" s="18"/>
    </row>
    <row r="139" spans="1:91" ht="19.5" hidden="1" customHeight="1" x14ac:dyDescent="0.45">
      <c r="A139" s="146" t="s">
        <v>45</v>
      </c>
      <c r="B139" s="147"/>
      <c r="C139" s="147"/>
      <c r="D139" s="148"/>
      <c r="E139" s="135" t="s">
        <v>131</v>
      </c>
      <c r="F139" s="137"/>
      <c r="G139" s="81" t="e">
        <f>#REF!+#REF!+'C'!G139</f>
        <v>#REF!</v>
      </c>
      <c r="H139" s="82"/>
      <c r="I139" s="83"/>
      <c r="J139" s="13"/>
      <c r="K139" s="14"/>
      <c r="L139" s="78" t="e">
        <f>#REF!+#REF!+'C'!L139</f>
        <v>#REF!</v>
      </c>
      <c r="M139" s="79"/>
      <c r="N139" s="80"/>
      <c r="O139" s="15"/>
      <c r="P139" s="16"/>
      <c r="Q139" s="78" t="e">
        <f>#REF!+#REF!+'C'!Q139</f>
        <v>#REF!</v>
      </c>
      <c r="R139" s="79"/>
      <c r="S139" s="80"/>
      <c r="T139" s="15"/>
      <c r="U139" s="16"/>
      <c r="V139" s="78" t="e">
        <f>#REF!+#REF!+'C'!V139</f>
        <v>#REF!</v>
      </c>
      <c r="W139" s="79"/>
      <c r="X139" s="80"/>
      <c r="Y139" s="15"/>
      <c r="Z139" s="16"/>
      <c r="AA139" s="81" t="e">
        <f>#REF!+#REF!+'C'!AA139</f>
        <v>#REF!</v>
      </c>
      <c r="AB139" s="82"/>
      <c r="AC139" s="83"/>
      <c r="AD139" s="13"/>
      <c r="AE139" s="14"/>
      <c r="AF139" s="78" t="e">
        <f>#REF!+#REF!+'C'!AF139</f>
        <v>#REF!</v>
      </c>
      <c r="AG139" s="79"/>
      <c r="AH139" s="80"/>
      <c r="AI139" s="15"/>
      <c r="AJ139" s="16"/>
      <c r="AK139" s="78" t="e">
        <f>#REF!+#REF!+'C'!AK139</f>
        <v>#REF!</v>
      </c>
      <c r="AL139" s="79"/>
      <c r="AM139" s="80"/>
      <c r="AN139" s="15"/>
      <c r="AO139" s="16"/>
      <c r="AP139" s="78" t="e">
        <f>#REF!+#REF!+'C'!AP139</f>
        <v>#REF!</v>
      </c>
      <c r="AQ139" s="79"/>
      <c r="AR139" s="80"/>
      <c r="AS139" s="15"/>
      <c r="AT139" s="16"/>
      <c r="AU139" s="81" t="e">
        <f>#REF!+#REF!+'C'!AU139</f>
        <v>#REF!</v>
      </c>
      <c r="AV139" s="82"/>
      <c r="AW139" s="83"/>
      <c r="AX139" s="13"/>
      <c r="AY139" s="14"/>
      <c r="AZ139" s="78" t="e">
        <f>#REF!+#REF!+'C'!AZ139</f>
        <v>#REF!</v>
      </c>
      <c r="BA139" s="79"/>
      <c r="BB139" s="80"/>
      <c r="BC139" s="15"/>
      <c r="BD139" s="16"/>
      <c r="BE139" s="78" t="e">
        <f>#REF!+#REF!+'C'!BE139</f>
        <v>#REF!</v>
      </c>
      <c r="BF139" s="79"/>
      <c r="BG139" s="80"/>
      <c r="BH139" s="15"/>
      <c r="BI139" s="16"/>
      <c r="BJ139" s="78" t="e">
        <f>#REF!+#REF!+'C'!BJ139</f>
        <v>#REF!</v>
      </c>
      <c r="BK139" s="79"/>
      <c r="BL139" s="80"/>
      <c r="BM139" s="15"/>
      <c r="BN139" s="16"/>
      <c r="BO139" s="81" t="e">
        <f>#REF!+#REF!+'C'!BO139</f>
        <v>#REF!</v>
      </c>
      <c r="BP139" s="82"/>
      <c r="BQ139" s="83"/>
      <c r="BR139" s="13"/>
      <c r="BS139" s="14"/>
      <c r="BT139" s="78" t="e">
        <f>#REF!+#REF!+'C'!BT139</f>
        <v>#REF!</v>
      </c>
      <c r="BU139" s="79"/>
      <c r="BV139" s="80"/>
      <c r="BW139" s="15"/>
      <c r="BX139" s="16"/>
      <c r="BY139" s="78" t="e">
        <f>#REF!+#REF!+'C'!BY139</f>
        <v>#REF!</v>
      </c>
      <c r="BZ139" s="79"/>
      <c r="CA139" s="80"/>
      <c r="CB139" s="15"/>
      <c r="CC139" s="16"/>
      <c r="CD139" s="78" t="e">
        <f>#REF!+#REF!+'C'!CD139</f>
        <v>#REF!</v>
      </c>
      <c r="CE139" s="79"/>
      <c r="CF139" s="80"/>
      <c r="CG139" s="15"/>
      <c r="CH139" s="16"/>
      <c r="CI139" s="81" t="e">
        <f>#REF!+#REF!+'C'!CI139</f>
        <v>#REF!</v>
      </c>
      <c r="CJ139" s="82"/>
      <c r="CK139" s="83"/>
      <c r="CL139" s="13"/>
      <c r="CM139" s="14"/>
    </row>
    <row r="140" spans="1:91" ht="19.95" hidden="1" customHeight="1" x14ac:dyDescent="0.45">
      <c r="A140" s="152"/>
      <c r="B140" s="153"/>
      <c r="C140" s="153"/>
      <c r="D140" s="155"/>
      <c r="E140" s="135" t="s">
        <v>132</v>
      </c>
      <c r="F140" s="137"/>
      <c r="G140" s="81" t="e">
        <f>#REF!+#REF!+'C'!G140</f>
        <v>#REF!</v>
      </c>
      <c r="H140" s="82"/>
      <c r="I140" s="83"/>
      <c r="J140" s="81"/>
      <c r="K140" s="83"/>
      <c r="L140" s="78" t="e">
        <f>#REF!+#REF!+'C'!L140</f>
        <v>#REF!</v>
      </c>
      <c r="M140" s="79"/>
      <c r="N140" s="80"/>
      <c r="O140" s="78"/>
      <c r="P140" s="80"/>
      <c r="Q140" s="78" t="e">
        <f>#REF!+#REF!+'C'!Q140</f>
        <v>#REF!</v>
      </c>
      <c r="R140" s="79"/>
      <c r="S140" s="80"/>
      <c r="T140" s="78"/>
      <c r="U140" s="80"/>
      <c r="V140" s="78" t="e">
        <f>#REF!+#REF!+'C'!V140</f>
        <v>#REF!</v>
      </c>
      <c r="W140" s="79"/>
      <c r="X140" s="80"/>
      <c r="Y140" s="78"/>
      <c r="Z140" s="80"/>
      <c r="AA140" s="81" t="e">
        <f>#REF!+#REF!+'C'!AA140</f>
        <v>#REF!</v>
      </c>
      <c r="AB140" s="82"/>
      <c r="AC140" s="83"/>
      <c r="AD140" s="81"/>
      <c r="AE140" s="83"/>
      <c r="AF140" s="78" t="e">
        <f>#REF!+#REF!+'C'!AF140</f>
        <v>#REF!</v>
      </c>
      <c r="AG140" s="79"/>
      <c r="AH140" s="80"/>
      <c r="AI140" s="78"/>
      <c r="AJ140" s="80"/>
      <c r="AK140" s="78" t="e">
        <f>#REF!+#REF!+'C'!AK140</f>
        <v>#REF!</v>
      </c>
      <c r="AL140" s="79"/>
      <c r="AM140" s="80"/>
      <c r="AN140" s="78"/>
      <c r="AO140" s="80"/>
      <c r="AP140" s="78" t="e">
        <f>#REF!+#REF!+'C'!AP140</f>
        <v>#REF!</v>
      </c>
      <c r="AQ140" s="79"/>
      <c r="AR140" s="80"/>
      <c r="AS140" s="78"/>
      <c r="AT140" s="80"/>
      <c r="AU140" s="81" t="e">
        <f>#REF!+#REF!+'C'!AU140</f>
        <v>#REF!</v>
      </c>
      <c r="AV140" s="82"/>
      <c r="AW140" s="83"/>
      <c r="AX140" s="81"/>
      <c r="AY140" s="83"/>
      <c r="AZ140" s="78" t="e">
        <f>#REF!+#REF!+'C'!AZ140</f>
        <v>#REF!</v>
      </c>
      <c r="BA140" s="79"/>
      <c r="BB140" s="80"/>
      <c r="BC140" s="78"/>
      <c r="BD140" s="80"/>
      <c r="BE140" s="78" t="e">
        <f>#REF!+#REF!+'C'!BE140</f>
        <v>#REF!</v>
      </c>
      <c r="BF140" s="79"/>
      <c r="BG140" s="80"/>
      <c r="BH140" s="78"/>
      <c r="BI140" s="80"/>
      <c r="BJ140" s="78" t="e">
        <f>#REF!+#REF!+'C'!BJ140</f>
        <v>#REF!</v>
      </c>
      <c r="BK140" s="79"/>
      <c r="BL140" s="80"/>
      <c r="BM140" s="78"/>
      <c r="BN140" s="80"/>
      <c r="BO140" s="81" t="e">
        <f>#REF!+#REF!+'C'!BO140</f>
        <v>#REF!</v>
      </c>
      <c r="BP140" s="82"/>
      <c r="BQ140" s="83"/>
      <c r="BR140" s="81"/>
      <c r="BS140" s="83"/>
      <c r="BT140" s="78" t="e">
        <f>#REF!+#REF!+'C'!BT140</f>
        <v>#REF!</v>
      </c>
      <c r="BU140" s="79"/>
      <c r="BV140" s="80"/>
      <c r="BW140" s="78"/>
      <c r="BX140" s="80"/>
      <c r="BY140" s="78" t="e">
        <f>#REF!+#REF!+'C'!BY140</f>
        <v>#REF!</v>
      </c>
      <c r="BZ140" s="79"/>
      <c r="CA140" s="80"/>
      <c r="CB140" s="78"/>
      <c r="CC140" s="80"/>
      <c r="CD140" s="78" t="e">
        <f>#REF!+#REF!+'C'!CD140</f>
        <v>#REF!</v>
      </c>
      <c r="CE140" s="79"/>
      <c r="CF140" s="80"/>
      <c r="CG140" s="78"/>
      <c r="CH140" s="80"/>
      <c r="CI140" s="81" t="e">
        <f>#REF!+#REF!+'C'!CI140</f>
        <v>#REF!</v>
      </c>
      <c r="CJ140" s="82"/>
      <c r="CK140" s="83"/>
      <c r="CL140" s="81"/>
      <c r="CM140" s="83"/>
    </row>
    <row r="141" spans="1:91" ht="19.95" hidden="1" customHeight="1" x14ac:dyDescent="0.45">
      <c r="A141" s="152"/>
      <c r="B141" s="153"/>
      <c r="C141" s="153"/>
      <c r="D141" s="155"/>
      <c r="E141" s="135" t="s">
        <v>133</v>
      </c>
      <c r="F141" s="137"/>
      <c r="G141" s="84" t="e">
        <f>G140/G139</f>
        <v>#REF!</v>
      </c>
      <c r="H141" s="96"/>
      <c r="I141" s="85"/>
      <c r="J141" s="81"/>
      <c r="K141" s="83"/>
      <c r="L141" s="76" t="e">
        <f t="shared" ref="L141" si="240">L140/L139</f>
        <v>#REF!</v>
      </c>
      <c r="M141" s="95"/>
      <c r="N141" s="77"/>
      <c r="O141" s="78"/>
      <c r="P141" s="80"/>
      <c r="Q141" s="76" t="e">
        <f t="shared" ref="Q141" si="241">Q140/Q139</f>
        <v>#REF!</v>
      </c>
      <c r="R141" s="95"/>
      <c r="S141" s="77"/>
      <c r="T141" s="78"/>
      <c r="U141" s="80"/>
      <c r="V141" s="76" t="e">
        <f t="shared" ref="V141" si="242">V140/V139</f>
        <v>#REF!</v>
      </c>
      <c r="W141" s="95"/>
      <c r="X141" s="77"/>
      <c r="Y141" s="78"/>
      <c r="Z141" s="80"/>
      <c r="AA141" s="84" t="e">
        <f t="shared" ref="AA141" si="243">AA140/AA139</f>
        <v>#REF!</v>
      </c>
      <c r="AB141" s="96"/>
      <c r="AC141" s="85"/>
      <c r="AD141" s="81"/>
      <c r="AE141" s="83"/>
      <c r="AF141" s="76" t="e">
        <f t="shared" ref="AF141" si="244">AF140/AF139</f>
        <v>#REF!</v>
      </c>
      <c r="AG141" s="95"/>
      <c r="AH141" s="77"/>
      <c r="AI141" s="78"/>
      <c r="AJ141" s="80"/>
      <c r="AK141" s="76" t="e">
        <f t="shared" ref="AK141" si="245">AK140/AK139</f>
        <v>#REF!</v>
      </c>
      <c r="AL141" s="95"/>
      <c r="AM141" s="77"/>
      <c r="AN141" s="78"/>
      <c r="AO141" s="80"/>
      <c r="AP141" s="76" t="e">
        <f t="shared" ref="AP141" si="246">AP140/AP139</f>
        <v>#REF!</v>
      </c>
      <c r="AQ141" s="95"/>
      <c r="AR141" s="77"/>
      <c r="AS141" s="78"/>
      <c r="AT141" s="80"/>
      <c r="AU141" s="84" t="e">
        <f t="shared" ref="AU141" si="247">AU140/AU139</f>
        <v>#REF!</v>
      </c>
      <c r="AV141" s="96"/>
      <c r="AW141" s="85"/>
      <c r="AX141" s="81"/>
      <c r="AY141" s="83"/>
      <c r="AZ141" s="76" t="e">
        <f t="shared" ref="AZ141" si="248">AZ140/AZ139</f>
        <v>#REF!</v>
      </c>
      <c r="BA141" s="95"/>
      <c r="BB141" s="77"/>
      <c r="BC141" s="78"/>
      <c r="BD141" s="80"/>
      <c r="BE141" s="76" t="e">
        <f t="shared" ref="BE141" si="249">BE140/BE139</f>
        <v>#REF!</v>
      </c>
      <c r="BF141" s="95"/>
      <c r="BG141" s="77"/>
      <c r="BH141" s="78"/>
      <c r="BI141" s="80"/>
      <c r="BJ141" s="76" t="e">
        <f t="shared" ref="BJ141" si="250">BJ140/BJ139</f>
        <v>#REF!</v>
      </c>
      <c r="BK141" s="95"/>
      <c r="BL141" s="77"/>
      <c r="BM141" s="78"/>
      <c r="BN141" s="80"/>
      <c r="BO141" s="84" t="e">
        <f t="shared" ref="BO141" si="251">BO140/BO139</f>
        <v>#REF!</v>
      </c>
      <c r="BP141" s="96"/>
      <c r="BQ141" s="85"/>
      <c r="BR141" s="81"/>
      <c r="BS141" s="83"/>
      <c r="BT141" s="76" t="e">
        <f t="shared" ref="BT141" si="252">BT140/BT139</f>
        <v>#REF!</v>
      </c>
      <c r="BU141" s="95"/>
      <c r="BV141" s="77"/>
      <c r="BW141" s="78"/>
      <c r="BX141" s="80"/>
      <c r="BY141" s="76" t="e">
        <f t="shared" ref="BY141" si="253">BY140/BY139</f>
        <v>#REF!</v>
      </c>
      <c r="BZ141" s="95"/>
      <c r="CA141" s="77"/>
      <c r="CB141" s="78"/>
      <c r="CC141" s="80"/>
      <c r="CD141" s="76" t="e">
        <f t="shared" ref="CD141" si="254">CD140/CD139</f>
        <v>#REF!</v>
      </c>
      <c r="CE141" s="95"/>
      <c r="CF141" s="77"/>
      <c r="CG141" s="78"/>
      <c r="CH141" s="80"/>
      <c r="CI141" s="84" t="e">
        <f t="shared" ref="CI141" si="255">CI140/CI139</f>
        <v>#REF!</v>
      </c>
      <c r="CJ141" s="96"/>
      <c r="CK141" s="85"/>
      <c r="CL141" s="81"/>
      <c r="CM141" s="83"/>
    </row>
    <row r="142" spans="1:91" hidden="1" x14ac:dyDescent="0.45">
      <c r="A142" s="149"/>
      <c r="B142" s="150"/>
      <c r="C142" s="150"/>
      <c r="D142" s="151"/>
      <c r="E142" s="135" t="s">
        <v>98</v>
      </c>
      <c r="F142" s="137"/>
      <c r="G142" s="81" t="e">
        <f>#REF!+#REF!+'C'!G142</f>
        <v>#REF!</v>
      </c>
      <c r="H142" s="82"/>
      <c r="I142" s="83"/>
      <c r="J142" s="17"/>
      <c r="K142" s="18"/>
      <c r="L142" s="78" t="e">
        <f>#REF!+#REF!+'C'!L142</f>
        <v>#REF!</v>
      </c>
      <c r="M142" s="79"/>
      <c r="N142" s="80"/>
      <c r="O142" s="11"/>
      <c r="P142" s="12"/>
      <c r="Q142" s="78" t="e">
        <f>#REF!+#REF!+'C'!Q142</f>
        <v>#REF!</v>
      </c>
      <c r="R142" s="79"/>
      <c r="S142" s="80"/>
      <c r="T142" s="11"/>
      <c r="U142" s="12"/>
      <c r="V142" s="78" t="e">
        <f>#REF!+#REF!+'C'!V142</f>
        <v>#REF!</v>
      </c>
      <c r="W142" s="79"/>
      <c r="X142" s="80"/>
      <c r="Y142" s="11"/>
      <c r="Z142" s="12"/>
      <c r="AA142" s="81" t="e">
        <f>#REF!+#REF!+'C'!AA142</f>
        <v>#REF!</v>
      </c>
      <c r="AB142" s="82"/>
      <c r="AC142" s="83"/>
      <c r="AD142" s="17"/>
      <c r="AE142" s="18"/>
      <c r="AF142" s="78" t="e">
        <f>#REF!+#REF!+'C'!AF142</f>
        <v>#REF!</v>
      </c>
      <c r="AG142" s="79"/>
      <c r="AH142" s="80"/>
      <c r="AI142" s="11"/>
      <c r="AJ142" s="12"/>
      <c r="AK142" s="78" t="e">
        <f>#REF!+#REF!+'C'!AK142</f>
        <v>#REF!</v>
      </c>
      <c r="AL142" s="79"/>
      <c r="AM142" s="80"/>
      <c r="AN142" s="11"/>
      <c r="AO142" s="12"/>
      <c r="AP142" s="78" t="e">
        <f>#REF!+#REF!+'C'!AP142</f>
        <v>#REF!</v>
      </c>
      <c r="AQ142" s="79"/>
      <c r="AR142" s="80"/>
      <c r="AS142" s="11"/>
      <c r="AT142" s="12"/>
      <c r="AU142" s="81" t="e">
        <f>#REF!+#REF!+'C'!AU142</f>
        <v>#REF!</v>
      </c>
      <c r="AV142" s="82"/>
      <c r="AW142" s="83"/>
      <c r="AX142" s="17"/>
      <c r="AY142" s="18"/>
      <c r="AZ142" s="78" t="e">
        <f>#REF!+#REF!+'C'!AZ142</f>
        <v>#REF!</v>
      </c>
      <c r="BA142" s="79"/>
      <c r="BB142" s="80"/>
      <c r="BC142" s="11"/>
      <c r="BD142" s="12"/>
      <c r="BE142" s="78" t="e">
        <f>#REF!+#REF!+'C'!BE142</f>
        <v>#REF!</v>
      </c>
      <c r="BF142" s="79"/>
      <c r="BG142" s="80"/>
      <c r="BH142" s="11"/>
      <c r="BI142" s="12"/>
      <c r="BJ142" s="78" t="e">
        <f>#REF!+#REF!+'C'!BJ142</f>
        <v>#REF!</v>
      </c>
      <c r="BK142" s="79"/>
      <c r="BL142" s="80"/>
      <c r="BM142" s="11"/>
      <c r="BN142" s="12"/>
      <c r="BO142" s="81" t="e">
        <f>#REF!+#REF!+'C'!BO142</f>
        <v>#REF!</v>
      </c>
      <c r="BP142" s="82"/>
      <c r="BQ142" s="83"/>
      <c r="BR142" s="17"/>
      <c r="BS142" s="18"/>
      <c r="BT142" s="78" t="e">
        <f>#REF!+#REF!+'C'!BT142</f>
        <v>#REF!</v>
      </c>
      <c r="BU142" s="79"/>
      <c r="BV142" s="80"/>
      <c r="BW142" s="11"/>
      <c r="BX142" s="12"/>
      <c r="BY142" s="78" t="e">
        <f>#REF!+#REF!+'C'!BY142</f>
        <v>#REF!</v>
      </c>
      <c r="BZ142" s="79"/>
      <c r="CA142" s="80"/>
      <c r="CB142" s="11"/>
      <c r="CC142" s="12"/>
      <c r="CD142" s="78" t="e">
        <f>#REF!+#REF!+'C'!CD142</f>
        <v>#REF!</v>
      </c>
      <c r="CE142" s="79"/>
      <c r="CF142" s="80"/>
      <c r="CG142" s="11"/>
      <c r="CH142" s="12"/>
      <c r="CI142" s="81" t="e">
        <f>#REF!+#REF!+'C'!CI142</f>
        <v>#REF!</v>
      </c>
      <c r="CJ142" s="82"/>
      <c r="CK142" s="83"/>
      <c r="CL142" s="17"/>
      <c r="CM142" s="18"/>
    </row>
    <row r="143" spans="1:91" ht="19.95" hidden="1" customHeight="1" x14ac:dyDescent="0.45">
      <c r="A143" s="146" t="s">
        <v>46</v>
      </c>
      <c r="B143" s="147"/>
      <c r="C143" s="147"/>
      <c r="D143" s="148"/>
      <c r="E143" s="135" t="s">
        <v>131</v>
      </c>
      <c r="F143" s="137"/>
      <c r="G143" s="81" t="e">
        <f>#REF!+#REF!+'C'!G143</f>
        <v>#REF!</v>
      </c>
      <c r="H143" s="82"/>
      <c r="I143" s="83"/>
      <c r="J143" s="13"/>
      <c r="K143" s="14"/>
      <c r="L143" s="78" t="e">
        <f>#REF!+#REF!+'C'!L143</f>
        <v>#REF!</v>
      </c>
      <c r="M143" s="79"/>
      <c r="N143" s="80"/>
      <c r="O143" s="15"/>
      <c r="P143" s="16"/>
      <c r="Q143" s="78" t="e">
        <f>#REF!+#REF!+'C'!Q143</f>
        <v>#REF!</v>
      </c>
      <c r="R143" s="79"/>
      <c r="S143" s="80"/>
      <c r="T143" s="15"/>
      <c r="U143" s="16"/>
      <c r="V143" s="78" t="e">
        <f>#REF!+#REF!+'C'!V143</f>
        <v>#REF!</v>
      </c>
      <c r="W143" s="79"/>
      <c r="X143" s="80"/>
      <c r="Y143" s="15"/>
      <c r="Z143" s="16"/>
      <c r="AA143" s="81" t="e">
        <f>#REF!+#REF!+'C'!AA143</f>
        <v>#REF!</v>
      </c>
      <c r="AB143" s="82"/>
      <c r="AC143" s="83"/>
      <c r="AD143" s="13"/>
      <c r="AE143" s="14"/>
      <c r="AF143" s="78" t="e">
        <f>#REF!+#REF!+'C'!AF143</f>
        <v>#REF!</v>
      </c>
      <c r="AG143" s="79"/>
      <c r="AH143" s="80"/>
      <c r="AI143" s="15"/>
      <c r="AJ143" s="16"/>
      <c r="AK143" s="78" t="e">
        <f>#REF!+#REF!+'C'!AK143</f>
        <v>#REF!</v>
      </c>
      <c r="AL143" s="79"/>
      <c r="AM143" s="80"/>
      <c r="AN143" s="15"/>
      <c r="AO143" s="16"/>
      <c r="AP143" s="78" t="e">
        <f>#REF!+#REF!+'C'!AP143</f>
        <v>#REF!</v>
      </c>
      <c r="AQ143" s="79"/>
      <c r="AR143" s="80"/>
      <c r="AS143" s="15"/>
      <c r="AT143" s="16"/>
      <c r="AU143" s="81" t="e">
        <f>#REF!+#REF!+'C'!AU143</f>
        <v>#REF!</v>
      </c>
      <c r="AV143" s="82"/>
      <c r="AW143" s="83"/>
      <c r="AX143" s="13"/>
      <c r="AY143" s="14"/>
      <c r="AZ143" s="78" t="e">
        <f>#REF!+#REF!+'C'!AZ143</f>
        <v>#REF!</v>
      </c>
      <c r="BA143" s="79"/>
      <c r="BB143" s="80"/>
      <c r="BC143" s="15"/>
      <c r="BD143" s="16"/>
      <c r="BE143" s="78" t="e">
        <f>#REF!+#REF!+'C'!BE143</f>
        <v>#REF!</v>
      </c>
      <c r="BF143" s="79"/>
      <c r="BG143" s="80"/>
      <c r="BH143" s="15"/>
      <c r="BI143" s="16"/>
      <c r="BJ143" s="78" t="e">
        <f>#REF!+#REF!+'C'!BJ143</f>
        <v>#REF!</v>
      </c>
      <c r="BK143" s="79"/>
      <c r="BL143" s="80"/>
      <c r="BM143" s="15"/>
      <c r="BN143" s="16"/>
      <c r="BO143" s="81" t="e">
        <f>#REF!+#REF!+'C'!BO143</f>
        <v>#REF!</v>
      </c>
      <c r="BP143" s="82"/>
      <c r="BQ143" s="83"/>
      <c r="BR143" s="13"/>
      <c r="BS143" s="14"/>
      <c r="BT143" s="78" t="e">
        <f>#REF!+#REF!+'C'!BT143</f>
        <v>#REF!</v>
      </c>
      <c r="BU143" s="79"/>
      <c r="BV143" s="80"/>
      <c r="BW143" s="15"/>
      <c r="BX143" s="16"/>
      <c r="BY143" s="78" t="e">
        <f>#REF!+#REF!+'C'!BY143</f>
        <v>#REF!</v>
      </c>
      <c r="BZ143" s="79"/>
      <c r="CA143" s="80"/>
      <c r="CB143" s="15"/>
      <c r="CC143" s="16"/>
      <c r="CD143" s="78" t="e">
        <f>#REF!+#REF!+'C'!CD143</f>
        <v>#REF!</v>
      </c>
      <c r="CE143" s="79"/>
      <c r="CF143" s="80"/>
      <c r="CG143" s="15"/>
      <c r="CH143" s="16"/>
      <c r="CI143" s="81" t="e">
        <f>#REF!+#REF!+'C'!CI143</f>
        <v>#REF!</v>
      </c>
      <c r="CJ143" s="82"/>
      <c r="CK143" s="83"/>
      <c r="CL143" s="13"/>
      <c r="CM143" s="14"/>
    </row>
    <row r="144" spans="1:91" ht="19.95" hidden="1" customHeight="1" x14ac:dyDescent="0.45">
      <c r="A144" s="152"/>
      <c r="B144" s="153"/>
      <c r="C144" s="153"/>
      <c r="D144" s="155"/>
      <c r="E144" s="135" t="s">
        <v>132</v>
      </c>
      <c r="F144" s="137"/>
      <c r="G144" s="81" t="e">
        <f>#REF!+#REF!+'C'!G144</f>
        <v>#REF!</v>
      </c>
      <c r="H144" s="82"/>
      <c r="I144" s="83"/>
      <c r="J144" s="81"/>
      <c r="K144" s="83"/>
      <c r="L144" s="78" t="e">
        <f>#REF!+#REF!+'C'!L144</f>
        <v>#REF!</v>
      </c>
      <c r="M144" s="79"/>
      <c r="N144" s="80"/>
      <c r="O144" s="78"/>
      <c r="P144" s="80"/>
      <c r="Q144" s="78" t="e">
        <f>#REF!+#REF!+'C'!Q144</f>
        <v>#REF!</v>
      </c>
      <c r="R144" s="79"/>
      <c r="S144" s="80"/>
      <c r="T144" s="78"/>
      <c r="U144" s="80"/>
      <c r="V144" s="78" t="e">
        <f>#REF!+#REF!+'C'!V144</f>
        <v>#REF!</v>
      </c>
      <c r="W144" s="79"/>
      <c r="X144" s="80"/>
      <c r="Y144" s="78"/>
      <c r="Z144" s="80"/>
      <c r="AA144" s="81" t="e">
        <f>#REF!+#REF!+'C'!AA144</f>
        <v>#REF!</v>
      </c>
      <c r="AB144" s="82"/>
      <c r="AC144" s="83"/>
      <c r="AD144" s="81"/>
      <c r="AE144" s="83"/>
      <c r="AF144" s="78" t="e">
        <f>#REF!+#REF!+'C'!AF144</f>
        <v>#REF!</v>
      </c>
      <c r="AG144" s="79"/>
      <c r="AH144" s="80"/>
      <c r="AI144" s="78"/>
      <c r="AJ144" s="80"/>
      <c r="AK144" s="78" t="e">
        <f>#REF!+#REF!+'C'!AK144</f>
        <v>#REF!</v>
      </c>
      <c r="AL144" s="79"/>
      <c r="AM144" s="80"/>
      <c r="AN144" s="78"/>
      <c r="AO144" s="80"/>
      <c r="AP144" s="78" t="e">
        <f>#REF!+#REF!+'C'!AP144</f>
        <v>#REF!</v>
      </c>
      <c r="AQ144" s="79"/>
      <c r="AR144" s="80"/>
      <c r="AS144" s="78"/>
      <c r="AT144" s="80"/>
      <c r="AU144" s="81" t="e">
        <f>#REF!+#REF!+'C'!AU144</f>
        <v>#REF!</v>
      </c>
      <c r="AV144" s="82"/>
      <c r="AW144" s="83"/>
      <c r="AX144" s="81"/>
      <c r="AY144" s="83"/>
      <c r="AZ144" s="78" t="e">
        <f>#REF!+#REF!+'C'!AZ144</f>
        <v>#REF!</v>
      </c>
      <c r="BA144" s="79"/>
      <c r="BB144" s="80"/>
      <c r="BC144" s="78"/>
      <c r="BD144" s="80"/>
      <c r="BE144" s="78" t="e">
        <f>#REF!+#REF!+'C'!BE144</f>
        <v>#REF!</v>
      </c>
      <c r="BF144" s="79"/>
      <c r="BG144" s="80"/>
      <c r="BH144" s="78"/>
      <c r="BI144" s="80"/>
      <c r="BJ144" s="78" t="e">
        <f>#REF!+#REF!+'C'!BJ144</f>
        <v>#REF!</v>
      </c>
      <c r="BK144" s="79"/>
      <c r="BL144" s="80"/>
      <c r="BM144" s="78"/>
      <c r="BN144" s="80"/>
      <c r="BO144" s="81" t="e">
        <f>#REF!+#REF!+'C'!BO144</f>
        <v>#REF!</v>
      </c>
      <c r="BP144" s="82"/>
      <c r="BQ144" s="83"/>
      <c r="BR144" s="81"/>
      <c r="BS144" s="83"/>
      <c r="BT144" s="78" t="e">
        <f>#REF!+#REF!+'C'!BT144</f>
        <v>#REF!</v>
      </c>
      <c r="BU144" s="79"/>
      <c r="BV144" s="80"/>
      <c r="BW144" s="78"/>
      <c r="BX144" s="80"/>
      <c r="BY144" s="78" t="e">
        <f>#REF!+#REF!+'C'!BY144</f>
        <v>#REF!</v>
      </c>
      <c r="BZ144" s="79"/>
      <c r="CA144" s="80"/>
      <c r="CB144" s="78"/>
      <c r="CC144" s="80"/>
      <c r="CD144" s="78" t="e">
        <f>#REF!+#REF!+'C'!CD144</f>
        <v>#REF!</v>
      </c>
      <c r="CE144" s="79"/>
      <c r="CF144" s="80"/>
      <c r="CG144" s="78"/>
      <c r="CH144" s="80"/>
      <c r="CI144" s="81" t="e">
        <f>#REF!+#REF!+'C'!CI144</f>
        <v>#REF!</v>
      </c>
      <c r="CJ144" s="82"/>
      <c r="CK144" s="83"/>
      <c r="CL144" s="81"/>
      <c r="CM144" s="83"/>
    </row>
    <row r="145" spans="1:91" ht="19.95" hidden="1" customHeight="1" x14ac:dyDescent="0.45">
      <c r="A145" s="152"/>
      <c r="B145" s="153"/>
      <c r="C145" s="153"/>
      <c r="D145" s="155"/>
      <c r="E145" s="135" t="s">
        <v>133</v>
      </c>
      <c r="F145" s="137"/>
      <c r="G145" s="84" t="e">
        <f>G144/G143</f>
        <v>#REF!</v>
      </c>
      <c r="H145" s="96"/>
      <c r="I145" s="85"/>
      <c r="J145" s="81"/>
      <c r="K145" s="83"/>
      <c r="L145" s="76" t="e">
        <f t="shared" ref="L145" si="256">L144/L143</f>
        <v>#REF!</v>
      </c>
      <c r="M145" s="95"/>
      <c r="N145" s="77"/>
      <c r="O145" s="78"/>
      <c r="P145" s="80"/>
      <c r="Q145" s="76" t="e">
        <f t="shared" ref="Q145" si="257">Q144/Q143</f>
        <v>#REF!</v>
      </c>
      <c r="R145" s="95"/>
      <c r="S145" s="77"/>
      <c r="T145" s="78"/>
      <c r="U145" s="80"/>
      <c r="V145" s="76" t="e">
        <f t="shared" ref="V145" si="258">V144/V143</f>
        <v>#REF!</v>
      </c>
      <c r="W145" s="95"/>
      <c r="X145" s="77"/>
      <c r="Y145" s="78"/>
      <c r="Z145" s="80"/>
      <c r="AA145" s="84" t="e">
        <f t="shared" ref="AA145" si="259">AA144/AA143</f>
        <v>#REF!</v>
      </c>
      <c r="AB145" s="96"/>
      <c r="AC145" s="85"/>
      <c r="AD145" s="81"/>
      <c r="AE145" s="83"/>
      <c r="AF145" s="76" t="e">
        <f t="shared" ref="AF145" si="260">AF144/AF143</f>
        <v>#REF!</v>
      </c>
      <c r="AG145" s="95"/>
      <c r="AH145" s="77"/>
      <c r="AI145" s="78"/>
      <c r="AJ145" s="80"/>
      <c r="AK145" s="76" t="e">
        <f t="shared" ref="AK145" si="261">AK144/AK143</f>
        <v>#REF!</v>
      </c>
      <c r="AL145" s="95"/>
      <c r="AM145" s="77"/>
      <c r="AN145" s="78"/>
      <c r="AO145" s="80"/>
      <c r="AP145" s="76" t="e">
        <f t="shared" ref="AP145" si="262">AP144/AP143</f>
        <v>#REF!</v>
      </c>
      <c r="AQ145" s="95"/>
      <c r="AR145" s="77"/>
      <c r="AS145" s="78"/>
      <c r="AT145" s="80"/>
      <c r="AU145" s="84" t="e">
        <f t="shared" ref="AU145" si="263">AU144/AU143</f>
        <v>#REF!</v>
      </c>
      <c r="AV145" s="96"/>
      <c r="AW145" s="85"/>
      <c r="AX145" s="81"/>
      <c r="AY145" s="83"/>
      <c r="AZ145" s="76" t="e">
        <f t="shared" ref="AZ145" si="264">AZ144/AZ143</f>
        <v>#REF!</v>
      </c>
      <c r="BA145" s="95"/>
      <c r="BB145" s="77"/>
      <c r="BC145" s="78"/>
      <c r="BD145" s="80"/>
      <c r="BE145" s="76" t="e">
        <f t="shared" ref="BE145" si="265">BE144/BE143</f>
        <v>#REF!</v>
      </c>
      <c r="BF145" s="95"/>
      <c r="BG145" s="77"/>
      <c r="BH145" s="78"/>
      <c r="BI145" s="80"/>
      <c r="BJ145" s="76" t="e">
        <f t="shared" ref="BJ145" si="266">BJ144/BJ143</f>
        <v>#REF!</v>
      </c>
      <c r="BK145" s="95"/>
      <c r="BL145" s="77"/>
      <c r="BM145" s="78"/>
      <c r="BN145" s="80"/>
      <c r="BO145" s="84" t="e">
        <f t="shared" ref="BO145" si="267">BO144/BO143</f>
        <v>#REF!</v>
      </c>
      <c r="BP145" s="96"/>
      <c r="BQ145" s="85"/>
      <c r="BR145" s="81"/>
      <c r="BS145" s="83"/>
      <c r="BT145" s="76" t="e">
        <f t="shared" ref="BT145" si="268">BT144/BT143</f>
        <v>#REF!</v>
      </c>
      <c r="BU145" s="95"/>
      <c r="BV145" s="77"/>
      <c r="BW145" s="78"/>
      <c r="BX145" s="80"/>
      <c r="BY145" s="76" t="e">
        <f t="shared" ref="BY145" si="269">BY144/BY143</f>
        <v>#REF!</v>
      </c>
      <c r="BZ145" s="95"/>
      <c r="CA145" s="77"/>
      <c r="CB145" s="78"/>
      <c r="CC145" s="80"/>
      <c r="CD145" s="76" t="e">
        <f t="shared" ref="CD145" si="270">CD144/CD143</f>
        <v>#REF!</v>
      </c>
      <c r="CE145" s="95"/>
      <c r="CF145" s="77"/>
      <c r="CG145" s="78"/>
      <c r="CH145" s="80"/>
      <c r="CI145" s="84" t="e">
        <f t="shared" ref="CI145" si="271">CI144/CI143</f>
        <v>#REF!</v>
      </c>
      <c r="CJ145" s="96"/>
      <c r="CK145" s="85"/>
      <c r="CL145" s="81"/>
      <c r="CM145" s="83"/>
    </row>
    <row r="146" spans="1:91" hidden="1" x14ac:dyDescent="0.45">
      <c r="A146" s="149"/>
      <c r="B146" s="150"/>
      <c r="C146" s="150"/>
      <c r="D146" s="151"/>
      <c r="E146" s="135" t="s">
        <v>98</v>
      </c>
      <c r="F146" s="137"/>
      <c r="G146" s="81" t="e">
        <f>#REF!+#REF!+'C'!G146</f>
        <v>#REF!</v>
      </c>
      <c r="H146" s="82"/>
      <c r="I146" s="83"/>
      <c r="J146" s="17"/>
      <c r="K146" s="18"/>
      <c r="L146" s="78" t="e">
        <f>#REF!+#REF!+'C'!L146</f>
        <v>#REF!</v>
      </c>
      <c r="M146" s="79"/>
      <c r="N146" s="80"/>
      <c r="O146" s="11"/>
      <c r="P146" s="12"/>
      <c r="Q146" s="78" t="e">
        <f>#REF!+#REF!+'C'!Q146</f>
        <v>#REF!</v>
      </c>
      <c r="R146" s="79"/>
      <c r="S146" s="80"/>
      <c r="T146" s="11"/>
      <c r="U146" s="12"/>
      <c r="V146" s="78" t="e">
        <f>#REF!+#REF!+'C'!V146</f>
        <v>#REF!</v>
      </c>
      <c r="W146" s="79"/>
      <c r="X146" s="80"/>
      <c r="Y146" s="11"/>
      <c r="Z146" s="12"/>
      <c r="AA146" s="81" t="e">
        <f>#REF!+#REF!+'C'!AA146</f>
        <v>#REF!</v>
      </c>
      <c r="AB146" s="82"/>
      <c r="AC146" s="83"/>
      <c r="AD146" s="17"/>
      <c r="AE146" s="18"/>
      <c r="AF146" s="78" t="e">
        <f>#REF!+#REF!+'C'!AF146</f>
        <v>#REF!</v>
      </c>
      <c r="AG146" s="79"/>
      <c r="AH146" s="80"/>
      <c r="AI146" s="11"/>
      <c r="AJ146" s="12"/>
      <c r="AK146" s="78" t="e">
        <f>#REF!+#REF!+'C'!AK146</f>
        <v>#REF!</v>
      </c>
      <c r="AL146" s="79"/>
      <c r="AM146" s="80"/>
      <c r="AN146" s="11"/>
      <c r="AO146" s="12"/>
      <c r="AP146" s="78" t="e">
        <f>#REF!+#REF!+'C'!AP146</f>
        <v>#REF!</v>
      </c>
      <c r="AQ146" s="79"/>
      <c r="AR146" s="80"/>
      <c r="AS146" s="11"/>
      <c r="AT146" s="12"/>
      <c r="AU146" s="81" t="e">
        <f>#REF!+#REF!+'C'!AU146</f>
        <v>#REF!</v>
      </c>
      <c r="AV146" s="82"/>
      <c r="AW146" s="83"/>
      <c r="AX146" s="17"/>
      <c r="AY146" s="18"/>
      <c r="AZ146" s="78" t="e">
        <f>#REF!+#REF!+'C'!AZ146</f>
        <v>#REF!</v>
      </c>
      <c r="BA146" s="79"/>
      <c r="BB146" s="80"/>
      <c r="BC146" s="11"/>
      <c r="BD146" s="12"/>
      <c r="BE146" s="78" t="e">
        <f>#REF!+#REF!+'C'!BE146</f>
        <v>#REF!</v>
      </c>
      <c r="BF146" s="79"/>
      <c r="BG146" s="80"/>
      <c r="BH146" s="11"/>
      <c r="BI146" s="12"/>
      <c r="BJ146" s="78" t="e">
        <f>#REF!+#REF!+'C'!BJ146</f>
        <v>#REF!</v>
      </c>
      <c r="BK146" s="79"/>
      <c r="BL146" s="80"/>
      <c r="BM146" s="11"/>
      <c r="BN146" s="12"/>
      <c r="BO146" s="81" t="e">
        <f>#REF!+#REF!+'C'!BO146</f>
        <v>#REF!</v>
      </c>
      <c r="BP146" s="82"/>
      <c r="BQ146" s="83"/>
      <c r="BR146" s="17"/>
      <c r="BS146" s="18"/>
      <c r="BT146" s="78" t="e">
        <f>#REF!+#REF!+'C'!BT146</f>
        <v>#REF!</v>
      </c>
      <c r="BU146" s="79"/>
      <c r="BV146" s="80"/>
      <c r="BW146" s="11"/>
      <c r="BX146" s="12"/>
      <c r="BY146" s="78" t="e">
        <f>#REF!+#REF!+'C'!BY146</f>
        <v>#REF!</v>
      </c>
      <c r="BZ146" s="79"/>
      <c r="CA146" s="80"/>
      <c r="CB146" s="11"/>
      <c r="CC146" s="12"/>
      <c r="CD146" s="78" t="e">
        <f>#REF!+#REF!+'C'!CD146</f>
        <v>#REF!</v>
      </c>
      <c r="CE146" s="79"/>
      <c r="CF146" s="80"/>
      <c r="CG146" s="11"/>
      <c r="CH146" s="12"/>
      <c r="CI146" s="81" t="e">
        <f>#REF!+#REF!+'C'!CI146</f>
        <v>#REF!</v>
      </c>
      <c r="CJ146" s="82"/>
      <c r="CK146" s="83"/>
      <c r="CL146" s="17"/>
      <c r="CM146" s="18"/>
    </row>
  </sheetData>
  <mergeCells count="3012">
    <mergeCell ref="AA121:AC121"/>
    <mergeCell ref="E146:F146"/>
    <mergeCell ref="G146:I146"/>
    <mergeCell ref="L146:N146"/>
    <mergeCell ref="Q146:S146"/>
    <mergeCell ref="V146:X146"/>
    <mergeCell ref="AA146:AC146"/>
    <mergeCell ref="BO145:BQ145"/>
    <mergeCell ref="BR145:BS145"/>
    <mergeCell ref="BT145:BV145"/>
    <mergeCell ref="BW145:BX145"/>
    <mergeCell ref="BY145:CA145"/>
    <mergeCell ref="CB145:CC145"/>
    <mergeCell ref="AZ145:BB145"/>
    <mergeCell ref="BC145:BD145"/>
    <mergeCell ref="BE145:BG145"/>
    <mergeCell ref="BH145:BI145"/>
    <mergeCell ref="AI145:AJ145"/>
    <mergeCell ref="AU145:AW145"/>
    <mergeCell ref="AX145:AY145"/>
    <mergeCell ref="V145:X145"/>
    <mergeCell ref="Y145:Z145"/>
    <mergeCell ref="AA145:AC145"/>
    <mergeCell ref="AD145:AE145"/>
    <mergeCell ref="AF145:AH145"/>
    <mergeCell ref="AZ144:BB144"/>
    <mergeCell ref="Y144:Z144"/>
    <mergeCell ref="AA144:AC144"/>
    <mergeCell ref="AD144:AE144"/>
    <mergeCell ref="AF144:AH144"/>
    <mergeCell ref="AI144:AJ144"/>
    <mergeCell ref="AK144:AM144"/>
    <mergeCell ref="CG144:CH144"/>
    <mergeCell ref="CI144:CK144"/>
    <mergeCell ref="CL144:CM144"/>
    <mergeCell ref="BJ146:BL146"/>
    <mergeCell ref="BO146:BQ146"/>
    <mergeCell ref="BT146:BV146"/>
    <mergeCell ref="BY146:CA146"/>
    <mergeCell ref="CD146:CF146"/>
    <mergeCell ref="CI146:CK146"/>
    <mergeCell ref="AF146:AH146"/>
    <mergeCell ref="AK146:AM146"/>
    <mergeCell ref="AP146:AR146"/>
    <mergeCell ref="AU146:AW146"/>
    <mergeCell ref="AZ146:BB146"/>
    <mergeCell ref="BE146:BG146"/>
    <mergeCell ref="CD145:CF145"/>
    <mergeCell ref="CG145:CH145"/>
    <mergeCell ref="CI145:CK145"/>
    <mergeCell ref="CL145:CM145"/>
    <mergeCell ref="CB144:CC144"/>
    <mergeCell ref="CD144:CF144"/>
    <mergeCell ref="BC144:BD144"/>
    <mergeCell ref="BE144:BG144"/>
    <mergeCell ref="BH144:BI144"/>
    <mergeCell ref="BJ144:BL144"/>
    <mergeCell ref="BM144:BN144"/>
    <mergeCell ref="BO144:BQ144"/>
    <mergeCell ref="AN144:AO144"/>
    <mergeCell ref="AP144:AR144"/>
    <mergeCell ref="AS144:AT144"/>
    <mergeCell ref="AU144:AW144"/>
    <mergeCell ref="AX144:AY144"/>
    <mergeCell ref="BT143:BV143"/>
    <mergeCell ref="BY143:CA143"/>
    <mergeCell ref="V143:X143"/>
    <mergeCell ref="AA143:AC143"/>
    <mergeCell ref="AF143:AH143"/>
    <mergeCell ref="AK143:AM143"/>
    <mergeCell ref="AP143:AR143"/>
    <mergeCell ref="AU143:AW143"/>
    <mergeCell ref="E145:F145"/>
    <mergeCell ref="G145:I145"/>
    <mergeCell ref="J145:K145"/>
    <mergeCell ref="L145:N145"/>
    <mergeCell ref="O145:P145"/>
    <mergeCell ref="Q145:S145"/>
    <mergeCell ref="T145:U145"/>
    <mergeCell ref="BR144:BS144"/>
    <mergeCell ref="BT144:BV144"/>
    <mergeCell ref="BW144:BX144"/>
    <mergeCell ref="BY144:CA144"/>
    <mergeCell ref="BJ145:BL145"/>
    <mergeCell ref="BM145:BN145"/>
    <mergeCell ref="AK145:AM145"/>
    <mergeCell ref="AN145:AO145"/>
    <mergeCell ref="AP145:AR145"/>
    <mergeCell ref="AS145:AT145"/>
    <mergeCell ref="BT142:BV142"/>
    <mergeCell ref="BY142:CA142"/>
    <mergeCell ref="CD142:CF142"/>
    <mergeCell ref="CI142:CK142"/>
    <mergeCell ref="A143:D146"/>
    <mergeCell ref="E143:F143"/>
    <mergeCell ref="G143:I143"/>
    <mergeCell ref="L143:N143"/>
    <mergeCell ref="Q143:S143"/>
    <mergeCell ref="AK142:AM142"/>
    <mergeCell ref="AP142:AR142"/>
    <mergeCell ref="AU142:AW142"/>
    <mergeCell ref="AZ142:BB142"/>
    <mergeCell ref="BE142:BG142"/>
    <mergeCell ref="BJ142:BL142"/>
    <mergeCell ref="CG141:CH141"/>
    <mergeCell ref="CI141:CK141"/>
    <mergeCell ref="A139:D142"/>
    <mergeCell ref="CD143:CF143"/>
    <mergeCell ref="CI143:CK143"/>
    <mergeCell ref="E144:F144"/>
    <mergeCell ref="G144:I144"/>
    <mergeCell ref="J144:K144"/>
    <mergeCell ref="L144:N144"/>
    <mergeCell ref="O144:P144"/>
    <mergeCell ref="Q144:S144"/>
    <mergeCell ref="T144:U144"/>
    <mergeCell ref="V144:X144"/>
    <mergeCell ref="AZ143:BB143"/>
    <mergeCell ref="BE143:BG143"/>
    <mergeCell ref="BJ143:BL143"/>
    <mergeCell ref="BO143:BQ143"/>
    <mergeCell ref="E142:F142"/>
    <mergeCell ref="G142:I142"/>
    <mergeCell ref="L142:N142"/>
    <mergeCell ref="Q142:S142"/>
    <mergeCell ref="V142:X142"/>
    <mergeCell ref="AA142:AC142"/>
    <mergeCell ref="AF142:AH142"/>
    <mergeCell ref="BR141:BS141"/>
    <mergeCell ref="BT141:BV141"/>
    <mergeCell ref="BW141:BX141"/>
    <mergeCell ref="BY141:CA141"/>
    <mergeCell ref="CB141:CC141"/>
    <mergeCell ref="CD141:CF141"/>
    <mergeCell ref="BC141:BD141"/>
    <mergeCell ref="BE141:BG141"/>
    <mergeCell ref="BH141:BI141"/>
    <mergeCell ref="BJ141:BL141"/>
    <mergeCell ref="BM141:BN141"/>
    <mergeCell ref="BO141:BQ141"/>
    <mergeCell ref="AN141:AO141"/>
    <mergeCell ref="AP141:AR141"/>
    <mergeCell ref="AS141:AT141"/>
    <mergeCell ref="AU141:AW141"/>
    <mergeCell ref="AX141:AY141"/>
    <mergeCell ref="AZ141:BB141"/>
    <mergeCell ref="Y141:Z141"/>
    <mergeCell ref="AA141:AC141"/>
    <mergeCell ref="AD141:AE141"/>
    <mergeCell ref="AF141:AH141"/>
    <mergeCell ref="AI141:AJ141"/>
    <mergeCell ref="AK141:AM141"/>
    <mergeCell ref="BO142:BQ142"/>
    <mergeCell ref="CL140:CM140"/>
    <mergeCell ref="E141:F141"/>
    <mergeCell ref="G141:I141"/>
    <mergeCell ref="J141:K141"/>
    <mergeCell ref="L141:N141"/>
    <mergeCell ref="O141:P141"/>
    <mergeCell ref="Q141:S141"/>
    <mergeCell ref="T141:U141"/>
    <mergeCell ref="V141:X141"/>
    <mergeCell ref="BT140:BV140"/>
    <mergeCell ref="BW140:BX140"/>
    <mergeCell ref="BY140:CA140"/>
    <mergeCell ref="CB140:CC140"/>
    <mergeCell ref="CD140:CF140"/>
    <mergeCell ref="CG140:CH140"/>
    <mergeCell ref="BE140:BG140"/>
    <mergeCell ref="BH140:BI140"/>
    <mergeCell ref="BJ140:BL140"/>
    <mergeCell ref="BM140:BN140"/>
    <mergeCell ref="BO140:BQ140"/>
    <mergeCell ref="BR140:BS140"/>
    <mergeCell ref="AP140:AR140"/>
    <mergeCell ref="AS140:AT140"/>
    <mergeCell ref="AU140:AW140"/>
    <mergeCell ref="AX140:AY140"/>
    <mergeCell ref="AZ140:BB140"/>
    <mergeCell ref="BC140:BD140"/>
    <mergeCell ref="AA140:AC140"/>
    <mergeCell ref="AD140:AE140"/>
    <mergeCell ref="AF140:AH140"/>
    <mergeCell ref="AI140:AJ140"/>
    <mergeCell ref="CL141:CM141"/>
    <mergeCell ref="AK140:AM140"/>
    <mergeCell ref="AN140:AO140"/>
    <mergeCell ref="CI139:CK139"/>
    <mergeCell ref="E140:F140"/>
    <mergeCell ref="G140:I140"/>
    <mergeCell ref="J140:K140"/>
    <mergeCell ref="L140:N140"/>
    <mergeCell ref="O140:P140"/>
    <mergeCell ref="Q140:S140"/>
    <mergeCell ref="T140:U140"/>
    <mergeCell ref="V140:X140"/>
    <mergeCell ref="Y140:Z140"/>
    <mergeCell ref="BE139:BG139"/>
    <mergeCell ref="BJ139:BL139"/>
    <mergeCell ref="BO139:BQ139"/>
    <mergeCell ref="BT139:BV139"/>
    <mergeCell ref="BY139:CA139"/>
    <mergeCell ref="CD139:CF139"/>
    <mergeCell ref="AA139:AC139"/>
    <mergeCell ref="AF139:AH139"/>
    <mergeCell ref="AK139:AM139"/>
    <mergeCell ref="AP139:AR139"/>
    <mergeCell ref="AU139:AW139"/>
    <mergeCell ref="AZ139:BB139"/>
    <mergeCell ref="E139:F139"/>
    <mergeCell ref="G139:I139"/>
    <mergeCell ref="L139:N139"/>
    <mergeCell ref="Q139:S139"/>
    <mergeCell ref="V139:X139"/>
    <mergeCell ref="CI140:CK140"/>
    <mergeCell ref="BJ138:BL138"/>
    <mergeCell ref="BO138:BQ138"/>
    <mergeCell ref="BT138:BV138"/>
    <mergeCell ref="BY138:CA138"/>
    <mergeCell ref="CD138:CF138"/>
    <mergeCell ref="CI138:CK138"/>
    <mergeCell ref="AF138:AH138"/>
    <mergeCell ref="AK138:AM138"/>
    <mergeCell ref="AP138:AR138"/>
    <mergeCell ref="AU138:AW138"/>
    <mergeCell ref="AZ138:BB138"/>
    <mergeCell ref="BE138:BG138"/>
    <mergeCell ref="E138:F138"/>
    <mergeCell ref="G138:I138"/>
    <mergeCell ref="L138:N138"/>
    <mergeCell ref="Q138:S138"/>
    <mergeCell ref="V138:X138"/>
    <mergeCell ref="AA138:AC138"/>
    <mergeCell ref="CL136:CM136"/>
    <mergeCell ref="BY137:CA137"/>
    <mergeCell ref="CB137:CC137"/>
    <mergeCell ref="CD137:CF137"/>
    <mergeCell ref="CG137:CH137"/>
    <mergeCell ref="CI137:CK137"/>
    <mergeCell ref="CL137:CM137"/>
    <mergeCell ref="BJ137:BL137"/>
    <mergeCell ref="BM137:BN137"/>
    <mergeCell ref="BO137:BQ137"/>
    <mergeCell ref="BR137:BS137"/>
    <mergeCell ref="BT137:BV137"/>
    <mergeCell ref="BW137:BX137"/>
    <mergeCell ref="AU137:AW137"/>
    <mergeCell ref="AX137:AY137"/>
    <mergeCell ref="AZ137:BB137"/>
    <mergeCell ref="BC137:BD137"/>
    <mergeCell ref="BE137:BG137"/>
    <mergeCell ref="BH137:BI137"/>
    <mergeCell ref="E136:F136"/>
    <mergeCell ref="G136:I136"/>
    <mergeCell ref="J136:K136"/>
    <mergeCell ref="AF137:AH137"/>
    <mergeCell ref="AI137:AJ137"/>
    <mergeCell ref="AK137:AM137"/>
    <mergeCell ref="AN137:AO137"/>
    <mergeCell ref="AP137:AR137"/>
    <mergeCell ref="AS137:AT137"/>
    <mergeCell ref="Q137:S137"/>
    <mergeCell ref="T137:U137"/>
    <mergeCell ref="V137:X137"/>
    <mergeCell ref="Y137:Z137"/>
    <mergeCell ref="AA137:AC137"/>
    <mergeCell ref="AD137:AE137"/>
    <mergeCell ref="CB136:CC136"/>
    <mergeCell ref="CD136:CF136"/>
    <mergeCell ref="E135:F135"/>
    <mergeCell ref="G135:I135"/>
    <mergeCell ref="L135:N135"/>
    <mergeCell ref="Q135:S135"/>
    <mergeCell ref="V135:X135"/>
    <mergeCell ref="AA135:AC135"/>
    <mergeCell ref="E137:F137"/>
    <mergeCell ref="G137:I137"/>
    <mergeCell ref="J137:K137"/>
    <mergeCell ref="L137:N137"/>
    <mergeCell ref="O137:P137"/>
    <mergeCell ref="BM136:BN136"/>
    <mergeCell ref="BO136:BQ136"/>
    <mergeCell ref="BR136:BS136"/>
    <mergeCell ref="BT136:BV136"/>
    <mergeCell ref="BW136:BX136"/>
    <mergeCell ref="BY136:CA136"/>
    <mergeCell ref="AX136:AY136"/>
    <mergeCell ref="AZ136:BB136"/>
    <mergeCell ref="BC136:BD136"/>
    <mergeCell ref="BE136:BG136"/>
    <mergeCell ref="BH136:BI136"/>
    <mergeCell ref="BJ136:BL136"/>
    <mergeCell ref="AI136:AJ136"/>
    <mergeCell ref="AK136:AM136"/>
    <mergeCell ref="AN136:AO136"/>
    <mergeCell ref="AP136:AR136"/>
    <mergeCell ref="AS136:AT136"/>
    <mergeCell ref="AU136:AW136"/>
    <mergeCell ref="T136:U136"/>
    <mergeCell ref="V136:X136"/>
    <mergeCell ref="Y136:Z136"/>
    <mergeCell ref="AZ134:BB134"/>
    <mergeCell ref="BC134:BD134"/>
    <mergeCell ref="BE134:BG134"/>
    <mergeCell ref="BH134:BI134"/>
    <mergeCell ref="L136:N136"/>
    <mergeCell ref="O136:P136"/>
    <mergeCell ref="Q136:S136"/>
    <mergeCell ref="BJ135:BL135"/>
    <mergeCell ref="BO135:BQ135"/>
    <mergeCell ref="BT135:BV135"/>
    <mergeCell ref="BY135:CA135"/>
    <mergeCell ref="CD135:CF135"/>
    <mergeCell ref="CI135:CK135"/>
    <mergeCell ref="AF135:AH135"/>
    <mergeCell ref="AK135:AM135"/>
    <mergeCell ref="AP135:AR135"/>
    <mergeCell ref="AU135:AW135"/>
    <mergeCell ref="AZ135:BB135"/>
    <mergeCell ref="BE135:BG135"/>
    <mergeCell ref="AA136:AC136"/>
    <mergeCell ref="AD136:AE136"/>
    <mergeCell ref="AF136:AH136"/>
    <mergeCell ref="CG136:CH136"/>
    <mergeCell ref="CI136:CK136"/>
    <mergeCell ref="CD133:CF133"/>
    <mergeCell ref="CG133:CH133"/>
    <mergeCell ref="CI133:CK133"/>
    <mergeCell ref="CL133:CM133"/>
    <mergeCell ref="A134:D138"/>
    <mergeCell ref="E134:F134"/>
    <mergeCell ref="G134:I134"/>
    <mergeCell ref="J134:K134"/>
    <mergeCell ref="L134:N134"/>
    <mergeCell ref="O134:P134"/>
    <mergeCell ref="BO133:BQ133"/>
    <mergeCell ref="BR133:BS133"/>
    <mergeCell ref="BT133:BV133"/>
    <mergeCell ref="BW133:BX133"/>
    <mergeCell ref="BY133:CA133"/>
    <mergeCell ref="CB133:CC133"/>
    <mergeCell ref="AZ133:BB133"/>
    <mergeCell ref="BC133:BD133"/>
    <mergeCell ref="BE133:BG133"/>
    <mergeCell ref="BH133:BI133"/>
    <mergeCell ref="BY134:CA134"/>
    <mergeCell ref="CB134:CC134"/>
    <mergeCell ref="CD134:CF134"/>
    <mergeCell ref="CG134:CH134"/>
    <mergeCell ref="CI134:CK134"/>
    <mergeCell ref="CL134:CM134"/>
    <mergeCell ref="BJ134:BL134"/>
    <mergeCell ref="BM134:BN134"/>
    <mergeCell ref="BO134:BQ134"/>
    <mergeCell ref="BR134:BS134"/>
    <mergeCell ref="BT134:BV134"/>
    <mergeCell ref="BW134:BX134"/>
    <mergeCell ref="AP133:AR133"/>
    <mergeCell ref="AS133:AT133"/>
    <mergeCell ref="AU133:AW133"/>
    <mergeCell ref="AX133:AY133"/>
    <mergeCell ref="V133:X133"/>
    <mergeCell ref="Y133:Z133"/>
    <mergeCell ref="AA133:AC133"/>
    <mergeCell ref="AD133:AE133"/>
    <mergeCell ref="AF133:AH133"/>
    <mergeCell ref="AI133:AJ133"/>
    <mergeCell ref="G133:I133"/>
    <mergeCell ref="J133:K133"/>
    <mergeCell ref="L133:N133"/>
    <mergeCell ref="O133:P133"/>
    <mergeCell ref="Q133:S133"/>
    <mergeCell ref="T133:U133"/>
    <mergeCell ref="AF134:AH134"/>
    <mergeCell ref="AI134:AJ134"/>
    <mergeCell ref="AK134:AM134"/>
    <mergeCell ref="AN134:AO134"/>
    <mergeCell ref="AP134:AR134"/>
    <mergeCell ref="AS134:AT134"/>
    <mergeCell ref="Q134:S134"/>
    <mergeCell ref="T134:U134"/>
    <mergeCell ref="V134:X134"/>
    <mergeCell ref="Y134:Z134"/>
    <mergeCell ref="AA134:AC134"/>
    <mergeCell ref="AD134:AE134"/>
    <mergeCell ref="AU134:AW134"/>
    <mergeCell ref="AX134:AY134"/>
    <mergeCell ref="BJ132:BN132"/>
    <mergeCell ref="BO132:BS132"/>
    <mergeCell ref="BT132:BX132"/>
    <mergeCell ref="BY132:CC132"/>
    <mergeCell ref="CD132:CH132"/>
    <mergeCell ref="CI132:CM132"/>
    <mergeCell ref="AF132:AJ132"/>
    <mergeCell ref="AK132:AO132"/>
    <mergeCell ref="AP132:AT132"/>
    <mergeCell ref="AU132:AY132"/>
    <mergeCell ref="AZ132:BD132"/>
    <mergeCell ref="BE132:BI132"/>
    <mergeCell ref="BT129:BV129"/>
    <mergeCell ref="BY129:CA129"/>
    <mergeCell ref="CD129:CF129"/>
    <mergeCell ref="CI129:CK129"/>
    <mergeCell ref="A132:F133"/>
    <mergeCell ref="G132:K132"/>
    <mergeCell ref="L132:P132"/>
    <mergeCell ref="Q132:U132"/>
    <mergeCell ref="V132:Z132"/>
    <mergeCell ref="AA132:AE132"/>
    <mergeCell ref="AP129:AR129"/>
    <mergeCell ref="AU129:AW129"/>
    <mergeCell ref="AZ129:BB129"/>
    <mergeCell ref="BE129:BG129"/>
    <mergeCell ref="BJ129:BL129"/>
    <mergeCell ref="BO129:BQ129"/>
    <mergeCell ref="BJ133:BL133"/>
    <mergeCell ref="BM133:BN133"/>
    <mergeCell ref="AK133:AM133"/>
    <mergeCell ref="AN133:AO133"/>
    <mergeCell ref="CI128:CK128"/>
    <mergeCell ref="CL128:CM128"/>
    <mergeCell ref="E129:F129"/>
    <mergeCell ref="G129:I129"/>
    <mergeCell ref="L129:N129"/>
    <mergeCell ref="Q129:S129"/>
    <mergeCell ref="V129:X129"/>
    <mergeCell ref="AA129:AC129"/>
    <mergeCell ref="AF129:AH129"/>
    <mergeCell ref="AK129:AM129"/>
    <mergeCell ref="BT128:BV128"/>
    <mergeCell ref="BW128:BX128"/>
    <mergeCell ref="BY128:CA128"/>
    <mergeCell ref="CB128:CC128"/>
    <mergeCell ref="CD128:CF128"/>
    <mergeCell ref="CG128:CH128"/>
    <mergeCell ref="BE128:BG128"/>
    <mergeCell ref="BH128:BI128"/>
    <mergeCell ref="BJ128:BL128"/>
    <mergeCell ref="BM128:BN128"/>
    <mergeCell ref="BO128:BQ128"/>
    <mergeCell ref="BR128:BS128"/>
    <mergeCell ref="AP128:AR128"/>
    <mergeCell ref="AS128:AT128"/>
    <mergeCell ref="AU128:AW128"/>
    <mergeCell ref="AX128:AY128"/>
    <mergeCell ref="AZ128:BB128"/>
    <mergeCell ref="BC128:BD128"/>
    <mergeCell ref="AA128:AC128"/>
    <mergeCell ref="AD128:AE128"/>
    <mergeCell ref="AF128:AH128"/>
    <mergeCell ref="AI128:AJ128"/>
    <mergeCell ref="AK128:AM128"/>
    <mergeCell ref="AN128:AO128"/>
    <mergeCell ref="CL127:CM127"/>
    <mergeCell ref="E128:F128"/>
    <mergeCell ref="G128:I128"/>
    <mergeCell ref="J128:K128"/>
    <mergeCell ref="L128:N128"/>
    <mergeCell ref="O128:P128"/>
    <mergeCell ref="Q128:S128"/>
    <mergeCell ref="T128:U128"/>
    <mergeCell ref="V128:X128"/>
    <mergeCell ref="Y128:Z128"/>
    <mergeCell ref="BW127:BX127"/>
    <mergeCell ref="BY127:CA127"/>
    <mergeCell ref="CB127:CC127"/>
    <mergeCell ref="CD127:CF127"/>
    <mergeCell ref="CG127:CH127"/>
    <mergeCell ref="CI127:CK127"/>
    <mergeCell ref="BH127:BI127"/>
    <mergeCell ref="BJ127:BL127"/>
    <mergeCell ref="BM127:BN127"/>
    <mergeCell ref="BO127:BQ127"/>
    <mergeCell ref="BR127:BS127"/>
    <mergeCell ref="BT127:BV127"/>
    <mergeCell ref="AS127:AT127"/>
    <mergeCell ref="AU127:AW127"/>
    <mergeCell ref="AX127:AY127"/>
    <mergeCell ref="AZ127:BB127"/>
    <mergeCell ref="BC127:BD127"/>
    <mergeCell ref="BE127:BG127"/>
    <mergeCell ref="AD127:AE127"/>
    <mergeCell ref="AF127:AH127"/>
    <mergeCell ref="AA127:AC127"/>
    <mergeCell ref="AF126:AH126"/>
    <mergeCell ref="AI126:AJ126"/>
    <mergeCell ref="AK126:AM126"/>
    <mergeCell ref="AN126:AO126"/>
    <mergeCell ref="BY126:CA126"/>
    <mergeCell ref="CB126:CC126"/>
    <mergeCell ref="CD126:CF126"/>
    <mergeCell ref="CG126:CH126"/>
    <mergeCell ref="CI126:CK126"/>
    <mergeCell ref="CL126:CM126"/>
    <mergeCell ref="BJ126:BL126"/>
    <mergeCell ref="BM126:BN126"/>
    <mergeCell ref="BO126:BQ126"/>
    <mergeCell ref="BR126:BS126"/>
    <mergeCell ref="BT126:BV126"/>
    <mergeCell ref="BW126:BX126"/>
    <mergeCell ref="AU126:AW126"/>
    <mergeCell ref="AX126:AY126"/>
    <mergeCell ref="AZ126:BB126"/>
    <mergeCell ref="BC126:BD126"/>
    <mergeCell ref="BE126:BG126"/>
    <mergeCell ref="BH126:BI126"/>
    <mergeCell ref="Q124:S124"/>
    <mergeCell ref="T124:U124"/>
    <mergeCell ref="V124:X124"/>
    <mergeCell ref="Y124:Z124"/>
    <mergeCell ref="AA124:AC124"/>
    <mergeCell ref="AP126:AR126"/>
    <mergeCell ref="AS126:AT126"/>
    <mergeCell ref="Q126:S126"/>
    <mergeCell ref="T126:U126"/>
    <mergeCell ref="V126:X126"/>
    <mergeCell ref="Y126:Z126"/>
    <mergeCell ref="AA126:AC126"/>
    <mergeCell ref="AD126:AE126"/>
    <mergeCell ref="C126:D129"/>
    <mergeCell ref="E126:F126"/>
    <mergeCell ref="G126:I126"/>
    <mergeCell ref="J126:K126"/>
    <mergeCell ref="L126:N126"/>
    <mergeCell ref="O126:P126"/>
    <mergeCell ref="E127:F127"/>
    <mergeCell ref="G127:I127"/>
    <mergeCell ref="J127:K127"/>
    <mergeCell ref="L127:N127"/>
    <mergeCell ref="AI127:AJ127"/>
    <mergeCell ref="AK127:AM127"/>
    <mergeCell ref="AN127:AO127"/>
    <mergeCell ref="AP127:AR127"/>
    <mergeCell ref="O127:P127"/>
    <mergeCell ref="Q127:S127"/>
    <mergeCell ref="T127:U127"/>
    <mergeCell ref="V127:X127"/>
    <mergeCell ref="Y127:Z127"/>
    <mergeCell ref="BJ125:BL125"/>
    <mergeCell ref="BO125:BQ125"/>
    <mergeCell ref="BT125:BV125"/>
    <mergeCell ref="BY125:CA125"/>
    <mergeCell ref="CD125:CF125"/>
    <mergeCell ref="CI125:CK125"/>
    <mergeCell ref="AF125:AH125"/>
    <mergeCell ref="AK125:AM125"/>
    <mergeCell ref="AP125:AR125"/>
    <mergeCell ref="AU125:AW125"/>
    <mergeCell ref="AZ125:BB125"/>
    <mergeCell ref="BE125:BG125"/>
    <mergeCell ref="E125:F125"/>
    <mergeCell ref="G125:I125"/>
    <mergeCell ref="L125:N125"/>
    <mergeCell ref="Q125:S125"/>
    <mergeCell ref="V125:X125"/>
    <mergeCell ref="AA125:AC125"/>
    <mergeCell ref="AD124:AE124"/>
    <mergeCell ref="CB123:CC123"/>
    <mergeCell ref="CD123:CF123"/>
    <mergeCell ref="CG123:CH123"/>
    <mergeCell ref="CI123:CK123"/>
    <mergeCell ref="CL123:CM123"/>
    <mergeCell ref="BY124:CA124"/>
    <mergeCell ref="CB124:CC124"/>
    <mergeCell ref="CD124:CF124"/>
    <mergeCell ref="CG124:CH124"/>
    <mergeCell ref="CI124:CK124"/>
    <mergeCell ref="CL124:CM124"/>
    <mergeCell ref="BJ124:BL124"/>
    <mergeCell ref="BM124:BN124"/>
    <mergeCell ref="BO124:BQ124"/>
    <mergeCell ref="BR124:BS124"/>
    <mergeCell ref="BT124:BV124"/>
    <mergeCell ref="BW124:BX124"/>
    <mergeCell ref="AU124:AW124"/>
    <mergeCell ref="AX124:AY124"/>
    <mergeCell ref="AZ124:BB124"/>
    <mergeCell ref="BC124:BD124"/>
    <mergeCell ref="BE124:BG124"/>
    <mergeCell ref="BH124:BI124"/>
    <mergeCell ref="AF124:AH124"/>
    <mergeCell ref="AI124:AJ124"/>
    <mergeCell ref="AK124:AM124"/>
    <mergeCell ref="AN124:AO124"/>
    <mergeCell ref="AP124:AR124"/>
    <mergeCell ref="AS124:AT124"/>
    <mergeCell ref="E124:F124"/>
    <mergeCell ref="G124:I124"/>
    <mergeCell ref="J124:K124"/>
    <mergeCell ref="L124:N124"/>
    <mergeCell ref="O124:P124"/>
    <mergeCell ref="BM123:BN123"/>
    <mergeCell ref="BO123:BQ123"/>
    <mergeCell ref="BR123:BS123"/>
    <mergeCell ref="BT123:BV123"/>
    <mergeCell ref="BW123:BX123"/>
    <mergeCell ref="BY123:CA123"/>
    <mergeCell ref="AX123:AY123"/>
    <mergeCell ref="AZ123:BB123"/>
    <mergeCell ref="BC123:BD123"/>
    <mergeCell ref="BE123:BG123"/>
    <mergeCell ref="BH123:BI123"/>
    <mergeCell ref="BJ123:BL123"/>
    <mergeCell ref="AI123:AJ123"/>
    <mergeCell ref="AK123:AM123"/>
    <mergeCell ref="AN123:AO123"/>
    <mergeCell ref="AP123:AR123"/>
    <mergeCell ref="AS123:AT123"/>
    <mergeCell ref="AU123:AW123"/>
    <mergeCell ref="T123:U123"/>
    <mergeCell ref="V123:X123"/>
    <mergeCell ref="Y123:Z123"/>
    <mergeCell ref="AA123:AC123"/>
    <mergeCell ref="AD123:AE123"/>
    <mergeCell ref="AF123:AH123"/>
    <mergeCell ref="E123:F123"/>
    <mergeCell ref="G123:I123"/>
    <mergeCell ref="J123:K123"/>
    <mergeCell ref="L123:N123"/>
    <mergeCell ref="O123:P123"/>
    <mergeCell ref="Q123:S123"/>
    <mergeCell ref="BY122:CA122"/>
    <mergeCell ref="CB122:CC122"/>
    <mergeCell ref="CD122:CF122"/>
    <mergeCell ref="CG122:CH122"/>
    <mergeCell ref="CI122:CK122"/>
    <mergeCell ref="CL122:CM122"/>
    <mergeCell ref="BJ122:BL122"/>
    <mergeCell ref="BM122:BN122"/>
    <mergeCell ref="BO122:BQ122"/>
    <mergeCell ref="BR122:BS122"/>
    <mergeCell ref="BT122:BV122"/>
    <mergeCell ref="BW122:BX122"/>
    <mergeCell ref="AU122:AW122"/>
    <mergeCell ref="AX122:AY122"/>
    <mergeCell ref="AZ122:BB122"/>
    <mergeCell ref="BC122:BD122"/>
    <mergeCell ref="BE122:BG122"/>
    <mergeCell ref="BH122:BI122"/>
    <mergeCell ref="AF122:AH122"/>
    <mergeCell ref="AI122:AJ122"/>
    <mergeCell ref="AK122:AM122"/>
    <mergeCell ref="AN122:AO122"/>
    <mergeCell ref="AP122:AR122"/>
    <mergeCell ref="AS122:AT122"/>
    <mergeCell ref="Q122:S122"/>
    <mergeCell ref="T122:U122"/>
    <mergeCell ref="V122:X122"/>
    <mergeCell ref="Y122:Z122"/>
    <mergeCell ref="AA122:AC122"/>
    <mergeCell ref="AD122:AE122"/>
    <mergeCell ref="BY121:CA121"/>
    <mergeCell ref="CD121:CF121"/>
    <mergeCell ref="A122:B129"/>
    <mergeCell ref="C122:D125"/>
    <mergeCell ref="E122:F122"/>
    <mergeCell ref="G122:I122"/>
    <mergeCell ref="J122:K122"/>
    <mergeCell ref="L122:N122"/>
    <mergeCell ref="O122:P122"/>
    <mergeCell ref="AZ121:BB121"/>
    <mergeCell ref="BE121:BG121"/>
    <mergeCell ref="BJ121:BL121"/>
    <mergeCell ref="BT121:BV121"/>
    <mergeCell ref="CI120:CK120"/>
    <mergeCell ref="CL120:CM120"/>
    <mergeCell ref="E121:F121"/>
    <mergeCell ref="G121:I121"/>
    <mergeCell ref="L121:N121"/>
    <mergeCell ref="Q121:S121"/>
    <mergeCell ref="V121:X121"/>
    <mergeCell ref="AF121:AH121"/>
    <mergeCell ref="AK121:AM121"/>
    <mergeCell ref="AP121:AR121"/>
    <mergeCell ref="BT120:BV120"/>
    <mergeCell ref="BW120:BX120"/>
    <mergeCell ref="BY120:CA120"/>
    <mergeCell ref="CB120:CC120"/>
    <mergeCell ref="CD120:CF120"/>
    <mergeCell ref="CG120:CH120"/>
    <mergeCell ref="BE120:BG120"/>
    <mergeCell ref="BH120:BI120"/>
    <mergeCell ref="BM120:BN120"/>
    <mergeCell ref="BO120:BQ120"/>
    <mergeCell ref="BR120:BS120"/>
    <mergeCell ref="AP120:AR120"/>
    <mergeCell ref="AS120:AT120"/>
    <mergeCell ref="AU120:AW120"/>
    <mergeCell ref="AX120:AY120"/>
    <mergeCell ref="AZ120:BB120"/>
    <mergeCell ref="BC120:BD120"/>
    <mergeCell ref="AA120:AC120"/>
    <mergeCell ref="AD120:AE120"/>
    <mergeCell ref="AF120:AH120"/>
    <mergeCell ref="AI120:AJ120"/>
    <mergeCell ref="AK120:AM120"/>
    <mergeCell ref="AN120:AO120"/>
    <mergeCell ref="CL119:CM119"/>
    <mergeCell ref="AP119:AR119"/>
    <mergeCell ref="G120:I120"/>
    <mergeCell ref="J120:K120"/>
    <mergeCell ref="L120:N120"/>
    <mergeCell ref="O120:P120"/>
    <mergeCell ref="Q120:S120"/>
    <mergeCell ref="T120:U120"/>
    <mergeCell ref="V120:X120"/>
    <mergeCell ref="Y120:Z120"/>
    <mergeCell ref="BW119:BX119"/>
    <mergeCell ref="BY119:CA119"/>
    <mergeCell ref="CB119:CC119"/>
    <mergeCell ref="CD119:CF119"/>
    <mergeCell ref="CG119:CH119"/>
    <mergeCell ref="CI119:CK119"/>
    <mergeCell ref="BH119:BI119"/>
    <mergeCell ref="BJ119:BL119"/>
    <mergeCell ref="BM119:BN119"/>
    <mergeCell ref="BO119:BQ119"/>
    <mergeCell ref="BR119:BS119"/>
    <mergeCell ref="BT119:BV119"/>
    <mergeCell ref="AS119:AT119"/>
    <mergeCell ref="AU119:AW119"/>
    <mergeCell ref="AX119:AY119"/>
    <mergeCell ref="AZ119:BB119"/>
    <mergeCell ref="BC119:BD119"/>
    <mergeCell ref="BE119:BG119"/>
    <mergeCell ref="AD119:AE119"/>
    <mergeCell ref="AF119:AH119"/>
    <mergeCell ref="AI119:AJ119"/>
    <mergeCell ref="AK119:AM119"/>
    <mergeCell ref="AN119:AO119"/>
    <mergeCell ref="BJ120:BL120"/>
    <mergeCell ref="BY118:CA118"/>
    <mergeCell ref="CB118:CC118"/>
    <mergeCell ref="CD118:CF118"/>
    <mergeCell ref="CG118:CH118"/>
    <mergeCell ref="CI118:CK118"/>
    <mergeCell ref="CL118:CM118"/>
    <mergeCell ref="BJ118:BL118"/>
    <mergeCell ref="BM118:BN118"/>
    <mergeCell ref="BO118:BQ118"/>
    <mergeCell ref="BR118:BS118"/>
    <mergeCell ref="BT118:BV118"/>
    <mergeCell ref="BW118:BX118"/>
    <mergeCell ref="AU118:AW118"/>
    <mergeCell ref="AX118:AY118"/>
    <mergeCell ref="AZ118:BB118"/>
    <mergeCell ref="BC118:BD118"/>
    <mergeCell ref="BE118:BG118"/>
    <mergeCell ref="BH118:BI118"/>
    <mergeCell ref="V118:X118"/>
    <mergeCell ref="Y118:Z118"/>
    <mergeCell ref="AA118:AC118"/>
    <mergeCell ref="AD118:AE118"/>
    <mergeCell ref="C118:D121"/>
    <mergeCell ref="E118:F118"/>
    <mergeCell ref="G118:I118"/>
    <mergeCell ref="J118:K118"/>
    <mergeCell ref="L118:N118"/>
    <mergeCell ref="O118:P118"/>
    <mergeCell ref="E119:F119"/>
    <mergeCell ref="G119:I119"/>
    <mergeCell ref="J119:K119"/>
    <mergeCell ref="L119:N119"/>
    <mergeCell ref="BJ117:BL117"/>
    <mergeCell ref="BO117:BQ117"/>
    <mergeCell ref="BT117:BV117"/>
    <mergeCell ref="O119:P119"/>
    <mergeCell ref="Q119:S119"/>
    <mergeCell ref="T119:U119"/>
    <mergeCell ref="V119:X119"/>
    <mergeCell ref="Y119:Z119"/>
    <mergeCell ref="AA119:AC119"/>
    <mergeCell ref="AF118:AH118"/>
    <mergeCell ref="AI118:AJ118"/>
    <mergeCell ref="AK118:AM118"/>
    <mergeCell ref="AN118:AO118"/>
    <mergeCell ref="AP118:AR118"/>
    <mergeCell ref="AS118:AT118"/>
    <mergeCell ref="Q118:S118"/>
    <mergeCell ref="T118:U118"/>
    <mergeCell ref="E120:F120"/>
    <mergeCell ref="BY117:CA117"/>
    <mergeCell ref="CD117:CF117"/>
    <mergeCell ref="CI117:CK117"/>
    <mergeCell ref="AF117:AH117"/>
    <mergeCell ref="AK117:AM117"/>
    <mergeCell ref="AP117:AR117"/>
    <mergeCell ref="AU117:AW117"/>
    <mergeCell ref="AZ117:BB117"/>
    <mergeCell ref="BE117:BG117"/>
    <mergeCell ref="E117:F117"/>
    <mergeCell ref="G117:I117"/>
    <mergeCell ref="L117:N117"/>
    <mergeCell ref="Q117:S117"/>
    <mergeCell ref="V117:X117"/>
    <mergeCell ref="AA117:AC117"/>
    <mergeCell ref="BY116:CA116"/>
    <mergeCell ref="CB116:CC116"/>
    <mergeCell ref="CD116:CF116"/>
    <mergeCell ref="CG116:CH116"/>
    <mergeCell ref="CI116:CK116"/>
    <mergeCell ref="Q116:S116"/>
    <mergeCell ref="T116:U116"/>
    <mergeCell ref="V116:X116"/>
    <mergeCell ref="Y116:Z116"/>
    <mergeCell ref="AA116:AC116"/>
    <mergeCell ref="AD116:AE116"/>
    <mergeCell ref="CL116:CM116"/>
    <mergeCell ref="BJ116:BL116"/>
    <mergeCell ref="BM116:BN116"/>
    <mergeCell ref="BO116:BQ116"/>
    <mergeCell ref="BR116:BS116"/>
    <mergeCell ref="BT116:BV116"/>
    <mergeCell ref="BW116:BX116"/>
    <mergeCell ref="AU116:AW116"/>
    <mergeCell ref="AX116:AY116"/>
    <mergeCell ref="AZ116:BB116"/>
    <mergeCell ref="BC116:BD116"/>
    <mergeCell ref="BE116:BG116"/>
    <mergeCell ref="BH116:BI116"/>
    <mergeCell ref="AF116:AH116"/>
    <mergeCell ref="AI116:AJ116"/>
    <mergeCell ref="AK116:AM116"/>
    <mergeCell ref="AN116:AO116"/>
    <mergeCell ref="AP116:AR116"/>
    <mergeCell ref="AS116:AT116"/>
    <mergeCell ref="CB115:CC115"/>
    <mergeCell ref="CD115:CF115"/>
    <mergeCell ref="CG115:CH115"/>
    <mergeCell ref="CI115:CK115"/>
    <mergeCell ref="CL115:CM115"/>
    <mergeCell ref="E116:F116"/>
    <mergeCell ref="G116:I116"/>
    <mergeCell ref="J116:K116"/>
    <mergeCell ref="L116:N116"/>
    <mergeCell ref="O116:P116"/>
    <mergeCell ref="BM115:BN115"/>
    <mergeCell ref="BO115:BQ115"/>
    <mergeCell ref="BR115:BS115"/>
    <mergeCell ref="BT115:BV115"/>
    <mergeCell ref="BW115:BX115"/>
    <mergeCell ref="BY115:CA115"/>
    <mergeCell ref="AX115:AY115"/>
    <mergeCell ref="AZ115:BB115"/>
    <mergeCell ref="BC115:BD115"/>
    <mergeCell ref="BE115:BG115"/>
    <mergeCell ref="BH115:BI115"/>
    <mergeCell ref="BJ115:BL115"/>
    <mergeCell ref="AI115:AJ115"/>
    <mergeCell ref="AK115:AM115"/>
    <mergeCell ref="AN115:AO115"/>
    <mergeCell ref="AP115:AR115"/>
    <mergeCell ref="AS115:AT115"/>
    <mergeCell ref="AU115:AW115"/>
    <mergeCell ref="T115:U115"/>
    <mergeCell ref="V115:X115"/>
    <mergeCell ref="Y115:Z115"/>
    <mergeCell ref="AA115:AC115"/>
    <mergeCell ref="CD114:CF114"/>
    <mergeCell ref="CG114:CH114"/>
    <mergeCell ref="CI114:CK114"/>
    <mergeCell ref="CL114:CM114"/>
    <mergeCell ref="BJ114:BL114"/>
    <mergeCell ref="BM114:BN114"/>
    <mergeCell ref="BO114:BQ114"/>
    <mergeCell ref="BR114:BS114"/>
    <mergeCell ref="BT114:BV114"/>
    <mergeCell ref="BW114:BX114"/>
    <mergeCell ref="AU114:AW114"/>
    <mergeCell ref="AX114:AY114"/>
    <mergeCell ref="AZ114:BB114"/>
    <mergeCell ref="BC114:BD114"/>
    <mergeCell ref="BE114:BG114"/>
    <mergeCell ref="BH114:BI114"/>
    <mergeCell ref="AF114:AH114"/>
    <mergeCell ref="AI114:AJ114"/>
    <mergeCell ref="AK114:AM114"/>
    <mergeCell ref="AN114:AO114"/>
    <mergeCell ref="AP114:AR114"/>
    <mergeCell ref="AS114:AT114"/>
    <mergeCell ref="Q114:S114"/>
    <mergeCell ref="T114:U114"/>
    <mergeCell ref="V114:X114"/>
    <mergeCell ref="Y114:Z114"/>
    <mergeCell ref="AA114:AC114"/>
    <mergeCell ref="AD114:AE114"/>
    <mergeCell ref="BY113:CA113"/>
    <mergeCell ref="CD113:CF113"/>
    <mergeCell ref="CI113:CK113"/>
    <mergeCell ref="A114:B121"/>
    <mergeCell ref="C114:D117"/>
    <mergeCell ref="E114:F114"/>
    <mergeCell ref="G114:I114"/>
    <mergeCell ref="J114:K114"/>
    <mergeCell ref="L114:N114"/>
    <mergeCell ref="O114:P114"/>
    <mergeCell ref="AU113:AW113"/>
    <mergeCell ref="AZ113:BB113"/>
    <mergeCell ref="BE113:BG113"/>
    <mergeCell ref="BJ113:BL113"/>
    <mergeCell ref="BO113:BQ113"/>
    <mergeCell ref="BT113:BV113"/>
    <mergeCell ref="AD115:AE115"/>
    <mergeCell ref="AF115:AH115"/>
    <mergeCell ref="E115:F115"/>
    <mergeCell ref="G115:I115"/>
    <mergeCell ref="J115:K115"/>
    <mergeCell ref="L115:N115"/>
    <mergeCell ref="O115:P115"/>
    <mergeCell ref="Q115:S115"/>
    <mergeCell ref="BY114:CA114"/>
    <mergeCell ref="CB114:CC114"/>
    <mergeCell ref="CL112:CM112"/>
    <mergeCell ref="E113:F113"/>
    <mergeCell ref="G113:I113"/>
    <mergeCell ref="L113:N113"/>
    <mergeCell ref="Q113:S113"/>
    <mergeCell ref="V113:X113"/>
    <mergeCell ref="AA113:AC113"/>
    <mergeCell ref="AF113:AH113"/>
    <mergeCell ref="AK113:AM113"/>
    <mergeCell ref="AP113:AR113"/>
    <mergeCell ref="BW112:BX112"/>
    <mergeCell ref="BY112:CA112"/>
    <mergeCell ref="CB112:CC112"/>
    <mergeCell ref="CD112:CF112"/>
    <mergeCell ref="CG112:CH112"/>
    <mergeCell ref="CI112:CK112"/>
    <mergeCell ref="BH112:BI112"/>
    <mergeCell ref="BJ112:BL112"/>
    <mergeCell ref="BM112:BN112"/>
    <mergeCell ref="BO112:BQ112"/>
    <mergeCell ref="BR112:BS112"/>
    <mergeCell ref="BT112:BV112"/>
    <mergeCell ref="AS112:AT112"/>
    <mergeCell ref="AU112:AW112"/>
    <mergeCell ref="AX112:AY112"/>
    <mergeCell ref="AZ112:BB112"/>
    <mergeCell ref="BC112:BD112"/>
    <mergeCell ref="BE112:BG112"/>
    <mergeCell ref="AD112:AE112"/>
    <mergeCell ref="AF112:AH112"/>
    <mergeCell ref="AI112:AJ112"/>
    <mergeCell ref="AK112:AM112"/>
    <mergeCell ref="AN112:AO112"/>
    <mergeCell ref="AP112:AR112"/>
    <mergeCell ref="O112:P112"/>
    <mergeCell ref="Q112:S112"/>
    <mergeCell ref="T112:U112"/>
    <mergeCell ref="V112:X112"/>
    <mergeCell ref="Y112:Z112"/>
    <mergeCell ref="AA112:AC112"/>
    <mergeCell ref="BY111:CA111"/>
    <mergeCell ref="CB111:CC111"/>
    <mergeCell ref="CD111:CF111"/>
    <mergeCell ref="CG111:CH111"/>
    <mergeCell ref="CI111:CK111"/>
    <mergeCell ref="CL111:CM111"/>
    <mergeCell ref="BJ111:BL111"/>
    <mergeCell ref="BM111:BN111"/>
    <mergeCell ref="BO111:BQ111"/>
    <mergeCell ref="BR111:BS111"/>
    <mergeCell ref="BT111:BV111"/>
    <mergeCell ref="BW111:BX111"/>
    <mergeCell ref="AU111:AW111"/>
    <mergeCell ref="AX111:AY111"/>
    <mergeCell ref="AZ111:BB111"/>
    <mergeCell ref="BC111:BD111"/>
    <mergeCell ref="BE111:BG111"/>
    <mergeCell ref="BH111:BI111"/>
    <mergeCell ref="AF111:AH111"/>
    <mergeCell ref="AI111:AJ111"/>
    <mergeCell ref="AK111:AM111"/>
    <mergeCell ref="AN111:AO111"/>
    <mergeCell ref="AP111:AR111"/>
    <mergeCell ref="AS111:AT111"/>
    <mergeCell ref="V111:X111"/>
    <mergeCell ref="Y111:Z111"/>
    <mergeCell ref="AA111:AC111"/>
    <mergeCell ref="AD111:AE111"/>
    <mergeCell ref="BO110:BQ110"/>
    <mergeCell ref="BT110:BV110"/>
    <mergeCell ref="BY110:CA110"/>
    <mergeCell ref="CD110:CF110"/>
    <mergeCell ref="CI110:CK110"/>
    <mergeCell ref="E111:F111"/>
    <mergeCell ref="G111:I111"/>
    <mergeCell ref="J111:K111"/>
    <mergeCell ref="L111:N111"/>
    <mergeCell ref="O111:P111"/>
    <mergeCell ref="AK110:AM110"/>
    <mergeCell ref="AP110:AR110"/>
    <mergeCell ref="AU110:AW110"/>
    <mergeCell ref="AZ110:BB110"/>
    <mergeCell ref="BE110:BG110"/>
    <mergeCell ref="BJ110:BL110"/>
    <mergeCell ref="AU108:AW108"/>
    <mergeCell ref="AZ108:BB108"/>
    <mergeCell ref="CG109:CH109"/>
    <mergeCell ref="CI109:CK109"/>
    <mergeCell ref="CL109:CM109"/>
    <mergeCell ref="E110:F110"/>
    <mergeCell ref="G110:I110"/>
    <mergeCell ref="L110:N110"/>
    <mergeCell ref="Q110:S110"/>
    <mergeCell ref="V110:X110"/>
    <mergeCell ref="AA110:AC110"/>
    <mergeCell ref="AF110:AH110"/>
    <mergeCell ref="BR109:BS109"/>
    <mergeCell ref="BT109:BV109"/>
    <mergeCell ref="BW109:BX109"/>
    <mergeCell ref="BY109:CA109"/>
    <mergeCell ref="CB109:CC109"/>
    <mergeCell ref="CD109:CF109"/>
    <mergeCell ref="BC109:BD109"/>
    <mergeCell ref="BE109:BG109"/>
    <mergeCell ref="BH109:BI109"/>
    <mergeCell ref="BJ109:BL109"/>
    <mergeCell ref="BM109:BN109"/>
    <mergeCell ref="BO109:BQ109"/>
    <mergeCell ref="AN109:AO109"/>
    <mergeCell ref="AP109:AR109"/>
    <mergeCell ref="AS109:AT109"/>
    <mergeCell ref="AU109:AW109"/>
    <mergeCell ref="AX109:AY109"/>
    <mergeCell ref="AZ109:BB109"/>
    <mergeCell ref="Y109:Z109"/>
    <mergeCell ref="AA109:AC109"/>
    <mergeCell ref="BJ107:BL107"/>
    <mergeCell ref="AI107:AJ107"/>
    <mergeCell ref="AK107:AM107"/>
    <mergeCell ref="AN107:AO107"/>
    <mergeCell ref="AP107:AR107"/>
    <mergeCell ref="AS107:AT107"/>
    <mergeCell ref="AU107:AW107"/>
    <mergeCell ref="T107:U107"/>
    <mergeCell ref="V107:X107"/>
    <mergeCell ref="Y107:Z107"/>
    <mergeCell ref="AA107:AC107"/>
    <mergeCell ref="AI109:AJ109"/>
    <mergeCell ref="AK109:AM109"/>
    <mergeCell ref="CI108:CK108"/>
    <mergeCell ref="C109:D113"/>
    <mergeCell ref="E109:F109"/>
    <mergeCell ref="G109:I109"/>
    <mergeCell ref="J109:K109"/>
    <mergeCell ref="L109:N109"/>
    <mergeCell ref="O109:P109"/>
    <mergeCell ref="Q109:S109"/>
    <mergeCell ref="T109:U109"/>
    <mergeCell ref="V109:X109"/>
    <mergeCell ref="BE108:BG108"/>
    <mergeCell ref="BJ108:BL108"/>
    <mergeCell ref="BO108:BQ108"/>
    <mergeCell ref="BT108:BV108"/>
    <mergeCell ref="BY108:CA108"/>
    <mergeCell ref="CD108:CF108"/>
    <mergeCell ref="AA108:AC108"/>
    <mergeCell ref="AF108:AH108"/>
    <mergeCell ref="AK108:AM108"/>
    <mergeCell ref="CL106:CM106"/>
    <mergeCell ref="E107:F107"/>
    <mergeCell ref="G107:I107"/>
    <mergeCell ref="J107:K107"/>
    <mergeCell ref="L107:N107"/>
    <mergeCell ref="O107:P107"/>
    <mergeCell ref="Q107:S107"/>
    <mergeCell ref="BO106:BQ106"/>
    <mergeCell ref="BR106:BS106"/>
    <mergeCell ref="BT106:BV106"/>
    <mergeCell ref="BW106:BX106"/>
    <mergeCell ref="BY106:CA106"/>
    <mergeCell ref="CB106:CC106"/>
    <mergeCell ref="AZ106:BB106"/>
    <mergeCell ref="BC106:BD106"/>
    <mergeCell ref="BE106:BG106"/>
    <mergeCell ref="BH106:BI106"/>
    <mergeCell ref="BJ106:BL106"/>
    <mergeCell ref="BM106:BN106"/>
    <mergeCell ref="AK106:AM106"/>
    <mergeCell ref="AN106:AO106"/>
    <mergeCell ref="AP106:AR106"/>
    <mergeCell ref="AS106:AT106"/>
    <mergeCell ref="AU106:AW106"/>
    <mergeCell ref="AX106:AY106"/>
    <mergeCell ref="V106:X106"/>
    <mergeCell ref="Y106:Z106"/>
    <mergeCell ref="CB107:CC107"/>
    <mergeCell ref="CD107:CF107"/>
    <mergeCell ref="CG107:CH107"/>
    <mergeCell ref="CI107:CK107"/>
    <mergeCell ref="CL107:CM107"/>
    <mergeCell ref="BY105:CA105"/>
    <mergeCell ref="CD105:CF105"/>
    <mergeCell ref="CI105:CK105"/>
    <mergeCell ref="E106:F106"/>
    <mergeCell ref="G106:I106"/>
    <mergeCell ref="J106:K106"/>
    <mergeCell ref="L106:N106"/>
    <mergeCell ref="O106:P106"/>
    <mergeCell ref="Q106:S106"/>
    <mergeCell ref="T106:U106"/>
    <mergeCell ref="AU105:AW105"/>
    <mergeCell ref="AZ105:BB105"/>
    <mergeCell ref="BE105:BG105"/>
    <mergeCell ref="BJ105:BL105"/>
    <mergeCell ref="BO105:BQ105"/>
    <mergeCell ref="BT105:BV105"/>
    <mergeCell ref="AD107:AE107"/>
    <mergeCell ref="AF107:AH107"/>
    <mergeCell ref="CD106:CF106"/>
    <mergeCell ref="CG106:CH106"/>
    <mergeCell ref="CI106:CK106"/>
    <mergeCell ref="BM107:BN107"/>
    <mergeCell ref="BO107:BQ107"/>
    <mergeCell ref="BR107:BS107"/>
    <mergeCell ref="BT107:BV107"/>
    <mergeCell ref="BW107:BX107"/>
    <mergeCell ref="BY107:CA107"/>
    <mergeCell ref="AX107:AY107"/>
    <mergeCell ref="AZ107:BB107"/>
    <mergeCell ref="BC107:BD107"/>
    <mergeCell ref="BE107:BG107"/>
    <mergeCell ref="BH107:BI107"/>
    <mergeCell ref="CL104:CM104"/>
    <mergeCell ref="E105:F105"/>
    <mergeCell ref="G105:I105"/>
    <mergeCell ref="L105:N105"/>
    <mergeCell ref="Q105:S105"/>
    <mergeCell ref="V105:X105"/>
    <mergeCell ref="AA105:AC105"/>
    <mergeCell ref="AF105:AH105"/>
    <mergeCell ref="AK105:AM105"/>
    <mergeCell ref="AP105:AR105"/>
    <mergeCell ref="BW104:BX104"/>
    <mergeCell ref="BY104:CA104"/>
    <mergeCell ref="CB104:CC104"/>
    <mergeCell ref="CD104:CF104"/>
    <mergeCell ref="CG104:CH104"/>
    <mergeCell ref="CI104:CK104"/>
    <mergeCell ref="BH104:BI104"/>
    <mergeCell ref="BJ104:BL104"/>
    <mergeCell ref="BM104:BN104"/>
    <mergeCell ref="BO104:BQ104"/>
    <mergeCell ref="BR104:BS104"/>
    <mergeCell ref="BT104:BV104"/>
    <mergeCell ref="AS104:AT104"/>
    <mergeCell ref="AU104:AW104"/>
    <mergeCell ref="AX104:AY104"/>
    <mergeCell ref="AZ104:BB104"/>
    <mergeCell ref="BC104:BD104"/>
    <mergeCell ref="BE104:BG104"/>
    <mergeCell ref="AD104:AE104"/>
    <mergeCell ref="AF104:AH104"/>
    <mergeCell ref="AI104:AJ104"/>
    <mergeCell ref="AK104:AM104"/>
    <mergeCell ref="AN104:AO104"/>
    <mergeCell ref="AP104:AR104"/>
    <mergeCell ref="O104:P104"/>
    <mergeCell ref="Q104:S104"/>
    <mergeCell ref="T104:U104"/>
    <mergeCell ref="V104:X104"/>
    <mergeCell ref="Y104:Z104"/>
    <mergeCell ref="AA104:AC104"/>
    <mergeCell ref="A104:B113"/>
    <mergeCell ref="C104:D108"/>
    <mergeCell ref="E104:F104"/>
    <mergeCell ref="G104:I104"/>
    <mergeCell ref="J104:K104"/>
    <mergeCell ref="L104:N104"/>
    <mergeCell ref="E112:F112"/>
    <mergeCell ref="G112:I112"/>
    <mergeCell ref="J112:K112"/>
    <mergeCell ref="L112:N112"/>
    <mergeCell ref="AA106:AC106"/>
    <mergeCell ref="AD106:AE106"/>
    <mergeCell ref="AF106:AH106"/>
    <mergeCell ref="AI106:AJ106"/>
    <mergeCell ref="E108:F108"/>
    <mergeCell ref="G108:I108"/>
    <mergeCell ref="L108:N108"/>
    <mergeCell ref="Q108:S108"/>
    <mergeCell ref="V108:X108"/>
    <mergeCell ref="AP108:AR108"/>
    <mergeCell ref="AD109:AE109"/>
    <mergeCell ref="AF109:AH109"/>
    <mergeCell ref="Q111:S111"/>
    <mergeCell ref="T111:U111"/>
    <mergeCell ref="BJ103:BL103"/>
    <mergeCell ref="BO103:BQ103"/>
    <mergeCell ref="BT103:BV103"/>
    <mergeCell ref="BY103:CA103"/>
    <mergeCell ref="CD103:CF103"/>
    <mergeCell ref="CI103:CK103"/>
    <mergeCell ref="AF103:AH103"/>
    <mergeCell ref="AK103:AM103"/>
    <mergeCell ref="AP103:AR103"/>
    <mergeCell ref="AU103:AW103"/>
    <mergeCell ref="AZ103:BB103"/>
    <mergeCell ref="BE103:BG103"/>
    <mergeCell ref="E103:F103"/>
    <mergeCell ref="G103:I103"/>
    <mergeCell ref="L103:N103"/>
    <mergeCell ref="Q103:S103"/>
    <mergeCell ref="V103:X103"/>
    <mergeCell ref="AA103:AC103"/>
    <mergeCell ref="BJ102:BL102"/>
    <mergeCell ref="BO102:BQ102"/>
    <mergeCell ref="BT102:BV102"/>
    <mergeCell ref="BY102:CA102"/>
    <mergeCell ref="CD102:CF102"/>
    <mergeCell ref="CI102:CK102"/>
    <mergeCell ref="AF102:AH102"/>
    <mergeCell ref="AK102:AM102"/>
    <mergeCell ref="AP102:AR102"/>
    <mergeCell ref="AU102:AW102"/>
    <mergeCell ref="AZ102:BB102"/>
    <mergeCell ref="BE102:BG102"/>
    <mergeCell ref="E102:F102"/>
    <mergeCell ref="G102:I102"/>
    <mergeCell ref="L102:N102"/>
    <mergeCell ref="Q102:S102"/>
    <mergeCell ref="V102:X102"/>
    <mergeCell ref="AA102:AC102"/>
    <mergeCell ref="BJ101:BL101"/>
    <mergeCell ref="BO101:BQ101"/>
    <mergeCell ref="BT101:BV101"/>
    <mergeCell ref="BY101:CA101"/>
    <mergeCell ref="CD101:CF101"/>
    <mergeCell ref="CI101:CK101"/>
    <mergeCell ref="AF101:AH101"/>
    <mergeCell ref="AK101:AM101"/>
    <mergeCell ref="AP101:AR101"/>
    <mergeCell ref="AU101:AW101"/>
    <mergeCell ref="AZ101:BB101"/>
    <mergeCell ref="BE101:BG101"/>
    <mergeCell ref="E101:F101"/>
    <mergeCell ref="G101:I101"/>
    <mergeCell ref="L101:N101"/>
    <mergeCell ref="Q101:S101"/>
    <mergeCell ref="V101:X101"/>
    <mergeCell ref="AA101:AC101"/>
    <mergeCell ref="Q100:S100"/>
    <mergeCell ref="T100:U100"/>
    <mergeCell ref="V100:X100"/>
    <mergeCell ref="Y100:Z100"/>
    <mergeCell ref="AA100:AC100"/>
    <mergeCell ref="AD100:AE100"/>
    <mergeCell ref="CB99:CC99"/>
    <mergeCell ref="CD99:CF99"/>
    <mergeCell ref="CG99:CH99"/>
    <mergeCell ref="CI99:CK99"/>
    <mergeCell ref="CL99:CM99"/>
    <mergeCell ref="BY100:CA100"/>
    <mergeCell ref="CB100:CC100"/>
    <mergeCell ref="CD100:CF100"/>
    <mergeCell ref="CG100:CH100"/>
    <mergeCell ref="CI100:CK100"/>
    <mergeCell ref="CL100:CM100"/>
    <mergeCell ref="BJ100:BL100"/>
    <mergeCell ref="BM100:BN100"/>
    <mergeCell ref="BO100:BQ100"/>
    <mergeCell ref="BR100:BS100"/>
    <mergeCell ref="BT100:BV100"/>
    <mergeCell ref="BW100:BX100"/>
    <mergeCell ref="AU100:AW100"/>
    <mergeCell ref="AX100:AY100"/>
    <mergeCell ref="AZ100:BB100"/>
    <mergeCell ref="BC100:BD100"/>
    <mergeCell ref="BE100:BG100"/>
    <mergeCell ref="BH100:BI100"/>
    <mergeCell ref="L100:N100"/>
    <mergeCell ref="O100:P100"/>
    <mergeCell ref="BM99:BN99"/>
    <mergeCell ref="BO99:BQ99"/>
    <mergeCell ref="BR99:BS99"/>
    <mergeCell ref="BT99:BV99"/>
    <mergeCell ref="BW99:BX99"/>
    <mergeCell ref="BY99:CA99"/>
    <mergeCell ref="AX99:AY99"/>
    <mergeCell ref="AZ99:BB99"/>
    <mergeCell ref="BC99:BD99"/>
    <mergeCell ref="BE99:BG99"/>
    <mergeCell ref="BH99:BI99"/>
    <mergeCell ref="BJ99:BL99"/>
    <mergeCell ref="AI99:AJ99"/>
    <mergeCell ref="AK99:AM99"/>
    <mergeCell ref="AN99:AO99"/>
    <mergeCell ref="AP99:AR99"/>
    <mergeCell ref="AS99:AT99"/>
    <mergeCell ref="AU99:AW99"/>
    <mergeCell ref="T99:U99"/>
    <mergeCell ref="V99:X99"/>
    <mergeCell ref="Y99:Z99"/>
    <mergeCell ref="AA99:AC99"/>
    <mergeCell ref="AD99:AE99"/>
    <mergeCell ref="AF99:AH99"/>
    <mergeCell ref="AF100:AH100"/>
    <mergeCell ref="AI100:AJ100"/>
    <mergeCell ref="AK100:AM100"/>
    <mergeCell ref="AN100:AO100"/>
    <mergeCell ref="AP100:AR100"/>
    <mergeCell ref="AS100:AT100"/>
    <mergeCell ref="A99:D103"/>
    <mergeCell ref="E99:F99"/>
    <mergeCell ref="G99:I99"/>
    <mergeCell ref="J99:K99"/>
    <mergeCell ref="L99:N99"/>
    <mergeCell ref="O99:P99"/>
    <mergeCell ref="Q99:S99"/>
    <mergeCell ref="BR98:BS98"/>
    <mergeCell ref="BT98:BV98"/>
    <mergeCell ref="BW98:BX98"/>
    <mergeCell ref="BY98:CA98"/>
    <mergeCell ref="CB98:CC98"/>
    <mergeCell ref="CD98:CF98"/>
    <mergeCell ref="BC98:BD98"/>
    <mergeCell ref="BE98:BG98"/>
    <mergeCell ref="BH98:BI98"/>
    <mergeCell ref="BJ98:BL98"/>
    <mergeCell ref="BM98:BN98"/>
    <mergeCell ref="BO98:BQ98"/>
    <mergeCell ref="AN98:AO98"/>
    <mergeCell ref="AP98:AR98"/>
    <mergeCell ref="AS98:AT98"/>
    <mergeCell ref="AU98:AW98"/>
    <mergeCell ref="AX98:AY98"/>
    <mergeCell ref="AZ98:BB98"/>
    <mergeCell ref="Y98:Z98"/>
    <mergeCell ref="AA98:AC98"/>
    <mergeCell ref="AD98:AE98"/>
    <mergeCell ref="AF98:AH98"/>
    <mergeCell ref="E100:F100"/>
    <mergeCell ref="G100:I100"/>
    <mergeCell ref="J100:K100"/>
    <mergeCell ref="CI97:CM97"/>
    <mergeCell ref="G98:I98"/>
    <mergeCell ref="J98:K98"/>
    <mergeCell ref="L98:N98"/>
    <mergeCell ref="O98:P98"/>
    <mergeCell ref="Q98:S98"/>
    <mergeCell ref="T98:U98"/>
    <mergeCell ref="V98:X98"/>
    <mergeCell ref="AU97:AY97"/>
    <mergeCell ref="AZ97:BD97"/>
    <mergeCell ref="BE97:BI97"/>
    <mergeCell ref="BJ97:BN97"/>
    <mergeCell ref="BO97:BS97"/>
    <mergeCell ref="BT97:BX97"/>
    <mergeCell ref="CG98:CH98"/>
    <mergeCell ref="CI98:CK98"/>
    <mergeCell ref="CL98:CM98"/>
    <mergeCell ref="A93:F93"/>
    <mergeCell ref="BD92:BF92"/>
    <mergeCell ref="BG92:BI92"/>
    <mergeCell ref="BJ92:BL92"/>
    <mergeCell ref="BM92:BO92"/>
    <mergeCell ref="BQ92:BV92"/>
    <mergeCell ref="BW92:BY92"/>
    <mergeCell ref="BZ92:CB92"/>
    <mergeCell ref="A97:F98"/>
    <mergeCell ref="G97:K97"/>
    <mergeCell ref="L97:P97"/>
    <mergeCell ref="Q97:U97"/>
    <mergeCell ref="V97:Z97"/>
    <mergeCell ref="AA97:AE97"/>
    <mergeCell ref="AF97:AJ97"/>
    <mergeCell ref="AK97:AO97"/>
    <mergeCell ref="AP97:AT97"/>
    <mergeCell ref="AI98:AJ98"/>
    <mergeCell ref="AK98:AM98"/>
    <mergeCell ref="BY97:CC97"/>
    <mergeCell ref="BW93:BY93"/>
    <mergeCell ref="BZ93:CB93"/>
    <mergeCell ref="CC93:CE93"/>
    <mergeCell ref="CD97:CH97"/>
    <mergeCell ref="G93:K93"/>
    <mergeCell ref="L93:O93"/>
    <mergeCell ref="P93:T93"/>
    <mergeCell ref="U93:X93"/>
    <mergeCell ref="Y93:AD93"/>
    <mergeCell ref="AF93:AK93"/>
    <mergeCell ref="AL93:AN93"/>
    <mergeCell ref="AO93:AQ93"/>
    <mergeCell ref="A85:F85"/>
    <mergeCell ref="A88:F88"/>
    <mergeCell ref="A84:F84"/>
    <mergeCell ref="A87:F87"/>
    <mergeCell ref="BZ87:CB88"/>
    <mergeCell ref="CC87:CE88"/>
    <mergeCell ref="CF87:CH88"/>
    <mergeCell ref="CI87:CN87"/>
    <mergeCell ref="CO87:CQ88"/>
    <mergeCell ref="A90:F90"/>
    <mergeCell ref="A89:F89"/>
    <mergeCell ref="G90:K90"/>
    <mergeCell ref="L90:O90"/>
    <mergeCell ref="A91:F91"/>
    <mergeCell ref="A92:F92"/>
    <mergeCell ref="G92:K92"/>
    <mergeCell ref="L92:O92"/>
    <mergeCell ref="P92:T92"/>
    <mergeCell ref="U92:X92"/>
    <mergeCell ref="Y92:AD92"/>
    <mergeCell ref="AF92:AK92"/>
    <mergeCell ref="AL92:AN92"/>
    <mergeCell ref="AO92:AQ92"/>
    <mergeCell ref="AR92:AT92"/>
    <mergeCell ref="AU92:AW92"/>
    <mergeCell ref="AX92:BC92"/>
    <mergeCell ref="CO84:CQ84"/>
    <mergeCell ref="L87:O88"/>
    <mergeCell ref="P87:T88"/>
    <mergeCell ref="U87:X88"/>
    <mergeCell ref="Y87:AD88"/>
    <mergeCell ref="AF87:AK87"/>
    <mergeCell ref="A83:F83"/>
    <mergeCell ref="G83:K83"/>
    <mergeCell ref="L83:O83"/>
    <mergeCell ref="P83:T83"/>
    <mergeCell ref="U83:X83"/>
    <mergeCell ref="Y83:AD83"/>
    <mergeCell ref="AF83:AK83"/>
    <mergeCell ref="AL83:AN83"/>
    <mergeCell ref="AO83:AQ83"/>
    <mergeCell ref="AR83:AT83"/>
    <mergeCell ref="AU83:AW83"/>
    <mergeCell ref="AX83:BC83"/>
    <mergeCell ref="BD83:BF83"/>
    <mergeCell ref="BG83:BI83"/>
    <mergeCell ref="BJ83:BL83"/>
    <mergeCell ref="BM83:BO83"/>
    <mergeCell ref="BQ83:BV83"/>
    <mergeCell ref="A74:F74"/>
    <mergeCell ref="A73:F73"/>
    <mergeCell ref="A71:F71"/>
    <mergeCell ref="A72:F72"/>
    <mergeCell ref="A58:F58"/>
    <mergeCell ref="G58:I58"/>
    <mergeCell ref="J58:K58"/>
    <mergeCell ref="L58:N58"/>
    <mergeCell ref="A77:F77"/>
    <mergeCell ref="A76:F76"/>
    <mergeCell ref="A75:F75"/>
    <mergeCell ref="G79:K80"/>
    <mergeCell ref="L79:O80"/>
    <mergeCell ref="P79:T80"/>
    <mergeCell ref="A80:F80"/>
    <mergeCell ref="A79:F79"/>
    <mergeCell ref="A82:F82"/>
    <mergeCell ref="A81:F81"/>
    <mergeCell ref="A60:F60"/>
    <mergeCell ref="A61:F61"/>
    <mergeCell ref="A62:F62"/>
    <mergeCell ref="A63:F63"/>
    <mergeCell ref="A64:F64"/>
    <mergeCell ref="A65:F65"/>
    <mergeCell ref="A66:F66"/>
    <mergeCell ref="G71:K72"/>
    <mergeCell ref="L71:O72"/>
    <mergeCell ref="P71:T72"/>
    <mergeCell ref="G76:K76"/>
    <mergeCell ref="L76:O76"/>
    <mergeCell ref="P76:T76"/>
    <mergeCell ref="O58:Q58"/>
    <mergeCell ref="A57:F57"/>
    <mergeCell ref="G57:I57"/>
    <mergeCell ref="J57:K57"/>
    <mergeCell ref="L57:N57"/>
    <mergeCell ref="A56:F56"/>
    <mergeCell ref="G56:I56"/>
    <mergeCell ref="J56:K56"/>
    <mergeCell ref="L56:N56"/>
    <mergeCell ref="O57:Q57"/>
    <mergeCell ref="R57:T57"/>
    <mergeCell ref="U57:W57"/>
    <mergeCell ref="X57:Z57"/>
    <mergeCell ref="AA57:AB57"/>
    <mergeCell ref="AC57:AD57"/>
    <mergeCell ref="AF57:AK57"/>
    <mergeCell ref="AU57:AW57"/>
    <mergeCell ref="AL57:AN57"/>
    <mergeCell ref="AR57:AT57"/>
    <mergeCell ref="O56:Q56"/>
    <mergeCell ref="R56:T56"/>
    <mergeCell ref="U56:W56"/>
    <mergeCell ref="X56:Z56"/>
    <mergeCell ref="AA56:AB56"/>
    <mergeCell ref="AC56:AD56"/>
    <mergeCell ref="AF56:AK56"/>
    <mergeCell ref="AU56:AW56"/>
    <mergeCell ref="AL56:AN56"/>
    <mergeCell ref="AO56:AQ56"/>
    <mergeCell ref="AR56:AT56"/>
    <mergeCell ref="Q47:S47"/>
    <mergeCell ref="T47:U47"/>
    <mergeCell ref="V47:X47"/>
    <mergeCell ref="Y47:Z47"/>
    <mergeCell ref="AA47:AC47"/>
    <mergeCell ref="AD47:AE47"/>
    <mergeCell ref="AU47:AW47"/>
    <mergeCell ref="AX47:AY47"/>
    <mergeCell ref="AZ47:BB47"/>
    <mergeCell ref="BC47:BD47"/>
    <mergeCell ref="BE47:BG47"/>
    <mergeCell ref="BH47:BI47"/>
    <mergeCell ref="AF47:AH47"/>
    <mergeCell ref="A55:F55"/>
    <mergeCell ref="G55:I55"/>
    <mergeCell ref="J55:K55"/>
    <mergeCell ref="L55:N55"/>
    <mergeCell ref="A54:F54"/>
    <mergeCell ref="G54:I54"/>
    <mergeCell ref="J54:K54"/>
    <mergeCell ref="L54:N54"/>
    <mergeCell ref="O55:Q55"/>
    <mergeCell ref="R55:T55"/>
    <mergeCell ref="U55:W55"/>
    <mergeCell ref="X55:Z55"/>
    <mergeCell ref="AA55:AB55"/>
    <mergeCell ref="AC55:AD55"/>
    <mergeCell ref="AF55:AK55"/>
    <mergeCell ref="AU55:AW55"/>
    <mergeCell ref="AL55:AN55"/>
    <mergeCell ref="AO55:AQ55"/>
    <mergeCell ref="A53:F53"/>
    <mergeCell ref="G53:I53"/>
    <mergeCell ref="J53:K53"/>
    <mergeCell ref="A52:F52"/>
    <mergeCell ref="G52:K52"/>
    <mergeCell ref="L52:N53"/>
    <mergeCell ref="O52:Q53"/>
    <mergeCell ref="R52:T53"/>
    <mergeCell ref="U52:W53"/>
    <mergeCell ref="X52:Z53"/>
    <mergeCell ref="AA52:AB53"/>
    <mergeCell ref="AC52:AD53"/>
    <mergeCell ref="AF52:AK52"/>
    <mergeCell ref="AU52:AW53"/>
    <mergeCell ref="AL52:AN53"/>
    <mergeCell ref="AO52:AQ53"/>
    <mergeCell ref="AR52:AT53"/>
    <mergeCell ref="CB42:CC42"/>
    <mergeCell ref="A47:F47"/>
    <mergeCell ref="G47:I47"/>
    <mergeCell ref="J47:K47"/>
    <mergeCell ref="L47:N47"/>
    <mergeCell ref="O47:P47"/>
    <mergeCell ref="BJ42:BL42"/>
    <mergeCell ref="AI42:AJ42"/>
    <mergeCell ref="AK42:AM42"/>
    <mergeCell ref="AN42:AO42"/>
    <mergeCell ref="AP42:AR42"/>
    <mergeCell ref="AS42:AT42"/>
    <mergeCell ref="AU42:AW42"/>
    <mergeCell ref="T42:U42"/>
    <mergeCell ref="V42:X42"/>
    <mergeCell ref="Y42:Z42"/>
    <mergeCell ref="CD42:CF42"/>
    <mergeCell ref="CG42:CH42"/>
    <mergeCell ref="CI42:CK42"/>
    <mergeCell ref="CL42:CM42"/>
    <mergeCell ref="BY47:CA47"/>
    <mergeCell ref="CB47:CC47"/>
    <mergeCell ref="CD47:CF47"/>
    <mergeCell ref="CG47:CH47"/>
    <mergeCell ref="CI47:CK47"/>
    <mergeCell ref="CL47:CM47"/>
    <mergeCell ref="BJ47:BL47"/>
    <mergeCell ref="BM47:BN47"/>
    <mergeCell ref="BO47:BQ47"/>
    <mergeCell ref="BR47:BS47"/>
    <mergeCell ref="BT47:BV47"/>
    <mergeCell ref="BW47:BX47"/>
    <mergeCell ref="AI47:AJ47"/>
    <mergeCell ref="AK47:AM47"/>
    <mergeCell ref="AN47:AO47"/>
    <mergeCell ref="AP47:AR47"/>
    <mergeCell ref="AS47:AT47"/>
    <mergeCell ref="BM42:BN42"/>
    <mergeCell ref="BO42:BQ42"/>
    <mergeCell ref="BR42:BS42"/>
    <mergeCell ref="BT42:BV42"/>
    <mergeCell ref="BW42:BX42"/>
    <mergeCell ref="BY42:CA42"/>
    <mergeCell ref="AX42:AY42"/>
    <mergeCell ref="AZ42:BB42"/>
    <mergeCell ref="BC42:BD42"/>
    <mergeCell ref="BE42:BG42"/>
    <mergeCell ref="BH42:BI42"/>
    <mergeCell ref="AA42:AC42"/>
    <mergeCell ref="AD42:AE42"/>
    <mergeCell ref="AF42:AH42"/>
    <mergeCell ref="A42:F42"/>
    <mergeCell ref="G42:I42"/>
    <mergeCell ref="J42:K42"/>
    <mergeCell ref="L42:N42"/>
    <mergeCell ref="O42:P42"/>
    <mergeCell ref="Q42:S42"/>
    <mergeCell ref="BY41:CA41"/>
    <mergeCell ref="CB41:CC41"/>
    <mergeCell ref="CD41:CF41"/>
    <mergeCell ref="CG41:CH41"/>
    <mergeCell ref="CI41:CK41"/>
    <mergeCell ref="CL41:CM41"/>
    <mergeCell ref="BJ41:BL41"/>
    <mergeCell ref="BM41:BN41"/>
    <mergeCell ref="BO41:BQ41"/>
    <mergeCell ref="BR41:BS41"/>
    <mergeCell ref="BT41:BV41"/>
    <mergeCell ref="BW41:BX41"/>
    <mergeCell ref="AU41:AW41"/>
    <mergeCell ref="AX41:AY41"/>
    <mergeCell ref="AZ41:BB41"/>
    <mergeCell ref="BC41:BD41"/>
    <mergeCell ref="BE41:BG41"/>
    <mergeCell ref="BH41:BI41"/>
    <mergeCell ref="AF41:AH41"/>
    <mergeCell ref="AI41:AJ41"/>
    <mergeCell ref="AK41:AM41"/>
    <mergeCell ref="AN41:AO41"/>
    <mergeCell ref="AP41:AR41"/>
    <mergeCell ref="AS41:AT41"/>
    <mergeCell ref="Q41:S41"/>
    <mergeCell ref="T41:U41"/>
    <mergeCell ref="V41:X41"/>
    <mergeCell ref="Y41:Z41"/>
    <mergeCell ref="AA41:AC41"/>
    <mergeCell ref="AD41:AE41"/>
    <mergeCell ref="CB36:CC36"/>
    <mergeCell ref="CD36:CF36"/>
    <mergeCell ref="CG36:CH36"/>
    <mergeCell ref="CI36:CK36"/>
    <mergeCell ref="CL36:CM36"/>
    <mergeCell ref="A41:F41"/>
    <mergeCell ref="G41:I41"/>
    <mergeCell ref="J41:K41"/>
    <mergeCell ref="L41:N41"/>
    <mergeCell ref="O41:P41"/>
    <mergeCell ref="BM36:BN36"/>
    <mergeCell ref="BO36:BQ36"/>
    <mergeCell ref="BR36:BS36"/>
    <mergeCell ref="BT36:BV36"/>
    <mergeCell ref="BW36:BX36"/>
    <mergeCell ref="BY36:CA36"/>
    <mergeCell ref="AX36:AY36"/>
    <mergeCell ref="AZ36:BB36"/>
    <mergeCell ref="BC36:BD36"/>
    <mergeCell ref="BE36:BG36"/>
    <mergeCell ref="BH36:BI36"/>
    <mergeCell ref="BJ36:BL36"/>
    <mergeCell ref="AI36:AJ36"/>
    <mergeCell ref="AK36:AM36"/>
    <mergeCell ref="AN36:AO36"/>
    <mergeCell ref="AP36:AR36"/>
    <mergeCell ref="AS36:AT36"/>
    <mergeCell ref="AU36:AW36"/>
    <mergeCell ref="T36:U36"/>
    <mergeCell ref="V36:X36"/>
    <mergeCell ref="Y36:Z36"/>
    <mergeCell ref="AA36:AC36"/>
    <mergeCell ref="AD36:AE36"/>
    <mergeCell ref="AF36:AH36"/>
    <mergeCell ref="CD35:CF35"/>
    <mergeCell ref="CG35:CH35"/>
    <mergeCell ref="CI35:CK35"/>
    <mergeCell ref="CL35:CM35"/>
    <mergeCell ref="A36:F36"/>
    <mergeCell ref="G36:I36"/>
    <mergeCell ref="J36:K36"/>
    <mergeCell ref="L36:N36"/>
    <mergeCell ref="O36:P36"/>
    <mergeCell ref="Q36:S36"/>
    <mergeCell ref="BO35:BQ35"/>
    <mergeCell ref="BR35:BS35"/>
    <mergeCell ref="BT35:BV35"/>
    <mergeCell ref="BW35:BX35"/>
    <mergeCell ref="BY35:CA35"/>
    <mergeCell ref="CB35:CC35"/>
    <mergeCell ref="AZ35:BB35"/>
    <mergeCell ref="BC35:BD35"/>
    <mergeCell ref="BE35:BG35"/>
    <mergeCell ref="BH35:BI35"/>
    <mergeCell ref="BJ35:BL35"/>
    <mergeCell ref="BM35:BN35"/>
    <mergeCell ref="AK35:AM35"/>
    <mergeCell ref="AN35:AO35"/>
    <mergeCell ref="AP35:AR35"/>
    <mergeCell ref="AS35:AT35"/>
    <mergeCell ref="AU35:AW35"/>
    <mergeCell ref="AX35:AY35"/>
    <mergeCell ref="V35:X35"/>
    <mergeCell ref="Y35:Z35"/>
    <mergeCell ref="AA35:AC35"/>
    <mergeCell ref="AD35:AE35"/>
    <mergeCell ref="AF35:AH35"/>
    <mergeCell ref="AI35:AJ35"/>
    <mergeCell ref="CG34:CH34"/>
    <mergeCell ref="CI34:CK34"/>
    <mergeCell ref="CL34:CM34"/>
    <mergeCell ref="A35:F35"/>
    <mergeCell ref="G35:I35"/>
    <mergeCell ref="J35:K35"/>
    <mergeCell ref="L35:N35"/>
    <mergeCell ref="O35:P35"/>
    <mergeCell ref="Q35:S35"/>
    <mergeCell ref="T35:U35"/>
    <mergeCell ref="BR34:BS34"/>
    <mergeCell ref="BT34:BV34"/>
    <mergeCell ref="BW34:BX34"/>
    <mergeCell ref="BY34:CA34"/>
    <mergeCell ref="CB34:CC34"/>
    <mergeCell ref="CD34:CF34"/>
    <mergeCell ref="BC34:BD34"/>
    <mergeCell ref="BE34:BG34"/>
    <mergeCell ref="BH34:BI34"/>
    <mergeCell ref="BJ34:BL34"/>
    <mergeCell ref="BM34:BN34"/>
    <mergeCell ref="BO34:BQ34"/>
    <mergeCell ref="AN34:AO34"/>
    <mergeCell ref="AP34:AR34"/>
    <mergeCell ref="AS34:AT34"/>
    <mergeCell ref="AU34:AW34"/>
    <mergeCell ref="AX34:AY34"/>
    <mergeCell ref="AZ34:BB34"/>
    <mergeCell ref="Y34:Z34"/>
    <mergeCell ref="AA34:AC34"/>
    <mergeCell ref="AD34:AE34"/>
    <mergeCell ref="AF34:AH34"/>
    <mergeCell ref="AI34:AJ34"/>
    <mergeCell ref="AK34:AM34"/>
    <mergeCell ref="CI33:CK33"/>
    <mergeCell ref="CL33:CM33"/>
    <mergeCell ref="A34:F34"/>
    <mergeCell ref="G34:I34"/>
    <mergeCell ref="J34:K34"/>
    <mergeCell ref="L34:N34"/>
    <mergeCell ref="O34:P34"/>
    <mergeCell ref="Q34:S34"/>
    <mergeCell ref="T34:U34"/>
    <mergeCell ref="V34:X34"/>
    <mergeCell ref="BT33:BV33"/>
    <mergeCell ref="BW33:BX33"/>
    <mergeCell ref="BY33:CA33"/>
    <mergeCell ref="CB33:CC33"/>
    <mergeCell ref="CD33:CF33"/>
    <mergeCell ref="CG33:CH33"/>
    <mergeCell ref="BE33:BG33"/>
    <mergeCell ref="BH33:BI33"/>
    <mergeCell ref="BJ33:BL33"/>
    <mergeCell ref="BM33:BN33"/>
    <mergeCell ref="BO33:BQ33"/>
    <mergeCell ref="BR33:BS33"/>
    <mergeCell ref="AP33:AR33"/>
    <mergeCell ref="AS33:AT33"/>
    <mergeCell ref="AU33:AW33"/>
    <mergeCell ref="AX33:AY33"/>
    <mergeCell ref="AZ33:BB33"/>
    <mergeCell ref="BC33:BD33"/>
    <mergeCell ref="AA33:AC33"/>
    <mergeCell ref="AD33:AE33"/>
    <mergeCell ref="AF33:AH33"/>
    <mergeCell ref="AI33:AJ33"/>
    <mergeCell ref="AK33:AM33"/>
    <mergeCell ref="AN33:AO33"/>
    <mergeCell ref="CI29:CK29"/>
    <mergeCell ref="A33:F33"/>
    <mergeCell ref="G33:I33"/>
    <mergeCell ref="J33:K33"/>
    <mergeCell ref="L33:N33"/>
    <mergeCell ref="O33:P33"/>
    <mergeCell ref="Q33:S33"/>
    <mergeCell ref="T33:U33"/>
    <mergeCell ref="V33:X33"/>
    <mergeCell ref="Y33:Z33"/>
    <mergeCell ref="BE29:BG29"/>
    <mergeCell ref="BJ29:BL29"/>
    <mergeCell ref="BO29:BQ29"/>
    <mergeCell ref="BT29:BV29"/>
    <mergeCell ref="BY29:CA29"/>
    <mergeCell ref="CD29:CF29"/>
    <mergeCell ref="AA29:AC29"/>
    <mergeCell ref="AF29:AH29"/>
    <mergeCell ref="AK29:AM29"/>
    <mergeCell ref="AP29:AR29"/>
    <mergeCell ref="AU29:AW29"/>
    <mergeCell ref="AZ29:BB29"/>
    <mergeCell ref="BO28:BQ28"/>
    <mergeCell ref="BT28:BV28"/>
    <mergeCell ref="BY28:CA28"/>
    <mergeCell ref="CD28:CF28"/>
    <mergeCell ref="CI28:CK28"/>
    <mergeCell ref="A29:F29"/>
    <mergeCell ref="G29:I29"/>
    <mergeCell ref="L29:N29"/>
    <mergeCell ref="Q29:S29"/>
    <mergeCell ref="V29:X29"/>
    <mergeCell ref="AK28:AM28"/>
    <mergeCell ref="AP28:AR28"/>
    <mergeCell ref="AU28:AW28"/>
    <mergeCell ref="AZ28:BB28"/>
    <mergeCell ref="BE28:BG28"/>
    <mergeCell ref="BJ28:BL28"/>
    <mergeCell ref="CG28:CH28"/>
    <mergeCell ref="BY27:CA27"/>
    <mergeCell ref="CD27:CF27"/>
    <mergeCell ref="CI27:CK27"/>
    <mergeCell ref="A28:F28"/>
    <mergeCell ref="G28:I28"/>
    <mergeCell ref="L28:N28"/>
    <mergeCell ref="Q28:S28"/>
    <mergeCell ref="V28:X28"/>
    <mergeCell ref="AA28:AC28"/>
    <mergeCell ref="AF28:AH28"/>
    <mergeCell ref="AU27:AW27"/>
    <mergeCell ref="AZ27:BB27"/>
    <mergeCell ref="BE27:BG27"/>
    <mergeCell ref="BJ27:BL27"/>
    <mergeCell ref="BO27:BQ27"/>
    <mergeCell ref="BT27:BV27"/>
    <mergeCell ref="CI26:CK26"/>
    <mergeCell ref="A27:F27"/>
    <mergeCell ref="G27:I27"/>
    <mergeCell ref="L27:N27"/>
    <mergeCell ref="Q27:S27"/>
    <mergeCell ref="V27:X27"/>
    <mergeCell ref="AA27:AC27"/>
    <mergeCell ref="AF27:AH27"/>
    <mergeCell ref="AK27:AM27"/>
    <mergeCell ref="AP27:AR27"/>
    <mergeCell ref="BE26:BG26"/>
    <mergeCell ref="BJ26:BL26"/>
    <mergeCell ref="BO26:BQ26"/>
    <mergeCell ref="BT26:BV26"/>
    <mergeCell ref="BY26:CA26"/>
    <mergeCell ref="CD26:CF26"/>
    <mergeCell ref="AA26:AC26"/>
    <mergeCell ref="AF26:AH26"/>
    <mergeCell ref="AK26:AM26"/>
    <mergeCell ref="AP26:AR26"/>
    <mergeCell ref="AU26:AW26"/>
    <mergeCell ref="AZ26:BB26"/>
    <mergeCell ref="CB25:CC25"/>
    <mergeCell ref="CD25:CF25"/>
    <mergeCell ref="CG25:CH25"/>
    <mergeCell ref="CI25:CK25"/>
    <mergeCell ref="CL25:CM25"/>
    <mergeCell ref="A26:F26"/>
    <mergeCell ref="G26:I26"/>
    <mergeCell ref="L26:N26"/>
    <mergeCell ref="Q26:S26"/>
    <mergeCell ref="V26:X26"/>
    <mergeCell ref="BM25:BN25"/>
    <mergeCell ref="BO25:BQ25"/>
    <mergeCell ref="BR25:BS25"/>
    <mergeCell ref="BT25:BV25"/>
    <mergeCell ref="BW25:BX25"/>
    <mergeCell ref="BY25:CA25"/>
    <mergeCell ref="AX25:AY25"/>
    <mergeCell ref="AZ25:BB25"/>
    <mergeCell ref="BC25:BD25"/>
    <mergeCell ref="BE25:BG25"/>
    <mergeCell ref="BH25:BI25"/>
    <mergeCell ref="BJ25:BL25"/>
    <mergeCell ref="AI25:AJ25"/>
    <mergeCell ref="AK25:AM25"/>
    <mergeCell ref="AN25:AO25"/>
    <mergeCell ref="AP25:AR25"/>
    <mergeCell ref="AS25:AT25"/>
    <mergeCell ref="AU25:AW25"/>
    <mergeCell ref="T25:U25"/>
    <mergeCell ref="V25:X25"/>
    <mergeCell ref="Y25:Z25"/>
    <mergeCell ref="AA25:AC25"/>
    <mergeCell ref="AD25:AE25"/>
    <mergeCell ref="AF25:AH25"/>
    <mergeCell ref="A25:F25"/>
    <mergeCell ref="G25:I25"/>
    <mergeCell ref="J25:K25"/>
    <mergeCell ref="L25:N25"/>
    <mergeCell ref="O25:P25"/>
    <mergeCell ref="Q25:S25"/>
    <mergeCell ref="BY20:CA20"/>
    <mergeCell ref="CB20:CC20"/>
    <mergeCell ref="CD20:CF20"/>
    <mergeCell ref="Q20:S20"/>
    <mergeCell ref="T20:U20"/>
    <mergeCell ref="V20:X20"/>
    <mergeCell ref="Y20:Z20"/>
    <mergeCell ref="AA20:AC20"/>
    <mergeCell ref="AD20:AE20"/>
    <mergeCell ref="AU21:AW21"/>
    <mergeCell ref="AZ21:BB21"/>
    <mergeCell ref="BE21:BG21"/>
    <mergeCell ref="BJ21:BL21"/>
    <mergeCell ref="BO21:BQ21"/>
    <mergeCell ref="BT21:BV21"/>
    <mergeCell ref="BY21:CA21"/>
    <mergeCell ref="CD21:CF21"/>
    <mergeCell ref="A24:F24"/>
    <mergeCell ref="CG20:CH20"/>
    <mergeCell ref="CI20:CK20"/>
    <mergeCell ref="CL20:CM20"/>
    <mergeCell ref="BJ20:BL20"/>
    <mergeCell ref="BM20:BN20"/>
    <mergeCell ref="BO20:BQ20"/>
    <mergeCell ref="BR20:BS20"/>
    <mergeCell ref="BT20:BV20"/>
    <mergeCell ref="BW20:BX20"/>
    <mergeCell ref="AU20:AW20"/>
    <mergeCell ref="AX20:AY20"/>
    <mergeCell ref="AZ20:BB20"/>
    <mergeCell ref="BC20:BD20"/>
    <mergeCell ref="BE20:BG20"/>
    <mergeCell ref="BH20:BI20"/>
    <mergeCell ref="AF20:AH20"/>
    <mergeCell ref="AI20:AJ20"/>
    <mergeCell ref="AK20:AM20"/>
    <mergeCell ref="AN20:AO20"/>
    <mergeCell ref="AP20:AR20"/>
    <mergeCell ref="AS20:AT20"/>
    <mergeCell ref="CB19:CC19"/>
    <mergeCell ref="CD19:CF19"/>
    <mergeCell ref="CG19:CH19"/>
    <mergeCell ref="CI19:CK19"/>
    <mergeCell ref="CL19:CM19"/>
    <mergeCell ref="A20:F20"/>
    <mergeCell ref="G20:I20"/>
    <mergeCell ref="J20:K20"/>
    <mergeCell ref="L20:N20"/>
    <mergeCell ref="O20:P20"/>
    <mergeCell ref="BM19:BN19"/>
    <mergeCell ref="BO19:BQ19"/>
    <mergeCell ref="BR19:BS19"/>
    <mergeCell ref="BT19:BV19"/>
    <mergeCell ref="BW19:BX19"/>
    <mergeCell ref="BY19:CA19"/>
    <mergeCell ref="AX19:AY19"/>
    <mergeCell ref="AZ19:BB19"/>
    <mergeCell ref="BC19:BD19"/>
    <mergeCell ref="BE19:BG19"/>
    <mergeCell ref="BH19:BI19"/>
    <mergeCell ref="BJ19:BL19"/>
    <mergeCell ref="AI19:AJ19"/>
    <mergeCell ref="AK19:AM19"/>
    <mergeCell ref="AN19:AO19"/>
    <mergeCell ref="AP19:AR19"/>
    <mergeCell ref="AS19:AT19"/>
    <mergeCell ref="AU19:AW19"/>
    <mergeCell ref="T19:U19"/>
    <mergeCell ref="V19:X19"/>
    <mergeCell ref="Y19:Z19"/>
    <mergeCell ref="AA19:AC19"/>
    <mergeCell ref="AD19:AE19"/>
    <mergeCell ref="AF19:AH19"/>
    <mergeCell ref="CD18:CF18"/>
    <mergeCell ref="CG18:CH18"/>
    <mergeCell ref="CI18:CK18"/>
    <mergeCell ref="CL18:CM18"/>
    <mergeCell ref="A19:F19"/>
    <mergeCell ref="G19:I19"/>
    <mergeCell ref="J19:K19"/>
    <mergeCell ref="L19:N19"/>
    <mergeCell ref="O19:P19"/>
    <mergeCell ref="Q19:S19"/>
    <mergeCell ref="BO18:BQ18"/>
    <mergeCell ref="BR18:BS18"/>
    <mergeCell ref="BT18:BV18"/>
    <mergeCell ref="BW18:BX18"/>
    <mergeCell ref="BY18:CA18"/>
    <mergeCell ref="CB18:CC18"/>
    <mergeCell ref="AZ18:BB18"/>
    <mergeCell ref="BC18:BD18"/>
    <mergeCell ref="BE18:BG18"/>
    <mergeCell ref="BH18:BI18"/>
    <mergeCell ref="BJ18:BL18"/>
    <mergeCell ref="BM18:BN18"/>
    <mergeCell ref="AK18:AM18"/>
    <mergeCell ref="AN18:AO18"/>
    <mergeCell ref="AP18:AR18"/>
    <mergeCell ref="AS18:AT18"/>
    <mergeCell ref="AU18:AW18"/>
    <mergeCell ref="AX18:AY18"/>
    <mergeCell ref="V18:X18"/>
    <mergeCell ref="Y18:Z18"/>
    <mergeCell ref="AA18:AC18"/>
    <mergeCell ref="AD18:AE18"/>
    <mergeCell ref="AF18:AH18"/>
    <mergeCell ref="AI18:AJ18"/>
    <mergeCell ref="CG17:CH17"/>
    <mergeCell ref="CI17:CK17"/>
    <mergeCell ref="CL17:CM17"/>
    <mergeCell ref="A18:F18"/>
    <mergeCell ref="G18:I18"/>
    <mergeCell ref="J18:K18"/>
    <mergeCell ref="L18:N18"/>
    <mergeCell ref="O18:P18"/>
    <mergeCell ref="Q18:S18"/>
    <mergeCell ref="T18:U18"/>
    <mergeCell ref="BR17:BS17"/>
    <mergeCell ref="BT17:BV17"/>
    <mergeCell ref="BW17:BX17"/>
    <mergeCell ref="BY17:CA17"/>
    <mergeCell ref="CB17:CC17"/>
    <mergeCell ref="CD17:CF17"/>
    <mergeCell ref="BC17:BD17"/>
    <mergeCell ref="BE17:BG17"/>
    <mergeCell ref="BH17:BI17"/>
    <mergeCell ref="BJ17:BL17"/>
    <mergeCell ref="BM17:BN17"/>
    <mergeCell ref="BO17:BQ17"/>
    <mergeCell ref="AN17:AO17"/>
    <mergeCell ref="AP17:AR17"/>
    <mergeCell ref="AS17:AT17"/>
    <mergeCell ref="AU17:AW17"/>
    <mergeCell ref="AX17:AY17"/>
    <mergeCell ref="AZ17:BB17"/>
    <mergeCell ref="Y17:Z17"/>
    <mergeCell ref="AA17:AC17"/>
    <mergeCell ref="AD17:AE17"/>
    <mergeCell ref="AF17:AH17"/>
    <mergeCell ref="AI17:AJ17"/>
    <mergeCell ref="AK17:AM17"/>
    <mergeCell ref="CI16:CK16"/>
    <mergeCell ref="CL16:CM16"/>
    <mergeCell ref="A17:F17"/>
    <mergeCell ref="G17:I17"/>
    <mergeCell ref="J17:K17"/>
    <mergeCell ref="L17:N17"/>
    <mergeCell ref="O17:P17"/>
    <mergeCell ref="Q17:S17"/>
    <mergeCell ref="T17:U17"/>
    <mergeCell ref="V17:X17"/>
    <mergeCell ref="BT16:BV16"/>
    <mergeCell ref="BW16:BX16"/>
    <mergeCell ref="BY16:CA16"/>
    <mergeCell ref="CB16:CC16"/>
    <mergeCell ref="CD16:CF16"/>
    <mergeCell ref="CG16:CH16"/>
    <mergeCell ref="BE16:BG16"/>
    <mergeCell ref="BH16:BI16"/>
    <mergeCell ref="BJ16:BL16"/>
    <mergeCell ref="BM16:BN16"/>
    <mergeCell ref="A16:F16"/>
    <mergeCell ref="G16:I16"/>
    <mergeCell ref="J16:K16"/>
    <mergeCell ref="L16:N16"/>
    <mergeCell ref="O16:P16"/>
    <mergeCell ref="Q16:S16"/>
    <mergeCell ref="T16:U16"/>
    <mergeCell ref="V16:X16"/>
    <mergeCell ref="Y16:Z16"/>
    <mergeCell ref="BW15:BX15"/>
    <mergeCell ref="BY15:CA15"/>
    <mergeCell ref="CB15:CC15"/>
    <mergeCell ref="CD15:CF15"/>
    <mergeCell ref="CG15:CH15"/>
    <mergeCell ref="CI15:CK15"/>
    <mergeCell ref="BH15:BI15"/>
    <mergeCell ref="BJ15:BL15"/>
    <mergeCell ref="AP15:AR15"/>
    <mergeCell ref="O15:P15"/>
    <mergeCell ref="Q15:S15"/>
    <mergeCell ref="T15:U15"/>
    <mergeCell ref="V15:X15"/>
    <mergeCell ref="Y15:Z15"/>
    <mergeCell ref="AA15:AC15"/>
    <mergeCell ref="BO16:BQ16"/>
    <mergeCell ref="BR16:BS16"/>
    <mergeCell ref="AP16:AR16"/>
    <mergeCell ref="AS16:AT16"/>
    <mergeCell ref="AU16:AW16"/>
    <mergeCell ref="AX16:AY16"/>
    <mergeCell ref="AZ16:BB16"/>
    <mergeCell ref="BC16:BD16"/>
    <mergeCell ref="AF15:AH15"/>
    <mergeCell ref="AI15:AJ15"/>
    <mergeCell ref="AK15:AM15"/>
    <mergeCell ref="AN15:AO15"/>
    <mergeCell ref="AA16:AC16"/>
    <mergeCell ref="AD16:AE16"/>
    <mergeCell ref="AF16:AH16"/>
    <mergeCell ref="AI16:AJ16"/>
    <mergeCell ref="AK16:AM16"/>
    <mergeCell ref="AN16:AO16"/>
    <mergeCell ref="BY14:CA14"/>
    <mergeCell ref="CB14:CC14"/>
    <mergeCell ref="CD14:CF14"/>
    <mergeCell ref="CG14:CH14"/>
    <mergeCell ref="CI14:CM14"/>
    <mergeCell ref="BE14:BG14"/>
    <mergeCell ref="BH14:BI14"/>
    <mergeCell ref="BJ14:BL14"/>
    <mergeCell ref="BM14:BN14"/>
    <mergeCell ref="BO14:BS14"/>
    <mergeCell ref="BT14:BV14"/>
    <mergeCell ref="AN14:AO14"/>
    <mergeCell ref="AP14:AR14"/>
    <mergeCell ref="AS14:AT14"/>
    <mergeCell ref="AU14:AY14"/>
    <mergeCell ref="AZ14:BB14"/>
    <mergeCell ref="BC14:BD14"/>
    <mergeCell ref="CL15:CM15"/>
    <mergeCell ref="Z1:AC1"/>
    <mergeCell ref="AU121:AW121"/>
    <mergeCell ref="BO121:BQ121"/>
    <mergeCell ref="CI121:CK121"/>
    <mergeCell ref="V14:X14"/>
    <mergeCell ref="Y14:Z14"/>
    <mergeCell ref="AA14:AE14"/>
    <mergeCell ref="AF14:AH14"/>
    <mergeCell ref="AI14:AJ14"/>
    <mergeCell ref="AK14:AM14"/>
    <mergeCell ref="R1:T1"/>
    <mergeCell ref="A14:F15"/>
    <mergeCell ref="G14:K14"/>
    <mergeCell ref="L14:N14"/>
    <mergeCell ref="O14:P14"/>
    <mergeCell ref="Q14:S14"/>
    <mergeCell ref="T14:U14"/>
    <mergeCell ref="G15:I15"/>
    <mergeCell ref="J15:K15"/>
    <mergeCell ref="L15:N15"/>
    <mergeCell ref="BW14:BX14"/>
    <mergeCell ref="BM15:BN15"/>
    <mergeCell ref="BO15:BQ15"/>
    <mergeCell ref="BR15:BS15"/>
    <mergeCell ref="BT15:BV15"/>
    <mergeCell ref="AS15:AT15"/>
    <mergeCell ref="AU15:AW15"/>
    <mergeCell ref="AX15:AY15"/>
    <mergeCell ref="AZ15:BB15"/>
    <mergeCell ref="BC15:BD15"/>
    <mergeCell ref="BE15:BG15"/>
    <mergeCell ref="AD15:AE15"/>
    <mergeCell ref="AF53:AK53"/>
    <mergeCell ref="BQ53:BV53"/>
    <mergeCell ref="O54:Q54"/>
    <mergeCell ref="R54:T54"/>
    <mergeCell ref="U54:W54"/>
    <mergeCell ref="X54:Z54"/>
    <mergeCell ref="AA54:AB54"/>
    <mergeCell ref="AC54:AD54"/>
    <mergeCell ref="AF54:AK54"/>
    <mergeCell ref="AU54:AW54"/>
    <mergeCell ref="AL54:AN54"/>
    <mergeCell ref="AO54:AQ54"/>
    <mergeCell ref="AR54:AT54"/>
    <mergeCell ref="BQ54:BV54"/>
    <mergeCell ref="CC54:CE54"/>
    <mergeCell ref="BW54:BY54"/>
    <mergeCell ref="BZ54:CB54"/>
    <mergeCell ref="CC56:CE56"/>
    <mergeCell ref="BW56:BY56"/>
    <mergeCell ref="BZ56:CB56"/>
    <mergeCell ref="AX56:AY56"/>
    <mergeCell ref="BA56:BC56"/>
    <mergeCell ref="BD56:BF56"/>
    <mergeCell ref="BG56:BI56"/>
    <mergeCell ref="BJ56:BK56"/>
    <mergeCell ref="R58:T58"/>
    <mergeCell ref="U58:W58"/>
    <mergeCell ref="X58:Z58"/>
    <mergeCell ref="AA58:AB58"/>
    <mergeCell ref="AC58:AD58"/>
    <mergeCell ref="AF58:AK58"/>
    <mergeCell ref="AU58:AW58"/>
    <mergeCell ref="AL58:AN58"/>
    <mergeCell ref="AO58:AQ58"/>
    <mergeCell ref="AR58:AT58"/>
    <mergeCell ref="BQ58:BV58"/>
    <mergeCell ref="CC58:CE58"/>
    <mergeCell ref="BW58:BY58"/>
    <mergeCell ref="BZ58:CB58"/>
    <mergeCell ref="AO57:AQ57"/>
    <mergeCell ref="AX57:AY57"/>
    <mergeCell ref="BA57:BC57"/>
    <mergeCell ref="BD57:BF57"/>
    <mergeCell ref="BG57:BI57"/>
    <mergeCell ref="BJ57:BK57"/>
    <mergeCell ref="AX58:AY58"/>
    <mergeCell ref="BA58:BC58"/>
    <mergeCell ref="BD58:BF58"/>
    <mergeCell ref="BG58:BI58"/>
    <mergeCell ref="BJ58:BK58"/>
    <mergeCell ref="U71:X72"/>
    <mergeCell ref="Y71:AD72"/>
    <mergeCell ref="G73:K73"/>
    <mergeCell ref="L73:O73"/>
    <mergeCell ref="P73:T73"/>
    <mergeCell ref="U73:X73"/>
    <mergeCell ref="Y73:AD73"/>
    <mergeCell ref="G74:K74"/>
    <mergeCell ref="L74:O74"/>
    <mergeCell ref="P74:T74"/>
    <mergeCell ref="U74:X74"/>
    <mergeCell ref="Y74:AD74"/>
    <mergeCell ref="G75:K75"/>
    <mergeCell ref="L75:O75"/>
    <mergeCell ref="P75:T75"/>
    <mergeCell ref="U75:X75"/>
    <mergeCell ref="Y75:AD75"/>
    <mergeCell ref="U76:X76"/>
    <mergeCell ref="Y76:AD76"/>
    <mergeCell ref="G77:K77"/>
    <mergeCell ref="L77:O77"/>
    <mergeCell ref="P77:T77"/>
    <mergeCell ref="U77:X77"/>
    <mergeCell ref="Y77:AD77"/>
    <mergeCell ref="U79:X80"/>
    <mergeCell ref="Y79:AD80"/>
    <mergeCell ref="AF79:AK79"/>
    <mergeCell ref="AL79:AN80"/>
    <mergeCell ref="AO79:AQ80"/>
    <mergeCell ref="AR79:AT80"/>
    <mergeCell ref="AU79:AW80"/>
    <mergeCell ref="AX79:BC79"/>
    <mergeCell ref="BD79:BF80"/>
    <mergeCell ref="BG79:BI80"/>
    <mergeCell ref="BJ79:BL80"/>
    <mergeCell ref="BM79:BO80"/>
    <mergeCell ref="BQ79:BV79"/>
    <mergeCell ref="BW79:BY80"/>
    <mergeCell ref="BZ79:CB80"/>
    <mergeCell ref="CC79:CE80"/>
    <mergeCell ref="CF79:CH80"/>
    <mergeCell ref="CI79:CN79"/>
    <mergeCell ref="CO79:CQ80"/>
    <mergeCell ref="CR79:CT80"/>
    <mergeCell ref="CU79:CW80"/>
    <mergeCell ref="CX79:CZ80"/>
    <mergeCell ref="AF80:AK80"/>
    <mergeCell ref="AX80:BC80"/>
    <mergeCell ref="BQ80:BV80"/>
    <mergeCell ref="CI80:CN80"/>
    <mergeCell ref="G81:K81"/>
    <mergeCell ref="L81:O81"/>
    <mergeCell ref="P81:T81"/>
    <mergeCell ref="U81:X81"/>
    <mergeCell ref="Y81:AD81"/>
    <mergeCell ref="AF81:AK81"/>
    <mergeCell ref="AL81:AN81"/>
    <mergeCell ref="AO81:AQ81"/>
    <mergeCell ref="AR81:AT81"/>
    <mergeCell ref="AU81:AW81"/>
    <mergeCell ref="AX81:BC81"/>
    <mergeCell ref="BD81:BF81"/>
    <mergeCell ref="BG81:BI81"/>
    <mergeCell ref="BJ81:BL81"/>
    <mergeCell ref="BM81:BO81"/>
    <mergeCell ref="BQ81:BV81"/>
    <mergeCell ref="BW81:BY81"/>
    <mergeCell ref="BZ81:CB81"/>
    <mergeCell ref="CC81:CE81"/>
    <mergeCell ref="CF81:CH81"/>
    <mergeCell ref="CI81:CN81"/>
    <mergeCell ref="CO81:CQ81"/>
    <mergeCell ref="CR81:CT81"/>
    <mergeCell ref="CU81:CW81"/>
    <mergeCell ref="CX81:CZ81"/>
    <mergeCell ref="G82:K82"/>
    <mergeCell ref="L82:O82"/>
    <mergeCell ref="P82:T82"/>
    <mergeCell ref="U82:X82"/>
    <mergeCell ref="Y82:AD82"/>
    <mergeCell ref="AF82:AK82"/>
    <mergeCell ref="AL82:AN82"/>
    <mergeCell ref="AO82:AQ82"/>
    <mergeCell ref="AR82:AT82"/>
    <mergeCell ref="AU82:AW82"/>
    <mergeCell ref="AX82:BC82"/>
    <mergeCell ref="BD82:BF82"/>
    <mergeCell ref="BG82:BI82"/>
    <mergeCell ref="BJ82:BL82"/>
    <mergeCell ref="BM82:BO82"/>
    <mergeCell ref="BQ82:BV82"/>
    <mergeCell ref="BW82:BY82"/>
    <mergeCell ref="BZ82:CB82"/>
    <mergeCell ref="CC82:CE82"/>
    <mergeCell ref="CF82:CH82"/>
    <mergeCell ref="CI82:CN82"/>
    <mergeCell ref="CO82:CQ82"/>
    <mergeCell ref="CR82:CT82"/>
    <mergeCell ref="CU82:CW82"/>
    <mergeCell ref="CX82:CZ82"/>
    <mergeCell ref="BW83:BY83"/>
    <mergeCell ref="BZ83:CB83"/>
    <mergeCell ref="CC83:CE83"/>
    <mergeCell ref="CF83:CH83"/>
    <mergeCell ref="CI83:CN83"/>
    <mergeCell ref="CO83:CQ83"/>
    <mergeCell ref="CR83:CT83"/>
    <mergeCell ref="CU83:CW83"/>
    <mergeCell ref="CX83:CZ83"/>
    <mergeCell ref="G84:K84"/>
    <mergeCell ref="L84:O84"/>
    <mergeCell ref="P84:T84"/>
    <mergeCell ref="U84:X84"/>
    <mergeCell ref="Y84:AD84"/>
    <mergeCell ref="AF84:AK84"/>
    <mergeCell ref="AL84:AN84"/>
    <mergeCell ref="AO84:AQ84"/>
    <mergeCell ref="AR84:AT84"/>
    <mergeCell ref="AU84:AW84"/>
    <mergeCell ref="AX84:BC84"/>
    <mergeCell ref="BD84:BF84"/>
    <mergeCell ref="BG84:BI84"/>
    <mergeCell ref="BJ84:BL84"/>
    <mergeCell ref="BM84:BO84"/>
    <mergeCell ref="BQ84:BV84"/>
    <mergeCell ref="BW84:BY84"/>
    <mergeCell ref="BZ84:CB84"/>
    <mergeCell ref="CC84:CE84"/>
    <mergeCell ref="CF84:CH84"/>
    <mergeCell ref="CI84:CN84"/>
    <mergeCell ref="CX84:CZ84"/>
    <mergeCell ref="BZ85:CB85"/>
    <mergeCell ref="CC85:CE85"/>
    <mergeCell ref="CF85:CH85"/>
    <mergeCell ref="CI85:CN85"/>
    <mergeCell ref="CO85:CQ85"/>
    <mergeCell ref="CR85:CT85"/>
    <mergeCell ref="CU85:CW85"/>
    <mergeCell ref="CX85:CZ85"/>
    <mergeCell ref="CC89:CE89"/>
    <mergeCell ref="CF89:CH89"/>
    <mergeCell ref="CI89:CN89"/>
    <mergeCell ref="G85:K85"/>
    <mergeCell ref="L85:O85"/>
    <mergeCell ref="P85:T85"/>
    <mergeCell ref="U85:X85"/>
    <mergeCell ref="Y85:AD85"/>
    <mergeCell ref="AF85:AK85"/>
    <mergeCell ref="AL85:AN85"/>
    <mergeCell ref="AO85:AQ85"/>
    <mergeCell ref="AR85:AT85"/>
    <mergeCell ref="AU85:AW85"/>
    <mergeCell ref="AX85:BC85"/>
    <mergeCell ref="BD85:BF85"/>
    <mergeCell ref="BG85:BI85"/>
    <mergeCell ref="BJ85:BL85"/>
    <mergeCell ref="BM85:BO85"/>
    <mergeCell ref="BQ85:BV85"/>
    <mergeCell ref="BW85:BY85"/>
    <mergeCell ref="AR87:AT88"/>
    <mergeCell ref="AU87:AW88"/>
    <mergeCell ref="AX87:BC87"/>
    <mergeCell ref="U90:X90"/>
    <mergeCell ref="Y90:AD90"/>
    <mergeCell ref="AF90:AK90"/>
    <mergeCell ref="AL90:AN90"/>
    <mergeCell ref="AO90:AQ90"/>
    <mergeCell ref="AR90:AT90"/>
    <mergeCell ref="AU90:AW90"/>
    <mergeCell ref="AX90:BC90"/>
    <mergeCell ref="BD90:BF90"/>
    <mergeCell ref="BG90:BI90"/>
    <mergeCell ref="BJ90:BL90"/>
    <mergeCell ref="BM90:BO90"/>
    <mergeCell ref="BQ90:BV90"/>
    <mergeCell ref="BW90:BY90"/>
    <mergeCell ref="BZ90:CB90"/>
    <mergeCell ref="CC90:CE90"/>
    <mergeCell ref="G89:K89"/>
    <mergeCell ref="BW89:BY89"/>
    <mergeCell ref="P90:T90"/>
    <mergeCell ref="BZ89:CB89"/>
    <mergeCell ref="L89:O89"/>
    <mergeCell ref="P89:T89"/>
    <mergeCell ref="U89:X89"/>
    <mergeCell ref="Y89:AD89"/>
    <mergeCell ref="AF89:AK89"/>
    <mergeCell ref="AL89:AN89"/>
    <mergeCell ref="AO89:AQ89"/>
    <mergeCell ref="AR89:AT89"/>
    <mergeCell ref="AU89:AW89"/>
    <mergeCell ref="AX89:BC89"/>
    <mergeCell ref="BD89:BF89"/>
    <mergeCell ref="BG89:BI89"/>
    <mergeCell ref="BJ89:BL89"/>
    <mergeCell ref="BM89:BO89"/>
    <mergeCell ref="BQ89:BV89"/>
    <mergeCell ref="G87:K88"/>
    <mergeCell ref="AL87:AN88"/>
    <mergeCell ref="AO87:AQ88"/>
    <mergeCell ref="AF88:AK88"/>
    <mergeCell ref="AX88:BC88"/>
    <mergeCell ref="BQ88:BV88"/>
    <mergeCell ref="BD87:BF88"/>
    <mergeCell ref="BG87:BI88"/>
    <mergeCell ref="BJ87:BL88"/>
    <mergeCell ref="BM87:BO88"/>
    <mergeCell ref="BQ87:BV87"/>
    <mergeCell ref="BW87:BY88"/>
    <mergeCell ref="CF91:CH91"/>
    <mergeCell ref="CI91:CN91"/>
    <mergeCell ref="G91:K91"/>
    <mergeCell ref="L91:O91"/>
    <mergeCell ref="P91:T91"/>
    <mergeCell ref="U91:X91"/>
    <mergeCell ref="Y91:AD91"/>
    <mergeCell ref="AF91:AK91"/>
    <mergeCell ref="AL91:AN91"/>
    <mergeCell ref="AO91:AQ91"/>
    <mergeCell ref="AR91:AT91"/>
    <mergeCell ref="AU91:AW91"/>
    <mergeCell ref="AX91:BC91"/>
    <mergeCell ref="BD91:BF91"/>
    <mergeCell ref="BG91:BI91"/>
    <mergeCell ref="BJ91:BL91"/>
    <mergeCell ref="BM91:BO91"/>
    <mergeCell ref="BQ91:BV91"/>
    <mergeCell ref="CG29:CH29"/>
    <mergeCell ref="BR26:BS26"/>
    <mergeCell ref="CC92:CE92"/>
    <mergeCell ref="CF92:CH92"/>
    <mergeCell ref="CI92:CN92"/>
    <mergeCell ref="CO92:CQ92"/>
    <mergeCell ref="CR92:CT92"/>
    <mergeCell ref="CU92:CW92"/>
    <mergeCell ref="CX92:CZ92"/>
    <mergeCell ref="BW91:BY91"/>
    <mergeCell ref="AR93:AT93"/>
    <mergeCell ref="AU93:AW93"/>
    <mergeCell ref="AX93:BC93"/>
    <mergeCell ref="BD93:BF93"/>
    <mergeCell ref="BG93:BI93"/>
    <mergeCell ref="BJ93:BL93"/>
    <mergeCell ref="BM93:BO93"/>
    <mergeCell ref="BQ93:BV93"/>
    <mergeCell ref="CF90:CH90"/>
    <mergeCell ref="CI90:CN90"/>
    <mergeCell ref="CO90:CQ90"/>
    <mergeCell ref="CR90:CT90"/>
    <mergeCell ref="CU90:CW90"/>
    <mergeCell ref="CX90:CZ90"/>
    <mergeCell ref="CF93:CH93"/>
    <mergeCell ref="CI93:CN93"/>
    <mergeCell ref="CO93:CQ93"/>
    <mergeCell ref="CR93:CT93"/>
    <mergeCell ref="CU93:CW93"/>
    <mergeCell ref="CX93:CZ93"/>
    <mergeCell ref="BZ91:CB91"/>
    <mergeCell ref="CC91:CE91"/>
    <mergeCell ref="AK21:AM21"/>
    <mergeCell ref="AP21:AR21"/>
    <mergeCell ref="CO91:CQ91"/>
    <mergeCell ref="CR91:CT91"/>
    <mergeCell ref="CU91:CW91"/>
    <mergeCell ref="CX91:CZ91"/>
    <mergeCell ref="CO89:CQ89"/>
    <mergeCell ref="CR89:CT89"/>
    <mergeCell ref="CU89:CW89"/>
    <mergeCell ref="CX89:CZ89"/>
    <mergeCell ref="CR87:CT88"/>
    <mergeCell ref="CU84:CW84"/>
    <mergeCell ref="CU87:CW88"/>
    <mergeCell ref="CX87:CZ88"/>
    <mergeCell ref="CI88:CN88"/>
    <mergeCell ref="CR84:CT84"/>
    <mergeCell ref="BO23:BQ23"/>
    <mergeCell ref="BT23:BV23"/>
    <mergeCell ref="BY23:CA23"/>
    <mergeCell ref="CD23:CF23"/>
    <mergeCell ref="CI23:CK23"/>
    <mergeCell ref="BW26:BX26"/>
    <mergeCell ref="BW27:BX27"/>
    <mergeCell ref="BW28:BX28"/>
    <mergeCell ref="BW29:BX29"/>
    <mergeCell ref="CB26:CC26"/>
    <mergeCell ref="CB27:CC27"/>
    <mergeCell ref="CB28:CC28"/>
    <mergeCell ref="CB29:CC29"/>
    <mergeCell ref="CG26:CH26"/>
    <mergeCell ref="CG27:CH27"/>
    <mergeCell ref="BJ24:BL24"/>
    <mergeCell ref="BO24:BQ24"/>
    <mergeCell ref="BT24:BV24"/>
    <mergeCell ref="BY24:CA24"/>
    <mergeCell ref="CD24:CF24"/>
    <mergeCell ref="CI24:CK24"/>
    <mergeCell ref="CI21:CK21"/>
    <mergeCell ref="A22:F22"/>
    <mergeCell ref="G22:I22"/>
    <mergeCell ref="L22:N22"/>
    <mergeCell ref="Q22:S22"/>
    <mergeCell ref="V22:X22"/>
    <mergeCell ref="AA22:AC22"/>
    <mergeCell ref="AF22:AH22"/>
    <mergeCell ref="AK22:AM22"/>
    <mergeCell ref="AP22:AR22"/>
    <mergeCell ref="AU22:AW22"/>
    <mergeCell ref="AZ22:BB22"/>
    <mergeCell ref="BE22:BG22"/>
    <mergeCell ref="BJ22:BL22"/>
    <mergeCell ref="BO22:BQ22"/>
    <mergeCell ref="BT22:BV22"/>
    <mergeCell ref="BY22:CA22"/>
    <mergeCell ref="CD22:CF22"/>
    <mergeCell ref="CI22:CK22"/>
    <mergeCell ref="A21:F21"/>
    <mergeCell ref="G21:I21"/>
    <mergeCell ref="L21:N21"/>
    <mergeCell ref="Q21:S21"/>
    <mergeCell ref="V21:X21"/>
    <mergeCell ref="AA21:AC21"/>
    <mergeCell ref="AF21:AH21"/>
    <mergeCell ref="A23:F23"/>
    <mergeCell ref="G23:I23"/>
    <mergeCell ref="L23:N23"/>
    <mergeCell ref="Q23:S23"/>
    <mergeCell ref="V23:X23"/>
    <mergeCell ref="AA23:AC23"/>
    <mergeCell ref="AF23:AH23"/>
    <mergeCell ref="AK23:AM23"/>
    <mergeCell ref="AP23:AR23"/>
    <mergeCell ref="AU23:AW23"/>
    <mergeCell ref="AZ23:BB23"/>
    <mergeCell ref="BE23:BG23"/>
    <mergeCell ref="BJ23:BL23"/>
    <mergeCell ref="BC26:BD26"/>
    <mergeCell ref="BC27:BD27"/>
    <mergeCell ref="BC28:BD28"/>
    <mergeCell ref="BC29:BD29"/>
    <mergeCell ref="BH26:BI26"/>
    <mergeCell ref="BH27:BI27"/>
    <mergeCell ref="BH28:BI28"/>
    <mergeCell ref="BH29:BI29"/>
    <mergeCell ref="G24:I24"/>
    <mergeCell ref="L24:N24"/>
    <mergeCell ref="Q24:S24"/>
    <mergeCell ref="V24:X24"/>
    <mergeCell ref="AA24:AC24"/>
    <mergeCell ref="AF24:AH24"/>
    <mergeCell ref="AK24:AM24"/>
    <mergeCell ref="AP24:AR24"/>
    <mergeCell ref="AU24:AW24"/>
    <mergeCell ref="AZ24:BB24"/>
    <mergeCell ref="BE24:BG24"/>
    <mergeCell ref="BM26:BN26"/>
    <mergeCell ref="BM27:BN27"/>
    <mergeCell ref="BM28:BN28"/>
    <mergeCell ref="BM29:BN29"/>
    <mergeCell ref="J26:K26"/>
    <mergeCell ref="J27:K27"/>
    <mergeCell ref="J28:K28"/>
    <mergeCell ref="J29:K29"/>
    <mergeCell ref="O26:P26"/>
    <mergeCell ref="O27:P27"/>
    <mergeCell ref="O28:P28"/>
    <mergeCell ref="O29:P29"/>
    <mergeCell ref="T26:U26"/>
    <mergeCell ref="T27:U27"/>
    <mergeCell ref="T28:U28"/>
    <mergeCell ref="T29:U29"/>
    <mergeCell ref="Y26:Z26"/>
    <mergeCell ref="Y27:Z27"/>
    <mergeCell ref="Y28:Z28"/>
    <mergeCell ref="Y29:Z29"/>
    <mergeCell ref="AI26:AJ26"/>
    <mergeCell ref="AI27:AJ27"/>
    <mergeCell ref="AI28:AJ28"/>
    <mergeCell ref="AI29:AJ29"/>
    <mergeCell ref="AD26:AE26"/>
    <mergeCell ref="AD27:AE27"/>
    <mergeCell ref="AD28:AE28"/>
    <mergeCell ref="AD29:AE29"/>
    <mergeCell ref="AX26:AY26"/>
    <mergeCell ref="AX27:AY27"/>
    <mergeCell ref="AX28:AY28"/>
    <mergeCell ref="AX29:AY29"/>
    <mergeCell ref="BR27:BS27"/>
    <mergeCell ref="BR28:BS28"/>
    <mergeCell ref="BR29:BS29"/>
    <mergeCell ref="AN26:AO26"/>
    <mergeCell ref="AN27:AO27"/>
    <mergeCell ref="AN28:AO28"/>
    <mergeCell ref="AN29:AO29"/>
    <mergeCell ref="AS26:AT26"/>
    <mergeCell ref="AS27:AT27"/>
    <mergeCell ref="AS28:AT28"/>
    <mergeCell ref="AS29:AT29"/>
    <mergeCell ref="CL26:CM26"/>
    <mergeCell ref="CL27:CM27"/>
    <mergeCell ref="CL28:CM28"/>
    <mergeCell ref="CL29:CM29"/>
    <mergeCell ref="A37:F37"/>
    <mergeCell ref="G37:I37"/>
    <mergeCell ref="J37:K37"/>
    <mergeCell ref="L37:N37"/>
    <mergeCell ref="O37:P37"/>
    <mergeCell ref="Q37:S37"/>
    <mergeCell ref="T37:U37"/>
    <mergeCell ref="V37:X37"/>
    <mergeCell ref="Y37:Z37"/>
    <mergeCell ref="AA37:AC37"/>
    <mergeCell ref="AD37:AE37"/>
    <mergeCell ref="AF37:AH37"/>
    <mergeCell ref="AI37:AJ37"/>
    <mergeCell ref="AK37:AM37"/>
    <mergeCell ref="AN37:AO37"/>
    <mergeCell ref="AP37:AR37"/>
    <mergeCell ref="AS37:AT37"/>
    <mergeCell ref="AU37:AW37"/>
    <mergeCell ref="AX37:AY37"/>
    <mergeCell ref="AZ37:BB37"/>
    <mergeCell ref="BC37:BD37"/>
    <mergeCell ref="BE37:BG37"/>
    <mergeCell ref="BH37:BI37"/>
    <mergeCell ref="BJ37:BL37"/>
    <mergeCell ref="BM37:BN37"/>
    <mergeCell ref="BO37:BQ37"/>
    <mergeCell ref="BR37:BS37"/>
    <mergeCell ref="BT37:BV37"/>
    <mergeCell ref="BW37:BX37"/>
    <mergeCell ref="BY37:CA37"/>
    <mergeCell ref="CB37:CC37"/>
    <mergeCell ref="CD37:CF37"/>
    <mergeCell ref="CG37:CH37"/>
    <mergeCell ref="CI37:CK37"/>
    <mergeCell ref="CL37:CM37"/>
    <mergeCell ref="A38:F38"/>
    <mergeCell ref="G38:I38"/>
    <mergeCell ref="J38:K38"/>
    <mergeCell ref="L38:N38"/>
    <mergeCell ref="O38:P38"/>
    <mergeCell ref="Q38:S38"/>
    <mergeCell ref="T38:U38"/>
    <mergeCell ref="V38:X38"/>
    <mergeCell ref="Y38:Z38"/>
    <mergeCell ref="AA38:AC38"/>
    <mergeCell ref="AD38:AE38"/>
    <mergeCell ref="AF38:AH38"/>
    <mergeCell ref="AI38:AJ38"/>
    <mergeCell ref="AK38:AM38"/>
    <mergeCell ref="AN38:AO38"/>
    <mergeCell ref="AP38:AR38"/>
    <mergeCell ref="AS38:AT38"/>
    <mergeCell ref="AU38:AW38"/>
    <mergeCell ref="AX38:AY38"/>
    <mergeCell ref="AZ38:BB38"/>
    <mergeCell ref="BC38:BD38"/>
    <mergeCell ref="BE38:BG38"/>
    <mergeCell ref="BH38:BI38"/>
    <mergeCell ref="BJ38:BL38"/>
    <mergeCell ref="BM38:BN38"/>
    <mergeCell ref="BO38:BQ38"/>
    <mergeCell ref="BR38:BS38"/>
    <mergeCell ref="BT38:BV38"/>
    <mergeCell ref="BW38:BX38"/>
    <mergeCell ref="BY38:CA38"/>
    <mergeCell ref="CB38:CC38"/>
    <mergeCell ref="CD38:CF38"/>
    <mergeCell ref="CG38:CH38"/>
    <mergeCell ref="CI38:CK38"/>
    <mergeCell ref="CL38:CM38"/>
    <mergeCell ref="A39:F39"/>
    <mergeCell ref="G39:I39"/>
    <mergeCell ref="J39:K39"/>
    <mergeCell ref="L39:N39"/>
    <mergeCell ref="O39:P39"/>
    <mergeCell ref="Q39:S39"/>
    <mergeCell ref="T39:U39"/>
    <mergeCell ref="V39:X39"/>
    <mergeCell ref="Y39:Z39"/>
    <mergeCell ref="AA39:AC39"/>
    <mergeCell ref="AD39:AE39"/>
    <mergeCell ref="AF39:AH39"/>
    <mergeCell ref="AI39:AJ39"/>
    <mergeCell ref="AK39:AM39"/>
    <mergeCell ref="AN39:AO39"/>
    <mergeCell ref="AP39:AR39"/>
    <mergeCell ref="AS39:AT39"/>
    <mergeCell ref="AU39:AW39"/>
    <mergeCell ref="AX39:AY39"/>
    <mergeCell ref="AZ39:BB39"/>
    <mergeCell ref="BC39:BD39"/>
    <mergeCell ref="BE39:BG39"/>
    <mergeCell ref="BH39:BI39"/>
    <mergeCell ref="BJ39:BL39"/>
    <mergeCell ref="BM39:BN39"/>
    <mergeCell ref="BO39:BQ39"/>
    <mergeCell ref="BR39:BS39"/>
    <mergeCell ref="BT39:BV39"/>
    <mergeCell ref="BW39:BX39"/>
    <mergeCell ref="BY39:CA39"/>
    <mergeCell ref="CB39:CC39"/>
    <mergeCell ref="CD39:CF39"/>
    <mergeCell ref="CG39:CH39"/>
    <mergeCell ref="CI39:CK39"/>
    <mergeCell ref="CL39:CM39"/>
    <mergeCell ref="A40:F40"/>
    <mergeCell ref="G40:I40"/>
    <mergeCell ref="J40:K40"/>
    <mergeCell ref="L40:N40"/>
    <mergeCell ref="O40:P40"/>
    <mergeCell ref="Q40:S40"/>
    <mergeCell ref="T40:U40"/>
    <mergeCell ref="V40:X40"/>
    <mergeCell ref="Y40:Z40"/>
    <mergeCell ref="AA40:AC40"/>
    <mergeCell ref="AD40:AE40"/>
    <mergeCell ref="AF40:AH40"/>
    <mergeCell ref="AI40:AJ40"/>
    <mergeCell ref="AK40:AM40"/>
    <mergeCell ref="AN40:AO40"/>
    <mergeCell ref="AP40:AR40"/>
    <mergeCell ref="AS40:AT40"/>
    <mergeCell ref="AU40:AW40"/>
    <mergeCell ref="AX40:AY40"/>
    <mergeCell ref="AZ40:BB40"/>
    <mergeCell ref="BC40:BD40"/>
    <mergeCell ref="BE40:BG40"/>
    <mergeCell ref="BH40:BI40"/>
    <mergeCell ref="BJ40:BL40"/>
    <mergeCell ref="BM40:BN40"/>
    <mergeCell ref="BO40:BQ40"/>
    <mergeCell ref="BR40:BS40"/>
    <mergeCell ref="BT40:BV40"/>
    <mergeCell ref="BW40:BX40"/>
    <mergeCell ref="BY40:CA40"/>
    <mergeCell ref="CB40:CC40"/>
    <mergeCell ref="CD40:CF40"/>
    <mergeCell ref="CG40:CH40"/>
    <mergeCell ref="CI40:CK40"/>
    <mergeCell ref="CL40:CM40"/>
    <mergeCell ref="A43:F43"/>
    <mergeCell ref="G43:I43"/>
    <mergeCell ref="J43:K43"/>
    <mergeCell ref="L43:N43"/>
    <mergeCell ref="O43:P43"/>
    <mergeCell ref="Q43:S43"/>
    <mergeCell ref="T43:U43"/>
    <mergeCell ref="V43:X43"/>
    <mergeCell ref="Y43:Z43"/>
    <mergeCell ref="AA43:AC43"/>
    <mergeCell ref="AD43:AE43"/>
    <mergeCell ref="AF43:AH43"/>
    <mergeCell ref="AI43:AJ43"/>
    <mergeCell ref="AK43:AM43"/>
    <mergeCell ref="AN43:AO43"/>
    <mergeCell ref="AP43:AR43"/>
    <mergeCell ref="AS43:AT43"/>
    <mergeCell ref="AU43:AW43"/>
    <mergeCell ref="AX43:AY43"/>
    <mergeCell ref="AZ43:BB43"/>
    <mergeCell ref="BC43:BD43"/>
    <mergeCell ref="BE43:BG43"/>
    <mergeCell ref="BH43:BI43"/>
    <mergeCell ref="BJ43:BL43"/>
    <mergeCell ref="BM43:BN43"/>
    <mergeCell ref="BO43:BQ43"/>
    <mergeCell ref="BR43:BS43"/>
    <mergeCell ref="BT43:BV43"/>
    <mergeCell ref="BW43:BX43"/>
    <mergeCell ref="BY43:CA43"/>
    <mergeCell ref="CB43:CC43"/>
    <mergeCell ref="CD43:CF43"/>
    <mergeCell ref="CG43:CH43"/>
    <mergeCell ref="CI43:CK43"/>
    <mergeCell ref="CL43:CM43"/>
    <mergeCell ref="A44:F44"/>
    <mergeCell ref="G44:I44"/>
    <mergeCell ref="J44:K44"/>
    <mergeCell ref="L44:N44"/>
    <mergeCell ref="O44:P44"/>
    <mergeCell ref="Q44:S44"/>
    <mergeCell ref="T44:U44"/>
    <mergeCell ref="V44:X44"/>
    <mergeCell ref="Y44:Z44"/>
    <mergeCell ref="AA44:AC44"/>
    <mergeCell ref="AD44:AE44"/>
    <mergeCell ref="AF44:AH44"/>
    <mergeCell ref="AI44:AJ44"/>
    <mergeCell ref="AK44:AM44"/>
    <mergeCell ref="AN44:AO44"/>
    <mergeCell ref="AP44:AR44"/>
    <mergeCell ref="AS44:AT44"/>
    <mergeCell ref="AU44:AW44"/>
    <mergeCell ref="AX44:AY44"/>
    <mergeCell ref="BJ44:BL44"/>
    <mergeCell ref="BM44:BN44"/>
    <mergeCell ref="BO44:BQ44"/>
    <mergeCell ref="BR44:BS44"/>
    <mergeCell ref="BT44:BV44"/>
    <mergeCell ref="BW44:BX44"/>
    <mergeCell ref="BY44:CA44"/>
    <mergeCell ref="CB44:CC44"/>
    <mergeCell ref="CD44:CF44"/>
    <mergeCell ref="CG44:CH44"/>
    <mergeCell ref="CI44:CK44"/>
    <mergeCell ref="CL44:CM44"/>
    <mergeCell ref="A45:F45"/>
    <mergeCell ref="G45:I45"/>
    <mergeCell ref="J45:K45"/>
    <mergeCell ref="L45:N45"/>
    <mergeCell ref="O45:P45"/>
    <mergeCell ref="Q45:S45"/>
    <mergeCell ref="T45:U45"/>
    <mergeCell ref="V45:X45"/>
    <mergeCell ref="Y45:Z45"/>
    <mergeCell ref="AA45:AC45"/>
    <mergeCell ref="AD45:AE45"/>
    <mergeCell ref="AF45:AH45"/>
    <mergeCell ref="AI45:AJ45"/>
    <mergeCell ref="AK45:AM45"/>
    <mergeCell ref="AN45:AO45"/>
    <mergeCell ref="AP45:AR45"/>
    <mergeCell ref="A46:F46"/>
    <mergeCell ref="G46:I46"/>
    <mergeCell ref="J46:K46"/>
    <mergeCell ref="L46:N46"/>
    <mergeCell ref="O46:P46"/>
    <mergeCell ref="Q46:S46"/>
    <mergeCell ref="T46:U46"/>
    <mergeCell ref="V46:X46"/>
    <mergeCell ref="Y46:Z46"/>
    <mergeCell ref="AA46:AC46"/>
    <mergeCell ref="AD46:AE46"/>
    <mergeCell ref="AF46:AH46"/>
    <mergeCell ref="AI46:AJ46"/>
    <mergeCell ref="AK46:AM46"/>
    <mergeCell ref="AN46:AO46"/>
    <mergeCell ref="AP46:AR46"/>
    <mergeCell ref="AS46:AT46"/>
    <mergeCell ref="AX55:AY55"/>
    <mergeCell ref="BA55:BC55"/>
    <mergeCell ref="BD55:BF55"/>
    <mergeCell ref="BG55:BI55"/>
    <mergeCell ref="BJ55:BK55"/>
    <mergeCell ref="AS45:AT45"/>
    <mergeCell ref="AU45:AW45"/>
    <mergeCell ref="AX45:AY45"/>
    <mergeCell ref="AZ45:BB45"/>
    <mergeCell ref="BC45:BD45"/>
    <mergeCell ref="BE45:BG45"/>
    <mergeCell ref="BH45:BI45"/>
    <mergeCell ref="BJ45:BL45"/>
    <mergeCell ref="BM45:BN45"/>
    <mergeCell ref="BO45:BQ45"/>
    <mergeCell ref="BR45:BS45"/>
    <mergeCell ref="CL45:CM45"/>
    <mergeCell ref="AU46:AW46"/>
    <mergeCell ref="AX46:AY46"/>
    <mergeCell ref="AZ46:BB46"/>
    <mergeCell ref="AR55:AT55"/>
    <mergeCell ref="BQ55:BV55"/>
    <mergeCell ref="CC55:CE55"/>
    <mergeCell ref="BW55:BY55"/>
    <mergeCell ref="BZ55:CB55"/>
    <mergeCell ref="CF56:CH56"/>
    <mergeCell ref="CI56:CJ56"/>
    <mergeCell ref="CF57:CH57"/>
    <mergeCell ref="CI57:CJ57"/>
    <mergeCell ref="CF58:CH58"/>
    <mergeCell ref="CI58:CJ58"/>
    <mergeCell ref="BM46:BN46"/>
    <mergeCell ref="BO46:BQ46"/>
    <mergeCell ref="BR46:BS46"/>
    <mergeCell ref="BT46:BV46"/>
    <mergeCell ref="BW46:BX46"/>
    <mergeCell ref="BY46:CA46"/>
    <mergeCell ref="CB46:CC46"/>
    <mergeCell ref="CD46:CF46"/>
    <mergeCell ref="CG46:CH46"/>
    <mergeCell ref="CI46:CK46"/>
    <mergeCell ref="CL46:CM46"/>
    <mergeCell ref="BQ57:BV57"/>
    <mergeCell ref="CC57:CE57"/>
    <mergeCell ref="BW57:BY57"/>
    <mergeCell ref="BZ57:CB57"/>
    <mergeCell ref="CF52:CH53"/>
    <mergeCell ref="CI52:CJ53"/>
    <mergeCell ref="CF54:CH54"/>
    <mergeCell ref="CI54:CJ54"/>
    <mergeCell ref="CF55:CH55"/>
    <mergeCell ref="CI55:CJ55"/>
    <mergeCell ref="CC52:CE53"/>
    <mergeCell ref="BW52:BY53"/>
    <mergeCell ref="BZ52:CB53"/>
    <mergeCell ref="BQ52:BV52"/>
    <mergeCell ref="BQ56:BV56"/>
    <mergeCell ref="A30:F30"/>
    <mergeCell ref="G30:I30"/>
    <mergeCell ref="J30:K30"/>
    <mergeCell ref="L30:N30"/>
    <mergeCell ref="O30:P30"/>
    <mergeCell ref="Q30:S30"/>
    <mergeCell ref="T30:U30"/>
    <mergeCell ref="V30:X30"/>
    <mergeCell ref="Y30:Z30"/>
    <mergeCell ref="AA30:AC30"/>
    <mergeCell ref="AD30:AE30"/>
    <mergeCell ref="AF30:AH30"/>
    <mergeCell ref="AI30:AJ30"/>
    <mergeCell ref="AK30:AM30"/>
    <mergeCell ref="AN30:AO30"/>
    <mergeCell ref="AP30:AR30"/>
    <mergeCell ref="AS30:AT30"/>
    <mergeCell ref="AU31:AW31"/>
    <mergeCell ref="AX31:AY31"/>
    <mergeCell ref="AZ31:BB31"/>
    <mergeCell ref="BC31:BD31"/>
    <mergeCell ref="BE31:BG31"/>
    <mergeCell ref="BH31:BI31"/>
    <mergeCell ref="BJ31:BL31"/>
    <mergeCell ref="BM31:BN31"/>
    <mergeCell ref="BO31:BQ31"/>
    <mergeCell ref="BR31:BS31"/>
    <mergeCell ref="BT31:BV31"/>
    <mergeCell ref="BW31:BX31"/>
    <mergeCell ref="CL30:CM30"/>
    <mergeCell ref="AU30:AW30"/>
    <mergeCell ref="AX30:AY30"/>
    <mergeCell ref="AZ30:BB30"/>
    <mergeCell ref="BC30:BD30"/>
    <mergeCell ref="BE30:BG30"/>
    <mergeCell ref="BH30:BI30"/>
    <mergeCell ref="BJ30:BL30"/>
    <mergeCell ref="BM30:BN30"/>
    <mergeCell ref="BO30:BQ30"/>
    <mergeCell ref="BR30:BS30"/>
    <mergeCell ref="BT30:BV30"/>
    <mergeCell ref="BW30:BX30"/>
    <mergeCell ref="BY30:CA30"/>
    <mergeCell ref="CB30:CC30"/>
    <mergeCell ref="CD30:CF30"/>
    <mergeCell ref="CG30:CH30"/>
    <mergeCell ref="CI30:CK30"/>
    <mergeCell ref="BY31:CA31"/>
    <mergeCell ref="CB31:CC31"/>
    <mergeCell ref="A31:F31"/>
    <mergeCell ref="G31:I31"/>
    <mergeCell ref="J31:K31"/>
    <mergeCell ref="L31:N31"/>
    <mergeCell ref="O31:P31"/>
    <mergeCell ref="Q31:S31"/>
    <mergeCell ref="T31:U31"/>
    <mergeCell ref="V31:X31"/>
    <mergeCell ref="Y31:Z31"/>
    <mergeCell ref="AA31:AC31"/>
    <mergeCell ref="AD31:AE31"/>
    <mergeCell ref="AF31:AH31"/>
    <mergeCell ref="AI31:AJ31"/>
    <mergeCell ref="AK31:AM31"/>
    <mergeCell ref="AN31:AO31"/>
    <mergeCell ref="AP31:AR31"/>
    <mergeCell ref="AS31:AT31"/>
    <mergeCell ref="CD31:CF31"/>
    <mergeCell ref="CG31:CH31"/>
    <mergeCell ref="CI31:CK31"/>
    <mergeCell ref="CL31:CM31"/>
    <mergeCell ref="A32:F32"/>
    <mergeCell ref="G32:I32"/>
    <mergeCell ref="J32:K32"/>
    <mergeCell ref="L32:N32"/>
    <mergeCell ref="O32:P32"/>
    <mergeCell ref="Q32:S32"/>
    <mergeCell ref="T32:U32"/>
    <mergeCell ref="V32:X32"/>
    <mergeCell ref="Y32:Z32"/>
    <mergeCell ref="AA32:AC32"/>
    <mergeCell ref="AD32:AE32"/>
    <mergeCell ref="AF32:AH32"/>
    <mergeCell ref="AI32:AJ32"/>
    <mergeCell ref="AK32:AM32"/>
    <mergeCell ref="AN32:AO32"/>
    <mergeCell ref="AP32:AR32"/>
    <mergeCell ref="AS32:AT32"/>
    <mergeCell ref="AU32:AW32"/>
    <mergeCell ref="AX32:AY32"/>
    <mergeCell ref="AZ32:BB32"/>
    <mergeCell ref="BC32:BD32"/>
    <mergeCell ref="BE32:BG32"/>
    <mergeCell ref="BH32:BI32"/>
    <mergeCell ref="BJ32:BL32"/>
    <mergeCell ref="BM32:BN32"/>
    <mergeCell ref="BO32:BQ32"/>
    <mergeCell ref="BR32:BS32"/>
    <mergeCell ref="BT32:BV32"/>
    <mergeCell ref="BW32:BX32"/>
    <mergeCell ref="BY32:CA32"/>
    <mergeCell ref="CB32:CC32"/>
    <mergeCell ref="CD32:CF32"/>
    <mergeCell ref="CG32:CH32"/>
    <mergeCell ref="CI32:CK32"/>
    <mergeCell ref="CL32:CM32"/>
    <mergeCell ref="AX52:AY53"/>
    <mergeCell ref="BA52:BC53"/>
    <mergeCell ref="BD52:BF53"/>
    <mergeCell ref="BG52:BI53"/>
    <mergeCell ref="BJ52:BK53"/>
    <mergeCell ref="AX54:AY54"/>
    <mergeCell ref="BA54:BC54"/>
    <mergeCell ref="BD54:BF54"/>
    <mergeCell ref="BG54:BI54"/>
    <mergeCell ref="BJ54:BK54"/>
    <mergeCell ref="BC46:BD46"/>
    <mergeCell ref="BE46:BG46"/>
    <mergeCell ref="BH46:BI46"/>
    <mergeCell ref="BJ46:BL46"/>
    <mergeCell ref="BT45:BV45"/>
    <mergeCell ref="BW45:BX45"/>
    <mergeCell ref="BY45:CA45"/>
    <mergeCell ref="CB45:CC45"/>
    <mergeCell ref="CD45:CF45"/>
    <mergeCell ref="CG45:CH45"/>
    <mergeCell ref="CI45:CK45"/>
    <mergeCell ref="AZ44:BB44"/>
    <mergeCell ref="BC44:BD44"/>
    <mergeCell ref="BE44:BG44"/>
    <mergeCell ref="BH44:BI44"/>
  </mergeCells>
  <phoneticPr fontId="1"/>
  <conditionalFormatting sqref="G25:I25">
    <cfRule type="cellIs" dxfId="185" priority="42" operator="lessThan">
      <formula>G20</formula>
    </cfRule>
  </conditionalFormatting>
  <conditionalFormatting sqref="L25:N25">
    <cfRule type="cellIs" dxfId="184" priority="40" operator="lessThan">
      <formula>L20</formula>
    </cfRule>
  </conditionalFormatting>
  <conditionalFormatting sqref="Q25:S25">
    <cfRule type="cellIs" dxfId="183" priority="38" operator="lessThan">
      <formula>Q20</formula>
    </cfRule>
  </conditionalFormatting>
  <conditionalFormatting sqref="V25:X25">
    <cfRule type="cellIs" dxfId="182" priority="36" operator="lessThan">
      <formula>V20</formula>
    </cfRule>
  </conditionalFormatting>
  <conditionalFormatting sqref="AA54:AB58">
    <cfRule type="cellIs" dxfId="181" priority="6" operator="lessThan">
      <formula>1</formula>
    </cfRule>
  </conditionalFormatting>
  <conditionalFormatting sqref="AA25:AC25">
    <cfRule type="cellIs" dxfId="180" priority="32" operator="lessThan">
      <formula>AA20</formula>
    </cfRule>
  </conditionalFormatting>
  <conditionalFormatting sqref="AF25:AH25">
    <cfRule type="cellIs" dxfId="179" priority="30" operator="lessThan">
      <formula>AF20</formula>
    </cfRule>
  </conditionalFormatting>
  <conditionalFormatting sqref="AF79:AW85">
    <cfRule type="expression" dxfId="178" priority="50">
      <formula>$Z$1="【営業方針会議】"</formula>
    </cfRule>
  </conditionalFormatting>
  <conditionalFormatting sqref="AF87:AW93">
    <cfRule type="expression" dxfId="177" priority="48">
      <formula>$Z$1="【役員会議】"</formula>
    </cfRule>
  </conditionalFormatting>
  <conditionalFormatting sqref="AK25:AM25">
    <cfRule type="cellIs" dxfId="176" priority="28" operator="lessThan">
      <formula>AK20</formula>
    </cfRule>
  </conditionalFormatting>
  <conditionalFormatting sqref="AP25:AR25">
    <cfRule type="cellIs" dxfId="175" priority="26" operator="lessThan">
      <formula>AP20</formula>
    </cfRule>
  </conditionalFormatting>
  <conditionalFormatting sqref="AU25:AW25">
    <cfRule type="cellIs" dxfId="174" priority="24" operator="lessThan">
      <formula>AU20</formula>
    </cfRule>
  </conditionalFormatting>
  <conditionalFormatting sqref="AX54:AY58">
    <cfRule type="cellIs" dxfId="173" priority="3" operator="lessThan">
      <formula>1</formula>
    </cfRule>
  </conditionalFormatting>
  <conditionalFormatting sqref="AX79:BO85">
    <cfRule type="expression" dxfId="172" priority="49">
      <formula>$Z$1="【営業面談A】"</formula>
    </cfRule>
  </conditionalFormatting>
  <conditionalFormatting sqref="AX87:BO93">
    <cfRule type="expression" dxfId="171" priority="47">
      <formula>$Z$1="【営業面談B】"</formula>
    </cfRule>
  </conditionalFormatting>
  <conditionalFormatting sqref="AZ25:BB25">
    <cfRule type="cellIs" dxfId="170" priority="22" operator="lessThan">
      <formula>AZ20</formula>
    </cfRule>
  </conditionalFormatting>
  <conditionalFormatting sqref="BE25:BG25">
    <cfRule type="cellIs" dxfId="169" priority="20" operator="lessThan">
      <formula>BE20</formula>
    </cfRule>
  </conditionalFormatting>
  <conditionalFormatting sqref="BJ54:BK58">
    <cfRule type="cellIs" dxfId="168" priority="1" operator="lessThan">
      <formula>1</formula>
    </cfRule>
  </conditionalFormatting>
  <conditionalFormatting sqref="BJ25:BL25">
    <cfRule type="cellIs" dxfId="167" priority="18" operator="lessThan">
      <formula>BJ20</formula>
    </cfRule>
  </conditionalFormatting>
  <conditionalFormatting sqref="BO25:BQ25">
    <cfRule type="cellIs" dxfId="166" priority="16" operator="lessThan">
      <formula>BO20</formula>
    </cfRule>
  </conditionalFormatting>
  <conditionalFormatting sqref="BQ79:CH85">
    <cfRule type="expression" dxfId="165" priority="46">
      <formula>$Z$1="【営業方針会議】"</formula>
    </cfRule>
  </conditionalFormatting>
  <conditionalFormatting sqref="BQ87:CH93">
    <cfRule type="expression" dxfId="164" priority="44">
      <formula>$Z$1="【役員会議】"</formula>
    </cfRule>
  </conditionalFormatting>
  <conditionalFormatting sqref="BT25:BV25">
    <cfRule type="cellIs" dxfId="163" priority="14" operator="lessThan">
      <formula>BT20</formula>
    </cfRule>
  </conditionalFormatting>
  <conditionalFormatting sqref="BY25:CA25">
    <cfRule type="cellIs" dxfId="162" priority="12" operator="lessThan">
      <formula>BY20</formula>
    </cfRule>
  </conditionalFormatting>
  <conditionalFormatting sqref="CD25:CF25">
    <cfRule type="cellIs" dxfId="161" priority="10" operator="lessThan">
      <formula>CD20</formula>
    </cfRule>
  </conditionalFormatting>
  <conditionalFormatting sqref="CI54:CJ58">
    <cfRule type="cellIs" dxfId="160" priority="4" operator="lessThan">
      <formula>1</formula>
    </cfRule>
  </conditionalFormatting>
  <conditionalFormatting sqref="CI25:CK25">
    <cfRule type="cellIs" dxfId="159" priority="8" operator="lessThan">
      <formula>CI20</formula>
    </cfRule>
  </conditionalFormatting>
  <conditionalFormatting sqref="CI79:CZ85">
    <cfRule type="expression" dxfId="158" priority="45">
      <formula>$Z$1="【営業面談A】"</formula>
    </cfRule>
  </conditionalFormatting>
  <conditionalFormatting sqref="CI87:CZ93">
    <cfRule type="expression" dxfId="157" priority="43">
      <formula>$Z$1="【営業面談B】"</formula>
    </cfRule>
  </conditionalFormatting>
  <dataValidations count="1">
    <dataValidation type="list" showInputMessage="1" showErrorMessage="1" sqref="Z1:AC1" xr:uid="{40621A8B-9000-4ADA-8E0B-C6A15F6BC8A5}">
      <formula1>"【営業方針会議】,【営業面談A】,【役員会議】,【営業面談B】"</formula1>
    </dataValidation>
  </dataValidations>
  <pageMargins left="0.70866141732283461" right="0.70866141732283461" top="0.74803149606299213" bottom="0.74803149606299213" header="0.31496062992125984" footer="0.31496062992125984"/>
  <pageSetup paperSize="8" scale="30" orientation="landscape" horizontalDpi="1200" verticalDpi="1200" r:id="rId1"/>
  <rowBreaks count="1" manualBreakCount="1">
    <brk id="9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1DA7B-4392-48A0-8809-061A18C4D79E}">
  <sheetPr>
    <tabColor theme="5" tint="0.59999389629810485"/>
    <pageSetUpPr fitToPage="1"/>
  </sheetPr>
  <dimension ref="A1:DH170"/>
  <sheetViews>
    <sheetView zoomScale="60" zoomScaleNormal="60" zoomScaleSheetLayoutView="40" workbookViewId="0">
      <selection activeCell="K2" sqref="K2"/>
    </sheetView>
  </sheetViews>
  <sheetFormatPr defaultColWidth="9" defaultRowHeight="18" x14ac:dyDescent="0.45"/>
  <cols>
    <col min="1" max="91" width="4.09765625" style="6" customWidth="1"/>
    <col min="92" max="171" width="3.69921875" style="6" customWidth="1"/>
    <col min="172" max="16384" width="9" style="6"/>
  </cols>
  <sheetData>
    <row r="1" spans="1:91" customFormat="1" x14ac:dyDescent="0.45">
      <c r="A1" t="s">
        <v>0</v>
      </c>
      <c r="I1" t="s">
        <v>48</v>
      </c>
      <c r="K1" t="s">
        <v>110</v>
      </c>
      <c r="O1" t="s">
        <v>84</v>
      </c>
      <c r="R1" s="169">
        <f>'1課合計'!R1</f>
        <v>45596</v>
      </c>
      <c r="S1" s="169"/>
      <c r="T1" s="169"/>
      <c r="V1" t="s">
        <v>170</v>
      </c>
      <c r="Z1" s="170" t="str">
        <f>'1課合計'!Z1</f>
        <v>【営業方針会議】</v>
      </c>
      <c r="AA1" s="170"/>
      <c r="AB1" s="170"/>
      <c r="AC1" s="170"/>
    </row>
    <row r="2" spans="1:91" ht="14.25" customHeight="1" x14ac:dyDescent="0.45"/>
    <row r="13" spans="1:91" x14ac:dyDescent="0.45">
      <c r="A13" t="s">
        <v>40</v>
      </c>
    </row>
    <row r="14" spans="1:91" x14ac:dyDescent="0.45">
      <c r="A14" s="129"/>
      <c r="B14" s="130"/>
      <c r="C14" s="130"/>
      <c r="D14" s="130"/>
      <c r="E14" s="130"/>
      <c r="F14" s="131"/>
      <c r="G14" s="123" t="s">
        <v>30</v>
      </c>
      <c r="H14" s="124"/>
      <c r="I14" s="124"/>
      <c r="J14" s="124"/>
      <c r="K14" s="125"/>
      <c r="L14" s="120" t="s">
        <v>1</v>
      </c>
      <c r="M14" s="121"/>
      <c r="N14" s="121"/>
      <c r="O14" s="121"/>
      <c r="P14" s="122"/>
      <c r="Q14" s="120" t="s">
        <v>165</v>
      </c>
      <c r="R14" s="121"/>
      <c r="S14" s="121"/>
      <c r="T14" s="121"/>
      <c r="U14" s="122"/>
      <c r="V14" s="120" t="s">
        <v>166</v>
      </c>
      <c r="W14" s="121"/>
      <c r="X14" s="121"/>
      <c r="Y14" s="121"/>
      <c r="Z14" s="122"/>
      <c r="AA14" s="123" t="s">
        <v>14</v>
      </c>
      <c r="AB14" s="124"/>
      <c r="AC14" s="124"/>
      <c r="AD14" s="124"/>
      <c r="AE14" s="125"/>
      <c r="AF14" s="120" t="s">
        <v>15</v>
      </c>
      <c r="AG14" s="121"/>
      <c r="AH14" s="121"/>
      <c r="AI14" s="121"/>
      <c r="AJ14" s="122"/>
      <c r="AK14" s="120" t="s">
        <v>16</v>
      </c>
      <c r="AL14" s="121"/>
      <c r="AM14" s="121"/>
      <c r="AN14" s="121"/>
      <c r="AO14" s="122"/>
      <c r="AP14" s="120" t="s">
        <v>17</v>
      </c>
      <c r="AQ14" s="121"/>
      <c r="AR14" s="121"/>
      <c r="AS14" s="121"/>
      <c r="AT14" s="122"/>
      <c r="AU14" s="123" t="s">
        <v>18</v>
      </c>
      <c r="AV14" s="124"/>
      <c r="AW14" s="124"/>
      <c r="AX14" s="124"/>
      <c r="AY14" s="125"/>
      <c r="AZ14" s="120" t="s">
        <v>19</v>
      </c>
      <c r="BA14" s="121"/>
      <c r="BB14" s="121"/>
      <c r="BC14" s="121"/>
      <c r="BD14" s="122"/>
      <c r="BE14" s="120" t="s">
        <v>20</v>
      </c>
      <c r="BF14" s="121"/>
      <c r="BG14" s="121"/>
      <c r="BH14" s="121"/>
      <c r="BI14" s="122"/>
      <c r="BJ14" s="120" t="s">
        <v>21</v>
      </c>
      <c r="BK14" s="121"/>
      <c r="BL14" s="121"/>
      <c r="BM14" s="121"/>
      <c r="BN14" s="122"/>
      <c r="BO14" s="123" t="s">
        <v>22</v>
      </c>
      <c r="BP14" s="124"/>
      <c r="BQ14" s="124"/>
      <c r="BR14" s="124"/>
      <c r="BS14" s="125"/>
      <c r="BT14" s="120" t="s">
        <v>23</v>
      </c>
      <c r="BU14" s="121"/>
      <c r="BV14" s="121"/>
      <c r="BW14" s="121"/>
      <c r="BX14" s="122"/>
      <c r="BY14" s="120" t="s">
        <v>24</v>
      </c>
      <c r="BZ14" s="121"/>
      <c r="CA14" s="121"/>
      <c r="CB14" s="121"/>
      <c r="CC14" s="122"/>
      <c r="CD14" s="120" t="s">
        <v>25</v>
      </c>
      <c r="CE14" s="121"/>
      <c r="CF14" s="121"/>
      <c r="CG14" s="121"/>
      <c r="CH14" s="122"/>
      <c r="CI14" s="123" t="s">
        <v>26</v>
      </c>
      <c r="CJ14" s="124"/>
      <c r="CK14" s="124"/>
      <c r="CL14" s="124"/>
      <c r="CM14" s="125"/>
    </row>
    <row r="15" spans="1:91" x14ac:dyDescent="0.45">
      <c r="A15" s="132"/>
      <c r="B15" s="133"/>
      <c r="C15" s="133"/>
      <c r="D15" s="133"/>
      <c r="E15" s="133"/>
      <c r="F15" s="134"/>
      <c r="G15" s="123" t="s">
        <v>13</v>
      </c>
      <c r="H15" s="124"/>
      <c r="I15" s="125"/>
      <c r="J15" s="123" t="s">
        <v>5</v>
      </c>
      <c r="K15" s="125"/>
      <c r="L15" s="135" t="s">
        <v>13</v>
      </c>
      <c r="M15" s="136"/>
      <c r="N15" s="137"/>
      <c r="O15" s="135" t="s">
        <v>5</v>
      </c>
      <c r="P15" s="137"/>
      <c r="Q15" s="135" t="s">
        <v>13</v>
      </c>
      <c r="R15" s="136"/>
      <c r="S15" s="137"/>
      <c r="T15" s="135" t="s">
        <v>5</v>
      </c>
      <c r="U15" s="137"/>
      <c r="V15" s="135" t="s">
        <v>13</v>
      </c>
      <c r="W15" s="136"/>
      <c r="X15" s="137"/>
      <c r="Y15" s="135" t="s">
        <v>5</v>
      </c>
      <c r="Z15" s="137"/>
      <c r="AA15" s="123" t="s">
        <v>13</v>
      </c>
      <c r="AB15" s="124"/>
      <c r="AC15" s="125"/>
      <c r="AD15" s="123" t="s">
        <v>5</v>
      </c>
      <c r="AE15" s="125"/>
      <c r="AF15" s="135" t="s">
        <v>13</v>
      </c>
      <c r="AG15" s="136"/>
      <c r="AH15" s="137"/>
      <c r="AI15" s="135" t="s">
        <v>5</v>
      </c>
      <c r="AJ15" s="137"/>
      <c r="AK15" s="135" t="s">
        <v>13</v>
      </c>
      <c r="AL15" s="136"/>
      <c r="AM15" s="137"/>
      <c r="AN15" s="135" t="s">
        <v>5</v>
      </c>
      <c r="AO15" s="137"/>
      <c r="AP15" s="135" t="s">
        <v>13</v>
      </c>
      <c r="AQ15" s="136"/>
      <c r="AR15" s="137"/>
      <c r="AS15" s="135" t="s">
        <v>5</v>
      </c>
      <c r="AT15" s="137"/>
      <c r="AU15" s="123" t="s">
        <v>13</v>
      </c>
      <c r="AV15" s="124"/>
      <c r="AW15" s="125"/>
      <c r="AX15" s="123" t="s">
        <v>5</v>
      </c>
      <c r="AY15" s="125"/>
      <c r="AZ15" s="135" t="s">
        <v>13</v>
      </c>
      <c r="BA15" s="136"/>
      <c r="BB15" s="137"/>
      <c r="BC15" s="135" t="s">
        <v>5</v>
      </c>
      <c r="BD15" s="137"/>
      <c r="BE15" s="135" t="s">
        <v>13</v>
      </c>
      <c r="BF15" s="136"/>
      <c r="BG15" s="137"/>
      <c r="BH15" s="135" t="s">
        <v>5</v>
      </c>
      <c r="BI15" s="137"/>
      <c r="BJ15" s="135" t="s">
        <v>13</v>
      </c>
      <c r="BK15" s="136"/>
      <c r="BL15" s="137"/>
      <c r="BM15" s="135" t="s">
        <v>5</v>
      </c>
      <c r="BN15" s="137"/>
      <c r="BO15" s="123" t="s">
        <v>13</v>
      </c>
      <c r="BP15" s="124"/>
      <c r="BQ15" s="125"/>
      <c r="BR15" s="123" t="s">
        <v>5</v>
      </c>
      <c r="BS15" s="125"/>
      <c r="BT15" s="135" t="s">
        <v>13</v>
      </c>
      <c r="BU15" s="136"/>
      <c r="BV15" s="137"/>
      <c r="BW15" s="135" t="s">
        <v>5</v>
      </c>
      <c r="BX15" s="137"/>
      <c r="BY15" s="135" t="s">
        <v>13</v>
      </c>
      <c r="BZ15" s="136"/>
      <c r="CA15" s="137"/>
      <c r="CB15" s="135" t="s">
        <v>5</v>
      </c>
      <c r="CC15" s="137"/>
      <c r="CD15" s="135" t="s">
        <v>13</v>
      </c>
      <c r="CE15" s="136"/>
      <c r="CF15" s="137"/>
      <c r="CG15" s="135" t="s">
        <v>5</v>
      </c>
      <c r="CH15" s="137"/>
      <c r="CI15" s="123" t="s">
        <v>13</v>
      </c>
      <c r="CJ15" s="124"/>
      <c r="CK15" s="125"/>
      <c r="CL15" s="123" t="s">
        <v>5</v>
      </c>
      <c r="CM15" s="125"/>
    </row>
    <row r="16" spans="1:91" ht="19.95" customHeight="1" x14ac:dyDescent="0.45">
      <c r="A16" s="101" t="s">
        <v>12</v>
      </c>
      <c r="B16" s="102"/>
      <c r="C16" s="102"/>
      <c r="D16" s="102"/>
      <c r="E16" s="102"/>
      <c r="F16" s="103"/>
      <c r="G16" s="81">
        <f t="shared" ref="G16:G29" si="0">AA16+AU16+BO16+CI16</f>
        <v>0</v>
      </c>
      <c r="H16" s="82"/>
      <c r="I16" s="83"/>
      <c r="J16" s="81"/>
      <c r="K16" s="83"/>
      <c r="L16" s="78">
        <f>SUMIFS(予算!目標営業数,予算!対象ユーザー名,A!$K$1,予算!予算月,A!L$14)</f>
        <v>0</v>
      </c>
      <c r="M16" s="79"/>
      <c r="N16" s="80"/>
      <c r="O16" s="78"/>
      <c r="P16" s="80"/>
      <c r="Q16" s="78">
        <f>SUMIFS(予算!目標営業数,予算!対象ユーザー名,A!$K$1,予算!予算月,A!Q$14)</f>
        <v>0</v>
      </c>
      <c r="R16" s="79"/>
      <c r="S16" s="80"/>
      <c r="T16" s="78"/>
      <c r="U16" s="80"/>
      <c r="V16" s="78">
        <f>SUMIFS(予算!目標営業数,予算!対象ユーザー名,A!$K$1,予算!予算月,A!V$14)</f>
        <v>0</v>
      </c>
      <c r="W16" s="79"/>
      <c r="X16" s="80"/>
      <c r="Y16" s="78"/>
      <c r="Z16" s="80"/>
      <c r="AA16" s="81">
        <f t="shared" ref="AA16:AA29" si="1">L16+Q16+V16</f>
        <v>0</v>
      </c>
      <c r="AB16" s="82"/>
      <c r="AC16" s="83"/>
      <c r="AD16" s="81"/>
      <c r="AE16" s="83"/>
      <c r="AF16" s="78">
        <f>SUMIFS(予算!目標営業数,予算!対象ユーザー名,A!$K$1,予算!予算月,A!AF$14)</f>
        <v>0</v>
      </c>
      <c r="AG16" s="79"/>
      <c r="AH16" s="80"/>
      <c r="AI16" s="78"/>
      <c r="AJ16" s="80"/>
      <c r="AK16" s="78">
        <f>SUMIFS(予算!目標営業数,予算!対象ユーザー名,A!$K$1,予算!予算月,A!AK$14)</f>
        <v>0</v>
      </c>
      <c r="AL16" s="79"/>
      <c r="AM16" s="80"/>
      <c r="AN16" s="78"/>
      <c r="AO16" s="80"/>
      <c r="AP16" s="78">
        <f>SUMIFS(予算!目標営業数,予算!対象ユーザー名,A!$K$1,予算!予算月,A!AP$14)</f>
        <v>0</v>
      </c>
      <c r="AQ16" s="79"/>
      <c r="AR16" s="80"/>
      <c r="AS16" s="78"/>
      <c r="AT16" s="80"/>
      <c r="AU16" s="81">
        <f t="shared" ref="AU16:AU20" si="2">AF16+AK16+AP16</f>
        <v>0</v>
      </c>
      <c r="AV16" s="82"/>
      <c r="AW16" s="83"/>
      <c r="AX16" s="81"/>
      <c r="AY16" s="83"/>
      <c r="AZ16" s="78">
        <f>SUMIFS(予算!目標営業数,予算!対象ユーザー名,A!$K$1,予算!予算月,A!AZ$14)</f>
        <v>0</v>
      </c>
      <c r="BA16" s="79"/>
      <c r="BB16" s="80"/>
      <c r="BC16" s="78"/>
      <c r="BD16" s="80"/>
      <c r="BE16" s="78">
        <f>SUMIFS(予算!目標営業数,予算!対象ユーザー名,A!$K$1,予算!予算月,A!BE$14)</f>
        <v>0</v>
      </c>
      <c r="BF16" s="79"/>
      <c r="BG16" s="80"/>
      <c r="BH16" s="78"/>
      <c r="BI16" s="80"/>
      <c r="BJ16" s="78">
        <f>SUMIFS(予算!目標営業数,予算!対象ユーザー名,A!$K$1,予算!予算月,A!BJ$14)</f>
        <v>0</v>
      </c>
      <c r="BK16" s="79"/>
      <c r="BL16" s="80"/>
      <c r="BM16" s="78"/>
      <c r="BN16" s="80"/>
      <c r="BO16" s="81">
        <f t="shared" ref="BO16:BO20" si="3">AZ16+BE16+BJ16</f>
        <v>0</v>
      </c>
      <c r="BP16" s="82"/>
      <c r="BQ16" s="83"/>
      <c r="BR16" s="81"/>
      <c r="BS16" s="83"/>
      <c r="BT16" s="78">
        <f>SUMIFS(予算!目標営業数,予算!対象ユーザー名,A!$K$1,予算!予算月,A!BT$14)</f>
        <v>0</v>
      </c>
      <c r="BU16" s="79"/>
      <c r="BV16" s="80"/>
      <c r="BW16" s="78"/>
      <c r="BX16" s="80"/>
      <c r="BY16" s="78">
        <f>SUMIFS(予算!目標営業数,予算!対象ユーザー名,A!$K$1,予算!予算月,A!BY$14)</f>
        <v>0</v>
      </c>
      <c r="BZ16" s="79"/>
      <c r="CA16" s="80"/>
      <c r="CB16" s="78"/>
      <c r="CC16" s="80"/>
      <c r="CD16" s="78">
        <f>SUMIFS(予算!目標営業数,予算!対象ユーザー名,A!$K$1,予算!予算月,A!CD$14)</f>
        <v>0</v>
      </c>
      <c r="CE16" s="79"/>
      <c r="CF16" s="80"/>
      <c r="CG16" s="78"/>
      <c r="CH16" s="80"/>
      <c r="CI16" s="81">
        <f t="shared" ref="CI16:CI20" si="4">BT16+BY16+CD16</f>
        <v>0</v>
      </c>
      <c r="CJ16" s="82"/>
      <c r="CK16" s="83"/>
      <c r="CL16" s="81"/>
      <c r="CM16" s="83"/>
    </row>
    <row r="17" spans="1:91" ht="19.95" customHeight="1" x14ac:dyDescent="0.45">
      <c r="A17" s="101" t="s">
        <v>11</v>
      </c>
      <c r="B17" s="102"/>
      <c r="C17" s="102"/>
      <c r="D17" s="102"/>
      <c r="E17" s="102"/>
      <c r="F17" s="103"/>
      <c r="G17" s="81">
        <f t="shared" si="0"/>
        <v>0</v>
      </c>
      <c r="H17" s="82"/>
      <c r="I17" s="83"/>
      <c r="J17" s="84" t="e">
        <f>G17/G16</f>
        <v>#DIV/0!</v>
      </c>
      <c r="K17" s="85"/>
      <c r="L17" s="78">
        <f>SUMIFS(行動!件数行動,行動!対象者名,A!$K$1,行動!月行動,A!L$14)</f>
        <v>0</v>
      </c>
      <c r="M17" s="79"/>
      <c r="N17" s="80"/>
      <c r="O17" s="76" t="e">
        <f>L17/L16</f>
        <v>#DIV/0!</v>
      </c>
      <c r="P17" s="77"/>
      <c r="Q17" s="78">
        <f>SUMIFS(行動!件数行動,行動!対象者名,A!$K$1,行動!月行動,A!Q$14)</f>
        <v>0</v>
      </c>
      <c r="R17" s="79"/>
      <c r="S17" s="80"/>
      <c r="T17" s="76" t="e">
        <f>Q17/Q16</f>
        <v>#DIV/0!</v>
      </c>
      <c r="U17" s="77"/>
      <c r="V17" s="78">
        <f>SUMIFS(行動!件数行動,行動!対象者名,A!$K$1,行動!月行動,A!V$14)</f>
        <v>0</v>
      </c>
      <c r="W17" s="79"/>
      <c r="X17" s="80"/>
      <c r="Y17" s="76" t="e">
        <f>V17/V16</f>
        <v>#DIV/0!</v>
      </c>
      <c r="Z17" s="77"/>
      <c r="AA17" s="81">
        <f t="shared" si="1"/>
        <v>0</v>
      </c>
      <c r="AB17" s="82"/>
      <c r="AC17" s="83"/>
      <c r="AD17" s="84" t="e">
        <f>AA17/AA16</f>
        <v>#DIV/0!</v>
      </c>
      <c r="AE17" s="85"/>
      <c r="AF17" s="78">
        <f>SUMIFS(行動!件数行動,行動!対象者名,A!$K$1,行動!月行動,A!AF$14)</f>
        <v>0</v>
      </c>
      <c r="AG17" s="79"/>
      <c r="AH17" s="80"/>
      <c r="AI17" s="76" t="e">
        <f>AF17/AF16</f>
        <v>#DIV/0!</v>
      </c>
      <c r="AJ17" s="77"/>
      <c r="AK17" s="78">
        <f>SUMIFS(行動!件数行動,行動!対象者名,A!$K$1,行動!月行動,A!AK$14)</f>
        <v>0</v>
      </c>
      <c r="AL17" s="79"/>
      <c r="AM17" s="80"/>
      <c r="AN17" s="76" t="e">
        <f>AK17/AK16</f>
        <v>#DIV/0!</v>
      </c>
      <c r="AO17" s="77"/>
      <c r="AP17" s="78">
        <f>SUMIFS(行動!件数行動,行動!対象者名,A!$K$1,行動!月行動,A!AP$14)</f>
        <v>0</v>
      </c>
      <c r="AQ17" s="79"/>
      <c r="AR17" s="80"/>
      <c r="AS17" s="76" t="e">
        <f>AP17/AP16</f>
        <v>#DIV/0!</v>
      </c>
      <c r="AT17" s="77"/>
      <c r="AU17" s="81">
        <f t="shared" si="2"/>
        <v>0</v>
      </c>
      <c r="AV17" s="82"/>
      <c r="AW17" s="83"/>
      <c r="AX17" s="84" t="e">
        <f>AU17/AU16</f>
        <v>#DIV/0!</v>
      </c>
      <c r="AY17" s="85"/>
      <c r="AZ17" s="78">
        <f>SUMIFS(行動!件数行動,行動!対象者名,A!$K$1,行動!月行動,A!AZ$14)</f>
        <v>0</v>
      </c>
      <c r="BA17" s="79"/>
      <c r="BB17" s="80"/>
      <c r="BC17" s="76" t="e">
        <f>AZ17/AZ16</f>
        <v>#DIV/0!</v>
      </c>
      <c r="BD17" s="77"/>
      <c r="BE17" s="78">
        <f>SUMIFS(行動!件数行動,行動!対象者名,A!$K$1,行動!月行動,A!BE$14)</f>
        <v>0</v>
      </c>
      <c r="BF17" s="79"/>
      <c r="BG17" s="80"/>
      <c r="BH17" s="76" t="e">
        <f>BE17/BE16</f>
        <v>#DIV/0!</v>
      </c>
      <c r="BI17" s="77"/>
      <c r="BJ17" s="78">
        <f>SUMIFS(行動!件数行動,行動!対象者名,A!$K$1,行動!月行動,A!BJ$14)</f>
        <v>0</v>
      </c>
      <c r="BK17" s="79"/>
      <c r="BL17" s="80"/>
      <c r="BM17" s="76" t="e">
        <f>BJ17/BJ16</f>
        <v>#DIV/0!</v>
      </c>
      <c r="BN17" s="77"/>
      <c r="BO17" s="81">
        <f t="shared" si="3"/>
        <v>0</v>
      </c>
      <c r="BP17" s="82"/>
      <c r="BQ17" s="83"/>
      <c r="BR17" s="84" t="e">
        <f>BO17/BO16</f>
        <v>#DIV/0!</v>
      </c>
      <c r="BS17" s="85"/>
      <c r="BT17" s="78">
        <f>SUMIFS(行動!件数行動,行動!対象者名,A!$K$1,行動!月行動,A!BT$14)</f>
        <v>0</v>
      </c>
      <c r="BU17" s="79"/>
      <c r="BV17" s="80"/>
      <c r="BW17" s="76" t="e">
        <f>BT17/BT16</f>
        <v>#DIV/0!</v>
      </c>
      <c r="BX17" s="77"/>
      <c r="BY17" s="78">
        <f>SUMIFS(行動!件数行動,行動!対象者名,A!$K$1,行動!月行動,A!BY$14)</f>
        <v>0</v>
      </c>
      <c r="BZ17" s="79"/>
      <c r="CA17" s="80"/>
      <c r="CB17" s="76" t="e">
        <f>BY17/BY16</f>
        <v>#DIV/0!</v>
      </c>
      <c r="CC17" s="77"/>
      <c r="CD17" s="78">
        <f>SUMIFS(行動!件数行動,行動!対象者名,A!$K$1,行動!月行動,A!CD$14)</f>
        <v>0</v>
      </c>
      <c r="CE17" s="79"/>
      <c r="CF17" s="80"/>
      <c r="CG17" s="76" t="e">
        <f>CD17/CD16</f>
        <v>#DIV/0!</v>
      </c>
      <c r="CH17" s="77"/>
      <c r="CI17" s="81">
        <f t="shared" si="4"/>
        <v>0</v>
      </c>
      <c r="CJ17" s="82"/>
      <c r="CK17" s="83"/>
      <c r="CL17" s="84" t="e">
        <f>CI17/CI16</f>
        <v>#DIV/0!</v>
      </c>
      <c r="CM17" s="85"/>
    </row>
    <row r="18" spans="1:91" ht="19.95" customHeight="1" x14ac:dyDescent="0.45">
      <c r="A18" s="101" t="s">
        <v>168</v>
      </c>
      <c r="B18" s="102"/>
      <c r="C18" s="102"/>
      <c r="D18" s="102"/>
      <c r="E18" s="102"/>
      <c r="F18" s="103"/>
      <c r="G18" s="81">
        <f t="shared" si="0"/>
        <v>0</v>
      </c>
      <c r="H18" s="82"/>
      <c r="I18" s="83"/>
      <c r="J18" s="81"/>
      <c r="K18" s="83"/>
      <c r="L18" s="78">
        <f>SUMIFS(予算!目標見積数,予算!対象ユーザー名,A!$K$1,予算!予算月,A!L$14)</f>
        <v>0</v>
      </c>
      <c r="M18" s="79"/>
      <c r="N18" s="80"/>
      <c r="O18" s="78"/>
      <c r="P18" s="80"/>
      <c r="Q18" s="78">
        <f>SUMIFS(予算!目標見積数,予算!対象ユーザー名,A!$K$1,予算!予算月,A!Q$14)</f>
        <v>0</v>
      </c>
      <c r="R18" s="79"/>
      <c r="S18" s="80"/>
      <c r="T18" s="78"/>
      <c r="U18" s="80"/>
      <c r="V18" s="78">
        <f>SUMIFS(予算!目標見積数,予算!対象ユーザー名,A!$K$1,予算!予算月,A!V$14)</f>
        <v>0</v>
      </c>
      <c r="W18" s="79"/>
      <c r="X18" s="80"/>
      <c r="Y18" s="78"/>
      <c r="Z18" s="80"/>
      <c r="AA18" s="81">
        <f t="shared" si="1"/>
        <v>0</v>
      </c>
      <c r="AB18" s="82"/>
      <c r="AC18" s="83"/>
      <c r="AD18" s="81"/>
      <c r="AE18" s="83"/>
      <c r="AF18" s="78">
        <f>SUMIFS(予算!目標見積数,予算!対象ユーザー名,A!$K$1,予算!予算月,A!AF$14)</f>
        <v>0</v>
      </c>
      <c r="AG18" s="79"/>
      <c r="AH18" s="80"/>
      <c r="AI18" s="78"/>
      <c r="AJ18" s="80"/>
      <c r="AK18" s="78">
        <f>SUMIFS(予算!目標見積数,予算!対象ユーザー名,A!$K$1,予算!予算月,A!AK$14)</f>
        <v>0</v>
      </c>
      <c r="AL18" s="79"/>
      <c r="AM18" s="80"/>
      <c r="AN18" s="78"/>
      <c r="AO18" s="80"/>
      <c r="AP18" s="78">
        <f>SUMIFS(予算!目標見積数,予算!対象ユーザー名,A!$K$1,予算!予算月,A!AP$14)</f>
        <v>0</v>
      </c>
      <c r="AQ18" s="79"/>
      <c r="AR18" s="80"/>
      <c r="AS18" s="78"/>
      <c r="AT18" s="80"/>
      <c r="AU18" s="81">
        <f t="shared" si="2"/>
        <v>0</v>
      </c>
      <c r="AV18" s="82"/>
      <c r="AW18" s="83"/>
      <c r="AX18" s="81"/>
      <c r="AY18" s="83"/>
      <c r="AZ18" s="78">
        <f>SUMIFS(予算!目標見積数,予算!対象ユーザー名,A!$K$1,予算!予算月,A!AZ$14)</f>
        <v>0</v>
      </c>
      <c r="BA18" s="79"/>
      <c r="BB18" s="80"/>
      <c r="BC18" s="78"/>
      <c r="BD18" s="80"/>
      <c r="BE18" s="78">
        <f>SUMIFS(予算!目標見積数,予算!対象ユーザー名,A!$K$1,予算!予算月,A!BE$14)</f>
        <v>0</v>
      </c>
      <c r="BF18" s="79"/>
      <c r="BG18" s="80"/>
      <c r="BH18" s="78"/>
      <c r="BI18" s="80"/>
      <c r="BJ18" s="78">
        <f>SUMIFS(予算!目標見積数,予算!対象ユーザー名,A!$K$1,予算!予算月,A!BJ$14)</f>
        <v>0</v>
      </c>
      <c r="BK18" s="79"/>
      <c r="BL18" s="80"/>
      <c r="BM18" s="78"/>
      <c r="BN18" s="80"/>
      <c r="BO18" s="81">
        <f t="shared" si="3"/>
        <v>0</v>
      </c>
      <c r="BP18" s="82"/>
      <c r="BQ18" s="83"/>
      <c r="BR18" s="81"/>
      <c r="BS18" s="83"/>
      <c r="BT18" s="78">
        <f>SUMIFS(予算!目標見積数,予算!対象ユーザー名,A!$K$1,予算!予算月,A!BT$14)</f>
        <v>0</v>
      </c>
      <c r="BU18" s="79"/>
      <c r="BV18" s="80"/>
      <c r="BW18" s="78"/>
      <c r="BX18" s="80"/>
      <c r="BY18" s="78">
        <f>SUMIFS(予算!目標見積数,予算!対象ユーザー名,A!$K$1,予算!予算月,A!BY$14)</f>
        <v>0</v>
      </c>
      <c r="BZ18" s="79"/>
      <c r="CA18" s="80"/>
      <c r="CB18" s="78"/>
      <c r="CC18" s="80"/>
      <c r="CD18" s="78">
        <f>SUMIFS(予算!目標見積数,予算!対象ユーザー名,A!$K$1,予算!予算月,A!CD$14)</f>
        <v>0</v>
      </c>
      <c r="CE18" s="79"/>
      <c r="CF18" s="80"/>
      <c r="CG18" s="78"/>
      <c r="CH18" s="80"/>
      <c r="CI18" s="81">
        <f t="shared" si="4"/>
        <v>0</v>
      </c>
      <c r="CJ18" s="82"/>
      <c r="CK18" s="83"/>
      <c r="CL18" s="81"/>
      <c r="CM18" s="83"/>
    </row>
    <row r="19" spans="1:91" ht="19.5" customHeight="1" x14ac:dyDescent="0.45">
      <c r="A19" s="101" t="s">
        <v>169</v>
      </c>
      <c r="B19" s="102"/>
      <c r="C19" s="102"/>
      <c r="D19" s="102"/>
      <c r="E19" s="102"/>
      <c r="F19" s="103"/>
      <c r="G19" s="81">
        <f t="shared" si="0"/>
        <v>0</v>
      </c>
      <c r="H19" s="82"/>
      <c r="I19" s="83"/>
      <c r="J19" s="84" t="e">
        <f>G19/G18</f>
        <v>#DIV/0!</v>
      </c>
      <c r="K19" s="85"/>
      <c r="L19" s="78">
        <f>SUMIFS(見積!見積数,見積!報告者名,A!$K$1,見積!月,L$14)</f>
        <v>0</v>
      </c>
      <c r="M19" s="79"/>
      <c r="N19" s="80"/>
      <c r="O19" s="76" t="e">
        <f>L19/L18</f>
        <v>#DIV/0!</v>
      </c>
      <c r="P19" s="77"/>
      <c r="Q19" s="78">
        <f>SUMIFS(見積!見積数,見積!報告者名,A!$K$1,見積!月,Q$14)</f>
        <v>0</v>
      </c>
      <c r="R19" s="79"/>
      <c r="S19" s="80"/>
      <c r="T19" s="76" t="e">
        <f>Q19/Q18</f>
        <v>#DIV/0!</v>
      </c>
      <c r="U19" s="77"/>
      <c r="V19" s="78">
        <f>SUMIFS(見積!見積数,見積!報告者名,A!$K$1,見積!月,V$14)</f>
        <v>0</v>
      </c>
      <c r="W19" s="79"/>
      <c r="X19" s="80"/>
      <c r="Y19" s="76" t="e">
        <f>V19/V18</f>
        <v>#DIV/0!</v>
      </c>
      <c r="Z19" s="77"/>
      <c r="AA19" s="81">
        <f t="shared" si="1"/>
        <v>0</v>
      </c>
      <c r="AB19" s="82"/>
      <c r="AC19" s="83"/>
      <c r="AD19" s="84" t="e">
        <f>AA19/AA18</f>
        <v>#DIV/0!</v>
      </c>
      <c r="AE19" s="85"/>
      <c r="AF19" s="78">
        <f>SUMIFS(見積!見積数,見積!報告者名,A!$K$1,見積!月,AF$14)</f>
        <v>0</v>
      </c>
      <c r="AG19" s="79"/>
      <c r="AH19" s="80"/>
      <c r="AI19" s="76" t="e">
        <f>AF19/AF18</f>
        <v>#DIV/0!</v>
      </c>
      <c r="AJ19" s="77"/>
      <c r="AK19" s="78">
        <f>SUMIFS(見積!見積数,見積!報告者名,A!$K$1,見積!月,AK$14)</f>
        <v>0</v>
      </c>
      <c r="AL19" s="79"/>
      <c r="AM19" s="80"/>
      <c r="AN19" s="76" t="e">
        <f>AK19/AK18</f>
        <v>#DIV/0!</v>
      </c>
      <c r="AO19" s="77"/>
      <c r="AP19" s="78">
        <f>SUMIFS(見積!見積数,見積!報告者名,A!$K$1,見積!月,AP$14)</f>
        <v>0</v>
      </c>
      <c r="AQ19" s="79"/>
      <c r="AR19" s="80"/>
      <c r="AS19" s="76" t="e">
        <f>AP19/AP18</f>
        <v>#DIV/0!</v>
      </c>
      <c r="AT19" s="77"/>
      <c r="AU19" s="81">
        <f t="shared" si="2"/>
        <v>0</v>
      </c>
      <c r="AV19" s="82"/>
      <c r="AW19" s="83"/>
      <c r="AX19" s="84" t="e">
        <f>AU19/AU18</f>
        <v>#DIV/0!</v>
      </c>
      <c r="AY19" s="85"/>
      <c r="AZ19" s="78">
        <f>SUMIFS(見積!見積数,見積!報告者名,A!$K$1,見積!月,AZ$14)</f>
        <v>0</v>
      </c>
      <c r="BA19" s="79"/>
      <c r="BB19" s="80"/>
      <c r="BC19" s="76" t="e">
        <f>AZ19/AZ18</f>
        <v>#DIV/0!</v>
      </c>
      <c r="BD19" s="77"/>
      <c r="BE19" s="78">
        <f>SUMIFS(見積!見積数,見積!報告者名,A!$K$1,見積!月,BE$14)</f>
        <v>0</v>
      </c>
      <c r="BF19" s="79"/>
      <c r="BG19" s="80"/>
      <c r="BH19" s="76" t="e">
        <f>BE19/BE18</f>
        <v>#DIV/0!</v>
      </c>
      <c r="BI19" s="77"/>
      <c r="BJ19" s="78">
        <f>SUMIFS(見積!見積数,見積!報告者名,A!$K$1,見積!月,BJ$14)</f>
        <v>0</v>
      </c>
      <c r="BK19" s="79"/>
      <c r="BL19" s="80"/>
      <c r="BM19" s="76" t="e">
        <f>BJ19/BJ18</f>
        <v>#DIV/0!</v>
      </c>
      <c r="BN19" s="77"/>
      <c r="BO19" s="81">
        <f t="shared" si="3"/>
        <v>0</v>
      </c>
      <c r="BP19" s="82"/>
      <c r="BQ19" s="83"/>
      <c r="BR19" s="84" t="e">
        <f>BO19/BO18</f>
        <v>#DIV/0!</v>
      </c>
      <c r="BS19" s="85"/>
      <c r="BT19" s="78">
        <f>SUMIFS(見積!見積数,見積!報告者名,A!$K$1,見積!月,BT$14)</f>
        <v>0</v>
      </c>
      <c r="BU19" s="79"/>
      <c r="BV19" s="80"/>
      <c r="BW19" s="76" t="e">
        <f>BT19/BT18</f>
        <v>#DIV/0!</v>
      </c>
      <c r="BX19" s="77"/>
      <c r="BY19" s="78">
        <f>SUMIFS(見積!見積数,見積!報告者名,A!$K$1,見積!月,BY$14,見積!年,"2025")</f>
        <v>0</v>
      </c>
      <c r="BZ19" s="79"/>
      <c r="CA19" s="80"/>
      <c r="CB19" s="76" t="e">
        <f>BY19/BY18</f>
        <v>#DIV/0!</v>
      </c>
      <c r="CC19" s="77"/>
      <c r="CD19" s="78">
        <f>SUMIFS(見積!見積数,見積!報告者名,A!$K$1,見積!月,CD$14,見積!年,"2025")</f>
        <v>0</v>
      </c>
      <c r="CE19" s="79"/>
      <c r="CF19" s="80"/>
      <c r="CG19" s="76" t="e">
        <f>CD19/CD18</f>
        <v>#DIV/0!</v>
      </c>
      <c r="CH19" s="77"/>
      <c r="CI19" s="81">
        <f t="shared" si="4"/>
        <v>0</v>
      </c>
      <c r="CJ19" s="82"/>
      <c r="CK19" s="83"/>
      <c r="CL19" s="84" t="e">
        <f>CI19/CI18</f>
        <v>#DIV/0!</v>
      </c>
      <c r="CM19" s="85"/>
    </row>
    <row r="20" spans="1:91" ht="19.95" customHeight="1" x14ac:dyDescent="0.45">
      <c r="A20" s="101" t="s">
        <v>4</v>
      </c>
      <c r="B20" s="102"/>
      <c r="C20" s="102"/>
      <c r="D20" s="102"/>
      <c r="E20" s="102"/>
      <c r="F20" s="103"/>
      <c r="G20" s="81">
        <f t="shared" si="0"/>
        <v>0</v>
      </c>
      <c r="H20" s="82"/>
      <c r="I20" s="83"/>
      <c r="J20" s="81"/>
      <c r="K20" s="83"/>
      <c r="L20" s="78">
        <f>SUMIFS(予算!目標金額,予算!対象ユーザー名,A!$K$1,予算!予算月,A!L$14)</f>
        <v>0</v>
      </c>
      <c r="M20" s="79"/>
      <c r="N20" s="80"/>
      <c r="O20" s="78"/>
      <c r="P20" s="80"/>
      <c r="Q20" s="78">
        <f>SUMIFS(予算!目標金額,予算!対象ユーザー名,A!$K$1,予算!予算月,A!Q$14)</f>
        <v>0</v>
      </c>
      <c r="R20" s="79"/>
      <c r="S20" s="80"/>
      <c r="T20" s="78"/>
      <c r="U20" s="80"/>
      <c r="V20" s="78">
        <f>SUMIFS(予算!目標金額,予算!対象ユーザー名,A!$K$1,予算!予算月,A!V$14)</f>
        <v>0</v>
      </c>
      <c r="W20" s="79"/>
      <c r="X20" s="80"/>
      <c r="Y20" s="78"/>
      <c r="Z20" s="80"/>
      <c r="AA20" s="81">
        <f t="shared" si="1"/>
        <v>0</v>
      </c>
      <c r="AB20" s="82"/>
      <c r="AC20" s="83"/>
      <c r="AD20" s="81"/>
      <c r="AE20" s="83"/>
      <c r="AF20" s="78">
        <f>SUMIFS(予算!目標金額,予算!対象ユーザー名,A!$K$1,予算!予算月,A!AF$14)</f>
        <v>0</v>
      </c>
      <c r="AG20" s="79"/>
      <c r="AH20" s="80"/>
      <c r="AI20" s="78"/>
      <c r="AJ20" s="80"/>
      <c r="AK20" s="78">
        <f>SUMIFS(予算!目標金額,予算!対象ユーザー名,A!$K$1,予算!予算月,A!AK$14)</f>
        <v>0</v>
      </c>
      <c r="AL20" s="79"/>
      <c r="AM20" s="80"/>
      <c r="AN20" s="78"/>
      <c r="AO20" s="80"/>
      <c r="AP20" s="78">
        <f>SUMIFS(予算!目標金額,予算!対象ユーザー名,A!$K$1,予算!予算月,A!AP$14)</f>
        <v>0</v>
      </c>
      <c r="AQ20" s="79"/>
      <c r="AR20" s="80"/>
      <c r="AS20" s="78"/>
      <c r="AT20" s="80"/>
      <c r="AU20" s="81">
        <f t="shared" si="2"/>
        <v>0</v>
      </c>
      <c r="AV20" s="82"/>
      <c r="AW20" s="83"/>
      <c r="AX20" s="81"/>
      <c r="AY20" s="83"/>
      <c r="AZ20" s="78">
        <f>SUMIFS(予算!目標金額,予算!対象ユーザー名,A!$K$1,予算!予算月,A!AZ$14)</f>
        <v>0</v>
      </c>
      <c r="BA20" s="79"/>
      <c r="BB20" s="80"/>
      <c r="BC20" s="78"/>
      <c r="BD20" s="80"/>
      <c r="BE20" s="78">
        <f>SUMIFS(予算!目標金額,予算!対象ユーザー名,A!$K$1,予算!予算月,A!BE$14)</f>
        <v>0</v>
      </c>
      <c r="BF20" s="79"/>
      <c r="BG20" s="80"/>
      <c r="BH20" s="78"/>
      <c r="BI20" s="80"/>
      <c r="BJ20" s="78">
        <f>SUMIFS(予算!目標金額,予算!対象ユーザー名,A!$K$1,予算!予算月,A!BJ$14)</f>
        <v>0</v>
      </c>
      <c r="BK20" s="79"/>
      <c r="BL20" s="80"/>
      <c r="BM20" s="78"/>
      <c r="BN20" s="80"/>
      <c r="BO20" s="81">
        <f t="shared" si="3"/>
        <v>0</v>
      </c>
      <c r="BP20" s="82"/>
      <c r="BQ20" s="83"/>
      <c r="BR20" s="81"/>
      <c r="BS20" s="83"/>
      <c r="BT20" s="78">
        <f>SUMIFS(予算!目標金額,予算!対象ユーザー名,A!$K$1,予算!予算月,A!BT$14)</f>
        <v>0</v>
      </c>
      <c r="BU20" s="79"/>
      <c r="BV20" s="80"/>
      <c r="BW20" s="78"/>
      <c r="BX20" s="80"/>
      <c r="BY20" s="78">
        <f>SUMIFS(予算!目標金額,予算!対象ユーザー名,A!$K$1,予算!予算月,A!BY$14)</f>
        <v>0</v>
      </c>
      <c r="BZ20" s="79"/>
      <c r="CA20" s="80"/>
      <c r="CB20" s="78"/>
      <c r="CC20" s="80"/>
      <c r="CD20" s="78">
        <f>SUMIFS(予算!目標金額,予算!対象ユーザー名,A!$K$1,予算!予算月,A!CD$14)</f>
        <v>0</v>
      </c>
      <c r="CE20" s="79"/>
      <c r="CF20" s="80"/>
      <c r="CG20" s="78"/>
      <c r="CH20" s="80"/>
      <c r="CI20" s="81">
        <f t="shared" si="4"/>
        <v>0</v>
      </c>
      <c r="CJ20" s="82"/>
      <c r="CK20" s="83"/>
      <c r="CL20" s="81"/>
      <c r="CM20" s="83"/>
    </row>
    <row r="21" spans="1:91" ht="19.95" customHeight="1" x14ac:dyDescent="0.45">
      <c r="A21" s="101" t="s">
        <v>100</v>
      </c>
      <c r="B21" s="102"/>
      <c r="C21" s="102"/>
      <c r="D21" s="102"/>
      <c r="E21" s="102"/>
      <c r="F21" s="103"/>
      <c r="G21" s="81">
        <f t="shared" ref="G21:G24" si="5">AA21+AU21+BO21+CI21</f>
        <v>0</v>
      </c>
      <c r="H21" s="82"/>
      <c r="I21" s="83"/>
      <c r="J21" s="13"/>
      <c r="K21" s="14"/>
      <c r="L21" s="78">
        <f>SUMIFS(予算!AP,予算!予算月,L$14,予算!対象ユーザー名,$K$1)</f>
        <v>0</v>
      </c>
      <c r="M21" s="79"/>
      <c r="N21" s="80"/>
      <c r="O21" s="15"/>
      <c r="P21" s="16"/>
      <c r="Q21" s="78">
        <f>SUMIFS(予算!AP,予算!予算月,Q$14,予算!対象ユーザー名,$K$1)</f>
        <v>0</v>
      </c>
      <c r="R21" s="79"/>
      <c r="S21" s="80"/>
      <c r="T21" s="15"/>
      <c r="U21" s="16"/>
      <c r="V21" s="78">
        <f>SUMIFS(予算!AP,予算!予算月,V$14,予算!対象ユーザー名,$K$1)</f>
        <v>0</v>
      </c>
      <c r="W21" s="79"/>
      <c r="X21" s="80"/>
      <c r="Y21" s="15"/>
      <c r="Z21" s="16"/>
      <c r="AA21" s="81">
        <f t="shared" ref="AA21:AA24" si="6">L21+Q21+V21</f>
        <v>0</v>
      </c>
      <c r="AB21" s="82"/>
      <c r="AC21" s="83"/>
      <c r="AD21" s="13"/>
      <c r="AE21" s="14"/>
      <c r="AF21" s="78">
        <f>SUMIFS(予算!AP,予算!予算月,AF$14,予算!対象ユーザー名,$K$1)</f>
        <v>0</v>
      </c>
      <c r="AG21" s="79"/>
      <c r="AH21" s="80"/>
      <c r="AI21" s="15"/>
      <c r="AJ21" s="16"/>
      <c r="AK21" s="78">
        <f>SUMIFS(予算!AP,予算!予算月,AK$14,予算!対象ユーザー名,$K$1)</f>
        <v>0</v>
      </c>
      <c r="AL21" s="79"/>
      <c r="AM21" s="80"/>
      <c r="AN21" s="15"/>
      <c r="AO21" s="16"/>
      <c r="AP21" s="78">
        <f>SUMIFS(予算!AP,予算!予算月,AP$14,予算!対象ユーザー名,$K$1)</f>
        <v>0</v>
      </c>
      <c r="AQ21" s="79"/>
      <c r="AR21" s="80"/>
      <c r="AS21" s="15"/>
      <c r="AT21" s="16"/>
      <c r="AU21" s="81">
        <f t="shared" ref="AU21:AU29" si="7">AF21+AK21+AP21</f>
        <v>0</v>
      </c>
      <c r="AV21" s="82"/>
      <c r="AW21" s="83"/>
      <c r="AX21" s="13"/>
      <c r="AY21" s="14"/>
      <c r="AZ21" s="78">
        <f>SUMIFS(予算!AP,予算!予算月,AZ$14,予算!対象ユーザー名,$K$1)</f>
        <v>0</v>
      </c>
      <c r="BA21" s="79"/>
      <c r="BB21" s="80"/>
      <c r="BC21" s="15"/>
      <c r="BD21" s="16"/>
      <c r="BE21" s="78">
        <f>SUMIFS(予算!AP,予算!予算月,BE$14,予算!対象ユーザー名,$K$1)</f>
        <v>0</v>
      </c>
      <c r="BF21" s="79"/>
      <c r="BG21" s="80"/>
      <c r="BH21" s="15"/>
      <c r="BI21" s="16"/>
      <c r="BJ21" s="78">
        <f>SUMIFS(予算!AP,予算!予算月,BJ$14,予算!対象ユーザー名,$K$1)</f>
        <v>0</v>
      </c>
      <c r="BK21" s="79"/>
      <c r="BL21" s="80"/>
      <c r="BM21" s="15"/>
      <c r="BN21" s="16"/>
      <c r="BO21" s="81">
        <f t="shared" ref="BO21:BO29" si="8">AZ21+BE21+BJ21</f>
        <v>0</v>
      </c>
      <c r="BP21" s="82"/>
      <c r="BQ21" s="83"/>
      <c r="BR21" s="13"/>
      <c r="BS21" s="14"/>
      <c r="BT21" s="78">
        <f>SUMIFS(予算!AP,予算!予算月,BT$14,予算!対象ユーザー名,$K$1)</f>
        <v>0</v>
      </c>
      <c r="BU21" s="79"/>
      <c r="BV21" s="80"/>
      <c r="BW21" s="15"/>
      <c r="BX21" s="16"/>
      <c r="BY21" s="78">
        <f>SUMIFS(予算!AP,予算!予算月,BY$14,予算!対象ユーザー名,$K$1)</f>
        <v>0</v>
      </c>
      <c r="BZ21" s="79"/>
      <c r="CA21" s="80"/>
      <c r="CB21" s="15"/>
      <c r="CC21" s="16"/>
      <c r="CD21" s="78">
        <f>SUMIFS(予算!AP,予算!予算月,CD$14,予算!対象ユーザー名,$K$1)</f>
        <v>0</v>
      </c>
      <c r="CE21" s="79"/>
      <c r="CF21" s="80"/>
      <c r="CG21" s="15"/>
      <c r="CH21" s="16"/>
      <c r="CI21" s="81">
        <f t="shared" ref="CI21:CI29" si="9">BT21+BY21+CD21</f>
        <v>0</v>
      </c>
      <c r="CJ21" s="82"/>
      <c r="CK21" s="83"/>
      <c r="CL21" s="13"/>
      <c r="CM21" s="14"/>
    </row>
    <row r="22" spans="1:91" ht="19.95" customHeight="1" x14ac:dyDescent="0.45">
      <c r="A22" s="101" t="s">
        <v>101</v>
      </c>
      <c r="B22" s="102"/>
      <c r="C22" s="102"/>
      <c r="D22" s="102"/>
      <c r="E22" s="102"/>
      <c r="F22" s="103"/>
      <c r="G22" s="81">
        <f t="shared" si="5"/>
        <v>0</v>
      </c>
      <c r="H22" s="82"/>
      <c r="I22" s="83"/>
      <c r="J22" s="13"/>
      <c r="K22" s="14"/>
      <c r="L22" s="78">
        <f>SUMIFS(予算!SP,予算!予算月,L$14,予算!対象ユーザー名,$K$1)</f>
        <v>0</v>
      </c>
      <c r="M22" s="79"/>
      <c r="N22" s="80"/>
      <c r="O22" s="15"/>
      <c r="P22" s="16"/>
      <c r="Q22" s="78">
        <f>SUMIFS(予算!SP,予算!予算月,Q$14,予算!対象ユーザー名,$K$1)</f>
        <v>0</v>
      </c>
      <c r="R22" s="79"/>
      <c r="S22" s="80"/>
      <c r="T22" s="15"/>
      <c r="U22" s="16"/>
      <c r="V22" s="78">
        <f>SUMIFS(予算!SP,予算!予算月,V$14,予算!対象ユーザー名,$K$1)</f>
        <v>0</v>
      </c>
      <c r="W22" s="79"/>
      <c r="X22" s="80"/>
      <c r="Y22" s="15"/>
      <c r="Z22" s="16"/>
      <c r="AA22" s="81">
        <f t="shared" si="6"/>
        <v>0</v>
      </c>
      <c r="AB22" s="82"/>
      <c r="AC22" s="83"/>
      <c r="AD22" s="13"/>
      <c r="AE22" s="14"/>
      <c r="AF22" s="78">
        <f>SUMIFS(予算!SP,予算!予算月,AF$14,予算!対象ユーザー名,$K$1)</f>
        <v>0</v>
      </c>
      <c r="AG22" s="79"/>
      <c r="AH22" s="80"/>
      <c r="AI22" s="15"/>
      <c r="AJ22" s="16"/>
      <c r="AK22" s="78">
        <f>SUMIFS(予算!SP,予算!予算月,AK$14,予算!対象ユーザー名,$K$1)</f>
        <v>0</v>
      </c>
      <c r="AL22" s="79"/>
      <c r="AM22" s="80"/>
      <c r="AN22" s="15"/>
      <c r="AO22" s="16"/>
      <c r="AP22" s="78">
        <f>SUMIFS(予算!SP,予算!予算月,AP$14,予算!対象ユーザー名,$K$1)</f>
        <v>0</v>
      </c>
      <c r="AQ22" s="79"/>
      <c r="AR22" s="80"/>
      <c r="AS22" s="15"/>
      <c r="AT22" s="16"/>
      <c r="AU22" s="81">
        <f t="shared" si="7"/>
        <v>0</v>
      </c>
      <c r="AV22" s="82"/>
      <c r="AW22" s="83"/>
      <c r="AX22" s="13"/>
      <c r="AY22" s="14"/>
      <c r="AZ22" s="78">
        <f>SUMIFS(予算!SP,予算!予算月,AZ$14,予算!対象ユーザー名,$K$1)</f>
        <v>0</v>
      </c>
      <c r="BA22" s="79"/>
      <c r="BB22" s="80"/>
      <c r="BC22" s="15"/>
      <c r="BD22" s="16"/>
      <c r="BE22" s="78">
        <f>SUMIFS(予算!SP,予算!予算月,BE$14,予算!対象ユーザー名,$K$1)</f>
        <v>0</v>
      </c>
      <c r="BF22" s="79"/>
      <c r="BG22" s="80"/>
      <c r="BH22" s="15"/>
      <c r="BI22" s="16"/>
      <c r="BJ22" s="78">
        <f>SUMIFS(予算!SP,予算!予算月,BJ$14,予算!対象ユーザー名,$K$1)</f>
        <v>0</v>
      </c>
      <c r="BK22" s="79"/>
      <c r="BL22" s="80"/>
      <c r="BM22" s="15"/>
      <c r="BN22" s="16"/>
      <c r="BO22" s="81">
        <f t="shared" si="8"/>
        <v>0</v>
      </c>
      <c r="BP22" s="82"/>
      <c r="BQ22" s="83"/>
      <c r="BR22" s="13"/>
      <c r="BS22" s="14"/>
      <c r="BT22" s="78">
        <f>SUMIFS(予算!SP,予算!予算月,BT$14,予算!対象ユーザー名,$K$1)</f>
        <v>0</v>
      </c>
      <c r="BU22" s="79"/>
      <c r="BV22" s="80"/>
      <c r="BW22" s="15"/>
      <c r="BX22" s="16"/>
      <c r="BY22" s="78">
        <f>SUMIFS(予算!SP,予算!予算月,BY$14,予算!対象ユーザー名,$K$1)</f>
        <v>0</v>
      </c>
      <c r="BZ22" s="79"/>
      <c r="CA22" s="80"/>
      <c r="CB22" s="15"/>
      <c r="CC22" s="16"/>
      <c r="CD22" s="78">
        <f>SUMIFS(予算!SP,予算!予算月,CD$14,予算!対象ユーザー名,$K$1)</f>
        <v>0</v>
      </c>
      <c r="CE22" s="79"/>
      <c r="CF22" s="80"/>
      <c r="CG22" s="15"/>
      <c r="CH22" s="16"/>
      <c r="CI22" s="81">
        <f t="shared" si="9"/>
        <v>0</v>
      </c>
      <c r="CJ22" s="82"/>
      <c r="CK22" s="83"/>
      <c r="CL22" s="13"/>
      <c r="CM22" s="14"/>
    </row>
    <row r="23" spans="1:91" ht="19.95" customHeight="1" x14ac:dyDescent="0.45">
      <c r="A23" s="101" t="s">
        <v>102</v>
      </c>
      <c r="B23" s="102"/>
      <c r="C23" s="102"/>
      <c r="D23" s="102"/>
      <c r="E23" s="102"/>
      <c r="F23" s="103"/>
      <c r="G23" s="81">
        <f t="shared" si="5"/>
        <v>0</v>
      </c>
      <c r="H23" s="82"/>
      <c r="I23" s="83"/>
      <c r="J23" s="13"/>
      <c r="K23" s="14"/>
      <c r="L23" s="78">
        <f>SUMIFS(予算!TB,予算!予算月,L$14,予算!対象ユーザー名,$K$1)</f>
        <v>0</v>
      </c>
      <c r="M23" s="79"/>
      <c r="N23" s="80"/>
      <c r="O23" s="15"/>
      <c r="P23" s="16"/>
      <c r="Q23" s="78">
        <f>SUMIFS(予算!TB,予算!予算月,Q$14,予算!対象ユーザー名,$K$1)</f>
        <v>0</v>
      </c>
      <c r="R23" s="79"/>
      <c r="S23" s="80"/>
      <c r="T23" s="15"/>
      <c r="U23" s="16"/>
      <c r="V23" s="78">
        <f>SUMIFS(予算!TB,予算!予算月,V$14,予算!対象ユーザー名,$K$1)</f>
        <v>0</v>
      </c>
      <c r="W23" s="79"/>
      <c r="X23" s="80"/>
      <c r="Y23" s="15"/>
      <c r="Z23" s="16"/>
      <c r="AA23" s="81">
        <f t="shared" si="6"/>
        <v>0</v>
      </c>
      <c r="AB23" s="82"/>
      <c r="AC23" s="83"/>
      <c r="AD23" s="13"/>
      <c r="AE23" s="14"/>
      <c r="AF23" s="78">
        <f>SUMIFS(予算!TB,予算!予算月,AF$14,予算!対象ユーザー名,$K$1)</f>
        <v>0</v>
      </c>
      <c r="AG23" s="79"/>
      <c r="AH23" s="80"/>
      <c r="AI23" s="15"/>
      <c r="AJ23" s="16"/>
      <c r="AK23" s="78">
        <f>SUMIFS(予算!TB,予算!予算月,AK$14,予算!対象ユーザー名,$K$1)</f>
        <v>0</v>
      </c>
      <c r="AL23" s="79"/>
      <c r="AM23" s="80"/>
      <c r="AN23" s="15"/>
      <c r="AO23" s="16"/>
      <c r="AP23" s="78">
        <f>SUMIFS(予算!TB,予算!予算月,AP$14,予算!対象ユーザー名,$K$1)</f>
        <v>0</v>
      </c>
      <c r="AQ23" s="79"/>
      <c r="AR23" s="80"/>
      <c r="AS23" s="15"/>
      <c r="AT23" s="16"/>
      <c r="AU23" s="81">
        <f t="shared" si="7"/>
        <v>0</v>
      </c>
      <c r="AV23" s="82"/>
      <c r="AW23" s="83"/>
      <c r="AX23" s="13"/>
      <c r="AY23" s="14"/>
      <c r="AZ23" s="78">
        <f>SUMIFS(予算!TB,予算!予算月,AZ$14,予算!対象ユーザー名,$K$1)</f>
        <v>0</v>
      </c>
      <c r="BA23" s="79"/>
      <c r="BB23" s="80"/>
      <c r="BC23" s="15"/>
      <c r="BD23" s="16"/>
      <c r="BE23" s="78">
        <f>SUMIFS(予算!TB,予算!予算月,BE$14,予算!対象ユーザー名,$K$1)</f>
        <v>0</v>
      </c>
      <c r="BF23" s="79"/>
      <c r="BG23" s="80"/>
      <c r="BH23" s="15"/>
      <c r="BI23" s="16"/>
      <c r="BJ23" s="78">
        <f>SUMIFS(予算!TB,予算!予算月,BJ$14,予算!対象ユーザー名,$K$1)</f>
        <v>0</v>
      </c>
      <c r="BK23" s="79"/>
      <c r="BL23" s="80"/>
      <c r="BM23" s="15"/>
      <c r="BN23" s="16"/>
      <c r="BO23" s="81">
        <f t="shared" si="8"/>
        <v>0</v>
      </c>
      <c r="BP23" s="82"/>
      <c r="BQ23" s="83"/>
      <c r="BR23" s="13"/>
      <c r="BS23" s="14"/>
      <c r="BT23" s="78">
        <f>SUMIFS(予算!TB,予算!予算月,BT$14,予算!対象ユーザー名,$K$1)</f>
        <v>0</v>
      </c>
      <c r="BU23" s="79"/>
      <c r="BV23" s="80"/>
      <c r="BW23" s="15"/>
      <c r="BX23" s="16"/>
      <c r="BY23" s="78">
        <f>SUMIFS(予算!TB,予算!予算月,BY$14,予算!対象ユーザー名,$K$1)</f>
        <v>0</v>
      </c>
      <c r="BZ23" s="79"/>
      <c r="CA23" s="80"/>
      <c r="CB23" s="15"/>
      <c r="CC23" s="16"/>
      <c r="CD23" s="78">
        <f>SUMIFS(予算!TB,予算!予算月,CD$14,予算!対象ユーザー名,$K$1)</f>
        <v>0</v>
      </c>
      <c r="CE23" s="79"/>
      <c r="CF23" s="80"/>
      <c r="CG23" s="15"/>
      <c r="CH23" s="16"/>
      <c r="CI23" s="81">
        <f t="shared" si="9"/>
        <v>0</v>
      </c>
      <c r="CJ23" s="82"/>
      <c r="CK23" s="83"/>
      <c r="CL23" s="13"/>
      <c r="CM23" s="14"/>
    </row>
    <row r="24" spans="1:91" ht="19.95" customHeight="1" x14ac:dyDescent="0.45">
      <c r="A24" s="101" t="s">
        <v>103</v>
      </c>
      <c r="B24" s="102"/>
      <c r="C24" s="102"/>
      <c r="D24" s="102"/>
      <c r="E24" s="102"/>
      <c r="F24" s="103"/>
      <c r="G24" s="81">
        <f t="shared" si="5"/>
        <v>0</v>
      </c>
      <c r="H24" s="82"/>
      <c r="I24" s="83"/>
      <c r="J24" s="13"/>
      <c r="K24" s="14"/>
      <c r="L24" s="78">
        <f>L20-L21-L22-L23</f>
        <v>0</v>
      </c>
      <c r="M24" s="79"/>
      <c r="N24" s="80"/>
      <c r="O24" s="15"/>
      <c r="P24" s="16"/>
      <c r="Q24" s="78">
        <f>Q20-Q21-Q22-Q23</f>
        <v>0</v>
      </c>
      <c r="R24" s="79"/>
      <c r="S24" s="80"/>
      <c r="T24" s="15"/>
      <c r="U24" s="16"/>
      <c r="V24" s="78">
        <f>V20-V21-V22-V23</f>
        <v>0</v>
      </c>
      <c r="W24" s="79"/>
      <c r="X24" s="80"/>
      <c r="Y24" s="15"/>
      <c r="Z24" s="16"/>
      <c r="AA24" s="81">
        <f t="shared" si="6"/>
        <v>0</v>
      </c>
      <c r="AB24" s="82"/>
      <c r="AC24" s="83"/>
      <c r="AD24" s="13"/>
      <c r="AE24" s="14"/>
      <c r="AF24" s="78">
        <f>AF20-AF21-AF22-AF23</f>
        <v>0</v>
      </c>
      <c r="AG24" s="79"/>
      <c r="AH24" s="80"/>
      <c r="AI24" s="15"/>
      <c r="AJ24" s="16"/>
      <c r="AK24" s="78">
        <f>AK20-AK21-AK22-AK23</f>
        <v>0</v>
      </c>
      <c r="AL24" s="79"/>
      <c r="AM24" s="80"/>
      <c r="AN24" s="15"/>
      <c r="AO24" s="16"/>
      <c r="AP24" s="78">
        <f>AP20-AP21-AP22-AP23</f>
        <v>0</v>
      </c>
      <c r="AQ24" s="79"/>
      <c r="AR24" s="80"/>
      <c r="AS24" s="15"/>
      <c r="AT24" s="16"/>
      <c r="AU24" s="81">
        <f t="shared" si="7"/>
        <v>0</v>
      </c>
      <c r="AV24" s="82"/>
      <c r="AW24" s="83"/>
      <c r="AX24" s="13"/>
      <c r="AY24" s="14"/>
      <c r="AZ24" s="78">
        <f>AZ20-AZ21-AZ22-AZ23</f>
        <v>0</v>
      </c>
      <c r="BA24" s="79"/>
      <c r="BB24" s="80"/>
      <c r="BC24" s="15"/>
      <c r="BD24" s="16"/>
      <c r="BE24" s="78">
        <f>BE20-BE21-BE22-BE23</f>
        <v>0</v>
      </c>
      <c r="BF24" s="79"/>
      <c r="BG24" s="80"/>
      <c r="BH24" s="15"/>
      <c r="BI24" s="16"/>
      <c r="BJ24" s="78">
        <f>BJ20-BJ21-BJ22-BJ23</f>
        <v>0</v>
      </c>
      <c r="BK24" s="79"/>
      <c r="BL24" s="80"/>
      <c r="BM24" s="15"/>
      <c r="BN24" s="16"/>
      <c r="BO24" s="81">
        <f t="shared" si="8"/>
        <v>0</v>
      </c>
      <c r="BP24" s="82"/>
      <c r="BQ24" s="83"/>
      <c r="BR24" s="13"/>
      <c r="BS24" s="14"/>
      <c r="BT24" s="78">
        <f>BT20-BT21-BT22-BT23</f>
        <v>0</v>
      </c>
      <c r="BU24" s="79"/>
      <c r="BV24" s="80"/>
      <c r="BW24" s="15"/>
      <c r="BX24" s="16"/>
      <c r="BY24" s="78">
        <f>BY20-BY21-BY22-BY23</f>
        <v>0</v>
      </c>
      <c r="BZ24" s="79"/>
      <c r="CA24" s="80"/>
      <c r="CB24" s="15"/>
      <c r="CC24" s="16"/>
      <c r="CD24" s="78">
        <f>CD20-CD21-CD22-CD23</f>
        <v>0</v>
      </c>
      <c r="CE24" s="79"/>
      <c r="CF24" s="80"/>
      <c r="CG24" s="15"/>
      <c r="CH24" s="16"/>
      <c r="CI24" s="81">
        <f t="shared" si="9"/>
        <v>0</v>
      </c>
      <c r="CJ24" s="82"/>
      <c r="CK24" s="83"/>
      <c r="CL24" s="13"/>
      <c r="CM24" s="14"/>
    </row>
    <row r="25" spans="1:91" ht="19.95" customHeight="1" x14ac:dyDescent="0.45">
      <c r="A25" s="97" t="s">
        <v>123</v>
      </c>
      <c r="B25" s="98"/>
      <c r="C25" s="98"/>
      <c r="D25" s="98"/>
      <c r="E25" s="98"/>
      <c r="F25" s="99"/>
      <c r="G25" s="81">
        <f t="shared" si="0"/>
        <v>0</v>
      </c>
      <c r="H25" s="82"/>
      <c r="I25" s="83"/>
      <c r="J25" s="84" t="e">
        <f>G25/G20</f>
        <v>#DIV/0!</v>
      </c>
      <c r="K25" s="85"/>
      <c r="L25" s="78">
        <f>SUMIFS(実績!見積額13,実績!月13,A!L$14,実績!報告者名13,A!$K$1)</f>
        <v>0</v>
      </c>
      <c r="M25" s="79"/>
      <c r="N25" s="80"/>
      <c r="O25" s="76" t="e">
        <f>L25/L20</f>
        <v>#DIV/0!</v>
      </c>
      <c r="P25" s="77"/>
      <c r="Q25" s="78">
        <f>SUMIFS(実績!見積額13,実績!月13,A!Q$14,実績!報告者名13,A!$K$1)</f>
        <v>0</v>
      </c>
      <c r="R25" s="79"/>
      <c r="S25" s="80"/>
      <c r="T25" s="76" t="e">
        <f>Q25/Q20</f>
        <v>#DIV/0!</v>
      </c>
      <c r="U25" s="77"/>
      <c r="V25" s="78">
        <f>SUMIFS(実績!見積額13,実績!月13,A!V$14,実績!報告者名13,A!$K$1)</f>
        <v>0</v>
      </c>
      <c r="W25" s="79"/>
      <c r="X25" s="80"/>
      <c r="Y25" s="76" t="e">
        <f>V25/V20</f>
        <v>#DIV/0!</v>
      </c>
      <c r="Z25" s="77"/>
      <c r="AA25" s="81">
        <f t="shared" si="1"/>
        <v>0</v>
      </c>
      <c r="AB25" s="82"/>
      <c r="AC25" s="83"/>
      <c r="AD25" s="84" t="e">
        <f>AA25/AA20</f>
        <v>#DIV/0!</v>
      </c>
      <c r="AE25" s="85"/>
      <c r="AF25" s="78">
        <f>SUMIFS(実績!見積額13,実績!月13,A!AF$14,実績!報告者名13,A!$K$1)</f>
        <v>0</v>
      </c>
      <c r="AG25" s="79"/>
      <c r="AH25" s="80"/>
      <c r="AI25" s="76" t="e">
        <f>AF25/AF20</f>
        <v>#DIV/0!</v>
      </c>
      <c r="AJ25" s="77"/>
      <c r="AK25" s="78">
        <f>SUMIFS(実績!見積額13,実績!月13,A!AK$14,実績!報告者名13,A!$K$1)</f>
        <v>0</v>
      </c>
      <c r="AL25" s="79"/>
      <c r="AM25" s="80"/>
      <c r="AN25" s="76" t="e">
        <f>AK25/AK20</f>
        <v>#DIV/0!</v>
      </c>
      <c r="AO25" s="77"/>
      <c r="AP25" s="78">
        <f>SUMIFS(実績!見積額13,実績!月13,A!AP$14,実績!報告者名13,A!$K$1)</f>
        <v>0</v>
      </c>
      <c r="AQ25" s="79"/>
      <c r="AR25" s="80"/>
      <c r="AS25" s="76" t="e">
        <f>AP25/AP20</f>
        <v>#DIV/0!</v>
      </c>
      <c r="AT25" s="77"/>
      <c r="AU25" s="81">
        <f t="shared" si="7"/>
        <v>0</v>
      </c>
      <c r="AV25" s="82"/>
      <c r="AW25" s="83"/>
      <c r="AX25" s="84" t="e">
        <f>AU25/AU20</f>
        <v>#DIV/0!</v>
      </c>
      <c r="AY25" s="85"/>
      <c r="AZ25" s="78">
        <f>SUMIFS(実績!見積額13,実績!月13,A!AZ$14,実績!報告者名13,A!$K$1)</f>
        <v>0</v>
      </c>
      <c r="BA25" s="79"/>
      <c r="BB25" s="80"/>
      <c r="BC25" s="76" t="e">
        <f>AZ25/AZ20</f>
        <v>#DIV/0!</v>
      </c>
      <c r="BD25" s="77"/>
      <c r="BE25" s="78">
        <f>SUMIFS(実績!見積額13,実績!月13,A!BE$14,実績!報告者名13,A!$K$1)</f>
        <v>0</v>
      </c>
      <c r="BF25" s="79"/>
      <c r="BG25" s="80"/>
      <c r="BH25" s="76" t="e">
        <f>BE25/BE20</f>
        <v>#DIV/0!</v>
      </c>
      <c r="BI25" s="77"/>
      <c r="BJ25" s="78">
        <f>SUMIFS(実績!見積額13,実績!月13,A!BJ$14,実績!報告者名13,A!$K$1)</f>
        <v>0</v>
      </c>
      <c r="BK25" s="79"/>
      <c r="BL25" s="80"/>
      <c r="BM25" s="76" t="e">
        <f>BJ25/BJ20</f>
        <v>#DIV/0!</v>
      </c>
      <c r="BN25" s="77"/>
      <c r="BO25" s="81">
        <f t="shared" si="8"/>
        <v>0</v>
      </c>
      <c r="BP25" s="82"/>
      <c r="BQ25" s="83"/>
      <c r="BR25" s="84" t="e">
        <f>BO25/BO20</f>
        <v>#DIV/0!</v>
      </c>
      <c r="BS25" s="85"/>
      <c r="BT25" s="78">
        <f>SUMIFS(実績!見積額13,実績!月13,A!BT$14,実績!報告者名13,A!$K$1)</f>
        <v>0</v>
      </c>
      <c r="BU25" s="79"/>
      <c r="BV25" s="80"/>
      <c r="BW25" s="76" t="e">
        <f>BT25/BT20</f>
        <v>#DIV/0!</v>
      </c>
      <c r="BX25" s="77"/>
      <c r="BY25" s="78">
        <f>SUMIFS(実績!見積額13,実績!月13,A!BY$14,実績!報告者名13,A!$K$1)</f>
        <v>0</v>
      </c>
      <c r="BZ25" s="79"/>
      <c r="CA25" s="80"/>
      <c r="CB25" s="76" t="e">
        <f>BY25/BY20</f>
        <v>#DIV/0!</v>
      </c>
      <c r="CC25" s="77"/>
      <c r="CD25" s="78">
        <f>SUMIFS(実績!見積額13,実績!月13,A!CD$14,実績!報告者名13,A!$K$1)</f>
        <v>0</v>
      </c>
      <c r="CE25" s="79"/>
      <c r="CF25" s="80"/>
      <c r="CG25" s="76" t="e">
        <f>CD25/CD20</f>
        <v>#DIV/0!</v>
      </c>
      <c r="CH25" s="77"/>
      <c r="CI25" s="81">
        <f t="shared" si="9"/>
        <v>0</v>
      </c>
      <c r="CJ25" s="82"/>
      <c r="CK25" s="83"/>
      <c r="CL25" s="84" t="e">
        <f>CI25/CI20</f>
        <v>#DIV/0!</v>
      </c>
      <c r="CM25" s="85"/>
    </row>
    <row r="26" spans="1:91" ht="19.95" customHeight="1" x14ac:dyDescent="0.45">
      <c r="A26" s="97" t="s">
        <v>100</v>
      </c>
      <c r="B26" s="98"/>
      <c r="C26" s="98"/>
      <c r="D26" s="98"/>
      <c r="E26" s="98"/>
      <c r="F26" s="99"/>
      <c r="G26" s="81">
        <f t="shared" si="0"/>
        <v>0</v>
      </c>
      <c r="H26" s="82"/>
      <c r="I26" s="83"/>
      <c r="J26" s="84" t="e">
        <f t="shared" ref="J26:J29" si="10">G26/G21</f>
        <v>#DIV/0!</v>
      </c>
      <c r="K26" s="85"/>
      <c r="L26" s="78">
        <f>SUMIFS(実績!見積額13,実績!月13,A!L$14,実績!報告者名13,A!$K$1,実績!工種13,$A26)</f>
        <v>0</v>
      </c>
      <c r="M26" s="79"/>
      <c r="N26" s="80"/>
      <c r="O26" s="76" t="e">
        <f t="shared" ref="O26:O29" si="11">L26/L21</f>
        <v>#DIV/0!</v>
      </c>
      <c r="P26" s="77"/>
      <c r="Q26" s="78">
        <f>SUMIFS(実績!見積額13,実績!月13,A!Q$14,実績!報告者名13,A!$K$1,実績!工種13,$A26)</f>
        <v>0</v>
      </c>
      <c r="R26" s="79"/>
      <c r="S26" s="80"/>
      <c r="T26" s="76" t="e">
        <f t="shared" ref="T26:T29" si="12">Q26/Q21</f>
        <v>#DIV/0!</v>
      </c>
      <c r="U26" s="77"/>
      <c r="V26" s="78">
        <f>SUMIFS(実績!見積額13,実績!月13,A!V$14,実績!報告者名13,A!$K$1,実績!工種13,$A26)</f>
        <v>0</v>
      </c>
      <c r="W26" s="79"/>
      <c r="X26" s="80"/>
      <c r="Y26" s="76" t="e">
        <f t="shared" ref="Y26:Y29" si="13">V26/V21</f>
        <v>#DIV/0!</v>
      </c>
      <c r="Z26" s="77"/>
      <c r="AA26" s="81">
        <f t="shared" si="1"/>
        <v>0</v>
      </c>
      <c r="AB26" s="82"/>
      <c r="AC26" s="83"/>
      <c r="AD26" s="84" t="e">
        <f t="shared" ref="AD26:AD29" si="14">AA26/AA21</f>
        <v>#DIV/0!</v>
      </c>
      <c r="AE26" s="85"/>
      <c r="AF26" s="78">
        <f>SUMIFS(実績!見積額13,実績!月13,A!AF$14,実績!報告者名13,A!$K$1,実績!工種13,$A26)</f>
        <v>0</v>
      </c>
      <c r="AG26" s="79"/>
      <c r="AH26" s="80"/>
      <c r="AI26" s="76" t="e">
        <f t="shared" ref="AI26:AI29" si="15">AF26/AF21</f>
        <v>#DIV/0!</v>
      </c>
      <c r="AJ26" s="77"/>
      <c r="AK26" s="78">
        <f>SUMIFS(実績!見積額13,実績!月13,A!AK$14,実績!報告者名13,A!$K$1,実績!工種13,$A26)</f>
        <v>0</v>
      </c>
      <c r="AL26" s="79"/>
      <c r="AM26" s="80"/>
      <c r="AN26" s="76" t="e">
        <f t="shared" ref="AN26:AN29" si="16">AK26/AK21</f>
        <v>#DIV/0!</v>
      </c>
      <c r="AO26" s="77"/>
      <c r="AP26" s="78">
        <f>SUMIFS(実績!見積額13,実績!月13,A!AP$14,実績!報告者名13,A!$K$1,実績!工種13,$A26)</f>
        <v>0</v>
      </c>
      <c r="AQ26" s="79"/>
      <c r="AR26" s="80"/>
      <c r="AS26" s="76" t="e">
        <f t="shared" ref="AS26:AS29" si="17">AP26/AP21</f>
        <v>#DIV/0!</v>
      </c>
      <c r="AT26" s="77"/>
      <c r="AU26" s="81">
        <f t="shared" si="7"/>
        <v>0</v>
      </c>
      <c r="AV26" s="82"/>
      <c r="AW26" s="83"/>
      <c r="AX26" s="84" t="e">
        <f t="shared" ref="AX26:AX29" si="18">AU26/AU21</f>
        <v>#DIV/0!</v>
      </c>
      <c r="AY26" s="85"/>
      <c r="AZ26" s="78">
        <f>SUMIFS(実績!見積額13,実績!月13,A!AZ$14,実績!報告者名13,A!$K$1,実績!工種13,$A26)</f>
        <v>0</v>
      </c>
      <c r="BA26" s="79"/>
      <c r="BB26" s="80"/>
      <c r="BC26" s="76" t="e">
        <f t="shared" ref="BC26:BC29" si="19">AZ26/AZ21</f>
        <v>#DIV/0!</v>
      </c>
      <c r="BD26" s="77"/>
      <c r="BE26" s="78">
        <f>SUMIFS(実績!見積額13,実績!月13,A!BE$14,実績!報告者名13,A!$K$1,実績!工種13,$A26)</f>
        <v>0</v>
      </c>
      <c r="BF26" s="79"/>
      <c r="BG26" s="80"/>
      <c r="BH26" s="76" t="e">
        <f t="shared" ref="BH26:BH29" si="20">BE26/BE21</f>
        <v>#DIV/0!</v>
      </c>
      <c r="BI26" s="77"/>
      <c r="BJ26" s="78">
        <f>SUMIFS(実績!見積額13,実績!月13,A!BJ$14,実績!報告者名13,A!$K$1,実績!工種13,$A26)</f>
        <v>0</v>
      </c>
      <c r="BK26" s="79"/>
      <c r="BL26" s="80"/>
      <c r="BM26" s="76" t="e">
        <f t="shared" ref="BM26:BM29" si="21">BJ26/BJ21</f>
        <v>#DIV/0!</v>
      </c>
      <c r="BN26" s="77"/>
      <c r="BO26" s="81">
        <f t="shared" si="8"/>
        <v>0</v>
      </c>
      <c r="BP26" s="82"/>
      <c r="BQ26" s="83"/>
      <c r="BR26" s="84" t="e">
        <f t="shared" ref="BR26:BR29" si="22">BO26/BO21</f>
        <v>#DIV/0!</v>
      </c>
      <c r="BS26" s="85"/>
      <c r="BT26" s="78">
        <f>SUMIFS(実績!見積額13,実績!月13,A!BT$14,実績!報告者名13,A!$K$1,実績!工種13,$A26)</f>
        <v>0</v>
      </c>
      <c r="BU26" s="79"/>
      <c r="BV26" s="80"/>
      <c r="BW26" s="76" t="e">
        <f t="shared" ref="BW26:BW29" si="23">BT26/BT21</f>
        <v>#DIV/0!</v>
      </c>
      <c r="BX26" s="77"/>
      <c r="BY26" s="78">
        <f>SUMIFS(実績!見積額13,実績!月13,A!BY$14,実績!報告者名13,A!$K$1,実績!工種13,$A26)</f>
        <v>0</v>
      </c>
      <c r="BZ26" s="79"/>
      <c r="CA26" s="80"/>
      <c r="CB26" s="76" t="e">
        <f t="shared" ref="CB26:CB29" si="24">BY26/BY21</f>
        <v>#DIV/0!</v>
      </c>
      <c r="CC26" s="77"/>
      <c r="CD26" s="78">
        <f>SUMIFS(実績!見積額13,実績!月13,A!CD$14,実績!報告者名13,A!$K$1,実績!工種13,$A26)</f>
        <v>0</v>
      </c>
      <c r="CE26" s="79"/>
      <c r="CF26" s="80"/>
      <c r="CG26" s="76" t="e">
        <f t="shared" ref="CG26:CG29" si="25">CD26/CD21</f>
        <v>#DIV/0!</v>
      </c>
      <c r="CH26" s="77"/>
      <c r="CI26" s="81">
        <f t="shared" si="9"/>
        <v>0</v>
      </c>
      <c r="CJ26" s="82"/>
      <c r="CK26" s="83"/>
      <c r="CL26" s="84" t="e">
        <f t="shared" ref="CL26:CL29" si="26">CI26/CI21</f>
        <v>#DIV/0!</v>
      </c>
      <c r="CM26" s="85"/>
    </row>
    <row r="27" spans="1:91" ht="19.95" customHeight="1" x14ac:dyDescent="0.45">
      <c r="A27" s="97" t="s">
        <v>101</v>
      </c>
      <c r="B27" s="98"/>
      <c r="C27" s="98"/>
      <c r="D27" s="98"/>
      <c r="E27" s="98"/>
      <c r="F27" s="99"/>
      <c r="G27" s="81">
        <f t="shared" si="0"/>
        <v>0</v>
      </c>
      <c r="H27" s="82"/>
      <c r="I27" s="83"/>
      <c r="J27" s="84" t="e">
        <f t="shared" si="10"/>
        <v>#DIV/0!</v>
      </c>
      <c r="K27" s="85"/>
      <c r="L27" s="78">
        <f>SUMIFS(実績!見積額13,実績!月13,A!L$14,実績!報告者名13,A!$K$1,実績!工種13,$A27)</f>
        <v>0</v>
      </c>
      <c r="M27" s="79"/>
      <c r="N27" s="80"/>
      <c r="O27" s="76" t="e">
        <f t="shared" si="11"/>
        <v>#DIV/0!</v>
      </c>
      <c r="P27" s="77"/>
      <c r="Q27" s="78">
        <f>SUMIFS(実績!見積額13,実績!月13,A!Q$14,実績!報告者名13,A!$K$1,実績!工種13,$A27)</f>
        <v>0</v>
      </c>
      <c r="R27" s="79"/>
      <c r="S27" s="80"/>
      <c r="T27" s="76" t="e">
        <f t="shared" si="12"/>
        <v>#DIV/0!</v>
      </c>
      <c r="U27" s="77"/>
      <c r="V27" s="78">
        <f>SUMIFS(実績!見積額13,実績!月13,A!V$14,実績!報告者名13,A!$K$1,実績!工種13,$A27)</f>
        <v>0</v>
      </c>
      <c r="W27" s="79"/>
      <c r="X27" s="80"/>
      <c r="Y27" s="76" t="e">
        <f t="shared" si="13"/>
        <v>#DIV/0!</v>
      </c>
      <c r="Z27" s="77"/>
      <c r="AA27" s="81">
        <f t="shared" si="1"/>
        <v>0</v>
      </c>
      <c r="AB27" s="82"/>
      <c r="AC27" s="83"/>
      <c r="AD27" s="84" t="e">
        <f t="shared" si="14"/>
        <v>#DIV/0!</v>
      </c>
      <c r="AE27" s="85"/>
      <c r="AF27" s="78">
        <f>SUMIFS(実績!見積額13,実績!月13,A!AF$14,実績!報告者名13,A!$K$1,実績!工種13,$A27)</f>
        <v>0</v>
      </c>
      <c r="AG27" s="79"/>
      <c r="AH27" s="80"/>
      <c r="AI27" s="76" t="e">
        <f t="shared" si="15"/>
        <v>#DIV/0!</v>
      </c>
      <c r="AJ27" s="77"/>
      <c r="AK27" s="78">
        <f>SUMIFS(実績!見積額13,実績!月13,A!AK$14,実績!報告者名13,A!$K$1,実績!工種13,$A27)</f>
        <v>0</v>
      </c>
      <c r="AL27" s="79"/>
      <c r="AM27" s="80"/>
      <c r="AN27" s="76" t="e">
        <f t="shared" si="16"/>
        <v>#DIV/0!</v>
      </c>
      <c r="AO27" s="77"/>
      <c r="AP27" s="78">
        <f>SUMIFS(実績!見積額13,実績!月13,A!AP$14,実績!報告者名13,A!$K$1,実績!工種13,$A27)</f>
        <v>0</v>
      </c>
      <c r="AQ27" s="79"/>
      <c r="AR27" s="80"/>
      <c r="AS27" s="76" t="e">
        <f t="shared" si="17"/>
        <v>#DIV/0!</v>
      </c>
      <c r="AT27" s="77"/>
      <c r="AU27" s="81">
        <f t="shared" si="7"/>
        <v>0</v>
      </c>
      <c r="AV27" s="82"/>
      <c r="AW27" s="83"/>
      <c r="AX27" s="84" t="e">
        <f t="shared" si="18"/>
        <v>#DIV/0!</v>
      </c>
      <c r="AY27" s="85"/>
      <c r="AZ27" s="78">
        <f>SUMIFS(実績!見積額13,実績!月13,A!AZ$14,実績!報告者名13,A!$K$1,実績!工種13,$A27)</f>
        <v>0</v>
      </c>
      <c r="BA27" s="79"/>
      <c r="BB27" s="80"/>
      <c r="BC27" s="76" t="e">
        <f t="shared" si="19"/>
        <v>#DIV/0!</v>
      </c>
      <c r="BD27" s="77"/>
      <c r="BE27" s="78">
        <f>SUMIFS(実績!見積額13,実績!月13,A!BE$14,実績!報告者名13,A!$K$1,実績!工種13,$A27)</f>
        <v>0</v>
      </c>
      <c r="BF27" s="79"/>
      <c r="BG27" s="80"/>
      <c r="BH27" s="76" t="e">
        <f t="shared" si="20"/>
        <v>#DIV/0!</v>
      </c>
      <c r="BI27" s="77"/>
      <c r="BJ27" s="78">
        <f>SUMIFS(実績!見積額13,実績!月13,A!BJ$14,実績!報告者名13,A!$K$1,実績!工種13,$A27)</f>
        <v>0</v>
      </c>
      <c r="BK27" s="79"/>
      <c r="BL27" s="80"/>
      <c r="BM27" s="76" t="e">
        <f t="shared" si="21"/>
        <v>#DIV/0!</v>
      </c>
      <c r="BN27" s="77"/>
      <c r="BO27" s="81">
        <f t="shared" si="8"/>
        <v>0</v>
      </c>
      <c r="BP27" s="82"/>
      <c r="BQ27" s="83"/>
      <c r="BR27" s="84" t="e">
        <f t="shared" si="22"/>
        <v>#DIV/0!</v>
      </c>
      <c r="BS27" s="85"/>
      <c r="BT27" s="78">
        <f>SUMIFS(実績!見積額13,実績!月13,A!BT$14,実績!報告者名13,A!$K$1,実績!工種13,$A27)</f>
        <v>0</v>
      </c>
      <c r="BU27" s="79"/>
      <c r="BV27" s="80"/>
      <c r="BW27" s="76" t="e">
        <f t="shared" si="23"/>
        <v>#DIV/0!</v>
      </c>
      <c r="BX27" s="77"/>
      <c r="BY27" s="78">
        <f>SUMIFS(実績!見積額13,実績!月13,A!BY$14,実績!報告者名13,A!$K$1,実績!工種13,$A27)</f>
        <v>0</v>
      </c>
      <c r="BZ27" s="79"/>
      <c r="CA27" s="80"/>
      <c r="CB27" s="76" t="e">
        <f t="shared" si="24"/>
        <v>#DIV/0!</v>
      </c>
      <c r="CC27" s="77"/>
      <c r="CD27" s="78">
        <f>SUMIFS(実績!見積額13,実績!月13,A!CD$14,実績!報告者名13,A!$K$1,実績!工種13,$A27)</f>
        <v>0</v>
      </c>
      <c r="CE27" s="79"/>
      <c r="CF27" s="80"/>
      <c r="CG27" s="76" t="e">
        <f t="shared" si="25"/>
        <v>#DIV/0!</v>
      </c>
      <c r="CH27" s="77"/>
      <c r="CI27" s="81">
        <f t="shared" si="9"/>
        <v>0</v>
      </c>
      <c r="CJ27" s="82"/>
      <c r="CK27" s="83"/>
      <c r="CL27" s="84" t="e">
        <f t="shared" si="26"/>
        <v>#DIV/0!</v>
      </c>
      <c r="CM27" s="85"/>
    </row>
    <row r="28" spans="1:91" ht="19.95" customHeight="1" x14ac:dyDescent="0.45">
      <c r="A28" s="97" t="s">
        <v>102</v>
      </c>
      <c r="B28" s="98"/>
      <c r="C28" s="98"/>
      <c r="D28" s="98"/>
      <c r="E28" s="98"/>
      <c r="F28" s="99"/>
      <c r="G28" s="81">
        <f t="shared" si="0"/>
        <v>0</v>
      </c>
      <c r="H28" s="82"/>
      <c r="I28" s="83"/>
      <c r="J28" s="84" t="e">
        <f t="shared" si="10"/>
        <v>#DIV/0!</v>
      </c>
      <c r="K28" s="85"/>
      <c r="L28" s="78">
        <f>SUMIFS(実績!見積額13,実績!月13,A!L$14,実績!報告者名13,A!$K$1,実績!工種13,$A28)</f>
        <v>0</v>
      </c>
      <c r="M28" s="79"/>
      <c r="N28" s="80"/>
      <c r="O28" s="76" t="e">
        <f t="shared" si="11"/>
        <v>#DIV/0!</v>
      </c>
      <c r="P28" s="77"/>
      <c r="Q28" s="78">
        <f>SUMIFS(実績!見積額13,実績!月13,A!Q$14,実績!報告者名13,A!$K$1,実績!工種13,$A28)</f>
        <v>0</v>
      </c>
      <c r="R28" s="79"/>
      <c r="S28" s="80"/>
      <c r="T28" s="76" t="e">
        <f t="shared" si="12"/>
        <v>#DIV/0!</v>
      </c>
      <c r="U28" s="77"/>
      <c r="V28" s="78">
        <f>SUMIFS(実績!見積額13,実績!月13,A!V$14,実績!報告者名13,A!$K$1,実績!工種13,$A28)</f>
        <v>0</v>
      </c>
      <c r="W28" s="79"/>
      <c r="X28" s="80"/>
      <c r="Y28" s="76" t="e">
        <f t="shared" si="13"/>
        <v>#DIV/0!</v>
      </c>
      <c r="Z28" s="77"/>
      <c r="AA28" s="81">
        <f t="shared" si="1"/>
        <v>0</v>
      </c>
      <c r="AB28" s="82"/>
      <c r="AC28" s="83"/>
      <c r="AD28" s="84" t="e">
        <f t="shared" si="14"/>
        <v>#DIV/0!</v>
      </c>
      <c r="AE28" s="85"/>
      <c r="AF28" s="78">
        <f>SUMIFS(実績!見積額13,実績!月13,A!AF$14,実績!報告者名13,A!$K$1,実績!工種13,$A28)</f>
        <v>0</v>
      </c>
      <c r="AG28" s="79"/>
      <c r="AH28" s="80"/>
      <c r="AI28" s="76" t="e">
        <f t="shared" si="15"/>
        <v>#DIV/0!</v>
      </c>
      <c r="AJ28" s="77"/>
      <c r="AK28" s="78">
        <f>SUMIFS(実績!見積額13,実績!月13,A!AK$14,実績!報告者名13,A!$K$1,実績!工種13,$A28)</f>
        <v>0</v>
      </c>
      <c r="AL28" s="79"/>
      <c r="AM28" s="80"/>
      <c r="AN28" s="76" t="e">
        <f t="shared" si="16"/>
        <v>#DIV/0!</v>
      </c>
      <c r="AO28" s="77"/>
      <c r="AP28" s="78">
        <f>SUMIFS(実績!見積額13,実績!月13,A!AP$14,実績!報告者名13,A!$K$1,実績!工種13,$A28)</f>
        <v>0</v>
      </c>
      <c r="AQ28" s="79"/>
      <c r="AR28" s="80"/>
      <c r="AS28" s="76" t="e">
        <f t="shared" si="17"/>
        <v>#DIV/0!</v>
      </c>
      <c r="AT28" s="77"/>
      <c r="AU28" s="81">
        <f t="shared" si="7"/>
        <v>0</v>
      </c>
      <c r="AV28" s="82"/>
      <c r="AW28" s="83"/>
      <c r="AX28" s="84" t="e">
        <f t="shared" si="18"/>
        <v>#DIV/0!</v>
      </c>
      <c r="AY28" s="85"/>
      <c r="AZ28" s="78">
        <f>SUMIFS(実績!見積額13,実績!月13,A!AZ$14,実績!報告者名13,A!$K$1,実績!工種13,$A28)</f>
        <v>0</v>
      </c>
      <c r="BA28" s="79"/>
      <c r="BB28" s="80"/>
      <c r="BC28" s="76" t="e">
        <f t="shared" si="19"/>
        <v>#DIV/0!</v>
      </c>
      <c r="BD28" s="77"/>
      <c r="BE28" s="78">
        <f>SUMIFS(実績!見積額13,実績!月13,A!BE$14,実績!報告者名13,A!$K$1,実績!工種13,$A28)</f>
        <v>0</v>
      </c>
      <c r="BF28" s="79"/>
      <c r="BG28" s="80"/>
      <c r="BH28" s="76" t="e">
        <f t="shared" si="20"/>
        <v>#DIV/0!</v>
      </c>
      <c r="BI28" s="77"/>
      <c r="BJ28" s="78">
        <f>SUMIFS(実績!見積額13,実績!月13,A!BJ$14,実績!報告者名13,A!$K$1,実績!工種13,$A28)</f>
        <v>0</v>
      </c>
      <c r="BK28" s="79"/>
      <c r="BL28" s="80"/>
      <c r="BM28" s="76" t="e">
        <f t="shared" si="21"/>
        <v>#DIV/0!</v>
      </c>
      <c r="BN28" s="77"/>
      <c r="BO28" s="81">
        <f t="shared" si="8"/>
        <v>0</v>
      </c>
      <c r="BP28" s="82"/>
      <c r="BQ28" s="83"/>
      <c r="BR28" s="84" t="e">
        <f t="shared" si="22"/>
        <v>#DIV/0!</v>
      </c>
      <c r="BS28" s="85"/>
      <c r="BT28" s="78">
        <f>SUMIFS(実績!見積額13,実績!月13,A!BT$14,実績!報告者名13,A!$K$1,実績!工種13,$A28)</f>
        <v>0</v>
      </c>
      <c r="BU28" s="79"/>
      <c r="BV28" s="80"/>
      <c r="BW28" s="76" t="e">
        <f t="shared" si="23"/>
        <v>#DIV/0!</v>
      </c>
      <c r="BX28" s="77"/>
      <c r="BY28" s="78">
        <f>SUMIFS(実績!見積額13,実績!月13,A!BY$14,実績!報告者名13,A!$K$1,実績!工種13,$A28)</f>
        <v>0</v>
      </c>
      <c r="BZ28" s="79"/>
      <c r="CA28" s="80"/>
      <c r="CB28" s="76" t="e">
        <f t="shared" si="24"/>
        <v>#DIV/0!</v>
      </c>
      <c r="CC28" s="77"/>
      <c r="CD28" s="78">
        <f>SUMIFS(実績!見積額13,実績!月13,A!CD$14,実績!報告者名13,A!$K$1,実績!工種13,$A28)</f>
        <v>0</v>
      </c>
      <c r="CE28" s="79"/>
      <c r="CF28" s="80"/>
      <c r="CG28" s="76" t="e">
        <f t="shared" si="25"/>
        <v>#DIV/0!</v>
      </c>
      <c r="CH28" s="77"/>
      <c r="CI28" s="81">
        <f t="shared" si="9"/>
        <v>0</v>
      </c>
      <c r="CJ28" s="82"/>
      <c r="CK28" s="83"/>
      <c r="CL28" s="84" t="e">
        <f t="shared" si="26"/>
        <v>#DIV/0!</v>
      </c>
      <c r="CM28" s="85"/>
    </row>
    <row r="29" spans="1:91" ht="19.95" customHeight="1" x14ac:dyDescent="0.45">
      <c r="A29" s="97" t="s">
        <v>103</v>
      </c>
      <c r="B29" s="98"/>
      <c r="C29" s="98"/>
      <c r="D29" s="98"/>
      <c r="E29" s="98"/>
      <c r="F29" s="99"/>
      <c r="G29" s="81">
        <f t="shared" si="0"/>
        <v>0</v>
      </c>
      <c r="H29" s="82"/>
      <c r="I29" s="83"/>
      <c r="J29" s="84" t="e">
        <f t="shared" si="10"/>
        <v>#DIV/0!</v>
      </c>
      <c r="K29" s="85"/>
      <c r="L29" s="78">
        <f>L25-L26-L27-L28</f>
        <v>0</v>
      </c>
      <c r="M29" s="79"/>
      <c r="N29" s="80"/>
      <c r="O29" s="76" t="e">
        <f t="shared" si="11"/>
        <v>#DIV/0!</v>
      </c>
      <c r="P29" s="77"/>
      <c r="Q29" s="78">
        <f>Q25-Q26-Q27-Q28</f>
        <v>0</v>
      </c>
      <c r="R29" s="79"/>
      <c r="S29" s="80"/>
      <c r="T29" s="76" t="e">
        <f t="shared" si="12"/>
        <v>#DIV/0!</v>
      </c>
      <c r="U29" s="77"/>
      <c r="V29" s="78">
        <f>V25-V26-V27-V28</f>
        <v>0</v>
      </c>
      <c r="W29" s="79"/>
      <c r="X29" s="80"/>
      <c r="Y29" s="76" t="e">
        <f t="shared" si="13"/>
        <v>#DIV/0!</v>
      </c>
      <c r="Z29" s="77"/>
      <c r="AA29" s="81">
        <f t="shared" si="1"/>
        <v>0</v>
      </c>
      <c r="AB29" s="82"/>
      <c r="AC29" s="83"/>
      <c r="AD29" s="84" t="e">
        <f t="shared" si="14"/>
        <v>#DIV/0!</v>
      </c>
      <c r="AE29" s="85"/>
      <c r="AF29" s="78">
        <f>AF25-AF26-AF27-AF28</f>
        <v>0</v>
      </c>
      <c r="AG29" s="79"/>
      <c r="AH29" s="80"/>
      <c r="AI29" s="76" t="e">
        <f t="shared" si="15"/>
        <v>#DIV/0!</v>
      </c>
      <c r="AJ29" s="77"/>
      <c r="AK29" s="78">
        <f>AK25-AK26-AK27-AK28</f>
        <v>0</v>
      </c>
      <c r="AL29" s="79"/>
      <c r="AM29" s="80"/>
      <c r="AN29" s="76" t="e">
        <f t="shared" si="16"/>
        <v>#DIV/0!</v>
      </c>
      <c r="AO29" s="77"/>
      <c r="AP29" s="78">
        <f>AP25-AP26-AP27-AP28</f>
        <v>0</v>
      </c>
      <c r="AQ29" s="79"/>
      <c r="AR29" s="80"/>
      <c r="AS29" s="76" t="e">
        <f t="shared" si="17"/>
        <v>#DIV/0!</v>
      </c>
      <c r="AT29" s="77"/>
      <c r="AU29" s="81">
        <f t="shared" si="7"/>
        <v>0</v>
      </c>
      <c r="AV29" s="82"/>
      <c r="AW29" s="83"/>
      <c r="AX29" s="84" t="e">
        <f t="shared" si="18"/>
        <v>#DIV/0!</v>
      </c>
      <c r="AY29" s="85"/>
      <c r="AZ29" s="78">
        <f>AZ25-AZ26-AZ27-AZ28</f>
        <v>0</v>
      </c>
      <c r="BA29" s="79"/>
      <c r="BB29" s="80"/>
      <c r="BC29" s="76" t="e">
        <f t="shared" si="19"/>
        <v>#DIV/0!</v>
      </c>
      <c r="BD29" s="77"/>
      <c r="BE29" s="78">
        <f>BE25-BE26-BE27-BE28</f>
        <v>0</v>
      </c>
      <c r="BF29" s="79"/>
      <c r="BG29" s="80"/>
      <c r="BH29" s="76" t="e">
        <f t="shared" si="20"/>
        <v>#DIV/0!</v>
      </c>
      <c r="BI29" s="77"/>
      <c r="BJ29" s="78">
        <f>BJ25-BJ26-BJ27-BJ28</f>
        <v>0</v>
      </c>
      <c r="BK29" s="79"/>
      <c r="BL29" s="80"/>
      <c r="BM29" s="76" t="e">
        <f t="shared" si="21"/>
        <v>#DIV/0!</v>
      </c>
      <c r="BN29" s="77"/>
      <c r="BO29" s="81">
        <f t="shared" si="8"/>
        <v>0</v>
      </c>
      <c r="BP29" s="82"/>
      <c r="BQ29" s="83"/>
      <c r="BR29" s="84" t="e">
        <f t="shared" si="22"/>
        <v>#DIV/0!</v>
      </c>
      <c r="BS29" s="85"/>
      <c r="BT29" s="78">
        <f>BT25-BT26-BT27-BT28</f>
        <v>0</v>
      </c>
      <c r="BU29" s="79"/>
      <c r="BV29" s="80"/>
      <c r="BW29" s="76" t="e">
        <f t="shared" si="23"/>
        <v>#DIV/0!</v>
      </c>
      <c r="BX29" s="77"/>
      <c r="BY29" s="78">
        <f>BY25-BY26-BY27-BY28</f>
        <v>0</v>
      </c>
      <c r="BZ29" s="79"/>
      <c r="CA29" s="80"/>
      <c r="CB29" s="76" t="e">
        <f t="shared" si="24"/>
        <v>#DIV/0!</v>
      </c>
      <c r="CC29" s="77"/>
      <c r="CD29" s="78">
        <f>CD25-CD26-CD27-CD28</f>
        <v>0</v>
      </c>
      <c r="CE29" s="79"/>
      <c r="CF29" s="80"/>
      <c r="CG29" s="76" t="e">
        <f t="shared" si="25"/>
        <v>#DIV/0!</v>
      </c>
      <c r="CH29" s="77"/>
      <c r="CI29" s="81">
        <f t="shared" si="9"/>
        <v>0</v>
      </c>
      <c r="CJ29" s="82"/>
      <c r="CK29" s="83"/>
      <c r="CL29" s="84" t="e">
        <f t="shared" si="26"/>
        <v>#DIV/0!</v>
      </c>
      <c r="CM29" s="85"/>
    </row>
    <row r="30" spans="1:91" ht="19.95" customHeight="1" x14ac:dyDescent="0.45">
      <c r="A30" s="97" t="s">
        <v>144</v>
      </c>
      <c r="B30" s="98"/>
      <c r="C30" s="98"/>
      <c r="D30" s="98"/>
      <c r="E30" s="98"/>
      <c r="F30" s="99"/>
      <c r="G30" s="81">
        <f t="shared" ref="G30" si="27">AA30+AU30+BO30+CI30</f>
        <v>0</v>
      </c>
      <c r="H30" s="82"/>
      <c r="I30" s="83"/>
      <c r="J30" s="84"/>
      <c r="K30" s="85"/>
      <c r="L30" s="78">
        <f>COUNTIFS(実績!月13,A!L$14,実績!報告者名13,A!$K$1)</f>
        <v>0</v>
      </c>
      <c r="M30" s="79"/>
      <c r="N30" s="80"/>
      <c r="O30" s="76"/>
      <c r="P30" s="77"/>
      <c r="Q30" s="78">
        <f>COUNTIFS(実績!月13,A!Q$14,実績!報告者名13,A!$K$1)</f>
        <v>0</v>
      </c>
      <c r="R30" s="79"/>
      <c r="S30" s="80"/>
      <c r="T30" s="76"/>
      <c r="U30" s="77"/>
      <c r="V30" s="78">
        <f>COUNTIFS(実績!月13,A!V$14,実績!報告者名13,A!$K$1)</f>
        <v>0</v>
      </c>
      <c r="W30" s="79"/>
      <c r="X30" s="80"/>
      <c r="Y30" s="76"/>
      <c r="Z30" s="77"/>
      <c r="AA30" s="81">
        <f t="shared" ref="AA30" si="28">L30+Q30+V30</f>
        <v>0</v>
      </c>
      <c r="AB30" s="82"/>
      <c r="AC30" s="83"/>
      <c r="AD30" s="84"/>
      <c r="AE30" s="85"/>
      <c r="AF30" s="78">
        <f>COUNTIFS(実績!月13,A!AF$14,実績!報告者名13,A!$K$1)</f>
        <v>0</v>
      </c>
      <c r="AG30" s="79"/>
      <c r="AH30" s="80"/>
      <c r="AI30" s="76"/>
      <c r="AJ30" s="77"/>
      <c r="AK30" s="78">
        <f>COUNTIFS(実績!月13,A!AK$14,実績!報告者名13,A!$K$1)</f>
        <v>0</v>
      </c>
      <c r="AL30" s="79"/>
      <c r="AM30" s="80"/>
      <c r="AN30" s="76"/>
      <c r="AO30" s="77"/>
      <c r="AP30" s="78">
        <f>COUNTIFS(実績!月13,A!AP$14,実績!報告者名13,A!$K$1)</f>
        <v>0</v>
      </c>
      <c r="AQ30" s="79"/>
      <c r="AR30" s="80"/>
      <c r="AS30" s="76"/>
      <c r="AT30" s="77"/>
      <c r="AU30" s="81">
        <f t="shared" ref="AU30" si="29">AF30+AK30+AP30</f>
        <v>0</v>
      </c>
      <c r="AV30" s="82"/>
      <c r="AW30" s="83"/>
      <c r="AX30" s="84"/>
      <c r="AY30" s="85"/>
      <c r="AZ30" s="78">
        <f>COUNTIFS(実績!月13,A!AZ$14,実績!報告者名13,A!$K$1)</f>
        <v>0</v>
      </c>
      <c r="BA30" s="79"/>
      <c r="BB30" s="80"/>
      <c r="BC30" s="76"/>
      <c r="BD30" s="77"/>
      <c r="BE30" s="78">
        <f>COUNTIFS(実績!月13,A!BE$14,実績!報告者名13,A!$K$1)</f>
        <v>0</v>
      </c>
      <c r="BF30" s="79"/>
      <c r="BG30" s="80"/>
      <c r="BH30" s="76"/>
      <c r="BI30" s="77"/>
      <c r="BJ30" s="78">
        <f>COUNTIFS(実績!月13,A!BJ$14,実績!報告者名13,A!$K$1)</f>
        <v>0</v>
      </c>
      <c r="BK30" s="79"/>
      <c r="BL30" s="80"/>
      <c r="BM30" s="76"/>
      <c r="BN30" s="77"/>
      <c r="BO30" s="81">
        <f t="shared" ref="BO30" si="30">AZ30+BE30+BJ30</f>
        <v>0</v>
      </c>
      <c r="BP30" s="82"/>
      <c r="BQ30" s="83"/>
      <c r="BR30" s="84"/>
      <c r="BS30" s="85"/>
      <c r="BT30" s="78">
        <f>COUNTIFS(実績!月13,A!BT$14,実績!報告者名13,A!$K$1)</f>
        <v>0</v>
      </c>
      <c r="BU30" s="79"/>
      <c r="BV30" s="80"/>
      <c r="BW30" s="76"/>
      <c r="BX30" s="77"/>
      <c r="BY30" s="78">
        <f>COUNTIFS(実績!月13,A!BY$14,実績!報告者名13,A!$K$1)</f>
        <v>0</v>
      </c>
      <c r="BZ30" s="79"/>
      <c r="CA30" s="80"/>
      <c r="CB30" s="76"/>
      <c r="CC30" s="77"/>
      <c r="CD30" s="78">
        <f>COUNTIFS(実績!月13,A!CD$14,実績!報告者名13,A!$K$1)</f>
        <v>0</v>
      </c>
      <c r="CE30" s="79"/>
      <c r="CF30" s="80"/>
      <c r="CG30" s="76"/>
      <c r="CH30" s="77"/>
      <c r="CI30" s="81">
        <f t="shared" ref="CI30" si="31">BT30+BY30+CD30</f>
        <v>0</v>
      </c>
      <c r="CJ30" s="82"/>
      <c r="CK30" s="83"/>
      <c r="CL30" s="84"/>
      <c r="CM30" s="85"/>
    </row>
    <row r="31" spans="1:91" ht="19.95" customHeight="1" x14ac:dyDescent="0.45">
      <c r="A31" s="97" t="s">
        <v>39</v>
      </c>
      <c r="B31" s="98"/>
      <c r="C31" s="98"/>
      <c r="D31" s="98"/>
      <c r="E31" s="98"/>
      <c r="F31" s="99"/>
      <c r="G31" s="84" t="e">
        <f>G30/G19</f>
        <v>#DIV/0!</v>
      </c>
      <c r="H31" s="96"/>
      <c r="I31" s="85"/>
      <c r="J31" s="84"/>
      <c r="K31" s="85"/>
      <c r="L31" s="76" t="e">
        <f t="shared" ref="L31" si="32">L30/L19</f>
        <v>#DIV/0!</v>
      </c>
      <c r="M31" s="95"/>
      <c r="N31" s="77"/>
      <c r="O31" s="76"/>
      <c r="P31" s="77"/>
      <c r="Q31" s="76" t="e">
        <f t="shared" ref="Q31" si="33">Q30/Q19</f>
        <v>#DIV/0!</v>
      </c>
      <c r="R31" s="95"/>
      <c r="S31" s="77"/>
      <c r="T31" s="76"/>
      <c r="U31" s="77"/>
      <c r="V31" s="76" t="e">
        <f t="shared" ref="V31" si="34">V30/V19</f>
        <v>#DIV/0!</v>
      </c>
      <c r="W31" s="95"/>
      <c r="X31" s="77"/>
      <c r="Y31" s="76"/>
      <c r="Z31" s="77"/>
      <c r="AA31" s="84" t="e">
        <f t="shared" ref="AA31" si="35">AA30/AA19</f>
        <v>#DIV/0!</v>
      </c>
      <c r="AB31" s="96"/>
      <c r="AC31" s="85"/>
      <c r="AD31" s="84"/>
      <c r="AE31" s="85"/>
      <c r="AF31" s="76" t="e">
        <f t="shared" ref="AF31" si="36">AF30/AF19</f>
        <v>#DIV/0!</v>
      </c>
      <c r="AG31" s="95"/>
      <c r="AH31" s="77"/>
      <c r="AI31" s="76"/>
      <c r="AJ31" s="77"/>
      <c r="AK31" s="76" t="e">
        <f t="shared" ref="AK31" si="37">AK30/AK19</f>
        <v>#DIV/0!</v>
      </c>
      <c r="AL31" s="95"/>
      <c r="AM31" s="77"/>
      <c r="AN31" s="76"/>
      <c r="AO31" s="77"/>
      <c r="AP31" s="76" t="e">
        <f t="shared" ref="AP31" si="38">AP30/AP19</f>
        <v>#DIV/0!</v>
      </c>
      <c r="AQ31" s="95"/>
      <c r="AR31" s="77"/>
      <c r="AS31" s="76"/>
      <c r="AT31" s="77"/>
      <c r="AU31" s="84" t="e">
        <f t="shared" ref="AU31" si="39">AU30/AU19</f>
        <v>#DIV/0!</v>
      </c>
      <c r="AV31" s="96"/>
      <c r="AW31" s="85"/>
      <c r="AX31" s="84"/>
      <c r="AY31" s="85"/>
      <c r="AZ31" s="76" t="e">
        <f t="shared" ref="AZ31" si="40">AZ30/AZ19</f>
        <v>#DIV/0!</v>
      </c>
      <c r="BA31" s="95"/>
      <c r="BB31" s="77"/>
      <c r="BC31" s="76"/>
      <c r="BD31" s="77"/>
      <c r="BE31" s="76" t="e">
        <f t="shared" ref="BE31" si="41">BE30/BE19</f>
        <v>#DIV/0!</v>
      </c>
      <c r="BF31" s="95"/>
      <c r="BG31" s="77"/>
      <c r="BH31" s="76"/>
      <c r="BI31" s="77"/>
      <c r="BJ31" s="76" t="e">
        <f t="shared" ref="BJ31" si="42">BJ30/BJ19</f>
        <v>#DIV/0!</v>
      </c>
      <c r="BK31" s="95"/>
      <c r="BL31" s="77"/>
      <c r="BM31" s="76"/>
      <c r="BN31" s="77"/>
      <c r="BO31" s="84" t="e">
        <f t="shared" ref="BO31" si="43">BO30/BO19</f>
        <v>#DIV/0!</v>
      </c>
      <c r="BP31" s="96"/>
      <c r="BQ31" s="85"/>
      <c r="BR31" s="84"/>
      <c r="BS31" s="85"/>
      <c r="BT31" s="76" t="e">
        <f t="shared" ref="BT31" si="44">BT30/BT19</f>
        <v>#DIV/0!</v>
      </c>
      <c r="BU31" s="95"/>
      <c r="BV31" s="77"/>
      <c r="BW31" s="76"/>
      <c r="BX31" s="77"/>
      <c r="BY31" s="76" t="e">
        <f t="shared" ref="BY31" si="45">BY30/BY19</f>
        <v>#DIV/0!</v>
      </c>
      <c r="BZ31" s="95"/>
      <c r="CA31" s="77"/>
      <c r="CB31" s="76"/>
      <c r="CC31" s="77"/>
      <c r="CD31" s="76" t="e">
        <f t="shared" ref="CD31" si="46">CD30/CD19</f>
        <v>#DIV/0!</v>
      </c>
      <c r="CE31" s="95"/>
      <c r="CF31" s="77"/>
      <c r="CG31" s="76"/>
      <c r="CH31" s="77"/>
      <c r="CI31" s="84" t="e">
        <f t="shared" ref="CI31" si="47">CI30/CI19</f>
        <v>#DIV/0!</v>
      </c>
      <c r="CJ31" s="96"/>
      <c r="CK31" s="85"/>
      <c r="CL31" s="84"/>
      <c r="CM31" s="85"/>
    </row>
    <row r="32" spans="1:91" ht="19.95" customHeight="1" x14ac:dyDescent="0.45">
      <c r="A32" s="97" t="s">
        <v>185</v>
      </c>
      <c r="B32" s="98"/>
      <c r="C32" s="98"/>
      <c r="D32" s="98"/>
      <c r="E32" s="98"/>
      <c r="F32" s="99"/>
      <c r="G32" s="81" t="e">
        <f>G25/G30</f>
        <v>#DIV/0!</v>
      </c>
      <c r="H32" s="82"/>
      <c r="I32" s="83"/>
      <c r="J32" s="84"/>
      <c r="K32" s="85"/>
      <c r="L32" s="78" t="e">
        <f t="shared" ref="L32" si="48">L25/L30</f>
        <v>#DIV/0!</v>
      </c>
      <c r="M32" s="79"/>
      <c r="N32" s="80"/>
      <c r="O32" s="76"/>
      <c r="P32" s="77"/>
      <c r="Q32" s="78" t="e">
        <f t="shared" ref="Q32" si="49">Q25/Q30</f>
        <v>#DIV/0!</v>
      </c>
      <c r="R32" s="79"/>
      <c r="S32" s="80"/>
      <c r="T32" s="76"/>
      <c r="U32" s="77"/>
      <c r="V32" s="78" t="e">
        <f t="shared" ref="V32" si="50">V25/V30</f>
        <v>#DIV/0!</v>
      </c>
      <c r="W32" s="79"/>
      <c r="X32" s="80"/>
      <c r="Y32" s="76"/>
      <c r="Z32" s="77"/>
      <c r="AA32" s="81" t="e">
        <f t="shared" ref="AA32" si="51">AA25/AA30</f>
        <v>#DIV/0!</v>
      </c>
      <c r="AB32" s="82"/>
      <c r="AC32" s="83"/>
      <c r="AD32" s="84"/>
      <c r="AE32" s="85"/>
      <c r="AF32" s="78" t="e">
        <f t="shared" ref="AF32" si="52">AF25/AF30</f>
        <v>#DIV/0!</v>
      </c>
      <c r="AG32" s="79"/>
      <c r="AH32" s="80"/>
      <c r="AI32" s="76"/>
      <c r="AJ32" s="77"/>
      <c r="AK32" s="78" t="e">
        <f t="shared" ref="AK32" si="53">AK25/AK30</f>
        <v>#DIV/0!</v>
      </c>
      <c r="AL32" s="79"/>
      <c r="AM32" s="80"/>
      <c r="AN32" s="76"/>
      <c r="AO32" s="77"/>
      <c r="AP32" s="78" t="e">
        <f t="shared" ref="AP32" si="54">AP25/AP30</f>
        <v>#DIV/0!</v>
      </c>
      <c r="AQ32" s="79"/>
      <c r="AR32" s="80"/>
      <c r="AS32" s="76"/>
      <c r="AT32" s="77"/>
      <c r="AU32" s="81" t="e">
        <f t="shared" ref="AU32" si="55">AU25/AU30</f>
        <v>#DIV/0!</v>
      </c>
      <c r="AV32" s="82"/>
      <c r="AW32" s="83"/>
      <c r="AX32" s="84"/>
      <c r="AY32" s="85"/>
      <c r="AZ32" s="78" t="e">
        <f t="shared" ref="AZ32" si="56">AZ25/AZ30</f>
        <v>#DIV/0!</v>
      </c>
      <c r="BA32" s="79"/>
      <c r="BB32" s="80"/>
      <c r="BC32" s="76"/>
      <c r="BD32" s="77"/>
      <c r="BE32" s="78" t="e">
        <f t="shared" ref="BE32" si="57">BE25/BE30</f>
        <v>#DIV/0!</v>
      </c>
      <c r="BF32" s="79"/>
      <c r="BG32" s="80"/>
      <c r="BH32" s="76"/>
      <c r="BI32" s="77"/>
      <c r="BJ32" s="78" t="e">
        <f t="shared" ref="BJ32" si="58">BJ25/BJ30</f>
        <v>#DIV/0!</v>
      </c>
      <c r="BK32" s="79"/>
      <c r="BL32" s="80"/>
      <c r="BM32" s="76"/>
      <c r="BN32" s="77"/>
      <c r="BO32" s="81" t="e">
        <f t="shared" ref="BO32" si="59">BO25/BO30</f>
        <v>#DIV/0!</v>
      </c>
      <c r="BP32" s="82"/>
      <c r="BQ32" s="83"/>
      <c r="BR32" s="84"/>
      <c r="BS32" s="85"/>
      <c r="BT32" s="78" t="e">
        <f t="shared" ref="BT32" si="60">BT25/BT30</f>
        <v>#DIV/0!</v>
      </c>
      <c r="BU32" s="79"/>
      <c r="BV32" s="80"/>
      <c r="BW32" s="76"/>
      <c r="BX32" s="77"/>
      <c r="BY32" s="78" t="e">
        <f t="shared" ref="BY32" si="61">BY25/BY30</f>
        <v>#DIV/0!</v>
      </c>
      <c r="BZ32" s="79"/>
      <c r="CA32" s="80"/>
      <c r="CB32" s="76"/>
      <c r="CC32" s="77"/>
      <c r="CD32" s="78" t="e">
        <f t="shared" ref="CD32" si="62">CD25/CD30</f>
        <v>#DIV/0!</v>
      </c>
      <c r="CE32" s="79"/>
      <c r="CF32" s="80"/>
      <c r="CG32" s="76"/>
      <c r="CH32" s="77"/>
      <c r="CI32" s="81" t="e">
        <f t="shared" ref="CI32" si="63">CI25/CI30</f>
        <v>#DIV/0!</v>
      </c>
      <c r="CJ32" s="82"/>
      <c r="CK32" s="83"/>
      <c r="CL32" s="84"/>
      <c r="CM32" s="85"/>
    </row>
    <row r="33" spans="1:91" ht="19.95" customHeight="1" x14ac:dyDescent="0.45">
      <c r="A33" s="101" t="s">
        <v>34</v>
      </c>
      <c r="B33" s="102"/>
      <c r="C33" s="102"/>
      <c r="D33" s="102"/>
      <c r="E33" s="102"/>
      <c r="F33" s="103"/>
      <c r="G33" s="81">
        <f>AA33+AU33+BO33+CI33</f>
        <v>0</v>
      </c>
      <c r="H33" s="82"/>
      <c r="I33" s="83"/>
      <c r="J33" s="81"/>
      <c r="K33" s="83"/>
      <c r="L33" s="78">
        <f>SUMIFS(予算!利益予算,予算!対象ユーザー名,A!$K$1,予算!予算月,A!L$14)</f>
        <v>0</v>
      </c>
      <c r="M33" s="79"/>
      <c r="N33" s="80"/>
      <c r="O33" s="76"/>
      <c r="P33" s="77"/>
      <c r="Q33" s="78">
        <f>SUMIFS(予算!利益予算,予算!対象ユーザー名,A!$K$1,予算!予算月,A!Q$14)</f>
        <v>0</v>
      </c>
      <c r="R33" s="79"/>
      <c r="S33" s="80"/>
      <c r="T33" s="76"/>
      <c r="U33" s="77"/>
      <c r="V33" s="78">
        <f>SUMIFS(予算!利益予算,予算!対象ユーザー名,A!$K$1,予算!予算月,A!V$14)</f>
        <v>0</v>
      </c>
      <c r="W33" s="79"/>
      <c r="X33" s="80"/>
      <c r="Y33" s="76"/>
      <c r="Z33" s="77"/>
      <c r="AA33" s="81">
        <f>L33+Q33+V33</f>
        <v>0</v>
      </c>
      <c r="AB33" s="82"/>
      <c r="AC33" s="83"/>
      <c r="AD33" s="81"/>
      <c r="AE33" s="83"/>
      <c r="AF33" s="78">
        <f>SUMIFS(予算!利益予算,予算!対象ユーザー名,A!$K$1,予算!予算月,A!AF$14)</f>
        <v>0</v>
      </c>
      <c r="AG33" s="79"/>
      <c r="AH33" s="80"/>
      <c r="AI33" s="76"/>
      <c r="AJ33" s="77"/>
      <c r="AK33" s="78">
        <f>SUMIFS(予算!利益予算,予算!対象ユーザー名,A!$K$1,予算!予算月,A!AK$14)</f>
        <v>0</v>
      </c>
      <c r="AL33" s="79"/>
      <c r="AM33" s="80"/>
      <c r="AN33" s="76"/>
      <c r="AO33" s="77"/>
      <c r="AP33" s="78">
        <f>SUMIFS(予算!利益予算,予算!対象ユーザー名,A!$K$1,予算!予算月,A!AP$14)</f>
        <v>0</v>
      </c>
      <c r="AQ33" s="79"/>
      <c r="AR33" s="80"/>
      <c r="AS33" s="76"/>
      <c r="AT33" s="77"/>
      <c r="AU33" s="81">
        <f>AF33+AK33+AP33</f>
        <v>0</v>
      </c>
      <c r="AV33" s="82"/>
      <c r="AW33" s="83"/>
      <c r="AX33" s="81"/>
      <c r="AY33" s="83"/>
      <c r="AZ33" s="78">
        <f>SUMIFS(予算!利益予算,予算!対象ユーザー名,A!$K$1,予算!予算月,A!AZ$14)</f>
        <v>0</v>
      </c>
      <c r="BA33" s="79"/>
      <c r="BB33" s="80"/>
      <c r="BC33" s="76"/>
      <c r="BD33" s="77"/>
      <c r="BE33" s="78">
        <f>SUMIFS(予算!利益予算,予算!対象ユーザー名,A!$K$1,予算!予算月,A!BE$14)</f>
        <v>0</v>
      </c>
      <c r="BF33" s="79"/>
      <c r="BG33" s="80"/>
      <c r="BH33" s="76"/>
      <c r="BI33" s="77"/>
      <c r="BJ33" s="78">
        <f>SUMIFS(予算!利益予算,予算!対象ユーザー名,A!$K$1,予算!予算月,A!BJ$14)</f>
        <v>0</v>
      </c>
      <c r="BK33" s="79"/>
      <c r="BL33" s="80"/>
      <c r="BM33" s="76"/>
      <c r="BN33" s="77"/>
      <c r="BO33" s="81">
        <f>AZ33+BE33+BJ33</f>
        <v>0</v>
      </c>
      <c r="BP33" s="82"/>
      <c r="BQ33" s="83"/>
      <c r="BR33" s="81"/>
      <c r="BS33" s="83"/>
      <c r="BT33" s="78">
        <f>SUMIFS(予算!利益予算,予算!対象ユーザー名,A!$K$1,予算!予算月,A!BT$14)</f>
        <v>0</v>
      </c>
      <c r="BU33" s="79"/>
      <c r="BV33" s="80"/>
      <c r="BW33" s="76"/>
      <c r="BX33" s="77"/>
      <c r="BY33" s="78">
        <f>SUMIFS(予算!利益予算,予算!対象ユーザー名,A!$K$1,予算!予算月,A!BY$14)</f>
        <v>0</v>
      </c>
      <c r="BZ33" s="79"/>
      <c r="CA33" s="80"/>
      <c r="CB33" s="76"/>
      <c r="CC33" s="77"/>
      <c r="CD33" s="78">
        <f>SUMIFS(予算!利益予算,予算!対象ユーザー名,A!$K$1,予算!予算月,A!CD$14)</f>
        <v>0</v>
      </c>
      <c r="CE33" s="79"/>
      <c r="CF33" s="80"/>
      <c r="CG33" s="76"/>
      <c r="CH33" s="77"/>
      <c r="CI33" s="81">
        <f>BT33+BY33+CD33</f>
        <v>0</v>
      </c>
      <c r="CJ33" s="82"/>
      <c r="CK33" s="83"/>
      <c r="CL33" s="81"/>
      <c r="CM33" s="83"/>
    </row>
    <row r="34" spans="1:91" ht="19.95" customHeight="1" x14ac:dyDescent="0.45">
      <c r="A34" s="101" t="s">
        <v>35</v>
      </c>
      <c r="B34" s="102"/>
      <c r="C34" s="102"/>
      <c r="D34" s="102"/>
      <c r="E34" s="102"/>
      <c r="F34" s="103"/>
      <c r="G34" s="84" t="e">
        <f>G33/G20</f>
        <v>#DIV/0!</v>
      </c>
      <c r="H34" s="96"/>
      <c r="I34" s="85"/>
      <c r="J34" s="81"/>
      <c r="K34" s="83"/>
      <c r="L34" s="76" t="e">
        <f>L33/L20</f>
        <v>#DIV/0!</v>
      </c>
      <c r="M34" s="95"/>
      <c r="N34" s="77"/>
      <c r="O34" s="76"/>
      <c r="P34" s="77"/>
      <c r="Q34" s="76" t="e">
        <f>Q33/Q20</f>
        <v>#DIV/0!</v>
      </c>
      <c r="R34" s="95"/>
      <c r="S34" s="77"/>
      <c r="T34" s="76"/>
      <c r="U34" s="77"/>
      <c r="V34" s="76" t="e">
        <f>V33/V20</f>
        <v>#DIV/0!</v>
      </c>
      <c r="W34" s="95"/>
      <c r="X34" s="77"/>
      <c r="Y34" s="76"/>
      <c r="Z34" s="77"/>
      <c r="AA34" s="84" t="e">
        <f>AA33/AA20</f>
        <v>#DIV/0!</v>
      </c>
      <c r="AB34" s="96"/>
      <c r="AC34" s="85"/>
      <c r="AD34" s="81"/>
      <c r="AE34" s="83"/>
      <c r="AF34" s="76" t="e">
        <f>AF33/AF20</f>
        <v>#DIV/0!</v>
      </c>
      <c r="AG34" s="95"/>
      <c r="AH34" s="77"/>
      <c r="AI34" s="76"/>
      <c r="AJ34" s="77"/>
      <c r="AK34" s="76" t="e">
        <f>AK33/AK20</f>
        <v>#DIV/0!</v>
      </c>
      <c r="AL34" s="95"/>
      <c r="AM34" s="77"/>
      <c r="AN34" s="76"/>
      <c r="AO34" s="77"/>
      <c r="AP34" s="76" t="e">
        <f>AP33/AP20</f>
        <v>#DIV/0!</v>
      </c>
      <c r="AQ34" s="95"/>
      <c r="AR34" s="77"/>
      <c r="AS34" s="76"/>
      <c r="AT34" s="77"/>
      <c r="AU34" s="84" t="e">
        <f>AU33/AU20</f>
        <v>#DIV/0!</v>
      </c>
      <c r="AV34" s="96"/>
      <c r="AW34" s="85"/>
      <c r="AX34" s="81"/>
      <c r="AY34" s="83"/>
      <c r="AZ34" s="76" t="e">
        <f>AZ33/AZ20</f>
        <v>#DIV/0!</v>
      </c>
      <c r="BA34" s="95"/>
      <c r="BB34" s="77"/>
      <c r="BC34" s="76"/>
      <c r="BD34" s="77"/>
      <c r="BE34" s="76" t="e">
        <f>BE33/BE20</f>
        <v>#DIV/0!</v>
      </c>
      <c r="BF34" s="95"/>
      <c r="BG34" s="77"/>
      <c r="BH34" s="76"/>
      <c r="BI34" s="77"/>
      <c r="BJ34" s="76" t="e">
        <f>BJ33/BJ20</f>
        <v>#DIV/0!</v>
      </c>
      <c r="BK34" s="95"/>
      <c r="BL34" s="77"/>
      <c r="BM34" s="76"/>
      <c r="BN34" s="77"/>
      <c r="BO34" s="84" t="e">
        <f>BO33/BO20</f>
        <v>#DIV/0!</v>
      </c>
      <c r="BP34" s="96"/>
      <c r="BQ34" s="85"/>
      <c r="BR34" s="81"/>
      <c r="BS34" s="83"/>
      <c r="BT34" s="76" t="e">
        <f>BT33/BT20</f>
        <v>#DIV/0!</v>
      </c>
      <c r="BU34" s="95"/>
      <c r="BV34" s="77"/>
      <c r="BW34" s="76"/>
      <c r="BX34" s="77"/>
      <c r="BY34" s="76" t="e">
        <f>BY33/BY20</f>
        <v>#DIV/0!</v>
      </c>
      <c r="BZ34" s="95"/>
      <c r="CA34" s="77"/>
      <c r="CB34" s="76"/>
      <c r="CC34" s="77"/>
      <c r="CD34" s="76" t="e">
        <f>CD33/CD20</f>
        <v>#DIV/0!</v>
      </c>
      <c r="CE34" s="95"/>
      <c r="CF34" s="77"/>
      <c r="CG34" s="76"/>
      <c r="CH34" s="77"/>
      <c r="CI34" s="84" t="e">
        <f>CI33/CI20</f>
        <v>#DIV/0!</v>
      </c>
      <c r="CJ34" s="96"/>
      <c r="CK34" s="85"/>
      <c r="CL34" s="81"/>
      <c r="CM34" s="83"/>
    </row>
    <row r="35" spans="1:91" ht="19.95" hidden="1" customHeight="1" x14ac:dyDescent="0.45">
      <c r="A35" s="101" t="s">
        <v>6</v>
      </c>
      <c r="B35" s="102"/>
      <c r="C35" s="102"/>
      <c r="D35" s="102"/>
      <c r="E35" s="102"/>
      <c r="F35" s="103"/>
      <c r="G35" s="92">
        <f>AA35+AU35+BO35+CI35</f>
        <v>0</v>
      </c>
      <c r="H35" s="93"/>
      <c r="I35" s="94"/>
      <c r="J35" s="84" t="e">
        <f>G35/G25</f>
        <v>#DIV/0!</v>
      </c>
      <c r="K35" s="85"/>
      <c r="L35" s="89">
        <f>SUMIFS(実績!想定販利13,実績!月13,A!L$14,実績!報告者名13,A!$K$1)</f>
        <v>0</v>
      </c>
      <c r="M35" s="90"/>
      <c r="N35" s="91"/>
      <c r="O35" s="76" t="e">
        <f>L35/L25</f>
        <v>#DIV/0!</v>
      </c>
      <c r="P35" s="77"/>
      <c r="Q35" s="89">
        <f>SUMIFS(実績!想定販利13,実績!月13,A!Q$14,実績!報告者名13,A!$K$1)</f>
        <v>0</v>
      </c>
      <c r="R35" s="90"/>
      <c r="S35" s="91"/>
      <c r="T35" s="76" t="e">
        <f>Q35/Q25</f>
        <v>#DIV/0!</v>
      </c>
      <c r="U35" s="77"/>
      <c r="V35" s="89">
        <f>SUMIFS(実績!想定販利13,実績!月13,A!V$14,実績!報告者名13,A!$K$1)</f>
        <v>0</v>
      </c>
      <c r="W35" s="90"/>
      <c r="X35" s="91"/>
      <c r="Y35" s="76" t="e">
        <f>V35/V25</f>
        <v>#DIV/0!</v>
      </c>
      <c r="Z35" s="77"/>
      <c r="AA35" s="92">
        <f>L35+Q35+V35</f>
        <v>0</v>
      </c>
      <c r="AB35" s="93"/>
      <c r="AC35" s="94"/>
      <c r="AD35" s="84" t="e">
        <f>AA35/AA25</f>
        <v>#DIV/0!</v>
      </c>
      <c r="AE35" s="85"/>
      <c r="AF35" s="89">
        <f>SUMIFS(実績!想定販利13,実績!月13,A!AF$14,実績!報告者名13,A!$K$1)</f>
        <v>0</v>
      </c>
      <c r="AG35" s="90"/>
      <c r="AH35" s="91"/>
      <c r="AI35" s="76" t="e">
        <f>AF35/AF25</f>
        <v>#DIV/0!</v>
      </c>
      <c r="AJ35" s="77"/>
      <c r="AK35" s="89">
        <f>SUMIFS(実績!想定販利13,実績!月13,A!AK$14,実績!報告者名13,A!$K$1)</f>
        <v>0</v>
      </c>
      <c r="AL35" s="90"/>
      <c r="AM35" s="91"/>
      <c r="AN35" s="76" t="e">
        <f>AK35/AK25</f>
        <v>#DIV/0!</v>
      </c>
      <c r="AO35" s="77"/>
      <c r="AP35" s="89">
        <f>SUMIFS(実績!想定販利13,実績!月13,A!AP$14,実績!報告者名13,A!$K$1)</f>
        <v>0</v>
      </c>
      <c r="AQ35" s="90"/>
      <c r="AR35" s="91"/>
      <c r="AS35" s="76" t="e">
        <f>AP35/AP25</f>
        <v>#DIV/0!</v>
      </c>
      <c r="AT35" s="77"/>
      <c r="AU35" s="92">
        <f>AF35+AK35+AP35</f>
        <v>0</v>
      </c>
      <c r="AV35" s="93"/>
      <c r="AW35" s="94"/>
      <c r="AX35" s="84" t="e">
        <f>AU35/AU25</f>
        <v>#DIV/0!</v>
      </c>
      <c r="AY35" s="85"/>
      <c r="AZ35" s="89">
        <f>SUMIFS(実績!想定販利13,実績!月13,A!AZ$14,実績!報告者名13,A!$K$1)</f>
        <v>0</v>
      </c>
      <c r="BA35" s="90"/>
      <c r="BB35" s="91"/>
      <c r="BC35" s="76" t="e">
        <f>AZ35/AZ25</f>
        <v>#DIV/0!</v>
      </c>
      <c r="BD35" s="77"/>
      <c r="BE35" s="89">
        <f>SUMIFS(実績!想定販利13,実績!月13,A!BE$14,実績!報告者名13,A!$K$1)</f>
        <v>0</v>
      </c>
      <c r="BF35" s="90"/>
      <c r="BG35" s="91"/>
      <c r="BH35" s="76" t="e">
        <f>BE35/BE25</f>
        <v>#DIV/0!</v>
      </c>
      <c r="BI35" s="77"/>
      <c r="BJ35" s="89">
        <f>SUMIFS(実績!想定販利13,実績!月13,A!BJ$14,実績!報告者名13,A!$K$1)</f>
        <v>0</v>
      </c>
      <c r="BK35" s="90"/>
      <c r="BL35" s="91"/>
      <c r="BM35" s="76" t="e">
        <f>BJ35/BJ25</f>
        <v>#DIV/0!</v>
      </c>
      <c r="BN35" s="77"/>
      <c r="BO35" s="92">
        <f>AZ35+BE35+BJ35</f>
        <v>0</v>
      </c>
      <c r="BP35" s="93"/>
      <c r="BQ35" s="94"/>
      <c r="BR35" s="84" t="e">
        <f>BO35/BO25</f>
        <v>#DIV/0!</v>
      </c>
      <c r="BS35" s="85"/>
      <c r="BT35" s="89">
        <f>SUMIFS(実績!想定販利13,実績!月13,A!BT$14,実績!報告者名13,A!$K$1)</f>
        <v>0</v>
      </c>
      <c r="BU35" s="90"/>
      <c r="BV35" s="91"/>
      <c r="BW35" s="76" t="e">
        <f>BT35/BT25</f>
        <v>#DIV/0!</v>
      </c>
      <c r="BX35" s="77"/>
      <c r="BY35" s="89">
        <f>SUMIFS(実績!想定販利13,実績!月13,A!BY$14,実績!報告者名13,A!$K$1)</f>
        <v>0</v>
      </c>
      <c r="BZ35" s="90"/>
      <c r="CA35" s="91"/>
      <c r="CB35" s="76" t="e">
        <f>BY35/BY25</f>
        <v>#DIV/0!</v>
      </c>
      <c r="CC35" s="77"/>
      <c r="CD35" s="89">
        <f>SUMIFS(実績!想定販利13,実績!月13,A!CD$14,実績!報告者名13,A!$K$1)</f>
        <v>0</v>
      </c>
      <c r="CE35" s="90"/>
      <c r="CF35" s="91"/>
      <c r="CG35" s="76" t="e">
        <f>CD35/CD25</f>
        <v>#DIV/0!</v>
      </c>
      <c r="CH35" s="77"/>
      <c r="CI35" s="92">
        <f>BT35+BY35+CD35</f>
        <v>0</v>
      </c>
      <c r="CJ35" s="93"/>
      <c r="CK35" s="94"/>
      <c r="CL35" s="84" t="e">
        <f>CI35/CI25</f>
        <v>#DIV/0!</v>
      </c>
      <c r="CM35" s="85"/>
    </row>
    <row r="36" spans="1:91" ht="19.95" hidden="1" customHeight="1" x14ac:dyDescent="0.45">
      <c r="A36" s="101" t="s">
        <v>7</v>
      </c>
      <c r="B36" s="102"/>
      <c r="C36" s="102"/>
      <c r="D36" s="102"/>
      <c r="E36" s="102"/>
      <c r="F36" s="103"/>
      <c r="G36" s="84" t="e">
        <f>G35/G25</f>
        <v>#DIV/0!</v>
      </c>
      <c r="H36" s="96"/>
      <c r="I36" s="85"/>
      <c r="J36" s="81"/>
      <c r="K36" s="83"/>
      <c r="L36" s="76" t="e">
        <f>L35/L25</f>
        <v>#DIV/0!</v>
      </c>
      <c r="M36" s="95"/>
      <c r="N36" s="77"/>
      <c r="O36" s="76"/>
      <c r="P36" s="77"/>
      <c r="Q36" s="76" t="e">
        <f>Q35/Q25</f>
        <v>#DIV/0!</v>
      </c>
      <c r="R36" s="95"/>
      <c r="S36" s="77"/>
      <c r="T36" s="76"/>
      <c r="U36" s="77"/>
      <c r="V36" s="76" t="e">
        <f>V35/V25</f>
        <v>#DIV/0!</v>
      </c>
      <c r="W36" s="95"/>
      <c r="X36" s="77"/>
      <c r="Y36" s="76"/>
      <c r="Z36" s="77"/>
      <c r="AA36" s="84" t="e">
        <f>AA35/AA25</f>
        <v>#DIV/0!</v>
      </c>
      <c r="AB36" s="96"/>
      <c r="AC36" s="85"/>
      <c r="AD36" s="81"/>
      <c r="AE36" s="83"/>
      <c r="AF36" s="76" t="e">
        <f>AF35/AF25</f>
        <v>#DIV/0!</v>
      </c>
      <c r="AG36" s="95"/>
      <c r="AH36" s="77"/>
      <c r="AI36" s="76"/>
      <c r="AJ36" s="77"/>
      <c r="AK36" s="76" t="e">
        <f>AK35/AK25</f>
        <v>#DIV/0!</v>
      </c>
      <c r="AL36" s="95"/>
      <c r="AM36" s="77"/>
      <c r="AN36" s="76"/>
      <c r="AO36" s="77"/>
      <c r="AP36" s="76" t="e">
        <f>AP35/AP25</f>
        <v>#DIV/0!</v>
      </c>
      <c r="AQ36" s="95"/>
      <c r="AR36" s="77"/>
      <c r="AS36" s="76"/>
      <c r="AT36" s="77"/>
      <c r="AU36" s="84" t="e">
        <f>AU35/AU25</f>
        <v>#DIV/0!</v>
      </c>
      <c r="AV36" s="96"/>
      <c r="AW36" s="85"/>
      <c r="AX36" s="81"/>
      <c r="AY36" s="83"/>
      <c r="AZ36" s="76" t="e">
        <f>AZ35/AZ25</f>
        <v>#DIV/0!</v>
      </c>
      <c r="BA36" s="95"/>
      <c r="BB36" s="77"/>
      <c r="BC36" s="76"/>
      <c r="BD36" s="77"/>
      <c r="BE36" s="76" t="e">
        <f>BE35/BE25</f>
        <v>#DIV/0!</v>
      </c>
      <c r="BF36" s="95"/>
      <c r="BG36" s="77"/>
      <c r="BH36" s="76"/>
      <c r="BI36" s="77"/>
      <c r="BJ36" s="76" t="e">
        <f>BJ35/BJ25</f>
        <v>#DIV/0!</v>
      </c>
      <c r="BK36" s="95"/>
      <c r="BL36" s="77"/>
      <c r="BM36" s="76"/>
      <c r="BN36" s="77"/>
      <c r="BO36" s="84" t="e">
        <f>BO35/BO25</f>
        <v>#DIV/0!</v>
      </c>
      <c r="BP36" s="96"/>
      <c r="BQ36" s="85"/>
      <c r="BR36" s="81"/>
      <c r="BS36" s="83"/>
      <c r="BT36" s="76" t="e">
        <f>BT35/BT25</f>
        <v>#DIV/0!</v>
      </c>
      <c r="BU36" s="95"/>
      <c r="BV36" s="77"/>
      <c r="BW36" s="76"/>
      <c r="BX36" s="77"/>
      <c r="BY36" s="76" t="e">
        <f>BY35/BY25</f>
        <v>#DIV/0!</v>
      </c>
      <c r="BZ36" s="95"/>
      <c r="CA36" s="77"/>
      <c r="CB36" s="76"/>
      <c r="CC36" s="77"/>
      <c r="CD36" s="76" t="e">
        <f>CD35/CD25</f>
        <v>#DIV/0!</v>
      </c>
      <c r="CE36" s="95"/>
      <c r="CF36" s="77"/>
      <c r="CG36" s="76"/>
      <c r="CH36" s="77"/>
      <c r="CI36" s="84" t="e">
        <f>CI35/CI25</f>
        <v>#DIV/0!</v>
      </c>
      <c r="CJ36" s="96"/>
      <c r="CK36" s="85"/>
      <c r="CL36" s="81"/>
      <c r="CM36" s="83"/>
    </row>
    <row r="37" spans="1:91" ht="19.95" hidden="1" customHeight="1" x14ac:dyDescent="0.45">
      <c r="A37" s="97" t="s">
        <v>100</v>
      </c>
      <c r="B37" s="98"/>
      <c r="C37" s="98"/>
      <c r="D37" s="98"/>
      <c r="E37" s="98"/>
      <c r="F37" s="99"/>
      <c r="G37" s="81">
        <f t="shared" ref="G37:G40" si="64">AA37+AU37+BO37+CI37</f>
        <v>0</v>
      </c>
      <c r="H37" s="82"/>
      <c r="I37" s="83"/>
      <c r="J37" s="84" t="e">
        <f>G37/G26</f>
        <v>#DIV/0!</v>
      </c>
      <c r="K37" s="85"/>
      <c r="L37" s="89">
        <f>SUMIFS(実績!想定販利13,実績!月13,L$14,実績!報告者名13,$K$1,実績!工種13,$A37)</f>
        <v>0</v>
      </c>
      <c r="M37" s="90"/>
      <c r="N37" s="91"/>
      <c r="O37" s="76" t="e">
        <f>L37/L26</f>
        <v>#DIV/0!</v>
      </c>
      <c r="P37" s="77"/>
      <c r="Q37" s="89">
        <f>SUMIFS(実績!想定販利13,実績!月13,Q$14,実績!報告者名13,$K$1,実績!工種13,$A37)</f>
        <v>0</v>
      </c>
      <c r="R37" s="90"/>
      <c r="S37" s="91"/>
      <c r="T37" s="76" t="e">
        <f>Q37/Q26</f>
        <v>#DIV/0!</v>
      </c>
      <c r="U37" s="77"/>
      <c r="V37" s="89">
        <f>SUMIFS(実績!想定販利13,実績!月13,V$14,実績!報告者名13,$K$1,実績!工種13,$A37)</f>
        <v>0</v>
      </c>
      <c r="W37" s="90"/>
      <c r="X37" s="91"/>
      <c r="Y37" s="76" t="e">
        <f>V37/V26</f>
        <v>#DIV/0!</v>
      </c>
      <c r="Z37" s="77"/>
      <c r="AA37" s="81">
        <f t="shared" ref="AA37:AA40" si="65">L37+Q37+V37</f>
        <v>0</v>
      </c>
      <c r="AB37" s="82"/>
      <c r="AC37" s="83"/>
      <c r="AD37" s="84" t="e">
        <f>AA37/AA26</f>
        <v>#DIV/0!</v>
      </c>
      <c r="AE37" s="85"/>
      <c r="AF37" s="89">
        <f>SUMIFS(実績!想定販利13,実績!月13,AF$14,実績!報告者名13,$K$1,実績!工種13,$A37)</f>
        <v>0</v>
      </c>
      <c r="AG37" s="90"/>
      <c r="AH37" s="91"/>
      <c r="AI37" s="76" t="e">
        <f>AF37/AF26</f>
        <v>#DIV/0!</v>
      </c>
      <c r="AJ37" s="77"/>
      <c r="AK37" s="89">
        <f>SUMIFS(実績!想定販利13,実績!月13,AK$14,実績!報告者名13,$K$1,実績!工種13,$A37)</f>
        <v>0</v>
      </c>
      <c r="AL37" s="90"/>
      <c r="AM37" s="91"/>
      <c r="AN37" s="76" t="e">
        <f>AK37/AK26</f>
        <v>#DIV/0!</v>
      </c>
      <c r="AO37" s="77"/>
      <c r="AP37" s="89">
        <f>SUMIFS(実績!想定販利13,実績!月13,AP$14,実績!報告者名13,$K$1,実績!工種13,$A37)</f>
        <v>0</v>
      </c>
      <c r="AQ37" s="90"/>
      <c r="AR37" s="91"/>
      <c r="AS37" s="76" t="e">
        <f>AP37/AP26</f>
        <v>#DIV/0!</v>
      </c>
      <c r="AT37" s="77"/>
      <c r="AU37" s="81">
        <f t="shared" ref="AU37:AU40" si="66">AF37+AK37+AP37</f>
        <v>0</v>
      </c>
      <c r="AV37" s="82"/>
      <c r="AW37" s="83"/>
      <c r="AX37" s="84" t="e">
        <f>AU37/AU26</f>
        <v>#DIV/0!</v>
      </c>
      <c r="AY37" s="85"/>
      <c r="AZ37" s="89">
        <f>SUMIFS(実績!想定販利13,実績!月13,AZ$14,実績!報告者名13,$K$1,実績!工種13,$A37)</f>
        <v>0</v>
      </c>
      <c r="BA37" s="90"/>
      <c r="BB37" s="91"/>
      <c r="BC37" s="76" t="e">
        <f>AZ37/AZ26</f>
        <v>#DIV/0!</v>
      </c>
      <c r="BD37" s="77"/>
      <c r="BE37" s="89">
        <f>SUMIFS(実績!想定販利13,実績!月13,BE$14,実績!報告者名13,$K$1,実績!工種13,$A37)</f>
        <v>0</v>
      </c>
      <c r="BF37" s="90"/>
      <c r="BG37" s="91"/>
      <c r="BH37" s="76" t="e">
        <f>BE37/BE26</f>
        <v>#DIV/0!</v>
      </c>
      <c r="BI37" s="77"/>
      <c r="BJ37" s="89">
        <f>SUMIFS(実績!想定販利13,実績!月13,BJ$14,実績!報告者名13,$K$1,実績!工種13,$A37)</f>
        <v>0</v>
      </c>
      <c r="BK37" s="90"/>
      <c r="BL37" s="91"/>
      <c r="BM37" s="76" t="e">
        <f>BJ37/BJ26</f>
        <v>#DIV/0!</v>
      </c>
      <c r="BN37" s="77"/>
      <c r="BO37" s="81">
        <f t="shared" ref="BO37:BO40" si="67">AZ37+BE37+BJ37</f>
        <v>0</v>
      </c>
      <c r="BP37" s="82"/>
      <c r="BQ37" s="83"/>
      <c r="BR37" s="84" t="e">
        <f>BO37/BO26</f>
        <v>#DIV/0!</v>
      </c>
      <c r="BS37" s="85"/>
      <c r="BT37" s="89">
        <f>SUMIFS(実績!想定販利13,実績!月13,BT$14,実績!報告者名13,$K$1,実績!工種13,$A37)</f>
        <v>0</v>
      </c>
      <c r="BU37" s="90"/>
      <c r="BV37" s="91"/>
      <c r="BW37" s="76" t="e">
        <f>BT37/BT26</f>
        <v>#DIV/0!</v>
      </c>
      <c r="BX37" s="77"/>
      <c r="BY37" s="89">
        <f>SUMIFS(実績!想定販利13,実績!月13,BY$14,実績!報告者名13,$K$1,実績!工種13,$A37)</f>
        <v>0</v>
      </c>
      <c r="BZ37" s="90"/>
      <c r="CA37" s="91"/>
      <c r="CB37" s="76" t="e">
        <f>BY37/BY26</f>
        <v>#DIV/0!</v>
      </c>
      <c r="CC37" s="77"/>
      <c r="CD37" s="89">
        <f>SUMIFS(実績!想定販利13,実績!月13,CD$14,実績!報告者名13,$K$1,実績!工種13,$A37)</f>
        <v>0</v>
      </c>
      <c r="CE37" s="90"/>
      <c r="CF37" s="91"/>
      <c r="CG37" s="76" t="e">
        <f>CD37/CD26</f>
        <v>#DIV/0!</v>
      </c>
      <c r="CH37" s="77"/>
      <c r="CI37" s="81">
        <f t="shared" ref="CI37:CI40" si="68">BT37+BY37+CD37</f>
        <v>0</v>
      </c>
      <c r="CJ37" s="82"/>
      <c r="CK37" s="83"/>
      <c r="CL37" s="84" t="e">
        <f>CI37/CI26</f>
        <v>#DIV/0!</v>
      </c>
      <c r="CM37" s="85"/>
    </row>
    <row r="38" spans="1:91" ht="19.95" hidden="1" customHeight="1" x14ac:dyDescent="0.45">
      <c r="A38" s="97" t="s">
        <v>101</v>
      </c>
      <c r="B38" s="98"/>
      <c r="C38" s="98"/>
      <c r="D38" s="98"/>
      <c r="E38" s="98"/>
      <c r="F38" s="99"/>
      <c r="G38" s="81">
        <f t="shared" si="64"/>
        <v>0</v>
      </c>
      <c r="H38" s="82"/>
      <c r="I38" s="83"/>
      <c r="J38" s="84" t="e">
        <f>G38/G27</f>
        <v>#DIV/0!</v>
      </c>
      <c r="K38" s="85"/>
      <c r="L38" s="78">
        <f>SUMIFS(実績!想定販利13,実績!月13,L$14,実績!報告者名13,$K$1,実績!工種13,$A38)</f>
        <v>0</v>
      </c>
      <c r="M38" s="79"/>
      <c r="N38" s="80"/>
      <c r="O38" s="76" t="e">
        <f>L38/L27</f>
        <v>#DIV/0!</v>
      </c>
      <c r="P38" s="77"/>
      <c r="Q38" s="78">
        <f>SUMIFS(実績!想定販利13,実績!月13,Q$14,実績!報告者名13,$K$1,実績!工種13,$A38)</f>
        <v>0</v>
      </c>
      <c r="R38" s="79"/>
      <c r="S38" s="80"/>
      <c r="T38" s="76" t="e">
        <f>Q38/Q27</f>
        <v>#DIV/0!</v>
      </c>
      <c r="U38" s="77"/>
      <c r="V38" s="78">
        <f>SUMIFS(実績!想定販利13,実績!月13,V$14,実績!報告者名13,$K$1,実績!工種13,$A38)</f>
        <v>0</v>
      </c>
      <c r="W38" s="79"/>
      <c r="X38" s="80"/>
      <c r="Y38" s="76" t="e">
        <f>V38/V27</f>
        <v>#DIV/0!</v>
      </c>
      <c r="Z38" s="77"/>
      <c r="AA38" s="81">
        <f t="shared" si="65"/>
        <v>0</v>
      </c>
      <c r="AB38" s="82"/>
      <c r="AC38" s="83"/>
      <c r="AD38" s="84" t="e">
        <f>AA38/AA27</f>
        <v>#DIV/0!</v>
      </c>
      <c r="AE38" s="85"/>
      <c r="AF38" s="78">
        <f>SUMIFS(実績!想定販利13,実績!月13,AF$14,実績!報告者名13,$K$1,実績!工種13,$A38)</f>
        <v>0</v>
      </c>
      <c r="AG38" s="79"/>
      <c r="AH38" s="80"/>
      <c r="AI38" s="76" t="e">
        <f>AF38/AF27</f>
        <v>#DIV/0!</v>
      </c>
      <c r="AJ38" s="77"/>
      <c r="AK38" s="78">
        <f>SUMIFS(実績!想定販利13,実績!月13,AK$14,実績!報告者名13,$K$1,実績!工種13,$A38)</f>
        <v>0</v>
      </c>
      <c r="AL38" s="79"/>
      <c r="AM38" s="80"/>
      <c r="AN38" s="76" t="e">
        <f>AK38/AK27</f>
        <v>#DIV/0!</v>
      </c>
      <c r="AO38" s="77"/>
      <c r="AP38" s="78">
        <f>SUMIFS(実績!想定販利13,実績!月13,AP$14,実績!報告者名13,$K$1,実績!工種13,$A38)</f>
        <v>0</v>
      </c>
      <c r="AQ38" s="79"/>
      <c r="AR38" s="80"/>
      <c r="AS38" s="76" t="e">
        <f>AP38/AP27</f>
        <v>#DIV/0!</v>
      </c>
      <c r="AT38" s="77"/>
      <c r="AU38" s="81">
        <f t="shared" si="66"/>
        <v>0</v>
      </c>
      <c r="AV38" s="82"/>
      <c r="AW38" s="83"/>
      <c r="AX38" s="84" t="e">
        <f>AU38/AU27</f>
        <v>#DIV/0!</v>
      </c>
      <c r="AY38" s="85"/>
      <c r="AZ38" s="78">
        <f>SUMIFS(実績!想定販利13,実績!月13,AZ$14,実績!報告者名13,$K$1,実績!工種13,$A38)</f>
        <v>0</v>
      </c>
      <c r="BA38" s="79"/>
      <c r="BB38" s="80"/>
      <c r="BC38" s="76" t="e">
        <f>AZ38/AZ27</f>
        <v>#DIV/0!</v>
      </c>
      <c r="BD38" s="77"/>
      <c r="BE38" s="78">
        <f>SUMIFS(実績!想定販利13,実績!月13,BE$14,実績!報告者名13,$K$1,実績!工種13,$A38)</f>
        <v>0</v>
      </c>
      <c r="BF38" s="79"/>
      <c r="BG38" s="80"/>
      <c r="BH38" s="76" t="e">
        <f>BE38/BE27</f>
        <v>#DIV/0!</v>
      </c>
      <c r="BI38" s="77"/>
      <c r="BJ38" s="78">
        <f>SUMIFS(実績!想定販利13,実績!月13,BJ$14,実績!報告者名13,$K$1,実績!工種13,$A38)</f>
        <v>0</v>
      </c>
      <c r="BK38" s="79"/>
      <c r="BL38" s="80"/>
      <c r="BM38" s="76" t="e">
        <f>BJ38/BJ27</f>
        <v>#DIV/0!</v>
      </c>
      <c r="BN38" s="77"/>
      <c r="BO38" s="81">
        <f t="shared" si="67"/>
        <v>0</v>
      </c>
      <c r="BP38" s="82"/>
      <c r="BQ38" s="83"/>
      <c r="BR38" s="84" t="e">
        <f>BO38/BO27</f>
        <v>#DIV/0!</v>
      </c>
      <c r="BS38" s="85"/>
      <c r="BT38" s="78">
        <f>SUMIFS(実績!想定販利13,実績!月13,BT$14,実績!報告者名13,$K$1,実績!工種13,$A38)</f>
        <v>0</v>
      </c>
      <c r="BU38" s="79"/>
      <c r="BV38" s="80"/>
      <c r="BW38" s="76" t="e">
        <f>BT38/BT27</f>
        <v>#DIV/0!</v>
      </c>
      <c r="BX38" s="77"/>
      <c r="BY38" s="78">
        <f>SUMIFS(実績!想定販利13,実績!月13,BY$14,実績!報告者名13,$K$1,実績!工種13,$A38)</f>
        <v>0</v>
      </c>
      <c r="BZ38" s="79"/>
      <c r="CA38" s="80"/>
      <c r="CB38" s="76" t="e">
        <f>BY38/BY27</f>
        <v>#DIV/0!</v>
      </c>
      <c r="CC38" s="77"/>
      <c r="CD38" s="78">
        <f>SUMIFS(実績!想定販利13,実績!月13,CD$14,実績!報告者名13,$K$1,実績!工種13,$A38)</f>
        <v>0</v>
      </c>
      <c r="CE38" s="79"/>
      <c r="CF38" s="80"/>
      <c r="CG38" s="76" t="e">
        <f>CD38/CD27</f>
        <v>#DIV/0!</v>
      </c>
      <c r="CH38" s="77"/>
      <c r="CI38" s="81">
        <f t="shared" si="68"/>
        <v>0</v>
      </c>
      <c r="CJ38" s="82"/>
      <c r="CK38" s="83"/>
      <c r="CL38" s="84" t="e">
        <f>CI38/CI27</f>
        <v>#DIV/0!</v>
      </c>
      <c r="CM38" s="85"/>
    </row>
    <row r="39" spans="1:91" ht="19.95" hidden="1" customHeight="1" x14ac:dyDescent="0.45">
      <c r="A39" s="97" t="s">
        <v>102</v>
      </c>
      <c r="B39" s="98"/>
      <c r="C39" s="98"/>
      <c r="D39" s="98"/>
      <c r="E39" s="98"/>
      <c r="F39" s="99"/>
      <c r="G39" s="81">
        <f t="shared" si="64"/>
        <v>0</v>
      </c>
      <c r="H39" s="82"/>
      <c r="I39" s="83"/>
      <c r="J39" s="84" t="e">
        <f>G39/G28</f>
        <v>#DIV/0!</v>
      </c>
      <c r="K39" s="85"/>
      <c r="L39" s="78">
        <f>SUMIFS(実績!想定販利13,実績!月13,L$14,実績!報告者名13,$K$1,実績!工種13,$A39)</f>
        <v>0</v>
      </c>
      <c r="M39" s="79"/>
      <c r="N39" s="80"/>
      <c r="O39" s="76" t="e">
        <f>L39/L28</f>
        <v>#DIV/0!</v>
      </c>
      <c r="P39" s="77"/>
      <c r="Q39" s="78">
        <f>SUMIFS(実績!想定販利13,実績!月13,Q$14,実績!報告者名13,$K$1,実績!工種13,$A39)</f>
        <v>0</v>
      </c>
      <c r="R39" s="79"/>
      <c r="S39" s="80"/>
      <c r="T39" s="76" t="e">
        <f>Q39/Q28</f>
        <v>#DIV/0!</v>
      </c>
      <c r="U39" s="77"/>
      <c r="V39" s="78">
        <f>SUMIFS(実績!想定販利13,実績!月13,V$14,実績!報告者名13,$K$1,実績!工種13,$A39)</f>
        <v>0</v>
      </c>
      <c r="W39" s="79"/>
      <c r="X39" s="80"/>
      <c r="Y39" s="76" t="e">
        <f>V39/V28</f>
        <v>#DIV/0!</v>
      </c>
      <c r="Z39" s="77"/>
      <c r="AA39" s="81">
        <f t="shared" si="65"/>
        <v>0</v>
      </c>
      <c r="AB39" s="82"/>
      <c r="AC39" s="83"/>
      <c r="AD39" s="84" t="e">
        <f>AA39/AA28</f>
        <v>#DIV/0!</v>
      </c>
      <c r="AE39" s="85"/>
      <c r="AF39" s="78">
        <f>SUMIFS(実績!想定販利13,実績!月13,AF$14,実績!報告者名13,$K$1,実績!工種13,$A39)</f>
        <v>0</v>
      </c>
      <c r="AG39" s="79"/>
      <c r="AH39" s="80"/>
      <c r="AI39" s="76" t="e">
        <f>AF39/AF28</f>
        <v>#DIV/0!</v>
      </c>
      <c r="AJ39" s="77"/>
      <c r="AK39" s="78">
        <f>SUMIFS(実績!想定販利13,実績!月13,AK$14,実績!報告者名13,$K$1,実績!工種13,$A39)</f>
        <v>0</v>
      </c>
      <c r="AL39" s="79"/>
      <c r="AM39" s="80"/>
      <c r="AN39" s="76" t="e">
        <f>AK39/AK28</f>
        <v>#DIV/0!</v>
      </c>
      <c r="AO39" s="77"/>
      <c r="AP39" s="78">
        <f>SUMIFS(実績!想定販利13,実績!月13,AP$14,実績!報告者名13,$K$1,実績!工種13,$A39)</f>
        <v>0</v>
      </c>
      <c r="AQ39" s="79"/>
      <c r="AR39" s="80"/>
      <c r="AS39" s="76" t="e">
        <f>AP39/AP28</f>
        <v>#DIV/0!</v>
      </c>
      <c r="AT39" s="77"/>
      <c r="AU39" s="81">
        <f t="shared" si="66"/>
        <v>0</v>
      </c>
      <c r="AV39" s="82"/>
      <c r="AW39" s="83"/>
      <c r="AX39" s="84" t="e">
        <f>AU39/AU28</f>
        <v>#DIV/0!</v>
      </c>
      <c r="AY39" s="85"/>
      <c r="AZ39" s="78">
        <f>SUMIFS(実績!想定販利13,実績!月13,AZ$14,実績!報告者名13,$K$1,実績!工種13,$A39)</f>
        <v>0</v>
      </c>
      <c r="BA39" s="79"/>
      <c r="BB39" s="80"/>
      <c r="BC39" s="76" t="e">
        <f>AZ39/AZ28</f>
        <v>#DIV/0!</v>
      </c>
      <c r="BD39" s="77"/>
      <c r="BE39" s="78">
        <f>SUMIFS(実績!想定販利13,実績!月13,BE$14,実績!報告者名13,$K$1,実績!工種13,$A39)</f>
        <v>0</v>
      </c>
      <c r="BF39" s="79"/>
      <c r="BG39" s="80"/>
      <c r="BH39" s="76" t="e">
        <f>BE39/BE28</f>
        <v>#DIV/0!</v>
      </c>
      <c r="BI39" s="77"/>
      <c r="BJ39" s="78">
        <f>SUMIFS(実績!想定販利13,実績!月13,BJ$14,実績!報告者名13,$K$1,実績!工種13,$A39)</f>
        <v>0</v>
      </c>
      <c r="BK39" s="79"/>
      <c r="BL39" s="80"/>
      <c r="BM39" s="76" t="e">
        <f>BJ39/BJ28</f>
        <v>#DIV/0!</v>
      </c>
      <c r="BN39" s="77"/>
      <c r="BO39" s="81">
        <f t="shared" si="67"/>
        <v>0</v>
      </c>
      <c r="BP39" s="82"/>
      <c r="BQ39" s="83"/>
      <c r="BR39" s="84" t="e">
        <f>BO39/BO28</f>
        <v>#DIV/0!</v>
      </c>
      <c r="BS39" s="85"/>
      <c r="BT39" s="78">
        <f>SUMIFS(実績!想定販利13,実績!月13,BT$14,実績!報告者名13,$K$1,実績!工種13,$A39)</f>
        <v>0</v>
      </c>
      <c r="BU39" s="79"/>
      <c r="BV39" s="80"/>
      <c r="BW39" s="76" t="e">
        <f>BT39/BT28</f>
        <v>#DIV/0!</v>
      </c>
      <c r="BX39" s="77"/>
      <c r="BY39" s="78">
        <f>SUMIFS(実績!想定販利13,実績!月13,BY$14,実績!報告者名13,$K$1,実績!工種13,$A39)</f>
        <v>0</v>
      </c>
      <c r="BZ39" s="79"/>
      <c r="CA39" s="80"/>
      <c r="CB39" s="76" t="e">
        <f>BY39/BY28</f>
        <v>#DIV/0!</v>
      </c>
      <c r="CC39" s="77"/>
      <c r="CD39" s="78">
        <f>SUMIFS(実績!想定販利13,実績!月13,CD$14,実績!報告者名13,$K$1,実績!工種13,$A39)</f>
        <v>0</v>
      </c>
      <c r="CE39" s="79"/>
      <c r="CF39" s="80"/>
      <c r="CG39" s="76" t="e">
        <f>CD39/CD28</f>
        <v>#DIV/0!</v>
      </c>
      <c r="CH39" s="77"/>
      <c r="CI39" s="81">
        <f t="shared" si="68"/>
        <v>0</v>
      </c>
      <c r="CJ39" s="82"/>
      <c r="CK39" s="83"/>
      <c r="CL39" s="84" t="e">
        <f>CI39/CI28</f>
        <v>#DIV/0!</v>
      </c>
      <c r="CM39" s="85"/>
    </row>
    <row r="40" spans="1:91" ht="19.95" hidden="1" customHeight="1" x14ac:dyDescent="0.45">
      <c r="A40" s="97" t="s">
        <v>103</v>
      </c>
      <c r="B40" s="98"/>
      <c r="C40" s="98"/>
      <c r="D40" s="98"/>
      <c r="E40" s="98"/>
      <c r="F40" s="99"/>
      <c r="G40" s="81">
        <f t="shared" si="64"/>
        <v>0</v>
      </c>
      <c r="H40" s="82"/>
      <c r="I40" s="83"/>
      <c r="J40" s="84" t="e">
        <f>G40/G29</f>
        <v>#DIV/0!</v>
      </c>
      <c r="K40" s="85"/>
      <c r="L40" s="78">
        <f>L35-L37-L38-L39</f>
        <v>0</v>
      </c>
      <c r="M40" s="79"/>
      <c r="N40" s="80"/>
      <c r="O40" s="76" t="e">
        <f>L40/L29</f>
        <v>#DIV/0!</v>
      </c>
      <c r="P40" s="77"/>
      <c r="Q40" s="78">
        <f>Q35-Q37-Q38-Q39</f>
        <v>0</v>
      </c>
      <c r="R40" s="79"/>
      <c r="S40" s="80"/>
      <c r="T40" s="76" t="e">
        <f>Q40/Q29</f>
        <v>#DIV/0!</v>
      </c>
      <c r="U40" s="77"/>
      <c r="V40" s="78">
        <f>V35-V37-V38-V39</f>
        <v>0</v>
      </c>
      <c r="W40" s="79"/>
      <c r="X40" s="80"/>
      <c r="Y40" s="76" t="e">
        <f>V40/V29</f>
        <v>#DIV/0!</v>
      </c>
      <c r="Z40" s="77"/>
      <c r="AA40" s="81">
        <f t="shared" si="65"/>
        <v>0</v>
      </c>
      <c r="AB40" s="82"/>
      <c r="AC40" s="83"/>
      <c r="AD40" s="84" t="e">
        <f>AA40/AA29</f>
        <v>#DIV/0!</v>
      </c>
      <c r="AE40" s="85"/>
      <c r="AF40" s="78">
        <f>AF35-AF37-AF38-AF39</f>
        <v>0</v>
      </c>
      <c r="AG40" s="79"/>
      <c r="AH40" s="80"/>
      <c r="AI40" s="76" t="e">
        <f>AF40/AF29</f>
        <v>#DIV/0!</v>
      </c>
      <c r="AJ40" s="77"/>
      <c r="AK40" s="78">
        <f>AK35-AK37-AK38-AK39</f>
        <v>0</v>
      </c>
      <c r="AL40" s="79"/>
      <c r="AM40" s="80"/>
      <c r="AN40" s="76" t="e">
        <f>AK40/AK29</f>
        <v>#DIV/0!</v>
      </c>
      <c r="AO40" s="77"/>
      <c r="AP40" s="78">
        <f>AP35-AP37-AP38-AP39</f>
        <v>0</v>
      </c>
      <c r="AQ40" s="79"/>
      <c r="AR40" s="80"/>
      <c r="AS40" s="76" t="e">
        <f>AP40/AP29</f>
        <v>#DIV/0!</v>
      </c>
      <c r="AT40" s="77"/>
      <c r="AU40" s="81">
        <f t="shared" si="66"/>
        <v>0</v>
      </c>
      <c r="AV40" s="82"/>
      <c r="AW40" s="83"/>
      <c r="AX40" s="84" t="e">
        <f>AU40/AU29</f>
        <v>#DIV/0!</v>
      </c>
      <c r="AY40" s="85"/>
      <c r="AZ40" s="78">
        <f>AZ35-AZ37-AZ38-AZ39</f>
        <v>0</v>
      </c>
      <c r="BA40" s="79"/>
      <c r="BB40" s="80"/>
      <c r="BC40" s="76" t="e">
        <f>AZ40/AZ29</f>
        <v>#DIV/0!</v>
      </c>
      <c r="BD40" s="77"/>
      <c r="BE40" s="78">
        <f>BE35-BE37-BE38-BE39</f>
        <v>0</v>
      </c>
      <c r="BF40" s="79"/>
      <c r="BG40" s="80"/>
      <c r="BH40" s="76" t="e">
        <f>BE40/BE29</f>
        <v>#DIV/0!</v>
      </c>
      <c r="BI40" s="77"/>
      <c r="BJ40" s="78">
        <f>BJ35-BJ37-BJ38-BJ39</f>
        <v>0</v>
      </c>
      <c r="BK40" s="79"/>
      <c r="BL40" s="80"/>
      <c r="BM40" s="76" t="e">
        <f>BJ40/BJ29</f>
        <v>#DIV/0!</v>
      </c>
      <c r="BN40" s="77"/>
      <c r="BO40" s="81">
        <f t="shared" si="67"/>
        <v>0</v>
      </c>
      <c r="BP40" s="82"/>
      <c r="BQ40" s="83"/>
      <c r="BR40" s="84" t="e">
        <f>BO40/BO29</f>
        <v>#DIV/0!</v>
      </c>
      <c r="BS40" s="85"/>
      <c r="BT40" s="78">
        <f>BT35-BT37-BT38-BT39</f>
        <v>0</v>
      </c>
      <c r="BU40" s="79"/>
      <c r="BV40" s="80"/>
      <c r="BW40" s="76" t="e">
        <f>BT40/BT29</f>
        <v>#DIV/0!</v>
      </c>
      <c r="BX40" s="77"/>
      <c r="BY40" s="78">
        <f>BY35-BY37-BY38-BY39</f>
        <v>0</v>
      </c>
      <c r="BZ40" s="79"/>
      <c r="CA40" s="80"/>
      <c r="CB40" s="76" t="e">
        <f>BY40/BY29</f>
        <v>#DIV/0!</v>
      </c>
      <c r="CC40" s="77"/>
      <c r="CD40" s="78">
        <f>CD35-CD37-CD38-CD39</f>
        <v>0</v>
      </c>
      <c r="CE40" s="79"/>
      <c r="CF40" s="80"/>
      <c r="CG40" s="76" t="e">
        <f>CD40/CD29</f>
        <v>#DIV/0!</v>
      </c>
      <c r="CH40" s="77"/>
      <c r="CI40" s="81">
        <f t="shared" si="68"/>
        <v>0</v>
      </c>
      <c r="CJ40" s="82"/>
      <c r="CK40" s="83"/>
      <c r="CL40" s="84" t="e">
        <f>CI40/CI29</f>
        <v>#DIV/0!</v>
      </c>
      <c r="CM40" s="85"/>
    </row>
    <row r="41" spans="1:91" ht="19.95" customHeight="1" x14ac:dyDescent="0.45">
      <c r="A41" s="101" t="s">
        <v>8</v>
      </c>
      <c r="B41" s="102"/>
      <c r="C41" s="102"/>
      <c r="D41" s="102"/>
      <c r="E41" s="102"/>
      <c r="F41" s="103"/>
      <c r="G41" s="92">
        <f>AA41+AU41+BO41+CI41</f>
        <v>0</v>
      </c>
      <c r="H41" s="93"/>
      <c r="I41" s="94"/>
      <c r="J41" s="84" t="e">
        <f>G41/G25</f>
        <v>#DIV/0!</v>
      </c>
      <c r="K41" s="85"/>
      <c r="L41" s="89">
        <f>SUMIFS(実績!販売利益13,実績!月13,A!L$14,実績!報告者名13,A!$K$1)</f>
        <v>0</v>
      </c>
      <c r="M41" s="90"/>
      <c r="N41" s="91"/>
      <c r="O41" s="76" t="e">
        <f>L41/L33</f>
        <v>#DIV/0!</v>
      </c>
      <c r="P41" s="77"/>
      <c r="Q41" s="89">
        <f>SUMIFS(実績!販売利益13,実績!月13,A!Q$14,実績!報告者名13,A!$K$1)</f>
        <v>0</v>
      </c>
      <c r="R41" s="90"/>
      <c r="S41" s="91"/>
      <c r="T41" s="76" t="e">
        <f>Q41/Q33</f>
        <v>#DIV/0!</v>
      </c>
      <c r="U41" s="77"/>
      <c r="V41" s="89">
        <f>SUMIFS(実績!販売利益13,実績!月13,A!V$14,実績!報告者名13,A!$K$1)</f>
        <v>0</v>
      </c>
      <c r="W41" s="90"/>
      <c r="X41" s="91"/>
      <c r="Y41" s="76" t="e">
        <f>V41/V33</f>
        <v>#DIV/0!</v>
      </c>
      <c r="Z41" s="77"/>
      <c r="AA41" s="92">
        <f>L41+Q41+V41</f>
        <v>0</v>
      </c>
      <c r="AB41" s="93"/>
      <c r="AC41" s="94"/>
      <c r="AD41" s="84" t="e">
        <f>AA41/AA33</f>
        <v>#DIV/0!</v>
      </c>
      <c r="AE41" s="85"/>
      <c r="AF41" s="89">
        <f>SUMIFS(実績!販売利益13,実績!月13,A!AF$14,実績!報告者名13,A!$K$1)</f>
        <v>0</v>
      </c>
      <c r="AG41" s="90"/>
      <c r="AH41" s="91"/>
      <c r="AI41" s="76" t="e">
        <f>AF41/AF33</f>
        <v>#DIV/0!</v>
      </c>
      <c r="AJ41" s="77"/>
      <c r="AK41" s="89">
        <f>SUMIFS(実績!販売利益13,実績!月13,A!AK$14,実績!報告者名13,A!$K$1)</f>
        <v>0</v>
      </c>
      <c r="AL41" s="90"/>
      <c r="AM41" s="91"/>
      <c r="AN41" s="76" t="e">
        <f>AK41/AK33</f>
        <v>#DIV/0!</v>
      </c>
      <c r="AO41" s="77"/>
      <c r="AP41" s="89">
        <f>SUMIFS(実績!販売利益13,実績!月13,A!AP$14,実績!報告者名13,A!$K$1)</f>
        <v>0</v>
      </c>
      <c r="AQ41" s="90"/>
      <c r="AR41" s="91"/>
      <c r="AS41" s="76" t="e">
        <f>AP41/AP33</f>
        <v>#DIV/0!</v>
      </c>
      <c r="AT41" s="77"/>
      <c r="AU41" s="92">
        <f>AF41+AK41+AP41</f>
        <v>0</v>
      </c>
      <c r="AV41" s="93"/>
      <c r="AW41" s="94"/>
      <c r="AX41" s="84" t="e">
        <f>AU41/AU33</f>
        <v>#DIV/0!</v>
      </c>
      <c r="AY41" s="85"/>
      <c r="AZ41" s="89">
        <f>SUMIFS(実績!販売利益13,実績!月13,A!AZ$14,実績!報告者名13,A!$K$1)</f>
        <v>0</v>
      </c>
      <c r="BA41" s="90"/>
      <c r="BB41" s="91"/>
      <c r="BC41" s="76" t="e">
        <f>AZ41/AZ33</f>
        <v>#DIV/0!</v>
      </c>
      <c r="BD41" s="77"/>
      <c r="BE41" s="89">
        <f>SUMIFS(実績!販売利益13,実績!月13,A!BE$14,実績!報告者名13,A!$K$1)</f>
        <v>0</v>
      </c>
      <c r="BF41" s="90"/>
      <c r="BG41" s="91"/>
      <c r="BH41" s="76" t="e">
        <f>BE41/BE33</f>
        <v>#DIV/0!</v>
      </c>
      <c r="BI41" s="77"/>
      <c r="BJ41" s="89">
        <f>SUMIFS(実績!販売利益13,実績!月13,A!BJ$14,実績!報告者名13,A!$K$1)</f>
        <v>0</v>
      </c>
      <c r="BK41" s="90"/>
      <c r="BL41" s="91"/>
      <c r="BM41" s="76" t="e">
        <f>BJ41/BJ33</f>
        <v>#DIV/0!</v>
      </c>
      <c r="BN41" s="77"/>
      <c r="BO41" s="92">
        <f>AZ41+BE41+BJ41</f>
        <v>0</v>
      </c>
      <c r="BP41" s="93"/>
      <c r="BQ41" s="94"/>
      <c r="BR41" s="84" t="e">
        <f>BO41/BO33</f>
        <v>#DIV/0!</v>
      </c>
      <c r="BS41" s="85"/>
      <c r="BT41" s="89">
        <f>SUMIFS(実績!販売利益13,実績!月13,A!BT$14,実績!報告者名13,A!$K$1)</f>
        <v>0</v>
      </c>
      <c r="BU41" s="90"/>
      <c r="BV41" s="91"/>
      <c r="BW41" s="76" t="e">
        <f>BT41/BT33</f>
        <v>#DIV/0!</v>
      </c>
      <c r="BX41" s="77"/>
      <c r="BY41" s="89">
        <f>SUMIFS(実績!販売利益13,実績!月13,A!BY$14,実績!報告者名13,A!$K$1)</f>
        <v>0</v>
      </c>
      <c r="BZ41" s="90"/>
      <c r="CA41" s="91"/>
      <c r="CB41" s="76" t="e">
        <f>BY41/BY33</f>
        <v>#DIV/0!</v>
      </c>
      <c r="CC41" s="77"/>
      <c r="CD41" s="89">
        <f>SUMIFS(実績!販売利益13,実績!月13,A!CD$14,実績!報告者名13,A!$K$1)</f>
        <v>0</v>
      </c>
      <c r="CE41" s="90"/>
      <c r="CF41" s="91"/>
      <c r="CG41" s="76" t="e">
        <f>CD41/CD33</f>
        <v>#DIV/0!</v>
      </c>
      <c r="CH41" s="77"/>
      <c r="CI41" s="92">
        <f>BT41+BY41+CD41</f>
        <v>0</v>
      </c>
      <c r="CJ41" s="93"/>
      <c r="CK41" s="94"/>
      <c r="CL41" s="84" t="e">
        <f>CI41/CI33</f>
        <v>#DIV/0!</v>
      </c>
      <c r="CM41" s="85"/>
    </row>
    <row r="42" spans="1:91" ht="19.95" customHeight="1" x14ac:dyDescent="0.45">
      <c r="A42" s="101" t="s">
        <v>9</v>
      </c>
      <c r="B42" s="102"/>
      <c r="C42" s="102"/>
      <c r="D42" s="102"/>
      <c r="E42" s="102"/>
      <c r="F42" s="103"/>
      <c r="G42" s="84" t="e">
        <f>G41/G25</f>
        <v>#DIV/0!</v>
      </c>
      <c r="H42" s="96"/>
      <c r="I42" s="85"/>
      <c r="J42" s="81"/>
      <c r="K42" s="83"/>
      <c r="L42" s="76" t="e">
        <f>L41/L25</f>
        <v>#DIV/0!</v>
      </c>
      <c r="M42" s="95"/>
      <c r="N42" s="77"/>
      <c r="O42" s="76"/>
      <c r="P42" s="77"/>
      <c r="Q42" s="76" t="e">
        <f>Q41/Q25</f>
        <v>#DIV/0!</v>
      </c>
      <c r="R42" s="95"/>
      <c r="S42" s="77"/>
      <c r="T42" s="76"/>
      <c r="U42" s="77"/>
      <c r="V42" s="76" t="e">
        <f>V41/V25</f>
        <v>#DIV/0!</v>
      </c>
      <c r="W42" s="95"/>
      <c r="X42" s="77"/>
      <c r="Y42" s="76"/>
      <c r="Z42" s="77"/>
      <c r="AA42" s="84" t="e">
        <f>AA41/AA25</f>
        <v>#DIV/0!</v>
      </c>
      <c r="AB42" s="96"/>
      <c r="AC42" s="85"/>
      <c r="AD42" s="81"/>
      <c r="AE42" s="83"/>
      <c r="AF42" s="76" t="e">
        <f>AF41/AF25</f>
        <v>#DIV/0!</v>
      </c>
      <c r="AG42" s="95"/>
      <c r="AH42" s="77"/>
      <c r="AI42" s="76"/>
      <c r="AJ42" s="77"/>
      <c r="AK42" s="76" t="e">
        <f>AK41/AK25</f>
        <v>#DIV/0!</v>
      </c>
      <c r="AL42" s="95"/>
      <c r="AM42" s="77"/>
      <c r="AN42" s="76"/>
      <c r="AO42" s="77"/>
      <c r="AP42" s="76" t="e">
        <f>AP41/AP25</f>
        <v>#DIV/0!</v>
      </c>
      <c r="AQ42" s="95"/>
      <c r="AR42" s="77"/>
      <c r="AS42" s="76"/>
      <c r="AT42" s="77"/>
      <c r="AU42" s="84" t="e">
        <f>AU41/AU25</f>
        <v>#DIV/0!</v>
      </c>
      <c r="AV42" s="96"/>
      <c r="AW42" s="85"/>
      <c r="AX42" s="81"/>
      <c r="AY42" s="83"/>
      <c r="AZ42" s="76" t="e">
        <f>AZ41/AZ25</f>
        <v>#DIV/0!</v>
      </c>
      <c r="BA42" s="95"/>
      <c r="BB42" s="77"/>
      <c r="BC42" s="76"/>
      <c r="BD42" s="77"/>
      <c r="BE42" s="76" t="e">
        <f>BE41/BE25</f>
        <v>#DIV/0!</v>
      </c>
      <c r="BF42" s="95"/>
      <c r="BG42" s="77"/>
      <c r="BH42" s="76"/>
      <c r="BI42" s="77"/>
      <c r="BJ42" s="76" t="e">
        <f>BJ41/BJ25</f>
        <v>#DIV/0!</v>
      </c>
      <c r="BK42" s="95"/>
      <c r="BL42" s="77"/>
      <c r="BM42" s="76"/>
      <c r="BN42" s="77"/>
      <c r="BO42" s="84" t="e">
        <f>BO41/BO25</f>
        <v>#DIV/0!</v>
      </c>
      <c r="BP42" s="96"/>
      <c r="BQ42" s="85"/>
      <c r="BR42" s="81"/>
      <c r="BS42" s="83"/>
      <c r="BT42" s="76" t="e">
        <f>BT41/BT25</f>
        <v>#DIV/0!</v>
      </c>
      <c r="BU42" s="95"/>
      <c r="BV42" s="77"/>
      <c r="BW42" s="76"/>
      <c r="BX42" s="77"/>
      <c r="BY42" s="76" t="e">
        <f>BY41/BY25</f>
        <v>#DIV/0!</v>
      </c>
      <c r="BZ42" s="95"/>
      <c r="CA42" s="77"/>
      <c r="CB42" s="76"/>
      <c r="CC42" s="77"/>
      <c r="CD42" s="76" t="e">
        <f>CD41/CD25</f>
        <v>#DIV/0!</v>
      </c>
      <c r="CE42" s="95"/>
      <c r="CF42" s="77"/>
      <c r="CG42" s="76"/>
      <c r="CH42" s="77"/>
      <c r="CI42" s="84" t="e">
        <f>CI41/CI25</f>
        <v>#DIV/0!</v>
      </c>
      <c r="CJ42" s="96"/>
      <c r="CK42" s="85"/>
      <c r="CL42" s="81"/>
      <c r="CM42" s="83"/>
    </row>
    <row r="43" spans="1:91" ht="19.95" customHeight="1" x14ac:dyDescent="0.45">
      <c r="A43" s="97" t="s">
        <v>100</v>
      </c>
      <c r="B43" s="98"/>
      <c r="C43" s="98"/>
      <c r="D43" s="98"/>
      <c r="E43" s="98"/>
      <c r="F43" s="99"/>
      <c r="G43" s="81">
        <f t="shared" ref="G43:G46" si="69">AA43+AU43+BO43+CI43</f>
        <v>0</v>
      </c>
      <c r="H43" s="82"/>
      <c r="I43" s="83"/>
      <c r="J43" s="84" t="e">
        <f>G43/G26</f>
        <v>#DIV/0!</v>
      </c>
      <c r="K43" s="85"/>
      <c r="L43" s="89">
        <f>SUMIFS(実績!販売利益13,実績!月13,L$14,実績!報告者名13,$K$1,実績!工種13,$A43)</f>
        <v>0</v>
      </c>
      <c r="M43" s="90"/>
      <c r="N43" s="91"/>
      <c r="O43" s="76" t="e">
        <f>L43/L26</f>
        <v>#DIV/0!</v>
      </c>
      <c r="P43" s="77"/>
      <c r="Q43" s="89">
        <f>SUMIFS(実績!販売利益13,実績!月13,Q$14,実績!報告者名13,$K$1,実績!工種13,$A43)</f>
        <v>0</v>
      </c>
      <c r="R43" s="90"/>
      <c r="S43" s="91"/>
      <c r="T43" s="76" t="e">
        <f>Q43/Q26</f>
        <v>#DIV/0!</v>
      </c>
      <c r="U43" s="77"/>
      <c r="V43" s="89">
        <f>SUMIFS(実績!販売利益13,実績!月13,V$14,実績!報告者名13,$K$1,実績!工種13,$A43)</f>
        <v>0</v>
      </c>
      <c r="W43" s="90"/>
      <c r="X43" s="91"/>
      <c r="Y43" s="76" t="e">
        <f>V43/V26</f>
        <v>#DIV/0!</v>
      </c>
      <c r="Z43" s="77"/>
      <c r="AA43" s="81">
        <f t="shared" ref="AA43:AA46" si="70">L43+Q43+V43</f>
        <v>0</v>
      </c>
      <c r="AB43" s="82"/>
      <c r="AC43" s="83"/>
      <c r="AD43" s="84" t="e">
        <f>AA43/AA26</f>
        <v>#DIV/0!</v>
      </c>
      <c r="AE43" s="85"/>
      <c r="AF43" s="89">
        <f>SUMIFS(実績!販売利益13,実績!月13,AF$14,実績!報告者名13,$K$1,実績!工種13,$A43)</f>
        <v>0</v>
      </c>
      <c r="AG43" s="90"/>
      <c r="AH43" s="91"/>
      <c r="AI43" s="76" t="e">
        <f>AF43/AF26</f>
        <v>#DIV/0!</v>
      </c>
      <c r="AJ43" s="77"/>
      <c r="AK43" s="89">
        <f>SUMIFS(実績!販売利益13,実績!月13,AK$14,実績!報告者名13,$K$1,実績!工種13,$A43)</f>
        <v>0</v>
      </c>
      <c r="AL43" s="90"/>
      <c r="AM43" s="91"/>
      <c r="AN43" s="76" t="e">
        <f>AK43/AK26</f>
        <v>#DIV/0!</v>
      </c>
      <c r="AO43" s="77"/>
      <c r="AP43" s="89">
        <f>SUMIFS(実績!販売利益13,実績!月13,AP$14,実績!報告者名13,$K$1,実績!工種13,$A43)</f>
        <v>0</v>
      </c>
      <c r="AQ43" s="90"/>
      <c r="AR43" s="91"/>
      <c r="AS43" s="76" t="e">
        <f>AP43/AP26</f>
        <v>#DIV/0!</v>
      </c>
      <c r="AT43" s="77"/>
      <c r="AU43" s="81">
        <f t="shared" ref="AU43:AU46" si="71">AF43+AK43+AP43</f>
        <v>0</v>
      </c>
      <c r="AV43" s="82"/>
      <c r="AW43" s="83"/>
      <c r="AX43" s="84" t="e">
        <f>AU43/AU26</f>
        <v>#DIV/0!</v>
      </c>
      <c r="AY43" s="85"/>
      <c r="AZ43" s="89">
        <f>SUMIFS(実績!販売利益13,実績!月13,AZ$14,実績!報告者名13,$K$1,実績!工種13,$A43)</f>
        <v>0</v>
      </c>
      <c r="BA43" s="90"/>
      <c r="BB43" s="91"/>
      <c r="BC43" s="76" t="e">
        <f>AZ43/AZ26</f>
        <v>#DIV/0!</v>
      </c>
      <c r="BD43" s="77"/>
      <c r="BE43" s="89">
        <f>SUMIFS(実績!販売利益13,実績!月13,BE$14,実績!報告者名13,$K$1,実績!工種13,$A43)</f>
        <v>0</v>
      </c>
      <c r="BF43" s="90"/>
      <c r="BG43" s="91"/>
      <c r="BH43" s="76" t="e">
        <f>BE43/BE26</f>
        <v>#DIV/0!</v>
      </c>
      <c r="BI43" s="77"/>
      <c r="BJ43" s="89">
        <f>SUMIFS(実績!販売利益13,実績!月13,BJ$14,実績!報告者名13,$K$1,実績!工種13,$A43)</f>
        <v>0</v>
      </c>
      <c r="BK43" s="90"/>
      <c r="BL43" s="91"/>
      <c r="BM43" s="76" t="e">
        <f>BJ43/BJ26</f>
        <v>#DIV/0!</v>
      </c>
      <c r="BN43" s="77"/>
      <c r="BO43" s="81">
        <f t="shared" ref="BO43:BO46" si="72">AZ43+BE43+BJ43</f>
        <v>0</v>
      </c>
      <c r="BP43" s="82"/>
      <c r="BQ43" s="83"/>
      <c r="BR43" s="84" t="e">
        <f>BO43/BO26</f>
        <v>#DIV/0!</v>
      </c>
      <c r="BS43" s="85"/>
      <c r="BT43" s="89">
        <f>SUMIFS(実績!販売利益13,実績!月13,BT$14,実績!報告者名13,$K$1,実績!工種13,$A43)</f>
        <v>0</v>
      </c>
      <c r="BU43" s="90"/>
      <c r="BV43" s="91"/>
      <c r="BW43" s="76" t="e">
        <f>BT43/BT26</f>
        <v>#DIV/0!</v>
      </c>
      <c r="BX43" s="77"/>
      <c r="BY43" s="89">
        <f>SUMIFS(実績!販売利益13,実績!月13,BY$14,実績!報告者名13,$K$1,実績!工種13,$A43)</f>
        <v>0</v>
      </c>
      <c r="BZ43" s="90"/>
      <c r="CA43" s="91"/>
      <c r="CB43" s="76" t="e">
        <f>BY43/BY26</f>
        <v>#DIV/0!</v>
      </c>
      <c r="CC43" s="77"/>
      <c r="CD43" s="89">
        <f>SUMIFS(実績!販売利益13,実績!月13,CD$14,実績!報告者名13,$K$1,実績!工種13,$A43)</f>
        <v>0</v>
      </c>
      <c r="CE43" s="90"/>
      <c r="CF43" s="91"/>
      <c r="CG43" s="76" t="e">
        <f>CD43/CD26</f>
        <v>#DIV/0!</v>
      </c>
      <c r="CH43" s="77"/>
      <c r="CI43" s="81">
        <f t="shared" ref="CI43:CI46" si="73">BT43+BY43+CD43</f>
        <v>0</v>
      </c>
      <c r="CJ43" s="82"/>
      <c r="CK43" s="83"/>
      <c r="CL43" s="84" t="e">
        <f>CI43/CI26</f>
        <v>#DIV/0!</v>
      </c>
      <c r="CM43" s="85"/>
    </row>
    <row r="44" spans="1:91" ht="19.95" customHeight="1" x14ac:dyDescent="0.45">
      <c r="A44" s="97" t="s">
        <v>101</v>
      </c>
      <c r="B44" s="98"/>
      <c r="C44" s="98"/>
      <c r="D44" s="98"/>
      <c r="E44" s="98"/>
      <c r="F44" s="99"/>
      <c r="G44" s="81">
        <f t="shared" si="69"/>
        <v>0</v>
      </c>
      <c r="H44" s="82"/>
      <c r="I44" s="83"/>
      <c r="J44" s="84" t="e">
        <f>G44/G27</f>
        <v>#DIV/0!</v>
      </c>
      <c r="K44" s="85"/>
      <c r="L44" s="89">
        <f>SUMIFS(実績!販売利益13,実績!月13,L$14,実績!報告者名13,$K$1,実績!工種13,$A44)</f>
        <v>0</v>
      </c>
      <c r="M44" s="90"/>
      <c r="N44" s="91"/>
      <c r="O44" s="76" t="e">
        <f>L44/L27</f>
        <v>#DIV/0!</v>
      </c>
      <c r="P44" s="77"/>
      <c r="Q44" s="89">
        <f>SUMIFS(実績!販売利益13,実績!月13,Q$14,実績!報告者名13,$K$1,実績!工種13,$A44)</f>
        <v>0</v>
      </c>
      <c r="R44" s="90"/>
      <c r="S44" s="91"/>
      <c r="T44" s="76" t="e">
        <f>Q44/Q27</f>
        <v>#DIV/0!</v>
      </c>
      <c r="U44" s="77"/>
      <c r="V44" s="89">
        <f>SUMIFS(実績!販売利益13,実績!月13,V$14,実績!報告者名13,$K$1,実績!工種13,$A44)</f>
        <v>0</v>
      </c>
      <c r="W44" s="90"/>
      <c r="X44" s="91"/>
      <c r="Y44" s="76" t="e">
        <f>V44/V27</f>
        <v>#DIV/0!</v>
      </c>
      <c r="Z44" s="77"/>
      <c r="AA44" s="81">
        <f t="shared" si="70"/>
        <v>0</v>
      </c>
      <c r="AB44" s="82"/>
      <c r="AC44" s="83"/>
      <c r="AD44" s="84" t="e">
        <f>AA44/AA27</f>
        <v>#DIV/0!</v>
      </c>
      <c r="AE44" s="85"/>
      <c r="AF44" s="89">
        <f>SUMIFS(実績!販売利益13,実績!月13,AF$14,実績!報告者名13,$K$1,実績!工種13,$A44)</f>
        <v>0</v>
      </c>
      <c r="AG44" s="90"/>
      <c r="AH44" s="91"/>
      <c r="AI44" s="76" t="e">
        <f>AF44/AF27</f>
        <v>#DIV/0!</v>
      </c>
      <c r="AJ44" s="77"/>
      <c r="AK44" s="89">
        <f>SUMIFS(実績!販売利益13,実績!月13,AK$14,実績!報告者名13,$K$1,実績!工種13,$A44)</f>
        <v>0</v>
      </c>
      <c r="AL44" s="90"/>
      <c r="AM44" s="91"/>
      <c r="AN44" s="76" t="e">
        <f>AK44/AK27</f>
        <v>#DIV/0!</v>
      </c>
      <c r="AO44" s="77"/>
      <c r="AP44" s="89">
        <f>SUMIFS(実績!販売利益13,実績!月13,AP$14,実績!報告者名13,$K$1,実績!工種13,$A44)</f>
        <v>0</v>
      </c>
      <c r="AQ44" s="90"/>
      <c r="AR44" s="91"/>
      <c r="AS44" s="76" t="e">
        <f>AP44/AP27</f>
        <v>#DIV/0!</v>
      </c>
      <c r="AT44" s="77"/>
      <c r="AU44" s="81">
        <f t="shared" si="71"/>
        <v>0</v>
      </c>
      <c r="AV44" s="82"/>
      <c r="AW44" s="83"/>
      <c r="AX44" s="84" t="e">
        <f>AU44/AU27</f>
        <v>#DIV/0!</v>
      </c>
      <c r="AY44" s="85"/>
      <c r="AZ44" s="89">
        <f>SUMIFS(実績!販売利益13,実績!月13,AZ$14,実績!報告者名13,$K$1,実績!工種13,$A44)</f>
        <v>0</v>
      </c>
      <c r="BA44" s="90"/>
      <c r="BB44" s="91"/>
      <c r="BC44" s="76" t="e">
        <f>AZ44/AZ27</f>
        <v>#DIV/0!</v>
      </c>
      <c r="BD44" s="77"/>
      <c r="BE44" s="89">
        <f>SUMIFS(実績!販売利益13,実績!月13,BE$14,実績!報告者名13,$K$1,実績!工種13,$A44)</f>
        <v>0</v>
      </c>
      <c r="BF44" s="90"/>
      <c r="BG44" s="91"/>
      <c r="BH44" s="76" t="e">
        <f>BE44/BE27</f>
        <v>#DIV/0!</v>
      </c>
      <c r="BI44" s="77"/>
      <c r="BJ44" s="89">
        <f>SUMIFS(実績!販売利益13,実績!月13,BJ$14,実績!報告者名13,$K$1,実績!工種13,$A44)</f>
        <v>0</v>
      </c>
      <c r="BK44" s="90"/>
      <c r="BL44" s="91"/>
      <c r="BM44" s="76" t="e">
        <f>BJ44/BJ27</f>
        <v>#DIV/0!</v>
      </c>
      <c r="BN44" s="77"/>
      <c r="BO44" s="81">
        <f t="shared" si="72"/>
        <v>0</v>
      </c>
      <c r="BP44" s="82"/>
      <c r="BQ44" s="83"/>
      <c r="BR44" s="84" t="e">
        <f>BO44/BO27</f>
        <v>#DIV/0!</v>
      </c>
      <c r="BS44" s="85"/>
      <c r="BT44" s="89">
        <f>SUMIFS(実績!販売利益13,実績!月13,BT$14,実績!報告者名13,$K$1,実績!工種13,$A44)</f>
        <v>0</v>
      </c>
      <c r="BU44" s="90"/>
      <c r="BV44" s="91"/>
      <c r="BW44" s="76" t="e">
        <f>BT44/BT27</f>
        <v>#DIV/0!</v>
      </c>
      <c r="BX44" s="77"/>
      <c r="BY44" s="89">
        <f>SUMIFS(実績!販売利益13,実績!月13,BY$14,実績!報告者名13,$K$1,実績!工種13,$A44)</f>
        <v>0</v>
      </c>
      <c r="BZ44" s="90"/>
      <c r="CA44" s="91"/>
      <c r="CB44" s="76" t="e">
        <f>BY44/BY27</f>
        <v>#DIV/0!</v>
      </c>
      <c r="CC44" s="77"/>
      <c r="CD44" s="89">
        <f>SUMIFS(実績!販売利益13,実績!月13,CD$14,実績!報告者名13,$K$1,実績!工種13,$A44)</f>
        <v>0</v>
      </c>
      <c r="CE44" s="90"/>
      <c r="CF44" s="91"/>
      <c r="CG44" s="76" t="e">
        <f>CD44/CD27</f>
        <v>#DIV/0!</v>
      </c>
      <c r="CH44" s="77"/>
      <c r="CI44" s="81">
        <f t="shared" si="73"/>
        <v>0</v>
      </c>
      <c r="CJ44" s="82"/>
      <c r="CK44" s="83"/>
      <c r="CL44" s="84" t="e">
        <f>CI44/CI27</f>
        <v>#DIV/0!</v>
      </c>
      <c r="CM44" s="85"/>
    </row>
    <row r="45" spans="1:91" ht="19.95" customHeight="1" x14ac:dyDescent="0.45">
      <c r="A45" s="97" t="s">
        <v>102</v>
      </c>
      <c r="B45" s="98"/>
      <c r="C45" s="98"/>
      <c r="D45" s="98"/>
      <c r="E45" s="98"/>
      <c r="F45" s="99"/>
      <c r="G45" s="81">
        <f t="shared" si="69"/>
        <v>0</v>
      </c>
      <c r="H45" s="82"/>
      <c r="I45" s="83"/>
      <c r="J45" s="84" t="e">
        <f>G45/G28</f>
        <v>#DIV/0!</v>
      </c>
      <c r="K45" s="85"/>
      <c r="L45" s="89">
        <f>SUMIFS(実績!販売利益13,実績!月13,L$14,実績!報告者名13,$K$1,実績!工種13,$A45)</f>
        <v>0</v>
      </c>
      <c r="M45" s="90"/>
      <c r="N45" s="91"/>
      <c r="O45" s="76" t="e">
        <f>L45/L28</f>
        <v>#DIV/0!</v>
      </c>
      <c r="P45" s="77"/>
      <c r="Q45" s="89">
        <f>SUMIFS(実績!販売利益13,実績!月13,Q$14,実績!報告者名13,$K$1,実績!工種13,$A45)</f>
        <v>0</v>
      </c>
      <c r="R45" s="90"/>
      <c r="S45" s="91"/>
      <c r="T45" s="76" t="e">
        <f>Q45/Q28</f>
        <v>#DIV/0!</v>
      </c>
      <c r="U45" s="77"/>
      <c r="V45" s="89">
        <f>SUMIFS(実績!販売利益13,実績!月13,V$14,実績!報告者名13,$K$1,実績!工種13,$A45)</f>
        <v>0</v>
      </c>
      <c r="W45" s="90"/>
      <c r="X45" s="91"/>
      <c r="Y45" s="76" t="e">
        <f>V45/V28</f>
        <v>#DIV/0!</v>
      </c>
      <c r="Z45" s="77"/>
      <c r="AA45" s="81">
        <f t="shared" si="70"/>
        <v>0</v>
      </c>
      <c r="AB45" s="82"/>
      <c r="AC45" s="83"/>
      <c r="AD45" s="84" t="e">
        <f>AA45/AA28</f>
        <v>#DIV/0!</v>
      </c>
      <c r="AE45" s="85"/>
      <c r="AF45" s="89">
        <f>SUMIFS(実績!販売利益13,実績!月13,AF$14,実績!報告者名13,$K$1,実績!工種13,$A45)</f>
        <v>0</v>
      </c>
      <c r="AG45" s="90"/>
      <c r="AH45" s="91"/>
      <c r="AI45" s="76" t="e">
        <f>AF45/AF28</f>
        <v>#DIV/0!</v>
      </c>
      <c r="AJ45" s="77"/>
      <c r="AK45" s="89">
        <f>SUMIFS(実績!販売利益13,実績!月13,AK$14,実績!報告者名13,$K$1,実績!工種13,$A45)</f>
        <v>0</v>
      </c>
      <c r="AL45" s="90"/>
      <c r="AM45" s="91"/>
      <c r="AN45" s="76" t="e">
        <f>AK45/AK28</f>
        <v>#DIV/0!</v>
      </c>
      <c r="AO45" s="77"/>
      <c r="AP45" s="89">
        <f>SUMIFS(実績!販売利益13,実績!月13,AP$14,実績!報告者名13,$K$1,実績!工種13,$A45)</f>
        <v>0</v>
      </c>
      <c r="AQ45" s="90"/>
      <c r="AR45" s="91"/>
      <c r="AS45" s="76" t="e">
        <f>AP45/AP28</f>
        <v>#DIV/0!</v>
      </c>
      <c r="AT45" s="77"/>
      <c r="AU45" s="81">
        <f t="shared" si="71"/>
        <v>0</v>
      </c>
      <c r="AV45" s="82"/>
      <c r="AW45" s="83"/>
      <c r="AX45" s="84" t="e">
        <f>AU45/AU28</f>
        <v>#DIV/0!</v>
      </c>
      <c r="AY45" s="85"/>
      <c r="AZ45" s="89">
        <f>SUMIFS(実績!販売利益13,実績!月13,AZ$14,実績!報告者名13,$K$1,実績!工種13,$A45)</f>
        <v>0</v>
      </c>
      <c r="BA45" s="90"/>
      <c r="BB45" s="91"/>
      <c r="BC45" s="76" t="e">
        <f>AZ45/AZ28</f>
        <v>#DIV/0!</v>
      </c>
      <c r="BD45" s="77"/>
      <c r="BE45" s="89">
        <f>SUMIFS(実績!販売利益13,実績!月13,BE$14,実績!報告者名13,$K$1,実績!工種13,$A45)</f>
        <v>0</v>
      </c>
      <c r="BF45" s="90"/>
      <c r="BG45" s="91"/>
      <c r="BH45" s="76" t="e">
        <f>BE45/BE28</f>
        <v>#DIV/0!</v>
      </c>
      <c r="BI45" s="77"/>
      <c r="BJ45" s="89">
        <f>SUMIFS(実績!販売利益13,実績!月13,BJ$14,実績!報告者名13,$K$1,実績!工種13,$A45)</f>
        <v>0</v>
      </c>
      <c r="BK45" s="90"/>
      <c r="BL45" s="91"/>
      <c r="BM45" s="76" t="e">
        <f>BJ45/BJ28</f>
        <v>#DIV/0!</v>
      </c>
      <c r="BN45" s="77"/>
      <c r="BO45" s="81">
        <f t="shared" si="72"/>
        <v>0</v>
      </c>
      <c r="BP45" s="82"/>
      <c r="BQ45" s="83"/>
      <c r="BR45" s="84" t="e">
        <f>BO45/BO28</f>
        <v>#DIV/0!</v>
      </c>
      <c r="BS45" s="85"/>
      <c r="BT45" s="89">
        <f>SUMIFS(実績!販売利益13,実績!月13,BT$14,実績!報告者名13,$K$1,実績!工種13,$A45)</f>
        <v>0</v>
      </c>
      <c r="BU45" s="90"/>
      <c r="BV45" s="91"/>
      <c r="BW45" s="76" t="e">
        <f>BT45/BT28</f>
        <v>#DIV/0!</v>
      </c>
      <c r="BX45" s="77"/>
      <c r="BY45" s="89">
        <f>SUMIFS(実績!販売利益13,実績!月13,BY$14,実績!報告者名13,$K$1,実績!工種13,$A45)</f>
        <v>0</v>
      </c>
      <c r="BZ45" s="90"/>
      <c r="CA45" s="91"/>
      <c r="CB45" s="76" t="e">
        <f>BY45/BY28</f>
        <v>#DIV/0!</v>
      </c>
      <c r="CC45" s="77"/>
      <c r="CD45" s="89">
        <f>SUMIFS(実績!販売利益13,実績!月13,CD$14,実績!報告者名13,$K$1,実績!工種13,$A45)</f>
        <v>0</v>
      </c>
      <c r="CE45" s="90"/>
      <c r="CF45" s="91"/>
      <c r="CG45" s="76" t="e">
        <f>CD45/CD28</f>
        <v>#DIV/0!</v>
      </c>
      <c r="CH45" s="77"/>
      <c r="CI45" s="81">
        <f t="shared" si="73"/>
        <v>0</v>
      </c>
      <c r="CJ45" s="82"/>
      <c r="CK45" s="83"/>
      <c r="CL45" s="84" t="e">
        <f>CI45/CI28</f>
        <v>#DIV/0!</v>
      </c>
      <c r="CM45" s="85"/>
    </row>
    <row r="46" spans="1:91" ht="19.95" customHeight="1" x14ac:dyDescent="0.45">
      <c r="A46" s="97" t="s">
        <v>103</v>
      </c>
      <c r="B46" s="98"/>
      <c r="C46" s="98"/>
      <c r="D46" s="98"/>
      <c r="E46" s="98"/>
      <c r="F46" s="99"/>
      <c r="G46" s="81">
        <f t="shared" si="69"/>
        <v>0</v>
      </c>
      <c r="H46" s="82"/>
      <c r="I46" s="83"/>
      <c r="J46" s="84" t="e">
        <f>G46/G29</f>
        <v>#DIV/0!</v>
      </c>
      <c r="K46" s="85"/>
      <c r="L46" s="78">
        <f>L41-L43-L44-L45</f>
        <v>0</v>
      </c>
      <c r="M46" s="79"/>
      <c r="N46" s="80"/>
      <c r="O46" s="76" t="e">
        <f>L46/L29</f>
        <v>#DIV/0!</v>
      </c>
      <c r="P46" s="77"/>
      <c r="Q46" s="78">
        <f>Q41-Q43-Q44-Q45</f>
        <v>0</v>
      </c>
      <c r="R46" s="79"/>
      <c r="S46" s="80"/>
      <c r="T46" s="76" t="e">
        <f>Q46/Q29</f>
        <v>#DIV/0!</v>
      </c>
      <c r="U46" s="77"/>
      <c r="V46" s="78">
        <f>V41-V43-V44-V45</f>
        <v>0</v>
      </c>
      <c r="W46" s="79"/>
      <c r="X46" s="80"/>
      <c r="Y46" s="76" t="e">
        <f>V46/V29</f>
        <v>#DIV/0!</v>
      </c>
      <c r="Z46" s="77"/>
      <c r="AA46" s="81">
        <f t="shared" si="70"/>
        <v>0</v>
      </c>
      <c r="AB46" s="82"/>
      <c r="AC46" s="83"/>
      <c r="AD46" s="84" t="e">
        <f>AA46/AA29</f>
        <v>#DIV/0!</v>
      </c>
      <c r="AE46" s="85"/>
      <c r="AF46" s="78">
        <f>AF41-AF43-AF44-AF45</f>
        <v>0</v>
      </c>
      <c r="AG46" s="79"/>
      <c r="AH46" s="80"/>
      <c r="AI46" s="76" t="e">
        <f>AF46/AF29</f>
        <v>#DIV/0!</v>
      </c>
      <c r="AJ46" s="77"/>
      <c r="AK46" s="78">
        <f>AK41-AK43-AK44-AK45</f>
        <v>0</v>
      </c>
      <c r="AL46" s="79"/>
      <c r="AM46" s="80"/>
      <c r="AN46" s="76" t="e">
        <f>AK46/AK29</f>
        <v>#DIV/0!</v>
      </c>
      <c r="AO46" s="77"/>
      <c r="AP46" s="78">
        <f>AP41-AP43-AP44-AP45</f>
        <v>0</v>
      </c>
      <c r="AQ46" s="79"/>
      <c r="AR46" s="80"/>
      <c r="AS46" s="76" t="e">
        <f>AP46/AP29</f>
        <v>#DIV/0!</v>
      </c>
      <c r="AT46" s="77"/>
      <c r="AU46" s="81">
        <f t="shared" si="71"/>
        <v>0</v>
      </c>
      <c r="AV46" s="82"/>
      <c r="AW46" s="83"/>
      <c r="AX46" s="84" t="e">
        <f>AU46/AU29</f>
        <v>#DIV/0!</v>
      </c>
      <c r="AY46" s="85"/>
      <c r="AZ46" s="78">
        <f>AZ41-AZ43-AZ44-AZ45</f>
        <v>0</v>
      </c>
      <c r="BA46" s="79"/>
      <c r="BB46" s="80"/>
      <c r="BC46" s="76" t="e">
        <f>AZ46/AZ29</f>
        <v>#DIV/0!</v>
      </c>
      <c r="BD46" s="77"/>
      <c r="BE46" s="78">
        <f>BE41-BE43-BE44-BE45</f>
        <v>0</v>
      </c>
      <c r="BF46" s="79"/>
      <c r="BG46" s="80"/>
      <c r="BH46" s="76" t="e">
        <f>BE46/BE29</f>
        <v>#DIV/0!</v>
      </c>
      <c r="BI46" s="77"/>
      <c r="BJ46" s="78">
        <f>BJ41-BJ43-BJ44-BJ45</f>
        <v>0</v>
      </c>
      <c r="BK46" s="79"/>
      <c r="BL46" s="80"/>
      <c r="BM46" s="76" t="e">
        <f>BJ46/BJ29</f>
        <v>#DIV/0!</v>
      </c>
      <c r="BN46" s="77"/>
      <c r="BO46" s="81">
        <f t="shared" si="72"/>
        <v>0</v>
      </c>
      <c r="BP46" s="82"/>
      <c r="BQ46" s="83"/>
      <c r="BR46" s="84" t="e">
        <f>BO46/BO29</f>
        <v>#DIV/0!</v>
      </c>
      <c r="BS46" s="85"/>
      <c r="BT46" s="78">
        <f>BT41-BT43-BT44-BT45</f>
        <v>0</v>
      </c>
      <c r="BU46" s="79"/>
      <c r="BV46" s="80"/>
      <c r="BW46" s="76" t="e">
        <f>BT46/BT29</f>
        <v>#DIV/0!</v>
      </c>
      <c r="BX46" s="77"/>
      <c r="BY46" s="78">
        <f>BY41-BY43-BY44-BY45</f>
        <v>0</v>
      </c>
      <c r="BZ46" s="79"/>
      <c r="CA46" s="80"/>
      <c r="CB46" s="76" t="e">
        <f>BY46/BY29</f>
        <v>#DIV/0!</v>
      </c>
      <c r="CC46" s="77"/>
      <c r="CD46" s="78">
        <f>CD41-CD43-CD44-CD45</f>
        <v>0</v>
      </c>
      <c r="CE46" s="79"/>
      <c r="CF46" s="80"/>
      <c r="CG46" s="76" t="e">
        <f>CD46/CD29</f>
        <v>#DIV/0!</v>
      </c>
      <c r="CH46" s="77"/>
      <c r="CI46" s="81">
        <f t="shared" si="73"/>
        <v>0</v>
      </c>
      <c r="CJ46" s="82"/>
      <c r="CK46" s="83"/>
      <c r="CL46" s="84" t="e">
        <f>CI46/CI29</f>
        <v>#DIV/0!</v>
      </c>
      <c r="CM46" s="85"/>
    </row>
    <row r="47" spans="1:91" s="7" customFormat="1" ht="19.95" hidden="1" customHeight="1" x14ac:dyDescent="0.45">
      <c r="A47" s="101" t="s">
        <v>10</v>
      </c>
      <c r="B47" s="102"/>
      <c r="C47" s="102"/>
      <c r="D47" s="102"/>
      <c r="E47" s="102"/>
      <c r="F47" s="103"/>
      <c r="G47" s="92">
        <f>AA47+AU47+BO47+CI47</f>
        <v>0</v>
      </c>
      <c r="H47" s="93"/>
      <c r="I47" s="94"/>
      <c r="J47" s="92"/>
      <c r="K47" s="94"/>
      <c r="L47" s="89">
        <f>L41-L35</f>
        <v>0</v>
      </c>
      <c r="M47" s="90"/>
      <c r="N47" s="91"/>
      <c r="O47" s="76"/>
      <c r="P47" s="77"/>
      <c r="Q47" s="89">
        <f>Q41-Q35</f>
        <v>0</v>
      </c>
      <c r="R47" s="90"/>
      <c r="S47" s="91"/>
      <c r="T47" s="76"/>
      <c r="U47" s="77"/>
      <c r="V47" s="89">
        <f>V41-V35</f>
        <v>0</v>
      </c>
      <c r="W47" s="90"/>
      <c r="X47" s="91"/>
      <c r="Y47" s="76"/>
      <c r="Z47" s="77"/>
      <c r="AA47" s="92">
        <f>L47+Q47+V47</f>
        <v>0</v>
      </c>
      <c r="AB47" s="93"/>
      <c r="AC47" s="94"/>
      <c r="AD47" s="92"/>
      <c r="AE47" s="94"/>
      <c r="AF47" s="89">
        <f>AF41-AF35</f>
        <v>0</v>
      </c>
      <c r="AG47" s="90"/>
      <c r="AH47" s="91"/>
      <c r="AI47" s="76"/>
      <c r="AJ47" s="77"/>
      <c r="AK47" s="89">
        <f>AK41-AK35</f>
        <v>0</v>
      </c>
      <c r="AL47" s="90"/>
      <c r="AM47" s="91"/>
      <c r="AN47" s="76"/>
      <c r="AO47" s="77"/>
      <c r="AP47" s="89">
        <f>AP41-AP35</f>
        <v>0</v>
      </c>
      <c r="AQ47" s="90"/>
      <c r="AR47" s="91"/>
      <c r="AS47" s="76"/>
      <c r="AT47" s="77"/>
      <c r="AU47" s="92">
        <f>AF47+AK47+AP47</f>
        <v>0</v>
      </c>
      <c r="AV47" s="93"/>
      <c r="AW47" s="94"/>
      <c r="AX47" s="92"/>
      <c r="AY47" s="94"/>
      <c r="AZ47" s="89">
        <f>AZ41-AZ35</f>
        <v>0</v>
      </c>
      <c r="BA47" s="90"/>
      <c r="BB47" s="91"/>
      <c r="BC47" s="76"/>
      <c r="BD47" s="77"/>
      <c r="BE47" s="89">
        <f>BE41-BE35</f>
        <v>0</v>
      </c>
      <c r="BF47" s="90"/>
      <c r="BG47" s="91"/>
      <c r="BH47" s="76"/>
      <c r="BI47" s="77"/>
      <c r="BJ47" s="89">
        <f>BJ41-BJ35</f>
        <v>0</v>
      </c>
      <c r="BK47" s="90"/>
      <c r="BL47" s="91"/>
      <c r="BM47" s="76"/>
      <c r="BN47" s="77"/>
      <c r="BO47" s="92">
        <f>AZ47+BE47+BJ47</f>
        <v>0</v>
      </c>
      <c r="BP47" s="93"/>
      <c r="BQ47" s="94"/>
      <c r="BR47" s="92"/>
      <c r="BS47" s="94"/>
      <c r="BT47" s="89">
        <f>BT41-BT35</f>
        <v>0</v>
      </c>
      <c r="BU47" s="90"/>
      <c r="BV47" s="91"/>
      <c r="BW47" s="76"/>
      <c r="BX47" s="77"/>
      <c r="BY47" s="89">
        <f>BY41-BY35</f>
        <v>0</v>
      </c>
      <c r="BZ47" s="90"/>
      <c r="CA47" s="91"/>
      <c r="CB47" s="76"/>
      <c r="CC47" s="77"/>
      <c r="CD47" s="89">
        <f>CD41-CD35</f>
        <v>0</v>
      </c>
      <c r="CE47" s="90"/>
      <c r="CF47" s="91"/>
      <c r="CG47" s="76"/>
      <c r="CH47" s="77"/>
      <c r="CI47" s="92">
        <f>BT47+BY47+CD47</f>
        <v>0</v>
      </c>
      <c r="CJ47" s="93"/>
      <c r="CK47" s="94"/>
      <c r="CL47" s="92"/>
      <c r="CM47" s="94"/>
    </row>
    <row r="48" spans="1:91" customFormat="1" hidden="1" x14ac:dyDescent="0.45">
      <c r="G48" t="s">
        <v>27</v>
      </c>
      <c r="Q48" t="s">
        <v>28</v>
      </c>
      <c r="Y48" t="s">
        <v>29</v>
      </c>
    </row>
    <row r="49" spans="1:99" customFormat="1" ht="6.75" customHeight="1" x14ac:dyDescent="0.45"/>
    <row r="50" spans="1:99" customFormat="1" x14ac:dyDescent="0.45">
      <c r="A50" t="s">
        <v>94</v>
      </c>
      <c r="AF50" t="s">
        <v>95</v>
      </c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BQ50" t="s">
        <v>121</v>
      </c>
    </row>
    <row r="51" spans="1:99" customFormat="1" ht="18.600000000000001" thickBot="1" x14ac:dyDescent="0.5">
      <c r="A51" t="s">
        <v>146</v>
      </c>
      <c r="AF51" t="s">
        <v>146</v>
      </c>
      <c r="BQ51" t="s">
        <v>146</v>
      </c>
    </row>
    <row r="52" spans="1:99" ht="18.75" customHeight="1" x14ac:dyDescent="0.45">
      <c r="A52" s="86" t="s">
        <v>83</v>
      </c>
      <c r="B52" s="86"/>
      <c r="C52" s="86"/>
      <c r="D52" s="86"/>
      <c r="E52" s="86"/>
      <c r="F52" s="86"/>
      <c r="G52" s="86" t="s">
        <v>109</v>
      </c>
      <c r="H52" s="86"/>
      <c r="I52" s="86"/>
      <c r="J52" s="86"/>
      <c r="K52" s="86"/>
      <c r="L52" s="86" t="s">
        <v>110</v>
      </c>
      <c r="M52" s="86"/>
      <c r="N52" s="86"/>
      <c r="O52" s="86" t="s">
        <v>114</v>
      </c>
      <c r="P52" s="86"/>
      <c r="Q52" s="86"/>
      <c r="R52" s="86" t="s">
        <v>115</v>
      </c>
      <c r="S52" s="86"/>
      <c r="T52" s="86"/>
      <c r="U52" s="86" t="s">
        <v>30</v>
      </c>
      <c r="V52" s="86"/>
      <c r="W52" s="86"/>
      <c r="X52" s="86" t="s">
        <v>93</v>
      </c>
      <c r="Y52" s="86"/>
      <c r="Z52" s="86"/>
      <c r="AA52" s="86" t="s">
        <v>108</v>
      </c>
      <c r="AB52" s="138"/>
      <c r="AC52" s="139" t="s">
        <v>182</v>
      </c>
      <c r="AD52" s="140"/>
      <c r="AF52" s="86" t="s">
        <v>83</v>
      </c>
      <c r="AG52" s="86"/>
      <c r="AH52" s="86"/>
      <c r="AI52" s="86"/>
      <c r="AJ52" s="86"/>
      <c r="AK52" s="86"/>
      <c r="AL52" s="86" t="s">
        <v>110</v>
      </c>
      <c r="AM52" s="86"/>
      <c r="AN52" s="86"/>
      <c r="AO52" s="86" t="s">
        <v>114</v>
      </c>
      <c r="AP52" s="86"/>
      <c r="AQ52" s="86"/>
      <c r="AR52" s="86" t="s">
        <v>122</v>
      </c>
      <c r="AS52" s="86"/>
      <c r="AT52" s="86"/>
      <c r="AU52" s="86" t="s">
        <v>93</v>
      </c>
      <c r="AV52" s="86"/>
      <c r="AW52" s="86"/>
      <c r="AX52" s="86" t="s">
        <v>108</v>
      </c>
      <c r="AY52" s="86"/>
      <c r="BA52" s="86" t="s">
        <v>115</v>
      </c>
      <c r="BB52" s="86"/>
      <c r="BC52" s="86"/>
      <c r="BD52" s="86" t="s">
        <v>96</v>
      </c>
      <c r="BE52" s="86"/>
      <c r="BF52" s="86"/>
      <c r="BG52" s="86" t="s">
        <v>93</v>
      </c>
      <c r="BH52" s="86"/>
      <c r="BI52" s="86"/>
      <c r="BJ52" s="86" t="s">
        <v>108</v>
      </c>
      <c r="BK52" s="86"/>
      <c r="BQ52" s="86" t="s">
        <v>83</v>
      </c>
      <c r="BR52" s="86"/>
      <c r="BS52" s="86"/>
      <c r="BT52" s="86"/>
      <c r="BU52" s="86"/>
      <c r="BV52" s="86"/>
      <c r="BW52" s="86" t="s">
        <v>110</v>
      </c>
      <c r="BX52" s="86"/>
      <c r="BY52" s="86"/>
      <c r="BZ52" s="86" t="s">
        <v>114</v>
      </c>
      <c r="CA52" s="86"/>
      <c r="CB52" s="86"/>
      <c r="CC52" s="86" t="s">
        <v>122</v>
      </c>
      <c r="CD52" s="86"/>
      <c r="CE52" s="86"/>
      <c r="CF52" s="86" t="s">
        <v>93</v>
      </c>
      <c r="CG52" s="86"/>
      <c r="CH52" s="86"/>
      <c r="CI52" s="86" t="s">
        <v>108</v>
      </c>
      <c r="CJ52" s="86"/>
    </row>
    <row r="53" spans="1:99" x14ac:dyDescent="0.45">
      <c r="A53" s="86" t="str">
        <f>MONTH(EDATE(R1,2))&amp;"月"</f>
        <v>12月</v>
      </c>
      <c r="B53" s="86"/>
      <c r="C53" s="86"/>
      <c r="D53" s="86"/>
      <c r="E53" s="86"/>
      <c r="F53" s="86"/>
      <c r="G53" s="86" t="s">
        <v>106</v>
      </c>
      <c r="H53" s="86"/>
      <c r="I53" s="86"/>
      <c r="J53" s="86" t="s">
        <v>105</v>
      </c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6"/>
      <c r="Z53" s="86"/>
      <c r="AA53" s="86"/>
      <c r="AB53" s="138"/>
      <c r="AC53" s="167"/>
      <c r="AD53" s="168"/>
      <c r="AF53" s="86" t="str">
        <f>MONTH(EDATE(R1,1))&amp;"月"</f>
        <v>11月</v>
      </c>
      <c r="AG53" s="86"/>
      <c r="AH53" s="86"/>
      <c r="AI53" s="86"/>
      <c r="AJ53" s="86"/>
      <c r="AK53" s="86"/>
      <c r="AL53" s="86"/>
      <c r="AM53" s="86"/>
      <c r="AN53" s="86"/>
      <c r="AO53" s="86"/>
      <c r="AP53" s="86"/>
      <c r="AQ53" s="86"/>
      <c r="AR53" s="86"/>
      <c r="AS53" s="86"/>
      <c r="AT53" s="86"/>
      <c r="AU53" s="86"/>
      <c r="AV53" s="86"/>
      <c r="AW53" s="86"/>
      <c r="AX53" s="86"/>
      <c r="AY53" s="86"/>
      <c r="BA53" s="86"/>
      <c r="BB53" s="86"/>
      <c r="BC53" s="86"/>
      <c r="BD53" s="86"/>
      <c r="BE53" s="86"/>
      <c r="BF53" s="86"/>
      <c r="BG53" s="86"/>
      <c r="BH53" s="86"/>
      <c r="BI53" s="86"/>
      <c r="BJ53" s="86"/>
      <c r="BK53" s="86"/>
      <c r="BQ53" s="86" t="str">
        <f>MONTH(R1)&amp;"月"</f>
        <v>10月</v>
      </c>
      <c r="BR53" s="86"/>
      <c r="BS53" s="86"/>
      <c r="BT53" s="86"/>
      <c r="BU53" s="86"/>
      <c r="BV53" s="86"/>
      <c r="BW53" s="86" t="s">
        <v>110</v>
      </c>
      <c r="BX53" s="86"/>
      <c r="BY53" s="86"/>
      <c r="BZ53" s="86" t="s">
        <v>114</v>
      </c>
      <c r="CA53" s="86"/>
      <c r="CB53" s="86"/>
      <c r="CC53" s="86" t="s">
        <v>122</v>
      </c>
      <c r="CD53" s="86"/>
      <c r="CE53" s="86"/>
      <c r="CF53" s="86"/>
      <c r="CG53" s="86"/>
      <c r="CH53" s="86"/>
      <c r="CI53" s="86"/>
      <c r="CJ53" s="86"/>
    </row>
    <row r="54" spans="1:99" x14ac:dyDescent="0.45">
      <c r="A54" s="100" t="s">
        <v>30</v>
      </c>
      <c r="B54" s="100"/>
      <c r="C54" s="100"/>
      <c r="D54" s="100"/>
      <c r="E54" s="100"/>
      <c r="F54" s="100"/>
      <c r="G54" s="88">
        <f>IFERROR(G73+G81+G89,G81+G89)</f>
        <v>0</v>
      </c>
      <c r="H54" s="88"/>
      <c r="I54" s="88"/>
      <c r="J54" s="143">
        <f>IFERROR(L73*U73+L81*U81+L89*U89,L81*U81+L89*U89)</f>
        <v>0</v>
      </c>
      <c r="K54" s="143"/>
      <c r="L54" s="88">
        <f>SUMIFS(実績!見積額13,実績!報告者名13,A!$K$1,実績!月13,$A$53,実績!受注確定13,L$52)</f>
        <v>0</v>
      </c>
      <c r="M54" s="88"/>
      <c r="N54" s="88"/>
      <c r="O54" s="88">
        <f>SUMIFS(実績!見積額13,実績!報告者名13,A!$K$1,実績!月13,$A$53,実績!受注確定13,O$52)</f>
        <v>0</v>
      </c>
      <c r="P54" s="88"/>
      <c r="Q54" s="88"/>
      <c r="R54" s="88">
        <f>SUMIFS(実績!見積額13,実績!報告者名13,A!$K$1,実績!月13,$A$53,実績!受注確定13,R$52)</f>
        <v>0</v>
      </c>
      <c r="S54" s="88"/>
      <c r="T54" s="88"/>
      <c r="U54" s="88">
        <f>G54+L54+O54+R54</f>
        <v>0</v>
      </c>
      <c r="V54" s="88"/>
      <c r="W54" s="88"/>
      <c r="X54" s="88">
        <f>SUMIFS(予算!目標金額,予算!対象ユーザー名,A!K$1,予算!予算月,A$53)</f>
        <v>0</v>
      </c>
      <c r="Y54" s="88"/>
      <c r="Z54" s="88"/>
      <c r="AA54" s="87" t="e">
        <f>U54/X54</f>
        <v>#DIV/0!</v>
      </c>
      <c r="AB54" s="112"/>
      <c r="AC54" s="115">
        <f>SUM(AC55:AD58)</f>
        <v>0</v>
      </c>
      <c r="AD54" s="116"/>
      <c r="AF54" s="100" t="s">
        <v>30</v>
      </c>
      <c r="AG54" s="100"/>
      <c r="AH54" s="100"/>
      <c r="AI54" s="100"/>
      <c r="AJ54" s="100"/>
      <c r="AK54" s="100"/>
      <c r="AL54" s="88">
        <f>SUMIFS(実績!見積額13,実績!報告者名13,A!K$1,実績!月13,AF$53,実績!受注確定13,AL52)</f>
        <v>0</v>
      </c>
      <c r="AM54" s="88"/>
      <c r="AN54" s="88"/>
      <c r="AO54" s="88">
        <f>SUMIFS(実績!見積額13,実績!報告者名13,A!K$1,実績!月13,AF$53,実績!受注確定13,AO52)</f>
        <v>0</v>
      </c>
      <c r="AP54" s="88"/>
      <c r="AQ54" s="88"/>
      <c r="AR54" s="88">
        <f>SUM(AL54:AQ54)</f>
        <v>0</v>
      </c>
      <c r="AS54" s="88"/>
      <c r="AT54" s="88"/>
      <c r="AU54" s="88">
        <f>SUMIFS(予算!目標金額,予算!対象ユーザー名,$K$1,予算!予算月,AF$53)</f>
        <v>0</v>
      </c>
      <c r="AV54" s="88"/>
      <c r="AW54" s="88"/>
      <c r="AX54" s="87" t="e">
        <f>AR54/AU54</f>
        <v>#DIV/0!</v>
      </c>
      <c r="AY54" s="87"/>
      <c r="BA54" s="88">
        <f>SUMIFS(実績!見積額13,実績!報告者名13,A!K$1,実績!月13,AF$53,実績!受注確定13,BA52)</f>
        <v>0</v>
      </c>
      <c r="BB54" s="88"/>
      <c r="BC54" s="88"/>
      <c r="BD54" s="88">
        <f>AL54+AO54+BA54</f>
        <v>0</v>
      </c>
      <c r="BE54" s="88"/>
      <c r="BF54" s="88"/>
      <c r="BG54" s="88">
        <f>SUMIFS(予算!目標金額,予算!対象ユーザー名,$K$1,予算!予算月,AF$53)</f>
        <v>0</v>
      </c>
      <c r="BH54" s="88"/>
      <c r="BI54" s="88"/>
      <c r="BJ54" s="87" t="e">
        <f>BD54/BG54</f>
        <v>#DIV/0!</v>
      </c>
      <c r="BK54" s="87"/>
      <c r="BQ54" s="100" t="s">
        <v>30</v>
      </c>
      <c r="BR54" s="100"/>
      <c r="BS54" s="100"/>
      <c r="BT54" s="100"/>
      <c r="BU54" s="100"/>
      <c r="BV54" s="100"/>
      <c r="BW54" s="88">
        <f>SUMIFS(実績!見積額13,実績!報告者名13,A!$K$1,実績!月13,BQ$53,実績!受注確定13,BW53)</f>
        <v>0</v>
      </c>
      <c r="BX54" s="88"/>
      <c r="BY54" s="88"/>
      <c r="BZ54" s="88">
        <f>SUMIFS(実績!見積額13,実績!報告者名13,A!$K$1,実績!月13,BQ$53,実績!受注確定13,BZ53)</f>
        <v>0</v>
      </c>
      <c r="CA54" s="88"/>
      <c r="CB54" s="88"/>
      <c r="CC54" s="88">
        <f>SUM(BW54+BZ54)</f>
        <v>0</v>
      </c>
      <c r="CD54" s="88"/>
      <c r="CE54" s="88"/>
      <c r="CF54" s="88">
        <f>SUMIFS(予算!目標金額,予算!対象ユーザー名,$K$1,予算!予算月,BQ$53)</f>
        <v>0</v>
      </c>
      <c r="CG54" s="88"/>
      <c r="CH54" s="88"/>
      <c r="CI54" s="87" t="e">
        <f>CC54/CF54</f>
        <v>#DIV/0!</v>
      </c>
      <c r="CJ54" s="87"/>
    </row>
    <row r="55" spans="1:99" x14ac:dyDescent="0.45">
      <c r="A55" s="100" t="s">
        <v>100</v>
      </c>
      <c r="B55" s="100"/>
      <c r="C55" s="100"/>
      <c r="D55" s="100"/>
      <c r="E55" s="100"/>
      <c r="F55" s="100"/>
      <c r="G55" s="88">
        <f t="shared" ref="G55:G58" si="74">IFERROR(G74+G82+G90,G82+G90)</f>
        <v>0</v>
      </c>
      <c r="H55" s="88"/>
      <c r="I55" s="88"/>
      <c r="J55" s="143">
        <f>IFERROR(L74*U74+L82*U82+L90*U90,L82*U82+L90*U90)</f>
        <v>0</v>
      </c>
      <c r="K55" s="143"/>
      <c r="L55" s="88">
        <f>SUMIFS(実績!見積額13,実績!報告者名13,A!$K$1,実績!月13,$A$53,実績!受注確定13,L$52,実績!工種13,$A55)</f>
        <v>0</v>
      </c>
      <c r="M55" s="88"/>
      <c r="N55" s="88"/>
      <c r="O55" s="88">
        <f>SUMIFS(実績!見積額13,実績!報告者名13,A!$K$1,実績!月13,$A$53,実績!受注確定13,O$52,実績!工種13,$A55)</f>
        <v>0</v>
      </c>
      <c r="P55" s="88"/>
      <c r="Q55" s="88"/>
      <c r="R55" s="88">
        <f>SUMIFS(実績!見積額13,実績!報告者名13,A!$K$1,実績!月13,$A$53,実績!受注確定13,R$52,実績!工種13,$A55)</f>
        <v>0</v>
      </c>
      <c r="S55" s="88"/>
      <c r="T55" s="88"/>
      <c r="U55" s="88">
        <f>G55+L55+O55+R55</f>
        <v>0</v>
      </c>
      <c r="V55" s="88"/>
      <c r="W55" s="88"/>
      <c r="X55" s="88">
        <f>SUMIFS(予算!AP,予算!対象ユーザー名,A!K$1,予算!予算月,A$53)</f>
        <v>0</v>
      </c>
      <c r="Y55" s="88"/>
      <c r="Z55" s="88"/>
      <c r="AA55" s="87" t="e">
        <f t="shared" ref="AA55:AA58" si="75">U55/X55</f>
        <v>#DIV/0!</v>
      </c>
      <c r="AB55" s="112"/>
      <c r="AC55" s="115">
        <f>IFERROR(IF(((X55-U55)/AVERAGE(Y74,Y90,Y82))/U74&lt;0,0,((X55-U55)/AVERAGE(Y74,Y90,Y82))/U74),0)</f>
        <v>0</v>
      </c>
      <c r="AD55" s="116"/>
      <c r="AF55" s="100" t="s">
        <v>100</v>
      </c>
      <c r="AG55" s="100"/>
      <c r="AH55" s="100"/>
      <c r="AI55" s="100"/>
      <c r="AJ55" s="100"/>
      <c r="AK55" s="100"/>
      <c r="AL55" s="88">
        <f>SUMIFS(実績!見積額13,実績!報告者名13,A!$K$1,実績!月13,$AF$53,実績!受注確定13,AL$52,実績!工種13,$AF55)</f>
        <v>0</v>
      </c>
      <c r="AM55" s="88"/>
      <c r="AN55" s="88"/>
      <c r="AO55" s="88">
        <f>SUMIFS(実績!見積額13,実績!報告者名13,A!$K$1,実績!月13,$AF$53,実績!受注確定13,AO$52,実績!工種13,$AF55)</f>
        <v>0</v>
      </c>
      <c r="AP55" s="88"/>
      <c r="AQ55" s="88"/>
      <c r="AR55" s="88">
        <f t="shared" ref="AR55:AR58" si="76">SUM(AL55:AQ55)</f>
        <v>0</v>
      </c>
      <c r="AS55" s="88"/>
      <c r="AT55" s="88"/>
      <c r="AU55" s="88">
        <f>SUMIFS(予算!AP,予算!対象ユーザー名,$K$1,予算!予算月,AF$53)</f>
        <v>0</v>
      </c>
      <c r="AV55" s="88"/>
      <c r="AW55" s="88"/>
      <c r="AX55" s="87" t="e">
        <f t="shared" ref="AX55:AX58" si="77">AR55/AU55</f>
        <v>#DIV/0!</v>
      </c>
      <c r="AY55" s="87"/>
      <c r="BA55" s="88">
        <f>SUMIFS(実績!見積額13,実績!報告者名13,A!$K$1,実績!月13,$AF$53,実績!受注確定13,BA$52,実績!工種13,$AF55)</f>
        <v>0</v>
      </c>
      <c r="BB55" s="88"/>
      <c r="BC55" s="88"/>
      <c r="BD55" s="88">
        <f>AL55+AO55+BA55</f>
        <v>0</v>
      </c>
      <c r="BE55" s="88"/>
      <c r="BF55" s="88"/>
      <c r="BG55" s="88">
        <f>SUMIFS(予算!AP,予算!対象ユーザー名,$K$1,予算!予算月,AF$53)</f>
        <v>0</v>
      </c>
      <c r="BH55" s="88"/>
      <c r="BI55" s="88"/>
      <c r="BJ55" s="87" t="e">
        <f t="shared" ref="BJ55:BJ58" si="78">BD55/BG55</f>
        <v>#DIV/0!</v>
      </c>
      <c r="BK55" s="87"/>
      <c r="BQ55" s="100" t="s">
        <v>100</v>
      </c>
      <c r="BR55" s="100"/>
      <c r="BS55" s="100"/>
      <c r="BT55" s="100"/>
      <c r="BU55" s="100"/>
      <c r="BV55" s="100"/>
      <c r="BW55" s="88">
        <f>SUMIFS(実績!見積額13,実績!報告者名13,A!$K$1,実績!月13,$BQ$53,実績!受注確定13,BW$53,実績!工種13,$BQ55)</f>
        <v>0</v>
      </c>
      <c r="BX55" s="88"/>
      <c r="BY55" s="88"/>
      <c r="BZ55" s="88">
        <f>SUMIFS(実績!見積額13,実績!報告者名13,A!$K$1,実績!月13,BQ$53,実績!受注確定13,BZ54)</f>
        <v>0</v>
      </c>
      <c r="CA55" s="88"/>
      <c r="CB55" s="88"/>
      <c r="CC55" s="88">
        <f>SUM(BW55+BZ55)</f>
        <v>0</v>
      </c>
      <c r="CD55" s="88"/>
      <c r="CE55" s="88"/>
      <c r="CF55" s="88">
        <f>SUMIFS(予算!AP,予算!対象ユーザー名,$K$1,予算!予算月,BQ$53)</f>
        <v>0</v>
      </c>
      <c r="CG55" s="88"/>
      <c r="CH55" s="88"/>
      <c r="CI55" s="87" t="e">
        <f>CC55/CF55</f>
        <v>#DIV/0!</v>
      </c>
      <c r="CJ55" s="87"/>
    </row>
    <row r="56" spans="1:99" x14ac:dyDescent="0.45">
      <c r="A56" s="100" t="s">
        <v>101</v>
      </c>
      <c r="B56" s="100"/>
      <c r="C56" s="100"/>
      <c r="D56" s="100"/>
      <c r="E56" s="100"/>
      <c r="F56" s="100"/>
      <c r="G56" s="88">
        <f t="shared" si="74"/>
        <v>0</v>
      </c>
      <c r="H56" s="88"/>
      <c r="I56" s="88"/>
      <c r="J56" s="143">
        <f>IFERROR(L75*U75+L83*U83+L91*U91,L83*U83+L91*U91)</f>
        <v>0</v>
      </c>
      <c r="K56" s="143"/>
      <c r="L56" s="88">
        <f>SUMIFS(実績!見積額13,実績!報告者名13,A!$K$1,実績!月13,$A$53,実績!受注確定13,L$52,実績!工種13,$A56)</f>
        <v>0</v>
      </c>
      <c r="M56" s="88"/>
      <c r="N56" s="88"/>
      <c r="O56" s="88">
        <f>SUMIFS(実績!見積額13,実績!報告者名13,A!$K$1,実績!月13,$A$53,実績!受注確定13,O$52,実績!工種13,$A56)</f>
        <v>0</v>
      </c>
      <c r="P56" s="88"/>
      <c r="Q56" s="88"/>
      <c r="R56" s="88">
        <f>SUMIFS(実績!見積額13,実績!報告者名13,A!$K$1,実績!月13,$A$53,実績!受注確定13,R$52,実績!工種13,$A56)</f>
        <v>0</v>
      </c>
      <c r="S56" s="88"/>
      <c r="T56" s="88"/>
      <c r="U56" s="88">
        <f>G56+L56+O56+R56</f>
        <v>0</v>
      </c>
      <c r="V56" s="88"/>
      <c r="W56" s="88"/>
      <c r="X56" s="88">
        <f>SUMIFS(予算!SP,予算!対象ユーザー名,A!K$1,予算!予算月,A$53)</f>
        <v>0</v>
      </c>
      <c r="Y56" s="88"/>
      <c r="Z56" s="88"/>
      <c r="AA56" s="87" t="e">
        <f t="shared" si="75"/>
        <v>#DIV/0!</v>
      </c>
      <c r="AB56" s="112"/>
      <c r="AC56" s="115">
        <f t="shared" ref="AC56:AC58" si="79">IFERROR(IF(((X56-U56)/AVERAGE(Y75,Y91,Y83))/U75&lt;0,0,((X56-U56)/AVERAGE(Y75,Y91,Y83))/U75),0)</f>
        <v>0</v>
      </c>
      <c r="AD56" s="116"/>
      <c r="AF56" s="100" t="s">
        <v>101</v>
      </c>
      <c r="AG56" s="100"/>
      <c r="AH56" s="100"/>
      <c r="AI56" s="100"/>
      <c r="AJ56" s="100"/>
      <c r="AK56" s="100"/>
      <c r="AL56" s="88">
        <f>SUMIFS(実績!見積額13,実績!報告者名13,A!$K$1,実績!月13,$AF$53,実績!受注確定13,AL$52,実績!工種13,$AF56)</f>
        <v>0</v>
      </c>
      <c r="AM56" s="88"/>
      <c r="AN56" s="88"/>
      <c r="AO56" s="88">
        <f>SUMIFS(実績!見積額13,実績!報告者名13,A!$K$1,実績!月13,$AF$53,実績!受注確定13,AO$52,実績!工種13,$AF56)</f>
        <v>0</v>
      </c>
      <c r="AP56" s="88"/>
      <c r="AQ56" s="88"/>
      <c r="AR56" s="88">
        <f t="shared" si="76"/>
        <v>0</v>
      </c>
      <c r="AS56" s="88"/>
      <c r="AT56" s="88"/>
      <c r="AU56" s="88">
        <f>SUMIFS(予算!SP,予算!対象ユーザー名,$K$1,予算!予算月,AF$53)</f>
        <v>0</v>
      </c>
      <c r="AV56" s="88"/>
      <c r="AW56" s="88"/>
      <c r="AX56" s="87" t="e">
        <f t="shared" si="77"/>
        <v>#DIV/0!</v>
      </c>
      <c r="AY56" s="87"/>
      <c r="BA56" s="88">
        <f>SUMIFS(実績!見積額13,実績!報告者名13,A!$K$1,実績!月13,$AF$53,実績!受注確定13,BA$52,実績!工種13,$AF56)</f>
        <v>0</v>
      </c>
      <c r="BB56" s="88"/>
      <c r="BC56" s="88"/>
      <c r="BD56" s="88">
        <f>AL56+AO56+BA56</f>
        <v>0</v>
      </c>
      <c r="BE56" s="88"/>
      <c r="BF56" s="88"/>
      <c r="BG56" s="88">
        <f>SUMIFS(予算!SP,予算!対象ユーザー名,$K$1,予算!予算月,AF$53)</f>
        <v>0</v>
      </c>
      <c r="BH56" s="88"/>
      <c r="BI56" s="88"/>
      <c r="BJ56" s="87" t="e">
        <f t="shared" si="78"/>
        <v>#DIV/0!</v>
      </c>
      <c r="BK56" s="87"/>
      <c r="BQ56" s="100" t="s">
        <v>101</v>
      </c>
      <c r="BR56" s="100"/>
      <c r="BS56" s="100"/>
      <c r="BT56" s="100"/>
      <c r="BU56" s="100"/>
      <c r="BV56" s="100"/>
      <c r="BW56" s="88">
        <f>SUMIFS(実績!見積額13,実績!報告者名13,A!$K$1,実績!月13,$BQ$53,実績!受注確定13,BW$53,実績!工種13,$BQ56)</f>
        <v>0</v>
      </c>
      <c r="BX56" s="88"/>
      <c r="BY56" s="88"/>
      <c r="BZ56" s="88">
        <f>SUMIFS(実績!見積額13,実績!報告者名13,A!$K$1,実績!月13,BQ$53,実績!受注確定13,BZ55)</f>
        <v>0</v>
      </c>
      <c r="CA56" s="88"/>
      <c r="CB56" s="88"/>
      <c r="CC56" s="88">
        <f>SUM(BW56+BZ56)</f>
        <v>0</v>
      </c>
      <c r="CD56" s="88"/>
      <c r="CE56" s="88"/>
      <c r="CF56" s="88">
        <f>SUMIFS(予算!SP,予算!対象ユーザー名,$K$1,予算!予算月,BQ$53)</f>
        <v>0</v>
      </c>
      <c r="CG56" s="88"/>
      <c r="CH56" s="88"/>
      <c r="CI56" s="87" t="e">
        <f>CC56/CF56</f>
        <v>#DIV/0!</v>
      </c>
      <c r="CJ56" s="87"/>
    </row>
    <row r="57" spans="1:99" x14ac:dyDescent="0.45">
      <c r="A57" s="100" t="s">
        <v>102</v>
      </c>
      <c r="B57" s="100"/>
      <c r="C57" s="100"/>
      <c r="D57" s="100"/>
      <c r="E57" s="100"/>
      <c r="F57" s="100"/>
      <c r="G57" s="88">
        <f t="shared" si="74"/>
        <v>0</v>
      </c>
      <c r="H57" s="88"/>
      <c r="I57" s="88"/>
      <c r="J57" s="143">
        <f>IFERROR(L76*U76+L84*U84+L92*U92,L84*U84+L92*U92)</f>
        <v>0</v>
      </c>
      <c r="K57" s="143"/>
      <c r="L57" s="88">
        <f>SUMIFS(実績!見積額13,実績!報告者名13,A!$K$1,実績!月13,$A$53,実績!受注確定13,L$52,実績!工種13,$A57)</f>
        <v>0</v>
      </c>
      <c r="M57" s="88"/>
      <c r="N57" s="88"/>
      <c r="O57" s="88">
        <f>SUMIFS(実績!見積額13,実績!報告者名13,A!$K$1,実績!月13,$A$53,実績!受注確定13,O$52,実績!工種13,$A57)</f>
        <v>0</v>
      </c>
      <c r="P57" s="88"/>
      <c r="Q57" s="88"/>
      <c r="R57" s="88">
        <f>SUMIFS(実績!見積額13,実績!報告者名13,A!$K$1,実績!月13,$A$53,実績!受注確定13,R$52,実績!工種13,$A57)</f>
        <v>0</v>
      </c>
      <c r="S57" s="88"/>
      <c r="T57" s="88"/>
      <c r="U57" s="88">
        <f>G57+L57+O57+R57</f>
        <v>0</v>
      </c>
      <c r="V57" s="88"/>
      <c r="W57" s="88"/>
      <c r="X57" s="88">
        <f>SUMIFS(予算!TB,予算!対象ユーザー名,A!K$1,予算!予算月,A$53)</f>
        <v>0</v>
      </c>
      <c r="Y57" s="88"/>
      <c r="Z57" s="88"/>
      <c r="AA57" s="87" t="e">
        <f t="shared" si="75"/>
        <v>#DIV/0!</v>
      </c>
      <c r="AB57" s="112"/>
      <c r="AC57" s="115">
        <f t="shared" si="79"/>
        <v>0</v>
      </c>
      <c r="AD57" s="116"/>
      <c r="AF57" s="100" t="s">
        <v>102</v>
      </c>
      <c r="AG57" s="100"/>
      <c r="AH57" s="100"/>
      <c r="AI57" s="100"/>
      <c r="AJ57" s="100"/>
      <c r="AK57" s="100"/>
      <c r="AL57" s="88">
        <f>SUMIFS(実績!見積額13,実績!報告者名13,A!$K$1,実績!月13,$AF$53,実績!受注確定13,AL$52,実績!工種13,$AF57)</f>
        <v>0</v>
      </c>
      <c r="AM57" s="88"/>
      <c r="AN57" s="88"/>
      <c r="AO57" s="88">
        <f>SUMIFS(実績!見積額13,実績!報告者名13,A!$K$1,実績!月13,$AF$53,実績!受注確定13,AO$52,実績!工種13,$AF57)</f>
        <v>0</v>
      </c>
      <c r="AP57" s="88"/>
      <c r="AQ57" s="88"/>
      <c r="AR57" s="88">
        <f t="shared" si="76"/>
        <v>0</v>
      </c>
      <c r="AS57" s="88"/>
      <c r="AT57" s="88"/>
      <c r="AU57" s="88">
        <f>SUMIFS(予算!TB,予算!対象ユーザー名,$K$1,予算!予算月,AF$53)</f>
        <v>0</v>
      </c>
      <c r="AV57" s="88"/>
      <c r="AW57" s="88"/>
      <c r="AX57" s="87" t="e">
        <f t="shared" si="77"/>
        <v>#DIV/0!</v>
      </c>
      <c r="AY57" s="87"/>
      <c r="BA57" s="88">
        <f>SUMIFS(実績!見積額13,実績!報告者名13,A!$K$1,実績!月13,$AF$53,実績!受注確定13,BA$52,実績!工種13,$AF57)</f>
        <v>0</v>
      </c>
      <c r="BB57" s="88"/>
      <c r="BC57" s="88"/>
      <c r="BD57" s="88">
        <f>AL57+AO57+BA57</f>
        <v>0</v>
      </c>
      <c r="BE57" s="88"/>
      <c r="BF57" s="88"/>
      <c r="BG57" s="88">
        <f>SUMIFS(予算!TB,予算!対象ユーザー名,$K$1,予算!予算月,AF$53)</f>
        <v>0</v>
      </c>
      <c r="BH57" s="88"/>
      <c r="BI57" s="88"/>
      <c r="BJ57" s="87" t="e">
        <f t="shared" si="78"/>
        <v>#DIV/0!</v>
      </c>
      <c r="BK57" s="87"/>
      <c r="BQ57" s="100" t="s">
        <v>102</v>
      </c>
      <c r="BR57" s="100"/>
      <c r="BS57" s="100"/>
      <c r="BT57" s="100"/>
      <c r="BU57" s="100"/>
      <c r="BV57" s="100"/>
      <c r="BW57" s="88">
        <f>SUMIFS(実績!見積額13,実績!報告者名13,A!$K$1,実績!月13,$BQ$53,実績!受注確定13,BW$53,実績!工種13,$BQ57)</f>
        <v>0</v>
      </c>
      <c r="BX57" s="88"/>
      <c r="BY57" s="88"/>
      <c r="BZ57" s="88">
        <f>SUMIFS(実績!見積額13,実績!報告者名13,A!$K$1,実績!月13,BQ$53,実績!受注確定13,BZ56)</f>
        <v>0</v>
      </c>
      <c r="CA57" s="88"/>
      <c r="CB57" s="88"/>
      <c r="CC57" s="88">
        <f>SUM(BW57+BZ57)</f>
        <v>0</v>
      </c>
      <c r="CD57" s="88"/>
      <c r="CE57" s="88"/>
      <c r="CF57" s="88">
        <f>SUMIFS(予算!TB,予算!対象ユーザー名,$K$1,予算!予算月,BQ$53)</f>
        <v>0</v>
      </c>
      <c r="CG57" s="88"/>
      <c r="CH57" s="88"/>
      <c r="CI57" s="87" t="e">
        <f>CC57/CF57</f>
        <v>#DIV/0!</v>
      </c>
      <c r="CJ57" s="87"/>
    </row>
    <row r="58" spans="1:99" ht="18.600000000000001" thickBot="1" x14ac:dyDescent="0.5">
      <c r="A58" s="100" t="s">
        <v>103</v>
      </c>
      <c r="B58" s="100"/>
      <c r="C58" s="100"/>
      <c r="D58" s="100"/>
      <c r="E58" s="100"/>
      <c r="F58" s="100"/>
      <c r="G58" s="88">
        <f t="shared" si="74"/>
        <v>0</v>
      </c>
      <c r="H58" s="88"/>
      <c r="I58" s="88"/>
      <c r="J58" s="143">
        <f>IFERROR(L77*U77+L85*U85+L93*U93,L85*U85+L93*U93)</f>
        <v>0</v>
      </c>
      <c r="K58" s="143"/>
      <c r="L58" s="88">
        <f>SUMIFS(実績!見積額13,実績!報告者名13,A!$K$1,実績!月13,$A$53,実績!受注確定13,L$52,実績!工種13,$A58)</f>
        <v>0</v>
      </c>
      <c r="M58" s="88"/>
      <c r="N58" s="88"/>
      <c r="O58" s="88">
        <f>SUMIFS(実績!見積額13,実績!報告者名13,A!$K$1,実績!月13,$A$53,実績!受注確定13,O$52,実績!工種13,$A58)</f>
        <v>0</v>
      </c>
      <c r="P58" s="88"/>
      <c r="Q58" s="88"/>
      <c r="R58" s="88">
        <f>SUMIFS(実績!見積額13,実績!報告者名13,A!$K$1,実績!月13,$A$53,実績!受注確定13,R$52,実績!工種13,$A58)</f>
        <v>0</v>
      </c>
      <c r="S58" s="88"/>
      <c r="T58" s="88"/>
      <c r="U58" s="88">
        <f>G58+L58+O58+R58</f>
        <v>0</v>
      </c>
      <c r="V58" s="88"/>
      <c r="W58" s="88"/>
      <c r="X58" s="88">
        <f>X54-X55-X56-X57</f>
        <v>0</v>
      </c>
      <c r="Y58" s="88"/>
      <c r="Z58" s="88"/>
      <c r="AA58" s="87" t="e">
        <f t="shared" si="75"/>
        <v>#DIV/0!</v>
      </c>
      <c r="AB58" s="112"/>
      <c r="AC58" s="113">
        <f t="shared" si="79"/>
        <v>0</v>
      </c>
      <c r="AD58" s="114"/>
      <c r="AF58" s="100" t="s">
        <v>103</v>
      </c>
      <c r="AG58" s="100"/>
      <c r="AH58" s="100"/>
      <c r="AI58" s="100"/>
      <c r="AJ58" s="100"/>
      <c r="AK58" s="100"/>
      <c r="AL58" s="88">
        <f>AL54-AL55-AL56-AL57</f>
        <v>0</v>
      </c>
      <c r="AM58" s="88"/>
      <c r="AN58" s="88"/>
      <c r="AO58" s="88">
        <f>AO54-AO55-AO56-AO57</f>
        <v>0</v>
      </c>
      <c r="AP58" s="88"/>
      <c r="AQ58" s="88"/>
      <c r="AR58" s="88">
        <f t="shared" si="76"/>
        <v>0</v>
      </c>
      <c r="AS58" s="88"/>
      <c r="AT58" s="88"/>
      <c r="AU58" s="88">
        <f>AU54-AU55-AU56-AU57</f>
        <v>0</v>
      </c>
      <c r="AV58" s="88"/>
      <c r="AW58" s="88"/>
      <c r="AX58" s="87" t="e">
        <f t="shared" si="77"/>
        <v>#DIV/0!</v>
      </c>
      <c r="AY58" s="87"/>
      <c r="BA58" s="88">
        <f>BA54-BA55-BA56-BA57</f>
        <v>0</v>
      </c>
      <c r="BB58" s="88"/>
      <c r="BC58" s="88"/>
      <c r="BD58" s="88">
        <f>AL58+AO58+BA58</f>
        <v>0</v>
      </c>
      <c r="BE58" s="88"/>
      <c r="BF58" s="88"/>
      <c r="BG58" s="88">
        <f>BG54-BG55-BG56-BG57</f>
        <v>0</v>
      </c>
      <c r="BH58" s="88"/>
      <c r="BI58" s="88"/>
      <c r="BJ58" s="87" t="e">
        <f t="shared" si="78"/>
        <v>#DIV/0!</v>
      </c>
      <c r="BK58" s="87"/>
      <c r="BQ58" s="100" t="s">
        <v>103</v>
      </c>
      <c r="BR58" s="100"/>
      <c r="BS58" s="100"/>
      <c r="BT58" s="100"/>
      <c r="BU58" s="100"/>
      <c r="BV58" s="100"/>
      <c r="BW58" s="88">
        <f>BW54-BW55-BW56-BW57</f>
        <v>0</v>
      </c>
      <c r="BX58" s="88"/>
      <c r="BY58" s="88"/>
      <c r="BZ58" s="88">
        <f>SUMIFS(実績!見積額13,実績!報告者名13,A!$K$1,実績!月13,BQ$53,実績!受注確定13,BZ57)</f>
        <v>0</v>
      </c>
      <c r="CA58" s="88"/>
      <c r="CB58" s="88"/>
      <c r="CC58" s="88">
        <f>SUM(BW58+BZ58)</f>
        <v>0</v>
      </c>
      <c r="CD58" s="88"/>
      <c r="CE58" s="88"/>
      <c r="CF58" s="88">
        <f>CF54-CF55-CF56-CF57</f>
        <v>0</v>
      </c>
      <c r="CG58" s="88"/>
      <c r="CH58" s="88"/>
      <c r="CI58" s="87" t="e">
        <f>CC58/CF58</f>
        <v>#DIV/0!</v>
      </c>
      <c r="CJ58" s="87"/>
    </row>
    <row r="59" spans="1:99" customFormat="1" x14ac:dyDescent="0.45"/>
    <row r="60" spans="1:99" customFormat="1" x14ac:dyDescent="0.45">
      <c r="A60" s="144"/>
      <c r="B60" s="144"/>
      <c r="C60" s="144"/>
      <c r="D60" s="144"/>
      <c r="E60" s="144"/>
      <c r="F60" s="144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99" customFormat="1" x14ac:dyDescent="0.45">
      <c r="A61" s="144"/>
      <c r="B61" s="144"/>
      <c r="C61" s="144"/>
      <c r="D61" s="144"/>
      <c r="E61" s="144"/>
      <c r="F61" s="144"/>
      <c r="G61" s="6"/>
      <c r="H61" s="6"/>
      <c r="I61" s="6"/>
      <c r="J61" s="6"/>
      <c r="K61" s="6"/>
      <c r="L61" s="6"/>
      <c r="M61" s="6"/>
      <c r="N61" s="6"/>
      <c r="O61" s="6"/>
      <c r="P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</row>
    <row r="62" spans="1:99" customFormat="1" x14ac:dyDescent="0.45">
      <c r="A62" s="145"/>
      <c r="B62" s="145"/>
      <c r="C62" s="145"/>
      <c r="D62" s="145"/>
      <c r="E62" s="145"/>
      <c r="F62" s="145"/>
      <c r="G62" s="6"/>
      <c r="H62" s="6"/>
      <c r="I62" s="6"/>
      <c r="J62" s="6"/>
      <c r="K62" s="6"/>
      <c r="L62" s="6"/>
      <c r="M62" s="6"/>
      <c r="N62" s="6"/>
      <c r="O62" s="6"/>
      <c r="P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</row>
    <row r="63" spans="1:99" customFormat="1" x14ac:dyDescent="0.45">
      <c r="A63" s="145"/>
      <c r="B63" s="145"/>
      <c r="C63" s="145"/>
      <c r="D63" s="145"/>
      <c r="E63" s="145"/>
      <c r="F63" s="145"/>
      <c r="G63" s="6"/>
      <c r="H63" s="6"/>
      <c r="I63" s="6"/>
      <c r="J63" s="6"/>
      <c r="K63" s="6"/>
      <c r="L63" s="6"/>
      <c r="M63" s="6"/>
      <c r="N63" s="6"/>
      <c r="O63" s="6"/>
      <c r="P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</row>
    <row r="64" spans="1:99" customFormat="1" x14ac:dyDescent="0.45">
      <c r="A64" s="145"/>
      <c r="B64" s="145"/>
      <c r="C64" s="145"/>
      <c r="D64" s="145"/>
      <c r="E64" s="145"/>
      <c r="F64" s="145"/>
      <c r="G64" s="6"/>
      <c r="H64" s="6"/>
      <c r="I64" s="6"/>
      <c r="J64" s="6"/>
      <c r="K64" s="6"/>
      <c r="L64" s="6"/>
      <c r="M64" s="6"/>
      <c r="N64" s="6"/>
      <c r="O64" s="6"/>
      <c r="P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</row>
    <row r="65" spans="1:112" customFormat="1" x14ac:dyDescent="0.45">
      <c r="A65" s="145"/>
      <c r="B65" s="145"/>
      <c r="C65" s="145"/>
      <c r="D65" s="145"/>
      <c r="E65" s="145"/>
      <c r="F65" s="145"/>
      <c r="G65" s="6"/>
      <c r="H65" s="6"/>
      <c r="I65" s="6"/>
      <c r="J65" s="6"/>
      <c r="K65" s="6"/>
      <c r="L65" s="6"/>
      <c r="M65" s="6"/>
      <c r="N65" s="6"/>
      <c r="O65" s="6"/>
      <c r="P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</row>
    <row r="66" spans="1:112" customFormat="1" x14ac:dyDescent="0.45">
      <c r="A66" s="145"/>
      <c r="B66" s="145"/>
      <c r="C66" s="145"/>
      <c r="D66" s="145"/>
      <c r="E66" s="145"/>
      <c r="F66" s="145"/>
      <c r="G66" s="6"/>
      <c r="H66" s="6"/>
      <c r="I66" s="6"/>
      <c r="J66" s="6"/>
      <c r="K66" s="6"/>
      <c r="L66" s="6"/>
      <c r="M66" s="6"/>
      <c r="N66" s="6"/>
      <c r="O66" s="6"/>
      <c r="P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</row>
    <row r="67" spans="1:112" customFormat="1" x14ac:dyDescent="0.4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</row>
    <row r="68" spans="1:112" customFormat="1" x14ac:dyDescent="0.4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</row>
    <row r="69" spans="1:112" customFormat="1" x14ac:dyDescent="0.4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</row>
    <row r="70" spans="1:112" customFormat="1" x14ac:dyDescent="0.45">
      <c r="A70" t="s">
        <v>147</v>
      </c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</row>
    <row r="71" spans="1:112" customFormat="1" x14ac:dyDescent="0.45">
      <c r="A71" s="86" t="s">
        <v>83</v>
      </c>
      <c r="B71" s="86"/>
      <c r="C71" s="86"/>
      <c r="D71" s="86"/>
      <c r="E71" s="86"/>
      <c r="F71" s="86"/>
      <c r="G71" s="86" t="s">
        <v>82</v>
      </c>
      <c r="H71" s="86"/>
      <c r="I71" s="86"/>
      <c r="J71" s="86"/>
      <c r="K71" s="86"/>
      <c r="L71" s="86" t="s">
        <v>80</v>
      </c>
      <c r="M71" s="86"/>
      <c r="N71" s="86"/>
      <c r="O71" s="86"/>
      <c r="P71" s="86" t="s">
        <v>99</v>
      </c>
      <c r="Q71" s="86"/>
      <c r="R71" s="86"/>
      <c r="S71" s="86"/>
      <c r="T71" s="86"/>
      <c r="U71" s="86" t="s">
        <v>81</v>
      </c>
      <c r="V71" s="86"/>
      <c r="W71" s="86"/>
      <c r="X71" s="86"/>
      <c r="Y71" s="86" t="s">
        <v>104</v>
      </c>
      <c r="Z71" s="86"/>
      <c r="AA71" s="86"/>
      <c r="AB71" s="86"/>
      <c r="AC71" s="86"/>
      <c r="AD71" s="86"/>
      <c r="AE71" s="7"/>
      <c r="AF71" s="7"/>
      <c r="AG71" s="7"/>
      <c r="AH71" s="7"/>
      <c r="AI71" s="7"/>
      <c r="AJ71" s="7"/>
      <c r="AK71" s="7"/>
      <c r="AL71" s="7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</row>
    <row r="72" spans="1:112" customFormat="1" x14ac:dyDescent="0.45">
      <c r="A72" s="86" t="str">
        <f>MONTH(R1)&amp;"月"</f>
        <v>10月</v>
      </c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  <c r="AA72" s="86"/>
      <c r="AB72" s="86"/>
      <c r="AC72" s="86"/>
      <c r="AD72" s="86"/>
      <c r="AE72" s="7"/>
      <c r="AF72" s="7"/>
      <c r="AG72" s="7"/>
      <c r="AH72" s="7"/>
      <c r="AI72" s="7"/>
      <c r="AJ72" s="7"/>
      <c r="AK72" s="7"/>
      <c r="AL72" s="7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</row>
    <row r="73" spans="1:112" customFormat="1" x14ac:dyDescent="0.45">
      <c r="A73" s="100" t="s">
        <v>30</v>
      </c>
      <c r="B73" s="100"/>
      <c r="C73" s="100"/>
      <c r="D73" s="100"/>
      <c r="E73" s="100"/>
      <c r="F73" s="100"/>
      <c r="G73" s="88">
        <f>IFERROR(L73*Y73*U73,0)</f>
        <v>0</v>
      </c>
      <c r="H73" s="88"/>
      <c r="I73" s="88"/>
      <c r="J73" s="88"/>
      <c r="K73" s="88"/>
      <c r="L73" s="106">
        <f>SUMIFS(見積!見積数,見積!報告者名,A!K$1,見積!月,A$72,見積!年,YEAR(A!R1))</f>
        <v>0</v>
      </c>
      <c r="M73" s="106"/>
      <c r="N73" s="106"/>
      <c r="O73" s="106"/>
      <c r="P73" s="88">
        <f>SUMIFS(見積!見積額,見積!報告者名,A!K$1,見積!月,A$72,見積!年,YEAR(A!R1))</f>
        <v>0</v>
      </c>
      <c r="Q73" s="88"/>
      <c r="R73" s="88"/>
      <c r="S73" s="88"/>
      <c r="T73" s="88"/>
      <c r="U73" s="107">
        <f>VLOOKUP(A!$K$1,受注率!$A$3:$P$15,2,FALSE)</f>
        <v>7.1428571428571425E-2</v>
      </c>
      <c r="V73" s="107"/>
      <c r="W73" s="107"/>
      <c r="X73" s="107"/>
      <c r="Y73" s="88" t="str">
        <f>IFERROR(P73/L73,"")</f>
        <v/>
      </c>
      <c r="Z73" s="88"/>
      <c r="AA73" s="88"/>
      <c r="AB73" s="88"/>
      <c r="AC73" s="88"/>
      <c r="AD73" s="88"/>
      <c r="AE73" s="25"/>
      <c r="AF73" s="25"/>
      <c r="AG73" s="25"/>
      <c r="AH73" s="25"/>
      <c r="AI73" s="25"/>
      <c r="AJ73" s="25"/>
      <c r="AK73" s="25"/>
      <c r="AL73" s="25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</row>
    <row r="74" spans="1:112" customFormat="1" x14ac:dyDescent="0.45">
      <c r="A74" s="100" t="s">
        <v>100</v>
      </c>
      <c r="B74" s="100"/>
      <c r="C74" s="100"/>
      <c r="D74" s="100"/>
      <c r="E74" s="100"/>
      <c r="F74" s="100"/>
      <c r="G74" s="88">
        <f>IFERROR(L74*Y74*U74,0)</f>
        <v>0</v>
      </c>
      <c r="H74" s="88"/>
      <c r="I74" s="88"/>
      <c r="J74" s="88"/>
      <c r="K74" s="88"/>
      <c r="L74" s="106">
        <f>SUMIFS(見積!見積数,見積!報告者名,A!K$1,見積!月,A$72,見積!工種,A74,見積!年,YEAR(A!R1))</f>
        <v>0</v>
      </c>
      <c r="M74" s="106"/>
      <c r="N74" s="106"/>
      <c r="O74" s="106"/>
      <c r="P74" s="88">
        <f>SUMIFS(見積!見積額,見積!報告者名,A!K$1,見積!月,A$72,見積!工種,A74,見積!年,YEAR(A!R1))</f>
        <v>0</v>
      </c>
      <c r="Q74" s="88"/>
      <c r="R74" s="88"/>
      <c r="S74" s="88"/>
      <c r="T74" s="88"/>
      <c r="U74" s="107">
        <f>VLOOKUP(A!$K$1,受注率!$A$3:$P$15,3,FALSE)</f>
        <v>9.0252707581227443E-2</v>
      </c>
      <c r="V74" s="107"/>
      <c r="W74" s="107"/>
      <c r="X74" s="107"/>
      <c r="Y74" s="88" t="str">
        <f>IFERROR(P74/L74,"")</f>
        <v/>
      </c>
      <c r="Z74" s="88"/>
      <c r="AA74" s="88"/>
      <c r="AB74" s="88"/>
      <c r="AC74" s="88"/>
      <c r="AD74" s="88"/>
      <c r="AE74" s="25"/>
      <c r="AF74" s="25"/>
      <c r="AG74" s="25"/>
      <c r="AH74" s="25"/>
      <c r="AI74" s="25"/>
      <c r="AJ74" s="25"/>
      <c r="AK74" s="25"/>
      <c r="AL74" s="25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</row>
    <row r="75" spans="1:112" customFormat="1" x14ac:dyDescent="0.45">
      <c r="A75" s="100" t="s">
        <v>101</v>
      </c>
      <c r="B75" s="100"/>
      <c r="C75" s="100"/>
      <c r="D75" s="100"/>
      <c r="E75" s="100"/>
      <c r="F75" s="100"/>
      <c r="G75" s="88">
        <f>IFERROR(L75*Y75*U75,0)</f>
        <v>0</v>
      </c>
      <c r="H75" s="88"/>
      <c r="I75" s="88"/>
      <c r="J75" s="88"/>
      <c r="K75" s="88"/>
      <c r="L75" s="106">
        <f>SUMIFS(見積!見積数,見積!報告者名,A!K$1,見積!月,A$72,見積!工種,A75,見積!年,YEAR(A!R1))</f>
        <v>0</v>
      </c>
      <c r="M75" s="106"/>
      <c r="N75" s="106"/>
      <c r="O75" s="106"/>
      <c r="P75" s="88">
        <f>SUMIFS(見積!見積額,見積!報告者名,A!K$1,見積!月,A$72,見積!工種,A75,見積!年,YEAR(A!R1))</f>
        <v>0</v>
      </c>
      <c r="Q75" s="88"/>
      <c r="R75" s="88"/>
      <c r="S75" s="88"/>
      <c r="T75" s="88"/>
      <c r="U75" s="107">
        <f>VLOOKUP(A!$K$1,受注率!$A$3:$P$15,4,FALSE)</f>
        <v>5.3333333333333337E-2</v>
      </c>
      <c r="V75" s="107"/>
      <c r="W75" s="107"/>
      <c r="X75" s="107"/>
      <c r="Y75" s="88" t="str">
        <f>IFERROR(P75/L75,"")</f>
        <v/>
      </c>
      <c r="Z75" s="88"/>
      <c r="AA75" s="88"/>
      <c r="AB75" s="88"/>
      <c r="AC75" s="88"/>
      <c r="AD75" s="88"/>
      <c r="AE75" s="25"/>
      <c r="AF75" s="25"/>
      <c r="AG75" s="25"/>
      <c r="AH75" s="25"/>
      <c r="AI75" s="25"/>
      <c r="AJ75" s="25"/>
      <c r="AK75" s="25"/>
      <c r="AL75" s="25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</row>
    <row r="76" spans="1:112" customFormat="1" x14ac:dyDescent="0.45">
      <c r="A76" s="100" t="s">
        <v>102</v>
      </c>
      <c r="B76" s="100"/>
      <c r="C76" s="100"/>
      <c r="D76" s="100"/>
      <c r="E76" s="100"/>
      <c r="F76" s="100"/>
      <c r="G76" s="88">
        <f>IFERROR(L76*Y76*U76,0)</f>
        <v>0</v>
      </c>
      <c r="H76" s="88"/>
      <c r="I76" s="88"/>
      <c r="J76" s="88"/>
      <c r="K76" s="88"/>
      <c r="L76" s="106">
        <f>SUMIFS(見積!見積数,見積!報告者名,A!K$1,見積!月,A$72,見積!工種,A76,見積!年,YEAR(A!R1))</f>
        <v>0</v>
      </c>
      <c r="M76" s="106"/>
      <c r="N76" s="106"/>
      <c r="O76" s="106"/>
      <c r="P76" s="88">
        <f>SUMIFS(見積!見積額,見積!報告者名,A!K$1,見積!月,A$72,見積!工種,A76,見積!年,YEAR(A!R1))</f>
        <v>0</v>
      </c>
      <c r="Q76" s="88"/>
      <c r="R76" s="88"/>
      <c r="S76" s="88"/>
      <c r="T76" s="88"/>
      <c r="U76" s="107">
        <f>VLOOKUP(A!$K$1,受注率!$A$3:$P$15,5,FALSE)</f>
        <v>6.6797642436149315E-2</v>
      </c>
      <c r="V76" s="107"/>
      <c r="W76" s="107"/>
      <c r="X76" s="107"/>
      <c r="Y76" s="88" t="str">
        <f>IFERROR(P76/L76,"")</f>
        <v/>
      </c>
      <c r="Z76" s="88"/>
      <c r="AA76" s="88"/>
      <c r="AB76" s="88"/>
      <c r="AC76" s="88"/>
      <c r="AD76" s="88"/>
      <c r="AE76" s="25"/>
      <c r="AF76" s="25"/>
      <c r="AG76" s="25"/>
      <c r="AH76" s="25"/>
      <c r="AI76" s="25"/>
      <c r="AJ76" s="25"/>
      <c r="AK76" s="25"/>
      <c r="AL76" s="25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</row>
    <row r="77" spans="1:112" customFormat="1" x14ac:dyDescent="0.45">
      <c r="A77" s="100" t="s">
        <v>103</v>
      </c>
      <c r="B77" s="100"/>
      <c r="C77" s="100"/>
      <c r="D77" s="100"/>
      <c r="E77" s="100"/>
      <c r="F77" s="100"/>
      <c r="G77" s="88">
        <f>IFERROR(L77*Y77*U77,0)</f>
        <v>0</v>
      </c>
      <c r="H77" s="88"/>
      <c r="I77" s="88"/>
      <c r="J77" s="88"/>
      <c r="K77" s="88"/>
      <c r="L77" s="106">
        <f>L73-L74-L75-L76</f>
        <v>0</v>
      </c>
      <c r="M77" s="106"/>
      <c r="N77" s="106"/>
      <c r="O77" s="106"/>
      <c r="P77" s="88">
        <f>P73-P74-P75-P76</f>
        <v>0</v>
      </c>
      <c r="Q77" s="88"/>
      <c r="R77" s="88"/>
      <c r="S77" s="88"/>
      <c r="T77" s="88"/>
      <c r="U77" s="107">
        <f>VLOOKUP(A!$K$1,受注率!$A$3:$P$15,6,FALSE)</f>
        <v>4.0816326530612242E-2</v>
      </c>
      <c r="V77" s="107"/>
      <c r="W77" s="107"/>
      <c r="X77" s="107"/>
      <c r="Y77" s="88" t="str">
        <f>IFERROR(P77/L77,"")</f>
        <v/>
      </c>
      <c r="Z77" s="88"/>
      <c r="AA77" s="88"/>
      <c r="AB77" s="88"/>
      <c r="AC77" s="88"/>
      <c r="AD77" s="88"/>
      <c r="AE77" s="25"/>
      <c r="AF77" s="25"/>
      <c r="AG77" s="25"/>
      <c r="AH77" s="25"/>
      <c r="AI77" s="25"/>
      <c r="AJ77" s="25"/>
      <c r="AK77" s="25"/>
      <c r="AL77" s="25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</row>
    <row r="78" spans="1:112" customFormat="1" x14ac:dyDescent="0.45">
      <c r="A78" t="s">
        <v>148</v>
      </c>
      <c r="AG78" t="s">
        <v>153</v>
      </c>
      <c r="AY78" t="s">
        <v>172</v>
      </c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R78" t="s">
        <v>155</v>
      </c>
      <c r="CJ78" t="s">
        <v>174</v>
      </c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</row>
    <row r="79" spans="1:112" customFormat="1" x14ac:dyDescent="0.45">
      <c r="A79" s="86" t="s">
        <v>83</v>
      </c>
      <c r="B79" s="86"/>
      <c r="C79" s="86"/>
      <c r="D79" s="86"/>
      <c r="E79" s="86"/>
      <c r="F79" s="86"/>
      <c r="G79" s="86" t="s">
        <v>82</v>
      </c>
      <c r="H79" s="86"/>
      <c r="I79" s="86"/>
      <c r="J79" s="86"/>
      <c r="K79" s="86"/>
      <c r="L79" s="86" t="s">
        <v>80</v>
      </c>
      <c r="M79" s="86"/>
      <c r="N79" s="86"/>
      <c r="O79" s="86"/>
      <c r="P79" s="86" t="s">
        <v>99</v>
      </c>
      <c r="Q79" s="86"/>
      <c r="R79" s="86"/>
      <c r="S79" s="86"/>
      <c r="T79" s="86"/>
      <c r="U79" s="86" t="s">
        <v>81</v>
      </c>
      <c r="V79" s="86"/>
      <c r="W79" s="86"/>
      <c r="X79" s="86"/>
      <c r="Y79" s="86" t="s">
        <v>104</v>
      </c>
      <c r="Z79" s="86"/>
      <c r="AA79" s="86"/>
      <c r="AB79" s="86"/>
      <c r="AC79" s="86"/>
      <c r="AD79" s="86"/>
      <c r="AE79" s="7"/>
      <c r="AF79" s="86" t="s">
        <v>83</v>
      </c>
      <c r="AG79" s="86"/>
      <c r="AH79" s="86"/>
      <c r="AI79" s="86"/>
      <c r="AJ79" s="86"/>
      <c r="AK79" s="86"/>
      <c r="AL79" s="86" t="s">
        <v>117</v>
      </c>
      <c r="AM79" s="86"/>
      <c r="AN79" s="86"/>
      <c r="AO79" s="86" t="s">
        <v>150</v>
      </c>
      <c r="AP79" s="86"/>
      <c r="AQ79" s="86"/>
      <c r="AR79" s="86" t="s">
        <v>151</v>
      </c>
      <c r="AS79" s="86"/>
      <c r="AT79" s="86"/>
      <c r="AU79" s="86" t="s">
        <v>152</v>
      </c>
      <c r="AV79" s="86"/>
      <c r="AW79" s="86"/>
      <c r="AX79" s="86" t="s">
        <v>83</v>
      </c>
      <c r="AY79" s="86"/>
      <c r="AZ79" s="86"/>
      <c r="BA79" s="86"/>
      <c r="BB79" s="86"/>
      <c r="BC79" s="86"/>
      <c r="BD79" s="86" t="s">
        <v>117</v>
      </c>
      <c r="BE79" s="86"/>
      <c r="BF79" s="86"/>
      <c r="BG79" s="86" t="s">
        <v>150</v>
      </c>
      <c r="BH79" s="86"/>
      <c r="BI79" s="86"/>
      <c r="BJ79" s="86" t="s">
        <v>151</v>
      </c>
      <c r="BK79" s="86"/>
      <c r="BL79" s="86"/>
      <c r="BM79" s="86" t="s">
        <v>152</v>
      </c>
      <c r="BN79" s="86"/>
      <c r="BO79" s="86"/>
      <c r="BP79" s="6"/>
      <c r="BQ79" s="86" t="s">
        <v>83</v>
      </c>
      <c r="BR79" s="86"/>
      <c r="BS79" s="86"/>
      <c r="BT79" s="86"/>
      <c r="BU79" s="86"/>
      <c r="BV79" s="86"/>
      <c r="BW79" s="86" t="s">
        <v>117</v>
      </c>
      <c r="BX79" s="86"/>
      <c r="BY79" s="86"/>
      <c r="BZ79" s="86" t="s">
        <v>150</v>
      </c>
      <c r="CA79" s="86"/>
      <c r="CB79" s="86"/>
      <c r="CC79" s="86" t="s">
        <v>151</v>
      </c>
      <c r="CD79" s="86"/>
      <c r="CE79" s="86"/>
      <c r="CF79" s="86" t="s">
        <v>152</v>
      </c>
      <c r="CG79" s="86"/>
      <c r="CH79" s="86"/>
      <c r="CI79" s="86" t="s">
        <v>83</v>
      </c>
      <c r="CJ79" s="86"/>
      <c r="CK79" s="86"/>
      <c r="CL79" s="86"/>
      <c r="CM79" s="86"/>
      <c r="CN79" s="86"/>
      <c r="CO79" s="86" t="s">
        <v>117</v>
      </c>
      <c r="CP79" s="86"/>
      <c r="CQ79" s="86"/>
      <c r="CR79" s="86" t="s">
        <v>150</v>
      </c>
      <c r="CS79" s="86"/>
      <c r="CT79" s="86"/>
      <c r="CU79" s="86" t="s">
        <v>151</v>
      </c>
      <c r="CV79" s="86"/>
      <c r="CW79" s="86"/>
      <c r="CX79" s="86" t="s">
        <v>152</v>
      </c>
      <c r="CY79" s="86"/>
      <c r="CZ79" s="86"/>
    </row>
    <row r="80" spans="1:112" customFormat="1" x14ac:dyDescent="0.45">
      <c r="A80" s="86" t="str">
        <f>MONTH(EDATE(R1,-1))&amp;"月"</f>
        <v>9月</v>
      </c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  <c r="AB80" s="86"/>
      <c r="AC80" s="86"/>
      <c r="AD80" s="86"/>
      <c r="AE80" s="7"/>
      <c r="AF80" s="86" t="str">
        <f>AF53</f>
        <v>11月</v>
      </c>
      <c r="AG80" s="86"/>
      <c r="AH80" s="86"/>
      <c r="AI80" s="86"/>
      <c r="AJ80" s="86"/>
      <c r="AK80" s="86"/>
      <c r="AL80" s="86"/>
      <c r="AM80" s="86"/>
      <c r="AN80" s="86"/>
      <c r="AO80" s="86" t="s">
        <v>120</v>
      </c>
      <c r="AP80" s="86"/>
      <c r="AQ80" s="86"/>
      <c r="AR80" s="86" t="s">
        <v>119</v>
      </c>
      <c r="AS80" s="86"/>
      <c r="AT80" s="86"/>
      <c r="AU80" s="86" t="s">
        <v>118</v>
      </c>
      <c r="AV80" s="86"/>
      <c r="AW80" s="86"/>
      <c r="AX80" s="86" t="str">
        <f>AF53</f>
        <v>11月</v>
      </c>
      <c r="AY80" s="86"/>
      <c r="AZ80" s="86"/>
      <c r="BA80" s="86"/>
      <c r="BB80" s="86"/>
      <c r="BC80" s="86"/>
      <c r="BD80" s="86"/>
      <c r="BE80" s="86"/>
      <c r="BF80" s="86"/>
      <c r="BG80" s="86" t="s">
        <v>120</v>
      </c>
      <c r="BH80" s="86"/>
      <c r="BI80" s="86"/>
      <c r="BJ80" s="86" t="s">
        <v>119</v>
      </c>
      <c r="BK80" s="86"/>
      <c r="BL80" s="86"/>
      <c r="BM80" s="86" t="s">
        <v>118</v>
      </c>
      <c r="BN80" s="86"/>
      <c r="BO80" s="86"/>
      <c r="BP80" s="6"/>
      <c r="BQ80" s="86" t="str">
        <f>BQ53</f>
        <v>10月</v>
      </c>
      <c r="BR80" s="86"/>
      <c r="BS80" s="86"/>
      <c r="BT80" s="86"/>
      <c r="BU80" s="86"/>
      <c r="BV80" s="86"/>
      <c r="BW80" s="86"/>
      <c r="BX80" s="86"/>
      <c r="BY80" s="86"/>
      <c r="BZ80" s="86" t="s">
        <v>120</v>
      </c>
      <c r="CA80" s="86"/>
      <c r="CB80" s="86"/>
      <c r="CC80" s="86" t="s">
        <v>119</v>
      </c>
      <c r="CD80" s="86"/>
      <c r="CE80" s="86"/>
      <c r="CF80" s="86" t="s">
        <v>118</v>
      </c>
      <c r="CG80" s="86"/>
      <c r="CH80" s="86"/>
      <c r="CI80" s="86" t="str">
        <f>BQ53</f>
        <v>10月</v>
      </c>
      <c r="CJ80" s="86"/>
      <c r="CK80" s="86"/>
      <c r="CL80" s="86"/>
      <c r="CM80" s="86"/>
      <c r="CN80" s="86"/>
      <c r="CO80" s="86"/>
      <c r="CP80" s="86"/>
      <c r="CQ80" s="86"/>
      <c r="CR80" s="86" t="s">
        <v>120</v>
      </c>
      <c r="CS80" s="86"/>
      <c r="CT80" s="86"/>
      <c r="CU80" s="86" t="s">
        <v>119</v>
      </c>
      <c r="CV80" s="86"/>
      <c r="CW80" s="86"/>
      <c r="CX80" s="86" t="s">
        <v>118</v>
      </c>
      <c r="CY80" s="86"/>
      <c r="CZ80" s="86"/>
    </row>
    <row r="81" spans="1:104" customFormat="1" x14ac:dyDescent="0.45">
      <c r="A81" s="100" t="s">
        <v>30</v>
      </c>
      <c r="B81" s="100"/>
      <c r="C81" s="100"/>
      <c r="D81" s="100"/>
      <c r="E81" s="100"/>
      <c r="F81" s="100"/>
      <c r="G81" s="88">
        <f>IFERROR(L81*Y81*U81,0)</f>
        <v>0</v>
      </c>
      <c r="H81" s="88"/>
      <c r="I81" s="88"/>
      <c r="J81" s="88"/>
      <c r="K81" s="88"/>
      <c r="L81" s="106">
        <f>SUMIFS(見積!見積数,見積!報告者名,A!K$1,見積!月,A$80,見積!年,YEAR(EDATE(A!R1,-1)))</f>
        <v>0</v>
      </c>
      <c r="M81" s="106"/>
      <c r="N81" s="106"/>
      <c r="O81" s="106"/>
      <c r="P81" s="88">
        <f>SUMIFS(見積!見積額,見積!報告者名,A!K$1,見積!月,A$80,見積!年,YEAR(EDATE(A!R1,-1)))</f>
        <v>0</v>
      </c>
      <c r="Q81" s="88"/>
      <c r="R81" s="88"/>
      <c r="S81" s="88"/>
      <c r="T81" s="88"/>
      <c r="U81" s="107">
        <f>VLOOKUP(A!$K$1,受注率!$A$3:$P$15,7,FALSE)</f>
        <v>2.5274725274725275E-2</v>
      </c>
      <c r="V81" s="107"/>
      <c r="W81" s="107"/>
      <c r="X81" s="107"/>
      <c r="Y81" s="88" t="str">
        <f>IFERROR(P81/L81,"")</f>
        <v/>
      </c>
      <c r="Z81" s="88"/>
      <c r="AA81" s="88"/>
      <c r="AB81" s="88"/>
      <c r="AC81" s="88"/>
      <c r="AD81" s="88"/>
      <c r="AE81" s="25"/>
      <c r="AF81" s="100" t="s">
        <v>30</v>
      </c>
      <c r="AG81" s="100"/>
      <c r="AH81" s="100"/>
      <c r="AI81" s="100"/>
      <c r="AJ81" s="100"/>
      <c r="AK81" s="100"/>
      <c r="AL81" s="105">
        <f>AU54-AO81</f>
        <v>0</v>
      </c>
      <c r="AM81" s="105"/>
      <c r="AN81" s="105"/>
      <c r="AO81" s="88">
        <f>AU81*AR81</f>
        <v>0</v>
      </c>
      <c r="AP81" s="88"/>
      <c r="AQ81" s="88"/>
      <c r="AR81" s="104">
        <v>0.7</v>
      </c>
      <c r="AS81" s="104"/>
      <c r="AT81" s="104"/>
      <c r="AU81" s="88">
        <f>SUMIFS(予算!目標金額,予算!対象ユーザー名,A!K$1,予算!予算月,AF$80)</f>
        <v>0</v>
      </c>
      <c r="AV81" s="88"/>
      <c r="AW81" s="88"/>
      <c r="AX81" s="100" t="s">
        <v>30</v>
      </c>
      <c r="AY81" s="100"/>
      <c r="AZ81" s="100"/>
      <c r="BA81" s="100"/>
      <c r="BB81" s="100"/>
      <c r="BC81" s="100"/>
      <c r="BD81" s="105">
        <f>AU54-BG81</f>
        <v>0</v>
      </c>
      <c r="BE81" s="105"/>
      <c r="BF81" s="105"/>
      <c r="BG81" s="88">
        <f>BM81*BJ81</f>
        <v>0</v>
      </c>
      <c r="BH81" s="88"/>
      <c r="BI81" s="88"/>
      <c r="BJ81" s="104">
        <v>0.8</v>
      </c>
      <c r="BK81" s="104"/>
      <c r="BL81" s="104"/>
      <c r="BM81" s="88">
        <f>SUMIFS(予算!目標金額,予算!対象ユーザー名,A!K$1,予算!予算月,AX$80)</f>
        <v>0</v>
      </c>
      <c r="BN81" s="88"/>
      <c r="BO81" s="88"/>
      <c r="BP81" s="6"/>
      <c r="BQ81" s="100" t="s">
        <v>30</v>
      </c>
      <c r="BR81" s="100"/>
      <c r="BS81" s="100"/>
      <c r="BT81" s="100"/>
      <c r="BU81" s="100"/>
      <c r="BV81" s="100"/>
      <c r="BW81" s="105">
        <f>CC54-BZ81</f>
        <v>0</v>
      </c>
      <c r="BX81" s="105"/>
      <c r="BY81" s="105"/>
      <c r="BZ81" s="88">
        <f>CF81*CC81</f>
        <v>0</v>
      </c>
      <c r="CA81" s="88"/>
      <c r="CB81" s="88"/>
      <c r="CC81" s="104">
        <v>1</v>
      </c>
      <c r="CD81" s="104"/>
      <c r="CE81" s="104"/>
      <c r="CF81" s="88">
        <f>SUMIFS(予算!目標金額,予算!対象ユーザー名,A!$K$1,予算!予算月,BQ$80)</f>
        <v>0</v>
      </c>
      <c r="CG81" s="88"/>
      <c r="CH81" s="88"/>
      <c r="CI81" s="100" t="s">
        <v>30</v>
      </c>
      <c r="CJ81" s="100"/>
      <c r="CK81" s="100"/>
      <c r="CL81" s="100"/>
      <c r="CM81" s="100"/>
      <c r="CN81" s="100"/>
      <c r="CO81" s="105">
        <f>BW54-CR81</f>
        <v>0</v>
      </c>
      <c r="CP81" s="105"/>
      <c r="CQ81" s="105"/>
      <c r="CR81" s="88">
        <f>CX81*CU81</f>
        <v>0</v>
      </c>
      <c r="CS81" s="88"/>
      <c r="CT81" s="88"/>
      <c r="CU81" s="104">
        <v>0.9</v>
      </c>
      <c r="CV81" s="104"/>
      <c r="CW81" s="104"/>
      <c r="CX81" s="88">
        <f>SUMIFS(予算!目標金額,予算!対象ユーザー名,A!$K$1,予算!予算月,CI$80)</f>
        <v>0</v>
      </c>
      <c r="CY81" s="88"/>
      <c r="CZ81" s="88"/>
    </row>
    <row r="82" spans="1:104" customFormat="1" x14ac:dyDescent="0.45">
      <c r="A82" s="100" t="s">
        <v>100</v>
      </c>
      <c r="B82" s="100"/>
      <c r="C82" s="100"/>
      <c r="D82" s="100"/>
      <c r="E82" s="100"/>
      <c r="F82" s="100"/>
      <c r="G82" s="88">
        <f>IFERROR(L82*Y82*U82,0)</f>
        <v>0</v>
      </c>
      <c r="H82" s="88"/>
      <c r="I82" s="88"/>
      <c r="J82" s="88"/>
      <c r="K82" s="88"/>
      <c r="L82" s="106">
        <f>SUMIFS(見積!見積数,見積!報告者名,A!K$1,見積!月,A$80,見積!工種,A82,見積!年,YEAR(EDATE(A!R1,-1)))</f>
        <v>0</v>
      </c>
      <c r="M82" s="106"/>
      <c r="N82" s="106"/>
      <c r="O82" s="106"/>
      <c r="P82" s="88">
        <f>SUMIFS(見積!見積額,見積!報告者名,A!K$1,見積!月,A$80,見積!工種,A82,見積!年,YEAR(EDATE(A!R1,-1)))</f>
        <v>0</v>
      </c>
      <c r="Q82" s="88"/>
      <c r="R82" s="88"/>
      <c r="S82" s="88"/>
      <c r="T82" s="88"/>
      <c r="U82" s="107">
        <f>VLOOKUP(A!$K$1,受注率!$A$3:$P$15,8,FALSE)</f>
        <v>3.6101083032490974E-2</v>
      </c>
      <c r="V82" s="107"/>
      <c r="W82" s="107"/>
      <c r="X82" s="107"/>
      <c r="Y82" s="88" t="str">
        <f>IFERROR(P82/L82,"")</f>
        <v/>
      </c>
      <c r="Z82" s="88"/>
      <c r="AA82" s="88"/>
      <c r="AB82" s="88"/>
      <c r="AC82" s="88"/>
      <c r="AD82" s="88"/>
      <c r="AE82" s="25"/>
      <c r="AF82" s="100" t="s">
        <v>100</v>
      </c>
      <c r="AG82" s="100"/>
      <c r="AH82" s="100"/>
      <c r="AI82" s="100"/>
      <c r="AJ82" s="100"/>
      <c r="AK82" s="100"/>
      <c r="AL82" s="105">
        <f>AU55-AO82</f>
        <v>0</v>
      </c>
      <c r="AM82" s="105"/>
      <c r="AN82" s="105"/>
      <c r="AO82" s="88">
        <f t="shared" ref="AO82:AO85" si="80">AU82*AR82</f>
        <v>0</v>
      </c>
      <c r="AP82" s="88"/>
      <c r="AQ82" s="88"/>
      <c r="AR82" s="104">
        <v>0.7</v>
      </c>
      <c r="AS82" s="104"/>
      <c r="AT82" s="104"/>
      <c r="AU82" s="88">
        <f>SUMIFS(予算!AP,予算!対象ユーザー名,A!$K$1,予算!予算月,AF$80)</f>
        <v>0</v>
      </c>
      <c r="AV82" s="88"/>
      <c r="AW82" s="88"/>
      <c r="AX82" s="100" t="s">
        <v>100</v>
      </c>
      <c r="AY82" s="100"/>
      <c r="AZ82" s="100"/>
      <c r="BA82" s="100"/>
      <c r="BB82" s="100"/>
      <c r="BC82" s="100"/>
      <c r="BD82" s="105">
        <f>AU55-BG82</f>
        <v>0</v>
      </c>
      <c r="BE82" s="105"/>
      <c r="BF82" s="105"/>
      <c r="BG82" s="88">
        <f t="shared" ref="BG82:BG85" si="81">BM82*BJ82</f>
        <v>0</v>
      </c>
      <c r="BH82" s="88"/>
      <c r="BI82" s="88"/>
      <c r="BJ82" s="104">
        <v>0.8</v>
      </c>
      <c r="BK82" s="104"/>
      <c r="BL82" s="104"/>
      <c r="BM82" s="88">
        <f>SUMIFS(予算!AP,予算!対象ユーザー名,A!$K$1,予算!予算月,AX$80)</f>
        <v>0</v>
      </c>
      <c r="BN82" s="88"/>
      <c r="BO82" s="88"/>
      <c r="BP82" s="6"/>
      <c r="BQ82" s="100" t="s">
        <v>100</v>
      </c>
      <c r="BR82" s="100"/>
      <c r="BS82" s="100"/>
      <c r="BT82" s="100"/>
      <c r="BU82" s="100"/>
      <c r="BV82" s="100"/>
      <c r="BW82" s="105">
        <f>CC55-BZ82</f>
        <v>0</v>
      </c>
      <c r="BX82" s="105"/>
      <c r="BY82" s="105"/>
      <c r="BZ82" s="88">
        <f t="shared" ref="BZ82:BZ85" si="82">CF82*CC82</f>
        <v>0</v>
      </c>
      <c r="CA82" s="88"/>
      <c r="CB82" s="88"/>
      <c r="CC82" s="104">
        <v>1</v>
      </c>
      <c r="CD82" s="104"/>
      <c r="CE82" s="104"/>
      <c r="CF82" s="88">
        <f>SUMIFS(予算!AP,予算!対象ユーザー名,A!$K$1,予算!予算月,BQ$80)</f>
        <v>0</v>
      </c>
      <c r="CG82" s="88"/>
      <c r="CH82" s="88"/>
      <c r="CI82" s="100" t="s">
        <v>100</v>
      </c>
      <c r="CJ82" s="100"/>
      <c r="CK82" s="100"/>
      <c r="CL82" s="100"/>
      <c r="CM82" s="100"/>
      <c r="CN82" s="100"/>
      <c r="CO82" s="105">
        <f>BW55-CR82</f>
        <v>0</v>
      </c>
      <c r="CP82" s="105"/>
      <c r="CQ82" s="105"/>
      <c r="CR82" s="88">
        <f t="shared" ref="CR82:CR85" si="83">CX82*CU82</f>
        <v>0</v>
      </c>
      <c r="CS82" s="88"/>
      <c r="CT82" s="88"/>
      <c r="CU82" s="104">
        <v>0.9</v>
      </c>
      <c r="CV82" s="104"/>
      <c r="CW82" s="104"/>
      <c r="CX82" s="88">
        <f>SUMIFS(予算!AP,予算!対象ユーザー名,A!$K$1,予算!予算月,CI$80)</f>
        <v>0</v>
      </c>
      <c r="CY82" s="88"/>
      <c r="CZ82" s="88"/>
    </row>
    <row r="83" spans="1:104" customFormat="1" x14ac:dyDescent="0.45">
      <c r="A83" s="100" t="s">
        <v>101</v>
      </c>
      <c r="B83" s="100"/>
      <c r="C83" s="100"/>
      <c r="D83" s="100"/>
      <c r="E83" s="100"/>
      <c r="F83" s="100"/>
      <c r="G83" s="88">
        <f>IFERROR(L83*Y83*U83,0)</f>
        <v>0</v>
      </c>
      <c r="H83" s="88"/>
      <c r="I83" s="88"/>
      <c r="J83" s="88"/>
      <c r="K83" s="88"/>
      <c r="L83" s="106">
        <f>SUMIFS(見積!見積数,見積!報告者名,A!K$1,見積!月,A$80,見積!工種,A83,見積!年,YEAR(EDATE(A!R1,-1)))</f>
        <v>0</v>
      </c>
      <c r="M83" s="106"/>
      <c r="N83" s="106"/>
      <c r="O83" s="106"/>
      <c r="P83" s="88">
        <f>SUMIFS(見積!見積額,見積!報告者名,A!K$1,見積!月,A$80,見積!工種,A83,見積!年,YEAR(EDATE(A!R1,-1)))</f>
        <v>0</v>
      </c>
      <c r="Q83" s="88"/>
      <c r="R83" s="88"/>
      <c r="S83" s="88"/>
      <c r="T83" s="88"/>
      <c r="U83" s="107">
        <f>VLOOKUP(A!$K$1,受注率!$A$3:$P$15,9,FALSE)</f>
        <v>1.3333333333333334E-2</v>
      </c>
      <c r="V83" s="107"/>
      <c r="W83" s="107"/>
      <c r="X83" s="107"/>
      <c r="Y83" s="88" t="str">
        <f>IFERROR(P83/L83,"")</f>
        <v/>
      </c>
      <c r="Z83" s="88"/>
      <c r="AA83" s="88"/>
      <c r="AB83" s="88"/>
      <c r="AC83" s="88"/>
      <c r="AD83" s="88"/>
      <c r="AE83" s="25"/>
      <c r="AF83" s="100" t="s">
        <v>101</v>
      </c>
      <c r="AG83" s="100"/>
      <c r="AH83" s="100"/>
      <c r="AI83" s="100"/>
      <c r="AJ83" s="100"/>
      <c r="AK83" s="100"/>
      <c r="AL83" s="105">
        <f>AU56-AO83</f>
        <v>0</v>
      </c>
      <c r="AM83" s="105"/>
      <c r="AN83" s="105"/>
      <c r="AO83" s="88">
        <f t="shared" si="80"/>
        <v>0</v>
      </c>
      <c r="AP83" s="88"/>
      <c r="AQ83" s="88"/>
      <c r="AR83" s="104">
        <v>0.7</v>
      </c>
      <c r="AS83" s="104"/>
      <c r="AT83" s="104"/>
      <c r="AU83" s="88">
        <f>SUMIFS(予算!SP,予算!対象ユーザー名,A!$K$1,予算!予算月,AF$80)</f>
        <v>0</v>
      </c>
      <c r="AV83" s="88"/>
      <c r="AW83" s="88"/>
      <c r="AX83" s="100" t="s">
        <v>101</v>
      </c>
      <c r="AY83" s="100"/>
      <c r="AZ83" s="100"/>
      <c r="BA83" s="100"/>
      <c r="BB83" s="100"/>
      <c r="BC83" s="100"/>
      <c r="BD83" s="105">
        <f>AU56-BG83</f>
        <v>0</v>
      </c>
      <c r="BE83" s="105"/>
      <c r="BF83" s="105"/>
      <c r="BG83" s="88">
        <f t="shared" si="81"/>
        <v>0</v>
      </c>
      <c r="BH83" s="88"/>
      <c r="BI83" s="88"/>
      <c r="BJ83" s="104">
        <v>0.8</v>
      </c>
      <c r="BK83" s="104"/>
      <c r="BL83" s="104"/>
      <c r="BM83" s="88">
        <f>SUMIFS(予算!SP,予算!対象ユーザー名,A!$K$1,予算!予算月,AX$80)</f>
        <v>0</v>
      </c>
      <c r="BN83" s="88"/>
      <c r="BO83" s="88"/>
      <c r="BP83" s="6"/>
      <c r="BQ83" s="100" t="s">
        <v>101</v>
      </c>
      <c r="BR83" s="100"/>
      <c r="BS83" s="100"/>
      <c r="BT83" s="100"/>
      <c r="BU83" s="100"/>
      <c r="BV83" s="100"/>
      <c r="BW83" s="105">
        <f>CC56-BZ83</f>
        <v>0</v>
      </c>
      <c r="BX83" s="105"/>
      <c r="BY83" s="105"/>
      <c r="BZ83" s="88">
        <f t="shared" si="82"/>
        <v>0</v>
      </c>
      <c r="CA83" s="88"/>
      <c r="CB83" s="88"/>
      <c r="CC83" s="104">
        <v>1</v>
      </c>
      <c r="CD83" s="104"/>
      <c r="CE83" s="104"/>
      <c r="CF83" s="88">
        <f>SUMIFS(予算!SP,予算!対象ユーザー名,A!$K$1,予算!予算月,BQ$80)</f>
        <v>0</v>
      </c>
      <c r="CG83" s="88"/>
      <c r="CH83" s="88"/>
      <c r="CI83" s="100" t="s">
        <v>101</v>
      </c>
      <c r="CJ83" s="100"/>
      <c r="CK83" s="100"/>
      <c r="CL83" s="100"/>
      <c r="CM83" s="100"/>
      <c r="CN83" s="100"/>
      <c r="CO83" s="105">
        <f>BW56-CR83</f>
        <v>0</v>
      </c>
      <c r="CP83" s="105"/>
      <c r="CQ83" s="105"/>
      <c r="CR83" s="88">
        <f t="shared" si="83"/>
        <v>0</v>
      </c>
      <c r="CS83" s="88"/>
      <c r="CT83" s="88"/>
      <c r="CU83" s="104">
        <v>0.9</v>
      </c>
      <c r="CV83" s="104"/>
      <c r="CW83" s="104"/>
      <c r="CX83" s="88">
        <f>SUMIFS(予算!SP,予算!対象ユーザー名,A!$K$1,予算!予算月,CI$80)</f>
        <v>0</v>
      </c>
      <c r="CY83" s="88"/>
      <c r="CZ83" s="88"/>
    </row>
    <row r="84" spans="1:104" customFormat="1" x14ac:dyDescent="0.45">
      <c r="A84" s="100" t="s">
        <v>102</v>
      </c>
      <c r="B84" s="100"/>
      <c r="C84" s="100"/>
      <c r="D84" s="100"/>
      <c r="E84" s="100"/>
      <c r="F84" s="100"/>
      <c r="G84" s="88">
        <f>IFERROR(L84*Y84*U84,0)</f>
        <v>0</v>
      </c>
      <c r="H84" s="88"/>
      <c r="I84" s="88"/>
      <c r="J84" s="88"/>
      <c r="K84" s="88"/>
      <c r="L84" s="106">
        <f>SUMIFS(見積!見積数,見積!報告者名,A!K$1,見積!月,A$80,見積!工種,A84,見積!年,YEAR(EDATE(A!R1,-1)))</f>
        <v>0</v>
      </c>
      <c r="M84" s="106"/>
      <c r="N84" s="106"/>
      <c r="O84" s="106"/>
      <c r="P84" s="88">
        <f>SUMIFS(見積!見積額,見積!報告者名,A!K$1,見積!月,A$80,見積!工種,A84,見積!年,YEAR(EDATE(A!R1,-1)))</f>
        <v>0</v>
      </c>
      <c r="Q84" s="88"/>
      <c r="R84" s="88"/>
      <c r="S84" s="88"/>
      <c r="T84" s="88"/>
      <c r="U84" s="107">
        <f>VLOOKUP(A!$K$1,受注率!$A$3:$P$15,10,FALSE)</f>
        <v>2.3575638506876228E-2</v>
      </c>
      <c r="V84" s="107"/>
      <c r="W84" s="107"/>
      <c r="X84" s="107"/>
      <c r="Y84" s="88" t="str">
        <f>IFERROR(P84/L84,"")</f>
        <v/>
      </c>
      <c r="Z84" s="88"/>
      <c r="AA84" s="88"/>
      <c r="AB84" s="88"/>
      <c r="AC84" s="88"/>
      <c r="AD84" s="88"/>
      <c r="AE84" s="25"/>
      <c r="AF84" s="100" t="s">
        <v>102</v>
      </c>
      <c r="AG84" s="100"/>
      <c r="AH84" s="100"/>
      <c r="AI84" s="100"/>
      <c r="AJ84" s="100"/>
      <c r="AK84" s="100"/>
      <c r="AL84" s="105">
        <f>AU57-AO84</f>
        <v>0</v>
      </c>
      <c r="AM84" s="105"/>
      <c r="AN84" s="105"/>
      <c r="AO84" s="88">
        <f t="shared" si="80"/>
        <v>0</v>
      </c>
      <c r="AP84" s="88"/>
      <c r="AQ84" s="88"/>
      <c r="AR84" s="104">
        <v>0.7</v>
      </c>
      <c r="AS84" s="104"/>
      <c r="AT84" s="104"/>
      <c r="AU84" s="88">
        <f>SUMIFS(予算!TB,予算!対象ユーザー名,A!$K$1,予算!予算月,AF$80)</f>
        <v>0</v>
      </c>
      <c r="AV84" s="88"/>
      <c r="AW84" s="88"/>
      <c r="AX84" s="100" t="s">
        <v>102</v>
      </c>
      <c r="AY84" s="100"/>
      <c r="AZ84" s="100"/>
      <c r="BA84" s="100"/>
      <c r="BB84" s="100"/>
      <c r="BC84" s="100"/>
      <c r="BD84" s="105">
        <f>AU57-BG84</f>
        <v>0</v>
      </c>
      <c r="BE84" s="105"/>
      <c r="BF84" s="105"/>
      <c r="BG84" s="88">
        <f t="shared" si="81"/>
        <v>0</v>
      </c>
      <c r="BH84" s="88"/>
      <c r="BI84" s="88"/>
      <c r="BJ84" s="104">
        <v>0.8</v>
      </c>
      <c r="BK84" s="104"/>
      <c r="BL84" s="104"/>
      <c r="BM84" s="88">
        <f>SUMIFS(予算!TB,予算!対象ユーザー名,A!$K$1,予算!予算月,AX$80)</f>
        <v>0</v>
      </c>
      <c r="BN84" s="88"/>
      <c r="BO84" s="88"/>
      <c r="BP84" s="6"/>
      <c r="BQ84" s="100" t="s">
        <v>102</v>
      </c>
      <c r="BR84" s="100"/>
      <c r="BS84" s="100"/>
      <c r="BT84" s="100"/>
      <c r="BU84" s="100"/>
      <c r="BV84" s="100"/>
      <c r="BW84" s="105">
        <f>CC57-BZ84</f>
        <v>0</v>
      </c>
      <c r="BX84" s="105"/>
      <c r="BY84" s="105"/>
      <c r="BZ84" s="88">
        <f t="shared" si="82"/>
        <v>0</v>
      </c>
      <c r="CA84" s="88"/>
      <c r="CB84" s="88"/>
      <c r="CC84" s="104">
        <v>1</v>
      </c>
      <c r="CD84" s="104"/>
      <c r="CE84" s="104"/>
      <c r="CF84" s="88">
        <f>SUMIFS(予算!TB,予算!対象ユーザー名,A!$K$1,予算!予算月,BQ$80)</f>
        <v>0</v>
      </c>
      <c r="CG84" s="88"/>
      <c r="CH84" s="88"/>
      <c r="CI84" s="100" t="s">
        <v>102</v>
      </c>
      <c r="CJ84" s="100"/>
      <c r="CK84" s="100"/>
      <c r="CL84" s="100"/>
      <c r="CM84" s="100"/>
      <c r="CN84" s="100"/>
      <c r="CO84" s="105">
        <f>BW57-CR84</f>
        <v>0</v>
      </c>
      <c r="CP84" s="105"/>
      <c r="CQ84" s="105"/>
      <c r="CR84" s="88">
        <f t="shared" si="83"/>
        <v>0</v>
      </c>
      <c r="CS84" s="88"/>
      <c r="CT84" s="88"/>
      <c r="CU84" s="104">
        <v>0.9</v>
      </c>
      <c r="CV84" s="104"/>
      <c r="CW84" s="104"/>
      <c r="CX84" s="88">
        <f>SUMIFS(予算!TB,予算!対象ユーザー名,A!$K$1,予算!予算月,CI$80)</f>
        <v>0</v>
      </c>
      <c r="CY84" s="88"/>
      <c r="CZ84" s="88"/>
    </row>
    <row r="85" spans="1:104" customFormat="1" x14ac:dyDescent="0.45">
      <c r="A85" s="100" t="s">
        <v>103</v>
      </c>
      <c r="B85" s="100"/>
      <c r="C85" s="100"/>
      <c r="D85" s="100"/>
      <c r="E85" s="100"/>
      <c r="F85" s="100"/>
      <c r="G85" s="88">
        <f>IFERROR(L85*Y85*U85,0)</f>
        <v>0</v>
      </c>
      <c r="H85" s="88"/>
      <c r="I85" s="88"/>
      <c r="J85" s="88"/>
      <c r="K85" s="88"/>
      <c r="L85" s="106">
        <f>L81-L82-L83-L84</f>
        <v>0</v>
      </c>
      <c r="M85" s="106"/>
      <c r="N85" s="106"/>
      <c r="O85" s="106"/>
      <c r="P85" s="88">
        <f>P81-P82-P83-P84</f>
        <v>0</v>
      </c>
      <c r="Q85" s="88"/>
      <c r="R85" s="88"/>
      <c r="S85" s="88"/>
      <c r="T85" s="88"/>
      <c r="U85" s="107">
        <f>VLOOKUP(A!$K$1,受注率!$A$3:$P$15,11,FALSE)</f>
        <v>0</v>
      </c>
      <c r="V85" s="107"/>
      <c r="W85" s="107"/>
      <c r="X85" s="107"/>
      <c r="Y85" s="88" t="str">
        <f>IFERROR(P85/L85,"")</f>
        <v/>
      </c>
      <c r="Z85" s="88"/>
      <c r="AA85" s="88"/>
      <c r="AB85" s="88"/>
      <c r="AC85" s="88"/>
      <c r="AD85" s="88"/>
      <c r="AE85" s="25"/>
      <c r="AF85" s="100" t="s">
        <v>103</v>
      </c>
      <c r="AG85" s="100"/>
      <c r="AH85" s="100"/>
      <c r="AI85" s="100"/>
      <c r="AJ85" s="100"/>
      <c r="AK85" s="100"/>
      <c r="AL85" s="105">
        <f>AU58-AO85</f>
        <v>0</v>
      </c>
      <c r="AM85" s="105"/>
      <c r="AN85" s="105"/>
      <c r="AO85" s="88">
        <f t="shared" si="80"/>
        <v>0</v>
      </c>
      <c r="AP85" s="88"/>
      <c r="AQ85" s="88"/>
      <c r="AR85" s="104">
        <v>0.7</v>
      </c>
      <c r="AS85" s="104"/>
      <c r="AT85" s="104"/>
      <c r="AU85" s="88">
        <f>SUMIFS(予算!その他,予算!対象ユーザー名,A!$K$1,予算!予算月,AF$80)</f>
        <v>0</v>
      </c>
      <c r="AV85" s="88"/>
      <c r="AW85" s="88"/>
      <c r="AX85" s="100" t="s">
        <v>103</v>
      </c>
      <c r="AY85" s="100"/>
      <c r="AZ85" s="100"/>
      <c r="BA85" s="100"/>
      <c r="BB85" s="100"/>
      <c r="BC85" s="100"/>
      <c r="BD85" s="105">
        <f>AU58-BG85</f>
        <v>0</v>
      </c>
      <c r="BE85" s="105"/>
      <c r="BF85" s="105"/>
      <c r="BG85" s="88">
        <f t="shared" si="81"/>
        <v>0</v>
      </c>
      <c r="BH85" s="88"/>
      <c r="BI85" s="88"/>
      <c r="BJ85" s="104">
        <v>0.8</v>
      </c>
      <c r="BK85" s="104"/>
      <c r="BL85" s="104"/>
      <c r="BM85" s="88">
        <f>SUMIFS(予算!その他,予算!対象ユーザー名,A!$K$1,予算!予算月,AX$80)</f>
        <v>0</v>
      </c>
      <c r="BN85" s="88"/>
      <c r="BO85" s="88"/>
      <c r="BP85" s="6"/>
      <c r="BQ85" s="100" t="s">
        <v>103</v>
      </c>
      <c r="BR85" s="100"/>
      <c r="BS85" s="100"/>
      <c r="BT85" s="100"/>
      <c r="BU85" s="100"/>
      <c r="BV85" s="100"/>
      <c r="BW85" s="105">
        <f>CC58-BZ85</f>
        <v>0</v>
      </c>
      <c r="BX85" s="105"/>
      <c r="BY85" s="105"/>
      <c r="BZ85" s="88">
        <f t="shared" si="82"/>
        <v>0</v>
      </c>
      <c r="CA85" s="88"/>
      <c r="CB85" s="88"/>
      <c r="CC85" s="104">
        <v>1</v>
      </c>
      <c r="CD85" s="104"/>
      <c r="CE85" s="104"/>
      <c r="CF85" s="88">
        <f>SUMIFS(予算!その他,予算!対象ユーザー名,A!$K$1,予算!予算月,BQ$80)</f>
        <v>0</v>
      </c>
      <c r="CG85" s="88"/>
      <c r="CH85" s="88"/>
      <c r="CI85" s="100" t="s">
        <v>103</v>
      </c>
      <c r="CJ85" s="100"/>
      <c r="CK85" s="100"/>
      <c r="CL85" s="100"/>
      <c r="CM85" s="100"/>
      <c r="CN85" s="100"/>
      <c r="CO85" s="105">
        <f>BW58-CR85</f>
        <v>0</v>
      </c>
      <c r="CP85" s="105"/>
      <c r="CQ85" s="105"/>
      <c r="CR85" s="88">
        <f t="shared" si="83"/>
        <v>0</v>
      </c>
      <c r="CS85" s="88"/>
      <c r="CT85" s="88"/>
      <c r="CU85" s="104">
        <v>0.9</v>
      </c>
      <c r="CV85" s="104"/>
      <c r="CW85" s="104"/>
      <c r="CX85" s="88">
        <f>SUMIFS(予算!その他,予算!対象ユーザー名,A!$K$1,予算!予算月,CI$80)</f>
        <v>0</v>
      </c>
      <c r="CY85" s="88"/>
      <c r="CZ85" s="88"/>
    </row>
    <row r="86" spans="1:104" customFormat="1" x14ac:dyDescent="0.45">
      <c r="A86" t="s">
        <v>149</v>
      </c>
      <c r="AF86" t="s">
        <v>154</v>
      </c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t="s">
        <v>173</v>
      </c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Q86" t="s">
        <v>156</v>
      </c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t="s">
        <v>175</v>
      </c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</row>
    <row r="87" spans="1:104" customFormat="1" x14ac:dyDescent="0.45">
      <c r="A87" s="86" t="s">
        <v>83</v>
      </c>
      <c r="B87" s="86"/>
      <c r="C87" s="86"/>
      <c r="D87" s="86"/>
      <c r="E87" s="86"/>
      <c r="F87" s="86"/>
      <c r="G87" s="86" t="s">
        <v>82</v>
      </c>
      <c r="H87" s="86"/>
      <c r="I87" s="86"/>
      <c r="J87" s="86"/>
      <c r="K87" s="86"/>
      <c r="L87" s="86" t="s">
        <v>80</v>
      </c>
      <c r="M87" s="86"/>
      <c r="N87" s="86"/>
      <c r="O87" s="86"/>
      <c r="P87" s="86" t="s">
        <v>99</v>
      </c>
      <c r="Q87" s="86"/>
      <c r="R87" s="86"/>
      <c r="S87" s="86"/>
      <c r="T87" s="86"/>
      <c r="U87" s="86" t="s">
        <v>81</v>
      </c>
      <c r="V87" s="86"/>
      <c r="W87" s="86"/>
      <c r="X87" s="86"/>
      <c r="Y87" s="86" t="s">
        <v>104</v>
      </c>
      <c r="Z87" s="86"/>
      <c r="AA87" s="86"/>
      <c r="AB87" s="86"/>
      <c r="AC87" s="86"/>
      <c r="AD87" s="86"/>
      <c r="AE87" s="7"/>
      <c r="AF87" s="86" t="s">
        <v>83</v>
      </c>
      <c r="AG87" s="86"/>
      <c r="AH87" s="86"/>
      <c r="AI87" s="86"/>
      <c r="AJ87" s="86"/>
      <c r="AK87" s="86"/>
      <c r="AL87" s="86" t="s">
        <v>117</v>
      </c>
      <c r="AM87" s="86"/>
      <c r="AN87" s="86"/>
      <c r="AO87" s="86" t="s">
        <v>150</v>
      </c>
      <c r="AP87" s="86"/>
      <c r="AQ87" s="86"/>
      <c r="AR87" s="86" t="s">
        <v>151</v>
      </c>
      <c r="AS87" s="86"/>
      <c r="AT87" s="86"/>
      <c r="AU87" s="86" t="s">
        <v>152</v>
      </c>
      <c r="AV87" s="86"/>
      <c r="AW87" s="86"/>
      <c r="AX87" s="86" t="s">
        <v>83</v>
      </c>
      <c r="AY87" s="86"/>
      <c r="AZ87" s="86"/>
      <c r="BA87" s="86"/>
      <c r="BB87" s="86"/>
      <c r="BC87" s="86"/>
      <c r="BD87" s="86" t="s">
        <v>117</v>
      </c>
      <c r="BE87" s="86"/>
      <c r="BF87" s="86"/>
      <c r="BG87" s="86" t="s">
        <v>150</v>
      </c>
      <c r="BH87" s="86"/>
      <c r="BI87" s="86"/>
      <c r="BJ87" s="86" t="s">
        <v>151</v>
      </c>
      <c r="BK87" s="86"/>
      <c r="BL87" s="86"/>
      <c r="BM87" s="86" t="s">
        <v>152</v>
      </c>
      <c r="BN87" s="86"/>
      <c r="BO87" s="86"/>
      <c r="BP87" s="6"/>
      <c r="BQ87" s="86" t="s">
        <v>83</v>
      </c>
      <c r="BR87" s="86"/>
      <c r="BS87" s="86"/>
      <c r="BT87" s="86"/>
      <c r="BU87" s="86"/>
      <c r="BV87" s="86"/>
      <c r="BW87" s="86" t="s">
        <v>117</v>
      </c>
      <c r="BX87" s="86"/>
      <c r="BY87" s="86"/>
      <c r="BZ87" s="86" t="s">
        <v>150</v>
      </c>
      <c r="CA87" s="86"/>
      <c r="CB87" s="86"/>
      <c r="CC87" s="86" t="s">
        <v>151</v>
      </c>
      <c r="CD87" s="86"/>
      <c r="CE87" s="86"/>
      <c r="CF87" s="86" t="s">
        <v>152</v>
      </c>
      <c r="CG87" s="86"/>
      <c r="CH87" s="86"/>
      <c r="CI87" s="86" t="s">
        <v>83</v>
      </c>
      <c r="CJ87" s="86"/>
      <c r="CK87" s="86"/>
      <c r="CL87" s="86"/>
      <c r="CM87" s="86"/>
      <c r="CN87" s="86"/>
      <c r="CO87" s="86" t="s">
        <v>117</v>
      </c>
      <c r="CP87" s="86"/>
      <c r="CQ87" s="86"/>
      <c r="CR87" s="86" t="s">
        <v>150</v>
      </c>
      <c r="CS87" s="86"/>
      <c r="CT87" s="86"/>
      <c r="CU87" s="86" t="s">
        <v>151</v>
      </c>
      <c r="CV87" s="86"/>
      <c r="CW87" s="86"/>
      <c r="CX87" s="86" t="s">
        <v>152</v>
      </c>
      <c r="CY87" s="86"/>
      <c r="CZ87" s="86"/>
    </row>
    <row r="88" spans="1:104" customFormat="1" x14ac:dyDescent="0.45">
      <c r="A88" s="86" t="str">
        <f>MONTH(EDATE(R1,-2))&amp;"月"</f>
        <v>8月</v>
      </c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6"/>
      <c r="Z88" s="86"/>
      <c r="AA88" s="86"/>
      <c r="AB88" s="86"/>
      <c r="AC88" s="86"/>
      <c r="AD88" s="86"/>
      <c r="AE88" s="7"/>
      <c r="AF88" s="86" t="str">
        <f>AF53</f>
        <v>11月</v>
      </c>
      <c r="AG88" s="86"/>
      <c r="AH88" s="86"/>
      <c r="AI88" s="86"/>
      <c r="AJ88" s="86"/>
      <c r="AK88" s="86"/>
      <c r="AL88" s="86"/>
      <c r="AM88" s="86"/>
      <c r="AN88" s="86"/>
      <c r="AO88" s="86" t="s">
        <v>120</v>
      </c>
      <c r="AP88" s="86"/>
      <c r="AQ88" s="86"/>
      <c r="AR88" s="86" t="s">
        <v>119</v>
      </c>
      <c r="AS88" s="86"/>
      <c r="AT88" s="86"/>
      <c r="AU88" s="86" t="s">
        <v>118</v>
      </c>
      <c r="AV88" s="86"/>
      <c r="AW88" s="86"/>
      <c r="AX88" s="86" t="str">
        <f>AF53</f>
        <v>11月</v>
      </c>
      <c r="AY88" s="86"/>
      <c r="AZ88" s="86"/>
      <c r="BA88" s="86"/>
      <c r="BB88" s="86"/>
      <c r="BC88" s="86"/>
      <c r="BD88" s="86"/>
      <c r="BE88" s="86"/>
      <c r="BF88" s="86"/>
      <c r="BG88" s="86" t="s">
        <v>120</v>
      </c>
      <c r="BH88" s="86"/>
      <c r="BI88" s="86"/>
      <c r="BJ88" s="86" t="s">
        <v>119</v>
      </c>
      <c r="BK88" s="86"/>
      <c r="BL88" s="86"/>
      <c r="BM88" s="86" t="s">
        <v>118</v>
      </c>
      <c r="BN88" s="86"/>
      <c r="BO88" s="86"/>
      <c r="BP88" s="6"/>
      <c r="BQ88" s="86" t="str">
        <f>BQ53</f>
        <v>10月</v>
      </c>
      <c r="BR88" s="86"/>
      <c r="BS88" s="86"/>
      <c r="BT88" s="86"/>
      <c r="BU88" s="86"/>
      <c r="BV88" s="86"/>
      <c r="BW88" s="86"/>
      <c r="BX88" s="86"/>
      <c r="BY88" s="86"/>
      <c r="BZ88" s="86" t="s">
        <v>120</v>
      </c>
      <c r="CA88" s="86"/>
      <c r="CB88" s="86"/>
      <c r="CC88" s="86" t="s">
        <v>119</v>
      </c>
      <c r="CD88" s="86"/>
      <c r="CE88" s="86"/>
      <c r="CF88" s="86" t="s">
        <v>118</v>
      </c>
      <c r="CG88" s="86"/>
      <c r="CH88" s="86"/>
      <c r="CI88" s="86" t="str">
        <f>BQ53</f>
        <v>10月</v>
      </c>
      <c r="CJ88" s="86"/>
      <c r="CK88" s="86"/>
      <c r="CL88" s="86"/>
      <c r="CM88" s="86"/>
      <c r="CN88" s="86"/>
      <c r="CO88" s="86"/>
      <c r="CP88" s="86"/>
      <c r="CQ88" s="86"/>
      <c r="CR88" s="86" t="s">
        <v>120</v>
      </c>
      <c r="CS88" s="86"/>
      <c r="CT88" s="86"/>
      <c r="CU88" s="86" t="s">
        <v>119</v>
      </c>
      <c r="CV88" s="86"/>
      <c r="CW88" s="86"/>
      <c r="CX88" s="86" t="s">
        <v>118</v>
      </c>
      <c r="CY88" s="86"/>
      <c r="CZ88" s="86"/>
    </row>
    <row r="89" spans="1:104" customFormat="1" x14ac:dyDescent="0.45">
      <c r="A89" s="100" t="s">
        <v>30</v>
      </c>
      <c r="B89" s="100"/>
      <c r="C89" s="100"/>
      <c r="D89" s="100"/>
      <c r="E89" s="100"/>
      <c r="F89" s="100"/>
      <c r="G89" s="88">
        <f>IFERROR(L89*Y89*U89,0)</f>
        <v>0</v>
      </c>
      <c r="H89" s="88"/>
      <c r="I89" s="88"/>
      <c r="J89" s="88"/>
      <c r="K89" s="88"/>
      <c r="L89" s="106">
        <f>SUMIFS(見積!見積数,見積!報告者名,A!K$1,見積!月,A$88,見積!年,YEAR(EDATE(A!R1,-2)))</f>
        <v>0</v>
      </c>
      <c r="M89" s="106"/>
      <c r="N89" s="106"/>
      <c r="O89" s="106"/>
      <c r="P89" s="88">
        <f>SUMIFS(見積!見積額,見積!報告者名,A!K$1,見積!月,A$88,見積!年,YEAR(EDATE(A!R1,-2)))</f>
        <v>0</v>
      </c>
      <c r="Q89" s="88"/>
      <c r="R89" s="88"/>
      <c r="S89" s="88"/>
      <c r="T89" s="88"/>
      <c r="U89" s="107">
        <f>VLOOKUP(A!$K$1,受注率!$A$3:$P$15,12,FALSE)</f>
        <v>2.5274725274725275E-2</v>
      </c>
      <c r="V89" s="107"/>
      <c r="W89" s="107"/>
      <c r="X89" s="107"/>
      <c r="Y89" s="88" t="str">
        <f>IFERROR(P89/L89,"")</f>
        <v/>
      </c>
      <c r="Z89" s="88"/>
      <c r="AA89" s="88"/>
      <c r="AB89" s="88"/>
      <c r="AC89" s="88"/>
      <c r="AD89" s="88"/>
      <c r="AE89" s="25"/>
      <c r="AF89" s="100" t="s">
        <v>30</v>
      </c>
      <c r="AG89" s="100"/>
      <c r="AH89" s="100"/>
      <c r="AI89" s="100"/>
      <c r="AJ89" s="100"/>
      <c r="AK89" s="100"/>
      <c r="AL89" s="105">
        <f>AU54-AO89</f>
        <v>0</v>
      </c>
      <c r="AM89" s="105"/>
      <c r="AN89" s="105"/>
      <c r="AO89" s="88">
        <f>AU89*AR89</f>
        <v>0</v>
      </c>
      <c r="AP89" s="88"/>
      <c r="AQ89" s="88"/>
      <c r="AR89" s="104">
        <v>0.9</v>
      </c>
      <c r="AS89" s="104"/>
      <c r="AT89" s="104"/>
      <c r="AU89" s="88">
        <f>SUMIFS(予算!目標金額,予算!対象ユーザー名,A!K$1,予算!予算月,AF$88)</f>
        <v>0</v>
      </c>
      <c r="AV89" s="88"/>
      <c r="AW89" s="88"/>
      <c r="AX89" s="100" t="s">
        <v>30</v>
      </c>
      <c r="AY89" s="100"/>
      <c r="AZ89" s="100"/>
      <c r="BA89" s="100"/>
      <c r="BB89" s="100"/>
      <c r="BC89" s="100"/>
      <c r="BD89" s="105">
        <f>AU54-BG89</f>
        <v>0</v>
      </c>
      <c r="BE89" s="105"/>
      <c r="BF89" s="105"/>
      <c r="BG89" s="88">
        <f>BM89*BJ89</f>
        <v>0</v>
      </c>
      <c r="BH89" s="88"/>
      <c r="BI89" s="88"/>
      <c r="BJ89" s="104">
        <v>1</v>
      </c>
      <c r="BK89" s="104"/>
      <c r="BL89" s="104"/>
      <c r="BM89" s="88">
        <f>SUMIFS(予算!目標金額,予算!対象ユーザー名,A!K$1,予算!予算月,AX$88)</f>
        <v>0</v>
      </c>
      <c r="BN89" s="88"/>
      <c r="BO89" s="88"/>
      <c r="BP89" s="6"/>
      <c r="BQ89" s="100" t="s">
        <v>30</v>
      </c>
      <c r="BR89" s="100"/>
      <c r="BS89" s="100"/>
      <c r="BT89" s="100"/>
      <c r="BU89" s="100"/>
      <c r="BV89" s="100"/>
      <c r="BW89" s="105">
        <f>BW54-BZ89</f>
        <v>0</v>
      </c>
      <c r="BX89" s="105"/>
      <c r="BY89" s="105"/>
      <c r="BZ89" s="88">
        <f>CF89*CC89</f>
        <v>0</v>
      </c>
      <c r="CA89" s="88"/>
      <c r="CB89" s="88"/>
      <c r="CC89" s="104">
        <v>1</v>
      </c>
      <c r="CD89" s="104"/>
      <c r="CE89" s="104"/>
      <c r="CF89" s="88">
        <f>SUMIFS(予算!目標金額,予算!対象ユーザー名,A!$K$1,予算!予算月,BQ$88)</f>
        <v>0</v>
      </c>
      <c r="CG89" s="88"/>
      <c r="CH89" s="88"/>
      <c r="CI89" s="100" t="s">
        <v>30</v>
      </c>
      <c r="CJ89" s="100"/>
      <c r="CK89" s="100"/>
      <c r="CL89" s="100"/>
      <c r="CM89" s="100"/>
      <c r="CN89" s="100"/>
      <c r="CO89" s="105">
        <f>BW54-CR89</f>
        <v>0</v>
      </c>
      <c r="CP89" s="105"/>
      <c r="CQ89" s="105"/>
      <c r="CR89" s="88">
        <f>CX89*CU89</f>
        <v>0</v>
      </c>
      <c r="CS89" s="88"/>
      <c r="CT89" s="88"/>
      <c r="CU89" s="104">
        <v>1.05</v>
      </c>
      <c r="CV89" s="104"/>
      <c r="CW89" s="104"/>
      <c r="CX89" s="88">
        <f>SUMIFS(予算!目標金額,予算!対象ユーザー名,A!$K$1,予算!予算月,BQ$80)</f>
        <v>0</v>
      </c>
      <c r="CY89" s="88"/>
      <c r="CZ89" s="88"/>
    </row>
    <row r="90" spans="1:104" customFormat="1" x14ac:dyDescent="0.45">
      <c r="A90" s="100" t="s">
        <v>100</v>
      </c>
      <c r="B90" s="100"/>
      <c r="C90" s="100"/>
      <c r="D90" s="100"/>
      <c r="E90" s="100"/>
      <c r="F90" s="100"/>
      <c r="G90" s="88">
        <f>IFERROR(L90*Y90*U90,0)</f>
        <v>0</v>
      </c>
      <c r="H90" s="88"/>
      <c r="I90" s="88"/>
      <c r="J90" s="88"/>
      <c r="K90" s="88"/>
      <c r="L90" s="106">
        <f>SUMIFS(見積!見積数,見積!報告者名,A!K$1,見積!月,A$88,見積!工種,A90,見積!年,YEAR(EDATE(A!R1,-2)))</f>
        <v>0</v>
      </c>
      <c r="M90" s="106"/>
      <c r="N90" s="106"/>
      <c r="O90" s="106"/>
      <c r="P90" s="88">
        <f>SUMIFS(見積!見積額,見積!報告者名,A!K$1,見積!月,A$88,見積!工種,A90,見積!年,YEAR(EDATE(A!R1,-2)))</f>
        <v>0</v>
      </c>
      <c r="Q90" s="88"/>
      <c r="R90" s="88"/>
      <c r="S90" s="88"/>
      <c r="T90" s="88"/>
      <c r="U90" s="107">
        <f>VLOOKUP(A!$K$1,受注率!$A$3:$P$15,13,FALSE)</f>
        <v>2.5270758122743681E-2</v>
      </c>
      <c r="V90" s="107"/>
      <c r="W90" s="107"/>
      <c r="X90" s="107"/>
      <c r="Y90" s="88" t="str">
        <f>IFERROR(P90/L90,"")</f>
        <v/>
      </c>
      <c r="Z90" s="88"/>
      <c r="AA90" s="88"/>
      <c r="AB90" s="88"/>
      <c r="AC90" s="88"/>
      <c r="AD90" s="88"/>
      <c r="AE90" s="25"/>
      <c r="AF90" s="100" t="s">
        <v>100</v>
      </c>
      <c r="AG90" s="100"/>
      <c r="AH90" s="100"/>
      <c r="AI90" s="100"/>
      <c r="AJ90" s="100"/>
      <c r="AK90" s="100"/>
      <c r="AL90" s="105">
        <f>AU55-AO90</f>
        <v>0</v>
      </c>
      <c r="AM90" s="105"/>
      <c r="AN90" s="105"/>
      <c r="AO90" s="88">
        <f t="shared" ref="AO90:AO93" si="84">AU90*AR90</f>
        <v>0</v>
      </c>
      <c r="AP90" s="88"/>
      <c r="AQ90" s="88"/>
      <c r="AR90" s="104">
        <v>0.9</v>
      </c>
      <c r="AS90" s="104"/>
      <c r="AT90" s="104"/>
      <c r="AU90" s="88">
        <f>SUMIFS(予算!AP,予算!対象ユーザー名,A!$K$1,予算!予算月,AF$88)</f>
        <v>0</v>
      </c>
      <c r="AV90" s="88"/>
      <c r="AW90" s="88"/>
      <c r="AX90" s="100" t="s">
        <v>100</v>
      </c>
      <c r="AY90" s="100"/>
      <c r="AZ90" s="100"/>
      <c r="BA90" s="100"/>
      <c r="BB90" s="100"/>
      <c r="BC90" s="100"/>
      <c r="BD90" s="105">
        <f>AU55-BG90</f>
        <v>0</v>
      </c>
      <c r="BE90" s="105"/>
      <c r="BF90" s="105"/>
      <c r="BG90" s="88">
        <f t="shared" ref="BG90:BG93" si="85">BM90*BJ90</f>
        <v>0</v>
      </c>
      <c r="BH90" s="88"/>
      <c r="BI90" s="88"/>
      <c r="BJ90" s="104">
        <v>1</v>
      </c>
      <c r="BK90" s="104"/>
      <c r="BL90" s="104"/>
      <c r="BM90" s="88">
        <f>SUMIFS(予算!AP,予算!対象ユーザー名,A!$K$1,予算!予算月,AX$88)</f>
        <v>0</v>
      </c>
      <c r="BN90" s="88"/>
      <c r="BO90" s="88"/>
      <c r="BP90" s="6"/>
      <c r="BQ90" s="100" t="s">
        <v>100</v>
      </c>
      <c r="BR90" s="100"/>
      <c r="BS90" s="100"/>
      <c r="BT90" s="100"/>
      <c r="BU90" s="100"/>
      <c r="BV90" s="100"/>
      <c r="BW90" s="105">
        <f>BW55-BZ90</f>
        <v>0</v>
      </c>
      <c r="BX90" s="105"/>
      <c r="BY90" s="105"/>
      <c r="BZ90" s="88">
        <f t="shared" ref="BZ90:BZ93" si="86">CF90*CC90</f>
        <v>0</v>
      </c>
      <c r="CA90" s="88"/>
      <c r="CB90" s="88"/>
      <c r="CC90" s="104">
        <v>1</v>
      </c>
      <c r="CD90" s="104"/>
      <c r="CE90" s="104"/>
      <c r="CF90" s="88">
        <f>SUMIFS(予算!AP,予算!対象ユーザー名,A!$K$1,予算!予算月,BQ$88)</f>
        <v>0</v>
      </c>
      <c r="CG90" s="88"/>
      <c r="CH90" s="88"/>
      <c r="CI90" s="100" t="s">
        <v>100</v>
      </c>
      <c r="CJ90" s="100"/>
      <c r="CK90" s="100"/>
      <c r="CL90" s="100"/>
      <c r="CM90" s="100"/>
      <c r="CN90" s="100"/>
      <c r="CO90" s="105">
        <f>BW55-CR90</f>
        <v>0</v>
      </c>
      <c r="CP90" s="105"/>
      <c r="CQ90" s="105"/>
      <c r="CR90" s="88">
        <f t="shared" ref="CR90:CR93" si="87">CX90*CU90</f>
        <v>0</v>
      </c>
      <c r="CS90" s="88"/>
      <c r="CT90" s="88"/>
      <c r="CU90" s="104">
        <v>1.05</v>
      </c>
      <c r="CV90" s="104"/>
      <c r="CW90" s="104"/>
      <c r="CX90" s="88">
        <f>SUMIFS(予算!AP,予算!対象ユーザー名,A!$K$1,予算!予算月,BQ$80)</f>
        <v>0</v>
      </c>
      <c r="CY90" s="88"/>
      <c r="CZ90" s="88"/>
    </row>
    <row r="91" spans="1:104" customFormat="1" x14ac:dyDescent="0.45">
      <c r="A91" s="100" t="s">
        <v>101</v>
      </c>
      <c r="B91" s="100"/>
      <c r="C91" s="100"/>
      <c r="D91" s="100"/>
      <c r="E91" s="100"/>
      <c r="F91" s="100"/>
      <c r="G91" s="88">
        <f>IFERROR(L91*Y91*U91,0)</f>
        <v>0</v>
      </c>
      <c r="H91" s="88"/>
      <c r="I91" s="88"/>
      <c r="J91" s="88"/>
      <c r="K91" s="88"/>
      <c r="L91" s="106">
        <f>SUMIFS(見積!見積数,見積!報告者名,A!K$1,見積!月,A$88,見積!工種,A91,見積!年,YEAR(EDATE(A!R1,-2)))</f>
        <v>0</v>
      </c>
      <c r="M91" s="106"/>
      <c r="N91" s="106"/>
      <c r="O91" s="106"/>
      <c r="P91" s="88">
        <f>SUMIFS(見積!見積額,見積!報告者名,A!K$1,見積!月,A$88,見積!工種,A91,見積!年,YEAR(EDATE(A!R1,-2)))</f>
        <v>0</v>
      </c>
      <c r="Q91" s="88"/>
      <c r="R91" s="88"/>
      <c r="S91" s="88"/>
      <c r="T91" s="88"/>
      <c r="U91" s="107">
        <f>VLOOKUP(A!$K$1,受注率!$A$3:$P$15,14,FALSE)</f>
        <v>2.6666666666666668E-2</v>
      </c>
      <c r="V91" s="107"/>
      <c r="W91" s="107"/>
      <c r="X91" s="107"/>
      <c r="Y91" s="88" t="str">
        <f>IFERROR(P91/L91,"")</f>
        <v/>
      </c>
      <c r="Z91" s="88"/>
      <c r="AA91" s="88"/>
      <c r="AB91" s="88"/>
      <c r="AC91" s="88"/>
      <c r="AD91" s="88"/>
      <c r="AE91" s="25"/>
      <c r="AF91" s="100" t="s">
        <v>101</v>
      </c>
      <c r="AG91" s="100"/>
      <c r="AH91" s="100"/>
      <c r="AI91" s="100"/>
      <c r="AJ91" s="100"/>
      <c r="AK91" s="100"/>
      <c r="AL91" s="105">
        <f>AU56-AO91</f>
        <v>0</v>
      </c>
      <c r="AM91" s="105"/>
      <c r="AN91" s="105"/>
      <c r="AO91" s="88">
        <f t="shared" si="84"/>
        <v>0</v>
      </c>
      <c r="AP91" s="88"/>
      <c r="AQ91" s="88"/>
      <c r="AR91" s="104">
        <v>0.9</v>
      </c>
      <c r="AS91" s="104"/>
      <c r="AT91" s="104"/>
      <c r="AU91" s="88">
        <f>SUMIFS(予算!SP,予算!対象ユーザー名,A!$K$1,予算!予算月,AF$88)</f>
        <v>0</v>
      </c>
      <c r="AV91" s="88"/>
      <c r="AW91" s="88"/>
      <c r="AX91" s="100" t="s">
        <v>101</v>
      </c>
      <c r="AY91" s="100"/>
      <c r="AZ91" s="100"/>
      <c r="BA91" s="100"/>
      <c r="BB91" s="100"/>
      <c r="BC91" s="100"/>
      <c r="BD91" s="105">
        <f>AU56-BG91</f>
        <v>0</v>
      </c>
      <c r="BE91" s="105"/>
      <c r="BF91" s="105"/>
      <c r="BG91" s="88">
        <f t="shared" si="85"/>
        <v>0</v>
      </c>
      <c r="BH91" s="88"/>
      <c r="BI91" s="88"/>
      <c r="BJ91" s="104">
        <v>1</v>
      </c>
      <c r="BK91" s="104"/>
      <c r="BL91" s="104"/>
      <c r="BM91" s="88">
        <f>SUMIFS(予算!SP,予算!対象ユーザー名,A!$K$1,予算!予算月,AX$88)</f>
        <v>0</v>
      </c>
      <c r="BN91" s="88"/>
      <c r="BO91" s="88"/>
      <c r="BP91" s="6"/>
      <c r="BQ91" s="100" t="s">
        <v>101</v>
      </c>
      <c r="BR91" s="100"/>
      <c r="BS91" s="100"/>
      <c r="BT91" s="100"/>
      <c r="BU91" s="100"/>
      <c r="BV91" s="100"/>
      <c r="BW91" s="105">
        <f>BW56-BZ91</f>
        <v>0</v>
      </c>
      <c r="BX91" s="105"/>
      <c r="BY91" s="105"/>
      <c r="BZ91" s="88">
        <f t="shared" si="86"/>
        <v>0</v>
      </c>
      <c r="CA91" s="88"/>
      <c r="CB91" s="88"/>
      <c r="CC91" s="104">
        <v>1</v>
      </c>
      <c r="CD91" s="104"/>
      <c r="CE91" s="104"/>
      <c r="CF91" s="88">
        <f>SUMIFS(予算!SP,予算!対象ユーザー名,A!$K$1,予算!予算月,BQ$88)</f>
        <v>0</v>
      </c>
      <c r="CG91" s="88"/>
      <c r="CH91" s="88"/>
      <c r="CI91" s="100" t="s">
        <v>101</v>
      </c>
      <c r="CJ91" s="100"/>
      <c r="CK91" s="100"/>
      <c r="CL91" s="100"/>
      <c r="CM91" s="100"/>
      <c r="CN91" s="100"/>
      <c r="CO91" s="105">
        <f>BW56-CR91</f>
        <v>0</v>
      </c>
      <c r="CP91" s="105"/>
      <c r="CQ91" s="105"/>
      <c r="CR91" s="88">
        <f t="shared" si="87"/>
        <v>0</v>
      </c>
      <c r="CS91" s="88"/>
      <c r="CT91" s="88"/>
      <c r="CU91" s="104">
        <v>1.05</v>
      </c>
      <c r="CV91" s="104"/>
      <c r="CW91" s="104"/>
      <c r="CX91" s="88">
        <f>SUMIFS(予算!SP,予算!対象ユーザー名,A!$K$1,予算!予算月,BQ$80)</f>
        <v>0</v>
      </c>
      <c r="CY91" s="88"/>
      <c r="CZ91" s="88"/>
    </row>
    <row r="92" spans="1:104" customFormat="1" x14ac:dyDescent="0.45">
      <c r="A92" s="100" t="s">
        <v>102</v>
      </c>
      <c r="B92" s="100"/>
      <c r="C92" s="100"/>
      <c r="D92" s="100"/>
      <c r="E92" s="100"/>
      <c r="F92" s="100"/>
      <c r="G92" s="88">
        <f>IFERROR(L92*Y92*U92,0)</f>
        <v>0</v>
      </c>
      <c r="H92" s="88"/>
      <c r="I92" s="88"/>
      <c r="J92" s="88"/>
      <c r="K92" s="88"/>
      <c r="L92" s="106">
        <f>SUMIFS(見積!見積数,見積!報告者名,A!K$1,見積!月,A$88,見積!工種,A92,見積!年,YEAR(EDATE(A!R1,-2)))</f>
        <v>0</v>
      </c>
      <c r="M92" s="106"/>
      <c r="N92" s="106"/>
      <c r="O92" s="106"/>
      <c r="P92" s="88">
        <f>SUMIFS(見積!見積額,見積!報告者名,A!K$1,見積!月,A$88,見積!工種,A92,見積!年,YEAR(EDATE(A!R1,-2)))</f>
        <v>0</v>
      </c>
      <c r="Q92" s="88"/>
      <c r="R92" s="88"/>
      <c r="S92" s="88"/>
      <c r="T92" s="88"/>
      <c r="U92" s="107">
        <f>VLOOKUP(A!$K$1,受注率!$A$3:$P$15,15,FALSE)</f>
        <v>2.5540275049115914E-2</v>
      </c>
      <c r="V92" s="107"/>
      <c r="W92" s="107"/>
      <c r="X92" s="107"/>
      <c r="Y92" s="88" t="str">
        <f>IFERROR(P92/L92,"")</f>
        <v/>
      </c>
      <c r="Z92" s="88"/>
      <c r="AA92" s="88"/>
      <c r="AB92" s="88"/>
      <c r="AC92" s="88"/>
      <c r="AD92" s="88"/>
      <c r="AE92" s="25"/>
      <c r="AF92" s="100" t="s">
        <v>102</v>
      </c>
      <c r="AG92" s="100"/>
      <c r="AH92" s="100"/>
      <c r="AI92" s="100"/>
      <c r="AJ92" s="100"/>
      <c r="AK92" s="100"/>
      <c r="AL92" s="105">
        <f>AU57-AO92</f>
        <v>0</v>
      </c>
      <c r="AM92" s="105"/>
      <c r="AN92" s="105"/>
      <c r="AO92" s="88">
        <f t="shared" si="84"/>
        <v>0</v>
      </c>
      <c r="AP92" s="88"/>
      <c r="AQ92" s="88"/>
      <c r="AR92" s="104">
        <v>0.9</v>
      </c>
      <c r="AS92" s="104"/>
      <c r="AT92" s="104"/>
      <c r="AU92" s="88">
        <f>SUMIFS(予算!TB,予算!対象ユーザー名,A!$K$1,予算!予算月,AF$88)</f>
        <v>0</v>
      </c>
      <c r="AV92" s="88"/>
      <c r="AW92" s="88"/>
      <c r="AX92" s="100" t="s">
        <v>102</v>
      </c>
      <c r="AY92" s="100"/>
      <c r="AZ92" s="100"/>
      <c r="BA92" s="100"/>
      <c r="BB92" s="100"/>
      <c r="BC92" s="100"/>
      <c r="BD92" s="105">
        <f>AU57-BG92</f>
        <v>0</v>
      </c>
      <c r="BE92" s="105"/>
      <c r="BF92" s="105"/>
      <c r="BG92" s="88">
        <f t="shared" si="85"/>
        <v>0</v>
      </c>
      <c r="BH92" s="88"/>
      <c r="BI92" s="88"/>
      <c r="BJ92" s="104">
        <v>1</v>
      </c>
      <c r="BK92" s="104"/>
      <c r="BL92" s="104"/>
      <c r="BM92" s="88">
        <f>SUMIFS(予算!TB,予算!対象ユーザー名,A!$K$1,予算!予算月,AX$88)</f>
        <v>0</v>
      </c>
      <c r="BN92" s="88"/>
      <c r="BO92" s="88"/>
      <c r="BP92" s="6"/>
      <c r="BQ92" s="100" t="s">
        <v>102</v>
      </c>
      <c r="BR92" s="100"/>
      <c r="BS92" s="100"/>
      <c r="BT92" s="100"/>
      <c r="BU92" s="100"/>
      <c r="BV92" s="100"/>
      <c r="BW92" s="105">
        <f>BW57-BZ92</f>
        <v>0</v>
      </c>
      <c r="BX92" s="105"/>
      <c r="BY92" s="105"/>
      <c r="BZ92" s="88">
        <f t="shared" si="86"/>
        <v>0</v>
      </c>
      <c r="CA92" s="88"/>
      <c r="CB92" s="88"/>
      <c r="CC92" s="104">
        <v>1</v>
      </c>
      <c r="CD92" s="104"/>
      <c r="CE92" s="104"/>
      <c r="CF92" s="88">
        <f>SUMIFS(予算!TB,予算!対象ユーザー名,A!$K$1,予算!予算月,BQ$88)</f>
        <v>0</v>
      </c>
      <c r="CG92" s="88"/>
      <c r="CH92" s="88"/>
      <c r="CI92" s="100" t="s">
        <v>102</v>
      </c>
      <c r="CJ92" s="100"/>
      <c r="CK92" s="100"/>
      <c r="CL92" s="100"/>
      <c r="CM92" s="100"/>
      <c r="CN92" s="100"/>
      <c r="CO92" s="105">
        <f>BW57-CR92</f>
        <v>0</v>
      </c>
      <c r="CP92" s="105"/>
      <c r="CQ92" s="105"/>
      <c r="CR92" s="88">
        <f t="shared" si="87"/>
        <v>0</v>
      </c>
      <c r="CS92" s="88"/>
      <c r="CT92" s="88"/>
      <c r="CU92" s="104">
        <v>1.05</v>
      </c>
      <c r="CV92" s="104"/>
      <c r="CW92" s="104"/>
      <c r="CX92" s="88">
        <f>SUMIFS(予算!TB,予算!対象ユーザー名,A!$K$1,予算!予算月,BQ$80)</f>
        <v>0</v>
      </c>
      <c r="CY92" s="88"/>
      <c r="CZ92" s="88"/>
    </row>
    <row r="93" spans="1:104" customFormat="1" x14ac:dyDescent="0.45">
      <c r="A93" s="100" t="s">
        <v>103</v>
      </c>
      <c r="B93" s="100"/>
      <c r="C93" s="100"/>
      <c r="D93" s="100"/>
      <c r="E93" s="100"/>
      <c r="F93" s="100"/>
      <c r="G93" s="88">
        <f>IFERROR(L93*Y93*U93,0)</f>
        <v>0</v>
      </c>
      <c r="H93" s="88"/>
      <c r="I93" s="88"/>
      <c r="J93" s="88"/>
      <c r="K93" s="88"/>
      <c r="L93" s="106">
        <f>L89-L90-L91-L92</f>
        <v>0</v>
      </c>
      <c r="M93" s="106"/>
      <c r="N93" s="106"/>
      <c r="O93" s="106"/>
      <c r="P93" s="88">
        <f>P89-P90-P91-P92</f>
        <v>0</v>
      </c>
      <c r="Q93" s="88"/>
      <c r="R93" s="88"/>
      <c r="S93" s="88"/>
      <c r="T93" s="88"/>
      <c r="U93" s="107">
        <f>VLOOKUP(A!$K$1,受注率!$A$3:$P$16,11,FALSE)</f>
        <v>0</v>
      </c>
      <c r="V93" s="107"/>
      <c r="W93" s="107"/>
      <c r="X93" s="107"/>
      <c r="Y93" s="88" t="str">
        <f>IFERROR(P93/L93,"")</f>
        <v/>
      </c>
      <c r="Z93" s="88"/>
      <c r="AA93" s="88"/>
      <c r="AB93" s="88"/>
      <c r="AC93" s="88"/>
      <c r="AD93" s="88"/>
      <c r="AE93" s="25"/>
      <c r="AF93" s="100" t="s">
        <v>103</v>
      </c>
      <c r="AG93" s="100"/>
      <c r="AH93" s="100"/>
      <c r="AI93" s="100"/>
      <c r="AJ93" s="100"/>
      <c r="AK93" s="100"/>
      <c r="AL93" s="105">
        <f>AU58-AO93</f>
        <v>0</v>
      </c>
      <c r="AM93" s="105"/>
      <c r="AN93" s="105"/>
      <c r="AO93" s="88">
        <f t="shared" si="84"/>
        <v>0</v>
      </c>
      <c r="AP93" s="88"/>
      <c r="AQ93" s="88"/>
      <c r="AR93" s="104">
        <v>0.9</v>
      </c>
      <c r="AS93" s="104"/>
      <c r="AT93" s="104"/>
      <c r="AU93" s="88">
        <f>SUMIFS(予算!その他,予算!対象ユーザー名,A!$K$1,予算!予算月,AF$88)</f>
        <v>0</v>
      </c>
      <c r="AV93" s="88"/>
      <c r="AW93" s="88"/>
      <c r="AX93" s="100" t="s">
        <v>103</v>
      </c>
      <c r="AY93" s="100"/>
      <c r="AZ93" s="100"/>
      <c r="BA93" s="100"/>
      <c r="BB93" s="100"/>
      <c r="BC93" s="100"/>
      <c r="BD93" s="105">
        <f>AU58-BG93</f>
        <v>0</v>
      </c>
      <c r="BE93" s="105"/>
      <c r="BF93" s="105"/>
      <c r="BG93" s="88">
        <f t="shared" si="85"/>
        <v>0</v>
      </c>
      <c r="BH93" s="88"/>
      <c r="BI93" s="88"/>
      <c r="BJ93" s="104">
        <v>1</v>
      </c>
      <c r="BK93" s="104"/>
      <c r="BL93" s="104"/>
      <c r="BM93" s="88">
        <f>SUMIFS(予算!その他,予算!対象ユーザー名,A!$K$1,予算!予算月,AX$88)</f>
        <v>0</v>
      </c>
      <c r="BN93" s="88"/>
      <c r="BO93" s="88"/>
      <c r="BP93" s="6"/>
      <c r="BQ93" s="100" t="s">
        <v>103</v>
      </c>
      <c r="BR93" s="100"/>
      <c r="BS93" s="100"/>
      <c r="BT93" s="100"/>
      <c r="BU93" s="100"/>
      <c r="BV93" s="100"/>
      <c r="BW93" s="105">
        <f>BW58-BZ93</f>
        <v>0</v>
      </c>
      <c r="BX93" s="105"/>
      <c r="BY93" s="105"/>
      <c r="BZ93" s="88">
        <f t="shared" si="86"/>
        <v>0</v>
      </c>
      <c r="CA93" s="88"/>
      <c r="CB93" s="88"/>
      <c r="CC93" s="104">
        <v>1</v>
      </c>
      <c r="CD93" s="104"/>
      <c r="CE93" s="104"/>
      <c r="CF93" s="88">
        <f>SUMIFS(予算!その他,予算!対象ユーザー名,A!$K$1,予算!予算月,BQ$88)</f>
        <v>0</v>
      </c>
      <c r="CG93" s="88"/>
      <c r="CH93" s="88"/>
      <c r="CI93" s="100" t="s">
        <v>103</v>
      </c>
      <c r="CJ93" s="100"/>
      <c r="CK93" s="100"/>
      <c r="CL93" s="100"/>
      <c r="CM93" s="100"/>
      <c r="CN93" s="100"/>
      <c r="CO93" s="105">
        <f>BW58-CR93</f>
        <v>0</v>
      </c>
      <c r="CP93" s="105"/>
      <c r="CQ93" s="105"/>
      <c r="CR93" s="88">
        <f t="shared" si="87"/>
        <v>0</v>
      </c>
      <c r="CS93" s="88"/>
      <c r="CT93" s="88"/>
      <c r="CU93" s="104">
        <v>1.05</v>
      </c>
      <c r="CV93" s="104"/>
      <c r="CW93" s="104"/>
      <c r="CX93" s="88">
        <f>SUMIFS(予算!その他,予算!対象ユーザー名,A!$K$1,予算!予算月,BQ$80)</f>
        <v>0</v>
      </c>
      <c r="CY93" s="88"/>
      <c r="CZ93" s="88"/>
    </row>
    <row r="94" spans="1:104" customFormat="1" ht="11.25" customHeight="1" x14ac:dyDescent="0.4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</row>
    <row r="95" spans="1:104" customFormat="1" hidden="1" x14ac:dyDescent="0.45">
      <c r="A95" t="s">
        <v>41</v>
      </c>
      <c r="J95" s="6"/>
    </row>
    <row r="96" spans="1:104" hidden="1" x14ac:dyDescent="0.45">
      <c r="A96" t="s">
        <v>42</v>
      </c>
    </row>
    <row r="97" spans="1:91" hidden="1" x14ac:dyDescent="0.45">
      <c r="A97" s="146" t="s">
        <v>13</v>
      </c>
      <c r="B97" s="147"/>
      <c r="C97" s="147"/>
      <c r="D97" s="147"/>
      <c r="E97" s="147"/>
      <c r="F97" s="148"/>
      <c r="G97" s="123" t="s">
        <v>30</v>
      </c>
      <c r="H97" s="124"/>
      <c r="I97" s="124"/>
      <c r="J97" s="124"/>
      <c r="K97" s="125"/>
      <c r="L97" s="135" t="s">
        <v>1</v>
      </c>
      <c r="M97" s="136"/>
      <c r="N97" s="136"/>
      <c r="O97" s="136"/>
      <c r="P97" s="137"/>
      <c r="Q97" s="135" t="s">
        <v>2</v>
      </c>
      <c r="R97" s="136"/>
      <c r="S97" s="136"/>
      <c r="T97" s="136"/>
      <c r="U97" s="137"/>
      <c r="V97" s="135" t="s">
        <v>3</v>
      </c>
      <c r="W97" s="136"/>
      <c r="X97" s="136"/>
      <c r="Y97" s="136"/>
      <c r="Z97" s="137"/>
      <c r="AA97" s="123" t="s">
        <v>14</v>
      </c>
      <c r="AB97" s="124"/>
      <c r="AC97" s="124"/>
      <c r="AD97" s="124"/>
      <c r="AE97" s="125"/>
      <c r="AF97" s="135" t="s">
        <v>15</v>
      </c>
      <c r="AG97" s="136"/>
      <c r="AH97" s="136"/>
      <c r="AI97" s="136"/>
      <c r="AJ97" s="137"/>
      <c r="AK97" s="135" t="s">
        <v>16</v>
      </c>
      <c r="AL97" s="136"/>
      <c r="AM97" s="136"/>
      <c r="AN97" s="136"/>
      <c r="AO97" s="137"/>
      <c r="AP97" s="135" t="s">
        <v>17</v>
      </c>
      <c r="AQ97" s="136"/>
      <c r="AR97" s="136"/>
      <c r="AS97" s="136"/>
      <c r="AT97" s="137"/>
      <c r="AU97" s="123" t="s">
        <v>18</v>
      </c>
      <c r="AV97" s="124"/>
      <c r="AW97" s="124"/>
      <c r="AX97" s="124"/>
      <c r="AY97" s="125"/>
      <c r="AZ97" s="135" t="s">
        <v>19</v>
      </c>
      <c r="BA97" s="136"/>
      <c r="BB97" s="136"/>
      <c r="BC97" s="136"/>
      <c r="BD97" s="137"/>
      <c r="BE97" s="135" t="s">
        <v>20</v>
      </c>
      <c r="BF97" s="136"/>
      <c r="BG97" s="136"/>
      <c r="BH97" s="136"/>
      <c r="BI97" s="137"/>
      <c r="BJ97" s="135" t="s">
        <v>21</v>
      </c>
      <c r="BK97" s="136"/>
      <c r="BL97" s="136"/>
      <c r="BM97" s="136"/>
      <c r="BN97" s="137"/>
      <c r="BO97" s="123" t="s">
        <v>22</v>
      </c>
      <c r="BP97" s="124"/>
      <c r="BQ97" s="124"/>
      <c r="BR97" s="124"/>
      <c r="BS97" s="125"/>
      <c r="BT97" s="135" t="s">
        <v>23</v>
      </c>
      <c r="BU97" s="136"/>
      <c r="BV97" s="136"/>
      <c r="BW97" s="136"/>
      <c r="BX97" s="137"/>
      <c r="BY97" s="135" t="s">
        <v>24</v>
      </c>
      <c r="BZ97" s="136"/>
      <c r="CA97" s="136"/>
      <c r="CB97" s="136"/>
      <c r="CC97" s="137"/>
      <c r="CD97" s="135" t="s">
        <v>25</v>
      </c>
      <c r="CE97" s="136"/>
      <c r="CF97" s="136"/>
      <c r="CG97" s="136"/>
      <c r="CH97" s="137"/>
      <c r="CI97" s="123" t="s">
        <v>26</v>
      </c>
      <c r="CJ97" s="124"/>
      <c r="CK97" s="124"/>
      <c r="CL97" s="124"/>
      <c r="CM97" s="125"/>
    </row>
    <row r="98" spans="1:91" hidden="1" x14ac:dyDescent="0.45">
      <c r="A98" s="149"/>
      <c r="B98" s="150"/>
      <c r="C98" s="150"/>
      <c r="D98" s="150"/>
      <c r="E98" s="150"/>
      <c r="F98" s="151"/>
      <c r="G98" s="123" t="s">
        <v>13</v>
      </c>
      <c r="H98" s="124"/>
      <c r="I98" s="125"/>
      <c r="J98" s="123" t="s">
        <v>5</v>
      </c>
      <c r="K98" s="125"/>
      <c r="L98" s="135" t="s">
        <v>13</v>
      </c>
      <c r="M98" s="136"/>
      <c r="N98" s="137"/>
      <c r="O98" s="135" t="s">
        <v>5</v>
      </c>
      <c r="P98" s="137"/>
      <c r="Q98" s="135" t="s">
        <v>13</v>
      </c>
      <c r="R98" s="136"/>
      <c r="S98" s="137"/>
      <c r="T98" s="135" t="s">
        <v>5</v>
      </c>
      <c r="U98" s="137"/>
      <c r="V98" s="135" t="s">
        <v>13</v>
      </c>
      <c r="W98" s="136"/>
      <c r="X98" s="137"/>
      <c r="Y98" s="135" t="s">
        <v>5</v>
      </c>
      <c r="Z98" s="137"/>
      <c r="AA98" s="123" t="s">
        <v>13</v>
      </c>
      <c r="AB98" s="124"/>
      <c r="AC98" s="125"/>
      <c r="AD98" s="123" t="s">
        <v>5</v>
      </c>
      <c r="AE98" s="125"/>
      <c r="AF98" s="135" t="s">
        <v>13</v>
      </c>
      <c r="AG98" s="136"/>
      <c r="AH98" s="137"/>
      <c r="AI98" s="135" t="s">
        <v>5</v>
      </c>
      <c r="AJ98" s="137"/>
      <c r="AK98" s="135" t="s">
        <v>13</v>
      </c>
      <c r="AL98" s="136"/>
      <c r="AM98" s="137"/>
      <c r="AN98" s="135" t="s">
        <v>5</v>
      </c>
      <c r="AO98" s="137"/>
      <c r="AP98" s="135" t="s">
        <v>13</v>
      </c>
      <c r="AQ98" s="136"/>
      <c r="AR98" s="137"/>
      <c r="AS98" s="135" t="s">
        <v>5</v>
      </c>
      <c r="AT98" s="137"/>
      <c r="AU98" s="123" t="s">
        <v>13</v>
      </c>
      <c r="AV98" s="124"/>
      <c r="AW98" s="125"/>
      <c r="AX98" s="123" t="s">
        <v>5</v>
      </c>
      <c r="AY98" s="125"/>
      <c r="AZ98" s="135" t="s">
        <v>13</v>
      </c>
      <c r="BA98" s="136"/>
      <c r="BB98" s="137"/>
      <c r="BC98" s="135" t="s">
        <v>5</v>
      </c>
      <c r="BD98" s="137"/>
      <c r="BE98" s="135" t="s">
        <v>13</v>
      </c>
      <c r="BF98" s="136"/>
      <c r="BG98" s="137"/>
      <c r="BH98" s="135" t="s">
        <v>5</v>
      </c>
      <c r="BI98" s="137"/>
      <c r="BJ98" s="135" t="s">
        <v>13</v>
      </c>
      <c r="BK98" s="136"/>
      <c r="BL98" s="137"/>
      <c r="BM98" s="135" t="s">
        <v>5</v>
      </c>
      <c r="BN98" s="137"/>
      <c r="BO98" s="123" t="s">
        <v>13</v>
      </c>
      <c r="BP98" s="124"/>
      <c r="BQ98" s="125"/>
      <c r="BR98" s="123" t="s">
        <v>5</v>
      </c>
      <c r="BS98" s="125"/>
      <c r="BT98" s="135" t="s">
        <v>13</v>
      </c>
      <c r="BU98" s="136"/>
      <c r="BV98" s="137"/>
      <c r="BW98" s="135" t="s">
        <v>5</v>
      </c>
      <c r="BX98" s="137"/>
      <c r="BY98" s="135" t="s">
        <v>13</v>
      </c>
      <c r="BZ98" s="136"/>
      <c r="CA98" s="137"/>
      <c r="CB98" s="135" t="s">
        <v>5</v>
      </c>
      <c r="CC98" s="137"/>
      <c r="CD98" s="135" t="s">
        <v>13</v>
      </c>
      <c r="CE98" s="136"/>
      <c r="CF98" s="137"/>
      <c r="CG98" s="135" t="s">
        <v>5</v>
      </c>
      <c r="CH98" s="137"/>
      <c r="CI98" s="123" t="s">
        <v>13</v>
      </c>
      <c r="CJ98" s="124"/>
      <c r="CK98" s="125"/>
      <c r="CL98" s="123" t="s">
        <v>5</v>
      </c>
      <c r="CM98" s="125"/>
    </row>
    <row r="99" spans="1:91" hidden="1" x14ac:dyDescent="0.45">
      <c r="A99" s="146" t="s">
        <v>138</v>
      </c>
      <c r="B99" s="147"/>
      <c r="C99" s="147"/>
      <c r="D99" s="147"/>
      <c r="E99" s="135" t="s">
        <v>131</v>
      </c>
      <c r="F99" s="137"/>
      <c r="G99" s="81">
        <f>G104+G109</f>
        <v>0</v>
      </c>
      <c r="H99" s="82"/>
      <c r="I99" s="83"/>
      <c r="J99" s="84" t="e">
        <f>G99/G100</f>
        <v>#DIV/0!</v>
      </c>
      <c r="K99" s="85"/>
      <c r="L99" s="78">
        <f>L104+L109</f>
        <v>0</v>
      </c>
      <c r="M99" s="79"/>
      <c r="N99" s="80"/>
      <c r="O99" s="76" t="e">
        <f>L99/L100</f>
        <v>#DIV/0!</v>
      </c>
      <c r="P99" s="77"/>
      <c r="Q99" s="78">
        <f>Q104+Q109</f>
        <v>0</v>
      </c>
      <c r="R99" s="79"/>
      <c r="S99" s="80"/>
      <c r="T99" s="76" t="e">
        <f>Q99/Q100</f>
        <v>#DIV/0!</v>
      </c>
      <c r="U99" s="77"/>
      <c r="V99" s="78">
        <f>V104+V109</f>
        <v>0</v>
      </c>
      <c r="W99" s="79"/>
      <c r="X99" s="80"/>
      <c r="Y99" s="76" t="e">
        <f>V99/V100</f>
        <v>#DIV/0!</v>
      </c>
      <c r="Z99" s="77"/>
      <c r="AA99" s="81">
        <f>AA104+AA109</f>
        <v>0</v>
      </c>
      <c r="AB99" s="82"/>
      <c r="AC99" s="83"/>
      <c r="AD99" s="84" t="e">
        <f>AA99/AA100</f>
        <v>#DIV/0!</v>
      </c>
      <c r="AE99" s="85"/>
      <c r="AF99" s="78">
        <f>AF104+AF109</f>
        <v>0</v>
      </c>
      <c r="AG99" s="79"/>
      <c r="AH99" s="80"/>
      <c r="AI99" s="76" t="e">
        <f>AF99/AF100</f>
        <v>#DIV/0!</v>
      </c>
      <c r="AJ99" s="77"/>
      <c r="AK99" s="78">
        <f>AK104+AK109</f>
        <v>0</v>
      </c>
      <c r="AL99" s="79"/>
      <c r="AM99" s="80"/>
      <c r="AN99" s="76" t="e">
        <f>AK99/AK100</f>
        <v>#DIV/0!</v>
      </c>
      <c r="AO99" s="77"/>
      <c r="AP99" s="78">
        <f>AP104+AP109</f>
        <v>0</v>
      </c>
      <c r="AQ99" s="79"/>
      <c r="AR99" s="80"/>
      <c r="AS99" s="76" t="e">
        <f>AP99/AP100</f>
        <v>#DIV/0!</v>
      </c>
      <c r="AT99" s="77"/>
      <c r="AU99" s="81">
        <f>AU104+AU109</f>
        <v>0</v>
      </c>
      <c r="AV99" s="82"/>
      <c r="AW99" s="83"/>
      <c r="AX99" s="84" t="e">
        <f>AU99/AU100</f>
        <v>#DIV/0!</v>
      </c>
      <c r="AY99" s="85"/>
      <c r="AZ99" s="78">
        <f>AZ104+AZ109</f>
        <v>0</v>
      </c>
      <c r="BA99" s="79"/>
      <c r="BB99" s="80"/>
      <c r="BC99" s="76" t="e">
        <f>AZ99/AZ100</f>
        <v>#DIV/0!</v>
      </c>
      <c r="BD99" s="77"/>
      <c r="BE99" s="78">
        <f>BE104+BE109</f>
        <v>0</v>
      </c>
      <c r="BF99" s="79"/>
      <c r="BG99" s="80"/>
      <c r="BH99" s="76" t="e">
        <f>BE99/BE100</f>
        <v>#DIV/0!</v>
      </c>
      <c r="BI99" s="77"/>
      <c r="BJ99" s="78">
        <f>BJ104+BJ109</f>
        <v>0</v>
      </c>
      <c r="BK99" s="79"/>
      <c r="BL99" s="80"/>
      <c r="BM99" s="76" t="e">
        <f>BJ99/BJ100</f>
        <v>#DIV/0!</v>
      </c>
      <c r="BN99" s="77"/>
      <c r="BO99" s="81">
        <f>BO104+BO109</f>
        <v>0</v>
      </c>
      <c r="BP99" s="82"/>
      <c r="BQ99" s="83"/>
      <c r="BR99" s="84" t="e">
        <f>BO99/BO100</f>
        <v>#DIV/0!</v>
      </c>
      <c r="BS99" s="85"/>
      <c r="BT99" s="78">
        <f>BT104+BT109</f>
        <v>0</v>
      </c>
      <c r="BU99" s="79"/>
      <c r="BV99" s="80"/>
      <c r="BW99" s="76" t="e">
        <f>BT99/BT100</f>
        <v>#DIV/0!</v>
      </c>
      <c r="BX99" s="77"/>
      <c r="BY99" s="78">
        <f>BY104+BY109</f>
        <v>0</v>
      </c>
      <c r="BZ99" s="79"/>
      <c r="CA99" s="80"/>
      <c r="CB99" s="76" t="e">
        <f>BY99/BY100</f>
        <v>#DIV/0!</v>
      </c>
      <c r="CC99" s="77"/>
      <c r="CD99" s="78">
        <f>CD104+CD109</f>
        <v>0</v>
      </c>
      <c r="CE99" s="79"/>
      <c r="CF99" s="80"/>
      <c r="CG99" s="76" t="e">
        <f>CD99/CD100</f>
        <v>#DIV/0!</v>
      </c>
      <c r="CH99" s="77"/>
      <c r="CI99" s="81">
        <f>CI104+CI109</f>
        <v>0</v>
      </c>
      <c r="CJ99" s="82"/>
      <c r="CK99" s="83"/>
      <c r="CL99" s="84" t="e">
        <f>CI99/CI100</f>
        <v>#DIV/0!</v>
      </c>
      <c r="CM99" s="85"/>
    </row>
    <row r="100" spans="1:91" hidden="1" x14ac:dyDescent="0.45">
      <c r="A100" s="152"/>
      <c r="B100" s="153"/>
      <c r="C100" s="153"/>
      <c r="D100" s="153"/>
      <c r="E100" s="135" t="s">
        <v>93</v>
      </c>
      <c r="F100" s="137"/>
      <c r="G100" s="81">
        <f>G105+G110</f>
        <v>0</v>
      </c>
      <c r="H100" s="82"/>
      <c r="I100" s="83"/>
      <c r="J100" s="123"/>
      <c r="K100" s="125"/>
      <c r="L100" s="78">
        <f t="shared" ref="L100:L103" si="88">L105+L110</f>
        <v>0</v>
      </c>
      <c r="M100" s="79"/>
      <c r="N100" s="80"/>
      <c r="O100" s="109"/>
      <c r="P100" s="111"/>
      <c r="Q100" s="78">
        <f t="shared" ref="Q100:Q103" si="89">Q105+Q110</f>
        <v>0</v>
      </c>
      <c r="R100" s="79"/>
      <c r="S100" s="80"/>
      <c r="T100" s="109"/>
      <c r="U100" s="111"/>
      <c r="V100" s="78">
        <f t="shared" ref="V100:V103" si="90">V105+V110</f>
        <v>0</v>
      </c>
      <c r="W100" s="79"/>
      <c r="X100" s="80"/>
      <c r="Y100" s="109"/>
      <c r="Z100" s="111"/>
      <c r="AA100" s="81">
        <f>AA105+AA110</f>
        <v>0</v>
      </c>
      <c r="AB100" s="82"/>
      <c r="AC100" s="83"/>
      <c r="AD100" s="123"/>
      <c r="AE100" s="125"/>
      <c r="AF100" s="78">
        <f t="shared" ref="AF100:AF103" si="91">AF105+AF110</f>
        <v>0</v>
      </c>
      <c r="AG100" s="79"/>
      <c r="AH100" s="80"/>
      <c r="AI100" s="109"/>
      <c r="AJ100" s="111"/>
      <c r="AK100" s="78">
        <f t="shared" ref="AK100:AK103" si="92">AK105+AK110</f>
        <v>0</v>
      </c>
      <c r="AL100" s="79"/>
      <c r="AM100" s="80"/>
      <c r="AN100" s="109"/>
      <c r="AO100" s="111"/>
      <c r="AP100" s="78">
        <f t="shared" ref="AP100:AP103" si="93">AP105+AP110</f>
        <v>0</v>
      </c>
      <c r="AQ100" s="79"/>
      <c r="AR100" s="80"/>
      <c r="AS100" s="109"/>
      <c r="AT100" s="111"/>
      <c r="AU100" s="81">
        <f>AU105+AU110</f>
        <v>0</v>
      </c>
      <c r="AV100" s="82"/>
      <c r="AW100" s="83"/>
      <c r="AX100" s="123"/>
      <c r="AY100" s="125"/>
      <c r="AZ100" s="78">
        <f t="shared" ref="AZ100:AZ103" si="94">AZ105+AZ110</f>
        <v>0</v>
      </c>
      <c r="BA100" s="79"/>
      <c r="BB100" s="80"/>
      <c r="BC100" s="109"/>
      <c r="BD100" s="111"/>
      <c r="BE100" s="78">
        <f t="shared" ref="BE100:BE103" si="95">BE105+BE110</f>
        <v>0</v>
      </c>
      <c r="BF100" s="79"/>
      <c r="BG100" s="80"/>
      <c r="BH100" s="109"/>
      <c r="BI100" s="111"/>
      <c r="BJ100" s="78">
        <f t="shared" ref="BJ100:BJ103" si="96">BJ105+BJ110</f>
        <v>0</v>
      </c>
      <c r="BK100" s="79"/>
      <c r="BL100" s="80"/>
      <c r="BM100" s="109"/>
      <c r="BN100" s="111"/>
      <c r="BO100" s="81">
        <f>BO105+BO110</f>
        <v>0</v>
      </c>
      <c r="BP100" s="82"/>
      <c r="BQ100" s="83"/>
      <c r="BR100" s="123"/>
      <c r="BS100" s="125"/>
      <c r="BT100" s="78">
        <f t="shared" ref="BT100:BT103" si="97">BT105+BT110</f>
        <v>0</v>
      </c>
      <c r="BU100" s="79"/>
      <c r="BV100" s="80"/>
      <c r="BW100" s="109"/>
      <c r="BX100" s="111"/>
      <c r="BY100" s="78">
        <f t="shared" ref="BY100:BY103" si="98">BY105+BY110</f>
        <v>0</v>
      </c>
      <c r="BZ100" s="79"/>
      <c r="CA100" s="80"/>
      <c r="CB100" s="109"/>
      <c r="CC100" s="111"/>
      <c r="CD100" s="78">
        <f t="shared" ref="CD100:CD103" si="99">CD105+CD110</f>
        <v>0</v>
      </c>
      <c r="CE100" s="79"/>
      <c r="CF100" s="80"/>
      <c r="CG100" s="109"/>
      <c r="CH100" s="111"/>
      <c r="CI100" s="81">
        <f>CI105+CI110</f>
        <v>0</v>
      </c>
      <c r="CJ100" s="82"/>
      <c r="CK100" s="83"/>
      <c r="CL100" s="123"/>
      <c r="CM100" s="125"/>
    </row>
    <row r="101" spans="1:91" hidden="1" x14ac:dyDescent="0.45">
      <c r="A101" s="152"/>
      <c r="B101" s="153"/>
      <c r="C101" s="153"/>
      <c r="D101" s="153"/>
      <c r="E101" s="135" t="s">
        <v>132</v>
      </c>
      <c r="F101" s="137"/>
      <c r="G101" s="81">
        <f>G106+G111</f>
        <v>0</v>
      </c>
      <c r="H101" s="82"/>
      <c r="I101" s="83"/>
      <c r="J101" s="17"/>
      <c r="K101" s="18"/>
      <c r="L101" s="78">
        <f t="shared" si="88"/>
        <v>0</v>
      </c>
      <c r="M101" s="79"/>
      <c r="N101" s="80"/>
      <c r="O101" s="11"/>
      <c r="P101" s="12"/>
      <c r="Q101" s="78">
        <f t="shared" si="89"/>
        <v>0</v>
      </c>
      <c r="R101" s="79"/>
      <c r="S101" s="80"/>
      <c r="T101" s="11"/>
      <c r="U101" s="12"/>
      <c r="V101" s="78">
        <f t="shared" si="90"/>
        <v>0</v>
      </c>
      <c r="W101" s="79"/>
      <c r="X101" s="80"/>
      <c r="Y101" s="11"/>
      <c r="Z101" s="12"/>
      <c r="AA101" s="81">
        <f>AA106+AA111</f>
        <v>0</v>
      </c>
      <c r="AB101" s="82"/>
      <c r="AC101" s="83"/>
      <c r="AD101" s="17"/>
      <c r="AE101" s="18"/>
      <c r="AF101" s="78">
        <f t="shared" si="91"/>
        <v>0</v>
      </c>
      <c r="AG101" s="79"/>
      <c r="AH101" s="80"/>
      <c r="AI101" s="11"/>
      <c r="AJ101" s="12"/>
      <c r="AK101" s="78">
        <f t="shared" si="92"/>
        <v>0</v>
      </c>
      <c r="AL101" s="79"/>
      <c r="AM101" s="80"/>
      <c r="AN101" s="11"/>
      <c r="AO101" s="12"/>
      <c r="AP101" s="78">
        <f t="shared" si="93"/>
        <v>0</v>
      </c>
      <c r="AQ101" s="79"/>
      <c r="AR101" s="80"/>
      <c r="AS101" s="11"/>
      <c r="AT101" s="12"/>
      <c r="AU101" s="81">
        <f>AU106+AU111</f>
        <v>0</v>
      </c>
      <c r="AV101" s="82"/>
      <c r="AW101" s="83"/>
      <c r="AX101" s="17"/>
      <c r="AY101" s="18"/>
      <c r="AZ101" s="78">
        <f t="shared" si="94"/>
        <v>0</v>
      </c>
      <c r="BA101" s="79"/>
      <c r="BB101" s="80"/>
      <c r="BC101" s="11"/>
      <c r="BD101" s="12"/>
      <c r="BE101" s="78">
        <f t="shared" si="95"/>
        <v>0</v>
      </c>
      <c r="BF101" s="79"/>
      <c r="BG101" s="80"/>
      <c r="BH101" s="11"/>
      <c r="BI101" s="12"/>
      <c r="BJ101" s="78">
        <f t="shared" si="96"/>
        <v>0</v>
      </c>
      <c r="BK101" s="79"/>
      <c r="BL101" s="80"/>
      <c r="BM101" s="11"/>
      <c r="BN101" s="12"/>
      <c r="BO101" s="81">
        <f>BO106+BO111</f>
        <v>0</v>
      </c>
      <c r="BP101" s="82"/>
      <c r="BQ101" s="83"/>
      <c r="BR101" s="17"/>
      <c r="BS101" s="18"/>
      <c r="BT101" s="78">
        <f t="shared" si="97"/>
        <v>0</v>
      </c>
      <c r="BU101" s="79"/>
      <c r="BV101" s="80"/>
      <c r="BW101" s="11"/>
      <c r="BX101" s="12"/>
      <c r="BY101" s="78">
        <f t="shared" si="98"/>
        <v>0</v>
      </c>
      <c r="BZ101" s="79"/>
      <c r="CA101" s="80"/>
      <c r="CB101" s="11"/>
      <c r="CC101" s="12"/>
      <c r="CD101" s="78">
        <f t="shared" si="99"/>
        <v>0</v>
      </c>
      <c r="CE101" s="79"/>
      <c r="CF101" s="80"/>
      <c r="CG101" s="11"/>
      <c r="CH101" s="12"/>
      <c r="CI101" s="81">
        <f>CI106+CI111</f>
        <v>0</v>
      </c>
      <c r="CJ101" s="82"/>
      <c r="CK101" s="83"/>
      <c r="CL101" s="17"/>
      <c r="CM101" s="18"/>
    </row>
    <row r="102" spans="1:91" hidden="1" x14ac:dyDescent="0.45">
      <c r="A102" s="152"/>
      <c r="B102" s="153"/>
      <c r="C102" s="153"/>
      <c r="D102" s="153"/>
      <c r="E102" s="135" t="s">
        <v>133</v>
      </c>
      <c r="F102" s="137"/>
      <c r="G102" s="84" t="e">
        <f>G101/G99</f>
        <v>#DIV/0!</v>
      </c>
      <c r="H102" s="96"/>
      <c r="I102" s="85"/>
      <c r="J102" s="17"/>
      <c r="K102" s="18"/>
      <c r="L102" s="76" t="e">
        <f>L101/L99</f>
        <v>#DIV/0!</v>
      </c>
      <c r="M102" s="95"/>
      <c r="N102" s="77"/>
      <c r="O102" s="11"/>
      <c r="P102" s="12"/>
      <c r="Q102" s="76" t="e">
        <f>Q101/Q99</f>
        <v>#DIV/0!</v>
      </c>
      <c r="R102" s="95"/>
      <c r="S102" s="77"/>
      <c r="T102" s="11"/>
      <c r="U102" s="12"/>
      <c r="V102" s="76" t="e">
        <f>V101/V99</f>
        <v>#DIV/0!</v>
      </c>
      <c r="W102" s="95"/>
      <c r="X102" s="77"/>
      <c r="Y102" s="11"/>
      <c r="Z102" s="12"/>
      <c r="AA102" s="84" t="e">
        <f>AA101/AA99</f>
        <v>#DIV/0!</v>
      </c>
      <c r="AB102" s="96"/>
      <c r="AC102" s="85"/>
      <c r="AD102" s="17"/>
      <c r="AE102" s="18"/>
      <c r="AF102" s="76" t="e">
        <f>AF101/AF99</f>
        <v>#DIV/0!</v>
      </c>
      <c r="AG102" s="95"/>
      <c r="AH102" s="77"/>
      <c r="AI102" s="11"/>
      <c r="AJ102" s="12"/>
      <c r="AK102" s="76" t="e">
        <f>AK101/AK99</f>
        <v>#DIV/0!</v>
      </c>
      <c r="AL102" s="95"/>
      <c r="AM102" s="77"/>
      <c r="AN102" s="11"/>
      <c r="AO102" s="12"/>
      <c r="AP102" s="76" t="e">
        <f>AP101/AP99</f>
        <v>#DIV/0!</v>
      </c>
      <c r="AQ102" s="95"/>
      <c r="AR102" s="77"/>
      <c r="AS102" s="11"/>
      <c r="AT102" s="12"/>
      <c r="AU102" s="84" t="e">
        <f>AU101/AU99</f>
        <v>#DIV/0!</v>
      </c>
      <c r="AV102" s="96"/>
      <c r="AW102" s="85"/>
      <c r="AX102" s="17"/>
      <c r="AY102" s="18"/>
      <c r="AZ102" s="76" t="e">
        <f>AZ101/AZ99</f>
        <v>#DIV/0!</v>
      </c>
      <c r="BA102" s="95"/>
      <c r="BB102" s="77"/>
      <c r="BC102" s="11"/>
      <c r="BD102" s="12"/>
      <c r="BE102" s="76" t="e">
        <f>BE101/BE99</f>
        <v>#DIV/0!</v>
      </c>
      <c r="BF102" s="95"/>
      <c r="BG102" s="77"/>
      <c r="BH102" s="11"/>
      <c r="BI102" s="12"/>
      <c r="BJ102" s="76" t="e">
        <f>BJ101/BJ99</f>
        <v>#DIV/0!</v>
      </c>
      <c r="BK102" s="95"/>
      <c r="BL102" s="77"/>
      <c r="BM102" s="11"/>
      <c r="BN102" s="12"/>
      <c r="BO102" s="84" t="e">
        <f>BO101/BO99</f>
        <v>#DIV/0!</v>
      </c>
      <c r="BP102" s="96"/>
      <c r="BQ102" s="85"/>
      <c r="BR102" s="17"/>
      <c r="BS102" s="18"/>
      <c r="BT102" s="76" t="e">
        <f>BT101/BT99</f>
        <v>#DIV/0!</v>
      </c>
      <c r="BU102" s="95"/>
      <c r="BV102" s="77"/>
      <c r="BW102" s="11"/>
      <c r="BX102" s="12"/>
      <c r="BY102" s="76" t="e">
        <f>BY101/BY99</f>
        <v>#DIV/0!</v>
      </c>
      <c r="BZ102" s="95"/>
      <c r="CA102" s="77"/>
      <c r="CB102" s="11"/>
      <c r="CC102" s="12"/>
      <c r="CD102" s="76" t="e">
        <f>CD101/CD99</f>
        <v>#DIV/0!</v>
      </c>
      <c r="CE102" s="95"/>
      <c r="CF102" s="77"/>
      <c r="CG102" s="11"/>
      <c r="CH102" s="12"/>
      <c r="CI102" s="84" t="e">
        <f>CI101/CI99</f>
        <v>#DIV/0!</v>
      </c>
      <c r="CJ102" s="96"/>
      <c r="CK102" s="85"/>
      <c r="CL102" s="17"/>
      <c r="CM102" s="18"/>
    </row>
    <row r="103" spans="1:91" hidden="1" x14ac:dyDescent="0.45">
      <c r="A103" s="149"/>
      <c r="B103" s="150"/>
      <c r="C103" s="150"/>
      <c r="D103" s="150"/>
      <c r="E103" s="135" t="s">
        <v>98</v>
      </c>
      <c r="F103" s="137"/>
      <c r="G103" s="81">
        <f>G108+G113</f>
        <v>0</v>
      </c>
      <c r="H103" s="82"/>
      <c r="I103" s="83"/>
      <c r="J103" s="17"/>
      <c r="K103" s="18"/>
      <c r="L103" s="78">
        <f t="shared" si="88"/>
        <v>0</v>
      </c>
      <c r="M103" s="79"/>
      <c r="N103" s="80"/>
      <c r="O103" s="11"/>
      <c r="P103" s="12"/>
      <c r="Q103" s="78">
        <f t="shared" si="89"/>
        <v>0</v>
      </c>
      <c r="R103" s="79"/>
      <c r="S103" s="80"/>
      <c r="T103" s="11"/>
      <c r="U103" s="12"/>
      <c r="V103" s="78">
        <f t="shared" si="90"/>
        <v>0</v>
      </c>
      <c r="W103" s="79"/>
      <c r="X103" s="80"/>
      <c r="Y103" s="11"/>
      <c r="Z103" s="12"/>
      <c r="AA103" s="81">
        <f>AA108+AA113</f>
        <v>0</v>
      </c>
      <c r="AB103" s="82"/>
      <c r="AC103" s="83"/>
      <c r="AD103" s="17"/>
      <c r="AE103" s="18"/>
      <c r="AF103" s="78">
        <f t="shared" si="91"/>
        <v>0</v>
      </c>
      <c r="AG103" s="79"/>
      <c r="AH103" s="80"/>
      <c r="AI103" s="11"/>
      <c r="AJ103" s="12"/>
      <c r="AK103" s="78">
        <f t="shared" si="92"/>
        <v>0</v>
      </c>
      <c r="AL103" s="79"/>
      <c r="AM103" s="80"/>
      <c r="AN103" s="11"/>
      <c r="AO103" s="12"/>
      <c r="AP103" s="78">
        <f t="shared" si="93"/>
        <v>0</v>
      </c>
      <c r="AQ103" s="79"/>
      <c r="AR103" s="80"/>
      <c r="AS103" s="11"/>
      <c r="AT103" s="12"/>
      <c r="AU103" s="81">
        <f>AU108+AU113</f>
        <v>0</v>
      </c>
      <c r="AV103" s="82"/>
      <c r="AW103" s="83"/>
      <c r="AX103" s="17"/>
      <c r="AY103" s="18"/>
      <c r="AZ103" s="78">
        <f t="shared" si="94"/>
        <v>0</v>
      </c>
      <c r="BA103" s="79"/>
      <c r="BB103" s="80"/>
      <c r="BC103" s="11"/>
      <c r="BD103" s="12"/>
      <c r="BE103" s="78">
        <f t="shared" si="95"/>
        <v>0</v>
      </c>
      <c r="BF103" s="79"/>
      <c r="BG103" s="80"/>
      <c r="BH103" s="11"/>
      <c r="BI103" s="12"/>
      <c r="BJ103" s="78">
        <f t="shared" si="96"/>
        <v>0</v>
      </c>
      <c r="BK103" s="79"/>
      <c r="BL103" s="80"/>
      <c r="BM103" s="11"/>
      <c r="BN103" s="12"/>
      <c r="BO103" s="81">
        <f>BO108+BO113</f>
        <v>0</v>
      </c>
      <c r="BP103" s="82"/>
      <c r="BQ103" s="83"/>
      <c r="BR103" s="17"/>
      <c r="BS103" s="18"/>
      <c r="BT103" s="78">
        <f t="shared" si="97"/>
        <v>0</v>
      </c>
      <c r="BU103" s="79"/>
      <c r="BV103" s="80"/>
      <c r="BW103" s="11"/>
      <c r="BX103" s="12"/>
      <c r="BY103" s="78">
        <f t="shared" si="98"/>
        <v>0</v>
      </c>
      <c r="BZ103" s="79"/>
      <c r="CA103" s="80"/>
      <c r="CB103" s="11"/>
      <c r="CC103" s="12"/>
      <c r="CD103" s="78">
        <f t="shared" si="99"/>
        <v>0</v>
      </c>
      <c r="CE103" s="79"/>
      <c r="CF103" s="80"/>
      <c r="CG103" s="11"/>
      <c r="CH103" s="12"/>
      <c r="CI103" s="81">
        <f>CI108+CI113</f>
        <v>0</v>
      </c>
      <c r="CJ103" s="82"/>
      <c r="CK103" s="83"/>
      <c r="CL103" s="17"/>
      <c r="CM103" s="18"/>
    </row>
    <row r="104" spans="1:91" hidden="1" x14ac:dyDescent="0.45">
      <c r="A104" s="86" t="s">
        <v>30</v>
      </c>
      <c r="B104" s="86"/>
      <c r="C104" s="86" t="s">
        <v>43</v>
      </c>
      <c r="D104" s="86"/>
      <c r="E104" s="135" t="s">
        <v>131</v>
      </c>
      <c r="F104" s="137"/>
      <c r="G104" s="81">
        <f>AA104+AU104+BO104+CI104</f>
        <v>0</v>
      </c>
      <c r="H104" s="82"/>
      <c r="I104" s="83"/>
      <c r="J104" s="84" t="e">
        <f>G104/G105</f>
        <v>#DIV/0!</v>
      </c>
      <c r="K104" s="85"/>
      <c r="L104" s="78">
        <f>L114+L122</f>
        <v>0</v>
      </c>
      <c r="M104" s="110"/>
      <c r="N104" s="111"/>
      <c r="O104" s="76" t="e">
        <f>L104/L105</f>
        <v>#DIV/0!</v>
      </c>
      <c r="P104" s="77"/>
      <c r="Q104" s="78">
        <f>Q114+Q122</f>
        <v>0</v>
      </c>
      <c r="R104" s="110"/>
      <c r="S104" s="111"/>
      <c r="T104" s="76" t="e">
        <f>Q104/Q105</f>
        <v>#DIV/0!</v>
      </c>
      <c r="U104" s="77"/>
      <c r="V104" s="78">
        <f>V114+V122</f>
        <v>0</v>
      </c>
      <c r="W104" s="110"/>
      <c r="X104" s="111"/>
      <c r="Y104" s="76" t="e">
        <f>V104/V105</f>
        <v>#DIV/0!</v>
      </c>
      <c r="Z104" s="77"/>
      <c r="AA104" s="81">
        <f>L104+Q104+V104</f>
        <v>0</v>
      </c>
      <c r="AB104" s="82"/>
      <c r="AC104" s="83"/>
      <c r="AD104" s="84" t="e">
        <f>AA104/AA105</f>
        <v>#DIV/0!</v>
      </c>
      <c r="AE104" s="85"/>
      <c r="AF104" s="78">
        <f>AF114+AF122</f>
        <v>0</v>
      </c>
      <c r="AG104" s="110"/>
      <c r="AH104" s="111"/>
      <c r="AI104" s="76" t="e">
        <f>AF104/AF105</f>
        <v>#DIV/0!</v>
      </c>
      <c r="AJ104" s="77"/>
      <c r="AK104" s="78">
        <f>AK114+AK122</f>
        <v>0</v>
      </c>
      <c r="AL104" s="110"/>
      <c r="AM104" s="111"/>
      <c r="AN104" s="76" t="e">
        <f>AK104/AK105</f>
        <v>#DIV/0!</v>
      </c>
      <c r="AO104" s="77"/>
      <c r="AP104" s="78">
        <f>AP114+AP122</f>
        <v>0</v>
      </c>
      <c r="AQ104" s="110"/>
      <c r="AR104" s="111"/>
      <c r="AS104" s="76" t="e">
        <f>AP104/AP105</f>
        <v>#DIV/0!</v>
      </c>
      <c r="AT104" s="77"/>
      <c r="AU104" s="81">
        <f>AF104+AK104+AP104</f>
        <v>0</v>
      </c>
      <c r="AV104" s="82"/>
      <c r="AW104" s="83"/>
      <c r="AX104" s="84" t="e">
        <f>AU104/AU105</f>
        <v>#DIV/0!</v>
      </c>
      <c r="AY104" s="85"/>
      <c r="AZ104" s="78">
        <f>AZ114+AZ122</f>
        <v>0</v>
      </c>
      <c r="BA104" s="110"/>
      <c r="BB104" s="111"/>
      <c r="BC104" s="76" t="e">
        <f>AZ104/AZ105</f>
        <v>#DIV/0!</v>
      </c>
      <c r="BD104" s="77"/>
      <c r="BE104" s="78">
        <f>BE114+BE122</f>
        <v>0</v>
      </c>
      <c r="BF104" s="110"/>
      <c r="BG104" s="111"/>
      <c r="BH104" s="76" t="e">
        <f>BE104/BE105</f>
        <v>#DIV/0!</v>
      </c>
      <c r="BI104" s="77"/>
      <c r="BJ104" s="78">
        <f>BJ114+BJ122</f>
        <v>0</v>
      </c>
      <c r="BK104" s="110"/>
      <c r="BL104" s="111"/>
      <c r="BM104" s="76" t="e">
        <f>BJ104/BJ105</f>
        <v>#DIV/0!</v>
      </c>
      <c r="BN104" s="77"/>
      <c r="BO104" s="81">
        <f>AZ104+BE104+BJ104</f>
        <v>0</v>
      </c>
      <c r="BP104" s="82"/>
      <c r="BQ104" s="83"/>
      <c r="BR104" s="84" t="e">
        <f>BO104/BO105</f>
        <v>#DIV/0!</v>
      </c>
      <c r="BS104" s="85"/>
      <c r="BT104" s="78">
        <f>BT114+BT122</f>
        <v>0</v>
      </c>
      <c r="BU104" s="110"/>
      <c r="BV104" s="111"/>
      <c r="BW104" s="76" t="e">
        <f>BT104/BT105</f>
        <v>#DIV/0!</v>
      </c>
      <c r="BX104" s="77"/>
      <c r="BY104" s="78">
        <f>BY114+BY122</f>
        <v>0</v>
      </c>
      <c r="BZ104" s="110"/>
      <c r="CA104" s="111"/>
      <c r="CB104" s="76" t="e">
        <f>BY104/BY105</f>
        <v>#DIV/0!</v>
      </c>
      <c r="CC104" s="77"/>
      <c r="CD104" s="78">
        <f>CD114+CD122</f>
        <v>0</v>
      </c>
      <c r="CE104" s="110"/>
      <c r="CF104" s="111"/>
      <c r="CG104" s="76" t="e">
        <f>CD104/CD105</f>
        <v>#DIV/0!</v>
      </c>
      <c r="CH104" s="77"/>
      <c r="CI104" s="81">
        <f>BT104+BY104+CD104</f>
        <v>0</v>
      </c>
      <c r="CJ104" s="82"/>
      <c r="CK104" s="83"/>
      <c r="CL104" s="84" t="e">
        <f>CI104/CI105</f>
        <v>#DIV/0!</v>
      </c>
      <c r="CM104" s="85"/>
    </row>
    <row r="105" spans="1:91" ht="19.95" hidden="1" customHeight="1" x14ac:dyDescent="0.45">
      <c r="A105" s="86"/>
      <c r="B105" s="86"/>
      <c r="C105" s="86"/>
      <c r="D105" s="86"/>
      <c r="E105" s="135" t="s">
        <v>93</v>
      </c>
      <c r="F105" s="137"/>
      <c r="G105" s="81">
        <f>AA105+AU105+BO105+CI105</f>
        <v>0</v>
      </c>
      <c r="H105" s="82"/>
      <c r="I105" s="83"/>
      <c r="J105" s="13"/>
      <c r="K105" s="14"/>
      <c r="L105" s="78">
        <f>SUMIFS(予算!LABEU,予算!対象ユーザー名,A!$K$1,予算!予算月,A!L$97)</f>
        <v>0</v>
      </c>
      <c r="M105" s="79"/>
      <c r="N105" s="80"/>
      <c r="O105" s="15"/>
      <c r="P105" s="16"/>
      <c r="Q105" s="78">
        <f>SUMIFS(予算!LABEU,予算!対象ユーザー名,A!$K$1,予算!予算月,A!Q$97)</f>
        <v>0</v>
      </c>
      <c r="R105" s="79"/>
      <c r="S105" s="80"/>
      <c r="T105" s="15"/>
      <c r="U105" s="16"/>
      <c r="V105" s="78">
        <f>SUMIFS(予算!LABEU,予算!対象ユーザー名,A!$K$1,予算!予算月,A!V$97)</f>
        <v>0</v>
      </c>
      <c r="W105" s="79"/>
      <c r="X105" s="80"/>
      <c r="Y105" s="15"/>
      <c r="Z105" s="16"/>
      <c r="AA105" s="81">
        <f>L105+Q105+V105</f>
        <v>0</v>
      </c>
      <c r="AB105" s="82"/>
      <c r="AC105" s="83"/>
      <c r="AD105" s="13"/>
      <c r="AE105" s="14"/>
      <c r="AF105" s="78">
        <f>SUMIFS(予算!LABEU,予算!対象ユーザー名,A!$K$1,予算!予算月,A!AF$97)</f>
        <v>0</v>
      </c>
      <c r="AG105" s="79"/>
      <c r="AH105" s="80"/>
      <c r="AI105" s="15"/>
      <c r="AJ105" s="16"/>
      <c r="AK105" s="78">
        <f>SUMIFS(予算!LABEU,予算!対象ユーザー名,A!$K$1,予算!予算月,A!AK$97)</f>
        <v>0</v>
      </c>
      <c r="AL105" s="79"/>
      <c r="AM105" s="80"/>
      <c r="AN105" s="15"/>
      <c r="AO105" s="16"/>
      <c r="AP105" s="78">
        <f>SUMIFS(予算!LABEU,予算!対象ユーザー名,A!$K$1,予算!予算月,A!AP$97)</f>
        <v>0</v>
      </c>
      <c r="AQ105" s="79"/>
      <c r="AR105" s="80"/>
      <c r="AS105" s="15"/>
      <c r="AT105" s="16"/>
      <c r="AU105" s="81">
        <f>AF105+AK105+AP105</f>
        <v>0</v>
      </c>
      <c r="AV105" s="82"/>
      <c r="AW105" s="83"/>
      <c r="AX105" s="13"/>
      <c r="AY105" s="14"/>
      <c r="AZ105" s="78">
        <f>SUMIFS(予算!LABEU,予算!対象ユーザー名,A!$K$1,予算!予算月,A!AZ$97)</f>
        <v>0</v>
      </c>
      <c r="BA105" s="79"/>
      <c r="BB105" s="80"/>
      <c r="BC105" s="15"/>
      <c r="BD105" s="16"/>
      <c r="BE105" s="78">
        <f>SUMIFS(予算!LABEU,予算!対象ユーザー名,A!$K$1,予算!予算月,A!BE$97)</f>
        <v>0</v>
      </c>
      <c r="BF105" s="79"/>
      <c r="BG105" s="80"/>
      <c r="BH105" s="15"/>
      <c r="BI105" s="16"/>
      <c r="BJ105" s="78">
        <f>SUMIFS(予算!LABEU,予算!対象ユーザー名,A!$K$1,予算!予算月,A!BJ$97)</f>
        <v>0</v>
      </c>
      <c r="BK105" s="79"/>
      <c r="BL105" s="80"/>
      <c r="BM105" s="15"/>
      <c r="BN105" s="16"/>
      <c r="BO105" s="81">
        <f>AZ105+BE105+BJ105</f>
        <v>0</v>
      </c>
      <c r="BP105" s="82"/>
      <c r="BQ105" s="83"/>
      <c r="BR105" s="13"/>
      <c r="BS105" s="14"/>
      <c r="BT105" s="78">
        <f>SUMIFS(予算!LABEU,予算!対象ユーザー名,A!$K$1,予算!予算月,A!BT$97)</f>
        <v>0</v>
      </c>
      <c r="BU105" s="79"/>
      <c r="BV105" s="80"/>
      <c r="BW105" s="15"/>
      <c r="BX105" s="16"/>
      <c r="BY105" s="78">
        <f>SUMIFS(予算!LABEU,予算!対象ユーザー名,A!$K$1,予算!予算月,A!BY$97)</f>
        <v>0</v>
      </c>
      <c r="BZ105" s="79"/>
      <c r="CA105" s="80"/>
      <c r="CB105" s="15"/>
      <c r="CC105" s="16"/>
      <c r="CD105" s="78">
        <f>SUMIFS(予算!LABEU,予算!対象ユーザー名,A!$K$1,予算!予算月,A!CD$97)</f>
        <v>0</v>
      </c>
      <c r="CE105" s="79"/>
      <c r="CF105" s="80"/>
      <c r="CG105" s="15"/>
      <c r="CH105" s="16"/>
      <c r="CI105" s="81">
        <f>BT105+BY105+CD105</f>
        <v>0</v>
      </c>
      <c r="CJ105" s="82"/>
      <c r="CK105" s="83"/>
      <c r="CL105" s="13"/>
      <c r="CM105" s="14"/>
    </row>
    <row r="106" spans="1:91" ht="19.95" hidden="1" customHeight="1" x14ac:dyDescent="0.45">
      <c r="A106" s="86"/>
      <c r="B106" s="86"/>
      <c r="C106" s="86"/>
      <c r="D106" s="86"/>
      <c r="E106" s="135" t="s">
        <v>132</v>
      </c>
      <c r="F106" s="137"/>
      <c r="G106" s="81">
        <f>AA106+AU106+BO106+CI106</f>
        <v>0</v>
      </c>
      <c r="H106" s="82"/>
      <c r="I106" s="83"/>
      <c r="J106" s="81"/>
      <c r="K106" s="83"/>
      <c r="L106" s="78">
        <f>L115+L123</f>
        <v>0</v>
      </c>
      <c r="M106" s="110"/>
      <c r="N106" s="111"/>
      <c r="O106" s="78"/>
      <c r="P106" s="80"/>
      <c r="Q106" s="78">
        <f>Q115+Q123</f>
        <v>0</v>
      </c>
      <c r="R106" s="110"/>
      <c r="S106" s="111"/>
      <c r="T106" s="78"/>
      <c r="U106" s="80"/>
      <c r="V106" s="78">
        <f>V115+V123</f>
        <v>0</v>
      </c>
      <c r="W106" s="110"/>
      <c r="X106" s="111"/>
      <c r="Y106" s="78"/>
      <c r="Z106" s="80"/>
      <c r="AA106" s="81">
        <f>L106+Q106+V106</f>
        <v>0</v>
      </c>
      <c r="AB106" s="82"/>
      <c r="AC106" s="83"/>
      <c r="AD106" s="81"/>
      <c r="AE106" s="83"/>
      <c r="AF106" s="78">
        <f>AF115+AF123</f>
        <v>0</v>
      </c>
      <c r="AG106" s="110"/>
      <c r="AH106" s="111"/>
      <c r="AI106" s="78"/>
      <c r="AJ106" s="80"/>
      <c r="AK106" s="78">
        <f>AK115+AK123</f>
        <v>0</v>
      </c>
      <c r="AL106" s="110"/>
      <c r="AM106" s="111"/>
      <c r="AN106" s="78"/>
      <c r="AO106" s="80"/>
      <c r="AP106" s="78">
        <f>AP115+AP123</f>
        <v>0</v>
      </c>
      <c r="AQ106" s="110"/>
      <c r="AR106" s="111"/>
      <c r="AS106" s="78"/>
      <c r="AT106" s="80"/>
      <c r="AU106" s="81">
        <f>AF106+AK106+AP106</f>
        <v>0</v>
      </c>
      <c r="AV106" s="82"/>
      <c r="AW106" s="83"/>
      <c r="AX106" s="81"/>
      <c r="AY106" s="83"/>
      <c r="AZ106" s="78">
        <f>AZ115+AZ123</f>
        <v>0</v>
      </c>
      <c r="BA106" s="110"/>
      <c r="BB106" s="111"/>
      <c r="BC106" s="78"/>
      <c r="BD106" s="80"/>
      <c r="BE106" s="78">
        <f>BE115+BE123</f>
        <v>0</v>
      </c>
      <c r="BF106" s="110"/>
      <c r="BG106" s="111"/>
      <c r="BH106" s="78"/>
      <c r="BI106" s="80"/>
      <c r="BJ106" s="78">
        <f>BJ115+BJ123</f>
        <v>0</v>
      </c>
      <c r="BK106" s="110"/>
      <c r="BL106" s="111"/>
      <c r="BM106" s="78"/>
      <c r="BN106" s="80"/>
      <c r="BO106" s="81">
        <f>AZ106+BE106+BJ106</f>
        <v>0</v>
      </c>
      <c r="BP106" s="82"/>
      <c r="BQ106" s="83"/>
      <c r="BR106" s="81"/>
      <c r="BS106" s="83"/>
      <c r="BT106" s="78">
        <f>BT115+BT123</f>
        <v>0</v>
      </c>
      <c r="BU106" s="110"/>
      <c r="BV106" s="111"/>
      <c r="BW106" s="78"/>
      <c r="BX106" s="80"/>
      <c r="BY106" s="78">
        <f>BY115+BY123</f>
        <v>0</v>
      </c>
      <c r="BZ106" s="110"/>
      <c r="CA106" s="111"/>
      <c r="CB106" s="78"/>
      <c r="CC106" s="80"/>
      <c r="CD106" s="78">
        <f>CD115+CD123</f>
        <v>0</v>
      </c>
      <c r="CE106" s="110"/>
      <c r="CF106" s="111"/>
      <c r="CG106" s="78"/>
      <c r="CH106" s="80"/>
      <c r="CI106" s="81">
        <f>BT106+BY106+CD106</f>
        <v>0</v>
      </c>
      <c r="CJ106" s="82"/>
      <c r="CK106" s="83"/>
      <c r="CL106" s="81"/>
      <c r="CM106" s="83"/>
    </row>
    <row r="107" spans="1:91" ht="19.95" hidden="1" customHeight="1" x14ac:dyDescent="0.45">
      <c r="A107" s="86"/>
      <c r="B107" s="86"/>
      <c r="C107" s="86"/>
      <c r="D107" s="86"/>
      <c r="E107" s="135" t="s">
        <v>133</v>
      </c>
      <c r="F107" s="137"/>
      <c r="G107" s="84" t="e">
        <f>G106/G104</f>
        <v>#DIV/0!</v>
      </c>
      <c r="H107" s="96"/>
      <c r="I107" s="85"/>
      <c r="J107" s="17"/>
      <c r="K107" s="18"/>
      <c r="L107" s="76" t="e">
        <f>L106/L104</f>
        <v>#DIV/0!</v>
      </c>
      <c r="M107" s="95"/>
      <c r="N107" s="77"/>
      <c r="O107" s="11"/>
      <c r="P107" s="12"/>
      <c r="Q107" s="76" t="e">
        <f>Q106/Q104</f>
        <v>#DIV/0!</v>
      </c>
      <c r="R107" s="95"/>
      <c r="S107" s="77"/>
      <c r="T107" s="11"/>
      <c r="U107" s="12"/>
      <c r="V107" s="76" t="e">
        <f>V106/V104</f>
        <v>#DIV/0!</v>
      </c>
      <c r="W107" s="95"/>
      <c r="X107" s="77"/>
      <c r="Y107" s="11"/>
      <c r="Z107" s="12"/>
      <c r="AA107" s="84" t="e">
        <f>AA106/AA104</f>
        <v>#DIV/0!</v>
      </c>
      <c r="AB107" s="96"/>
      <c r="AC107" s="85"/>
      <c r="AD107" s="17"/>
      <c r="AE107" s="18"/>
      <c r="AF107" s="76" t="e">
        <f>AF106/AF104</f>
        <v>#DIV/0!</v>
      </c>
      <c r="AG107" s="95"/>
      <c r="AH107" s="77"/>
      <c r="AI107" s="11"/>
      <c r="AJ107" s="12"/>
      <c r="AK107" s="76" t="e">
        <f>AK106/AK104</f>
        <v>#DIV/0!</v>
      </c>
      <c r="AL107" s="95"/>
      <c r="AM107" s="77"/>
      <c r="AN107" s="11"/>
      <c r="AO107" s="12"/>
      <c r="AP107" s="76" t="e">
        <f>AP106/AP104</f>
        <v>#DIV/0!</v>
      </c>
      <c r="AQ107" s="95"/>
      <c r="AR107" s="77"/>
      <c r="AS107" s="11"/>
      <c r="AT107" s="12"/>
      <c r="AU107" s="84" t="e">
        <f>AU106/AU104</f>
        <v>#DIV/0!</v>
      </c>
      <c r="AV107" s="96"/>
      <c r="AW107" s="85"/>
      <c r="AX107" s="17"/>
      <c r="AY107" s="18"/>
      <c r="AZ107" s="76" t="e">
        <f>AZ106/AZ104</f>
        <v>#DIV/0!</v>
      </c>
      <c r="BA107" s="95"/>
      <c r="BB107" s="77"/>
      <c r="BC107" s="11"/>
      <c r="BD107" s="12"/>
      <c r="BE107" s="76" t="e">
        <f>BE106/BE104</f>
        <v>#DIV/0!</v>
      </c>
      <c r="BF107" s="95"/>
      <c r="BG107" s="77"/>
      <c r="BH107" s="11"/>
      <c r="BI107" s="12"/>
      <c r="BJ107" s="76" t="e">
        <f>BJ106/BJ104</f>
        <v>#DIV/0!</v>
      </c>
      <c r="BK107" s="95"/>
      <c r="BL107" s="77"/>
      <c r="BM107" s="11"/>
      <c r="BN107" s="12"/>
      <c r="BO107" s="84" t="e">
        <f>BO106/BO104</f>
        <v>#DIV/0!</v>
      </c>
      <c r="BP107" s="96"/>
      <c r="BQ107" s="85"/>
      <c r="BR107" s="17"/>
      <c r="BS107" s="18"/>
      <c r="BT107" s="76" t="e">
        <f>BT106/BT104</f>
        <v>#DIV/0!</v>
      </c>
      <c r="BU107" s="95"/>
      <c r="BV107" s="77"/>
      <c r="BW107" s="11"/>
      <c r="BX107" s="12"/>
      <c r="BY107" s="76" t="e">
        <f>BY106/BY104</f>
        <v>#DIV/0!</v>
      </c>
      <c r="BZ107" s="95"/>
      <c r="CA107" s="77"/>
      <c r="CB107" s="11"/>
      <c r="CC107" s="12"/>
      <c r="CD107" s="76" t="e">
        <f>CD106/CD104</f>
        <v>#DIV/0!</v>
      </c>
      <c r="CE107" s="95"/>
      <c r="CF107" s="77"/>
      <c r="CG107" s="11"/>
      <c r="CH107" s="12"/>
      <c r="CI107" s="84" t="e">
        <f>CI106/CI104</f>
        <v>#DIV/0!</v>
      </c>
      <c r="CJ107" s="96"/>
      <c r="CK107" s="85"/>
      <c r="CL107" s="17"/>
      <c r="CM107" s="18"/>
    </row>
    <row r="108" spans="1:91" hidden="1" x14ac:dyDescent="0.45">
      <c r="A108" s="86"/>
      <c r="B108" s="86"/>
      <c r="C108" s="86"/>
      <c r="D108" s="86"/>
      <c r="E108" s="135" t="s">
        <v>98</v>
      </c>
      <c r="F108" s="137"/>
      <c r="G108" s="81">
        <f>AA108+AU108+BO108+CI108</f>
        <v>0</v>
      </c>
      <c r="H108" s="82"/>
      <c r="I108" s="83"/>
      <c r="J108" s="17"/>
      <c r="K108" s="18"/>
      <c r="L108" s="78">
        <f>L117+L125</f>
        <v>0</v>
      </c>
      <c r="M108" s="110"/>
      <c r="N108" s="111"/>
      <c r="O108" s="11"/>
      <c r="P108" s="12"/>
      <c r="Q108" s="78">
        <f>Q117+Q125</f>
        <v>0</v>
      </c>
      <c r="R108" s="110"/>
      <c r="S108" s="111"/>
      <c r="T108" s="11"/>
      <c r="U108" s="12"/>
      <c r="V108" s="78">
        <f>V117+V125</f>
        <v>0</v>
      </c>
      <c r="W108" s="110"/>
      <c r="X108" s="111"/>
      <c r="Y108" s="11"/>
      <c r="Z108" s="12"/>
      <c r="AA108" s="81">
        <f>L108+Q108+V108</f>
        <v>0</v>
      </c>
      <c r="AB108" s="82"/>
      <c r="AC108" s="83"/>
      <c r="AD108" s="17"/>
      <c r="AE108" s="18"/>
      <c r="AF108" s="78">
        <f>AF117+AF125</f>
        <v>0</v>
      </c>
      <c r="AG108" s="110"/>
      <c r="AH108" s="111"/>
      <c r="AI108" s="11"/>
      <c r="AJ108" s="12"/>
      <c r="AK108" s="78">
        <f>AK117+AK125</f>
        <v>0</v>
      </c>
      <c r="AL108" s="110"/>
      <c r="AM108" s="111"/>
      <c r="AN108" s="11"/>
      <c r="AO108" s="12"/>
      <c r="AP108" s="78">
        <f>AP117+AP125</f>
        <v>0</v>
      </c>
      <c r="AQ108" s="110"/>
      <c r="AR108" s="111"/>
      <c r="AS108" s="11"/>
      <c r="AT108" s="12"/>
      <c r="AU108" s="81">
        <f>AF108+AK108+AP108</f>
        <v>0</v>
      </c>
      <c r="AV108" s="82"/>
      <c r="AW108" s="83"/>
      <c r="AX108" s="17"/>
      <c r="AY108" s="18"/>
      <c r="AZ108" s="78">
        <f>AZ117+AZ125</f>
        <v>0</v>
      </c>
      <c r="BA108" s="110"/>
      <c r="BB108" s="111"/>
      <c r="BC108" s="11"/>
      <c r="BD108" s="12"/>
      <c r="BE108" s="78">
        <f>BE117+BE125</f>
        <v>0</v>
      </c>
      <c r="BF108" s="110"/>
      <c r="BG108" s="111"/>
      <c r="BH108" s="11"/>
      <c r="BI108" s="12"/>
      <c r="BJ108" s="78">
        <f>BJ117+BJ125</f>
        <v>0</v>
      </c>
      <c r="BK108" s="110"/>
      <c r="BL108" s="111"/>
      <c r="BM108" s="11"/>
      <c r="BN108" s="12"/>
      <c r="BO108" s="81">
        <f>AZ108+BE108+BJ108</f>
        <v>0</v>
      </c>
      <c r="BP108" s="82"/>
      <c r="BQ108" s="83"/>
      <c r="BR108" s="17"/>
      <c r="BS108" s="18"/>
      <c r="BT108" s="78">
        <f>BT117+BT125</f>
        <v>0</v>
      </c>
      <c r="BU108" s="110"/>
      <c r="BV108" s="111"/>
      <c r="BW108" s="11"/>
      <c r="BX108" s="12"/>
      <c r="BY108" s="78">
        <f>BY117+BY125</f>
        <v>0</v>
      </c>
      <c r="BZ108" s="110"/>
      <c r="CA108" s="111"/>
      <c r="CB108" s="11"/>
      <c r="CC108" s="12"/>
      <c r="CD108" s="78">
        <f>CD117+CD125</f>
        <v>0</v>
      </c>
      <c r="CE108" s="110"/>
      <c r="CF108" s="111"/>
      <c r="CG108" s="11"/>
      <c r="CH108" s="12"/>
      <c r="CI108" s="81">
        <f>BT108+BY108+CD108</f>
        <v>0</v>
      </c>
      <c r="CJ108" s="82"/>
      <c r="CK108" s="83"/>
      <c r="CL108" s="17"/>
      <c r="CM108" s="18"/>
    </row>
    <row r="109" spans="1:91" hidden="1" x14ac:dyDescent="0.45">
      <c r="A109" s="86"/>
      <c r="B109" s="86"/>
      <c r="C109" s="86" t="s">
        <v>44</v>
      </c>
      <c r="D109" s="86"/>
      <c r="E109" s="135" t="s">
        <v>131</v>
      </c>
      <c r="F109" s="137"/>
      <c r="G109" s="81">
        <f t="shared" ref="G109:G126" si="100">AA109+AU109+BO109+CI109</f>
        <v>0</v>
      </c>
      <c r="H109" s="82"/>
      <c r="I109" s="83"/>
      <c r="J109" s="84" t="e">
        <f>G109/G110</f>
        <v>#DIV/0!</v>
      </c>
      <c r="K109" s="85"/>
      <c r="L109" s="78">
        <f>L118+L126</f>
        <v>0</v>
      </c>
      <c r="M109" s="110"/>
      <c r="N109" s="111"/>
      <c r="O109" s="76" t="e">
        <f>L109/L110</f>
        <v>#DIV/0!</v>
      </c>
      <c r="P109" s="77"/>
      <c r="Q109" s="78">
        <f>Q118+Q126</f>
        <v>0</v>
      </c>
      <c r="R109" s="110"/>
      <c r="S109" s="111"/>
      <c r="T109" s="76" t="e">
        <f>Q109/Q110</f>
        <v>#DIV/0!</v>
      </c>
      <c r="U109" s="77"/>
      <c r="V109" s="78">
        <f>V118+V126</f>
        <v>0</v>
      </c>
      <c r="W109" s="110"/>
      <c r="X109" s="111"/>
      <c r="Y109" s="76" t="e">
        <f>V109/V110</f>
        <v>#DIV/0!</v>
      </c>
      <c r="Z109" s="77"/>
      <c r="AA109" s="81">
        <f t="shared" ref="AA109:AA126" si="101">L109+Q109+V109</f>
        <v>0</v>
      </c>
      <c r="AB109" s="82"/>
      <c r="AC109" s="83"/>
      <c r="AD109" s="84" t="e">
        <f>AA109/AA110</f>
        <v>#DIV/0!</v>
      </c>
      <c r="AE109" s="85"/>
      <c r="AF109" s="78">
        <f>AF118+AF126</f>
        <v>0</v>
      </c>
      <c r="AG109" s="110"/>
      <c r="AH109" s="111"/>
      <c r="AI109" s="76" t="e">
        <f>AF109/AF110</f>
        <v>#DIV/0!</v>
      </c>
      <c r="AJ109" s="77"/>
      <c r="AK109" s="78">
        <f>AK118+AK126</f>
        <v>0</v>
      </c>
      <c r="AL109" s="110"/>
      <c r="AM109" s="111"/>
      <c r="AN109" s="76" t="e">
        <f>AK109/AK110</f>
        <v>#DIV/0!</v>
      </c>
      <c r="AO109" s="77"/>
      <c r="AP109" s="78">
        <f>AP118+AP126</f>
        <v>0</v>
      </c>
      <c r="AQ109" s="110"/>
      <c r="AR109" s="111"/>
      <c r="AS109" s="76" t="e">
        <f>AP109/AP110</f>
        <v>#DIV/0!</v>
      </c>
      <c r="AT109" s="77"/>
      <c r="AU109" s="81">
        <f t="shared" ref="AU109:AU126" si="102">AF109+AK109+AP109</f>
        <v>0</v>
      </c>
      <c r="AV109" s="82"/>
      <c r="AW109" s="83"/>
      <c r="AX109" s="84" t="e">
        <f>AU109/AU110</f>
        <v>#DIV/0!</v>
      </c>
      <c r="AY109" s="85"/>
      <c r="AZ109" s="78">
        <f>AZ118+AZ126</f>
        <v>0</v>
      </c>
      <c r="BA109" s="110"/>
      <c r="BB109" s="111"/>
      <c r="BC109" s="76" t="e">
        <f>AZ109/AZ110</f>
        <v>#DIV/0!</v>
      </c>
      <c r="BD109" s="77"/>
      <c r="BE109" s="78">
        <f>BE118+BE126</f>
        <v>0</v>
      </c>
      <c r="BF109" s="110"/>
      <c r="BG109" s="111"/>
      <c r="BH109" s="76" t="e">
        <f>BE109/BE110</f>
        <v>#DIV/0!</v>
      </c>
      <c r="BI109" s="77"/>
      <c r="BJ109" s="78">
        <f>BJ118+BJ126</f>
        <v>0</v>
      </c>
      <c r="BK109" s="110"/>
      <c r="BL109" s="111"/>
      <c r="BM109" s="76" t="e">
        <f>BJ109/BJ110</f>
        <v>#DIV/0!</v>
      </c>
      <c r="BN109" s="77"/>
      <c r="BO109" s="81">
        <f t="shared" ref="BO109:BO126" si="103">AZ109+BE109+BJ109</f>
        <v>0</v>
      </c>
      <c r="BP109" s="82"/>
      <c r="BQ109" s="83"/>
      <c r="BR109" s="84" t="e">
        <f>BO109/BO110</f>
        <v>#DIV/0!</v>
      </c>
      <c r="BS109" s="85"/>
      <c r="BT109" s="78">
        <f>BT118+BT126</f>
        <v>0</v>
      </c>
      <c r="BU109" s="110"/>
      <c r="BV109" s="111"/>
      <c r="BW109" s="76" t="e">
        <f>BT109/BT110</f>
        <v>#DIV/0!</v>
      </c>
      <c r="BX109" s="77"/>
      <c r="BY109" s="78">
        <f>BY118+BY126</f>
        <v>0</v>
      </c>
      <c r="BZ109" s="110"/>
      <c r="CA109" s="111"/>
      <c r="CB109" s="76" t="e">
        <f>BY109/BY110</f>
        <v>#DIV/0!</v>
      </c>
      <c r="CC109" s="77"/>
      <c r="CD109" s="78">
        <f>CD118+CD126</f>
        <v>0</v>
      </c>
      <c r="CE109" s="110"/>
      <c r="CF109" s="111"/>
      <c r="CG109" s="76" t="e">
        <f>CD109/CD110</f>
        <v>#DIV/0!</v>
      </c>
      <c r="CH109" s="77"/>
      <c r="CI109" s="81">
        <f t="shared" ref="CI109:CI126" si="104">BT109+BY109+CD109</f>
        <v>0</v>
      </c>
      <c r="CJ109" s="82"/>
      <c r="CK109" s="83"/>
      <c r="CL109" s="84" t="e">
        <f>CI109/CI110</f>
        <v>#DIV/0!</v>
      </c>
      <c r="CM109" s="85"/>
    </row>
    <row r="110" spans="1:91" ht="19.95" hidden="1" customHeight="1" x14ac:dyDescent="0.45">
      <c r="A110" s="86"/>
      <c r="B110" s="86"/>
      <c r="C110" s="86"/>
      <c r="D110" s="86"/>
      <c r="E110" s="135" t="s">
        <v>93</v>
      </c>
      <c r="F110" s="137"/>
      <c r="G110" s="81">
        <f t="shared" si="100"/>
        <v>0</v>
      </c>
      <c r="H110" s="82"/>
      <c r="I110" s="83"/>
      <c r="J110" s="13"/>
      <c r="K110" s="14"/>
      <c r="L110" s="78">
        <f>SUMIFS(予算!LAB業者,予算!対象ユーザー名,A!$K$1,予算!予算月,A!L$97)</f>
        <v>0</v>
      </c>
      <c r="M110" s="79"/>
      <c r="N110" s="80"/>
      <c r="O110" s="15"/>
      <c r="P110" s="16"/>
      <c r="Q110" s="78">
        <f>SUMIFS(予算!LAB業者,予算!対象ユーザー名,A!$K$1,予算!予算月,A!Q$97)</f>
        <v>0</v>
      </c>
      <c r="R110" s="79"/>
      <c r="S110" s="80"/>
      <c r="T110" s="15"/>
      <c r="U110" s="16"/>
      <c r="V110" s="78">
        <f>SUMIFS(予算!LAB業者,予算!対象ユーザー名,A!$K$1,予算!予算月,A!V$97)</f>
        <v>0</v>
      </c>
      <c r="W110" s="79"/>
      <c r="X110" s="80"/>
      <c r="Y110" s="15"/>
      <c r="Z110" s="16"/>
      <c r="AA110" s="81">
        <f t="shared" si="101"/>
        <v>0</v>
      </c>
      <c r="AB110" s="82"/>
      <c r="AC110" s="83"/>
      <c r="AD110" s="13"/>
      <c r="AE110" s="14"/>
      <c r="AF110" s="78">
        <f>SUMIFS(予算!LAB業者,予算!対象ユーザー名,A!$K$1,予算!予算月,A!AF$97)</f>
        <v>0</v>
      </c>
      <c r="AG110" s="79"/>
      <c r="AH110" s="80"/>
      <c r="AI110" s="15"/>
      <c r="AJ110" s="16"/>
      <c r="AK110" s="78">
        <f>SUMIFS(予算!LAB業者,予算!対象ユーザー名,A!$K$1,予算!予算月,A!AK$97)</f>
        <v>0</v>
      </c>
      <c r="AL110" s="79"/>
      <c r="AM110" s="80"/>
      <c r="AN110" s="15"/>
      <c r="AO110" s="16"/>
      <c r="AP110" s="78">
        <f>SUMIFS(予算!LAB業者,予算!対象ユーザー名,A!$K$1,予算!予算月,A!AP$97)</f>
        <v>0</v>
      </c>
      <c r="AQ110" s="79"/>
      <c r="AR110" s="80"/>
      <c r="AS110" s="15"/>
      <c r="AT110" s="16"/>
      <c r="AU110" s="81">
        <f t="shared" si="102"/>
        <v>0</v>
      </c>
      <c r="AV110" s="82"/>
      <c r="AW110" s="83"/>
      <c r="AX110" s="13"/>
      <c r="AY110" s="14"/>
      <c r="AZ110" s="78">
        <f>SUMIFS(予算!LAB業者,予算!対象ユーザー名,A!$K$1,予算!予算月,A!AZ$97)</f>
        <v>0</v>
      </c>
      <c r="BA110" s="79"/>
      <c r="BB110" s="80"/>
      <c r="BC110" s="15"/>
      <c r="BD110" s="16"/>
      <c r="BE110" s="78">
        <f>SUMIFS(予算!LAB業者,予算!対象ユーザー名,A!$K$1,予算!予算月,A!BE$97)</f>
        <v>0</v>
      </c>
      <c r="BF110" s="79"/>
      <c r="BG110" s="80"/>
      <c r="BH110" s="15"/>
      <c r="BI110" s="16"/>
      <c r="BJ110" s="78">
        <f>SUMIFS(予算!LAB業者,予算!対象ユーザー名,A!$K$1,予算!予算月,A!BJ$97)</f>
        <v>0</v>
      </c>
      <c r="BK110" s="79"/>
      <c r="BL110" s="80"/>
      <c r="BM110" s="15"/>
      <c r="BN110" s="16"/>
      <c r="BO110" s="81">
        <f t="shared" si="103"/>
        <v>0</v>
      </c>
      <c r="BP110" s="82"/>
      <c r="BQ110" s="83"/>
      <c r="BR110" s="13"/>
      <c r="BS110" s="14"/>
      <c r="BT110" s="78">
        <f>SUMIFS(予算!LAB業者,予算!対象ユーザー名,A!$K$1,予算!予算月,A!BT$97)</f>
        <v>0</v>
      </c>
      <c r="BU110" s="79"/>
      <c r="BV110" s="80"/>
      <c r="BW110" s="15"/>
      <c r="BX110" s="16"/>
      <c r="BY110" s="78">
        <f>SUMIFS(予算!LAB業者,予算!対象ユーザー名,A!$K$1,予算!予算月,A!BY$97)</f>
        <v>0</v>
      </c>
      <c r="BZ110" s="79"/>
      <c r="CA110" s="80"/>
      <c r="CB110" s="15"/>
      <c r="CC110" s="16"/>
      <c r="CD110" s="78">
        <f>SUMIFS(予算!LAB業者,予算!対象ユーザー名,A!$K$1,予算!予算月,A!CD$97)</f>
        <v>0</v>
      </c>
      <c r="CE110" s="79"/>
      <c r="CF110" s="80"/>
      <c r="CG110" s="15"/>
      <c r="CH110" s="16"/>
      <c r="CI110" s="81">
        <f t="shared" si="104"/>
        <v>0</v>
      </c>
      <c r="CJ110" s="82"/>
      <c r="CK110" s="83"/>
      <c r="CL110" s="13"/>
      <c r="CM110" s="14"/>
    </row>
    <row r="111" spans="1:91" ht="19.95" hidden="1" customHeight="1" x14ac:dyDescent="0.45">
      <c r="A111" s="86"/>
      <c r="B111" s="86"/>
      <c r="C111" s="86"/>
      <c r="D111" s="86"/>
      <c r="E111" s="135" t="s">
        <v>132</v>
      </c>
      <c r="F111" s="137"/>
      <c r="G111" s="81">
        <f>AA111+AU111+BO111+CI111</f>
        <v>0</v>
      </c>
      <c r="H111" s="82"/>
      <c r="I111" s="83"/>
      <c r="J111" s="81"/>
      <c r="K111" s="83"/>
      <c r="L111" s="78">
        <f>L119+L127</f>
        <v>0</v>
      </c>
      <c r="M111" s="110"/>
      <c r="N111" s="111"/>
      <c r="O111" s="78"/>
      <c r="P111" s="80"/>
      <c r="Q111" s="78">
        <f>Q119+Q127</f>
        <v>0</v>
      </c>
      <c r="R111" s="110"/>
      <c r="S111" s="111"/>
      <c r="T111" s="78"/>
      <c r="U111" s="80"/>
      <c r="V111" s="78">
        <f>V119+V127</f>
        <v>0</v>
      </c>
      <c r="W111" s="110"/>
      <c r="X111" s="111"/>
      <c r="Y111" s="78"/>
      <c r="Z111" s="80"/>
      <c r="AA111" s="81">
        <f>L111+Q111+V111</f>
        <v>0</v>
      </c>
      <c r="AB111" s="82"/>
      <c r="AC111" s="83"/>
      <c r="AD111" s="81"/>
      <c r="AE111" s="83"/>
      <c r="AF111" s="78">
        <f>AF119+AF127</f>
        <v>0</v>
      </c>
      <c r="AG111" s="110"/>
      <c r="AH111" s="111"/>
      <c r="AI111" s="78"/>
      <c r="AJ111" s="80"/>
      <c r="AK111" s="78">
        <f>AK119+AK127</f>
        <v>0</v>
      </c>
      <c r="AL111" s="110"/>
      <c r="AM111" s="111"/>
      <c r="AN111" s="78"/>
      <c r="AO111" s="80"/>
      <c r="AP111" s="78">
        <f>AP119+AP127</f>
        <v>0</v>
      </c>
      <c r="AQ111" s="110"/>
      <c r="AR111" s="111"/>
      <c r="AS111" s="78"/>
      <c r="AT111" s="80"/>
      <c r="AU111" s="81">
        <f>AF111+AK111+AP111</f>
        <v>0</v>
      </c>
      <c r="AV111" s="82"/>
      <c r="AW111" s="83"/>
      <c r="AX111" s="81"/>
      <c r="AY111" s="83"/>
      <c r="AZ111" s="78">
        <f>AZ119+AZ127</f>
        <v>0</v>
      </c>
      <c r="BA111" s="110"/>
      <c r="BB111" s="111"/>
      <c r="BC111" s="78"/>
      <c r="BD111" s="80"/>
      <c r="BE111" s="78">
        <f>BE119+BE127</f>
        <v>0</v>
      </c>
      <c r="BF111" s="110"/>
      <c r="BG111" s="111"/>
      <c r="BH111" s="78"/>
      <c r="BI111" s="80"/>
      <c r="BJ111" s="78">
        <f>BJ119+BJ127</f>
        <v>0</v>
      </c>
      <c r="BK111" s="110"/>
      <c r="BL111" s="111"/>
      <c r="BM111" s="78"/>
      <c r="BN111" s="80"/>
      <c r="BO111" s="81">
        <f>AZ111+BE111+BJ111</f>
        <v>0</v>
      </c>
      <c r="BP111" s="82"/>
      <c r="BQ111" s="83"/>
      <c r="BR111" s="81"/>
      <c r="BS111" s="83"/>
      <c r="BT111" s="78">
        <f>BT119+BT127</f>
        <v>0</v>
      </c>
      <c r="BU111" s="110"/>
      <c r="BV111" s="111"/>
      <c r="BW111" s="78"/>
      <c r="BX111" s="80"/>
      <c r="BY111" s="78">
        <f>BY119+BY127</f>
        <v>0</v>
      </c>
      <c r="BZ111" s="110"/>
      <c r="CA111" s="111"/>
      <c r="CB111" s="78"/>
      <c r="CC111" s="80"/>
      <c r="CD111" s="78">
        <f>CD119+CD127</f>
        <v>0</v>
      </c>
      <c r="CE111" s="110"/>
      <c r="CF111" s="111"/>
      <c r="CG111" s="78"/>
      <c r="CH111" s="80"/>
      <c r="CI111" s="81">
        <f>BT111+BY111+CD111</f>
        <v>0</v>
      </c>
      <c r="CJ111" s="82"/>
      <c r="CK111" s="83"/>
      <c r="CL111" s="81"/>
      <c r="CM111" s="83"/>
    </row>
    <row r="112" spans="1:91" ht="19.95" hidden="1" customHeight="1" x14ac:dyDescent="0.45">
      <c r="A112" s="86"/>
      <c r="B112" s="86"/>
      <c r="C112" s="86"/>
      <c r="D112" s="86"/>
      <c r="E112" s="135" t="s">
        <v>133</v>
      </c>
      <c r="F112" s="137"/>
      <c r="G112" s="84" t="e">
        <f>G111/G109</f>
        <v>#DIV/0!</v>
      </c>
      <c r="H112" s="96"/>
      <c r="I112" s="85"/>
      <c r="J112" s="17"/>
      <c r="K112" s="18"/>
      <c r="L112" s="76" t="e">
        <f>L111/L109</f>
        <v>#DIV/0!</v>
      </c>
      <c r="M112" s="95"/>
      <c r="N112" s="77"/>
      <c r="O112" s="11"/>
      <c r="P112" s="12"/>
      <c r="Q112" s="76" t="e">
        <f>Q111/Q109</f>
        <v>#DIV/0!</v>
      </c>
      <c r="R112" s="95"/>
      <c r="S112" s="77"/>
      <c r="T112" s="11"/>
      <c r="U112" s="12"/>
      <c r="V112" s="76" t="e">
        <f>V111/V109</f>
        <v>#DIV/0!</v>
      </c>
      <c r="W112" s="95"/>
      <c r="X112" s="77"/>
      <c r="Y112" s="11"/>
      <c r="Z112" s="12"/>
      <c r="AA112" s="84" t="e">
        <f>AA111/AA109</f>
        <v>#DIV/0!</v>
      </c>
      <c r="AB112" s="96"/>
      <c r="AC112" s="85"/>
      <c r="AD112" s="17"/>
      <c r="AE112" s="18"/>
      <c r="AF112" s="76" t="e">
        <f>AF111/AF109</f>
        <v>#DIV/0!</v>
      </c>
      <c r="AG112" s="95"/>
      <c r="AH112" s="77"/>
      <c r="AI112" s="11"/>
      <c r="AJ112" s="12"/>
      <c r="AK112" s="76" t="e">
        <f>AK111/AK109</f>
        <v>#DIV/0!</v>
      </c>
      <c r="AL112" s="95"/>
      <c r="AM112" s="77"/>
      <c r="AN112" s="11"/>
      <c r="AO112" s="12"/>
      <c r="AP112" s="76" t="e">
        <f>AP111/AP109</f>
        <v>#DIV/0!</v>
      </c>
      <c r="AQ112" s="95"/>
      <c r="AR112" s="77"/>
      <c r="AS112" s="11"/>
      <c r="AT112" s="12"/>
      <c r="AU112" s="84" t="e">
        <f>AU111/AU109</f>
        <v>#DIV/0!</v>
      </c>
      <c r="AV112" s="96"/>
      <c r="AW112" s="85"/>
      <c r="AX112" s="17"/>
      <c r="AY112" s="18"/>
      <c r="AZ112" s="76" t="e">
        <f>AZ111/AZ109</f>
        <v>#DIV/0!</v>
      </c>
      <c r="BA112" s="95"/>
      <c r="BB112" s="77"/>
      <c r="BC112" s="11"/>
      <c r="BD112" s="12"/>
      <c r="BE112" s="76" t="e">
        <f>BE111/BE109</f>
        <v>#DIV/0!</v>
      </c>
      <c r="BF112" s="95"/>
      <c r="BG112" s="77"/>
      <c r="BH112" s="11"/>
      <c r="BI112" s="12"/>
      <c r="BJ112" s="76" t="e">
        <f>BJ111/BJ109</f>
        <v>#DIV/0!</v>
      </c>
      <c r="BK112" s="95"/>
      <c r="BL112" s="77"/>
      <c r="BM112" s="11"/>
      <c r="BN112" s="12"/>
      <c r="BO112" s="84" t="e">
        <f>BO111/BO109</f>
        <v>#DIV/0!</v>
      </c>
      <c r="BP112" s="96"/>
      <c r="BQ112" s="85"/>
      <c r="BR112" s="17"/>
      <c r="BS112" s="18"/>
      <c r="BT112" s="76" t="e">
        <f>BT111/BT109</f>
        <v>#DIV/0!</v>
      </c>
      <c r="BU112" s="95"/>
      <c r="BV112" s="77"/>
      <c r="BW112" s="11"/>
      <c r="BX112" s="12"/>
      <c r="BY112" s="76" t="e">
        <f>BY111/BY109</f>
        <v>#DIV/0!</v>
      </c>
      <c r="BZ112" s="95"/>
      <c r="CA112" s="77"/>
      <c r="CB112" s="11"/>
      <c r="CC112" s="12"/>
      <c r="CD112" s="76" t="e">
        <f>CD111/CD109</f>
        <v>#DIV/0!</v>
      </c>
      <c r="CE112" s="95"/>
      <c r="CF112" s="77"/>
      <c r="CG112" s="11"/>
      <c r="CH112" s="12"/>
      <c r="CI112" s="84" t="e">
        <f>CI111/CI109</f>
        <v>#DIV/0!</v>
      </c>
      <c r="CJ112" s="96"/>
      <c r="CK112" s="85"/>
      <c r="CL112" s="17"/>
      <c r="CM112" s="18"/>
    </row>
    <row r="113" spans="1:91" hidden="1" x14ac:dyDescent="0.45">
      <c r="A113" s="86"/>
      <c r="B113" s="86"/>
      <c r="C113" s="86"/>
      <c r="D113" s="86"/>
      <c r="E113" s="135" t="s">
        <v>98</v>
      </c>
      <c r="F113" s="137"/>
      <c r="G113" s="81">
        <f>AA113+AU113+BO113+CI113</f>
        <v>0</v>
      </c>
      <c r="H113" s="82"/>
      <c r="I113" s="83"/>
      <c r="J113" s="17"/>
      <c r="K113" s="18"/>
      <c r="L113" s="78">
        <f>L121+L129</f>
        <v>0</v>
      </c>
      <c r="M113" s="110"/>
      <c r="N113" s="111"/>
      <c r="O113" s="11"/>
      <c r="P113" s="12"/>
      <c r="Q113" s="78">
        <f>Q121+Q129</f>
        <v>0</v>
      </c>
      <c r="R113" s="110"/>
      <c r="S113" s="111"/>
      <c r="T113" s="11"/>
      <c r="U113" s="12"/>
      <c r="V113" s="78">
        <f>V121+V129</f>
        <v>0</v>
      </c>
      <c r="W113" s="110"/>
      <c r="X113" s="111"/>
      <c r="Y113" s="11"/>
      <c r="Z113" s="12"/>
      <c r="AA113" s="81">
        <f>L113+Q113+V113</f>
        <v>0</v>
      </c>
      <c r="AB113" s="82"/>
      <c r="AC113" s="83"/>
      <c r="AD113" s="17"/>
      <c r="AE113" s="18"/>
      <c r="AF113" s="78">
        <f>AF121+AF129</f>
        <v>0</v>
      </c>
      <c r="AG113" s="110"/>
      <c r="AH113" s="111"/>
      <c r="AI113" s="11"/>
      <c r="AJ113" s="12"/>
      <c r="AK113" s="78">
        <f>AK121+AK129</f>
        <v>0</v>
      </c>
      <c r="AL113" s="110"/>
      <c r="AM113" s="111"/>
      <c r="AN113" s="11"/>
      <c r="AO113" s="12"/>
      <c r="AP113" s="78">
        <f>AP121+AP129</f>
        <v>0</v>
      </c>
      <c r="AQ113" s="110"/>
      <c r="AR113" s="111"/>
      <c r="AS113" s="11"/>
      <c r="AT113" s="12"/>
      <c r="AU113" s="81">
        <f>AF113+AK113+AP113</f>
        <v>0</v>
      </c>
      <c r="AV113" s="82"/>
      <c r="AW113" s="83"/>
      <c r="AX113" s="17"/>
      <c r="AY113" s="18"/>
      <c r="AZ113" s="78">
        <f>AZ121+AZ129</f>
        <v>0</v>
      </c>
      <c r="BA113" s="110"/>
      <c r="BB113" s="111"/>
      <c r="BC113" s="11"/>
      <c r="BD113" s="12"/>
      <c r="BE113" s="78">
        <f>BE121+BE129</f>
        <v>0</v>
      </c>
      <c r="BF113" s="110"/>
      <c r="BG113" s="111"/>
      <c r="BH113" s="11"/>
      <c r="BI113" s="12"/>
      <c r="BJ113" s="78">
        <f>BJ121+BJ129</f>
        <v>0</v>
      </c>
      <c r="BK113" s="110"/>
      <c r="BL113" s="111"/>
      <c r="BM113" s="11"/>
      <c r="BN113" s="12"/>
      <c r="BO113" s="81">
        <f>AZ113+BE113+BJ113</f>
        <v>0</v>
      </c>
      <c r="BP113" s="82"/>
      <c r="BQ113" s="83"/>
      <c r="BR113" s="17"/>
      <c r="BS113" s="18"/>
      <c r="BT113" s="78">
        <f>BT121+BT129</f>
        <v>0</v>
      </c>
      <c r="BU113" s="110"/>
      <c r="BV113" s="111"/>
      <c r="BW113" s="11"/>
      <c r="BX113" s="12"/>
      <c r="BY113" s="78">
        <f>BY121+BY129</f>
        <v>0</v>
      </c>
      <c r="BZ113" s="110"/>
      <c r="CA113" s="111"/>
      <c r="CB113" s="11"/>
      <c r="CC113" s="12"/>
      <c r="CD113" s="78">
        <f>CD121+CD129</f>
        <v>0</v>
      </c>
      <c r="CE113" s="110"/>
      <c r="CF113" s="111"/>
      <c r="CG113" s="11"/>
      <c r="CH113" s="12"/>
      <c r="CI113" s="81">
        <f>BT113+BY113+CD113</f>
        <v>0</v>
      </c>
      <c r="CJ113" s="82"/>
      <c r="CK113" s="83"/>
      <c r="CL113" s="17"/>
      <c r="CM113" s="18"/>
    </row>
    <row r="114" spans="1:91" ht="19.5" hidden="1" customHeight="1" x14ac:dyDescent="0.45">
      <c r="A114" s="86" t="s">
        <v>45</v>
      </c>
      <c r="B114" s="86"/>
      <c r="C114" s="86" t="s">
        <v>43</v>
      </c>
      <c r="D114" s="86"/>
      <c r="E114" s="135" t="s">
        <v>131</v>
      </c>
      <c r="F114" s="137"/>
      <c r="G114" s="81">
        <f t="shared" si="100"/>
        <v>0</v>
      </c>
      <c r="H114" s="82"/>
      <c r="I114" s="83"/>
      <c r="J114" s="84"/>
      <c r="K114" s="85"/>
      <c r="L114" s="78">
        <f>SUMIFS(実績!見積額13,実績!報告者名13,A!$K$1,実績!月13,A!L$97,実績!ラボ13,"〇",実績!リピート判別13,"新規",実績!受注確定13,"A",実績!得意先分類名13,"EU")+SUMIFS(実績!見積額13,実績!報告者名13,A!$K$1,実績!月13,A!L$97,実績!顧客名13,"EU (施主　未登録）",実績!受注確定13,"A")</f>
        <v>0</v>
      </c>
      <c r="M114" s="79"/>
      <c r="N114" s="80"/>
      <c r="O114" s="76"/>
      <c r="P114" s="77"/>
      <c r="Q114" s="78">
        <f>SUMIFS(実績!見積額13,実績!報告者名13,A!$K$1,実績!月13,A!Q$97,実績!ラボ13,"〇",実績!リピート判別13,"新規",実績!受注確定13,"A",実績!得意先分類名13,"EU")+SUMIFS(実績!見積額13,実績!報告者名13,A!$K$1,実績!月13,A!Q$97,実績!顧客名13,"EU (施主　未登録）",実績!受注確定13,"A")</f>
        <v>0</v>
      </c>
      <c r="R114" s="79"/>
      <c r="S114" s="80"/>
      <c r="T114" s="76"/>
      <c r="U114" s="77"/>
      <c r="V114" s="78">
        <f>SUMIFS(実績!見積額13,実績!報告者名13,A!$K$1,実績!月13,A!V$97,実績!ラボ13,"〇",実績!リピート判別13,"新規",実績!受注確定13,"A",実績!得意先分類名13,"EU")+SUMIFS(実績!見積額13,実績!報告者名13,A!$K$1,実績!月13,A!V$97,実績!顧客名13,"EU (施主　未登録）",実績!受注確定13,"A")</f>
        <v>0</v>
      </c>
      <c r="W114" s="79"/>
      <c r="X114" s="80"/>
      <c r="Y114" s="76"/>
      <c r="Z114" s="77"/>
      <c r="AA114" s="81">
        <f t="shared" si="101"/>
        <v>0</v>
      </c>
      <c r="AB114" s="82"/>
      <c r="AC114" s="83"/>
      <c r="AD114" s="84"/>
      <c r="AE114" s="85"/>
      <c r="AF114" s="78">
        <f>SUMIFS(実績!見積額13,実績!報告者名13,A!$K$1,実績!月13,A!AF$97,実績!ラボ13,"〇",実績!リピート判別13,"新規",実績!受注確定13,"A",実績!得意先分類名13,"EU")+SUMIFS(実績!見積額13,実績!報告者名13,A!$K$1,実績!月13,A!AF$97,実績!顧客名13,"EU (施主　未登録）",実績!受注確定13,"A")</f>
        <v>0</v>
      </c>
      <c r="AG114" s="79"/>
      <c r="AH114" s="80"/>
      <c r="AI114" s="76"/>
      <c r="AJ114" s="77"/>
      <c r="AK114" s="78">
        <f>SUMIFS(実績!見積額13,実績!報告者名13,A!$K$1,実績!月13,A!AK$97,実績!ラボ13,"〇",実績!リピート判別13,"新規",実績!受注確定13,"A",実績!得意先分類名13,"EU")+SUMIFS(実績!見積額13,実績!報告者名13,A!$K$1,実績!月13,A!AK$97,実績!顧客名13,"EU (施主　未登録）",実績!受注確定13,"A")</f>
        <v>0</v>
      </c>
      <c r="AL114" s="79"/>
      <c r="AM114" s="80"/>
      <c r="AN114" s="76"/>
      <c r="AO114" s="77"/>
      <c r="AP114" s="78">
        <f>SUMIFS(実績!見積額13,実績!報告者名13,A!$K$1,実績!月13,A!AP$97,実績!ラボ13,"〇",実績!リピート判別13,"新規",実績!受注確定13,"A",実績!得意先分類名13,"EU")+SUMIFS(実績!見積額13,実績!報告者名13,A!$K$1,実績!月13,A!AP$97,実績!顧客名13,"EU (施主　未登録）",実績!受注確定13,"A")</f>
        <v>0</v>
      </c>
      <c r="AQ114" s="79"/>
      <c r="AR114" s="80"/>
      <c r="AS114" s="76"/>
      <c r="AT114" s="77"/>
      <c r="AU114" s="81">
        <f t="shared" si="102"/>
        <v>0</v>
      </c>
      <c r="AV114" s="82"/>
      <c r="AW114" s="83"/>
      <c r="AX114" s="84"/>
      <c r="AY114" s="85"/>
      <c r="AZ114" s="78">
        <f>SUMIFS(実績!見積額13,実績!報告者名13,A!$K$1,実績!月13,A!AZ$97,実績!ラボ13,"〇",実績!リピート判別13,"新規",実績!受注確定13,"A",実績!得意先分類名13,"EU")+SUMIFS(実績!見積額13,実績!報告者名13,A!$K$1,実績!月13,A!AZ$97,実績!顧客名13,"EU (施主　未登録）",実績!受注確定13,"A")</f>
        <v>0</v>
      </c>
      <c r="BA114" s="79"/>
      <c r="BB114" s="80"/>
      <c r="BC114" s="76"/>
      <c r="BD114" s="77"/>
      <c r="BE114" s="78">
        <f>SUMIFS(実績!見積額13,実績!報告者名13,A!$K$1,実績!月13,A!BE$97,実績!ラボ13,"〇",実績!リピート判別13,"新規",実績!受注確定13,"A",実績!得意先分類名13,"EU")+SUMIFS(実績!見積額13,実績!報告者名13,A!$K$1,実績!月13,A!BE$97,実績!顧客名13,"EU (施主　未登録）",実績!受注確定13,"A")</f>
        <v>0</v>
      </c>
      <c r="BF114" s="79"/>
      <c r="BG114" s="80"/>
      <c r="BH114" s="76"/>
      <c r="BI114" s="77"/>
      <c r="BJ114" s="78">
        <f>SUMIFS(実績!見積額13,実績!報告者名13,A!$K$1,実績!月13,A!BJ$97,実績!ラボ13,"〇",実績!リピート判別13,"新規",実績!受注確定13,"A",実績!得意先分類名13,"EU")+SUMIFS(実績!見積額13,実績!報告者名13,A!$K$1,実績!月13,A!BJ$97,実績!顧客名13,"EU (施主　未登録）",実績!受注確定13,"A")</f>
        <v>0</v>
      </c>
      <c r="BK114" s="79"/>
      <c r="BL114" s="80"/>
      <c r="BM114" s="76"/>
      <c r="BN114" s="77"/>
      <c r="BO114" s="81">
        <f t="shared" si="103"/>
        <v>0</v>
      </c>
      <c r="BP114" s="82"/>
      <c r="BQ114" s="83"/>
      <c r="BR114" s="84"/>
      <c r="BS114" s="85"/>
      <c r="BT114" s="78">
        <f>SUMIFS(実績!見積額13,実績!報告者名13,A!$K$1,実績!月13,A!BT$97,実績!ラボ13,"〇",実績!リピート判別13,"新規",実績!受注確定13,"A",実績!得意先分類名13,"EU")+SUMIFS(実績!見積額13,実績!報告者名13,A!$K$1,実績!月13,A!BT$97,実績!顧客名13,"EU (施主　未登録）",実績!受注確定13,"A")</f>
        <v>0</v>
      </c>
      <c r="BU114" s="79"/>
      <c r="BV114" s="80"/>
      <c r="BW114" s="76"/>
      <c r="BX114" s="77"/>
      <c r="BY114" s="78">
        <f>SUMIFS(実績!見積額13,実績!報告者名13,A!$K$1,実績!月13,A!BY$97,実績!ラボ13,"〇",実績!リピート判別13,"新規",実績!受注確定13,"A",実績!得意先分類名13,"EU")+SUMIFS(実績!見積額13,実績!報告者名13,A!$K$1,実績!月13,A!BY$97,実績!顧客名13,"EU (施主　未登録）",実績!受注確定13,"A")</f>
        <v>0</v>
      </c>
      <c r="BZ114" s="79"/>
      <c r="CA114" s="80"/>
      <c r="CB114" s="76"/>
      <c r="CC114" s="77"/>
      <c r="CD114" s="78">
        <f>SUMIFS(実績!見積額13,実績!報告者名13,A!$K$1,実績!月13,A!CD$97,実績!ラボ13,"〇",実績!リピート判別13,"新規",実績!受注確定13,"A",実績!得意先分類名13,"EU")+SUMIFS(実績!見積額13,実績!報告者名13,A!$K$1,実績!月13,A!CD$97,実績!顧客名13,"EU (施主　未登録）",実績!受注確定13,"A")</f>
        <v>0</v>
      </c>
      <c r="CE114" s="79"/>
      <c r="CF114" s="80"/>
      <c r="CG114" s="76"/>
      <c r="CH114" s="77"/>
      <c r="CI114" s="81">
        <f t="shared" si="104"/>
        <v>0</v>
      </c>
      <c r="CJ114" s="82"/>
      <c r="CK114" s="83"/>
      <c r="CL114" s="84"/>
      <c r="CM114" s="85"/>
    </row>
    <row r="115" spans="1:91" ht="19.95" hidden="1" customHeight="1" x14ac:dyDescent="0.45">
      <c r="A115" s="86"/>
      <c r="B115" s="86"/>
      <c r="C115" s="86"/>
      <c r="D115" s="86"/>
      <c r="E115" s="135" t="s">
        <v>132</v>
      </c>
      <c r="F115" s="137"/>
      <c r="G115" s="81">
        <f>AA115+AU115+BO115+CI115</f>
        <v>0</v>
      </c>
      <c r="H115" s="82"/>
      <c r="I115" s="83"/>
      <c r="J115" s="81"/>
      <c r="K115" s="83"/>
      <c r="L115" s="78">
        <f>SUMIFS(実績!販売利益13,実績!報告者名13,A!$K$1,実績!月13,A!L$97,実績!ラボ13,"〇",実績!リピート判別13,"新規",実績!受注確定13,"A",実績!得意先分類名13,"EU")+SUMIFS(実績!販売利益13,実績!報告者名13,A!$K$1,実績!月13,A!L$97,実績!顧客名13,"EU (施主　未登録）",実績!受注確定13,"A")</f>
        <v>0</v>
      </c>
      <c r="M115" s="79"/>
      <c r="N115" s="80"/>
      <c r="O115" s="78"/>
      <c r="P115" s="80"/>
      <c r="Q115" s="78">
        <f>SUMIFS(実績!販売利益13,実績!報告者名13,A!$K$1,実績!月13,A!Q$97,実績!ラボ13,"〇",実績!リピート判別13,"新規",実績!受注確定13,"A",実績!得意先分類名13,"EU")+SUMIFS(実績!販売利益13,実績!報告者名13,A!$K$1,実績!月13,A!Q$97,実績!顧客名13,"EU (施主　未登録）",実績!受注確定13,"A")</f>
        <v>0</v>
      </c>
      <c r="R115" s="79"/>
      <c r="S115" s="80"/>
      <c r="T115" s="78"/>
      <c r="U115" s="80"/>
      <c r="V115" s="78">
        <f>SUMIFS(実績!販売利益13,実績!報告者名13,A!$K$1,実績!月13,A!V$97,実績!ラボ13,"〇",実績!リピート判別13,"新規",実績!受注確定13,"A",実績!得意先分類名13,"EU")+SUMIFS(実績!販売利益13,実績!報告者名13,A!$K$1,実績!月13,A!V$97,実績!顧客名13,"EU (施主　未登録）",実績!受注確定13,"A")</f>
        <v>0</v>
      </c>
      <c r="W115" s="79"/>
      <c r="X115" s="80"/>
      <c r="Y115" s="78"/>
      <c r="Z115" s="80"/>
      <c r="AA115" s="81">
        <f>L115+Q115+V115</f>
        <v>0</v>
      </c>
      <c r="AB115" s="82"/>
      <c r="AC115" s="83"/>
      <c r="AD115" s="81"/>
      <c r="AE115" s="83"/>
      <c r="AF115" s="78">
        <f>SUMIFS(実績!販売利益13,実績!報告者名13,A!$K$1,実績!月13,A!AF$97,実績!ラボ13,"〇",実績!リピート判別13,"新規",実績!受注確定13,"A",実績!得意先分類名13,"EU")+SUMIFS(実績!販売利益13,実績!報告者名13,A!$K$1,実績!月13,A!AF$97,実績!顧客名13,"EU (施主　未登録）",実績!受注確定13,"A")</f>
        <v>0</v>
      </c>
      <c r="AG115" s="79"/>
      <c r="AH115" s="80"/>
      <c r="AI115" s="78"/>
      <c r="AJ115" s="80"/>
      <c r="AK115" s="78">
        <f>SUMIFS(実績!販売利益13,実績!報告者名13,A!$K$1,実績!月13,A!AK$97,実績!ラボ13,"〇",実績!リピート判別13,"新規",実績!受注確定13,"A",実績!得意先分類名13,"EU")+SUMIFS(実績!販売利益13,実績!報告者名13,A!$K$1,実績!月13,A!AK$97,実績!顧客名13,"EU (施主　未登録）",実績!受注確定13,"A")</f>
        <v>0</v>
      </c>
      <c r="AL115" s="79"/>
      <c r="AM115" s="80"/>
      <c r="AN115" s="78"/>
      <c r="AO115" s="80"/>
      <c r="AP115" s="78">
        <f>SUMIFS(実績!販売利益13,実績!報告者名13,A!$K$1,実績!月13,A!AP$97,実績!ラボ13,"〇",実績!リピート判別13,"新規",実績!受注確定13,"A",実績!得意先分類名13,"EU")+SUMIFS(実績!販売利益13,実績!報告者名13,A!$K$1,実績!月13,A!AP$97,実績!顧客名13,"EU (施主　未登録）",実績!受注確定13,"A")</f>
        <v>0</v>
      </c>
      <c r="AQ115" s="79"/>
      <c r="AR115" s="80"/>
      <c r="AS115" s="78"/>
      <c r="AT115" s="80"/>
      <c r="AU115" s="81">
        <f>AF115+AK115+AP115</f>
        <v>0</v>
      </c>
      <c r="AV115" s="82"/>
      <c r="AW115" s="83"/>
      <c r="AX115" s="81"/>
      <c r="AY115" s="83"/>
      <c r="AZ115" s="78">
        <f>SUMIFS(実績!販売利益13,実績!報告者名13,A!$K$1,実績!月13,A!AZ$97,実績!ラボ13,"〇",実績!リピート判別13,"新規",実績!受注確定13,"A",実績!得意先分類名13,"EU")+SUMIFS(実績!販売利益13,実績!報告者名13,A!$K$1,実績!月13,A!AZ$97,実績!顧客名13,"EU (施主　未登録）",実績!受注確定13,"A")</f>
        <v>0</v>
      </c>
      <c r="BA115" s="79"/>
      <c r="BB115" s="80"/>
      <c r="BC115" s="78"/>
      <c r="BD115" s="80"/>
      <c r="BE115" s="78">
        <f>SUMIFS(実績!販売利益13,実績!報告者名13,A!$K$1,実績!月13,A!BE$97,実績!ラボ13,"〇",実績!リピート判別13,"新規",実績!受注確定13,"A",実績!得意先分類名13,"EU")+SUMIFS(実績!販売利益13,実績!報告者名13,A!$K$1,実績!月13,A!BE$97,実績!顧客名13,"EU (施主　未登録）",実績!受注確定13,"A")</f>
        <v>0</v>
      </c>
      <c r="BF115" s="79"/>
      <c r="BG115" s="80"/>
      <c r="BH115" s="78"/>
      <c r="BI115" s="80"/>
      <c r="BJ115" s="78">
        <f>SUMIFS(実績!販売利益13,実績!報告者名13,A!$K$1,実績!月13,A!BJ$97,実績!ラボ13,"〇",実績!リピート判別13,"新規",実績!受注確定13,"A",実績!得意先分類名13,"EU")+SUMIFS(実績!販売利益13,実績!報告者名13,A!$K$1,実績!月13,A!BJ$97,実績!顧客名13,"EU (施主　未登録）",実績!受注確定13,"A")</f>
        <v>0</v>
      </c>
      <c r="BK115" s="79"/>
      <c r="BL115" s="80"/>
      <c r="BM115" s="78"/>
      <c r="BN115" s="80"/>
      <c r="BO115" s="81">
        <f>AZ115+BE115+BJ115</f>
        <v>0</v>
      </c>
      <c r="BP115" s="82"/>
      <c r="BQ115" s="83"/>
      <c r="BR115" s="81"/>
      <c r="BS115" s="83"/>
      <c r="BT115" s="78">
        <f>SUMIFS(実績!販売利益13,実績!報告者名13,A!$K$1,実績!月13,A!BT$97,実績!ラボ13,"〇",実績!リピート判別13,"新規",実績!受注確定13,"A",実績!得意先分類名13,"EU")+SUMIFS(実績!販売利益13,実績!報告者名13,A!$K$1,実績!月13,A!BT$97,実績!顧客名13,"EU (施主　未登録）",実績!受注確定13,"A")</f>
        <v>0</v>
      </c>
      <c r="BU115" s="79"/>
      <c r="BV115" s="80"/>
      <c r="BW115" s="78"/>
      <c r="BX115" s="80"/>
      <c r="BY115" s="78">
        <f>SUMIFS(実績!販売利益13,実績!報告者名13,A!$K$1,実績!月13,A!BY$97,実績!ラボ13,"〇",実績!リピート判別13,"新規",実績!受注確定13,"A",実績!得意先分類名13,"EU")+SUMIFS(実績!販売利益13,実績!報告者名13,A!$K$1,実績!月13,A!BY$97,実績!顧客名13,"EU (施主　未登録）",実績!受注確定13,"A")</f>
        <v>0</v>
      </c>
      <c r="BZ115" s="79"/>
      <c r="CA115" s="80"/>
      <c r="CB115" s="78"/>
      <c r="CC115" s="80"/>
      <c r="CD115" s="78">
        <f>SUMIFS(実績!販売利益13,実績!報告者名13,A!$K$1,実績!月13,A!CD$97,実績!ラボ13,"〇",実績!リピート判別13,"新規",実績!受注確定13,"A",実績!得意先分類名13,"EU")+SUMIFS(実績!販売利益13,実績!報告者名13,A!$K$1,実績!月13,A!CD$97,実績!顧客名13,"EU (施主　未登録）",実績!受注確定13,"A")</f>
        <v>0</v>
      </c>
      <c r="CE115" s="79"/>
      <c r="CF115" s="80"/>
      <c r="CG115" s="78"/>
      <c r="CH115" s="80"/>
      <c r="CI115" s="81">
        <f>BT115+BY115+CD115</f>
        <v>0</v>
      </c>
      <c r="CJ115" s="82"/>
      <c r="CK115" s="83"/>
      <c r="CL115" s="81"/>
      <c r="CM115" s="83"/>
    </row>
    <row r="116" spans="1:91" ht="19.95" hidden="1" customHeight="1" x14ac:dyDescent="0.45">
      <c r="A116" s="86"/>
      <c r="B116" s="86"/>
      <c r="C116" s="86"/>
      <c r="D116" s="86"/>
      <c r="E116" s="135" t="s">
        <v>133</v>
      </c>
      <c r="F116" s="137"/>
      <c r="G116" s="84" t="e">
        <f>G115/G114</f>
        <v>#DIV/0!</v>
      </c>
      <c r="H116" s="96"/>
      <c r="I116" s="85"/>
      <c r="J116" s="81"/>
      <c r="K116" s="83"/>
      <c r="L116" s="76" t="e">
        <f t="shared" ref="L116" si="105">L115/L114</f>
        <v>#DIV/0!</v>
      </c>
      <c r="M116" s="95"/>
      <c r="N116" s="77"/>
      <c r="O116" s="78"/>
      <c r="P116" s="80"/>
      <c r="Q116" s="76" t="e">
        <f t="shared" ref="Q116" si="106">Q115/Q114</f>
        <v>#DIV/0!</v>
      </c>
      <c r="R116" s="95"/>
      <c r="S116" s="77"/>
      <c r="T116" s="78"/>
      <c r="U116" s="80"/>
      <c r="V116" s="76" t="e">
        <f t="shared" ref="V116" si="107">V115/V114</f>
        <v>#DIV/0!</v>
      </c>
      <c r="W116" s="95"/>
      <c r="X116" s="77"/>
      <c r="Y116" s="78"/>
      <c r="Z116" s="80"/>
      <c r="AA116" s="84" t="e">
        <f t="shared" ref="AA116" si="108">AA115/AA114</f>
        <v>#DIV/0!</v>
      </c>
      <c r="AB116" s="96"/>
      <c r="AC116" s="85"/>
      <c r="AD116" s="81"/>
      <c r="AE116" s="83"/>
      <c r="AF116" s="76" t="e">
        <f t="shared" ref="AF116" si="109">AF115/AF114</f>
        <v>#DIV/0!</v>
      </c>
      <c r="AG116" s="95"/>
      <c r="AH116" s="77"/>
      <c r="AI116" s="78"/>
      <c r="AJ116" s="80"/>
      <c r="AK116" s="76" t="e">
        <f t="shared" ref="AK116" si="110">AK115/AK114</f>
        <v>#DIV/0!</v>
      </c>
      <c r="AL116" s="95"/>
      <c r="AM116" s="77"/>
      <c r="AN116" s="78"/>
      <c r="AO116" s="80"/>
      <c r="AP116" s="76" t="e">
        <f t="shared" ref="AP116" si="111">AP115/AP114</f>
        <v>#DIV/0!</v>
      </c>
      <c r="AQ116" s="95"/>
      <c r="AR116" s="77"/>
      <c r="AS116" s="78"/>
      <c r="AT116" s="80"/>
      <c r="AU116" s="84" t="e">
        <f t="shared" ref="AU116" si="112">AU115/AU114</f>
        <v>#DIV/0!</v>
      </c>
      <c r="AV116" s="96"/>
      <c r="AW116" s="85"/>
      <c r="AX116" s="81"/>
      <c r="AY116" s="83"/>
      <c r="AZ116" s="76" t="e">
        <f t="shared" ref="AZ116" si="113">AZ115/AZ114</f>
        <v>#DIV/0!</v>
      </c>
      <c r="BA116" s="95"/>
      <c r="BB116" s="77"/>
      <c r="BC116" s="78"/>
      <c r="BD116" s="80"/>
      <c r="BE116" s="76" t="e">
        <f t="shared" ref="BE116" si="114">BE115/BE114</f>
        <v>#DIV/0!</v>
      </c>
      <c r="BF116" s="95"/>
      <c r="BG116" s="77"/>
      <c r="BH116" s="78"/>
      <c r="BI116" s="80"/>
      <c r="BJ116" s="76" t="e">
        <f t="shared" ref="BJ116" si="115">BJ115/BJ114</f>
        <v>#DIV/0!</v>
      </c>
      <c r="BK116" s="95"/>
      <c r="BL116" s="77"/>
      <c r="BM116" s="78"/>
      <c r="BN116" s="80"/>
      <c r="BO116" s="84" t="e">
        <f t="shared" ref="BO116" si="116">BO115/BO114</f>
        <v>#DIV/0!</v>
      </c>
      <c r="BP116" s="96"/>
      <c r="BQ116" s="85"/>
      <c r="BR116" s="81"/>
      <c r="BS116" s="83"/>
      <c r="BT116" s="76" t="e">
        <f t="shared" ref="BT116" si="117">BT115/BT114</f>
        <v>#DIV/0!</v>
      </c>
      <c r="BU116" s="95"/>
      <c r="BV116" s="77"/>
      <c r="BW116" s="78"/>
      <c r="BX116" s="80"/>
      <c r="BY116" s="76" t="e">
        <f t="shared" ref="BY116" si="118">BY115/BY114</f>
        <v>#DIV/0!</v>
      </c>
      <c r="BZ116" s="95"/>
      <c r="CA116" s="77"/>
      <c r="CB116" s="78"/>
      <c r="CC116" s="80"/>
      <c r="CD116" s="76" t="e">
        <f t="shared" ref="CD116" si="119">CD115/CD114</f>
        <v>#DIV/0!</v>
      </c>
      <c r="CE116" s="95"/>
      <c r="CF116" s="77"/>
      <c r="CG116" s="78"/>
      <c r="CH116" s="80"/>
      <c r="CI116" s="84" t="e">
        <f t="shared" ref="CI116" si="120">CI115/CI114</f>
        <v>#DIV/0!</v>
      </c>
      <c r="CJ116" s="96"/>
      <c r="CK116" s="85"/>
      <c r="CL116" s="81"/>
      <c r="CM116" s="83"/>
    </row>
    <row r="117" spans="1:91" hidden="1" x14ac:dyDescent="0.45">
      <c r="A117" s="86"/>
      <c r="B117" s="86"/>
      <c r="C117" s="86"/>
      <c r="D117" s="86"/>
      <c r="E117" s="135" t="s">
        <v>98</v>
      </c>
      <c r="F117" s="137"/>
      <c r="G117" s="81">
        <f>AA117+AU117+BO117+CI117</f>
        <v>0</v>
      </c>
      <c r="H117" s="82"/>
      <c r="I117" s="83"/>
      <c r="J117" s="17"/>
      <c r="K117" s="18"/>
      <c r="L117" s="78">
        <f>SUMIFS(見積!見積数,見積!月,A!L$97,見積!報告者名,A!$K$1,見積!顧客名見積,"EU (施主　未登録）")</f>
        <v>0</v>
      </c>
      <c r="M117" s="79"/>
      <c r="N117" s="80"/>
      <c r="O117" s="11"/>
      <c r="P117" s="12"/>
      <c r="Q117" s="78">
        <f>SUMIFS(見積!見積数,見積!月,A!Q$97,見積!報告者名,A!$K$1,見積!顧客名見積,"EU (施主　未登録）")</f>
        <v>0</v>
      </c>
      <c r="R117" s="79"/>
      <c r="S117" s="80"/>
      <c r="T117" s="11"/>
      <c r="U117" s="12"/>
      <c r="V117" s="78">
        <f>SUMIFS(見積!見積数,見積!月,A!V$97,見積!報告者名,A!$K$1,見積!顧客名見積,"EU (施主　未登録）")</f>
        <v>0</v>
      </c>
      <c r="W117" s="79"/>
      <c r="X117" s="80"/>
      <c r="Y117" s="11"/>
      <c r="Z117" s="12"/>
      <c r="AA117" s="81">
        <f>L117+Q117+V117</f>
        <v>0</v>
      </c>
      <c r="AB117" s="82"/>
      <c r="AC117" s="83"/>
      <c r="AD117" s="17"/>
      <c r="AE117" s="18"/>
      <c r="AF117" s="78">
        <f>SUMIFS(見積!見積数,見積!月,A!AF$97,見積!報告者名,A!$K$1,見積!顧客名見積,"EU (施主　未登録）")</f>
        <v>0</v>
      </c>
      <c r="AG117" s="79"/>
      <c r="AH117" s="80"/>
      <c r="AI117" s="11"/>
      <c r="AJ117" s="12"/>
      <c r="AK117" s="78">
        <f>SUMIFS(見積!見積数,見積!月,A!AK$97,見積!報告者名,A!$K$1,見積!顧客名見積,"EU (施主　未登録）")</f>
        <v>0</v>
      </c>
      <c r="AL117" s="79"/>
      <c r="AM117" s="80"/>
      <c r="AN117" s="11"/>
      <c r="AO117" s="12"/>
      <c r="AP117" s="78">
        <f>SUMIFS(見積!見積数,見積!月,A!AP$97,見積!報告者名,A!$K$1,見積!顧客名見積,"EU (施主　未登録）")</f>
        <v>0</v>
      </c>
      <c r="AQ117" s="79"/>
      <c r="AR117" s="80"/>
      <c r="AS117" s="11"/>
      <c r="AT117" s="12"/>
      <c r="AU117" s="81">
        <f>AF117+AK117+AP117</f>
        <v>0</v>
      </c>
      <c r="AV117" s="82"/>
      <c r="AW117" s="83"/>
      <c r="AX117" s="17"/>
      <c r="AY117" s="18"/>
      <c r="AZ117" s="78">
        <f>SUMIFS(見積!見積数,見積!月,A!AZ$97,見積!報告者名,A!$K$1,見積!顧客名見積,"EU (施主　未登録）")</f>
        <v>0</v>
      </c>
      <c r="BA117" s="79"/>
      <c r="BB117" s="80"/>
      <c r="BC117" s="11"/>
      <c r="BD117" s="12"/>
      <c r="BE117" s="78">
        <f>SUMIFS(見積!見積数,見積!月,A!BE$97,見積!報告者名,A!$K$1,見積!顧客名見積,"EU (施主　未登録）")</f>
        <v>0</v>
      </c>
      <c r="BF117" s="79"/>
      <c r="BG117" s="80"/>
      <c r="BH117" s="11"/>
      <c r="BI117" s="12"/>
      <c r="BJ117" s="78">
        <f>SUMIFS(見積!見積数,見積!月,A!BJ$97,見積!報告者名,A!$K$1,見積!顧客名見積,"EU (施主　未登録）")</f>
        <v>0</v>
      </c>
      <c r="BK117" s="79"/>
      <c r="BL117" s="80"/>
      <c r="BM117" s="11"/>
      <c r="BN117" s="12"/>
      <c r="BO117" s="81">
        <f>AZ117+BE117+BJ117</f>
        <v>0</v>
      </c>
      <c r="BP117" s="82"/>
      <c r="BQ117" s="83"/>
      <c r="BR117" s="17"/>
      <c r="BS117" s="18"/>
      <c r="BT117" s="78">
        <f>SUMIFS(見積!見積数,見積!月,A!BT$97,見積!報告者名,A!$K$1,見積!顧客名見積,"EU (施主　未登録）")</f>
        <v>0</v>
      </c>
      <c r="BU117" s="79"/>
      <c r="BV117" s="80"/>
      <c r="BW117" s="11"/>
      <c r="BX117" s="12"/>
      <c r="BY117" s="78">
        <f>SUMIFS(見積!見積数,見積!月,A!BY$97,見積!報告者名,A!$K$1,見積!顧客名見積,"EU (施主　未登録）")</f>
        <v>0</v>
      </c>
      <c r="BZ117" s="79"/>
      <c r="CA117" s="80"/>
      <c r="CB117" s="11"/>
      <c r="CC117" s="12"/>
      <c r="CD117" s="78">
        <f>SUMIFS(見積!見積数,見積!月,A!CD$97,見積!報告者名,A!$K$1,見積!顧客名見積,"EU (施主　未登録）")</f>
        <v>0</v>
      </c>
      <c r="CE117" s="79"/>
      <c r="CF117" s="80"/>
      <c r="CG117" s="11"/>
      <c r="CH117" s="12"/>
      <c r="CI117" s="81">
        <f>BT117+BY117+CD117</f>
        <v>0</v>
      </c>
      <c r="CJ117" s="82"/>
      <c r="CK117" s="83"/>
      <c r="CL117" s="17"/>
      <c r="CM117" s="18"/>
    </row>
    <row r="118" spans="1:91" ht="19.95" hidden="1" customHeight="1" x14ac:dyDescent="0.45">
      <c r="A118" s="86"/>
      <c r="B118" s="86"/>
      <c r="C118" s="86" t="s">
        <v>44</v>
      </c>
      <c r="D118" s="86"/>
      <c r="E118" s="135" t="s">
        <v>131</v>
      </c>
      <c r="F118" s="137"/>
      <c r="G118" s="81">
        <f t="shared" si="100"/>
        <v>0</v>
      </c>
      <c r="H118" s="82"/>
      <c r="I118" s="83"/>
      <c r="J118" s="84"/>
      <c r="K118" s="85"/>
      <c r="L118" s="78">
        <f>SUMIFS(実績!見積額13,実績!報告者名13,A!$K$1,実績!月13,A!L$97,実績!ラボ13,"〇",実績!リピート判別13,"新規",実績!受注確定13,"A",実績!得意先分類名13,"一般")+SUMIFS(実績!見積額13,実績!報告者名13,A!$K$1,実績!月13,A!L$97,実績!顧客名13,"EU　(業者　未登録）",実績!受注確定13,"A")</f>
        <v>0</v>
      </c>
      <c r="M118" s="79"/>
      <c r="N118" s="80"/>
      <c r="O118" s="76"/>
      <c r="P118" s="77"/>
      <c r="Q118" s="78">
        <f>SUMIFS(実績!見積額13,実績!報告者名13,A!$K$1,実績!月13,A!Q$97,実績!ラボ13,"〇",実績!リピート判別13,"新規",実績!受注確定13,"A",実績!得意先分類名13,"一般")+SUMIFS(実績!見積額13,実績!報告者名13,A!$K$1,実績!月13,A!Q$97,実績!顧客名13,"EU　(業者　未登録）",実績!受注確定13,"A")</f>
        <v>0</v>
      </c>
      <c r="R118" s="79"/>
      <c r="S118" s="80"/>
      <c r="T118" s="76"/>
      <c r="U118" s="77"/>
      <c r="V118" s="78">
        <f>SUMIFS(実績!見積額13,実績!報告者名13,A!$K$1,実績!月13,A!V$97,実績!ラボ13,"〇",実績!リピート判別13,"新規",実績!受注確定13,"A",実績!得意先分類名13,"一般")+SUMIFS(実績!見積額13,実績!報告者名13,A!$K$1,実績!月13,A!V$97,実績!顧客名13,"EU　(業者　未登録）",実績!受注確定13,"A")</f>
        <v>0</v>
      </c>
      <c r="W118" s="79"/>
      <c r="X118" s="80"/>
      <c r="Y118" s="76"/>
      <c r="Z118" s="77"/>
      <c r="AA118" s="81">
        <f t="shared" si="101"/>
        <v>0</v>
      </c>
      <c r="AB118" s="82"/>
      <c r="AC118" s="83"/>
      <c r="AD118" s="84"/>
      <c r="AE118" s="85"/>
      <c r="AF118" s="78">
        <f>SUMIFS(実績!見積額13,実績!報告者名13,A!$K$1,実績!月13,A!AF$97,実績!ラボ13,"〇",実績!リピート判別13,"新規",実績!受注確定13,"A",実績!得意先分類名13,"一般")+SUMIFS(実績!見積額13,実績!報告者名13,A!$K$1,実績!月13,A!AF$97,実績!顧客名13,"EU　(業者　未登録）",実績!受注確定13,"A")</f>
        <v>0</v>
      </c>
      <c r="AG118" s="79"/>
      <c r="AH118" s="80"/>
      <c r="AI118" s="76"/>
      <c r="AJ118" s="77"/>
      <c r="AK118" s="78">
        <f>SUMIFS(実績!見積額13,実績!報告者名13,A!$K$1,実績!月13,A!AK$97,実績!ラボ13,"〇",実績!リピート判別13,"新規",実績!受注確定13,"A",実績!得意先分類名13,"一般")+SUMIFS(実績!見積額13,実績!報告者名13,A!$K$1,実績!月13,A!AK$97,実績!顧客名13,"EU　(業者　未登録）",実績!受注確定13,"A")</f>
        <v>0</v>
      </c>
      <c r="AL118" s="79"/>
      <c r="AM118" s="80"/>
      <c r="AN118" s="76"/>
      <c r="AO118" s="77"/>
      <c r="AP118" s="78">
        <f>SUMIFS(実績!見積額13,実績!報告者名13,A!$K$1,実績!月13,A!AP$97,実績!ラボ13,"〇",実績!リピート判別13,"新規",実績!受注確定13,"A",実績!得意先分類名13,"一般")+SUMIFS(実績!見積額13,実績!報告者名13,A!$K$1,実績!月13,A!AP$97,実績!顧客名13,"EU　(業者　未登録）",実績!受注確定13,"A")</f>
        <v>0</v>
      </c>
      <c r="AQ118" s="79"/>
      <c r="AR118" s="80"/>
      <c r="AS118" s="76"/>
      <c r="AT118" s="77"/>
      <c r="AU118" s="81">
        <f t="shared" si="102"/>
        <v>0</v>
      </c>
      <c r="AV118" s="82"/>
      <c r="AW118" s="83"/>
      <c r="AX118" s="84"/>
      <c r="AY118" s="85"/>
      <c r="AZ118" s="78">
        <f>SUMIFS(実績!見積額13,実績!報告者名13,A!$K$1,実績!月13,A!AZ$97,実績!ラボ13,"〇",実績!リピート判別13,"新規",実績!受注確定13,"A",実績!得意先分類名13,"一般")+SUMIFS(実績!見積額13,実績!報告者名13,A!$K$1,実績!月13,A!AZ$97,実績!顧客名13,"EU　(業者　未登録）",実績!受注確定13,"A")</f>
        <v>0</v>
      </c>
      <c r="BA118" s="79"/>
      <c r="BB118" s="80"/>
      <c r="BC118" s="76"/>
      <c r="BD118" s="77"/>
      <c r="BE118" s="78">
        <f>SUMIFS(実績!見積額13,実績!報告者名13,A!$K$1,実績!月13,A!BE$97,実績!ラボ13,"〇",実績!リピート判別13,"新規",実績!受注確定13,"A",実績!得意先分類名13,"一般")+SUMIFS(実績!見積額13,実績!報告者名13,A!$K$1,実績!月13,A!BE$97,実績!顧客名13,"EU　(業者　未登録）",実績!受注確定13,"A")</f>
        <v>0</v>
      </c>
      <c r="BF118" s="79"/>
      <c r="BG118" s="80"/>
      <c r="BH118" s="76"/>
      <c r="BI118" s="77"/>
      <c r="BJ118" s="78">
        <f>SUMIFS(実績!見積額13,実績!報告者名13,A!$K$1,実績!月13,A!BJ$97,実績!ラボ13,"〇",実績!リピート判別13,"新規",実績!受注確定13,"A",実績!得意先分類名13,"一般")+SUMIFS(実績!見積額13,実績!報告者名13,A!$K$1,実績!月13,A!BJ$97,実績!顧客名13,"EU　(業者　未登録）",実績!受注確定13,"A")</f>
        <v>0</v>
      </c>
      <c r="BK118" s="79"/>
      <c r="BL118" s="80"/>
      <c r="BM118" s="76"/>
      <c r="BN118" s="77"/>
      <c r="BO118" s="81">
        <f t="shared" si="103"/>
        <v>0</v>
      </c>
      <c r="BP118" s="82"/>
      <c r="BQ118" s="83"/>
      <c r="BR118" s="84"/>
      <c r="BS118" s="85"/>
      <c r="BT118" s="78">
        <f>SUMIFS(実績!見積額13,実績!報告者名13,A!$K$1,実績!月13,A!BT$97,実績!ラボ13,"〇",実績!リピート判別13,"新規",実績!受注確定13,"A",実績!得意先分類名13,"一般")+SUMIFS(実績!見積額13,実績!報告者名13,A!$K$1,実績!月13,A!BT$97,実績!顧客名13,"EU　(業者　未登録）",実績!受注確定13,"A")</f>
        <v>0</v>
      </c>
      <c r="BU118" s="79"/>
      <c r="BV118" s="80"/>
      <c r="BW118" s="76"/>
      <c r="BX118" s="77"/>
      <c r="BY118" s="78">
        <f>SUMIFS(実績!見積額13,実績!報告者名13,A!$K$1,実績!月13,A!BY$97,実績!ラボ13,"〇",実績!リピート判別13,"新規",実績!受注確定13,"A",実績!得意先分類名13,"一般")+SUMIFS(実績!見積額13,実績!報告者名13,A!$K$1,実績!月13,A!BY$97,実績!顧客名13,"EU　(業者　未登録）",実績!受注確定13,"A")</f>
        <v>0</v>
      </c>
      <c r="BZ118" s="79"/>
      <c r="CA118" s="80"/>
      <c r="CB118" s="76"/>
      <c r="CC118" s="77"/>
      <c r="CD118" s="78">
        <f>SUMIFS(実績!見積額13,実績!報告者名13,A!$K$1,実績!月13,A!CD$97,実績!ラボ13,"〇",実績!リピート判別13,"新規",実績!受注確定13,"A",実績!得意先分類名13,"一般")+SUMIFS(実績!見積額13,実績!報告者名13,A!$K$1,実績!月13,A!CD$97,実績!顧客名13,"EU　(業者　未登録）",実績!受注確定13,"A")</f>
        <v>0</v>
      </c>
      <c r="CE118" s="79"/>
      <c r="CF118" s="80"/>
      <c r="CG118" s="76"/>
      <c r="CH118" s="77"/>
      <c r="CI118" s="81">
        <f t="shared" si="104"/>
        <v>0</v>
      </c>
      <c r="CJ118" s="82"/>
      <c r="CK118" s="83"/>
      <c r="CL118" s="84"/>
      <c r="CM118" s="85"/>
    </row>
    <row r="119" spans="1:91" ht="19.95" hidden="1" customHeight="1" x14ac:dyDescent="0.45">
      <c r="A119" s="86"/>
      <c r="B119" s="86"/>
      <c r="C119" s="86"/>
      <c r="D119" s="86"/>
      <c r="E119" s="135" t="s">
        <v>132</v>
      </c>
      <c r="F119" s="137"/>
      <c r="G119" s="81">
        <f>AA119+AU119+BO119+CI119</f>
        <v>0</v>
      </c>
      <c r="H119" s="82"/>
      <c r="I119" s="83"/>
      <c r="J119" s="81"/>
      <c r="K119" s="83"/>
      <c r="L119" s="78">
        <f>SUMIFS(実績!販売利益13,実績!報告者名13,A!$K$1,実績!月13,A!L$97,実績!ラボ13,"〇",実績!リピート判別13,"新規",実績!受注確定13,"A",実績!得意先分類名13,"一般")+SUMIFS(実績!販売利益13,実績!報告者名13,A!$K$1,実績!月13,A!L$97,実績!顧客名13,"EU　(業者　未登録）",実績!受注確定13,"A")</f>
        <v>0</v>
      </c>
      <c r="M119" s="79"/>
      <c r="N119" s="80"/>
      <c r="O119" s="78"/>
      <c r="P119" s="80"/>
      <c r="Q119" s="78">
        <f>SUMIFS(実績!販売利益13,実績!報告者名13,A!$K$1,実績!月13,A!Q$97,実績!ラボ13,"〇",実績!リピート判別13,"新規",実績!受注確定13,"A",実績!得意先分類名13,"一般")+SUMIFS(実績!販売利益13,実績!報告者名13,A!$K$1,実績!月13,A!Q$97,実績!顧客名13,"EU　(業者　未登録）",実績!受注確定13,"A")</f>
        <v>0</v>
      </c>
      <c r="R119" s="79"/>
      <c r="S119" s="80"/>
      <c r="T119" s="78"/>
      <c r="U119" s="80"/>
      <c r="V119" s="78">
        <f>SUMIFS(実績!販売利益13,実績!報告者名13,A!$K$1,実績!月13,A!V$97,実績!ラボ13,"〇",実績!リピート判別13,"新規",実績!受注確定13,"A",実績!得意先分類名13,"一般")+SUMIFS(実績!販売利益13,実績!報告者名13,A!$K$1,実績!月13,A!V$97,実績!顧客名13,"EU　(業者　未登録）",実績!受注確定13,"A")</f>
        <v>0</v>
      </c>
      <c r="W119" s="79"/>
      <c r="X119" s="80"/>
      <c r="Y119" s="78"/>
      <c r="Z119" s="80"/>
      <c r="AA119" s="81">
        <f>L119+Q119+V119</f>
        <v>0</v>
      </c>
      <c r="AB119" s="82"/>
      <c r="AC119" s="83"/>
      <c r="AD119" s="81"/>
      <c r="AE119" s="83"/>
      <c r="AF119" s="78">
        <f>SUMIFS(実績!販売利益13,実績!報告者名13,A!$K$1,実績!月13,A!AF$97,実績!ラボ13,"〇",実績!リピート判別13,"新規",実績!受注確定13,"A",実績!得意先分類名13,"一般")+SUMIFS(実績!販売利益13,実績!報告者名13,A!$K$1,実績!月13,A!AF$97,実績!顧客名13,"EU　(業者　未登録）",実績!受注確定13,"A")</f>
        <v>0</v>
      </c>
      <c r="AG119" s="79"/>
      <c r="AH119" s="80"/>
      <c r="AI119" s="78"/>
      <c r="AJ119" s="80"/>
      <c r="AK119" s="78">
        <f>SUMIFS(実績!販売利益13,実績!報告者名13,A!$K$1,実績!月13,A!AK$97,実績!ラボ13,"〇",実績!リピート判別13,"新規",実績!受注確定13,"A",実績!得意先分類名13,"一般")+SUMIFS(実績!販売利益13,実績!報告者名13,A!$K$1,実績!月13,A!AK$97,実績!顧客名13,"EU　(業者　未登録）",実績!受注確定13,"A")</f>
        <v>0</v>
      </c>
      <c r="AL119" s="79"/>
      <c r="AM119" s="80"/>
      <c r="AN119" s="78"/>
      <c r="AO119" s="80"/>
      <c r="AP119" s="78">
        <f>SUMIFS(実績!販売利益13,実績!報告者名13,A!$K$1,実績!月13,A!AP$97,実績!ラボ13,"〇",実績!リピート判別13,"新規",実績!受注確定13,"A",実績!得意先分類名13,"一般")+SUMIFS(実績!販売利益13,実績!報告者名13,A!$K$1,実績!月13,A!AP$97,実績!顧客名13,"EU　(業者　未登録）",実績!受注確定13,"A")</f>
        <v>0</v>
      </c>
      <c r="AQ119" s="79"/>
      <c r="AR119" s="80"/>
      <c r="AS119" s="78"/>
      <c r="AT119" s="80"/>
      <c r="AU119" s="81">
        <f>AF119+AK119+AP119</f>
        <v>0</v>
      </c>
      <c r="AV119" s="82"/>
      <c r="AW119" s="83"/>
      <c r="AX119" s="81"/>
      <c r="AY119" s="83"/>
      <c r="AZ119" s="78">
        <f>SUMIFS(実績!販売利益13,実績!報告者名13,A!$K$1,実績!月13,A!AZ$97,実績!ラボ13,"〇",実績!リピート判別13,"新規",実績!受注確定13,"A",実績!得意先分類名13,"一般")+SUMIFS(実績!販売利益13,実績!報告者名13,A!$K$1,実績!月13,A!AZ$97,実績!顧客名13,"EU　(業者　未登録）",実績!受注確定13,"A")</f>
        <v>0</v>
      </c>
      <c r="BA119" s="79"/>
      <c r="BB119" s="80"/>
      <c r="BC119" s="78"/>
      <c r="BD119" s="80"/>
      <c r="BE119" s="78">
        <f>SUMIFS(実績!販売利益13,実績!報告者名13,A!$K$1,実績!月13,A!BE$97,実績!ラボ13,"〇",実績!リピート判別13,"新規",実績!受注確定13,"A",実績!得意先分類名13,"一般")+SUMIFS(実績!販売利益13,実績!報告者名13,A!$K$1,実績!月13,A!BE$97,実績!顧客名13,"EU　(業者　未登録）",実績!受注確定13,"A")</f>
        <v>0</v>
      </c>
      <c r="BF119" s="79"/>
      <c r="BG119" s="80"/>
      <c r="BH119" s="78"/>
      <c r="BI119" s="80"/>
      <c r="BJ119" s="78">
        <f>SUMIFS(実績!販売利益13,実績!報告者名13,A!$K$1,実績!月13,A!BJ$97,実績!ラボ13,"〇",実績!リピート判別13,"新規",実績!受注確定13,"A",実績!得意先分類名13,"一般")+SUMIFS(実績!販売利益13,実績!報告者名13,A!$K$1,実績!月13,A!BJ$97,実績!顧客名13,"EU　(業者　未登録）",実績!受注確定13,"A")</f>
        <v>0</v>
      </c>
      <c r="BK119" s="79"/>
      <c r="BL119" s="80"/>
      <c r="BM119" s="78"/>
      <c r="BN119" s="80"/>
      <c r="BO119" s="81">
        <f>AZ119+BE119+BJ119</f>
        <v>0</v>
      </c>
      <c r="BP119" s="82"/>
      <c r="BQ119" s="83"/>
      <c r="BR119" s="81"/>
      <c r="BS119" s="83"/>
      <c r="BT119" s="78">
        <f>SUMIFS(実績!販売利益13,実績!報告者名13,A!$K$1,実績!月13,A!BT$97,実績!ラボ13,"〇",実績!リピート判別13,"新規",実績!受注確定13,"A",実績!得意先分類名13,"一般")+SUMIFS(実績!販売利益13,実績!報告者名13,A!$K$1,実績!月13,A!BT$97,実績!顧客名13,"EU　(業者　未登録）",実績!受注確定13,"A")</f>
        <v>0</v>
      </c>
      <c r="BU119" s="79"/>
      <c r="BV119" s="80"/>
      <c r="BW119" s="78"/>
      <c r="BX119" s="80"/>
      <c r="BY119" s="78">
        <f>SUMIFS(実績!販売利益13,実績!報告者名13,A!$K$1,実績!月13,A!BY$97,実績!ラボ13,"〇",実績!リピート判別13,"新規",実績!受注確定13,"A",実績!得意先分類名13,"一般")+SUMIFS(実績!販売利益13,実績!報告者名13,A!$K$1,実績!月13,A!BY$97,実績!顧客名13,"EU　(業者　未登録）",実績!受注確定13,"A")</f>
        <v>0</v>
      </c>
      <c r="BZ119" s="79"/>
      <c r="CA119" s="80"/>
      <c r="CB119" s="78"/>
      <c r="CC119" s="80"/>
      <c r="CD119" s="78">
        <f>SUMIFS(実績!販売利益13,実績!報告者名13,A!$K$1,実績!月13,A!CD$97,実績!ラボ13,"〇",実績!リピート判別13,"新規",実績!受注確定13,"A",実績!得意先分類名13,"一般")+SUMIFS(実績!販売利益13,実績!報告者名13,A!$K$1,実績!月13,A!CD$97,実績!顧客名13,"EU　(業者　未登録）",実績!受注確定13,"A")</f>
        <v>0</v>
      </c>
      <c r="CE119" s="79"/>
      <c r="CF119" s="80"/>
      <c r="CG119" s="78"/>
      <c r="CH119" s="80"/>
      <c r="CI119" s="81">
        <f>BT119+BY119+CD119</f>
        <v>0</v>
      </c>
      <c r="CJ119" s="82"/>
      <c r="CK119" s="83"/>
      <c r="CL119" s="81"/>
      <c r="CM119" s="83"/>
    </row>
    <row r="120" spans="1:91" ht="19.95" hidden="1" customHeight="1" x14ac:dyDescent="0.45">
      <c r="A120" s="86"/>
      <c r="B120" s="86"/>
      <c r="C120" s="86"/>
      <c r="D120" s="86"/>
      <c r="E120" s="135" t="s">
        <v>133</v>
      </c>
      <c r="F120" s="137"/>
      <c r="G120" s="84" t="e">
        <f>G119/G118</f>
        <v>#DIV/0!</v>
      </c>
      <c r="H120" s="96"/>
      <c r="I120" s="85"/>
      <c r="J120" s="81"/>
      <c r="K120" s="83"/>
      <c r="L120" s="76" t="e">
        <f t="shared" ref="L120" si="121">L119/L118</f>
        <v>#DIV/0!</v>
      </c>
      <c r="M120" s="95"/>
      <c r="N120" s="77"/>
      <c r="O120" s="78"/>
      <c r="P120" s="80"/>
      <c r="Q120" s="76" t="e">
        <f t="shared" ref="Q120" si="122">Q119/Q118</f>
        <v>#DIV/0!</v>
      </c>
      <c r="R120" s="95"/>
      <c r="S120" s="77"/>
      <c r="T120" s="78"/>
      <c r="U120" s="80"/>
      <c r="V120" s="76" t="e">
        <f t="shared" ref="V120" si="123">V119/V118</f>
        <v>#DIV/0!</v>
      </c>
      <c r="W120" s="95"/>
      <c r="X120" s="77"/>
      <c r="Y120" s="78"/>
      <c r="Z120" s="80"/>
      <c r="AA120" s="84" t="e">
        <f t="shared" ref="AA120" si="124">AA119/AA118</f>
        <v>#DIV/0!</v>
      </c>
      <c r="AB120" s="96"/>
      <c r="AC120" s="85"/>
      <c r="AD120" s="81"/>
      <c r="AE120" s="83"/>
      <c r="AF120" s="76" t="e">
        <f t="shared" ref="AF120" si="125">AF119/AF118</f>
        <v>#DIV/0!</v>
      </c>
      <c r="AG120" s="95"/>
      <c r="AH120" s="77"/>
      <c r="AI120" s="78"/>
      <c r="AJ120" s="80"/>
      <c r="AK120" s="76" t="e">
        <f t="shared" ref="AK120" si="126">AK119/AK118</f>
        <v>#DIV/0!</v>
      </c>
      <c r="AL120" s="95"/>
      <c r="AM120" s="77"/>
      <c r="AN120" s="78"/>
      <c r="AO120" s="80"/>
      <c r="AP120" s="76" t="e">
        <f t="shared" ref="AP120" si="127">AP119/AP118</f>
        <v>#DIV/0!</v>
      </c>
      <c r="AQ120" s="95"/>
      <c r="AR120" s="77"/>
      <c r="AS120" s="78"/>
      <c r="AT120" s="80"/>
      <c r="AU120" s="84" t="e">
        <f t="shared" ref="AU120" si="128">AU119/AU118</f>
        <v>#DIV/0!</v>
      </c>
      <c r="AV120" s="96"/>
      <c r="AW120" s="85"/>
      <c r="AX120" s="81"/>
      <c r="AY120" s="83"/>
      <c r="AZ120" s="76" t="e">
        <f t="shared" ref="AZ120" si="129">AZ119/AZ118</f>
        <v>#DIV/0!</v>
      </c>
      <c r="BA120" s="95"/>
      <c r="BB120" s="77"/>
      <c r="BC120" s="78"/>
      <c r="BD120" s="80"/>
      <c r="BE120" s="76" t="e">
        <f t="shared" ref="BE120" si="130">BE119/BE118</f>
        <v>#DIV/0!</v>
      </c>
      <c r="BF120" s="95"/>
      <c r="BG120" s="77"/>
      <c r="BH120" s="78"/>
      <c r="BI120" s="80"/>
      <c r="BJ120" s="76" t="e">
        <f t="shared" ref="BJ120" si="131">BJ119/BJ118</f>
        <v>#DIV/0!</v>
      </c>
      <c r="BK120" s="95"/>
      <c r="BL120" s="77"/>
      <c r="BM120" s="78"/>
      <c r="BN120" s="80"/>
      <c r="BO120" s="84" t="e">
        <f t="shared" ref="BO120" si="132">BO119/BO118</f>
        <v>#DIV/0!</v>
      </c>
      <c r="BP120" s="96"/>
      <c r="BQ120" s="85"/>
      <c r="BR120" s="81"/>
      <c r="BS120" s="83"/>
      <c r="BT120" s="76" t="e">
        <f t="shared" ref="BT120" si="133">BT119/BT118</f>
        <v>#DIV/0!</v>
      </c>
      <c r="BU120" s="95"/>
      <c r="BV120" s="77"/>
      <c r="BW120" s="78"/>
      <c r="BX120" s="80"/>
      <c r="BY120" s="76" t="e">
        <f t="shared" ref="BY120" si="134">BY119/BY118</f>
        <v>#DIV/0!</v>
      </c>
      <c r="BZ120" s="95"/>
      <c r="CA120" s="77"/>
      <c r="CB120" s="78"/>
      <c r="CC120" s="80"/>
      <c r="CD120" s="76" t="e">
        <f t="shared" ref="CD120" si="135">CD119/CD118</f>
        <v>#DIV/0!</v>
      </c>
      <c r="CE120" s="95"/>
      <c r="CF120" s="77"/>
      <c r="CG120" s="78"/>
      <c r="CH120" s="80"/>
      <c r="CI120" s="84" t="e">
        <f t="shared" ref="CI120" si="136">CI119/CI118</f>
        <v>#DIV/0!</v>
      </c>
      <c r="CJ120" s="96"/>
      <c r="CK120" s="85"/>
      <c r="CL120" s="81"/>
      <c r="CM120" s="83"/>
    </row>
    <row r="121" spans="1:91" hidden="1" x14ac:dyDescent="0.45">
      <c r="A121" s="86"/>
      <c r="B121" s="86"/>
      <c r="C121" s="86"/>
      <c r="D121" s="86"/>
      <c r="E121" s="135" t="s">
        <v>98</v>
      </c>
      <c r="F121" s="137"/>
      <c r="G121" s="81">
        <f>AA121+AU121+BO121+CI121</f>
        <v>0</v>
      </c>
      <c r="H121" s="82"/>
      <c r="I121" s="83"/>
      <c r="J121" s="17"/>
      <c r="K121" s="18"/>
      <c r="L121" s="78">
        <f>SUMIFS(見積!見積数,見積!月,A!L$97,見積!報告者名,A!$K$1,見積!顧客名見積,"EU　(業者　未登録）")</f>
        <v>0</v>
      </c>
      <c r="M121" s="79"/>
      <c r="N121" s="80"/>
      <c r="O121" s="11"/>
      <c r="P121" s="12"/>
      <c r="Q121" s="78">
        <f>SUMIFS(見積!見積数,見積!月,A!Q$97,見積!報告者名,A!$K$1,見積!顧客名見積,"EU　(業者　未登録）")</f>
        <v>0</v>
      </c>
      <c r="R121" s="79"/>
      <c r="S121" s="80"/>
      <c r="T121" s="11"/>
      <c r="U121" s="12"/>
      <c r="V121" s="78">
        <f>SUMIFS(見積!見積数,見積!月,A!V$97,見積!報告者名,A!$K$1,見積!顧客名見積,"EU　(業者　未登録）")</f>
        <v>0</v>
      </c>
      <c r="W121" s="79"/>
      <c r="X121" s="80"/>
      <c r="Y121" s="11"/>
      <c r="Z121" s="12"/>
      <c r="AA121" s="81">
        <f t="shared" ref="AA121" si="137">L121+Q121+V121</f>
        <v>0</v>
      </c>
      <c r="AB121" s="82"/>
      <c r="AC121" s="83"/>
      <c r="AD121" s="17"/>
      <c r="AE121" s="18"/>
      <c r="AF121" s="78">
        <f>SUMIFS(見積!見積数,見積!月,A!AF$97,見積!報告者名,A!$K$1,見積!顧客名見積,"EU　(業者　未登録）")</f>
        <v>0</v>
      </c>
      <c r="AG121" s="79"/>
      <c r="AH121" s="80"/>
      <c r="AI121" s="11"/>
      <c r="AJ121" s="12"/>
      <c r="AK121" s="78">
        <f>SUMIFS(見積!見積数,見積!月,A!AK$97,見積!報告者名,A!$K$1,見積!顧客名見積,"EU　(業者　未登録）")</f>
        <v>0</v>
      </c>
      <c r="AL121" s="79"/>
      <c r="AM121" s="80"/>
      <c r="AN121" s="11"/>
      <c r="AO121" s="12"/>
      <c r="AP121" s="78">
        <f>SUMIFS(見積!見積数,見積!月,A!AP$97,見積!報告者名,A!$K$1,見積!顧客名見積,"EU　(業者　未登録）")</f>
        <v>0</v>
      </c>
      <c r="AQ121" s="79"/>
      <c r="AR121" s="80"/>
      <c r="AS121" s="11"/>
      <c r="AT121" s="12"/>
      <c r="AU121" s="81">
        <f>AF121+AK121+AP121</f>
        <v>0</v>
      </c>
      <c r="AV121" s="82"/>
      <c r="AW121" s="83"/>
      <c r="AX121" s="17"/>
      <c r="AY121" s="18"/>
      <c r="AZ121" s="78">
        <f>SUMIFS(見積!見積数,見積!月,A!AZ$97,見積!報告者名,A!$K$1,見積!顧客名見積,"EU　(業者　未登録）")</f>
        <v>0</v>
      </c>
      <c r="BA121" s="79"/>
      <c r="BB121" s="80"/>
      <c r="BC121" s="11"/>
      <c r="BD121" s="12"/>
      <c r="BE121" s="78">
        <f>SUMIFS(見積!見積数,見積!月,A!BE$97,見積!報告者名,A!$K$1,見積!顧客名見積,"EU　(業者　未登録）")</f>
        <v>0</v>
      </c>
      <c r="BF121" s="79"/>
      <c r="BG121" s="80"/>
      <c r="BH121" s="11"/>
      <c r="BI121" s="12"/>
      <c r="BJ121" s="78">
        <f>SUMIFS(見積!見積数,見積!月,A!BJ$97,見積!報告者名,A!$K$1,見積!顧客名見積,"EU　(業者　未登録）")</f>
        <v>0</v>
      </c>
      <c r="BK121" s="79"/>
      <c r="BL121" s="80"/>
      <c r="BM121" s="11"/>
      <c r="BN121" s="12"/>
      <c r="BO121" s="81">
        <f>AZ121+BE121+BJ121</f>
        <v>0</v>
      </c>
      <c r="BP121" s="82"/>
      <c r="BQ121" s="83"/>
      <c r="BR121" s="17"/>
      <c r="BS121" s="18"/>
      <c r="BT121" s="78">
        <f>SUMIFS(見積!見積数,見積!月,A!BT$97,見積!報告者名,A!$K$1,見積!顧客名見積,"EU　(業者　未登録）")</f>
        <v>0</v>
      </c>
      <c r="BU121" s="79"/>
      <c r="BV121" s="80"/>
      <c r="BW121" s="11"/>
      <c r="BX121" s="12"/>
      <c r="BY121" s="78">
        <f>SUMIFS(見積!見積数,見積!月,A!BY$97,見積!報告者名,A!$K$1,見積!顧客名見積,"EU　(業者　未登録）")</f>
        <v>0</v>
      </c>
      <c r="BZ121" s="79"/>
      <c r="CA121" s="80"/>
      <c r="CB121" s="11"/>
      <c r="CC121" s="12"/>
      <c r="CD121" s="78">
        <f>SUMIFS(見積!見積数,見積!月,A!CD$97,見積!報告者名,A!$K$1,見積!顧客名見積,"EU　(業者　未登録）")</f>
        <v>0</v>
      </c>
      <c r="CE121" s="79"/>
      <c r="CF121" s="80"/>
      <c r="CG121" s="11"/>
      <c r="CH121" s="12"/>
      <c r="CI121" s="81">
        <f>BT121+BY121+CD121</f>
        <v>0</v>
      </c>
      <c r="CJ121" s="82"/>
      <c r="CK121" s="83"/>
      <c r="CL121" s="17"/>
      <c r="CM121" s="18"/>
    </row>
    <row r="122" spans="1:91" ht="19.95" hidden="1" customHeight="1" x14ac:dyDescent="0.45">
      <c r="A122" s="154" t="s">
        <v>46</v>
      </c>
      <c r="B122" s="154"/>
      <c r="C122" s="86" t="s">
        <v>43</v>
      </c>
      <c r="D122" s="86"/>
      <c r="E122" s="135" t="s">
        <v>131</v>
      </c>
      <c r="F122" s="137"/>
      <c r="G122" s="81">
        <f t="shared" si="100"/>
        <v>0</v>
      </c>
      <c r="H122" s="82"/>
      <c r="I122" s="83"/>
      <c r="J122" s="84"/>
      <c r="K122" s="85"/>
      <c r="L122" s="78">
        <f>SUMIFS(実績!見積額13,実績!報告者名13,A!$K$1,実績!月13,A!L$97,実績!ラボ13,"〇",実績!リピート判別13,"リピート",実績!受注確定13,"A",実績!得意先分類名13,"EU",実績!期中内13,"〇")</f>
        <v>0</v>
      </c>
      <c r="M122" s="79"/>
      <c r="N122" s="80"/>
      <c r="O122" s="76"/>
      <c r="P122" s="77"/>
      <c r="Q122" s="78">
        <f>SUMIFS(実績!見積額13,実績!報告者名13,A!$K$1,実績!月13,A!Q$97,実績!ラボ13,"〇",実績!リピート判別13,"リピート",実績!受注確定13,"A",実績!得意先分類名13,"EU",実績!期中内13,"〇")</f>
        <v>0</v>
      </c>
      <c r="R122" s="79"/>
      <c r="S122" s="80"/>
      <c r="T122" s="76"/>
      <c r="U122" s="77"/>
      <c r="V122" s="78">
        <f>SUMIFS(実績!見積額13,実績!報告者名13,A!$K$1,実績!月13,A!V$97,実績!ラボ13,"〇",実績!リピート判別13,"リピート",実績!受注確定13,"A",実績!得意先分類名13,"EU",実績!期中内13,"〇")</f>
        <v>0</v>
      </c>
      <c r="W122" s="79"/>
      <c r="X122" s="80"/>
      <c r="Y122" s="76"/>
      <c r="Z122" s="77"/>
      <c r="AA122" s="81">
        <f t="shared" si="101"/>
        <v>0</v>
      </c>
      <c r="AB122" s="82"/>
      <c r="AC122" s="83"/>
      <c r="AD122" s="84"/>
      <c r="AE122" s="85"/>
      <c r="AF122" s="78">
        <f>SUMIFS(実績!見積額13,実績!報告者名13,A!$K$1,実績!月13,A!AF$97,実績!ラボ13,"〇",実績!リピート判別13,"リピート",実績!受注確定13,"A",実績!得意先分類名13,"EU",実績!期中内13,"〇")</f>
        <v>0</v>
      </c>
      <c r="AG122" s="79"/>
      <c r="AH122" s="80"/>
      <c r="AI122" s="76"/>
      <c r="AJ122" s="77"/>
      <c r="AK122" s="78">
        <f>SUMIFS(実績!見積額13,実績!報告者名13,A!$K$1,実績!月13,A!AK$97,実績!ラボ13,"〇",実績!リピート判別13,"リピート",実績!受注確定13,"A",実績!得意先分類名13,"EU",実績!期中内13,"〇")</f>
        <v>0</v>
      </c>
      <c r="AL122" s="79"/>
      <c r="AM122" s="80"/>
      <c r="AN122" s="76"/>
      <c r="AO122" s="77"/>
      <c r="AP122" s="78">
        <f>SUMIFS(実績!見積額13,実績!報告者名13,A!$K$1,実績!月13,A!AP$97,実績!ラボ13,"〇",実績!リピート判別13,"リピート",実績!受注確定13,"A",実績!得意先分類名13,"EU",実績!期中内13,"〇")</f>
        <v>0</v>
      </c>
      <c r="AQ122" s="79"/>
      <c r="AR122" s="80"/>
      <c r="AS122" s="76"/>
      <c r="AT122" s="77"/>
      <c r="AU122" s="81">
        <f t="shared" si="102"/>
        <v>0</v>
      </c>
      <c r="AV122" s="82"/>
      <c r="AW122" s="83"/>
      <c r="AX122" s="84"/>
      <c r="AY122" s="85"/>
      <c r="AZ122" s="78">
        <f>SUMIFS(実績!見積額13,実績!報告者名13,A!$K$1,実績!月13,A!AZ$97,実績!ラボ13,"〇",実績!リピート判別13,"リピート",実績!受注確定13,"A",実績!得意先分類名13,"EU",実績!期中内13,"〇")</f>
        <v>0</v>
      </c>
      <c r="BA122" s="79"/>
      <c r="BB122" s="80"/>
      <c r="BC122" s="76"/>
      <c r="BD122" s="77"/>
      <c r="BE122" s="78">
        <f>SUMIFS(実績!見積額13,実績!報告者名13,A!$K$1,実績!月13,A!BE$97,実績!ラボ13,"〇",実績!リピート判別13,"リピート",実績!受注確定13,"A",実績!得意先分類名13,"EU",実績!期中内13,"〇")</f>
        <v>0</v>
      </c>
      <c r="BF122" s="79"/>
      <c r="BG122" s="80"/>
      <c r="BH122" s="76"/>
      <c r="BI122" s="77"/>
      <c r="BJ122" s="78">
        <f>SUMIFS(実績!見積額13,実績!報告者名13,A!$K$1,実績!月13,A!BJ$97,実績!ラボ13,"〇",実績!リピート判別13,"リピート",実績!受注確定13,"A",実績!得意先分類名13,"EU",実績!期中内13,"〇")</f>
        <v>0</v>
      </c>
      <c r="BK122" s="79"/>
      <c r="BL122" s="80"/>
      <c r="BM122" s="76"/>
      <c r="BN122" s="77"/>
      <c r="BO122" s="81">
        <f t="shared" si="103"/>
        <v>0</v>
      </c>
      <c r="BP122" s="82"/>
      <c r="BQ122" s="83"/>
      <c r="BR122" s="84"/>
      <c r="BS122" s="85"/>
      <c r="BT122" s="78">
        <f>SUMIFS(実績!見積額13,実績!報告者名13,A!$K$1,実績!月13,A!BT$97,実績!ラボ13,"〇",実績!リピート判別13,"リピート",実績!受注確定13,"A",実績!得意先分類名13,"EU",実績!期中内13,"〇")</f>
        <v>0</v>
      </c>
      <c r="BU122" s="79"/>
      <c r="BV122" s="80"/>
      <c r="BW122" s="76"/>
      <c r="BX122" s="77"/>
      <c r="BY122" s="78">
        <f>SUMIFS(実績!見積額13,実績!報告者名13,A!$K$1,実績!月13,A!BY$97,実績!ラボ13,"〇",実績!リピート判別13,"リピート",実績!受注確定13,"A",実績!得意先分類名13,"EU",実績!期中内13,"〇")</f>
        <v>0</v>
      </c>
      <c r="BZ122" s="79"/>
      <c r="CA122" s="80"/>
      <c r="CB122" s="76"/>
      <c r="CC122" s="77"/>
      <c r="CD122" s="78">
        <f>SUMIFS(実績!見積額13,実績!報告者名13,A!$K$1,実績!月13,A!CD$97,実績!ラボ13,"〇",実績!リピート判別13,"リピート",実績!受注確定13,"A",実績!得意先分類名13,"EU",実績!期中内13,"〇")</f>
        <v>0</v>
      </c>
      <c r="CE122" s="79"/>
      <c r="CF122" s="80"/>
      <c r="CG122" s="76"/>
      <c r="CH122" s="77"/>
      <c r="CI122" s="81">
        <f t="shared" si="104"/>
        <v>0</v>
      </c>
      <c r="CJ122" s="82"/>
      <c r="CK122" s="83"/>
      <c r="CL122" s="84"/>
      <c r="CM122" s="85"/>
    </row>
    <row r="123" spans="1:91" ht="19.95" hidden="1" customHeight="1" x14ac:dyDescent="0.45">
      <c r="A123" s="154"/>
      <c r="B123" s="154"/>
      <c r="C123" s="86"/>
      <c r="D123" s="86"/>
      <c r="E123" s="135" t="s">
        <v>132</v>
      </c>
      <c r="F123" s="137"/>
      <c r="G123" s="81">
        <f>AA123+AU123+BO123+CI123</f>
        <v>0</v>
      </c>
      <c r="H123" s="82"/>
      <c r="I123" s="83"/>
      <c r="J123" s="81"/>
      <c r="K123" s="83"/>
      <c r="L123" s="78">
        <f>SUMIFS(実績!販売利益13,実績!報告者名13,A!$K$1,実績!月13,A!L$97,実績!ラボ13,"〇",実績!リピート判別13,"リピート",実績!受注確定13,"A",実績!得意先分類名13,"EU",実績!期中内13,"〇")</f>
        <v>0</v>
      </c>
      <c r="M123" s="79"/>
      <c r="N123" s="80"/>
      <c r="O123" s="78"/>
      <c r="P123" s="80"/>
      <c r="Q123" s="78">
        <f>SUMIFS(実績!販売利益13,実績!報告者名13,A!$K$1,実績!月13,A!Q$97,実績!ラボ13,"〇",実績!リピート判別13,"リピート",実績!受注確定13,"A",実績!得意先分類名13,"EU",実績!期中内13,"〇")</f>
        <v>0</v>
      </c>
      <c r="R123" s="79"/>
      <c r="S123" s="80"/>
      <c r="T123" s="78"/>
      <c r="U123" s="80"/>
      <c r="V123" s="78">
        <f>SUMIFS(実績!販売利益13,実績!報告者名13,A!$K$1,実績!月13,A!V$97,実績!ラボ13,"〇",実績!リピート判別13,"リピート",実績!受注確定13,"A",実績!得意先分類名13,"EU",実績!期中内13,"〇")</f>
        <v>0</v>
      </c>
      <c r="W123" s="79"/>
      <c r="X123" s="80"/>
      <c r="Y123" s="78"/>
      <c r="Z123" s="80"/>
      <c r="AA123" s="81">
        <f>L123+Q123+V123</f>
        <v>0</v>
      </c>
      <c r="AB123" s="82"/>
      <c r="AC123" s="83"/>
      <c r="AD123" s="81"/>
      <c r="AE123" s="83"/>
      <c r="AF123" s="78">
        <f>SUMIFS(実績!販売利益13,実績!報告者名13,A!$K$1,実績!月13,A!AF$97,実績!ラボ13,"〇",実績!リピート判別13,"リピート",実績!受注確定13,"A",実績!得意先分類名13,"EU",実績!期中内13,"〇")</f>
        <v>0</v>
      </c>
      <c r="AG123" s="79"/>
      <c r="AH123" s="80"/>
      <c r="AI123" s="78"/>
      <c r="AJ123" s="80"/>
      <c r="AK123" s="78">
        <f>SUMIFS(実績!販売利益13,実績!報告者名13,A!$K$1,実績!月13,A!AK$97,実績!ラボ13,"〇",実績!リピート判別13,"リピート",実績!受注確定13,"A",実績!得意先分類名13,"EU",実績!期中内13,"〇")</f>
        <v>0</v>
      </c>
      <c r="AL123" s="79"/>
      <c r="AM123" s="80"/>
      <c r="AN123" s="78"/>
      <c r="AO123" s="80"/>
      <c r="AP123" s="78">
        <f>SUMIFS(実績!販売利益13,実績!報告者名13,A!$K$1,実績!月13,A!AP$97,実績!ラボ13,"〇",実績!リピート判別13,"リピート",実績!受注確定13,"A",実績!得意先分類名13,"EU",実績!期中内13,"〇")</f>
        <v>0</v>
      </c>
      <c r="AQ123" s="79"/>
      <c r="AR123" s="80"/>
      <c r="AS123" s="78"/>
      <c r="AT123" s="80"/>
      <c r="AU123" s="81">
        <f>AF123+AK123+AP123</f>
        <v>0</v>
      </c>
      <c r="AV123" s="82"/>
      <c r="AW123" s="83"/>
      <c r="AX123" s="81"/>
      <c r="AY123" s="83"/>
      <c r="AZ123" s="78">
        <f>SUMIFS(実績!販売利益13,実績!報告者名13,A!$K$1,実績!月13,A!AZ$97,実績!ラボ13,"〇",実績!リピート判別13,"リピート",実績!受注確定13,"A",実績!得意先分類名13,"EU",実績!期中内13,"〇")</f>
        <v>0</v>
      </c>
      <c r="BA123" s="79"/>
      <c r="BB123" s="80"/>
      <c r="BC123" s="78"/>
      <c r="BD123" s="80"/>
      <c r="BE123" s="78">
        <f>SUMIFS(実績!販売利益13,実績!報告者名13,A!$K$1,実績!月13,A!BE$97,実績!ラボ13,"〇",実績!リピート判別13,"リピート",実績!受注確定13,"A",実績!得意先分類名13,"EU",実績!期中内13,"〇")</f>
        <v>0</v>
      </c>
      <c r="BF123" s="79"/>
      <c r="BG123" s="80"/>
      <c r="BH123" s="78"/>
      <c r="BI123" s="80"/>
      <c r="BJ123" s="78">
        <f>SUMIFS(実績!販売利益13,実績!報告者名13,A!$K$1,実績!月13,A!BJ$97,実績!ラボ13,"〇",実績!リピート判別13,"リピート",実績!受注確定13,"A",実績!得意先分類名13,"EU",実績!期中内13,"〇")</f>
        <v>0</v>
      </c>
      <c r="BK123" s="79"/>
      <c r="BL123" s="80"/>
      <c r="BM123" s="78"/>
      <c r="BN123" s="80"/>
      <c r="BO123" s="81">
        <f>AZ123+BE123+BJ123</f>
        <v>0</v>
      </c>
      <c r="BP123" s="82"/>
      <c r="BQ123" s="83"/>
      <c r="BR123" s="81"/>
      <c r="BS123" s="83"/>
      <c r="BT123" s="78">
        <f>SUMIFS(実績!販売利益13,実績!報告者名13,A!$K$1,実績!月13,A!BT$97,実績!ラボ13,"〇",実績!リピート判別13,"リピート",実績!受注確定13,"A",実績!得意先分類名13,"EU",実績!期中内13,"〇")</f>
        <v>0</v>
      </c>
      <c r="BU123" s="79"/>
      <c r="BV123" s="80"/>
      <c r="BW123" s="78"/>
      <c r="BX123" s="80"/>
      <c r="BY123" s="78">
        <f>SUMIFS(実績!販売利益13,実績!報告者名13,A!$K$1,実績!月13,A!BY$97,実績!ラボ13,"〇",実績!リピート判別13,"リピート",実績!受注確定13,"A",実績!得意先分類名13,"EU",実績!期中内13,"〇")</f>
        <v>0</v>
      </c>
      <c r="BZ123" s="79"/>
      <c r="CA123" s="80"/>
      <c r="CB123" s="78"/>
      <c r="CC123" s="80"/>
      <c r="CD123" s="78">
        <f>SUMIFS(実績!販売利益13,実績!報告者名13,A!$K$1,実績!月13,A!CD$97,実績!ラボ13,"〇",実績!リピート判別13,"リピート",実績!受注確定13,"A",実績!得意先分類名13,"EU",実績!期中内13,"〇")</f>
        <v>0</v>
      </c>
      <c r="CE123" s="79"/>
      <c r="CF123" s="80"/>
      <c r="CG123" s="78"/>
      <c r="CH123" s="80"/>
      <c r="CI123" s="81">
        <f>BT123+BY123+CD123</f>
        <v>0</v>
      </c>
      <c r="CJ123" s="82"/>
      <c r="CK123" s="83"/>
      <c r="CL123" s="81"/>
      <c r="CM123" s="83"/>
    </row>
    <row r="124" spans="1:91" ht="19.95" hidden="1" customHeight="1" x14ac:dyDescent="0.45">
      <c r="A124" s="154"/>
      <c r="B124" s="154"/>
      <c r="C124" s="86"/>
      <c r="D124" s="86"/>
      <c r="E124" s="135" t="s">
        <v>133</v>
      </c>
      <c r="F124" s="137"/>
      <c r="G124" s="84" t="e">
        <f>G123/G122</f>
        <v>#DIV/0!</v>
      </c>
      <c r="H124" s="96"/>
      <c r="I124" s="85"/>
      <c r="J124" s="81"/>
      <c r="K124" s="83"/>
      <c r="L124" s="76" t="e">
        <f t="shared" ref="L124" si="138">L123/L122</f>
        <v>#DIV/0!</v>
      </c>
      <c r="M124" s="95"/>
      <c r="N124" s="77"/>
      <c r="O124" s="78"/>
      <c r="P124" s="80"/>
      <c r="Q124" s="76" t="e">
        <f t="shared" ref="Q124" si="139">Q123/Q122</f>
        <v>#DIV/0!</v>
      </c>
      <c r="R124" s="95"/>
      <c r="S124" s="77"/>
      <c r="T124" s="78"/>
      <c r="U124" s="80"/>
      <c r="V124" s="76" t="e">
        <f t="shared" ref="V124" si="140">V123/V122</f>
        <v>#DIV/0!</v>
      </c>
      <c r="W124" s="95"/>
      <c r="X124" s="77"/>
      <c r="Y124" s="78"/>
      <c r="Z124" s="80"/>
      <c r="AA124" s="84" t="e">
        <f t="shared" ref="AA124" si="141">AA123/AA122</f>
        <v>#DIV/0!</v>
      </c>
      <c r="AB124" s="96"/>
      <c r="AC124" s="85"/>
      <c r="AD124" s="81"/>
      <c r="AE124" s="83"/>
      <c r="AF124" s="76" t="e">
        <f t="shared" ref="AF124" si="142">AF123/AF122</f>
        <v>#DIV/0!</v>
      </c>
      <c r="AG124" s="95"/>
      <c r="AH124" s="77"/>
      <c r="AI124" s="78"/>
      <c r="AJ124" s="80"/>
      <c r="AK124" s="76" t="e">
        <f t="shared" ref="AK124" si="143">AK123/AK122</f>
        <v>#DIV/0!</v>
      </c>
      <c r="AL124" s="95"/>
      <c r="AM124" s="77"/>
      <c r="AN124" s="78"/>
      <c r="AO124" s="80"/>
      <c r="AP124" s="76" t="e">
        <f t="shared" ref="AP124" si="144">AP123/AP122</f>
        <v>#DIV/0!</v>
      </c>
      <c r="AQ124" s="95"/>
      <c r="AR124" s="77"/>
      <c r="AS124" s="78"/>
      <c r="AT124" s="80"/>
      <c r="AU124" s="84" t="e">
        <f t="shared" ref="AU124" si="145">AU123/AU122</f>
        <v>#DIV/0!</v>
      </c>
      <c r="AV124" s="96"/>
      <c r="AW124" s="85"/>
      <c r="AX124" s="81"/>
      <c r="AY124" s="83"/>
      <c r="AZ124" s="76" t="e">
        <f t="shared" ref="AZ124" si="146">AZ123/AZ122</f>
        <v>#DIV/0!</v>
      </c>
      <c r="BA124" s="95"/>
      <c r="BB124" s="77"/>
      <c r="BC124" s="78"/>
      <c r="BD124" s="80"/>
      <c r="BE124" s="76" t="e">
        <f t="shared" ref="BE124" si="147">BE123/BE122</f>
        <v>#DIV/0!</v>
      </c>
      <c r="BF124" s="95"/>
      <c r="BG124" s="77"/>
      <c r="BH124" s="78"/>
      <c r="BI124" s="80"/>
      <c r="BJ124" s="76" t="e">
        <f t="shared" ref="BJ124" si="148">BJ123/BJ122</f>
        <v>#DIV/0!</v>
      </c>
      <c r="BK124" s="95"/>
      <c r="BL124" s="77"/>
      <c r="BM124" s="78"/>
      <c r="BN124" s="80"/>
      <c r="BO124" s="84" t="e">
        <f t="shared" ref="BO124" si="149">BO123/BO122</f>
        <v>#DIV/0!</v>
      </c>
      <c r="BP124" s="96"/>
      <c r="BQ124" s="85"/>
      <c r="BR124" s="81"/>
      <c r="BS124" s="83"/>
      <c r="BT124" s="76" t="e">
        <f t="shared" ref="BT124" si="150">BT123/BT122</f>
        <v>#DIV/0!</v>
      </c>
      <c r="BU124" s="95"/>
      <c r="BV124" s="77"/>
      <c r="BW124" s="78"/>
      <c r="BX124" s="80"/>
      <c r="BY124" s="76" t="e">
        <f t="shared" ref="BY124" si="151">BY123/BY122</f>
        <v>#DIV/0!</v>
      </c>
      <c r="BZ124" s="95"/>
      <c r="CA124" s="77"/>
      <c r="CB124" s="78"/>
      <c r="CC124" s="80"/>
      <c r="CD124" s="76" t="e">
        <f t="shared" ref="CD124" si="152">CD123/CD122</f>
        <v>#DIV/0!</v>
      </c>
      <c r="CE124" s="95"/>
      <c r="CF124" s="77"/>
      <c r="CG124" s="78"/>
      <c r="CH124" s="80"/>
      <c r="CI124" s="84" t="e">
        <f t="shared" ref="CI124" si="153">CI123/CI122</f>
        <v>#DIV/0!</v>
      </c>
      <c r="CJ124" s="96"/>
      <c r="CK124" s="85"/>
      <c r="CL124" s="81"/>
      <c r="CM124" s="83"/>
    </row>
    <row r="125" spans="1:91" hidden="1" x14ac:dyDescent="0.45">
      <c r="A125" s="154"/>
      <c r="B125" s="154"/>
      <c r="C125" s="86"/>
      <c r="D125" s="86"/>
      <c r="E125" s="135" t="s">
        <v>98</v>
      </c>
      <c r="F125" s="137"/>
      <c r="G125" s="81">
        <f>AA125+AU125+BO125+CI125</f>
        <v>0</v>
      </c>
      <c r="H125" s="82"/>
      <c r="I125" s="83"/>
      <c r="J125" s="17"/>
      <c r="K125" s="18"/>
      <c r="L125" s="78">
        <f>SUMIFS(見積!見積数,見積!月,A!L$97,見積!報告者名,A!$K$1,見積!ラボ見積,"〇",見積!得意先分類名見積,"EU",見積!期中内見積,"〇")</f>
        <v>0</v>
      </c>
      <c r="M125" s="79"/>
      <c r="N125" s="80"/>
      <c r="O125" s="11"/>
      <c r="P125" s="12"/>
      <c r="Q125" s="78">
        <f>SUMIFS(見積!見積数,見積!月,A!Q$97,見積!報告者名,A!$K$1,見積!ラボ見積,"〇",見積!得意先分類名見積,"EU",見積!期中内見積,"〇")</f>
        <v>0</v>
      </c>
      <c r="R125" s="79"/>
      <c r="S125" s="80"/>
      <c r="T125" s="11"/>
      <c r="U125" s="12"/>
      <c r="V125" s="78">
        <f>SUMIFS(見積!見積数,見積!月,A!V$97,見積!報告者名,A!$K$1,見積!ラボ見積,"〇",見積!得意先分類名見積,"EU",見積!期中内見積,"〇")</f>
        <v>0</v>
      </c>
      <c r="W125" s="79"/>
      <c r="X125" s="80"/>
      <c r="Y125" s="11"/>
      <c r="Z125" s="12"/>
      <c r="AA125" s="81">
        <f>L125+Q125+V125</f>
        <v>0</v>
      </c>
      <c r="AB125" s="82"/>
      <c r="AC125" s="83"/>
      <c r="AD125" s="17"/>
      <c r="AE125" s="18"/>
      <c r="AF125" s="78">
        <f>SUMIFS(見積!見積数,見積!月,A!AF$97,見積!報告者名,A!$K$1,見積!ラボ見積,"〇",見積!得意先分類名見積,"EU",見積!期中内見積,"〇")</f>
        <v>0</v>
      </c>
      <c r="AG125" s="79"/>
      <c r="AH125" s="80"/>
      <c r="AI125" s="11"/>
      <c r="AJ125" s="12"/>
      <c r="AK125" s="78">
        <f>SUMIFS(見積!見積数,見積!月,A!AK$97,見積!報告者名,A!$K$1,見積!ラボ見積,"〇",見積!得意先分類名見積,"EU",見積!期中内見積,"〇")</f>
        <v>0</v>
      </c>
      <c r="AL125" s="79"/>
      <c r="AM125" s="80"/>
      <c r="AN125" s="11"/>
      <c r="AO125" s="12"/>
      <c r="AP125" s="78">
        <f>SUMIFS(見積!見積数,見積!月,A!AP$97,見積!報告者名,A!$K$1,見積!ラボ見積,"〇",見積!得意先分類名見積,"EU",見積!期中内見積,"〇")</f>
        <v>0</v>
      </c>
      <c r="AQ125" s="79"/>
      <c r="AR125" s="80"/>
      <c r="AS125" s="11"/>
      <c r="AT125" s="12"/>
      <c r="AU125" s="81">
        <f>AF125+AK125+AP125</f>
        <v>0</v>
      </c>
      <c r="AV125" s="82"/>
      <c r="AW125" s="83"/>
      <c r="AX125" s="17"/>
      <c r="AY125" s="18"/>
      <c r="AZ125" s="78">
        <f>SUMIFS(見積!見積数,見積!月,A!AZ$97,見積!報告者名,A!$K$1,見積!ラボ見積,"〇",見積!得意先分類名見積,"EU",見積!期中内見積,"〇")</f>
        <v>0</v>
      </c>
      <c r="BA125" s="79"/>
      <c r="BB125" s="80"/>
      <c r="BC125" s="11"/>
      <c r="BD125" s="12"/>
      <c r="BE125" s="78">
        <f>SUMIFS(見積!見積数,見積!月,A!BE$97,見積!報告者名,A!$K$1,見積!ラボ見積,"〇",見積!得意先分類名見積,"EU",見積!期中内見積,"〇")</f>
        <v>0</v>
      </c>
      <c r="BF125" s="79"/>
      <c r="BG125" s="80"/>
      <c r="BH125" s="11"/>
      <c r="BI125" s="12"/>
      <c r="BJ125" s="78">
        <f>SUMIFS(見積!見積数,見積!月,A!BJ$97,見積!報告者名,A!$K$1,見積!ラボ見積,"〇",見積!得意先分類名見積,"EU",見積!期中内見積,"〇")</f>
        <v>0</v>
      </c>
      <c r="BK125" s="79"/>
      <c r="BL125" s="80"/>
      <c r="BM125" s="11"/>
      <c r="BN125" s="12"/>
      <c r="BO125" s="81">
        <f>AZ125+BE125+BJ125</f>
        <v>0</v>
      </c>
      <c r="BP125" s="82"/>
      <c r="BQ125" s="83"/>
      <c r="BR125" s="17"/>
      <c r="BS125" s="18"/>
      <c r="BT125" s="78">
        <f>SUMIFS(見積!見積数,見積!月,A!BT$97,見積!報告者名,A!$K$1,見積!ラボ見積,"〇",見積!得意先分類名見積,"EU",見積!期中内見積,"〇")</f>
        <v>0</v>
      </c>
      <c r="BU125" s="79"/>
      <c r="BV125" s="80"/>
      <c r="BW125" s="11"/>
      <c r="BX125" s="12"/>
      <c r="BY125" s="78">
        <f>SUMIFS(見積!見積数,見積!月,A!BY$97,見積!報告者名,A!$K$1,見積!ラボ見積,"〇",見積!得意先分類名見積,"EU",見積!期中内見積,"〇")</f>
        <v>0</v>
      </c>
      <c r="BZ125" s="79"/>
      <c r="CA125" s="80"/>
      <c r="CB125" s="11"/>
      <c r="CC125" s="12"/>
      <c r="CD125" s="78">
        <f>SUMIFS(見積!見積数,見積!月,A!CD$97,見積!報告者名,A!$K$1,見積!ラボ見積,"〇",見積!得意先分類名見積,"EU",見積!期中内見積,"〇")</f>
        <v>0</v>
      </c>
      <c r="CE125" s="79"/>
      <c r="CF125" s="80"/>
      <c r="CG125" s="11"/>
      <c r="CH125" s="12"/>
      <c r="CI125" s="81">
        <f>BT125+BY125+CD125</f>
        <v>0</v>
      </c>
      <c r="CJ125" s="82"/>
      <c r="CK125" s="83"/>
      <c r="CL125" s="17"/>
      <c r="CM125" s="18"/>
    </row>
    <row r="126" spans="1:91" ht="19.95" hidden="1" customHeight="1" x14ac:dyDescent="0.45">
      <c r="A126" s="154"/>
      <c r="B126" s="154"/>
      <c r="C126" s="86" t="s">
        <v>44</v>
      </c>
      <c r="D126" s="86"/>
      <c r="E126" s="135" t="s">
        <v>131</v>
      </c>
      <c r="F126" s="137"/>
      <c r="G126" s="81">
        <f t="shared" si="100"/>
        <v>0</v>
      </c>
      <c r="H126" s="82"/>
      <c r="I126" s="83"/>
      <c r="J126" s="84"/>
      <c r="K126" s="85"/>
      <c r="L126" s="78">
        <f>SUMIFS(実績!見積額13,実績!報告者名13,A!$K$1,実績!月13,A!L$97,実績!ラボ13,"〇",実績!リピート判別13,"リピート",実績!受注確定13,"A",実績!得意先分類名13,"一般",実績!期中内13,"〇")</f>
        <v>0</v>
      </c>
      <c r="M126" s="79"/>
      <c r="N126" s="80"/>
      <c r="O126" s="76"/>
      <c r="P126" s="77"/>
      <c r="Q126" s="78">
        <f>SUMIFS(実績!見積額13,実績!報告者名13,A!$K$1,実績!月13,A!Q$97,実績!ラボ13,"〇",実績!リピート判別13,"リピート",実績!受注確定13,"A",実績!得意先分類名13,"一般",実績!期中内13,"〇")</f>
        <v>0</v>
      </c>
      <c r="R126" s="79"/>
      <c r="S126" s="80"/>
      <c r="T126" s="76"/>
      <c r="U126" s="77"/>
      <c r="V126" s="78">
        <f>SUMIFS(実績!見積額13,実績!報告者名13,A!$K$1,実績!月13,A!V$97,実績!ラボ13,"〇",実績!リピート判別13,"リピート",実績!受注確定13,"A",実績!得意先分類名13,"一般",実績!期中内13,"〇")</f>
        <v>0</v>
      </c>
      <c r="W126" s="79"/>
      <c r="X126" s="80"/>
      <c r="Y126" s="76"/>
      <c r="Z126" s="77"/>
      <c r="AA126" s="81">
        <f t="shared" si="101"/>
        <v>0</v>
      </c>
      <c r="AB126" s="82"/>
      <c r="AC126" s="83"/>
      <c r="AD126" s="84"/>
      <c r="AE126" s="85"/>
      <c r="AF126" s="78">
        <f>SUMIFS(実績!見積額13,実績!報告者名13,A!$K$1,実績!月13,A!AF$97,実績!ラボ13,"〇",実績!リピート判別13,"リピート",実績!受注確定13,"A",実績!得意先分類名13,"一般",実績!期中内13,"〇")</f>
        <v>0</v>
      </c>
      <c r="AG126" s="79"/>
      <c r="AH126" s="80"/>
      <c r="AI126" s="76"/>
      <c r="AJ126" s="77"/>
      <c r="AK126" s="78">
        <f>SUMIFS(実績!見積額13,実績!報告者名13,A!$K$1,実績!月13,A!AK$97,実績!ラボ13,"〇",実績!リピート判別13,"リピート",実績!受注確定13,"A",実績!得意先分類名13,"一般",実績!期中内13,"〇")</f>
        <v>0</v>
      </c>
      <c r="AL126" s="79"/>
      <c r="AM126" s="80"/>
      <c r="AN126" s="76"/>
      <c r="AO126" s="77"/>
      <c r="AP126" s="78">
        <f>SUMIFS(実績!見積額13,実績!報告者名13,A!$K$1,実績!月13,A!AP$97,実績!ラボ13,"〇",実績!リピート判別13,"リピート",実績!受注確定13,"A",実績!得意先分類名13,"一般",実績!期中内13,"〇")</f>
        <v>0</v>
      </c>
      <c r="AQ126" s="79"/>
      <c r="AR126" s="80"/>
      <c r="AS126" s="76"/>
      <c r="AT126" s="77"/>
      <c r="AU126" s="81">
        <f t="shared" si="102"/>
        <v>0</v>
      </c>
      <c r="AV126" s="82"/>
      <c r="AW126" s="83"/>
      <c r="AX126" s="84"/>
      <c r="AY126" s="85"/>
      <c r="AZ126" s="78">
        <f>SUMIFS(実績!見積額13,実績!報告者名13,A!$K$1,実績!月13,A!AZ$97,実績!ラボ13,"〇",実績!リピート判別13,"リピート",実績!受注確定13,"A",実績!得意先分類名13,"一般",実績!期中内13,"〇")</f>
        <v>0</v>
      </c>
      <c r="BA126" s="79"/>
      <c r="BB126" s="80"/>
      <c r="BC126" s="76"/>
      <c r="BD126" s="77"/>
      <c r="BE126" s="78">
        <f>SUMIFS(実績!見積額13,実績!報告者名13,A!$K$1,実績!月13,A!BE$97,実績!ラボ13,"〇",実績!リピート判別13,"リピート",実績!受注確定13,"A",実績!得意先分類名13,"一般",実績!期中内13,"〇")</f>
        <v>0</v>
      </c>
      <c r="BF126" s="79"/>
      <c r="BG126" s="80"/>
      <c r="BH126" s="76"/>
      <c r="BI126" s="77"/>
      <c r="BJ126" s="78">
        <f>SUMIFS(実績!見積額13,実績!報告者名13,A!$K$1,実績!月13,A!BJ$97,実績!ラボ13,"〇",実績!リピート判別13,"リピート",実績!受注確定13,"A",実績!得意先分類名13,"一般",実績!期中内13,"〇")</f>
        <v>0</v>
      </c>
      <c r="BK126" s="79"/>
      <c r="BL126" s="80"/>
      <c r="BM126" s="76"/>
      <c r="BN126" s="77"/>
      <c r="BO126" s="81">
        <f t="shared" si="103"/>
        <v>0</v>
      </c>
      <c r="BP126" s="82"/>
      <c r="BQ126" s="83"/>
      <c r="BR126" s="84"/>
      <c r="BS126" s="85"/>
      <c r="BT126" s="78">
        <f>SUMIFS(実績!見積額13,実績!報告者名13,A!$K$1,実績!月13,A!BT$97,実績!ラボ13,"〇",実績!リピート判別13,"リピート",実績!受注確定13,"A",実績!得意先分類名13,"一般",実績!期中内13,"〇")</f>
        <v>0</v>
      </c>
      <c r="BU126" s="79"/>
      <c r="BV126" s="80"/>
      <c r="BW126" s="76"/>
      <c r="BX126" s="77"/>
      <c r="BY126" s="78">
        <f>SUMIFS(実績!見積額13,実績!報告者名13,A!$K$1,実績!月13,A!BY$97,実績!ラボ13,"〇",実績!リピート判別13,"リピート",実績!受注確定13,"A",実績!得意先分類名13,"一般",実績!期中内13,"〇")</f>
        <v>0</v>
      </c>
      <c r="BZ126" s="79"/>
      <c r="CA126" s="80"/>
      <c r="CB126" s="76"/>
      <c r="CC126" s="77"/>
      <c r="CD126" s="78">
        <f>SUMIFS(実績!見積額13,実績!報告者名13,A!$K$1,実績!月13,A!CD$97,実績!ラボ13,"〇",実績!リピート判別13,"リピート",実績!受注確定13,"A",実績!得意先分類名13,"一般",実績!期中内13,"〇")</f>
        <v>0</v>
      </c>
      <c r="CE126" s="79"/>
      <c r="CF126" s="80"/>
      <c r="CG126" s="76"/>
      <c r="CH126" s="77"/>
      <c r="CI126" s="81">
        <f t="shared" si="104"/>
        <v>0</v>
      </c>
      <c r="CJ126" s="82"/>
      <c r="CK126" s="83"/>
      <c r="CL126" s="84"/>
      <c r="CM126" s="85"/>
    </row>
    <row r="127" spans="1:91" ht="19.95" hidden="1" customHeight="1" x14ac:dyDescent="0.45">
      <c r="A127" s="154"/>
      <c r="B127" s="154"/>
      <c r="C127" s="86"/>
      <c r="D127" s="86"/>
      <c r="E127" s="135" t="s">
        <v>132</v>
      </c>
      <c r="F127" s="137"/>
      <c r="G127" s="81">
        <f>AA127+AU127+BO127+CI127</f>
        <v>0</v>
      </c>
      <c r="H127" s="82"/>
      <c r="I127" s="83"/>
      <c r="J127" s="81"/>
      <c r="K127" s="83"/>
      <c r="L127" s="78">
        <f>SUMIFS(実績!販売利益13,実績!報告者名13,A!$K$1,実績!月13,A!L$97,実績!ラボ13,"〇",実績!リピート判別13,"リピート",実績!受注確定13,"A",実績!得意先分類名13,"一般",実績!期中内13,"〇")</f>
        <v>0</v>
      </c>
      <c r="M127" s="79"/>
      <c r="N127" s="80"/>
      <c r="O127" s="78"/>
      <c r="P127" s="80"/>
      <c r="Q127" s="78">
        <f>SUMIFS(実績!販売利益13,実績!報告者名13,A!$K$1,実績!月13,A!Q$97,実績!ラボ13,"〇",実績!リピート判別13,"リピート",実績!受注確定13,"A",実績!得意先分類名13,"一般",実績!期中内13,"〇")</f>
        <v>0</v>
      </c>
      <c r="R127" s="79"/>
      <c r="S127" s="80"/>
      <c r="T127" s="78"/>
      <c r="U127" s="80"/>
      <c r="V127" s="78">
        <f>SUMIFS(実績!販売利益13,実績!報告者名13,A!$K$1,実績!月13,A!V$97,実績!ラボ13,"〇",実績!リピート判別13,"リピート",実績!受注確定13,"A",実績!得意先分類名13,"一般",実績!期中内13,"〇")</f>
        <v>0</v>
      </c>
      <c r="W127" s="79"/>
      <c r="X127" s="80"/>
      <c r="Y127" s="78"/>
      <c r="Z127" s="80"/>
      <c r="AA127" s="81">
        <f>L127+Q127+V127</f>
        <v>0</v>
      </c>
      <c r="AB127" s="82"/>
      <c r="AC127" s="83"/>
      <c r="AD127" s="81"/>
      <c r="AE127" s="83"/>
      <c r="AF127" s="78">
        <f>SUMIFS(実績!販売利益13,実績!報告者名13,A!$K$1,実績!月13,A!AF$97,実績!ラボ13,"〇",実績!リピート判別13,"リピート",実績!受注確定13,"A",実績!得意先分類名13,"一般",実績!期中内13,"〇")</f>
        <v>0</v>
      </c>
      <c r="AG127" s="79"/>
      <c r="AH127" s="80"/>
      <c r="AI127" s="78"/>
      <c r="AJ127" s="80"/>
      <c r="AK127" s="78">
        <f>SUMIFS(実績!販売利益13,実績!報告者名13,A!$K$1,実績!月13,A!AK$97,実績!ラボ13,"〇",実績!リピート判別13,"リピート",実績!受注確定13,"A",実績!得意先分類名13,"一般",実績!期中内13,"〇")</f>
        <v>0</v>
      </c>
      <c r="AL127" s="79"/>
      <c r="AM127" s="80"/>
      <c r="AN127" s="78"/>
      <c r="AO127" s="80"/>
      <c r="AP127" s="78">
        <f>SUMIFS(実績!販売利益13,実績!報告者名13,A!$K$1,実績!月13,A!AP$97,実績!ラボ13,"〇",実績!リピート判別13,"リピート",実績!受注確定13,"A",実績!得意先分類名13,"一般",実績!期中内13,"〇")</f>
        <v>0</v>
      </c>
      <c r="AQ127" s="79"/>
      <c r="AR127" s="80"/>
      <c r="AS127" s="78"/>
      <c r="AT127" s="80"/>
      <c r="AU127" s="81">
        <f>AF127+AK127+AP127</f>
        <v>0</v>
      </c>
      <c r="AV127" s="82"/>
      <c r="AW127" s="83"/>
      <c r="AX127" s="81"/>
      <c r="AY127" s="83"/>
      <c r="AZ127" s="78">
        <f>SUMIFS(実績!販売利益13,実績!報告者名13,A!$K$1,実績!月13,A!AZ$97,実績!ラボ13,"〇",実績!リピート判別13,"リピート",実績!受注確定13,"A",実績!得意先分類名13,"一般",実績!期中内13,"〇")</f>
        <v>0</v>
      </c>
      <c r="BA127" s="79"/>
      <c r="BB127" s="80"/>
      <c r="BC127" s="78"/>
      <c r="BD127" s="80"/>
      <c r="BE127" s="78">
        <f>SUMIFS(実績!販売利益13,実績!報告者名13,A!$K$1,実績!月13,A!BE$97,実績!ラボ13,"〇",実績!リピート判別13,"リピート",実績!受注確定13,"A",実績!得意先分類名13,"一般",実績!期中内13,"〇")</f>
        <v>0</v>
      </c>
      <c r="BF127" s="79"/>
      <c r="BG127" s="80"/>
      <c r="BH127" s="78"/>
      <c r="BI127" s="80"/>
      <c r="BJ127" s="78">
        <f>SUMIFS(実績!販売利益13,実績!報告者名13,A!$K$1,実績!月13,A!BJ$97,実績!ラボ13,"〇",実績!リピート判別13,"リピート",実績!受注確定13,"A",実績!得意先分類名13,"一般",実績!期中内13,"〇")</f>
        <v>0</v>
      </c>
      <c r="BK127" s="79"/>
      <c r="BL127" s="80"/>
      <c r="BM127" s="78"/>
      <c r="BN127" s="80"/>
      <c r="BO127" s="81">
        <f>AZ127+BE127+BJ127</f>
        <v>0</v>
      </c>
      <c r="BP127" s="82"/>
      <c r="BQ127" s="83"/>
      <c r="BR127" s="81"/>
      <c r="BS127" s="83"/>
      <c r="BT127" s="78">
        <f>SUMIFS(実績!販売利益13,実績!報告者名13,A!$K$1,実績!月13,A!BT$97,実績!ラボ13,"〇",実績!リピート判別13,"リピート",実績!受注確定13,"A",実績!得意先分類名13,"一般",実績!期中内13,"〇")</f>
        <v>0</v>
      </c>
      <c r="BU127" s="79"/>
      <c r="BV127" s="80"/>
      <c r="BW127" s="78"/>
      <c r="BX127" s="80"/>
      <c r="BY127" s="78">
        <f>SUMIFS(実績!販売利益13,実績!報告者名13,A!$K$1,実績!月13,A!BY$97,実績!ラボ13,"〇",実績!リピート判別13,"リピート",実績!受注確定13,"A",実績!得意先分類名13,"一般",実績!期中内13,"〇")</f>
        <v>0</v>
      </c>
      <c r="BZ127" s="79"/>
      <c r="CA127" s="80"/>
      <c r="CB127" s="78"/>
      <c r="CC127" s="80"/>
      <c r="CD127" s="78">
        <f>SUMIFS(実績!販売利益13,実績!報告者名13,A!$K$1,実績!月13,A!CD$97,実績!ラボ13,"〇",実績!リピート判別13,"リピート",実績!受注確定13,"A",実績!得意先分類名13,"一般",実績!期中内13,"〇")</f>
        <v>0</v>
      </c>
      <c r="CE127" s="79"/>
      <c r="CF127" s="80"/>
      <c r="CG127" s="78"/>
      <c r="CH127" s="80"/>
      <c r="CI127" s="81">
        <f>BT127+BY127+CD127</f>
        <v>0</v>
      </c>
      <c r="CJ127" s="82"/>
      <c r="CK127" s="83"/>
      <c r="CL127" s="81"/>
      <c r="CM127" s="83"/>
    </row>
    <row r="128" spans="1:91" ht="19.95" hidden="1" customHeight="1" x14ac:dyDescent="0.45">
      <c r="A128" s="154"/>
      <c r="B128" s="154"/>
      <c r="C128" s="86"/>
      <c r="D128" s="86"/>
      <c r="E128" s="135" t="s">
        <v>133</v>
      </c>
      <c r="F128" s="137"/>
      <c r="G128" s="84" t="e">
        <f>G127/G126</f>
        <v>#DIV/0!</v>
      </c>
      <c r="H128" s="96"/>
      <c r="I128" s="85"/>
      <c r="J128" s="81"/>
      <c r="K128" s="83"/>
      <c r="L128" s="76" t="e">
        <f t="shared" ref="L128" si="154">L127/L126</f>
        <v>#DIV/0!</v>
      </c>
      <c r="M128" s="95"/>
      <c r="N128" s="77"/>
      <c r="O128" s="78"/>
      <c r="P128" s="80"/>
      <c r="Q128" s="76" t="e">
        <f t="shared" ref="Q128" si="155">Q127/Q126</f>
        <v>#DIV/0!</v>
      </c>
      <c r="R128" s="95"/>
      <c r="S128" s="77"/>
      <c r="T128" s="78"/>
      <c r="U128" s="80"/>
      <c r="V128" s="76" t="e">
        <f t="shared" ref="V128" si="156">V127/V126</f>
        <v>#DIV/0!</v>
      </c>
      <c r="W128" s="95"/>
      <c r="X128" s="77"/>
      <c r="Y128" s="78"/>
      <c r="Z128" s="80"/>
      <c r="AA128" s="84" t="e">
        <f t="shared" ref="AA128" si="157">AA127/AA126</f>
        <v>#DIV/0!</v>
      </c>
      <c r="AB128" s="96"/>
      <c r="AC128" s="85"/>
      <c r="AD128" s="81"/>
      <c r="AE128" s="83"/>
      <c r="AF128" s="76" t="e">
        <f t="shared" ref="AF128" si="158">AF127/AF126</f>
        <v>#DIV/0!</v>
      </c>
      <c r="AG128" s="95"/>
      <c r="AH128" s="77"/>
      <c r="AI128" s="78"/>
      <c r="AJ128" s="80"/>
      <c r="AK128" s="76" t="e">
        <f t="shared" ref="AK128" si="159">AK127/AK126</f>
        <v>#DIV/0!</v>
      </c>
      <c r="AL128" s="95"/>
      <c r="AM128" s="77"/>
      <c r="AN128" s="78"/>
      <c r="AO128" s="80"/>
      <c r="AP128" s="76" t="e">
        <f t="shared" ref="AP128" si="160">AP127/AP126</f>
        <v>#DIV/0!</v>
      </c>
      <c r="AQ128" s="95"/>
      <c r="AR128" s="77"/>
      <c r="AS128" s="78"/>
      <c r="AT128" s="80"/>
      <c r="AU128" s="84" t="e">
        <f t="shared" ref="AU128" si="161">AU127/AU126</f>
        <v>#DIV/0!</v>
      </c>
      <c r="AV128" s="96"/>
      <c r="AW128" s="85"/>
      <c r="AX128" s="81"/>
      <c r="AY128" s="83"/>
      <c r="AZ128" s="76" t="e">
        <f t="shared" ref="AZ128" si="162">AZ127/AZ126</f>
        <v>#DIV/0!</v>
      </c>
      <c r="BA128" s="95"/>
      <c r="BB128" s="77"/>
      <c r="BC128" s="78"/>
      <c r="BD128" s="80"/>
      <c r="BE128" s="76" t="e">
        <f t="shared" ref="BE128" si="163">BE127/BE126</f>
        <v>#DIV/0!</v>
      </c>
      <c r="BF128" s="95"/>
      <c r="BG128" s="77"/>
      <c r="BH128" s="78"/>
      <c r="BI128" s="80"/>
      <c r="BJ128" s="76" t="e">
        <f t="shared" ref="BJ128" si="164">BJ127/BJ126</f>
        <v>#DIV/0!</v>
      </c>
      <c r="BK128" s="95"/>
      <c r="BL128" s="77"/>
      <c r="BM128" s="78"/>
      <c r="BN128" s="80"/>
      <c r="BO128" s="84" t="e">
        <f t="shared" ref="BO128" si="165">BO127/BO126</f>
        <v>#DIV/0!</v>
      </c>
      <c r="BP128" s="96"/>
      <c r="BQ128" s="85"/>
      <c r="BR128" s="81"/>
      <c r="BS128" s="83"/>
      <c r="BT128" s="76" t="e">
        <f t="shared" ref="BT128" si="166">BT127/BT126</f>
        <v>#DIV/0!</v>
      </c>
      <c r="BU128" s="95"/>
      <c r="BV128" s="77"/>
      <c r="BW128" s="78"/>
      <c r="BX128" s="80"/>
      <c r="BY128" s="76" t="e">
        <f t="shared" ref="BY128" si="167">BY127/BY126</f>
        <v>#DIV/0!</v>
      </c>
      <c r="BZ128" s="95"/>
      <c r="CA128" s="77"/>
      <c r="CB128" s="78"/>
      <c r="CC128" s="80"/>
      <c r="CD128" s="76" t="e">
        <f t="shared" ref="CD128" si="168">CD127/CD126</f>
        <v>#DIV/0!</v>
      </c>
      <c r="CE128" s="95"/>
      <c r="CF128" s="77"/>
      <c r="CG128" s="78"/>
      <c r="CH128" s="80"/>
      <c r="CI128" s="84" t="e">
        <f t="shared" ref="CI128" si="169">CI127/CI126</f>
        <v>#DIV/0!</v>
      </c>
      <c r="CJ128" s="96"/>
      <c r="CK128" s="85"/>
      <c r="CL128" s="81"/>
      <c r="CM128" s="83"/>
    </row>
    <row r="129" spans="1:91" hidden="1" x14ac:dyDescent="0.45">
      <c r="A129" s="154"/>
      <c r="B129" s="154"/>
      <c r="C129" s="86"/>
      <c r="D129" s="86"/>
      <c r="E129" s="135" t="s">
        <v>98</v>
      </c>
      <c r="F129" s="137"/>
      <c r="G129" s="81">
        <f>AA129+AU129+BO129+CI129</f>
        <v>0</v>
      </c>
      <c r="H129" s="82"/>
      <c r="I129" s="83"/>
      <c r="J129" s="17"/>
      <c r="K129" s="18"/>
      <c r="L129" s="78">
        <f>SUMIFS(見積!見積数,見積!月,A!L$97,見積!報告者名,A!$K$1,見積!ラボ見積,"〇",見積!得意先分類名見積,"一般",見積!期中内見積,"〇")</f>
        <v>0</v>
      </c>
      <c r="M129" s="79"/>
      <c r="N129" s="80"/>
      <c r="O129" s="11"/>
      <c r="P129" s="12"/>
      <c r="Q129" s="78">
        <f>SUMIFS(見積!見積数,見積!月,A!Q$97,見積!報告者名,A!$K$1,見積!ラボ見積,"〇",見積!得意先分類名見積,"一般",見積!期中内見積,"〇")</f>
        <v>0</v>
      </c>
      <c r="R129" s="79"/>
      <c r="S129" s="80"/>
      <c r="T129" s="11"/>
      <c r="U129" s="12"/>
      <c r="V129" s="78">
        <f>SUMIFS(見積!見積数,見積!月,A!V$97,見積!報告者名,A!$K$1,見積!ラボ見積,"〇",見積!得意先分類名見積,"一般",見積!期中内見積,"〇")</f>
        <v>0</v>
      </c>
      <c r="W129" s="79"/>
      <c r="X129" s="80"/>
      <c r="Y129" s="11"/>
      <c r="Z129" s="12"/>
      <c r="AA129" s="81">
        <f>L129+Q129+V129</f>
        <v>0</v>
      </c>
      <c r="AB129" s="82"/>
      <c r="AC129" s="83"/>
      <c r="AD129" s="17"/>
      <c r="AE129" s="18"/>
      <c r="AF129" s="78">
        <f>SUMIFS(見積!見積数,見積!月,A!AF$97,見積!報告者名,A!$K$1,見積!ラボ見積,"〇",見積!得意先分類名見積,"一般",見積!期中内見積,"〇")</f>
        <v>0</v>
      </c>
      <c r="AG129" s="79"/>
      <c r="AH129" s="80"/>
      <c r="AI129" s="11"/>
      <c r="AJ129" s="12"/>
      <c r="AK129" s="78">
        <f>SUMIFS(見積!見積数,見積!月,A!AK$97,見積!報告者名,A!$K$1,見積!ラボ見積,"〇",見積!得意先分類名見積,"一般",見積!期中内見積,"〇")</f>
        <v>0</v>
      </c>
      <c r="AL129" s="79"/>
      <c r="AM129" s="80"/>
      <c r="AN129" s="11"/>
      <c r="AO129" s="12"/>
      <c r="AP129" s="78">
        <f>SUMIFS(見積!見積数,見積!月,A!AP$97,見積!報告者名,A!$K$1,見積!ラボ見積,"〇",見積!得意先分類名見積,"一般",見積!期中内見積,"〇")</f>
        <v>0</v>
      </c>
      <c r="AQ129" s="79"/>
      <c r="AR129" s="80"/>
      <c r="AS129" s="11"/>
      <c r="AT129" s="12"/>
      <c r="AU129" s="81">
        <f>AF129+AK129+AP129</f>
        <v>0</v>
      </c>
      <c r="AV129" s="82"/>
      <c r="AW129" s="83"/>
      <c r="AX129" s="17"/>
      <c r="AY129" s="18"/>
      <c r="AZ129" s="78">
        <f>SUMIFS(見積!見積数,見積!月,A!AZ$97,見積!報告者名,A!$K$1,見積!ラボ見積,"〇",見積!得意先分類名見積,"一般",見積!期中内見積,"〇")</f>
        <v>0</v>
      </c>
      <c r="BA129" s="79"/>
      <c r="BB129" s="80"/>
      <c r="BC129" s="11"/>
      <c r="BD129" s="12"/>
      <c r="BE129" s="78">
        <f>SUMIFS(見積!見積数,見積!月,A!BE$97,見積!報告者名,A!$K$1,見積!ラボ見積,"〇",見積!得意先分類名見積,"一般",見積!期中内見積,"〇")</f>
        <v>0</v>
      </c>
      <c r="BF129" s="79"/>
      <c r="BG129" s="80"/>
      <c r="BH129" s="11"/>
      <c r="BI129" s="12"/>
      <c r="BJ129" s="78">
        <f>SUMIFS(見積!見積数,見積!月,A!BJ$97,見積!報告者名,A!$K$1,見積!ラボ見積,"〇",見積!得意先分類名見積,"一般",見積!期中内見積,"〇")</f>
        <v>0</v>
      </c>
      <c r="BK129" s="79"/>
      <c r="BL129" s="80"/>
      <c r="BM129" s="11"/>
      <c r="BN129" s="12"/>
      <c r="BO129" s="81">
        <f>AZ129+BE129+BJ129</f>
        <v>0</v>
      </c>
      <c r="BP129" s="82"/>
      <c r="BQ129" s="83"/>
      <c r="BR129" s="17"/>
      <c r="BS129" s="18"/>
      <c r="BT129" s="78">
        <f>SUMIFS(見積!見積数,見積!月,A!BT$97,見積!報告者名,A!$K$1,見積!ラボ見積,"〇",見積!得意先分類名見積,"一般",見積!期中内見積,"〇")</f>
        <v>0</v>
      </c>
      <c r="BU129" s="79"/>
      <c r="BV129" s="80"/>
      <c r="BW129" s="11"/>
      <c r="BX129" s="12"/>
      <c r="BY129" s="78">
        <f>SUMIFS(見積!見積数,見積!月,A!BY$97,見積!報告者名,A!$K$1,見積!ラボ見積,"〇",見積!得意先分類名見積,"一般",見積!期中内見積,"〇")</f>
        <v>0</v>
      </c>
      <c r="BZ129" s="79"/>
      <c r="CA129" s="80"/>
      <c r="CB129" s="11"/>
      <c r="CC129" s="12"/>
      <c r="CD129" s="78">
        <f>SUMIFS(見積!見積数,見積!月,A!CD$97,見積!報告者名,A!$K$1,見積!ラボ見積,"〇",見積!得意先分類名見積,"一般",見積!期中内見積,"〇")</f>
        <v>0</v>
      </c>
      <c r="CE129" s="79"/>
      <c r="CF129" s="80"/>
      <c r="CG129" s="11"/>
      <c r="CH129" s="12"/>
      <c r="CI129" s="81">
        <f>BT129+BY129+CD129</f>
        <v>0</v>
      </c>
      <c r="CJ129" s="82"/>
      <c r="CK129" s="83"/>
      <c r="CL129" s="17"/>
      <c r="CM129" s="18"/>
    </row>
    <row r="130" spans="1:91" ht="13.5" hidden="1" customHeight="1" x14ac:dyDescent="0.45">
      <c r="A130" s="7"/>
      <c r="B130" s="7"/>
      <c r="C130" s="7"/>
      <c r="D130" s="7"/>
      <c r="E130" s="23"/>
      <c r="F130" s="23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25"/>
      <c r="BU130" s="25"/>
      <c r="BV130" s="25"/>
      <c r="BW130" s="25"/>
      <c r="BX130" s="25"/>
      <c r="BY130" s="25"/>
      <c r="BZ130" s="25"/>
      <c r="CA130" s="25"/>
      <c r="CB130" s="25"/>
      <c r="CC130" s="25"/>
      <c r="CD130" s="25"/>
      <c r="CE130" s="25"/>
      <c r="CF130" s="25"/>
      <c r="CG130" s="25"/>
      <c r="CH130" s="25"/>
      <c r="CI130" s="25"/>
      <c r="CJ130" s="25"/>
      <c r="CK130" s="25"/>
      <c r="CL130" s="25"/>
      <c r="CM130" s="25"/>
    </row>
    <row r="131" spans="1:91" ht="19.95" hidden="1" customHeight="1" x14ac:dyDescent="0.45">
      <c r="A131" t="s">
        <v>47</v>
      </c>
    </row>
    <row r="132" spans="1:91" hidden="1" x14ac:dyDescent="0.45">
      <c r="A132" s="146" t="s">
        <v>13</v>
      </c>
      <c r="B132" s="147"/>
      <c r="C132" s="147"/>
      <c r="D132" s="147"/>
      <c r="E132" s="147"/>
      <c r="F132" s="148"/>
      <c r="G132" s="123" t="s">
        <v>30</v>
      </c>
      <c r="H132" s="124"/>
      <c r="I132" s="124"/>
      <c r="J132" s="124"/>
      <c r="K132" s="125"/>
      <c r="L132" s="135" t="s">
        <v>1</v>
      </c>
      <c r="M132" s="136"/>
      <c r="N132" s="136"/>
      <c r="O132" s="136"/>
      <c r="P132" s="137"/>
      <c r="Q132" s="135" t="s">
        <v>2</v>
      </c>
      <c r="R132" s="136"/>
      <c r="S132" s="136"/>
      <c r="T132" s="136"/>
      <c r="U132" s="137"/>
      <c r="V132" s="135" t="s">
        <v>3</v>
      </c>
      <c r="W132" s="136"/>
      <c r="X132" s="136"/>
      <c r="Y132" s="136"/>
      <c r="Z132" s="137"/>
      <c r="AA132" s="123" t="s">
        <v>14</v>
      </c>
      <c r="AB132" s="124"/>
      <c r="AC132" s="124"/>
      <c r="AD132" s="124"/>
      <c r="AE132" s="125"/>
      <c r="AF132" s="135" t="s">
        <v>15</v>
      </c>
      <c r="AG132" s="136"/>
      <c r="AH132" s="136"/>
      <c r="AI132" s="136"/>
      <c r="AJ132" s="137"/>
      <c r="AK132" s="135" t="s">
        <v>16</v>
      </c>
      <c r="AL132" s="136"/>
      <c r="AM132" s="136"/>
      <c r="AN132" s="136"/>
      <c r="AO132" s="137"/>
      <c r="AP132" s="135" t="s">
        <v>17</v>
      </c>
      <c r="AQ132" s="136"/>
      <c r="AR132" s="136"/>
      <c r="AS132" s="136"/>
      <c r="AT132" s="137"/>
      <c r="AU132" s="123" t="s">
        <v>18</v>
      </c>
      <c r="AV132" s="124"/>
      <c r="AW132" s="124"/>
      <c r="AX132" s="124"/>
      <c r="AY132" s="125"/>
      <c r="AZ132" s="135" t="s">
        <v>19</v>
      </c>
      <c r="BA132" s="136"/>
      <c r="BB132" s="136"/>
      <c r="BC132" s="136"/>
      <c r="BD132" s="137"/>
      <c r="BE132" s="135" t="s">
        <v>20</v>
      </c>
      <c r="BF132" s="136"/>
      <c r="BG132" s="136"/>
      <c r="BH132" s="136"/>
      <c r="BI132" s="137"/>
      <c r="BJ132" s="135" t="s">
        <v>21</v>
      </c>
      <c r="BK132" s="136"/>
      <c r="BL132" s="136"/>
      <c r="BM132" s="136"/>
      <c r="BN132" s="137"/>
      <c r="BO132" s="123" t="s">
        <v>22</v>
      </c>
      <c r="BP132" s="124"/>
      <c r="BQ132" s="124"/>
      <c r="BR132" s="124"/>
      <c r="BS132" s="125"/>
      <c r="BT132" s="135" t="s">
        <v>23</v>
      </c>
      <c r="BU132" s="136"/>
      <c r="BV132" s="136"/>
      <c r="BW132" s="136"/>
      <c r="BX132" s="137"/>
      <c r="BY132" s="135" t="s">
        <v>24</v>
      </c>
      <c r="BZ132" s="136"/>
      <c r="CA132" s="136"/>
      <c r="CB132" s="136"/>
      <c r="CC132" s="137"/>
      <c r="CD132" s="135" t="s">
        <v>25</v>
      </c>
      <c r="CE132" s="136"/>
      <c r="CF132" s="136"/>
      <c r="CG132" s="136"/>
      <c r="CH132" s="137"/>
      <c r="CI132" s="123" t="s">
        <v>26</v>
      </c>
      <c r="CJ132" s="124"/>
      <c r="CK132" s="124"/>
      <c r="CL132" s="124"/>
      <c r="CM132" s="125"/>
    </row>
    <row r="133" spans="1:91" hidden="1" x14ac:dyDescent="0.45">
      <c r="A133" s="149"/>
      <c r="B133" s="150"/>
      <c r="C133" s="150"/>
      <c r="D133" s="150"/>
      <c r="E133" s="150"/>
      <c r="F133" s="151"/>
      <c r="G133" s="123" t="s">
        <v>13</v>
      </c>
      <c r="H133" s="124"/>
      <c r="I133" s="125"/>
      <c r="J133" s="123" t="s">
        <v>5</v>
      </c>
      <c r="K133" s="125"/>
      <c r="L133" s="135" t="s">
        <v>13</v>
      </c>
      <c r="M133" s="136"/>
      <c r="N133" s="137"/>
      <c r="O133" s="135" t="s">
        <v>5</v>
      </c>
      <c r="P133" s="137"/>
      <c r="Q133" s="135" t="s">
        <v>13</v>
      </c>
      <c r="R133" s="136"/>
      <c r="S133" s="137"/>
      <c r="T133" s="135" t="s">
        <v>5</v>
      </c>
      <c r="U133" s="137"/>
      <c r="V133" s="135" t="s">
        <v>13</v>
      </c>
      <c r="W133" s="136"/>
      <c r="X133" s="137"/>
      <c r="Y133" s="135" t="s">
        <v>5</v>
      </c>
      <c r="Z133" s="137"/>
      <c r="AA133" s="123" t="s">
        <v>13</v>
      </c>
      <c r="AB133" s="124"/>
      <c r="AC133" s="125"/>
      <c r="AD133" s="123" t="s">
        <v>5</v>
      </c>
      <c r="AE133" s="125"/>
      <c r="AF133" s="135" t="s">
        <v>13</v>
      </c>
      <c r="AG133" s="136"/>
      <c r="AH133" s="137"/>
      <c r="AI133" s="135" t="s">
        <v>5</v>
      </c>
      <c r="AJ133" s="137"/>
      <c r="AK133" s="135" t="s">
        <v>13</v>
      </c>
      <c r="AL133" s="136"/>
      <c r="AM133" s="137"/>
      <c r="AN133" s="135" t="s">
        <v>5</v>
      </c>
      <c r="AO133" s="137"/>
      <c r="AP133" s="135" t="s">
        <v>13</v>
      </c>
      <c r="AQ133" s="136"/>
      <c r="AR133" s="137"/>
      <c r="AS133" s="135" t="s">
        <v>5</v>
      </c>
      <c r="AT133" s="137"/>
      <c r="AU133" s="123" t="s">
        <v>13</v>
      </c>
      <c r="AV133" s="124"/>
      <c r="AW133" s="125"/>
      <c r="AX133" s="123" t="s">
        <v>5</v>
      </c>
      <c r="AY133" s="125"/>
      <c r="AZ133" s="135" t="s">
        <v>13</v>
      </c>
      <c r="BA133" s="136"/>
      <c r="BB133" s="137"/>
      <c r="BC133" s="135" t="s">
        <v>5</v>
      </c>
      <c r="BD133" s="137"/>
      <c r="BE133" s="135" t="s">
        <v>13</v>
      </c>
      <c r="BF133" s="136"/>
      <c r="BG133" s="137"/>
      <c r="BH133" s="135" t="s">
        <v>5</v>
      </c>
      <c r="BI133" s="137"/>
      <c r="BJ133" s="135" t="s">
        <v>13</v>
      </c>
      <c r="BK133" s="136"/>
      <c r="BL133" s="137"/>
      <c r="BM133" s="135" t="s">
        <v>5</v>
      </c>
      <c r="BN133" s="137"/>
      <c r="BO133" s="123" t="s">
        <v>13</v>
      </c>
      <c r="BP133" s="124"/>
      <c r="BQ133" s="125"/>
      <c r="BR133" s="123" t="s">
        <v>5</v>
      </c>
      <c r="BS133" s="125"/>
      <c r="BT133" s="135" t="s">
        <v>13</v>
      </c>
      <c r="BU133" s="136"/>
      <c r="BV133" s="137"/>
      <c r="BW133" s="135" t="s">
        <v>5</v>
      </c>
      <c r="BX133" s="137"/>
      <c r="BY133" s="135" t="s">
        <v>13</v>
      </c>
      <c r="BZ133" s="136"/>
      <c r="CA133" s="137"/>
      <c r="CB133" s="135" t="s">
        <v>5</v>
      </c>
      <c r="CC133" s="137"/>
      <c r="CD133" s="135" t="s">
        <v>13</v>
      </c>
      <c r="CE133" s="136"/>
      <c r="CF133" s="137"/>
      <c r="CG133" s="135" t="s">
        <v>5</v>
      </c>
      <c r="CH133" s="137"/>
      <c r="CI133" s="123" t="s">
        <v>13</v>
      </c>
      <c r="CJ133" s="124"/>
      <c r="CK133" s="125"/>
      <c r="CL133" s="123" t="s">
        <v>5</v>
      </c>
      <c r="CM133" s="125"/>
    </row>
    <row r="134" spans="1:91" hidden="1" x14ac:dyDescent="0.45">
      <c r="A134" s="146" t="s">
        <v>30</v>
      </c>
      <c r="B134" s="147"/>
      <c r="C134" s="147"/>
      <c r="D134" s="148"/>
      <c r="E134" s="135" t="s">
        <v>131</v>
      </c>
      <c r="F134" s="137"/>
      <c r="G134" s="81">
        <f>AA134+AU134+BO134+CI134</f>
        <v>0</v>
      </c>
      <c r="H134" s="82"/>
      <c r="I134" s="83"/>
      <c r="J134" s="84" t="e">
        <f>G134/G135</f>
        <v>#DIV/0!</v>
      </c>
      <c r="K134" s="85"/>
      <c r="L134" s="78">
        <f>L139+L143</f>
        <v>0</v>
      </c>
      <c r="M134" s="110"/>
      <c r="N134" s="111"/>
      <c r="O134" s="76" t="e">
        <f>L134/L135</f>
        <v>#DIV/0!</v>
      </c>
      <c r="P134" s="77"/>
      <c r="Q134" s="78">
        <f>Q139+Q143</f>
        <v>0</v>
      </c>
      <c r="R134" s="110"/>
      <c r="S134" s="111"/>
      <c r="T134" s="76" t="e">
        <f>Q134/Q135</f>
        <v>#DIV/0!</v>
      </c>
      <c r="U134" s="77"/>
      <c r="V134" s="78">
        <f>V139+V143</f>
        <v>0</v>
      </c>
      <c r="W134" s="110"/>
      <c r="X134" s="111"/>
      <c r="Y134" s="76" t="e">
        <f>V134/V135</f>
        <v>#DIV/0!</v>
      </c>
      <c r="Z134" s="77"/>
      <c r="AA134" s="81">
        <f>L134+Q134+V134</f>
        <v>0</v>
      </c>
      <c r="AB134" s="82"/>
      <c r="AC134" s="83"/>
      <c r="AD134" s="84" t="e">
        <f>AA134/AA135</f>
        <v>#DIV/0!</v>
      </c>
      <c r="AE134" s="85"/>
      <c r="AF134" s="78">
        <f>AF139+AF143</f>
        <v>0</v>
      </c>
      <c r="AG134" s="110"/>
      <c r="AH134" s="111"/>
      <c r="AI134" s="76" t="e">
        <f>AF134/AF135</f>
        <v>#DIV/0!</v>
      </c>
      <c r="AJ134" s="77"/>
      <c r="AK134" s="78">
        <f>AK139+AK143</f>
        <v>0</v>
      </c>
      <c r="AL134" s="110"/>
      <c r="AM134" s="111"/>
      <c r="AN134" s="76" t="e">
        <f>AK134/AK135</f>
        <v>#DIV/0!</v>
      </c>
      <c r="AO134" s="77"/>
      <c r="AP134" s="78">
        <f>AP139+AP143</f>
        <v>0</v>
      </c>
      <c r="AQ134" s="110"/>
      <c r="AR134" s="111"/>
      <c r="AS134" s="76" t="e">
        <f>AP134/AP135</f>
        <v>#DIV/0!</v>
      </c>
      <c r="AT134" s="77"/>
      <c r="AU134" s="81">
        <f>AF134+AK134+AP134</f>
        <v>0</v>
      </c>
      <c r="AV134" s="82"/>
      <c r="AW134" s="83"/>
      <c r="AX134" s="84" t="e">
        <f>AU134/AU135</f>
        <v>#DIV/0!</v>
      </c>
      <c r="AY134" s="85"/>
      <c r="AZ134" s="78">
        <f>AZ139+AZ143</f>
        <v>0</v>
      </c>
      <c r="BA134" s="110"/>
      <c r="BB134" s="111"/>
      <c r="BC134" s="76" t="e">
        <f>AZ134/AZ135</f>
        <v>#DIV/0!</v>
      </c>
      <c r="BD134" s="77"/>
      <c r="BE134" s="78">
        <f>BE139+BE143</f>
        <v>0</v>
      </c>
      <c r="BF134" s="110"/>
      <c r="BG134" s="111"/>
      <c r="BH134" s="76" t="e">
        <f>BE134/BE135</f>
        <v>#DIV/0!</v>
      </c>
      <c r="BI134" s="77"/>
      <c r="BJ134" s="78">
        <f>BJ139+BJ143</f>
        <v>0</v>
      </c>
      <c r="BK134" s="110"/>
      <c r="BL134" s="111"/>
      <c r="BM134" s="76" t="e">
        <f>BJ134/BJ135</f>
        <v>#DIV/0!</v>
      </c>
      <c r="BN134" s="77"/>
      <c r="BO134" s="81">
        <f>AZ134+BE134+BJ134</f>
        <v>0</v>
      </c>
      <c r="BP134" s="82"/>
      <c r="BQ134" s="83"/>
      <c r="BR134" s="84" t="e">
        <f>BO134/BO135</f>
        <v>#DIV/0!</v>
      </c>
      <c r="BS134" s="85"/>
      <c r="BT134" s="78">
        <f>BT139+BT143</f>
        <v>0</v>
      </c>
      <c r="BU134" s="110"/>
      <c r="BV134" s="111"/>
      <c r="BW134" s="76" t="e">
        <f>BT134/BT135</f>
        <v>#DIV/0!</v>
      </c>
      <c r="BX134" s="77"/>
      <c r="BY134" s="78">
        <f>BY139+BY143</f>
        <v>0</v>
      </c>
      <c r="BZ134" s="110"/>
      <c r="CA134" s="111"/>
      <c r="CB134" s="76" t="e">
        <f>BY134/BY135</f>
        <v>#DIV/0!</v>
      </c>
      <c r="CC134" s="77"/>
      <c r="CD134" s="78">
        <f>CD139+CD143</f>
        <v>0</v>
      </c>
      <c r="CE134" s="110"/>
      <c r="CF134" s="111"/>
      <c r="CG134" s="76" t="e">
        <f>CD134/CD135</f>
        <v>#DIV/0!</v>
      </c>
      <c r="CH134" s="77"/>
      <c r="CI134" s="81">
        <f>BT134+BY134+CD134</f>
        <v>0</v>
      </c>
      <c r="CJ134" s="82"/>
      <c r="CK134" s="83"/>
      <c r="CL134" s="84" t="e">
        <f>CI134/CI135</f>
        <v>#DIV/0!</v>
      </c>
      <c r="CM134" s="85"/>
    </row>
    <row r="135" spans="1:91" ht="19.95" hidden="1" customHeight="1" x14ac:dyDescent="0.45">
      <c r="A135" s="152"/>
      <c r="B135" s="153"/>
      <c r="C135" s="153"/>
      <c r="D135" s="155"/>
      <c r="E135" s="135" t="s">
        <v>93</v>
      </c>
      <c r="F135" s="137"/>
      <c r="G135" s="81">
        <f>AA135+AU135+BO135+CI135</f>
        <v>0</v>
      </c>
      <c r="H135" s="82"/>
      <c r="I135" s="83"/>
      <c r="J135" s="13"/>
      <c r="K135" s="14"/>
      <c r="L135" s="78">
        <f>SUMIFS(予算!商流改善,予算!対象ユーザー名,A!$K$1,予算!予算月,A!L$97)</f>
        <v>0</v>
      </c>
      <c r="M135" s="79"/>
      <c r="N135" s="80"/>
      <c r="O135" s="15"/>
      <c r="P135" s="16"/>
      <c r="Q135" s="78">
        <f>SUMIFS(予算!商流改善,予算!対象ユーザー名,A!$K$1,予算!予算月,A!Q$97)</f>
        <v>0</v>
      </c>
      <c r="R135" s="79"/>
      <c r="S135" s="80"/>
      <c r="T135" s="15"/>
      <c r="U135" s="16"/>
      <c r="V135" s="78">
        <f>SUMIFS(予算!商流改善,予算!対象ユーザー名,A!$K$1,予算!予算月,A!V$97)</f>
        <v>0</v>
      </c>
      <c r="W135" s="79"/>
      <c r="X135" s="80"/>
      <c r="Y135" s="15"/>
      <c r="Z135" s="16"/>
      <c r="AA135" s="81">
        <f>L135+Q135+V135</f>
        <v>0</v>
      </c>
      <c r="AB135" s="82"/>
      <c r="AC135" s="83"/>
      <c r="AD135" s="13"/>
      <c r="AE135" s="14"/>
      <c r="AF135" s="78">
        <f>SUMIFS(予算!商流改善,予算!対象ユーザー名,A!$K$1,予算!予算月,A!AF$97)</f>
        <v>0</v>
      </c>
      <c r="AG135" s="79"/>
      <c r="AH135" s="80"/>
      <c r="AI135" s="15"/>
      <c r="AJ135" s="16"/>
      <c r="AK135" s="78">
        <f>SUMIFS(予算!商流改善,予算!対象ユーザー名,A!$K$1,予算!予算月,A!AK$97)</f>
        <v>0</v>
      </c>
      <c r="AL135" s="79"/>
      <c r="AM135" s="80"/>
      <c r="AN135" s="15"/>
      <c r="AO135" s="16"/>
      <c r="AP135" s="78">
        <f>SUMIFS(予算!商流改善,予算!対象ユーザー名,A!$K$1,予算!予算月,A!AP$97)</f>
        <v>0</v>
      </c>
      <c r="AQ135" s="79"/>
      <c r="AR135" s="80"/>
      <c r="AS135" s="15"/>
      <c r="AT135" s="16"/>
      <c r="AU135" s="81">
        <f>AF135+AK135+AP135</f>
        <v>0</v>
      </c>
      <c r="AV135" s="82"/>
      <c r="AW135" s="83"/>
      <c r="AX135" s="13"/>
      <c r="AY135" s="14"/>
      <c r="AZ135" s="78">
        <f>SUMIFS(予算!商流改善,予算!対象ユーザー名,A!$K$1,予算!予算月,A!AZ$97)</f>
        <v>0</v>
      </c>
      <c r="BA135" s="79"/>
      <c r="BB135" s="80"/>
      <c r="BC135" s="15"/>
      <c r="BD135" s="16"/>
      <c r="BE135" s="78">
        <f>SUMIFS(予算!商流改善,予算!対象ユーザー名,A!$K$1,予算!予算月,A!BE$97)</f>
        <v>0</v>
      </c>
      <c r="BF135" s="79"/>
      <c r="BG135" s="80"/>
      <c r="BH135" s="15"/>
      <c r="BI135" s="16"/>
      <c r="BJ135" s="78">
        <f>SUMIFS(予算!商流改善,予算!対象ユーザー名,A!$K$1,予算!予算月,A!BJ$97)</f>
        <v>0</v>
      </c>
      <c r="BK135" s="79"/>
      <c r="BL135" s="80"/>
      <c r="BM135" s="15"/>
      <c r="BN135" s="16"/>
      <c r="BO135" s="81">
        <f>AZ135+BE135+BJ135</f>
        <v>0</v>
      </c>
      <c r="BP135" s="82"/>
      <c r="BQ135" s="83"/>
      <c r="BR135" s="13"/>
      <c r="BS135" s="14"/>
      <c r="BT135" s="78">
        <f>SUMIFS(予算!商流改善,予算!対象ユーザー名,A!$K$1,予算!予算月,A!BT$97)</f>
        <v>0</v>
      </c>
      <c r="BU135" s="79"/>
      <c r="BV135" s="80"/>
      <c r="BW135" s="15"/>
      <c r="BX135" s="16"/>
      <c r="BY135" s="78">
        <f>SUMIFS(予算!商流改善,予算!対象ユーザー名,A!$K$1,予算!予算月,A!BY$97)</f>
        <v>0</v>
      </c>
      <c r="BZ135" s="79"/>
      <c r="CA135" s="80"/>
      <c r="CB135" s="15"/>
      <c r="CC135" s="16"/>
      <c r="CD135" s="78">
        <f>SUMIFS(予算!商流改善,予算!対象ユーザー名,A!$K$1,予算!予算月,A!CD$97)</f>
        <v>0</v>
      </c>
      <c r="CE135" s="79"/>
      <c r="CF135" s="80"/>
      <c r="CG135" s="15"/>
      <c r="CH135" s="16"/>
      <c r="CI135" s="81">
        <f>BT135+BY135+CD135</f>
        <v>0</v>
      </c>
      <c r="CJ135" s="82"/>
      <c r="CK135" s="83"/>
      <c r="CL135" s="13"/>
      <c r="CM135" s="14"/>
    </row>
    <row r="136" spans="1:91" ht="19.95" hidden="1" customHeight="1" x14ac:dyDescent="0.45">
      <c r="A136" s="152"/>
      <c r="B136" s="153"/>
      <c r="C136" s="153"/>
      <c r="D136" s="155"/>
      <c r="E136" s="135" t="s">
        <v>132</v>
      </c>
      <c r="F136" s="137"/>
      <c r="G136" s="81">
        <f>AA136+AU136+BO136+CI136</f>
        <v>0</v>
      </c>
      <c r="H136" s="82"/>
      <c r="I136" s="83"/>
      <c r="J136" s="81"/>
      <c r="K136" s="83"/>
      <c r="L136" s="78">
        <f>L140+L144</f>
        <v>0</v>
      </c>
      <c r="M136" s="110"/>
      <c r="N136" s="111"/>
      <c r="O136" s="78"/>
      <c r="P136" s="80"/>
      <c r="Q136" s="78">
        <f>Q140+Q144</f>
        <v>0</v>
      </c>
      <c r="R136" s="110"/>
      <c r="S136" s="111"/>
      <c r="T136" s="78"/>
      <c r="U136" s="80"/>
      <c r="V136" s="78">
        <f>V140+V144</f>
        <v>0</v>
      </c>
      <c r="W136" s="110"/>
      <c r="X136" s="111"/>
      <c r="Y136" s="78"/>
      <c r="Z136" s="80"/>
      <c r="AA136" s="81">
        <f>L136+Q136+V136</f>
        <v>0</v>
      </c>
      <c r="AB136" s="82"/>
      <c r="AC136" s="83"/>
      <c r="AD136" s="81"/>
      <c r="AE136" s="83"/>
      <c r="AF136" s="78">
        <f>AF140+AF144</f>
        <v>0</v>
      </c>
      <c r="AG136" s="110"/>
      <c r="AH136" s="111"/>
      <c r="AI136" s="78"/>
      <c r="AJ136" s="80"/>
      <c r="AK136" s="78">
        <f>AK140+AK144</f>
        <v>0</v>
      </c>
      <c r="AL136" s="110"/>
      <c r="AM136" s="111"/>
      <c r="AN136" s="78"/>
      <c r="AO136" s="80"/>
      <c r="AP136" s="78">
        <f>AP140+AP144</f>
        <v>0</v>
      </c>
      <c r="AQ136" s="110"/>
      <c r="AR136" s="111"/>
      <c r="AS136" s="78"/>
      <c r="AT136" s="80"/>
      <c r="AU136" s="81">
        <f>AF136+AK136+AP136</f>
        <v>0</v>
      </c>
      <c r="AV136" s="82"/>
      <c r="AW136" s="83"/>
      <c r="AX136" s="81"/>
      <c r="AY136" s="83"/>
      <c r="AZ136" s="78">
        <f>AZ140+AZ144</f>
        <v>0</v>
      </c>
      <c r="BA136" s="110"/>
      <c r="BB136" s="111"/>
      <c r="BC136" s="78"/>
      <c r="BD136" s="80"/>
      <c r="BE136" s="78">
        <f>BE140+BE144</f>
        <v>0</v>
      </c>
      <c r="BF136" s="110"/>
      <c r="BG136" s="111"/>
      <c r="BH136" s="78"/>
      <c r="BI136" s="80"/>
      <c r="BJ136" s="78">
        <f>BJ140+BJ144</f>
        <v>0</v>
      </c>
      <c r="BK136" s="110"/>
      <c r="BL136" s="111"/>
      <c r="BM136" s="78"/>
      <c r="BN136" s="80"/>
      <c r="BO136" s="81">
        <f>AZ136+BE136+BJ136</f>
        <v>0</v>
      </c>
      <c r="BP136" s="82"/>
      <c r="BQ136" s="83"/>
      <c r="BR136" s="81"/>
      <c r="BS136" s="83"/>
      <c r="BT136" s="78">
        <f>BT140+BT144</f>
        <v>0</v>
      </c>
      <c r="BU136" s="110"/>
      <c r="BV136" s="111"/>
      <c r="BW136" s="78"/>
      <c r="BX136" s="80"/>
      <c r="BY136" s="78">
        <f>BY140+BY144</f>
        <v>0</v>
      </c>
      <c r="BZ136" s="110"/>
      <c r="CA136" s="111"/>
      <c r="CB136" s="78"/>
      <c r="CC136" s="80"/>
      <c r="CD136" s="78">
        <f>CD140+CD144</f>
        <v>0</v>
      </c>
      <c r="CE136" s="110"/>
      <c r="CF136" s="111"/>
      <c r="CG136" s="78"/>
      <c r="CH136" s="80"/>
      <c r="CI136" s="81">
        <f>BT136+BY136+CD136</f>
        <v>0</v>
      </c>
      <c r="CJ136" s="82"/>
      <c r="CK136" s="83"/>
      <c r="CL136" s="81"/>
      <c r="CM136" s="83"/>
    </row>
    <row r="137" spans="1:91" ht="19.95" hidden="1" customHeight="1" x14ac:dyDescent="0.45">
      <c r="A137" s="152"/>
      <c r="B137" s="153"/>
      <c r="C137" s="153"/>
      <c r="D137" s="155"/>
      <c r="E137" s="135" t="s">
        <v>133</v>
      </c>
      <c r="F137" s="137"/>
      <c r="G137" s="84" t="e">
        <f>G136/G134</f>
        <v>#DIV/0!</v>
      </c>
      <c r="H137" s="96"/>
      <c r="I137" s="85"/>
      <c r="J137" s="81"/>
      <c r="K137" s="83"/>
      <c r="L137" s="76" t="e">
        <f>L136/L134</f>
        <v>#DIV/0!</v>
      </c>
      <c r="M137" s="95"/>
      <c r="N137" s="77"/>
      <c r="O137" s="78"/>
      <c r="P137" s="80"/>
      <c r="Q137" s="76" t="e">
        <f>Q136/Q134</f>
        <v>#DIV/0!</v>
      </c>
      <c r="R137" s="95"/>
      <c r="S137" s="77"/>
      <c r="T137" s="78"/>
      <c r="U137" s="80"/>
      <c r="V137" s="76" t="e">
        <f>V136/V134</f>
        <v>#DIV/0!</v>
      </c>
      <c r="W137" s="95"/>
      <c r="X137" s="77"/>
      <c r="Y137" s="78"/>
      <c r="Z137" s="80"/>
      <c r="AA137" s="84" t="e">
        <f>AA136/AA134</f>
        <v>#DIV/0!</v>
      </c>
      <c r="AB137" s="96"/>
      <c r="AC137" s="85"/>
      <c r="AD137" s="81"/>
      <c r="AE137" s="83"/>
      <c r="AF137" s="76" t="e">
        <f>AF136/AF134</f>
        <v>#DIV/0!</v>
      </c>
      <c r="AG137" s="95"/>
      <c r="AH137" s="77"/>
      <c r="AI137" s="78"/>
      <c r="AJ137" s="80"/>
      <c r="AK137" s="76" t="e">
        <f>AK136/AK134</f>
        <v>#DIV/0!</v>
      </c>
      <c r="AL137" s="95"/>
      <c r="AM137" s="77"/>
      <c r="AN137" s="78"/>
      <c r="AO137" s="80"/>
      <c r="AP137" s="76" t="e">
        <f>AP136/AP134</f>
        <v>#DIV/0!</v>
      </c>
      <c r="AQ137" s="95"/>
      <c r="AR137" s="77"/>
      <c r="AS137" s="78"/>
      <c r="AT137" s="80"/>
      <c r="AU137" s="84" t="e">
        <f>AU136/AU134</f>
        <v>#DIV/0!</v>
      </c>
      <c r="AV137" s="96"/>
      <c r="AW137" s="85"/>
      <c r="AX137" s="81"/>
      <c r="AY137" s="83"/>
      <c r="AZ137" s="76" t="e">
        <f>AZ136/AZ134</f>
        <v>#DIV/0!</v>
      </c>
      <c r="BA137" s="95"/>
      <c r="BB137" s="77"/>
      <c r="BC137" s="78"/>
      <c r="BD137" s="80"/>
      <c r="BE137" s="76" t="e">
        <f>BE136/BE134</f>
        <v>#DIV/0!</v>
      </c>
      <c r="BF137" s="95"/>
      <c r="BG137" s="77"/>
      <c r="BH137" s="78"/>
      <c r="BI137" s="80"/>
      <c r="BJ137" s="76" t="e">
        <f>BJ136/BJ134</f>
        <v>#DIV/0!</v>
      </c>
      <c r="BK137" s="95"/>
      <c r="BL137" s="77"/>
      <c r="BM137" s="78"/>
      <c r="BN137" s="80"/>
      <c r="BO137" s="84" t="e">
        <f>BO136/BO134</f>
        <v>#DIV/0!</v>
      </c>
      <c r="BP137" s="96"/>
      <c r="BQ137" s="85"/>
      <c r="BR137" s="81"/>
      <c r="BS137" s="83"/>
      <c r="BT137" s="76" t="e">
        <f>BT136/BT134</f>
        <v>#DIV/0!</v>
      </c>
      <c r="BU137" s="95"/>
      <c r="BV137" s="77"/>
      <c r="BW137" s="78"/>
      <c r="BX137" s="80"/>
      <c r="BY137" s="76" t="e">
        <f>BY136/BY134</f>
        <v>#DIV/0!</v>
      </c>
      <c r="BZ137" s="95"/>
      <c r="CA137" s="77"/>
      <c r="CB137" s="78"/>
      <c r="CC137" s="80"/>
      <c r="CD137" s="76" t="e">
        <f>CD136/CD134</f>
        <v>#DIV/0!</v>
      </c>
      <c r="CE137" s="95"/>
      <c r="CF137" s="77"/>
      <c r="CG137" s="78"/>
      <c r="CH137" s="80"/>
      <c r="CI137" s="84" t="e">
        <f>CI136/CI134</f>
        <v>#DIV/0!</v>
      </c>
      <c r="CJ137" s="96"/>
      <c r="CK137" s="85"/>
      <c r="CL137" s="81"/>
      <c r="CM137" s="83"/>
    </row>
    <row r="138" spans="1:91" hidden="1" x14ac:dyDescent="0.45">
      <c r="A138" s="149"/>
      <c r="B138" s="150"/>
      <c r="C138" s="150"/>
      <c r="D138" s="151"/>
      <c r="E138" s="135" t="s">
        <v>98</v>
      </c>
      <c r="F138" s="137"/>
      <c r="G138" s="81">
        <f>AA138+AU138+BO138+CI138</f>
        <v>0</v>
      </c>
      <c r="H138" s="82"/>
      <c r="I138" s="83"/>
      <c r="J138" s="17"/>
      <c r="K138" s="18"/>
      <c r="L138" s="78">
        <f>L142+L146</f>
        <v>0</v>
      </c>
      <c r="M138" s="110"/>
      <c r="N138" s="111"/>
      <c r="O138" s="11"/>
      <c r="P138" s="12"/>
      <c r="Q138" s="78">
        <f>Q142+Q146</f>
        <v>0</v>
      </c>
      <c r="R138" s="110"/>
      <c r="S138" s="111"/>
      <c r="T138" s="11"/>
      <c r="U138" s="12"/>
      <c r="V138" s="78">
        <f>V142+V146</f>
        <v>0</v>
      </c>
      <c r="W138" s="110"/>
      <c r="X138" s="111"/>
      <c r="Y138" s="11"/>
      <c r="Z138" s="12"/>
      <c r="AA138" s="81">
        <f>L138+Q138+V138</f>
        <v>0</v>
      </c>
      <c r="AB138" s="82"/>
      <c r="AC138" s="83"/>
      <c r="AD138" s="17"/>
      <c r="AE138" s="18"/>
      <c r="AF138" s="78">
        <f>AF142+AF146</f>
        <v>0</v>
      </c>
      <c r="AG138" s="110"/>
      <c r="AH138" s="111"/>
      <c r="AI138" s="11"/>
      <c r="AJ138" s="12"/>
      <c r="AK138" s="78">
        <f>AK142+AK146</f>
        <v>0</v>
      </c>
      <c r="AL138" s="110"/>
      <c r="AM138" s="111"/>
      <c r="AN138" s="11"/>
      <c r="AO138" s="12"/>
      <c r="AP138" s="78">
        <f>AP142+AP146</f>
        <v>0</v>
      </c>
      <c r="AQ138" s="110"/>
      <c r="AR138" s="111"/>
      <c r="AS138" s="11"/>
      <c r="AT138" s="12"/>
      <c r="AU138" s="81">
        <f>AF138+AK138+AP138</f>
        <v>0</v>
      </c>
      <c r="AV138" s="82"/>
      <c r="AW138" s="83"/>
      <c r="AX138" s="17"/>
      <c r="AY138" s="18"/>
      <c r="AZ138" s="78">
        <f>AZ142+AZ146</f>
        <v>0</v>
      </c>
      <c r="BA138" s="110"/>
      <c r="BB138" s="111"/>
      <c r="BC138" s="11"/>
      <c r="BD138" s="12"/>
      <c r="BE138" s="78">
        <f>BE142+BE146</f>
        <v>0</v>
      </c>
      <c r="BF138" s="110"/>
      <c r="BG138" s="111"/>
      <c r="BH138" s="11"/>
      <c r="BI138" s="12"/>
      <c r="BJ138" s="78">
        <f>BJ142+BJ146</f>
        <v>0</v>
      </c>
      <c r="BK138" s="110"/>
      <c r="BL138" s="111"/>
      <c r="BM138" s="11"/>
      <c r="BN138" s="12"/>
      <c r="BO138" s="81">
        <f>AZ138+BE138+BJ138</f>
        <v>0</v>
      </c>
      <c r="BP138" s="82"/>
      <c r="BQ138" s="83"/>
      <c r="BR138" s="17"/>
      <c r="BS138" s="18"/>
      <c r="BT138" s="78">
        <f>BT142+BT146</f>
        <v>0</v>
      </c>
      <c r="BU138" s="110"/>
      <c r="BV138" s="111"/>
      <c r="BW138" s="11"/>
      <c r="BX138" s="12"/>
      <c r="BY138" s="78">
        <f>BY142+BY146</f>
        <v>0</v>
      </c>
      <c r="BZ138" s="110"/>
      <c r="CA138" s="111"/>
      <c r="CB138" s="11"/>
      <c r="CC138" s="12"/>
      <c r="CD138" s="78">
        <f>CD142+CD146</f>
        <v>0</v>
      </c>
      <c r="CE138" s="110"/>
      <c r="CF138" s="111"/>
      <c r="CG138" s="11"/>
      <c r="CH138" s="12"/>
      <c r="CI138" s="81">
        <f>BT138+BY138+CD138</f>
        <v>0</v>
      </c>
      <c r="CJ138" s="82"/>
      <c r="CK138" s="83"/>
      <c r="CL138" s="17"/>
      <c r="CM138" s="18"/>
    </row>
    <row r="139" spans="1:91" ht="19.5" hidden="1" customHeight="1" x14ac:dyDescent="0.45">
      <c r="A139" s="146" t="s">
        <v>45</v>
      </c>
      <c r="B139" s="147"/>
      <c r="C139" s="147"/>
      <c r="D139" s="148"/>
      <c r="E139" s="135" t="s">
        <v>131</v>
      </c>
      <c r="F139" s="137"/>
      <c r="G139" s="81">
        <f t="shared" ref="G139" si="170">AA139+AU139+BO139+CI139</f>
        <v>0</v>
      </c>
      <c r="H139" s="82"/>
      <c r="I139" s="83"/>
      <c r="J139" s="13"/>
      <c r="K139" s="14"/>
      <c r="L139" s="78">
        <f>SUMIFS(実績!見積額13,実績!報告者名13,A!$K$1,実績!月13,A!L$97,実績!商流改善先店13,"〇",実績!リピート判別13,"新規",実績!受注確定13,"A")+SUMIFS(実績!見積額13,実績!報告者名13,A!$K$1,実績!月13,A!L$97,実績!顧客名13,"商流改善先店（未登録）",実績!受注確定13,"A")</f>
        <v>0</v>
      </c>
      <c r="M139" s="79"/>
      <c r="N139" s="80"/>
      <c r="O139" s="15"/>
      <c r="P139" s="16"/>
      <c r="Q139" s="78">
        <f>SUMIFS(実績!見積額13,実績!報告者名13,A!$K$1,実績!月13,A!Q$97,実績!商流改善先店13,"〇",実績!リピート判別13,"新規",実績!受注確定13,"A")+SUMIFS(実績!見積額13,実績!報告者名13,A!$K$1,実績!月13,A!Q$97,実績!顧客名13,"商流改善先店（未登録）",実績!受注確定13,"A")</f>
        <v>0</v>
      </c>
      <c r="R139" s="79"/>
      <c r="S139" s="80"/>
      <c r="T139" s="15"/>
      <c r="U139" s="16"/>
      <c r="V139" s="78">
        <f>SUMIFS(実績!見積額13,実績!報告者名13,A!$K$1,実績!月13,A!V$97,実績!商流改善先店13,"〇",実績!リピート判別13,"新規",実績!受注確定13,"A")+SUMIFS(実績!見積額13,実績!報告者名13,A!$K$1,実績!月13,A!V$97,実績!顧客名13,"商流改善先店（未登録）",実績!受注確定13,"A")</f>
        <v>0</v>
      </c>
      <c r="W139" s="79"/>
      <c r="X139" s="80"/>
      <c r="Y139" s="15"/>
      <c r="Z139" s="16"/>
      <c r="AA139" s="81">
        <f t="shared" ref="AA139" si="171">L139+Q139+V139</f>
        <v>0</v>
      </c>
      <c r="AB139" s="82"/>
      <c r="AC139" s="83"/>
      <c r="AD139" s="13"/>
      <c r="AE139" s="14"/>
      <c r="AF139" s="78">
        <f>SUMIFS(実績!見積額13,実績!報告者名13,A!$K$1,実績!月13,A!AF$97,実績!商流改善先店13,"〇",実績!リピート判別13,"新規",実績!受注確定13,"A")+SUMIFS(実績!見積額13,実績!報告者名13,A!$K$1,実績!月13,A!AF$97,実績!顧客名13,"商流改善先店（未登録）",実績!受注確定13,"A")</f>
        <v>0</v>
      </c>
      <c r="AG139" s="79"/>
      <c r="AH139" s="80"/>
      <c r="AI139" s="15"/>
      <c r="AJ139" s="16"/>
      <c r="AK139" s="78">
        <f>SUMIFS(実績!見積額13,実績!報告者名13,A!$K$1,実績!月13,A!AK$97,実績!商流改善先店13,"〇",実績!リピート判別13,"新規",実績!受注確定13,"A")+SUMIFS(実績!見積額13,実績!報告者名13,A!$K$1,実績!月13,A!AK$97,実績!顧客名13,"商流改善先店（未登録）",実績!受注確定13,"A")</f>
        <v>0</v>
      </c>
      <c r="AL139" s="79"/>
      <c r="AM139" s="80"/>
      <c r="AN139" s="15"/>
      <c r="AO139" s="16"/>
      <c r="AP139" s="78">
        <f>SUMIFS(実績!見積額13,実績!報告者名13,A!$K$1,実績!月13,A!AP$97,実績!商流改善先店13,"〇",実績!リピート判別13,"新規",実績!受注確定13,"A")+SUMIFS(実績!見積額13,実績!報告者名13,A!$K$1,実績!月13,A!AP$97,実績!顧客名13,"商流改善先店（未登録）",実績!受注確定13,"A")</f>
        <v>0</v>
      </c>
      <c r="AQ139" s="79"/>
      <c r="AR139" s="80"/>
      <c r="AS139" s="15"/>
      <c r="AT139" s="16"/>
      <c r="AU139" s="81">
        <f t="shared" ref="AU139" si="172">AF139+AK139+AP139</f>
        <v>0</v>
      </c>
      <c r="AV139" s="82"/>
      <c r="AW139" s="83"/>
      <c r="AX139" s="13"/>
      <c r="AY139" s="14"/>
      <c r="AZ139" s="78">
        <f>SUMIFS(実績!見積額13,実績!報告者名13,A!$K$1,実績!月13,A!AZ$97,実績!商流改善先店13,"〇",実績!リピート判別13,"新規",実績!受注確定13,"A")+SUMIFS(実績!見積額13,実績!報告者名13,A!$K$1,実績!月13,A!AZ$97,実績!顧客名13,"商流改善先店（未登録）",実績!受注確定13,"A")</f>
        <v>0</v>
      </c>
      <c r="BA139" s="79"/>
      <c r="BB139" s="80"/>
      <c r="BC139" s="15"/>
      <c r="BD139" s="16"/>
      <c r="BE139" s="78">
        <f>SUMIFS(実績!見積額13,実績!報告者名13,A!$K$1,実績!月13,A!BE$97,実績!商流改善先店13,"〇",実績!リピート判別13,"新規",実績!受注確定13,"A")+SUMIFS(実績!見積額13,実績!報告者名13,A!$K$1,実績!月13,A!BE$97,実績!顧客名13,"商流改善先店（未登録）",実績!受注確定13,"A")</f>
        <v>0</v>
      </c>
      <c r="BF139" s="79"/>
      <c r="BG139" s="80"/>
      <c r="BH139" s="15"/>
      <c r="BI139" s="16"/>
      <c r="BJ139" s="78">
        <f>SUMIFS(実績!見積額13,実績!報告者名13,A!$K$1,実績!月13,A!BJ$97,実績!商流改善先店13,"〇",実績!リピート判別13,"新規",実績!受注確定13,"A")+SUMIFS(実績!見積額13,実績!報告者名13,A!$K$1,実績!月13,A!BJ$97,実績!顧客名13,"商流改善先店（未登録）",実績!受注確定13,"A")</f>
        <v>0</v>
      </c>
      <c r="BK139" s="79"/>
      <c r="BL139" s="80"/>
      <c r="BM139" s="15"/>
      <c r="BN139" s="16"/>
      <c r="BO139" s="81">
        <f t="shared" ref="BO139" si="173">AZ139+BE139+BJ139</f>
        <v>0</v>
      </c>
      <c r="BP139" s="82"/>
      <c r="BQ139" s="83"/>
      <c r="BR139" s="13"/>
      <c r="BS139" s="14"/>
      <c r="BT139" s="78">
        <f>SUMIFS(実績!見積額13,実績!報告者名13,A!$K$1,実績!月13,A!BT$97,実績!商流改善先店13,"〇",実績!リピート判別13,"新規",実績!受注確定13,"A")+SUMIFS(実績!見積額13,実績!報告者名13,A!$K$1,実績!月13,A!BT$97,実績!顧客名13,"商流改善先店（未登録）",実績!受注確定13,"A")</f>
        <v>0</v>
      </c>
      <c r="BU139" s="79"/>
      <c r="BV139" s="80"/>
      <c r="BW139" s="15"/>
      <c r="BX139" s="16"/>
      <c r="BY139" s="78">
        <f>SUMIFS(実績!見積額13,実績!報告者名13,A!$K$1,実績!月13,A!BY$97,実績!商流改善先店13,"〇",実績!リピート判別13,"新規",実績!受注確定13,"A")+SUMIFS(実績!見積額13,実績!報告者名13,A!$K$1,実績!月13,A!BY$97,実績!顧客名13,"商流改善先店（未登録）",実績!受注確定13,"A")</f>
        <v>0</v>
      </c>
      <c r="BZ139" s="79"/>
      <c r="CA139" s="80"/>
      <c r="CB139" s="15"/>
      <c r="CC139" s="16"/>
      <c r="CD139" s="78">
        <f>SUMIFS(実績!見積額13,実績!報告者名13,A!$K$1,実績!月13,A!CD$97,実績!商流改善先店13,"〇",実績!リピート判別13,"新規",実績!受注確定13,"A")+SUMIFS(実績!見積額13,実績!報告者名13,A!$K$1,実績!月13,A!CD$97,実績!顧客名13,"商流改善先店（未登録）",実績!受注確定13,"A")</f>
        <v>0</v>
      </c>
      <c r="CE139" s="79"/>
      <c r="CF139" s="80"/>
      <c r="CG139" s="15"/>
      <c r="CH139" s="16"/>
      <c r="CI139" s="81">
        <f t="shared" ref="CI139" si="174">BT139+BY139+CD139</f>
        <v>0</v>
      </c>
      <c r="CJ139" s="82"/>
      <c r="CK139" s="83"/>
      <c r="CL139" s="13"/>
      <c r="CM139" s="14"/>
    </row>
    <row r="140" spans="1:91" ht="19.95" hidden="1" customHeight="1" x14ac:dyDescent="0.45">
      <c r="A140" s="152"/>
      <c r="B140" s="153"/>
      <c r="C140" s="153"/>
      <c r="D140" s="155"/>
      <c r="E140" s="135" t="s">
        <v>132</v>
      </c>
      <c r="F140" s="137"/>
      <c r="G140" s="81">
        <f>AA140+AU140+BO140+CI140</f>
        <v>0</v>
      </c>
      <c r="H140" s="82"/>
      <c r="I140" s="83"/>
      <c r="J140" s="81"/>
      <c r="K140" s="83"/>
      <c r="L140" s="78">
        <f>SUMIFS(実績!販売利益13,実績!報告者名13,A!$K$1,実績!月13,A!L$97,実績!商流改善先店13,"〇",実績!リピート判別13,"新規",実績!受注確定13,"A")+SUMIFS(実績!販売利益13,実績!報告者名13,A!$K$1,実績!月13,A!L$97,実績!顧客名13,"商流改善先店（未登録）",実績!受注確定13,"A")</f>
        <v>0</v>
      </c>
      <c r="M140" s="79"/>
      <c r="N140" s="80"/>
      <c r="O140" s="78"/>
      <c r="P140" s="80"/>
      <c r="Q140" s="78">
        <f>SUMIFS(実績!販売利益13,実績!報告者名13,A!$K$1,実績!月13,A!Q$97,実績!商流改善先店13,"〇",実績!リピート判別13,"新規",実績!受注確定13,"A")+SUMIFS(実績!販売利益13,実績!報告者名13,A!$K$1,実績!月13,A!Q$97,実績!顧客名13,"商流改善先店（未登録）",実績!受注確定13,"A")</f>
        <v>0</v>
      </c>
      <c r="R140" s="79"/>
      <c r="S140" s="80"/>
      <c r="T140" s="78"/>
      <c r="U140" s="80"/>
      <c r="V140" s="78">
        <f>SUMIFS(実績!販売利益13,実績!報告者名13,A!$K$1,実績!月13,A!V$97,実績!商流改善先店13,"〇",実績!リピート判別13,"新規",実績!受注確定13,"A")+SUMIFS(実績!販売利益13,実績!報告者名13,A!$K$1,実績!月13,A!V$97,実績!顧客名13,"商流改善先店（未登録）",実績!受注確定13,"A")</f>
        <v>0</v>
      </c>
      <c r="W140" s="79"/>
      <c r="X140" s="80"/>
      <c r="Y140" s="78"/>
      <c r="Z140" s="80"/>
      <c r="AA140" s="81">
        <f>L140+Q140+V140</f>
        <v>0</v>
      </c>
      <c r="AB140" s="82"/>
      <c r="AC140" s="83"/>
      <c r="AD140" s="81"/>
      <c r="AE140" s="83"/>
      <c r="AF140" s="78">
        <f>SUMIFS(実績!販売利益13,実績!報告者名13,A!$K$1,実績!月13,A!AF$97,実績!商流改善先店13,"〇",実績!リピート判別13,"新規",実績!受注確定13,"A")+SUMIFS(実績!販売利益13,実績!報告者名13,A!$K$1,実績!月13,A!AF$97,実績!顧客名13,"商流改善先店（未登録）",実績!受注確定13,"A")</f>
        <v>0</v>
      </c>
      <c r="AG140" s="79"/>
      <c r="AH140" s="80"/>
      <c r="AI140" s="78"/>
      <c r="AJ140" s="80"/>
      <c r="AK140" s="78">
        <f>SUMIFS(実績!販売利益13,実績!報告者名13,A!$K$1,実績!月13,A!AK$97,実績!商流改善先店13,"〇",実績!リピート判別13,"新規",実績!受注確定13,"A")+SUMIFS(実績!販売利益13,実績!報告者名13,A!$K$1,実績!月13,A!AK$97,実績!顧客名13,"商流改善先店（未登録）",実績!受注確定13,"A")</f>
        <v>0</v>
      </c>
      <c r="AL140" s="79"/>
      <c r="AM140" s="80"/>
      <c r="AN140" s="78"/>
      <c r="AO140" s="80"/>
      <c r="AP140" s="78">
        <f>SUMIFS(実績!販売利益13,実績!報告者名13,A!$K$1,実績!月13,A!AP$97,実績!商流改善先店13,"〇",実績!リピート判別13,"新規",実績!受注確定13,"A")+SUMIFS(実績!販売利益13,実績!報告者名13,A!$K$1,実績!月13,A!AP$97,実績!顧客名13,"商流改善先店（未登録）",実績!受注確定13,"A")</f>
        <v>0</v>
      </c>
      <c r="AQ140" s="79"/>
      <c r="AR140" s="80"/>
      <c r="AS140" s="78"/>
      <c r="AT140" s="80"/>
      <c r="AU140" s="81">
        <f>AF140+AK140+AP140</f>
        <v>0</v>
      </c>
      <c r="AV140" s="82"/>
      <c r="AW140" s="83"/>
      <c r="AX140" s="81"/>
      <c r="AY140" s="83"/>
      <c r="AZ140" s="78">
        <f>SUMIFS(実績!販売利益13,実績!報告者名13,A!$K$1,実績!月13,A!AZ$97,実績!商流改善先店13,"〇",実績!リピート判別13,"新規",実績!受注確定13,"A")+SUMIFS(実績!販売利益13,実績!報告者名13,A!$K$1,実績!月13,A!AZ$97,実績!顧客名13,"商流改善先店（未登録）",実績!受注確定13,"A")</f>
        <v>0</v>
      </c>
      <c r="BA140" s="79"/>
      <c r="BB140" s="80"/>
      <c r="BC140" s="78"/>
      <c r="BD140" s="80"/>
      <c r="BE140" s="78">
        <f>SUMIFS(実績!販売利益13,実績!報告者名13,A!$K$1,実績!月13,A!BE$97,実績!商流改善先店13,"〇",実績!リピート判別13,"新規",実績!受注確定13,"A")+SUMIFS(実績!販売利益13,実績!報告者名13,A!$K$1,実績!月13,A!BE$97,実績!顧客名13,"商流改善先店（未登録）",実績!受注確定13,"A")</f>
        <v>0</v>
      </c>
      <c r="BF140" s="79"/>
      <c r="BG140" s="80"/>
      <c r="BH140" s="78"/>
      <c r="BI140" s="80"/>
      <c r="BJ140" s="78">
        <f>SUMIFS(実績!販売利益13,実績!報告者名13,A!$K$1,実績!月13,A!BJ$97,実績!商流改善先店13,"〇",実績!リピート判別13,"新規",実績!受注確定13,"A")+SUMIFS(実績!販売利益13,実績!報告者名13,A!$K$1,実績!月13,A!BJ$97,実績!顧客名13,"商流改善先店（未登録）",実績!受注確定13,"A")</f>
        <v>0</v>
      </c>
      <c r="BK140" s="79"/>
      <c r="BL140" s="80"/>
      <c r="BM140" s="78"/>
      <c r="BN140" s="80"/>
      <c r="BO140" s="81">
        <f>AZ140+BE140+BJ140</f>
        <v>0</v>
      </c>
      <c r="BP140" s="82"/>
      <c r="BQ140" s="83"/>
      <c r="BR140" s="81"/>
      <c r="BS140" s="83"/>
      <c r="BT140" s="78">
        <f>SUMIFS(実績!販売利益13,実績!報告者名13,A!$K$1,実績!月13,A!BT$97,実績!商流改善先店13,"〇",実績!リピート判別13,"新規",実績!受注確定13,"A")+SUMIFS(実績!販売利益13,実績!報告者名13,A!$K$1,実績!月13,A!BT$97,実績!顧客名13,"商流改善先店（未登録）",実績!受注確定13,"A")</f>
        <v>0</v>
      </c>
      <c r="BU140" s="79"/>
      <c r="BV140" s="80"/>
      <c r="BW140" s="78"/>
      <c r="BX140" s="80"/>
      <c r="BY140" s="78">
        <f>SUMIFS(実績!販売利益13,実績!報告者名13,A!$K$1,実績!月13,A!BY$97,実績!商流改善先店13,"〇",実績!リピート判別13,"新規",実績!受注確定13,"A")+SUMIFS(実績!販売利益13,実績!報告者名13,A!$K$1,実績!月13,A!BY$97,実績!顧客名13,"商流改善先店（未登録）",実績!受注確定13,"A")</f>
        <v>0</v>
      </c>
      <c r="BZ140" s="79"/>
      <c r="CA140" s="80"/>
      <c r="CB140" s="78"/>
      <c r="CC140" s="80"/>
      <c r="CD140" s="78">
        <f>SUMIFS(実績!販売利益13,実績!報告者名13,A!$K$1,実績!月13,A!CD$97,実績!商流改善先店13,"〇",実績!リピート判別13,"新規",実績!受注確定13,"A")+SUMIFS(実績!販売利益13,実績!報告者名13,A!$K$1,実績!月13,A!CD$97,実績!顧客名13,"商流改善先店（未登録）",実績!受注確定13,"A")</f>
        <v>0</v>
      </c>
      <c r="CE140" s="79"/>
      <c r="CF140" s="80"/>
      <c r="CG140" s="78"/>
      <c r="CH140" s="80"/>
      <c r="CI140" s="81">
        <f>BT140+BY140+CD140</f>
        <v>0</v>
      </c>
      <c r="CJ140" s="82"/>
      <c r="CK140" s="83"/>
      <c r="CL140" s="81"/>
      <c r="CM140" s="83"/>
    </row>
    <row r="141" spans="1:91" ht="19.95" hidden="1" customHeight="1" x14ac:dyDescent="0.45">
      <c r="A141" s="152"/>
      <c r="B141" s="153"/>
      <c r="C141" s="153"/>
      <c r="D141" s="155"/>
      <c r="E141" s="135" t="s">
        <v>133</v>
      </c>
      <c r="F141" s="137"/>
      <c r="G141" s="84" t="e">
        <f>G140/G139</f>
        <v>#DIV/0!</v>
      </c>
      <c r="H141" s="96"/>
      <c r="I141" s="85"/>
      <c r="J141" s="81"/>
      <c r="K141" s="83"/>
      <c r="L141" s="76" t="e">
        <f>L140/L139</f>
        <v>#DIV/0!</v>
      </c>
      <c r="M141" s="95"/>
      <c r="N141" s="77"/>
      <c r="O141" s="78"/>
      <c r="P141" s="80"/>
      <c r="Q141" s="76" t="e">
        <f>Q140/Q139</f>
        <v>#DIV/0!</v>
      </c>
      <c r="R141" s="95"/>
      <c r="S141" s="77"/>
      <c r="T141" s="78"/>
      <c r="U141" s="80"/>
      <c r="V141" s="76" t="e">
        <f>V140/V139</f>
        <v>#DIV/0!</v>
      </c>
      <c r="W141" s="95"/>
      <c r="X141" s="77"/>
      <c r="Y141" s="78"/>
      <c r="Z141" s="80"/>
      <c r="AA141" s="84" t="e">
        <f>AA140/AA139</f>
        <v>#DIV/0!</v>
      </c>
      <c r="AB141" s="96"/>
      <c r="AC141" s="85"/>
      <c r="AD141" s="81"/>
      <c r="AE141" s="83"/>
      <c r="AF141" s="76" t="e">
        <f>AF140/AF139</f>
        <v>#DIV/0!</v>
      </c>
      <c r="AG141" s="95"/>
      <c r="AH141" s="77"/>
      <c r="AI141" s="78"/>
      <c r="AJ141" s="80"/>
      <c r="AK141" s="76" t="e">
        <f>AK140/AK139</f>
        <v>#DIV/0!</v>
      </c>
      <c r="AL141" s="95"/>
      <c r="AM141" s="77"/>
      <c r="AN141" s="78"/>
      <c r="AO141" s="80"/>
      <c r="AP141" s="76" t="e">
        <f>AP140/AP139</f>
        <v>#DIV/0!</v>
      </c>
      <c r="AQ141" s="95"/>
      <c r="AR141" s="77"/>
      <c r="AS141" s="78"/>
      <c r="AT141" s="80"/>
      <c r="AU141" s="84" t="e">
        <f>AU140/AU139</f>
        <v>#DIV/0!</v>
      </c>
      <c r="AV141" s="96"/>
      <c r="AW141" s="85"/>
      <c r="AX141" s="81"/>
      <c r="AY141" s="83"/>
      <c r="AZ141" s="76" t="e">
        <f>AZ140/AZ139</f>
        <v>#DIV/0!</v>
      </c>
      <c r="BA141" s="95"/>
      <c r="BB141" s="77"/>
      <c r="BC141" s="78"/>
      <c r="BD141" s="80"/>
      <c r="BE141" s="76" t="e">
        <f>BE140/BE139</f>
        <v>#DIV/0!</v>
      </c>
      <c r="BF141" s="95"/>
      <c r="BG141" s="77"/>
      <c r="BH141" s="78"/>
      <c r="BI141" s="80"/>
      <c r="BJ141" s="76" t="e">
        <f>BJ140/BJ139</f>
        <v>#DIV/0!</v>
      </c>
      <c r="BK141" s="95"/>
      <c r="BL141" s="77"/>
      <c r="BM141" s="78"/>
      <c r="BN141" s="80"/>
      <c r="BO141" s="84" t="e">
        <f>BO140/BO139</f>
        <v>#DIV/0!</v>
      </c>
      <c r="BP141" s="96"/>
      <c r="BQ141" s="85"/>
      <c r="BR141" s="81"/>
      <c r="BS141" s="83"/>
      <c r="BT141" s="76" t="e">
        <f>BT140/BT139</f>
        <v>#DIV/0!</v>
      </c>
      <c r="BU141" s="95"/>
      <c r="BV141" s="77"/>
      <c r="BW141" s="78"/>
      <c r="BX141" s="80"/>
      <c r="BY141" s="76" t="e">
        <f>BY140/BY139</f>
        <v>#DIV/0!</v>
      </c>
      <c r="BZ141" s="95"/>
      <c r="CA141" s="77"/>
      <c r="CB141" s="78"/>
      <c r="CC141" s="80"/>
      <c r="CD141" s="76" t="e">
        <f>CD140/CD139</f>
        <v>#DIV/0!</v>
      </c>
      <c r="CE141" s="95"/>
      <c r="CF141" s="77"/>
      <c r="CG141" s="78"/>
      <c r="CH141" s="80"/>
      <c r="CI141" s="84" t="e">
        <f>CI140/CI139</f>
        <v>#DIV/0!</v>
      </c>
      <c r="CJ141" s="96"/>
      <c r="CK141" s="85"/>
      <c r="CL141" s="81"/>
      <c r="CM141" s="83"/>
    </row>
    <row r="142" spans="1:91" hidden="1" x14ac:dyDescent="0.45">
      <c r="A142" s="149"/>
      <c r="B142" s="150"/>
      <c r="C142" s="150"/>
      <c r="D142" s="151"/>
      <c r="E142" s="135" t="s">
        <v>98</v>
      </c>
      <c r="F142" s="137"/>
      <c r="G142" s="81">
        <f>AA142+AU142+BO142+CI142</f>
        <v>0</v>
      </c>
      <c r="H142" s="82"/>
      <c r="I142" s="83"/>
      <c r="J142" s="17"/>
      <c r="K142" s="18"/>
      <c r="L142" s="78">
        <f>SUMIFS(見積!見積数,見積!月,A!L$97,見積!報告者名,A!$K$1,見積!顧客名見積,"商流改善先店（未登録）")</f>
        <v>0</v>
      </c>
      <c r="M142" s="79"/>
      <c r="N142" s="80"/>
      <c r="O142" s="11"/>
      <c r="P142" s="12"/>
      <c r="Q142" s="78">
        <f>SUMIFS(見積!見積数,見積!月,A!Q$97,見積!報告者名,A!$K$1,見積!顧客名見積,"商流改善先店（未登録）")</f>
        <v>0</v>
      </c>
      <c r="R142" s="79"/>
      <c r="S142" s="80"/>
      <c r="T142" s="11"/>
      <c r="U142" s="12"/>
      <c r="V142" s="78">
        <f>SUMIFS(見積!見積数,見積!月,A!V$97,見積!報告者名,A!$K$1,見積!顧客名見積,"商流改善先店（未登録）")</f>
        <v>0</v>
      </c>
      <c r="W142" s="79"/>
      <c r="X142" s="80"/>
      <c r="Y142" s="11"/>
      <c r="Z142" s="12"/>
      <c r="AA142" s="81">
        <f>L142+Q142+V142</f>
        <v>0</v>
      </c>
      <c r="AB142" s="82"/>
      <c r="AC142" s="83"/>
      <c r="AD142" s="17"/>
      <c r="AE142" s="18"/>
      <c r="AF142" s="78">
        <f>SUMIFS(見積!見積数,見積!月,A!AF$97,見積!報告者名,A!$K$1,見積!顧客名見積,"商流改善先店（未登録）")</f>
        <v>0</v>
      </c>
      <c r="AG142" s="79"/>
      <c r="AH142" s="80"/>
      <c r="AI142" s="11"/>
      <c r="AJ142" s="12"/>
      <c r="AK142" s="78">
        <f>SUMIFS(見積!見積数,見積!月,A!AK$97,見積!報告者名,A!$K$1,見積!顧客名見積,"商流改善先店（未登録）")</f>
        <v>0</v>
      </c>
      <c r="AL142" s="79"/>
      <c r="AM142" s="80"/>
      <c r="AN142" s="11"/>
      <c r="AO142" s="12"/>
      <c r="AP142" s="78">
        <f>SUMIFS(見積!見積数,見積!月,A!AP$97,見積!報告者名,A!$K$1,見積!顧客名見積,"商流改善先店（未登録）")</f>
        <v>0</v>
      </c>
      <c r="AQ142" s="79"/>
      <c r="AR142" s="80"/>
      <c r="AS142" s="11"/>
      <c r="AT142" s="12"/>
      <c r="AU142" s="81">
        <f>AF142+AK142+AP142</f>
        <v>0</v>
      </c>
      <c r="AV142" s="82"/>
      <c r="AW142" s="83"/>
      <c r="AX142" s="17"/>
      <c r="AY142" s="18"/>
      <c r="AZ142" s="78">
        <f>SUMIFS(見積!見積数,見積!月,A!AZ$97,見積!報告者名,A!$K$1,見積!顧客名見積,"商流改善先店（未登録）")</f>
        <v>0</v>
      </c>
      <c r="BA142" s="79"/>
      <c r="BB142" s="80"/>
      <c r="BC142" s="11"/>
      <c r="BD142" s="12"/>
      <c r="BE142" s="78">
        <f>SUMIFS(見積!見積数,見積!月,A!BE$97,見積!報告者名,A!$K$1,見積!顧客名見積,"商流改善先店（未登録）")</f>
        <v>0</v>
      </c>
      <c r="BF142" s="79"/>
      <c r="BG142" s="80"/>
      <c r="BH142" s="11"/>
      <c r="BI142" s="12"/>
      <c r="BJ142" s="78">
        <f>SUMIFS(見積!見積数,見積!月,A!BJ$97,見積!報告者名,A!$K$1,見積!顧客名見積,"商流改善先店（未登録）")</f>
        <v>0</v>
      </c>
      <c r="BK142" s="79"/>
      <c r="BL142" s="80"/>
      <c r="BM142" s="11"/>
      <c r="BN142" s="12"/>
      <c r="BO142" s="81">
        <f>AZ142+BE142+BJ142</f>
        <v>0</v>
      </c>
      <c r="BP142" s="82"/>
      <c r="BQ142" s="83"/>
      <c r="BR142" s="17"/>
      <c r="BS142" s="18"/>
      <c r="BT142" s="78">
        <f>SUMIFS(見積!見積数,見積!月,A!BT$97,見積!報告者名,A!$K$1,見積!顧客名見積,"商流改善先店（未登録）")</f>
        <v>0</v>
      </c>
      <c r="BU142" s="79"/>
      <c r="BV142" s="80"/>
      <c r="BW142" s="11"/>
      <c r="BX142" s="12"/>
      <c r="BY142" s="78">
        <f>SUMIFS(見積!見積数,見積!月,A!BY$97,見積!報告者名,A!$K$1,見積!顧客名見積,"商流改善先店（未登録）")</f>
        <v>0</v>
      </c>
      <c r="BZ142" s="79"/>
      <c r="CA142" s="80"/>
      <c r="CB142" s="11"/>
      <c r="CC142" s="12"/>
      <c r="CD142" s="78">
        <f>SUMIFS(見積!見積数,見積!月,A!CD$97,見積!報告者名,A!$K$1,見積!顧客名見積,"商流改善先店（未登録）")</f>
        <v>0</v>
      </c>
      <c r="CE142" s="79"/>
      <c r="CF142" s="80"/>
      <c r="CG142" s="11"/>
      <c r="CH142" s="12"/>
      <c r="CI142" s="81">
        <f>BT142+BY142+CD142</f>
        <v>0</v>
      </c>
      <c r="CJ142" s="82"/>
      <c r="CK142" s="83"/>
      <c r="CL142" s="17"/>
      <c r="CM142" s="18"/>
    </row>
    <row r="143" spans="1:91" ht="19.95" hidden="1" customHeight="1" x14ac:dyDescent="0.45">
      <c r="A143" s="146" t="s">
        <v>46</v>
      </c>
      <c r="B143" s="147"/>
      <c r="C143" s="147"/>
      <c r="D143" s="148"/>
      <c r="E143" s="135" t="s">
        <v>131</v>
      </c>
      <c r="F143" s="137"/>
      <c r="G143" s="81">
        <f t="shared" ref="G143" si="175">AA143+AU143+BO143+CI143</f>
        <v>0</v>
      </c>
      <c r="H143" s="82"/>
      <c r="I143" s="83"/>
      <c r="J143" s="13"/>
      <c r="K143" s="14"/>
      <c r="L143" s="78">
        <f>SUMIFS(実績!見積額13,実績!報告者名13,A!$K$1,実績!月13,A!L$97,実績!商流改善先店13,"〇",実績!リピート判別13,"リピート",実績!受注確定13,"A",実績!期中内13,"〇")</f>
        <v>0</v>
      </c>
      <c r="M143" s="79"/>
      <c r="N143" s="80"/>
      <c r="O143" s="15"/>
      <c r="P143" s="16"/>
      <c r="Q143" s="78">
        <f>SUMIFS(実績!見積額13,実績!報告者名13,A!$K$1,実績!月13,A!Q$97,実績!商流改善先店13,"〇",実績!リピート判別13,"リピート",実績!受注確定13,"A",実績!期中内13,"〇")</f>
        <v>0</v>
      </c>
      <c r="R143" s="79"/>
      <c r="S143" s="80"/>
      <c r="T143" s="15"/>
      <c r="U143" s="16"/>
      <c r="V143" s="78">
        <f>SUMIFS(実績!見積額13,実績!報告者名13,A!$K$1,実績!月13,A!V$97,実績!商流改善先店13,"〇",実績!リピート判別13,"リピート",実績!受注確定13,"A",実績!期中内13,"〇")</f>
        <v>0</v>
      </c>
      <c r="W143" s="79"/>
      <c r="X143" s="80"/>
      <c r="Y143" s="15"/>
      <c r="Z143" s="16"/>
      <c r="AA143" s="81">
        <f t="shared" ref="AA143" si="176">L143+Q143+V143</f>
        <v>0</v>
      </c>
      <c r="AB143" s="82"/>
      <c r="AC143" s="83"/>
      <c r="AD143" s="13"/>
      <c r="AE143" s="14"/>
      <c r="AF143" s="78">
        <f>SUMIFS(実績!見積額13,実績!報告者名13,A!$K$1,実績!月13,A!AF$97,実績!商流改善先店13,"〇",実績!リピート判別13,"リピート",実績!受注確定13,"A",実績!期中内13,"〇")</f>
        <v>0</v>
      </c>
      <c r="AG143" s="79"/>
      <c r="AH143" s="80"/>
      <c r="AI143" s="15"/>
      <c r="AJ143" s="16"/>
      <c r="AK143" s="78">
        <f>SUMIFS(実績!見積額13,実績!報告者名13,A!$K$1,実績!月13,A!AK$97,実績!商流改善先店13,"〇",実績!リピート判別13,"リピート",実績!受注確定13,"A",実績!期中内13,"〇")</f>
        <v>0</v>
      </c>
      <c r="AL143" s="79"/>
      <c r="AM143" s="80"/>
      <c r="AN143" s="15"/>
      <c r="AO143" s="16"/>
      <c r="AP143" s="78">
        <f>SUMIFS(実績!見積額13,実績!報告者名13,A!$K$1,実績!月13,A!AP$97,実績!商流改善先店13,"〇",実績!リピート判別13,"リピート",実績!受注確定13,"A",実績!期中内13,"〇")</f>
        <v>0</v>
      </c>
      <c r="AQ143" s="79"/>
      <c r="AR143" s="80"/>
      <c r="AS143" s="15"/>
      <c r="AT143" s="16"/>
      <c r="AU143" s="81">
        <f t="shared" ref="AU143" si="177">AF143+AK143+AP143</f>
        <v>0</v>
      </c>
      <c r="AV143" s="82"/>
      <c r="AW143" s="83"/>
      <c r="AX143" s="13"/>
      <c r="AY143" s="14"/>
      <c r="AZ143" s="78">
        <f>SUMIFS(実績!見積額13,実績!報告者名13,A!$K$1,実績!月13,A!AZ$97,実績!商流改善先店13,"〇",実績!リピート判別13,"リピート",実績!受注確定13,"A",実績!期中内13,"〇")</f>
        <v>0</v>
      </c>
      <c r="BA143" s="79"/>
      <c r="BB143" s="80"/>
      <c r="BC143" s="15"/>
      <c r="BD143" s="16"/>
      <c r="BE143" s="78">
        <f>SUMIFS(実績!見積額13,実績!報告者名13,A!$K$1,実績!月13,A!BE$97,実績!商流改善先店13,"〇",実績!リピート判別13,"リピート",実績!受注確定13,"A",実績!期中内13,"〇")</f>
        <v>0</v>
      </c>
      <c r="BF143" s="79"/>
      <c r="BG143" s="80"/>
      <c r="BH143" s="15"/>
      <c r="BI143" s="16"/>
      <c r="BJ143" s="78">
        <f>SUMIFS(実績!見積額13,実績!報告者名13,A!$K$1,実績!月13,A!BJ$97,実績!商流改善先店13,"〇",実績!リピート判別13,"リピート",実績!受注確定13,"A",実績!期中内13,"〇")</f>
        <v>0</v>
      </c>
      <c r="BK143" s="79"/>
      <c r="BL143" s="80"/>
      <c r="BM143" s="15"/>
      <c r="BN143" s="16"/>
      <c r="BO143" s="81">
        <f t="shared" ref="BO143" si="178">AZ143+BE143+BJ143</f>
        <v>0</v>
      </c>
      <c r="BP143" s="82"/>
      <c r="BQ143" s="83"/>
      <c r="BR143" s="13"/>
      <c r="BS143" s="14"/>
      <c r="BT143" s="78">
        <f>SUMIFS(実績!見積額13,実績!報告者名13,A!$K$1,実績!月13,A!BT$97,実績!商流改善先店13,"〇",実績!リピート判別13,"リピート",実績!受注確定13,"A",実績!期中内13,"〇")</f>
        <v>0</v>
      </c>
      <c r="BU143" s="79"/>
      <c r="BV143" s="80"/>
      <c r="BW143" s="15"/>
      <c r="BX143" s="16"/>
      <c r="BY143" s="78">
        <f>SUMIFS(実績!見積額13,実績!報告者名13,A!$K$1,実績!月13,A!BY$97,実績!商流改善先店13,"〇",実績!リピート判別13,"リピート",実績!受注確定13,"A",実績!期中内13,"〇")</f>
        <v>0</v>
      </c>
      <c r="BZ143" s="79"/>
      <c r="CA143" s="80"/>
      <c r="CB143" s="15"/>
      <c r="CC143" s="16"/>
      <c r="CD143" s="78">
        <f>SUMIFS(実績!見積額13,実績!報告者名13,A!$K$1,実績!月13,A!CD$97,実績!商流改善先店13,"〇",実績!リピート判別13,"リピート",実績!受注確定13,"A",実績!期中内13,"〇")</f>
        <v>0</v>
      </c>
      <c r="CE143" s="79"/>
      <c r="CF143" s="80"/>
      <c r="CG143" s="15"/>
      <c r="CH143" s="16"/>
      <c r="CI143" s="81">
        <f t="shared" ref="CI143" si="179">BT143+BY143+CD143</f>
        <v>0</v>
      </c>
      <c r="CJ143" s="82"/>
      <c r="CK143" s="83"/>
      <c r="CL143" s="13"/>
      <c r="CM143" s="14"/>
    </row>
    <row r="144" spans="1:91" ht="19.95" hidden="1" customHeight="1" x14ac:dyDescent="0.45">
      <c r="A144" s="152"/>
      <c r="B144" s="153"/>
      <c r="C144" s="153"/>
      <c r="D144" s="155"/>
      <c r="E144" s="135" t="s">
        <v>132</v>
      </c>
      <c r="F144" s="137"/>
      <c r="G144" s="81">
        <f>AA144+AU144+BO144+CI144</f>
        <v>0</v>
      </c>
      <c r="H144" s="82"/>
      <c r="I144" s="83"/>
      <c r="J144" s="81"/>
      <c r="K144" s="83"/>
      <c r="L144" s="78">
        <f>SUMIFS(実績!販売利益13,実績!報告者名13,A!$K$1,実績!月13,A!L$97,実績!商流改善先店13,"〇",実績!リピート判別13,"リピート",実績!受注確定13,"A",実績!期中内13,"〇")</f>
        <v>0</v>
      </c>
      <c r="M144" s="79"/>
      <c r="N144" s="80"/>
      <c r="O144" s="78"/>
      <c r="P144" s="80"/>
      <c r="Q144" s="78">
        <f>SUMIFS(実績!販売利益13,実績!報告者名13,A!$K$1,実績!月13,A!Q$97,実績!商流改善先店13,"〇",実績!リピート判別13,"リピート",実績!受注確定13,"A",実績!期中内13,"〇")</f>
        <v>0</v>
      </c>
      <c r="R144" s="79"/>
      <c r="S144" s="80"/>
      <c r="T144" s="78"/>
      <c r="U144" s="80"/>
      <c r="V144" s="78">
        <f>SUMIFS(実績!販売利益13,実績!報告者名13,A!$K$1,実績!月13,A!V$97,実績!商流改善先店13,"〇",実績!リピート判別13,"リピート",実績!受注確定13,"A",実績!期中内13,"〇")</f>
        <v>0</v>
      </c>
      <c r="W144" s="79"/>
      <c r="X144" s="80"/>
      <c r="Y144" s="78"/>
      <c r="Z144" s="80"/>
      <c r="AA144" s="81">
        <f>L144+Q144+V144</f>
        <v>0</v>
      </c>
      <c r="AB144" s="82"/>
      <c r="AC144" s="83"/>
      <c r="AD144" s="81"/>
      <c r="AE144" s="83"/>
      <c r="AF144" s="78">
        <f>SUMIFS(実績!販売利益13,実績!報告者名13,A!$K$1,実績!月13,A!AF$97,実績!商流改善先店13,"〇",実績!リピート判別13,"リピート",実績!受注確定13,"A",実績!期中内13,"〇")</f>
        <v>0</v>
      </c>
      <c r="AG144" s="79"/>
      <c r="AH144" s="80"/>
      <c r="AI144" s="78"/>
      <c r="AJ144" s="80"/>
      <c r="AK144" s="78">
        <f>SUMIFS(実績!販売利益13,実績!報告者名13,A!$K$1,実績!月13,A!AK$97,実績!商流改善先店13,"〇",実績!リピート判別13,"リピート",実績!受注確定13,"A",実績!期中内13,"〇")</f>
        <v>0</v>
      </c>
      <c r="AL144" s="79"/>
      <c r="AM144" s="80"/>
      <c r="AN144" s="78"/>
      <c r="AO144" s="80"/>
      <c r="AP144" s="78">
        <f>SUMIFS(実績!販売利益13,実績!報告者名13,A!$K$1,実績!月13,A!AP$97,実績!商流改善先店13,"〇",実績!リピート判別13,"リピート",実績!受注確定13,"A",実績!期中内13,"〇")</f>
        <v>0</v>
      </c>
      <c r="AQ144" s="79"/>
      <c r="AR144" s="80"/>
      <c r="AS144" s="78"/>
      <c r="AT144" s="80"/>
      <c r="AU144" s="81">
        <f>AF144+AK144+AP144</f>
        <v>0</v>
      </c>
      <c r="AV144" s="82"/>
      <c r="AW144" s="83"/>
      <c r="AX144" s="81"/>
      <c r="AY144" s="83"/>
      <c r="AZ144" s="78">
        <f>SUMIFS(実績!販売利益13,実績!報告者名13,A!$K$1,実績!月13,A!AZ$97,実績!商流改善先店13,"〇",実績!リピート判別13,"リピート",実績!受注確定13,"A",実績!期中内13,"〇")</f>
        <v>0</v>
      </c>
      <c r="BA144" s="79"/>
      <c r="BB144" s="80"/>
      <c r="BC144" s="78"/>
      <c r="BD144" s="80"/>
      <c r="BE144" s="78">
        <f>SUMIFS(実績!販売利益13,実績!報告者名13,A!$K$1,実績!月13,A!BE$97,実績!商流改善先店13,"〇",実績!リピート判別13,"リピート",実績!受注確定13,"A",実績!期中内13,"〇")</f>
        <v>0</v>
      </c>
      <c r="BF144" s="79"/>
      <c r="BG144" s="80"/>
      <c r="BH144" s="78"/>
      <c r="BI144" s="80"/>
      <c r="BJ144" s="78">
        <f>SUMIFS(実績!販売利益13,実績!報告者名13,A!$K$1,実績!月13,A!BJ$97,実績!商流改善先店13,"〇",実績!リピート判別13,"リピート",実績!受注確定13,"A",実績!期中内13,"〇")</f>
        <v>0</v>
      </c>
      <c r="BK144" s="79"/>
      <c r="BL144" s="80"/>
      <c r="BM144" s="78"/>
      <c r="BN144" s="80"/>
      <c r="BO144" s="81">
        <f>AZ144+BE144+BJ144</f>
        <v>0</v>
      </c>
      <c r="BP144" s="82"/>
      <c r="BQ144" s="83"/>
      <c r="BR144" s="81"/>
      <c r="BS144" s="83"/>
      <c r="BT144" s="78">
        <f>SUMIFS(実績!販売利益13,実績!報告者名13,A!$K$1,実績!月13,A!BT$97,実績!商流改善先店13,"〇",実績!リピート判別13,"リピート",実績!受注確定13,"A",実績!期中内13,"〇")</f>
        <v>0</v>
      </c>
      <c r="BU144" s="79"/>
      <c r="BV144" s="80"/>
      <c r="BW144" s="78"/>
      <c r="BX144" s="80"/>
      <c r="BY144" s="78">
        <f>SUMIFS(実績!販売利益13,実績!報告者名13,A!$K$1,実績!月13,A!BY$97,実績!商流改善先店13,"〇",実績!リピート判別13,"リピート",実績!受注確定13,"A",実績!期中内13,"〇")</f>
        <v>0</v>
      </c>
      <c r="BZ144" s="79"/>
      <c r="CA144" s="80"/>
      <c r="CB144" s="78"/>
      <c r="CC144" s="80"/>
      <c r="CD144" s="78">
        <f>SUMIFS(実績!販売利益13,実績!報告者名13,A!$K$1,実績!月13,A!CD$97,実績!商流改善先店13,"〇",実績!リピート判別13,"リピート",実績!受注確定13,"A",実績!期中内13,"〇")</f>
        <v>0</v>
      </c>
      <c r="CE144" s="79"/>
      <c r="CF144" s="80"/>
      <c r="CG144" s="78"/>
      <c r="CH144" s="80"/>
      <c r="CI144" s="81">
        <f>BT144+BY144+CD144</f>
        <v>0</v>
      </c>
      <c r="CJ144" s="82"/>
      <c r="CK144" s="83"/>
      <c r="CL144" s="81"/>
      <c r="CM144" s="83"/>
    </row>
    <row r="145" spans="1:91" ht="19.95" hidden="1" customHeight="1" x14ac:dyDescent="0.45">
      <c r="A145" s="152"/>
      <c r="B145" s="153"/>
      <c r="C145" s="153"/>
      <c r="D145" s="155"/>
      <c r="E145" s="135" t="s">
        <v>133</v>
      </c>
      <c r="F145" s="137"/>
      <c r="G145" s="84" t="e">
        <f>G144/G143</f>
        <v>#DIV/0!</v>
      </c>
      <c r="H145" s="96"/>
      <c r="I145" s="85"/>
      <c r="J145" s="81"/>
      <c r="K145" s="83"/>
      <c r="L145" s="76" t="e">
        <f>L144/L143</f>
        <v>#DIV/0!</v>
      </c>
      <c r="M145" s="95"/>
      <c r="N145" s="77"/>
      <c r="O145" s="78"/>
      <c r="P145" s="80"/>
      <c r="Q145" s="76" t="e">
        <f>Q144/Q143</f>
        <v>#DIV/0!</v>
      </c>
      <c r="R145" s="95"/>
      <c r="S145" s="77"/>
      <c r="T145" s="78"/>
      <c r="U145" s="80"/>
      <c r="V145" s="76" t="e">
        <f>V144/V143</f>
        <v>#DIV/0!</v>
      </c>
      <c r="W145" s="95"/>
      <c r="X145" s="77"/>
      <c r="Y145" s="78"/>
      <c r="Z145" s="80"/>
      <c r="AA145" s="84" t="e">
        <f>AA144/AA143</f>
        <v>#DIV/0!</v>
      </c>
      <c r="AB145" s="96"/>
      <c r="AC145" s="85"/>
      <c r="AD145" s="81"/>
      <c r="AE145" s="83"/>
      <c r="AF145" s="76" t="e">
        <f>AF144/AF143</f>
        <v>#DIV/0!</v>
      </c>
      <c r="AG145" s="95"/>
      <c r="AH145" s="77"/>
      <c r="AI145" s="78"/>
      <c r="AJ145" s="80"/>
      <c r="AK145" s="76" t="e">
        <f>AK144/AK143</f>
        <v>#DIV/0!</v>
      </c>
      <c r="AL145" s="95"/>
      <c r="AM145" s="77"/>
      <c r="AN145" s="78"/>
      <c r="AO145" s="80"/>
      <c r="AP145" s="76" t="e">
        <f>AP144/AP143</f>
        <v>#DIV/0!</v>
      </c>
      <c r="AQ145" s="95"/>
      <c r="AR145" s="77"/>
      <c r="AS145" s="78"/>
      <c r="AT145" s="80"/>
      <c r="AU145" s="84" t="e">
        <f>AU144/AU143</f>
        <v>#DIV/0!</v>
      </c>
      <c r="AV145" s="96"/>
      <c r="AW145" s="85"/>
      <c r="AX145" s="81"/>
      <c r="AY145" s="83"/>
      <c r="AZ145" s="76" t="e">
        <f>AZ144/AZ143</f>
        <v>#DIV/0!</v>
      </c>
      <c r="BA145" s="95"/>
      <c r="BB145" s="77"/>
      <c r="BC145" s="78"/>
      <c r="BD145" s="80"/>
      <c r="BE145" s="76" t="e">
        <f>BE144/BE143</f>
        <v>#DIV/0!</v>
      </c>
      <c r="BF145" s="95"/>
      <c r="BG145" s="77"/>
      <c r="BH145" s="78"/>
      <c r="BI145" s="80"/>
      <c r="BJ145" s="76" t="e">
        <f>BJ144/BJ143</f>
        <v>#DIV/0!</v>
      </c>
      <c r="BK145" s="95"/>
      <c r="BL145" s="77"/>
      <c r="BM145" s="78"/>
      <c r="BN145" s="80"/>
      <c r="BO145" s="84" t="e">
        <f>BO144/BO143</f>
        <v>#DIV/0!</v>
      </c>
      <c r="BP145" s="96"/>
      <c r="BQ145" s="85"/>
      <c r="BR145" s="81"/>
      <c r="BS145" s="83"/>
      <c r="BT145" s="76" t="e">
        <f>BT144/BT143</f>
        <v>#DIV/0!</v>
      </c>
      <c r="BU145" s="95"/>
      <c r="BV145" s="77"/>
      <c r="BW145" s="78"/>
      <c r="BX145" s="80"/>
      <c r="BY145" s="76" t="e">
        <f>BY144/BY143</f>
        <v>#DIV/0!</v>
      </c>
      <c r="BZ145" s="95"/>
      <c r="CA145" s="77"/>
      <c r="CB145" s="78"/>
      <c r="CC145" s="80"/>
      <c r="CD145" s="76" t="e">
        <f>CD144/CD143</f>
        <v>#DIV/0!</v>
      </c>
      <c r="CE145" s="95"/>
      <c r="CF145" s="77"/>
      <c r="CG145" s="78"/>
      <c r="CH145" s="80"/>
      <c r="CI145" s="84" t="e">
        <f>CI144/CI143</f>
        <v>#DIV/0!</v>
      </c>
      <c r="CJ145" s="96"/>
      <c r="CK145" s="85"/>
      <c r="CL145" s="81"/>
      <c r="CM145" s="83"/>
    </row>
    <row r="146" spans="1:91" hidden="1" x14ac:dyDescent="0.45">
      <c r="A146" s="149"/>
      <c r="B146" s="150"/>
      <c r="C146" s="150"/>
      <c r="D146" s="151"/>
      <c r="E146" s="135" t="s">
        <v>98</v>
      </c>
      <c r="F146" s="137"/>
      <c r="G146" s="81">
        <f>AA146+AU146+BO146+CI146</f>
        <v>0</v>
      </c>
      <c r="H146" s="82"/>
      <c r="I146" s="83"/>
      <c r="J146" s="17"/>
      <c r="K146" s="18"/>
      <c r="L146" s="78">
        <f>SUMIFS(見積!見積数,見積!月,A!L$97,見積!報告者名,A!$K$1,見積!商流改善先店見積,"〇",見積!期中内見積,"〇")</f>
        <v>0</v>
      </c>
      <c r="M146" s="79"/>
      <c r="N146" s="80"/>
      <c r="O146" s="11"/>
      <c r="P146" s="12"/>
      <c r="Q146" s="78">
        <f>SUMIFS(見積!見積数,見積!月,A!Q$97,見積!報告者名,A!$K$1,見積!商流改善先店見積,"〇",見積!期中内見積,"〇")</f>
        <v>0</v>
      </c>
      <c r="R146" s="79"/>
      <c r="S146" s="80"/>
      <c r="T146" s="11"/>
      <c r="U146" s="12"/>
      <c r="V146" s="78">
        <f>SUMIFS(見積!見積数,見積!月,A!V$97,見積!報告者名,A!$K$1,見積!商流改善先店見積,"〇",見積!期中内見積,"〇")</f>
        <v>0</v>
      </c>
      <c r="W146" s="79"/>
      <c r="X146" s="80"/>
      <c r="Y146" s="11"/>
      <c r="Z146" s="12"/>
      <c r="AA146" s="81">
        <f>L146+Q146+V146</f>
        <v>0</v>
      </c>
      <c r="AB146" s="82"/>
      <c r="AC146" s="83"/>
      <c r="AD146" s="17"/>
      <c r="AE146" s="18"/>
      <c r="AF146" s="78">
        <f>SUMIFS(見積!見積数,見積!月,A!AF$97,見積!報告者名,A!$K$1,見積!商流改善先店見積,"〇",見積!期中内見積,"〇")</f>
        <v>0</v>
      </c>
      <c r="AG146" s="79"/>
      <c r="AH146" s="80"/>
      <c r="AI146" s="11"/>
      <c r="AJ146" s="12"/>
      <c r="AK146" s="78">
        <f>SUMIFS(見積!見積数,見積!月,A!AK$97,見積!報告者名,A!$K$1,見積!商流改善先店見積,"〇",見積!期中内見積,"〇")</f>
        <v>0</v>
      </c>
      <c r="AL146" s="79"/>
      <c r="AM146" s="80"/>
      <c r="AN146" s="11"/>
      <c r="AO146" s="12"/>
      <c r="AP146" s="78">
        <f>SUMIFS(見積!見積数,見積!月,A!AP$97,見積!報告者名,A!$K$1,見積!商流改善先店見積,"〇",見積!期中内見積,"〇")</f>
        <v>0</v>
      </c>
      <c r="AQ146" s="79"/>
      <c r="AR146" s="80"/>
      <c r="AS146" s="11"/>
      <c r="AT146" s="12"/>
      <c r="AU146" s="81">
        <f>AF146+AK146+AP146</f>
        <v>0</v>
      </c>
      <c r="AV146" s="82"/>
      <c r="AW146" s="83"/>
      <c r="AX146" s="17"/>
      <c r="AY146" s="18"/>
      <c r="AZ146" s="78">
        <f>SUMIFS(見積!見積数,見積!月,A!AZ$97,見積!報告者名,A!$K$1,見積!商流改善先店見積,"〇",見積!期中内見積,"〇")</f>
        <v>0</v>
      </c>
      <c r="BA146" s="79"/>
      <c r="BB146" s="80"/>
      <c r="BC146" s="11"/>
      <c r="BD146" s="12"/>
      <c r="BE146" s="78">
        <f>SUMIFS(見積!見積数,見積!月,A!BE$97,見積!報告者名,A!$K$1,見積!商流改善先店見積,"〇",見積!期中内見積,"〇")</f>
        <v>0</v>
      </c>
      <c r="BF146" s="79"/>
      <c r="BG146" s="80"/>
      <c r="BH146" s="11"/>
      <c r="BI146" s="12"/>
      <c r="BJ146" s="78">
        <f>SUMIFS(見積!見積数,見積!月,A!BJ$97,見積!報告者名,A!$K$1,見積!商流改善先店見積,"〇",見積!期中内見積,"〇")</f>
        <v>0</v>
      </c>
      <c r="BK146" s="79"/>
      <c r="BL146" s="80"/>
      <c r="BM146" s="11"/>
      <c r="BN146" s="12"/>
      <c r="BO146" s="81">
        <f>AZ146+BE146+BJ146</f>
        <v>0</v>
      </c>
      <c r="BP146" s="82"/>
      <c r="BQ146" s="83"/>
      <c r="BR146" s="17"/>
      <c r="BS146" s="18"/>
      <c r="BT146" s="78">
        <f>SUMIFS(見積!見積数,見積!月,A!BT$97,見積!報告者名,A!$K$1,見積!商流改善先店見積,"〇",見積!期中内見積,"〇")</f>
        <v>0</v>
      </c>
      <c r="BU146" s="79"/>
      <c r="BV146" s="80"/>
      <c r="BW146" s="11"/>
      <c r="BX146" s="12"/>
      <c r="BY146" s="78">
        <f>SUMIFS(見積!見積数,見積!月,A!BY$97,見積!報告者名,A!$K$1,見積!商流改善先店見積,"〇",見積!期中内見積,"〇")</f>
        <v>0</v>
      </c>
      <c r="BZ146" s="79"/>
      <c r="CA146" s="80"/>
      <c r="CB146" s="11"/>
      <c r="CC146" s="12"/>
      <c r="CD146" s="78">
        <f>SUMIFS(見積!見積数,見積!月,A!CD$97,見積!報告者名,A!$K$1,見積!商流改善先店見積,"〇",見積!期中内見積,"〇")</f>
        <v>0</v>
      </c>
      <c r="CE146" s="79"/>
      <c r="CF146" s="80"/>
      <c r="CG146" s="11"/>
      <c r="CH146" s="12"/>
      <c r="CI146" s="81">
        <f>BT146+BY146+CD146</f>
        <v>0</v>
      </c>
      <c r="CJ146" s="82"/>
      <c r="CK146" s="83"/>
      <c r="CL146" s="17"/>
      <c r="CM146" s="18"/>
    </row>
    <row r="147" spans="1:91" hidden="1" x14ac:dyDescent="0.45"/>
    <row r="148" spans="1:91" x14ac:dyDescent="0.45">
      <c r="A148" t="s">
        <v>145</v>
      </c>
      <c r="H148"/>
    </row>
    <row r="149" spans="1:91" x14ac:dyDescent="0.45">
      <c r="A149" s="164" t="s">
        <v>257</v>
      </c>
      <c r="B149" s="165"/>
      <c r="C149" s="165"/>
      <c r="D149" s="165"/>
      <c r="E149" s="165"/>
      <c r="F149" s="165"/>
      <c r="G149" s="165"/>
      <c r="H149" s="165"/>
      <c r="I149" s="165"/>
      <c r="J149" s="165"/>
      <c r="K149" s="165"/>
      <c r="L149" s="165"/>
      <c r="M149" s="165"/>
      <c r="N149" s="165"/>
      <c r="O149" s="165"/>
      <c r="P149" s="165"/>
      <c r="Q149" s="165"/>
      <c r="R149" s="165"/>
      <c r="S149" s="165"/>
      <c r="T149" s="165"/>
      <c r="U149" s="165"/>
      <c r="V149" s="165"/>
      <c r="W149" s="165"/>
      <c r="X149" s="165"/>
      <c r="Y149" s="165"/>
      <c r="Z149" s="165"/>
      <c r="AA149" s="165"/>
      <c r="AB149" s="165"/>
      <c r="AC149" s="165"/>
      <c r="AD149" s="165"/>
      <c r="AE149" s="165"/>
      <c r="AF149" s="165"/>
      <c r="AG149" s="165"/>
      <c r="AH149" s="165"/>
      <c r="AI149" s="165"/>
      <c r="AJ149" s="165"/>
      <c r="AK149" s="165"/>
      <c r="AL149" s="165"/>
      <c r="AM149" s="165"/>
      <c r="AN149" s="165"/>
      <c r="AO149" s="165"/>
      <c r="AP149" s="165"/>
      <c r="AQ149" s="165"/>
      <c r="AR149" s="165"/>
      <c r="AS149" s="165"/>
      <c r="AT149" s="165"/>
      <c r="AU149" s="165"/>
      <c r="AV149" s="165"/>
      <c r="AW149" s="165"/>
      <c r="AX149" s="165"/>
      <c r="AY149" s="165"/>
      <c r="AZ149" s="165"/>
      <c r="BA149" s="165"/>
      <c r="BB149" s="165"/>
      <c r="BC149" s="165"/>
      <c r="BD149" s="165"/>
      <c r="BE149" s="165"/>
      <c r="BF149" s="165"/>
      <c r="BG149" s="165"/>
      <c r="BH149" s="165"/>
      <c r="BI149" s="165"/>
      <c r="BJ149" s="166"/>
    </row>
    <row r="150" spans="1:91" x14ac:dyDescent="0.45">
      <c r="A150" s="27" t="s">
        <v>36</v>
      </c>
      <c r="B150" s="164" t="s">
        <v>31</v>
      </c>
      <c r="C150" s="165"/>
      <c r="D150" s="165"/>
      <c r="E150" s="165"/>
      <c r="F150" s="166" t="s">
        <v>183</v>
      </c>
      <c r="G150" s="164" t="s">
        <v>142</v>
      </c>
      <c r="H150" s="165"/>
      <c r="I150" s="165"/>
      <c r="J150" s="166"/>
      <c r="K150" s="164" t="s">
        <v>131</v>
      </c>
      <c r="L150" s="165"/>
      <c r="M150" s="165"/>
      <c r="N150" s="165"/>
      <c r="O150" s="164" t="s">
        <v>143</v>
      </c>
      <c r="P150" s="166"/>
      <c r="Q150" s="164" t="s">
        <v>144</v>
      </c>
      <c r="R150" s="166"/>
      <c r="S150" s="164" t="s">
        <v>32</v>
      </c>
      <c r="T150" s="165"/>
      <c r="U150" s="165"/>
      <c r="V150" s="166"/>
      <c r="W150" s="164" t="s">
        <v>33</v>
      </c>
      <c r="X150" s="165"/>
      <c r="Y150" s="166"/>
      <c r="Z150" s="164" t="s">
        <v>37</v>
      </c>
      <c r="AA150" s="166"/>
      <c r="AB150" s="164" t="s">
        <v>38</v>
      </c>
      <c r="AC150" s="166"/>
      <c r="AD150" s="164" t="s">
        <v>39</v>
      </c>
      <c r="AE150" s="166"/>
      <c r="AF150" s="27" t="s">
        <v>36</v>
      </c>
      <c r="AG150" s="164" t="s">
        <v>31</v>
      </c>
      <c r="AH150" s="165"/>
      <c r="AI150" s="165"/>
      <c r="AJ150" s="165"/>
      <c r="AK150" s="166"/>
      <c r="AL150" s="164" t="s">
        <v>142</v>
      </c>
      <c r="AM150" s="165"/>
      <c r="AN150" s="165"/>
      <c r="AO150" s="166"/>
      <c r="AP150" s="164" t="s">
        <v>131</v>
      </c>
      <c r="AQ150" s="165"/>
      <c r="AR150" s="165"/>
      <c r="AS150" s="165"/>
      <c r="AT150" s="164" t="s">
        <v>143</v>
      </c>
      <c r="AU150" s="166"/>
      <c r="AV150" s="164" t="s">
        <v>144</v>
      </c>
      <c r="AW150" s="166"/>
      <c r="AX150" s="164" t="s">
        <v>32</v>
      </c>
      <c r="AY150" s="165"/>
      <c r="AZ150" s="165"/>
      <c r="BA150" s="166"/>
      <c r="BB150" s="164" t="s">
        <v>33</v>
      </c>
      <c r="BC150" s="165"/>
      <c r="BD150" s="166"/>
      <c r="BE150" s="164" t="s">
        <v>37</v>
      </c>
      <c r="BF150" s="166"/>
      <c r="BG150" s="164" t="s">
        <v>38</v>
      </c>
      <c r="BH150" s="166"/>
      <c r="BI150" s="164" t="s">
        <v>39</v>
      </c>
      <c r="BJ150" s="166"/>
    </row>
    <row r="151" spans="1:91" x14ac:dyDescent="0.45">
      <c r="A151" s="27">
        <v>1</v>
      </c>
      <c r="B151" s="158"/>
      <c r="C151" s="159"/>
      <c r="D151" s="159"/>
      <c r="E151" s="159"/>
      <c r="F151" s="160"/>
      <c r="G151" s="161"/>
      <c r="H151" s="162"/>
      <c r="I151" s="162"/>
      <c r="J151" s="163"/>
      <c r="K151" s="78">
        <f>SUMIFS(実績!見積額13,実績!報告者名13,$K$1,実績!大将ｺｰﾄﾞ13,$BK151)</f>
        <v>0</v>
      </c>
      <c r="L151" s="79"/>
      <c r="M151" s="79"/>
      <c r="N151" s="80"/>
      <c r="O151" s="76" t="e">
        <f>K151/G151</f>
        <v>#DIV/0!</v>
      </c>
      <c r="P151" s="77"/>
      <c r="Q151" s="156">
        <f>COUNTIFS(実績!報告者名13,$K$1,実績!大将ｺｰﾄﾞ13,$BK151)</f>
        <v>0</v>
      </c>
      <c r="R151" s="157"/>
      <c r="S151" s="78">
        <f>SUMIFS(実績!販売利益13,実績!報告者名13,$K$1,実績!大将ｺｰﾄﾞ13,$BK151)</f>
        <v>0</v>
      </c>
      <c r="T151" s="79"/>
      <c r="U151" s="79"/>
      <c r="V151" s="80"/>
      <c r="W151" s="76" t="e">
        <f t="shared" ref="W151:W159" si="180">S151/K151</f>
        <v>#DIV/0!</v>
      </c>
      <c r="X151" s="95"/>
      <c r="Y151" s="77"/>
      <c r="Z151" s="109">
        <f>SUMIFS(行動!件数行動,行動!対象者名,$K$1,行動!大将ｺｰﾄﾞ行動,$BK151)</f>
        <v>0</v>
      </c>
      <c r="AA151" s="111"/>
      <c r="AB151" s="109">
        <f>SUMIFS(見積!見積数,見積!報告者名,$K$1,見積!大将ｺｰﾄﾞ,$BK151)</f>
        <v>0</v>
      </c>
      <c r="AC151" s="111"/>
      <c r="AD151" s="76" t="e">
        <f>Q151/AB151</f>
        <v>#DIV/0!</v>
      </c>
      <c r="AE151" s="77"/>
      <c r="AF151" s="27">
        <v>11</v>
      </c>
      <c r="AG151" s="158"/>
      <c r="AH151" s="159"/>
      <c r="AI151" s="159"/>
      <c r="AJ151" s="159"/>
      <c r="AK151" s="160"/>
      <c r="AL151" s="161"/>
      <c r="AM151" s="162"/>
      <c r="AN151" s="162"/>
      <c r="AO151" s="163"/>
      <c r="AP151" s="78">
        <f>SUMIFS(実績!見積額13,実績!報告者名13,$K$1,実績!大将ｺｰﾄﾞ13,$BL151)</f>
        <v>0</v>
      </c>
      <c r="AQ151" s="79"/>
      <c r="AR151" s="79"/>
      <c r="AS151" s="80"/>
      <c r="AT151" s="76" t="e">
        <f t="shared" ref="AT151:AT160" si="181">AP151/AL151</f>
        <v>#DIV/0!</v>
      </c>
      <c r="AU151" s="77"/>
      <c r="AV151" s="156">
        <f>COUNTIFS(実績!報告者名13,$K$1,実績!大将ｺｰﾄﾞ13,$BL151)</f>
        <v>0</v>
      </c>
      <c r="AW151" s="157"/>
      <c r="AX151" s="78">
        <f>SUMIFS(実績!販売利益13,実績!報告者名13,$K$1,実績!大将ｺｰﾄﾞ13,$BL151)</f>
        <v>0</v>
      </c>
      <c r="AY151" s="79"/>
      <c r="AZ151" s="79"/>
      <c r="BA151" s="80"/>
      <c r="BB151" s="76" t="e">
        <f t="shared" ref="BB151:BB160" si="182">AX151/AP151</f>
        <v>#DIV/0!</v>
      </c>
      <c r="BC151" s="95"/>
      <c r="BD151" s="77"/>
      <c r="BE151" s="109">
        <f>SUMIFS(行動!件数行動,行動!対象者名,$K$1,行動!大将ｺｰﾄﾞ行動,$BL151)</f>
        <v>0</v>
      </c>
      <c r="BF151" s="111"/>
      <c r="BG151" s="109">
        <f>SUMIFS(見積!見積数,見積!報告者名,$K$1,見積!大将ｺｰﾄﾞ,$BL151)</f>
        <v>0</v>
      </c>
      <c r="BH151" s="111"/>
      <c r="BI151" s="76" t="e">
        <f t="shared" ref="BI151:BI160" si="183">AV151/BG151</f>
        <v>#DIV/0!</v>
      </c>
      <c r="BJ151" s="77"/>
      <c r="BK151" s="29">
        <v>1391</v>
      </c>
      <c r="BL151" s="29">
        <v>1273</v>
      </c>
    </row>
    <row r="152" spans="1:91" x14ac:dyDescent="0.45">
      <c r="A152" s="27">
        <v>2</v>
      </c>
      <c r="B152" s="158"/>
      <c r="C152" s="159"/>
      <c r="D152" s="159"/>
      <c r="E152" s="159"/>
      <c r="F152" s="160"/>
      <c r="G152" s="161"/>
      <c r="H152" s="162"/>
      <c r="I152" s="162"/>
      <c r="J152" s="163"/>
      <c r="K152" s="78">
        <f>SUMIFS(実績!見積額13,実績!報告者名13,$K$1,実績!大将ｺｰﾄﾞ13,$BK152)</f>
        <v>0</v>
      </c>
      <c r="L152" s="79"/>
      <c r="M152" s="79"/>
      <c r="N152" s="80"/>
      <c r="O152" s="76" t="e">
        <f t="shared" ref="O152:O159" si="184">K152/G152</f>
        <v>#DIV/0!</v>
      </c>
      <c r="P152" s="77"/>
      <c r="Q152" s="156">
        <f>COUNTIFS(実績!報告者名13,$K$1,実績!大将ｺｰﾄﾞ13,$BK152)</f>
        <v>0</v>
      </c>
      <c r="R152" s="157"/>
      <c r="S152" s="78">
        <f>SUMIFS(実績!販売利益13,実績!報告者名13,$K$1,実績!大将ｺｰﾄﾞ13,$BK152)</f>
        <v>0</v>
      </c>
      <c r="T152" s="79"/>
      <c r="U152" s="79"/>
      <c r="V152" s="80"/>
      <c r="W152" s="76" t="e">
        <f t="shared" si="180"/>
        <v>#DIV/0!</v>
      </c>
      <c r="X152" s="95"/>
      <c r="Y152" s="77"/>
      <c r="Z152" s="109">
        <f>SUMIFS(行動!件数行動,行動!対象者名,$K$1,行動!大将ｺｰﾄﾞ行動,$BK152)</f>
        <v>0</v>
      </c>
      <c r="AA152" s="111"/>
      <c r="AB152" s="109">
        <f>SUMIFS(見積!見積数,見積!報告者名,$K$1,見積!大将ｺｰﾄﾞ,$BK152)</f>
        <v>0</v>
      </c>
      <c r="AC152" s="111"/>
      <c r="AD152" s="76" t="e">
        <f t="shared" ref="AD152:AD159" si="185">Q152/AB152</f>
        <v>#DIV/0!</v>
      </c>
      <c r="AE152" s="77"/>
      <c r="AF152" s="27">
        <v>12</v>
      </c>
      <c r="AG152" s="158"/>
      <c r="AH152" s="159"/>
      <c r="AI152" s="159"/>
      <c r="AJ152" s="159"/>
      <c r="AK152" s="160"/>
      <c r="AL152" s="161"/>
      <c r="AM152" s="162"/>
      <c r="AN152" s="162"/>
      <c r="AO152" s="163"/>
      <c r="AP152" s="78">
        <f>SUMIFS(実績!見積額13,実績!報告者名13,$K$1,実績!大将ｺｰﾄﾞ13,$BL152)</f>
        <v>0</v>
      </c>
      <c r="AQ152" s="79"/>
      <c r="AR152" s="79"/>
      <c r="AS152" s="80"/>
      <c r="AT152" s="76" t="e">
        <f t="shared" si="181"/>
        <v>#DIV/0!</v>
      </c>
      <c r="AU152" s="77"/>
      <c r="AV152" s="156">
        <f>COUNTIFS(実績!報告者名13,$K$1,実績!大将ｺｰﾄﾞ13,$BL152)</f>
        <v>0</v>
      </c>
      <c r="AW152" s="157"/>
      <c r="AX152" s="78">
        <f>SUMIFS(実績!販売利益13,実績!報告者名13,$K$1,実績!大将ｺｰﾄﾞ13,$BL152)</f>
        <v>0</v>
      </c>
      <c r="AY152" s="79"/>
      <c r="AZ152" s="79"/>
      <c r="BA152" s="80"/>
      <c r="BB152" s="76" t="e">
        <f t="shared" si="182"/>
        <v>#DIV/0!</v>
      </c>
      <c r="BC152" s="95"/>
      <c r="BD152" s="77"/>
      <c r="BE152" s="109">
        <f>SUMIFS(行動!件数行動,行動!対象者名,$K$1,行動!大将ｺｰﾄﾞ行動,$BL152)</f>
        <v>0</v>
      </c>
      <c r="BF152" s="111"/>
      <c r="BG152" s="109">
        <f>SUMIFS(見積!見積数,見積!報告者名,$K$1,見積!大将ｺｰﾄﾞ,$BL152)</f>
        <v>0</v>
      </c>
      <c r="BH152" s="111"/>
      <c r="BI152" s="76" t="e">
        <f t="shared" si="183"/>
        <v>#DIV/0!</v>
      </c>
      <c r="BJ152" s="77"/>
      <c r="BK152" s="29">
        <v>174</v>
      </c>
      <c r="BL152" s="29">
        <v>1254</v>
      </c>
    </row>
    <row r="153" spans="1:91" x14ac:dyDescent="0.45">
      <c r="A153" s="27">
        <v>3</v>
      </c>
      <c r="B153" s="158"/>
      <c r="C153" s="159"/>
      <c r="D153" s="159"/>
      <c r="E153" s="159"/>
      <c r="F153" s="160"/>
      <c r="G153" s="161"/>
      <c r="H153" s="162"/>
      <c r="I153" s="162"/>
      <c r="J153" s="163"/>
      <c r="K153" s="78">
        <f>SUMIFS(実績!見積額13,実績!報告者名13,$K$1,実績!大将ｺｰﾄﾞ13,$BK153)</f>
        <v>0</v>
      </c>
      <c r="L153" s="79"/>
      <c r="M153" s="79"/>
      <c r="N153" s="80"/>
      <c r="O153" s="76" t="e">
        <f t="shared" si="184"/>
        <v>#DIV/0!</v>
      </c>
      <c r="P153" s="77"/>
      <c r="Q153" s="156">
        <f>COUNTIFS(実績!報告者名13,$K$1,実績!大将ｺｰﾄﾞ13,$BK153)</f>
        <v>0</v>
      </c>
      <c r="R153" s="157"/>
      <c r="S153" s="78">
        <f>SUMIFS(実績!販売利益13,実績!報告者名13,$K$1,実績!大将ｺｰﾄﾞ13,$BK153)</f>
        <v>0</v>
      </c>
      <c r="T153" s="79"/>
      <c r="U153" s="79"/>
      <c r="V153" s="80"/>
      <c r="W153" s="76" t="e">
        <f t="shared" si="180"/>
        <v>#DIV/0!</v>
      </c>
      <c r="X153" s="95"/>
      <c r="Y153" s="77"/>
      <c r="Z153" s="109">
        <f>SUMIFS(行動!件数行動,行動!対象者名,$K$1,行動!大将ｺｰﾄﾞ行動,$BK153)</f>
        <v>0</v>
      </c>
      <c r="AA153" s="111"/>
      <c r="AB153" s="109">
        <f>SUMIFS(見積!見積数,見積!報告者名,$K$1,見積!大将ｺｰﾄﾞ,$BK153)</f>
        <v>0</v>
      </c>
      <c r="AC153" s="111"/>
      <c r="AD153" s="76" t="e">
        <f t="shared" si="185"/>
        <v>#DIV/0!</v>
      </c>
      <c r="AE153" s="77"/>
      <c r="AF153" s="27">
        <v>13</v>
      </c>
      <c r="AG153" s="158"/>
      <c r="AH153" s="159"/>
      <c r="AI153" s="159"/>
      <c r="AJ153" s="159"/>
      <c r="AK153" s="160"/>
      <c r="AL153" s="161"/>
      <c r="AM153" s="162"/>
      <c r="AN153" s="162"/>
      <c r="AO153" s="163"/>
      <c r="AP153" s="78">
        <f>SUMIFS(実績!見積額13,実績!報告者名13,$K$1,実績!大将ｺｰﾄﾞ13,$BL153)</f>
        <v>0</v>
      </c>
      <c r="AQ153" s="79"/>
      <c r="AR153" s="79"/>
      <c r="AS153" s="80"/>
      <c r="AT153" s="76" t="e">
        <f t="shared" si="181"/>
        <v>#DIV/0!</v>
      </c>
      <c r="AU153" s="77"/>
      <c r="AV153" s="156">
        <f>COUNTIFS(実績!報告者名13,$K$1,実績!大将ｺｰﾄﾞ13,$BL153)</f>
        <v>0</v>
      </c>
      <c r="AW153" s="157"/>
      <c r="AX153" s="78">
        <f>SUMIFS(実績!販売利益13,実績!報告者名13,$K$1,実績!大将ｺｰﾄﾞ13,$BL153)</f>
        <v>0</v>
      </c>
      <c r="AY153" s="79"/>
      <c r="AZ153" s="79"/>
      <c r="BA153" s="80"/>
      <c r="BB153" s="76" t="e">
        <f t="shared" si="182"/>
        <v>#DIV/0!</v>
      </c>
      <c r="BC153" s="95"/>
      <c r="BD153" s="77"/>
      <c r="BE153" s="109">
        <f>SUMIFS(行動!件数行動,行動!対象者名,$K$1,行動!大将ｺｰﾄﾞ行動,$BL153)</f>
        <v>0</v>
      </c>
      <c r="BF153" s="111"/>
      <c r="BG153" s="109">
        <f>SUMIFS(見積!見積数,見積!報告者名,$K$1,見積!大将ｺｰﾄﾞ,$BL153)</f>
        <v>0</v>
      </c>
      <c r="BH153" s="111"/>
      <c r="BI153" s="76" t="e">
        <f t="shared" si="183"/>
        <v>#DIV/0!</v>
      </c>
      <c r="BJ153" s="77"/>
      <c r="BK153" s="29">
        <v>251</v>
      </c>
      <c r="BL153" s="29">
        <v>277</v>
      </c>
    </row>
    <row r="154" spans="1:91" x14ac:dyDescent="0.45">
      <c r="A154" s="27">
        <v>4</v>
      </c>
      <c r="B154" s="158"/>
      <c r="C154" s="159"/>
      <c r="D154" s="159"/>
      <c r="E154" s="159"/>
      <c r="F154" s="160"/>
      <c r="G154" s="161"/>
      <c r="H154" s="162"/>
      <c r="I154" s="162"/>
      <c r="J154" s="163"/>
      <c r="K154" s="78">
        <f>SUMIFS(実績!見積額13,実績!報告者名13,$K$1,実績!大将ｺｰﾄﾞ13,$BK154)</f>
        <v>0</v>
      </c>
      <c r="L154" s="79"/>
      <c r="M154" s="79"/>
      <c r="N154" s="80"/>
      <c r="O154" s="76" t="e">
        <f t="shared" si="184"/>
        <v>#DIV/0!</v>
      </c>
      <c r="P154" s="77"/>
      <c r="Q154" s="156">
        <f>COUNTIFS(実績!報告者名13,$K$1,実績!大将ｺｰﾄﾞ13,$BK154)</f>
        <v>0</v>
      </c>
      <c r="R154" s="157"/>
      <c r="S154" s="78">
        <f>SUMIFS(実績!販売利益13,実績!報告者名13,$K$1,実績!大将ｺｰﾄﾞ13,$BK154)</f>
        <v>0</v>
      </c>
      <c r="T154" s="79"/>
      <c r="U154" s="79"/>
      <c r="V154" s="80"/>
      <c r="W154" s="76" t="e">
        <f t="shared" si="180"/>
        <v>#DIV/0!</v>
      </c>
      <c r="X154" s="95"/>
      <c r="Y154" s="77"/>
      <c r="Z154" s="109">
        <f>SUMIFS(行動!件数行動,行動!対象者名,$K$1,行動!大将ｺｰﾄﾞ行動,$BK154)</f>
        <v>0</v>
      </c>
      <c r="AA154" s="111"/>
      <c r="AB154" s="109">
        <f>SUMIFS(見積!見積数,見積!報告者名,$K$1,見積!大将ｺｰﾄﾞ,$BK154)</f>
        <v>0</v>
      </c>
      <c r="AC154" s="111"/>
      <c r="AD154" s="76" t="e">
        <f t="shared" si="185"/>
        <v>#DIV/0!</v>
      </c>
      <c r="AE154" s="77"/>
      <c r="AF154" s="27">
        <v>14</v>
      </c>
      <c r="AG154" s="158"/>
      <c r="AH154" s="159"/>
      <c r="AI154" s="159"/>
      <c r="AJ154" s="159"/>
      <c r="AK154" s="160"/>
      <c r="AL154" s="161"/>
      <c r="AM154" s="162"/>
      <c r="AN154" s="162"/>
      <c r="AO154" s="163"/>
      <c r="AP154" s="78">
        <f>SUMIFS(実績!見積額13,実績!報告者名13,$K$1,実績!大将ｺｰﾄﾞ13,$BL154)</f>
        <v>0</v>
      </c>
      <c r="AQ154" s="79"/>
      <c r="AR154" s="79"/>
      <c r="AS154" s="80"/>
      <c r="AT154" s="76" t="e">
        <f t="shared" si="181"/>
        <v>#DIV/0!</v>
      </c>
      <c r="AU154" s="77"/>
      <c r="AV154" s="156">
        <f>COUNTIFS(実績!報告者名13,$K$1,実績!大将ｺｰﾄﾞ13,$BL154)</f>
        <v>0</v>
      </c>
      <c r="AW154" s="157"/>
      <c r="AX154" s="78">
        <f>SUMIFS(実績!販売利益13,実績!報告者名13,$K$1,実績!大将ｺｰﾄﾞ13,$BL154)</f>
        <v>0</v>
      </c>
      <c r="AY154" s="79"/>
      <c r="AZ154" s="79"/>
      <c r="BA154" s="80"/>
      <c r="BB154" s="76" t="e">
        <f t="shared" si="182"/>
        <v>#DIV/0!</v>
      </c>
      <c r="BC154" s="95"/>
      <c r="BD154" s="77"/>
      <c r="BE154" s="109">
        <f>SUMIFS(行動!件数行動,行動!対象者名,$K$1,行動!大将ｺｰﾄﾞ行動,$BL154)</f>
        <v>0</v>
      </c>
      <c r="BF154" s="111"/>
      <c r="BG154" s="109">
        <f>SUMIFS(見積!見積数,見積!報告者名,$K$1,見積!大将ｺｰﾄﾞ,$BL154)</f>
        <v>0</v>
      </c>
      <c r="BH154" s="111"/>
      <c r="BI154" s="76" t="e">
        <f t="shared" si="183"/>
        <v>#DIV/0!</v>
      </c>
      <c r="BJ154" s="77"/>
      <c r="BK154" s="29">
        <v>1455</v>
      </c>
      <c r="BL154" s="29">
        <v>2167</v>
      </c>
    </row>
    <row r="155" spans="1:91" x14ac:dyDescent="0.45">
      <c r="A155" s="27">
        <v>5</v>
      </c>
      <c r="B155" s="158"/>
      <c r="C155" s="159"/>
      <c r="D155" s="159"/>
      <c r="E155" s="159"/>
      <c r="F155" s="160"/>
      <c r="G155" s="161"/>
      <c r="H155" s="162"/>
      <c r="I155" s="162"/>
      <c r="J155" s="163"/>
      <c r="K155" s="78">
        <f>SUMIFS(実績!見積額13,実績!報告者名13,$K$1,実績!大将ｺｰﾄﾞ13,$BK155)</f>
        <v>0</v>
      </c>
      <c r="L155" s="79"/>
      <c r="M155" s="79"/>
      <c r="N155" s="80"/>
      <c r="O155" s="76" t="e">
        <f t="shared" si="184"/>
        <v>#DIV/0!</v>
      </c>
      <c r="P155" s="77"/>
      <c r="Q155" s="156">
        <f>COUNTIFS(実績!報告者名13,$K$1,実績!大将ｺｰﾄﾞ13,$BK155)</f>
        <v>0</v>
      </c>
      <c r="R155" s="157"/>
      <c r="S155" s="78">
        <f>SUMIFS(実績!販売利益13,実績!報告者名13,$K$1,実績!大将ｺｰﾄﾞ13,$BK155)</f>
        <v>0</v>
      </c>
      <c r="T155" s="79"/>
      <c r="U155" s="79"/>
      <c r="V155" s="80"/>
      <c r="W155" s="76" t="e">
        <f t="shared" si="180"/>
        <v>#DIV/0!</v>
      </c>
      <c r="X155" s="95"/>
      <c r="Y155" s="77"/>
      <c r="Z155" s="109">
        <f>SUMIFS(行動!件数行動,行動!対象者名,$K$1,行動!大将ｺｰﾄﾞ行動,$BK155)</f>
        <v>0</v>
      </c>
      <c r="AA155" s="111"/>
      <c r="AB155" s="109">
        <f>SUMIFS(見積!見積数,見積!報告者名,$K$1,見積!大将ｺｰﾄﾞ,$BK155)</f>
        <v>0</v>
      </c>
      <c r="AC155" s="111"/>
      <c r="AD155" s="76" t="e">
        <f t="shared" si="185"/>
        <v>#DIV/0!</v>
      </c>
      <c r="AE155" s="77"/>
      <c r="AF155" s="27">
        <v>15</v>
      </c>
      <c r="AG155" s="158"/>
      <c r="AH155" s="159"/>
      <c r="AI155" s="159"/>
      <c r="AJ155" s="159"/>
      <c r="AK155" s="160"/>
      <c r="AL155" s="161"/>
      <c r="AM155" s="162"/>
      <c r="AN155" s="162"/>
      <c r="AO155" s="163"/>
      <c r="AP155" s="78">
        <f>SUMIFS(実績!見積額13,実績!報告者名13,$K$1,実績!大将ｺｰﾄﾞ13,$BL155)</f>
        <v>0</v>
      </c>
      <c r="AQ155" s="79"/>
      <c r="AR155" s="79"/>
      <c r="AS155" s="80"/>
      <c r="AT155" s="76" t="e">
        <f t="shared" si="181"/>
        <v>#DIV/0!</v>
      </c>
      <c r="AU155" s="77"/>
      <c r="AV155" s="156">
        <f>COUNTIFS(実績!報告者名13,$K$1,実績!大将ｺｰﾄﾞ13,$BL155)</f>
        <v>0</v>
      </c>
      <c r="AW155" s="157"/>
      <c r="AX155" s="78">
        <f>SUMIFS(実績!販売利益13,実績!報告者名13,$K$1,実績!大将ｺｰﾄﾞ13,$BL155)</f>
        <v>0</v>
      </c>
      <c r="AY155" s="79"/>
      <c r="AZ155" s="79"/>
      <c r="BA155" s="80"/>
      <c r="BB155" s="76" t="e">
        <f t="shared" si="182"/>
        <v>#DIV/0!</v>
      </c>
      <c r="BC155" s="95"/>
      <c r="BD155" s="77"/>
      <c r="BE155" s="109">
        <f>SUMIFS(行動!件数行動,行動!対象者名,$K$1,行動!大将ｺｰﾄﾞ行動,$BL155)</f>
        <v>0</v>
      </c>
      <c r="BF155" s="111"/>
      <c r="BG155" s="109">
        <f>SUMIFS(見積!見積数,見積!報告者名,$K$1,見積!大将ｺｰﾄﾞ,$BL155)</f>
        <v>0</v>
      </c>
      <c r="BH155" s="111"/>
      <c r="BI155" s="76" t="e">
        <f t="shared" si="183"/>
        <v>#DIV/0!</v>
      </c>
      <c r="BJ155" s="77"/>
      <c r="BK155" s="29">
        <v>506</v>
      </c>
      <c r="BL155" s="29">
        <v>2012</v>
      </c>
    </row>
    <row r="156" spans="1:91" x14ac:dyDescent="0.45">
      <c r="A156" s="27">
        <v>6</v>
      </c>
      <c r="B156" s="158"/>
      <c r="C156" s="159"/>
      <c r="D156" s="159"/>
      <c r="E156" s="159"/>
      <c r="F156" s="160"/>
      <c r="G156" s="161"/>
      <c r="H156" s="162"/>
      <c r="I156" s="162"/>
      <c r="J156" s="163"/>
      <c r="K156" s="78">
        <f>SUMIFS(実績!見積額13,実績!報告者名13,$K$1,実績!大将ｺｰﾄﾞ13,$BK156)</f>
        <v>0</v>
      </c>
      <c r="L156" s="79"/>
      <c r="M156" s="79"/>
      <c r="N156" s="80"/>
      <c r="O156" s="76" t="e">
        <f t="shared" si="184"/>
        <v>#DIV/0!</v>
      </c>
      <c r="P156" s="77"/>
      <c r="Q156" s="156">
        <f>COUNTIFS(実績!報告者名13,$K$1,実績!大将ｺｰﾄﾞ13,$BK156)</f>
        <v>0</v>
      </c>
      <c r="R156" s="157"/>
      <c r="S156" s="78">
        <f>SUMIFS(実績!販売利益13,実績!報告者名13,$K$1,実績!大将ｺｰﾄﾞ13,$BK156)</f>
        <v>0</v>
      </c>
      <c r="T156" s="79"/>
      <c r="U156" s="79"/>
      <c r="V156" s="80"/>
      <c r="W156" s="76" t="e">
        <f t="shared" si="180"/>
        <v>#DIV/0!</v>
      </c>
      <c r="X156" s="95"/>
      <c r="Y156" s="77"/>
      <c r="Z156" s="109">
        <f>SUMIFS(行動!件数行動,行動!対象者名,$K$1,行動!大将ｺｰﾄﾞ行動,$BK156)</f>
        <v>0</v>
      </c>
      <c r="AA156" s="111"/>
      <c r="AB156" s="109">
        <f>SUMIFS(見積!見積数,見積!報告者名,$K$1,見積!大将ｺｰﾄﾞ,$BK156)</f>
        <v>0</v>
      </c>
      <c r="AC156" s="111"/>
      <c r="AD156" s="76" t="e">
        <f t="shared" si="185"/>
        <v>#DIV/0!</v>
      </c>
      <c r="AE156" s="77"/>
      <c r="AF156" s="27">
        <v>16</v>
      </c>
      <c r="AG156" s="158"/>
      <c r="AH156" s="159"/>
      <c r="AI156" s="159"/>
      <c r="AJ156" s="159"/>
      <c r="AK156" s="160"/>
      <c r="AL156" s="161"/>
      <c r="AM156" s="162"/>
      <c r="AN156" s="162"/>
      <c r="AO156" s="163"/>
      <c r="AP156" s="78">
        <f>SUMIFS(実績!見積額13,実績!報告者名13,$K$1,実績!大将ｺｰﾄﾞ13,$BL156)</f>
        <v>0</v>
      </c>
      <c r="AQ156" s="79"/>
      <c r="AR156" s="79"/>
      <c r="AS156" s="80"/>
      <c r="AT156" s="76" t="e">
        <f t="shared" si="181"/>
        <v>#DIV/0!</v>
      </c>
      <c r="AU156" s="77"/>
      <c r="AV156" s="156">
        <f>COUNTIFS(実績!報告者名13,$K$1,実績!大将ｺｰﾄﾞ13,$BL156)</f>
        <v>0</v>
      </c>
      <c r="AW156" s="157"/>
      <c r="AX156" s="78">
        <f>SUMIFS(実績!販売利益13,実績!報告者名13,$K$1,実績!大将ｺｰﾄﾞ13,$BL156)</f>
        <v>0</v>
      </c>
      <c r="AY156" s="79"/>
      <c r="AZ156" s="79"/>
      <c r="BA156" s="80"/>
      <c r="BB156" s="76" t="e">
        <f t="shared" si="182"/>
        <v>#DIV/0!</v>
      </c>
      <c r="BC156" s="95"/>
      <c r="BD156" s="77"/>
      <c r="BE156" s="109">
        <f>SUMIFS(行動!件数行動,行動!対象者名,$K$1,行動!大将ｺｰﾄﾞ行動,$BL156)</f>
        <v>0</v>
      </c>
      <c r="BF156" s="111"/>
      <c r="BG156" s="109">
        <f>SUMIFS(見積!見積数,見積!報告者名,$K$1,見積!大将ｺｰﾄﾞ,$BL156)</f>
        <v>0</v>
      </c>
      <c r="BH156" s="111"/>
      <c r="BI156" s="76" t="e">
        <f t="shared" si="183"/>
        <v>#DIV/0!</v>
      </c>
      <c r="BJ156" s="77"/>
      <c r="BK156" s="29">
        <v>1043</v>
      </c>
      <c r="BL156" s="29">
        <v>2284</v>
      </c>
    </row>
    <row r="157" spans="1:91" x14ac:dyDescent="0.45">
      <c r="A157" s="27">
        <v>7</v>
      </c>
      <c r="B157" s="158"/>
      <c r="C157" s="159"/>
      <c r="D157" s="159"/>
      <c r="E157" s="159"/>
      <c r="F157" s="160"/>
      <c r="G157" s="161"/>
      <c r="H157" s="162"/>
      <c r="I157" s="162"/>
      <c r="J157" s="163"/>
      <c r="K157" s="78">
        <f>SUMIFS(実績!見積額13,実績!報告者名13,$K$1,実績!大将ｺｰﾄﾞ13,$BK157)</f>
        <v>0</v>
      </c>
      <c r="L157" s="79"/>
      <c r="M157" s="79"/>
      <c r="N157" s="80"/>
      <c r="O157" s="76" t="e">
        <f t="shared" si="184"/>
        <v>#DIV/0!</v>
      </c>
      <c r="P157" s="77"/>
      <c r="Q157" s="156">
        <f>COUNTIFS(実績!報告者名13,$K$1,実績!大将ｺｰﾄﾞ13,$BK157)</f>
        <v>0</v>
      </c>
      <c r="R157" s="157"/>
      <c r="S157" s="78">
        <f>SUMIFS(実績!販売利益13,実績!報告者名13,$K$1,実績!大将ｺｰﾄﾞ13,$BK157)</f>
        <v>0</v>
      </c>
      <c r="T157" s="79"/>
      <c r="U157" s="79"/>
      <c r="V157" s="80"/>
      <c r="W157" s="76" t="e">
        <f t="shared" si="180"/>
        <v>#DIV/0!</v>
      </c>
      <c r="X157" s="95"/>
      <c r="Y157" s="77"/>
      <c r="Z157" s="109">
        <f>SUMIFS(行動!件数行動,行動!対象者名,$K$1,行動!大将ｺｰﾄﾞ行動,$BK157)</f>
        <v>0</v>
      </c>
      <c r="AA157" s="111"/>
      <c r="AB157" s="109">
        <f>SUMIFS(見積!見積数,見積!報告者名,$K$1,見積!大将ｺｰﾄﾞ,$BK157)</f>
        <v>0</v>
      </c>
      <c r="AC157" s="111"/>
      <c r="AD157" s="76" t="e">
        <f t="shared" si="185"/>
        <v>#DIV/0!</v>
      </c>
      <c r="AE157" s="77"/>
      <c r="AF157" s="27">
        <v>17</v>
      </c>
      <c r="AG157" s="158"/>
      <c r="AH157" s="159"/>
      <c r="AI157" s="159"/>
      <c r="AJ157" s="159"/>
      <c r="AK157" s="160"/>
      <c r="AL157" s="161"/>
      <c r="AM157" s="162"/>
      <c r="AN157" s="162"/>
      <c r="AO157" s="163"/>
      <c r="AP157" s="78">
        <f>SUMIFS(実績!見積額13,実績!報告者名13,$K$1,実績!大将ｺｰﾄﾞ13,$BL157)</f>
        <v>0</v>
      </c>
      <c r="AQ157" s="79"/>
      <c r="AR157" s="79"/>
      <c r="AS157" s="80"/>
      <c r="AT157" s="76" t="e">
        <f t="shared" si="181"/>
        <v>#DIV/0!</v>
      </c>
      <c r="AU157" s="77"/>
      <c r="AV157" s="156">
        <f>COUNTIFS(実績!報告者名13,$K$1,実績!大将ｺｰﾄﾞ13,$BL157)</f>
        <v>0</v>
      </c>
      <c r="AW157" s="157"/>
      <c r="AX157" s="78">
        <f>SUMIFS(実績!販売利益13,実績!報告者名13,$K$1,実績!大将ｺｰﾄﾞ13,$BL157)</f>
        <v>0</v>
      </c>
      <c r="AY157" s="79"/>
      <c r="AZ157" s="79"/>
      <c r="BA157" s="80"/>
      <c r="BB157" s="76" t="e">
        <f t="shared" si="182"/>
        <v>#DIV/0!</v>
      </c>
      <c r="BC157" s="95"/>
      <c r="BD157" s="77"/>
      <c r="BE157" s="109">
        <f>SUMIFS(行動!件数行動,行動!対象者名,$K$1,行動!大将ｺｰﾄﾞ行動,$BL157)</f>
        <v>0</v>
      </c>
      <c r="BF157" s="111"/>
      <c r="BG157" s="109">
        <f>SUMIFS(見積!見積数,見積!報告者名,$K$1,見積!大将ｺｰﾄﾞ,$BL157)</f>
        <v>0</v>
      </c>
      <c r="BH157" s="111"/>
      <c r="BI157" s="76" t="e">
        <f t="shared" si="183"/>
        <v>#DIV/0!</v>
      </c>
      <c r="BJ157" s="77"/>
      <c r="BK157" s="29">
        <v>207</v>
      </c>
      <c r="BL157" s="29">
        <v>2467</v>
      </c>
    </row>
    <row r="158" spans="1:91" x14ac:dyDescent="0.45">
      <c r="A158" s="27">
        <v>8</v>
      </c>
      <c r="B158" s="158"/>
      <c r="C158" s="159"/>
      <c r="D158" s="159"/>
      <c r="E158" s="159"/>
      <c r="F158" s="160"/>
      <c r="G158" s="161"/>
      <c r="H158" s="162"/>
      <c r="I158" s="162"/>
      <c r="J158" s="163"/>
      <c r="K158" s="78">
        <f>SUMIFS(実績!見積額13,実績!報告者名13,$K$1,実績!大将ｺｰﾄﾞ13,$BK158)</f>
        <v>0</v>
      </c>
      <c r="L158" s="79"/>
      <c r="M158" s="79"/>
      <c r="N158" s="80"/>
      <c r="O158" s="76" t="e">
        <f t="shared" si="184"/>
        <v>#DIV/0!</v>
      </c>
      <c r="P158" s="77"/>
      <c r="Q158" s="156">
        <f>COUNTIFS(実績!報告者名13,$K$1,実績!大将ｺｰﾄﾞ13,$BK158)</f>
        <v>0</v>
      </c>
      <c r="R158" s="157"/>
      <c r="S158" s="78">
        <f>SUMIFS(実績!販売利益13,実績!報告者名13,$K$1,実績!大将ｺｰﾄﾞ13,$BK158)</f>
        <v>0</v>
      </c>
      <c r="T158" s="79"/>
      <c r="U158" s="79"/>
      <c r="V158" s="80"/>
      <c r="W158" s="76" t="e">
        <f t="shared" si="180"/>
        <v>#DIV/0!</v>
      </c>
      <c r="X158" s="95"/>
      <c r="Y158" s="77"/>
      <c r="Z158" s="109">
        <f>SUMIFS(行動!件数行動,行動!対象者名,$K$1,行動!大将ｺｰﾄﾞ行動,$BK158)</f>
        <v>0</v>
      </c>
      <c r="AA158" s="111"/>
      <c r="AB158" s="109">
        <f>SUMIFS(見積!見積数,見積!報告者名,$K$1,見積!大将ｺｰﾄﾞ,$BK158)</f>
        <v>0</v>
      </c>
      <c r="AC158" s="111"/>
      <c r="AD158" s="76" t="e">
        <f t="shared" si="185"/>
        <v>#DIV/0!</v>
      </c>
      <c r="AE158" s="77"/>
      <c r="AF158" s="27">
        <v>18</v>
      </c>
      <c r="AG158" s="158"/>
      <c r="AH158" s="159"/>
      <c r="AI158" s="159"/>
      <c r="AJ158" s="159"/>
      <c r="AK158" s="160"/>
      <c r="AL158" s="161"/>
      <c r="AM158" s="162"/>
      <c r="AN158" s="162"/>
      <c r="AO158" s="163"/>
      <c r="AP158" s="78">
        <f>SUMIFS(実績!見積額13,実績!報告者名13,$K$1,実績!大将ｺｰﾄﾞ13,$BL158)</f>
        <v>0</v>
      </c>
      <c r="AQ158" s="79"/>
      <c r="AR158" s="79"/>
      <c r="AS158" s="80"/>
      <c r="AT158" s="76" t="e">
        <f t="shared" si="181"/>
        <v>#DIV/0!</v>
      </c>
      <c r="AU158" s="77"/>
      <c r="AV158" s="156">
        <f>COUNTIFS(実績!報告者名13,$K$1,実績!大将ｺｰﾄﾞ13,$BL158)</f>
        <v>0</v>
      </c>
      <c r="AW158" s="157"/>
      <c r="AX158" s="78">
        <f>SUMIFS(実績!販売利益13,実績!報告者名13,$K$1,実績!大将ｺｰﾄﾞ13,$BL158)</f>
        <v>0</v>
      </c>
      <c r="AY158" s="79"/>
      <c r="AZ158" s="79"/>
      <c r="BA158" s="80"/>
      <c r="BB158" s="76" t="e">
        <f t="shared" si="182"/>
        <v>#DIV/0!</v>
      </c>
      <c r="BC158" s="95"/>
      <c r="BD158" s="77"/>
      <c r="BE158" s="109">
        <f>SUMIFS(行動!件数行動,行動!対象者名,$K$1,行動!大将ｺｰﾄﾞ行動,$BL158)</f>
        <v>0</v>
      </c>
      <c r="BF158" s="111"/>
      <c r="BG158" s="109">
        <f>SUMIFS(見積!見積数,見積!報告者名,$K$1,見積!大将ｺｰﾄﾞ,$BL158)</f>
        <v>0</v>
      </c>
      <c r="BH158" s="111"/>
      <c r="BI158" s="76" t="e">
        <f t="shared" si="183"/>
        <v>#DIV/0!</v>
      </c>
      <c r="BJ158" s="77"/>
      <c r="BK158" s="29">
        <v>2136</v>
      </c>
      <c r="BL158" s="29">
        <v>1275</v>
      </c>
    </row>
    <row r="159" spans="1:91" x14ac:dyDescent="0.45">
      <c r="A159" s="27">
        <v>9</v>
      </c>
      <c r="B159" s="158"/>
      <c r="C159" s="159"/>
      <c r="D159" s="159"/>
      <c r="E159" s="159"/>
      <c r="F159" s="160"/>
      <c r="G159" s="161"/>
      <c r="H159" s="162"/>
      <c r="I159" s="162"/>
      <c r="J159" s="163"/>
      <c r="K159" s="78">
        <f>SUMIFS(実績!見積額13,実績!報告者名13,$K$1,実績!大将ｺｰﾄﾞ13,$BK159)</f>
        <v>0</v>
      </c>
      <c r="L159" s="79"/>
      <c r="M159" s="79"/>
      <c r="N159" s="80"/>
      <c r="O159" s="76" t="e">
        <f t="shared" si="184"/>
        <v>#DIV/0!</v>
      </c>
      <c r="P159" s="77"/>
      <c r="Q159" s="156">
        <f>COUNTIFS(実績!報告者名13,$K$1,実績!大将ｺｰﾄﾞ13,$BK159)</f>
        <v>0</v>
      </c>
      <c r="R159" s="157"/>
      <c r="S159" s="78">
        <f>SUMIFS(実績!販売利益13,実績!報告者名13,$K$1,実績!大将ｺｰﾄﾞ13,$BK159)</f>
        <v>0</v>
      </c>
      <c r="T159" s="79"/>
      <c r="U159" s="79"/>
      <c r="V159" s="80"/>
      <c r="W159" s="76" t="e">
        <f t="shared" si="180"/>
        <v>#DIV/0!</v>
      </c>
      <c r="X159" s="95"/>
      <c r="Y159" s="77"/>
      <c r="Z159" s="109">
        <f>SUMIFS(行動!件数行動,行動!対象者名,$K$1,行動!大将ｺｰﾄﾞ行動,$BK159)</f>
        <v>0</v>
      </c>
      <c r="AA159" s="111"/>
      <c r="AB159" s="109">
        <f>SUMIFS(見積!見積数,見積!報告者名,$K$1,見積!大将ｺｰﾄﾞ,$BK159)</f>
        <v>0</v>
      </c>
      <c r="AC159" s="111"/>
      <c r="AD159" s="76" t="e">
        <f t="shared" si="185"/>
        <v>#DIV/0!</v>
      </c>
      <c r="AE159" s="77"/>
      <c r="AF159" s="27">
        <v>19</v>
      </c>
      <c r="AG159" s="158"/>
      <c r="AH159" s="159"/>
      <c r="AI159" s="159"/>
      <c r="AJ159" s="159"/>
      <c r="AK159" s="160"/>
      <c r="AL159" s="161"/>
      <c r="AM159" s="162"/>
      <c r="AN159" s="162"/>
      <c r="AO159" s="163"/>
      <c r="AP159" s="78">
        <f>SUMIFS(実績!見積額13,実績!報告者名13,$K$1,実績!大将ｺｰﾄﾞ13,$BL159)</f>
        <v>0</v>
      </c>
      <c r="AQ159" s="79"/>
      <c r="AR159" s="79"/>
      <c r="AS159" s="80"/>
      <c r="AT159" s="76" t="e">
        <f t="shared" si="181"/>
        <v>#DIV/0!</v>
      </c>
      <c r="AU159" s="77"/>
      <c r="AV159" s="156">
        <f>COUNTIFS(実績!報告者名13,$K$1,実績!大将ｺｰﾄﾞ13,$BL159)</f>
        <v>0</v>
      </c>
      <c r="AW159" s="157"/>
      <c r="AX159" s="78">
        <f>SUMIFS(実績!販売利益13,実績!報告者名13,$K$1,実績!大将ｺｰﾄﾞ13,$BL159)</f>
        <v>0</v>
      </c>
      <c r="AY159" s="79"/>
      <c r="AZ159" s="79"/>
      <c r="BA159" s="80"/>
      <c r="BB159" s="76" t="e">
        <f t="shared" si="182"/>
        <v>#DIV/0!</v>
      </c>
      <c r="BC159" s="95"/>
      <c r="BD159" s="77"/>
      <c r="BE159" s="109">
        <f>SUMIFS(行動!件数行動,行動!対象者名,$K$1,行動!大将ｺｰﾄﾞ行動,$BL159)</f>
        <v>0</v>
      </c>
      <c r="BF159" s="111"/>
      <c r="BG159" s="109">
        <f>SUMIFS(見積!見積数,見積!報告者名,$K$1,見積!大将ｺｰﾄﾞ,$BL159)</f>
        <v>0</v>
      </c>
      <c r="BH159" s="111"/>
      <c r="BI159" s="76" t="e">
        <f t="shared" si="183"/>
        <v>#DIV/0!</v>
      </c>
      <c r="BJ159" s="77"/>
      <c r="BK159" s="29">
        <v>3238</v>
      </c>
      <c r="BL159" s="29">
        <v>2439</v>
      </c>
    </row>
    <row r="160" spans="1:91" x14ac:dyDescent="0.45">
      <c r="A160" s="27">
        <v>10</v>
      </c>
      <c r="B160" s="158"/>
      <c r="C160" s="159"/>
      <c r="D160" s="159"/>
      <c r="E160" s="159"/>
      <c r="F160" s="160"/>
      <c r="G160" s="78"/>
      <c r="H160" s="79"/>
      <c r="I160" s="79"/>
      <c r="J160" s="80"/>
      <c r="K160" s="78">
        <f>SUMIFS(実績!見積額13,実績!報告者名13,$K$1,実績!大将ｺｰﾄﾞ13,$BK160)</f>
        <v>0</v>
      </c>
      <c r="L160" s="79"/>
      <c r="M160" s="79"/>
      <c r="N160" s="80"/>
      <c r="O160" s="76" t="e">
        <f>K160/G160</f>
        <v>#DIV/0!</v>
      </c>
      <c r="P160" s="77"/>
      <c r="Q160" s="156">
        <f>COUNTIFS(実績!報告者名13,$K$1,実績!大将ｺｰﾄﾞ13,$BK160)</f>
        <v>0</v>
      </c>
      <c r="R160" s="157"/>
      <c r="S160" s="78">
        <f>SUMIFS(実績!販売利益13,実績!報告者名13,$K$1,実績!大将ｺｰﾄﾞ13,$BK160)</f>
        <v>0</v>
      </c>
      <c r="T160" s="79"/>
      <c r="U160" s="79"/>
      <c r="V160" s="80"/>
      <c r="W160" s="76" t="e">
        <f>S160/K160</f>
        <v>#DIV/0!</v>
      </c>
      <c r="X160" s="95"/>
      <c r="Y160" s="77"/>
      <c r="Z160" s="109">
        <f>SUMIFS(行動!件数行動,行動!対象者名,$K$1,行動!大将ｺｰﾄﾞ行動,$BK160)</f>
        <v>0</v>
      </c>
      <c r="AA160" s="111"/>
      <c r="AB160" s="109">
        <f>SUMIFS(見積!見積数,見積!報告者名,$K$1,見積!大将ｺｰﾄﾞ,$BK160)</f>
        <v>0</v>
      </c>
      <c r="AC160" s="111"/>
      <c r="AD160" s="76" t="e">
        <f>Q160/AB160</f>
        <v>#DIV/0!</v>
      </c>
      <c r="AE160" s="77"/>
      <c r="AF160" s="27">
        <v>20</v>
      </c>
      <c r="AG160" s="158"/>
      <c r="AH160" s="159"/>
      <c r="AI160" s="159"/>
      <c r="AJ160" s="159"/>
      <c r="AK160" s="160"/>
      <c r="AL160" s="78"/>
      <c r="AM160" s="79"/>
      <c r="AN160" s="79"/>
      <c r="AO160" s="80"/>
      <c r="AP160" s="78">
        <f>SUMIFS(実績!見積額13,実績!報告者名13,$K$1,実績!大将ｺｰﾄﾞ13,$BL160)</f>
        <v>0</v>
      </c>
      <c r="AQ160" s="79"/>
      <c r="AR160" s="79"/>
      <c r="AS160" s="80"/>
      <c r="AT160" s="76" t="e">
        <f t="shared" si="181"/>
        <v>#DIV/0!</v>
      </c>
      <c r="AU160" s="77"/>
      <c r="AV160" s="156">
        <f>COUNTIFS(実績!報告者名13,$K$1,実績!大将ｺｰﾄﾞ13,$BL160)</f>
        <v>0</v>
      </c>
      <c r="AW160" s="157"/>
      <c r="AX160" s="78">
        <f>SUMIFS(実績!販売利益13,実績!報告者名13,$K$1,実績!大将ｺｰﾄﾞ13,$BL160)</f>
        <v>0</v>
      </c>
      <c r="AY160" s="79"/>
      <c r="AZ160" s="79"/>
      <c r="BA160" s="80"/>
      <c r="BB160" s="76" t="e">
        <f t="shared" si="182"/>
        <v>#DIV/0!</v>
      </c>
      <c r="BC160" s="95"/>
      <c r="BD160" s="77"/>
      <c r="BE160" s="109">
        <f>SUMIFS(行動!件数行動,行動!対象者名,$K$1,行動!大将ｺｰﾄﾞ行動,$BL160)</f>
        <v>0</v>
      </c>
      <c r="BF160" s="111"/>
      <c r="BG160" s="109">
        <f>SUMIFS(見積!見積数,見積!報告者名,$K$1,見積!大将ｺｰﾄﾞ,$BL160)</f>
        <v>0</v>
      </c>
      <c r="BH160" s="111"/>
      <c r="BI160" s="76" t="e">
        <f t="shared" si="183"/>
        <v>#DIV/0!</v>
      </c>
      <c r="BJ160" s="77"/>
      <c r="BK160" s="29">
        <v>3013</v>
      </c>
      <c r="BL160" s="29">
        <v>2153</v>
      </c>
    </row>
    <row r="161" spans="63:63" x14ac:dyDescent="0.45">
      <c r="BK161"/>
    </row>
    <row r="162" spans="63:63" x14ac:dyDescent="0.45">
      <c r="BK162"/>
    </row>
    <row r="163" spans="63:63" x14ac:dyDescent="0.45">
      <c r="BK163"/>
    </row>
    <row r="164" spans="63:63" x14ac:dyDescent="0.45">
      <c r="BK164"/>
    </row>
    <row r="165" spans="63:63" x14ac:dyDescent="0.45">
      <c r="BK165"/>
    </row>
    <row r="166" spans="63:63" x14ac:dyDescent="0.45">
      <c r="BK166"/>
    </row>
    <row r="167" spans="63:63" x14ac:dyDescent="0.45">
      <c r="BK167"/>
    </row>
    <row r="168" spans="63:63" x14ac:dyDescent="0.45">
      <c r="BK168"/>
    </row>
    <row r="169" spans="63:63" x14ac:dyDescent="0.45">
      <c r="BK169"/>
    </row>
    <row r="170" spans="63:63" x14ac:dyDescent="0.45">
      <c r="BK170"/>
    </row>
  </sheetData>
  <mergeCells count="3199">
    <mergeCell ref="R1:T1"/>
    <mergeCell ref="Z1:AC1"/>
    <mergeCell ref="A14:F15"/>
    <mergeCell ref="G14:K14"/>
    <mergeCell ref="L14:N14"/>
    <mergeCell ref="O14:P14"/>
    <mergeCell ref="Q14:S14"/>
    <mergeCell ref="T14:U14"/>
    <mergeCell ref="V14:X14"/>
    <mergeCell ref="Y14:Z14"/>
    <mergeCell ref="AN15:AO15"/>
    <mergeCell ref="AP15:AR15"/>
    <mergeCell ref="AS15:AT15"/>
    <mergeCell ref="AU15:AW15"/>
    <mergeCell ref="AX15:AY15"/>
    <mergeCell ref="V15:X15"/>
    <mergeCell ref="Y15:Z15"/>
    <mergeCell ref="AA15:AC15"/>
    <mergeCell ref="AD15:AE15"/>
    <mergeCell ref="AF15:AH15"/>
    <mergeCell ref="AI15:AJ15"/>
    <mergeCell ref="CI16:CK16"/>
    <mergeCell ref="CL16:CM16"/>
    <mergeCell ref="CB14:CC14"/>
    <mergeCell ref="CD14:CF14"/>
    <mergeCell ref="CG14:CH14"/>
    <mergeCell ref="CI14:CM14"/>
    <mergeCell ref="G15:I15"/>
    <mergeCell ref="J15:K15"/>
    <mergeCell ref="L15:N15"/>
    <mergeCell ref="O15:P15"/>
    <mergeCell ref="Q15:S15"/>
    <mergeCell ref="T15:U15"/>
    <mergeCell ref="BJ14:BL14"/>
    <mergeCell ref="BM14:BN14"/>
    <mergeCell ref="BO14:BS14"/>
    <mergeCell ref="BT14:BV14"/>
    <mergeCell ref="BW14:BX14"/>
    <mergeCell ref="BY14:CA14"/>
    <mergeCell ref="AS14:AT14"/>
    <mergeCell ref="AU14:AY14"/>
    <mergeCell ref="AZ14:BB14"/>
    <mergeCell ref="BC14:BD14"/>
    <mergeCell ref="BE14:BG14"/>
    <mergeCell ref="BH14:BI14"/>
    <mergeCell ref="AA14:AE14"/>
    <mergeCell ref="AF14:AH14"/>
    <mergeCell ref="AI14:AJ14"/>
    <mergeCell ref="AK14:AM14"/>
    <mergeCell ref="AN14:AO14"/>
    <mergeCell ref="AP14:AR14"/>
    <mergeCell ref="T16:U16"/>
    <mergeCell ref="V16:X16"/>
    <mergeCell ref="Y16:Z16"/>
    <mergeCell ref="AA16:AC16"/>
    <mergeCell ref="AD16:AE16"/>
    <mergeCell ref="AF16:AH16"/>
    <mergeCell ref="CD15:CF15"/>
    <mergeCell ref="CG15:CH15"/>
    <mergeCell ref="CI15:CK15"/>
    <mergeCell ref="CL15:CM15"/>
    <mergeCell ref="A16:F16"/>
    <mergeCell ref="G16:I16"/>
    <mergeCell ref="J16:K16"/>
    <mergeCell ref="L16:N16"/>
    <mergeCell ref="O16:P16"/>
    <mergeCell ref="Q16:S16"/>
    <mergeCell ref="BO15:BQ15"/>
    <mergeCell ref="BR15:BS15"/>
    <mergeCell ref="BT15:BV15"/>
    <mergeCell ref="BW15:BX15"/>
    <mergeCell ref="BY15:CA15"/>
    <mergeCell ref="CB15:CC15"/>
    <mergeCell ref="AZ15:BB15"/>
    <mergeCell ref="BC15:BD15"/>
    <mergeCell ref="BE15:BG15"/>
    <mergeCell ref="BH15:BI15"/>
    <mergeCell ref="BJ15:BL15"/>
    <mergeCell ref="BM15:BN15"/>
    <mergeCell ref="AK15:AM15"/>
    <mergeCell ref="CB16:CC16"/>
    <mergeCell ref="CD16:CF16"/>
    <mergeCell ref="CG16:CH16"/>
    <mergeCell ref="BM16:BN16"/>
    <mergeCell ref="BO16:BQ16"/>
    <mergeCell ref="BR16:BS16"/>
    <mergeCell ref="BT16:BV16"/>
    <mergeCell ref="BW16:BX16"/>
    <mergeCell ref="BY16:CA16"/>
    <mergeCell ref="AX16:AY16"/>
    <mergeCell ref="AZ16:BB16"/>
    <mergeCell ref="BC16:BD16"/>
    <mergeCell ref="BE16:BG16"/>
    <mergeCell ref="BH16:BI16"/>
    <mergeCell ref="BJ16:BL16"/>
    <mergeCell ref="AI16:AJ16"/>
    <mergeCell ref="AK16:AM16"/>
    <mergeCell ref="AN16:AO16"/>
    <mergeCell ref="AP16:AR16"/>
    <mergeCell ref="AS16:AT16"/>
    <mergeCell ref="AU16:AW16"/>
    <mergeCell ref="CL17:CM17"/>
    <mergeCell ref="BJ17:BL17"/>
    <mergeCell ref="BM17:BN17"/>
    <mergeCell ref="BO17:BQ17"/>
    <mergeCell ref="BR17:BS17"/>
    <mergeCell ref="BT17:BV17"/>
    <mergeCell ref="BW17:BX17"/>
    <mergeCell ref="AU17:AW17"/>
    <mergeCell ref="AX17:AY17"/>
    <mergeCell ref="AZ17:BB17"/>
    <mergeCell ref="BC17:BD17"/>
    <mergeCell ref="BE17:BG17"/>
    <mergeCell ref="BH17:BI17"/>
    <mergeCell ref="BY17:CA17"/>
    <mergeCell ref="CB17:CC17"/>
    <mergeCell ref="CD17:CF17"/>
    <mergeCell ref="CG17:CH17"/>
    <mergeCell ref="CI17:CK17"/>
    <mergeCell ref="Q17:S17"/>
    <mergeCell ref="T17:U17"/>
    <mergeCell ref="V17:X17"/>
    <mergeCell ref="Y17:Z17"/>
    <mergeCell ref="AA17:AC17"/>
    <mergeCell ref="AD17:AE17"/>
    <mergeCell ref="A17:F17"/>
    <mergeCell ref="G17:I17"/>
    <mergeCell ref="J17:K17"/>
    <mergeCell ref="L17:N17"/>
    <mergeCell ref="O17:P17"/>
    <mergeCell ref="V19:X19"/>
    <mergeCell ref="Y19:Z19"/>
    <mergeCell ref="AA19:AC19"/>
    <mergeCell ref="AD19:AE19"/>
    <mergeCell ref="CB18:CC18"/>
    <mergeCell ref="CD18:CF18"/>
    <mergeCell ref="CG18:CH18"/>
    <mergeCell ref="CI18:CK18"/>
    <mergeCell ref="AF17:AH17"/>
    <mergeCell ref="AI17:AJ17"/>
    <mergeCell ref="AK17:AM17"/>
    <mergeCell ref="AN17:AO17"/>
    <mergeCell ref="AP17:AR17"/>
    <mergeCell ref="AS17:AT17"/>
    <mergeCell ref="T18:U18"/>
    <mergeCell ref="V18:X18"/>
    <mergeCell ref="Y18:Z18"/>
    <mergeCell ref="AA18:AC18"/>
    <mergeCell ref="AD18:AE18"/>
    <mergeCell ref="CL18:CM18"/>
    <mergeCell ref="A19:F19"/>
    <mergeCell ref="G19:I19"/>
    <mergeCell ref="J19:K19"/>
    <mergeCell ref="L19:N19"/>
    <mergeCell ref="O19:P19"/>
    <mergeCell ref="BM18:BN18"/>
    <mergeCell ref="BO18:BQ18"/>
    <mergeCell ref="BR18:BS18"/>
    <mergeCell ref="BT18:BV18"/>
    <mergeCell ref="BW18:BX18"/>
    <mergeCell ref="BY18:CA18"/>
    <mergeCell ref="AX18:AY18"/>
    <mergeCell ref="AZ18:BB18"/>
    <mergeCell ref="BC18:BD18"/>
    <mergeCell ref="BE18:BG18"/>
    <mergeCell ref="BH18:BI18"/>
    <mergeCell ref="BJ18:BL18"/>
    <mergeCell ref="AI18:AJ18"/>
    <mergeCell ref="AK18:AM18"/>
    <mergeCell ref="AN18:AO18"/>
    <mergeCell ref="AP18:AR18"/>
    <mergeCell ref="AS18:AT18"/>
    <mergeCell ref="AU18:AW18"/>
    <mergeCell ref="AF18:AH18"/>
    <mergeCell ref="A18:F18"/>
    <mergeCell ref="G18:I18"/>
    <mergeCell ref="J18:K18"/>
    <mergeCell ref="L18:N18"/>
    <mergeCell ref="O18:P18"/>
    <mergeCell ref="Q18:S18"/>
    <mergeCell ref="A20:F20"/>
    <mergeCell ref="G20:I20"/>
    <mergeCell ref="J20:K20"/>
    <mergeCell ref="L20:N20"/>
    <mergeCell ref="O20:P20"/>
    <mergeCell ref="Q20:S20"/>
    <mergeCell ref="BY19:CA19"/>
    <mergeCell ref="CB19:CC19"/>
    <mergeCell ref="CD19:CF19"/>
    <mergeCell ref="CG19:CH19"/>
    <mergeCell ref="CI19:CK19"/>
    <mergeCell ref="CL19:CM19"/>
    <mergeCell ref="BJ19:BL19"/>
    <mergeCell ref="BM19:BN19"/>
    <mergeCell ref="BO19:BQ19"/>
    <mergeCell ref="BR19:BS19"/>
    <mergeCell ref="BT19:BV19"/>
    <mergeCell ref="BW19:BX19"/>
    <mergeCell ref="AU19:AW19"/>
    <mergeCell ref="AX19:AY19"/>
    <mergeCell ref="AZ19:BB19"/>
    <mergeCell ref="BC19:BD19"/>
    <mergeCell ref="BE19:BG19"/>
    <mergeCell ref="BH19:BI19"/>
    <mergeCell ref="AF19:AH19"/>
    <mergeCell ref="AI19:AJ19"/>
    <mergeCell ref="AK19:AM19"/>
    <mergeCell ref="AN19:AO19"/>
    <mergeCell ref="AP19:AR19"/>
    <mergeCell ref="AS19:AT19"/>
    <mergeCell ref="Q19:S19"/>
    <mergeCell ref="T19:U19"/>
    <mergeCell ref="AN25:AO25"/>
    <mergeCell ref="AP25:AR25"/>
    <mergeCell ref="AS25:AT25"/>
    <mergeCell ref="A25:F25"/>
    <mergeCell ref="G25:I25"/>
    <mergeCell ref="J25:K25"/>
    <mergeCell ref="L25:N25"/>
    <mergeCell ref="O25:P25"/>
    <mergeCell ref="BM20:BN20"/>
    <mergeCell ref="BO20:BQ20"/>
    <mergeCell ref="BR20:BS20"/>
    <mergeCell ref="BT20:BV20"/>
    <mergeCell ref="BW20:BX20"/>
    <mergeCell ref="BY20:CA20"/>
    <mergeCell ref="AX20:AY20"/>
    <mergeCell ref="AZ20:BB20"/>
    <mergeCell ref="BC20:BD20"/>
    <mergeCell ref="BE20:BG20"/>
    <mergeCell ref="BH20:BI20"/>
    <mergeCell ref="BJ20:BL20"/>
    <mergeCell ref="AI20:AJ20"/>
    <mergeCell ref="AK20:AM20"/>
    <mergeCell ref="AN20:AO20"/>
    <mergeCell ref="AP20:AR20"/>
    <mergeCell ref="AS20:AT20"/>
    <mergeCell ref="AU20:AW20"/>
    <mergeCell ref="T20:U20"/>
    <mergeCell ref="V20:X20"/>
    <mergeCell ref="Y20:Z20"/>
    <mergeCell ref="AA20:AC20"/>
    <mergeCell ref="AD20:AE20"/>
    <mergeCell ref="AF20:AH20"/>
    <mergeCell ref="A26:F26"/>
    <mergeCell ref="G26:I26"/>
    <mergeCell ref="L26:N26"/>
    <mergeCell ref="Q26:S26"/>
    <mergeCell ref="V26:X26"/>
    <mergeCell ref="AA26:AC26"/>
    <mergeCell ref="AD25:AE25"/>
    <mergeCell ref="CB20:CC20"/>
    <mergeCell ref="CD20:CF20"/>
    <mergeCell ref="CG20:CH20"/>
    <mergeCell ref="CI20:CK20"/>
    <mergeCell ref="CL20:CM20"/>
    <mergeCell ref="BY25:CA25"/>
    <mergeCell ref="CB25:CC25"/>
    <mergeCell ref="CD25:CF25"/>
    <mergeCell ref="CG25:CH25"/>
    <mergeCell ref="CI25:CK25"/>
    <mergeCell ref="CL25:CM25"/>
    <mergeCell ref="BJ25:BL25"/>
    <mergeCell ref="BM25:BN25"/>
    <mergeCell ref="BO25:BQ25"/>
    <mergeCell ref="BR25:BS25"/>
    <mergeCell ref="BT25:BV25"/>
    <mergeCell ref="BW25:BX25"/>
    <mergeCell ref="AU25:AW25"/>
    <mergeCell ref="AX25:AY25"/>
    <mergeCell ref="AZ25:BB25"/>
    <mergeCell ref="BC25:BD25"/>
    <mergeCell ref="BE25:BG25"/>
    <mergeCell ref="BH25:BI25"/>
    <mergeCell ref="AF25:AH25"/>
    <mergeCell ref="AI25:AJ25"/>
    <mergeCell ref="Q25:S25"/>
    <mergeCell ref="T25:U25"/>
    <mergeCell ref="V25:X25"/>
    <mergeCell ref="Y25:Z25"/>
    <mergeCell ref="AA25:AC25"/>
    <mergeCell ref="AA28:AC28"/>
    <mergeCell ref="BJ27:BL27"/>
    <mergeCell ref="BO27:BQ27"/>
    <mergeCell ref="BT27:BV27"/>
    <mergeCell ref="BY27:CA27"/>
    <mergeCell ref="CD27:CF27"/>
    <mergeCell ref="CI27:CK27"/>
    <mergeCell ref="AF27:AH27"/>
    <mergeCell ref="AK27:AM27"/>
    <mergeCell ref="AP27:AR27"/>
    <mergeCell ref="AU27:AW27"/>
    <mergeCell ref="AZ27:BB27"/>
    <mergeCell ref="BE27:BG27"/>
    <mergeCell ref="BE28:BG28"/>
    <mergeCell ref="BJ26:BL26"/>
    <mergeCell ref="BO26:BQ26"/>
    <mergeCell ref="BT26:BV26"/>
    <mergeCell ref="BY26:CA26"/>
    <mergeCell ref="CD26:CF26"/>
    <mergeCell ref="CI26:CK26"/>
    <mergeCell ref="AF26:AH26"/>
    <mergeCell ref="AK26:AM26"/>
    <mergeCell ref="AP26:AR26"/>
    <mergeCell ref="AU26:AW26"/>
    <mergeCell ref="AZ26:BB26"/>
    <mergeCell ref="BE26:BG26"/>
    <mergeCell ref="AK25:AM25"/>
    <mergeCell ref="A27:F27"/>
    <mergeCell ref="G27:I27"/>
    <mergeCell ref="L27:N27"/>
    <mergeCell ref="Q27:S27"/>
    <mergeCell ref="V27:X27"/>
    <mergeCell ref="AA27:AC27"/>
    <mergeCell ref="BY29:CA29"/>
    <mergeCell ref="CD29:CF29"/>
    <mergeCell ref="CI29:CK29"/>
    <mergeCell ref="AF29:AH29"/>
    <mergeCell ref="AK29:AM29"/>
    <mergeCell ref="AP29:AR29"/>
    <mergeCell ref="AU29:AW29"/>
    <mergeCell ref="AZ29:BB29"/>
    <mergeCell ref="BE29:BG29"/>
    <mergeCell ref="A29:F29"/>
    <mergeCell ref="G29:I29"/>
    <mergeCell ref="L29:N29"/>
    <mergeCell ref="Q29:S29"/>
    <mergeCell ref="V29:X29"/>
    <mergeCell ref="AA29:AC29"/>
    <mergeCell ref="BJ28:BL28"/>
    <mergeCell ref="BO28:BQ28"/>
    <mergeCell ref="BT28:BV28"/>
    <mergeCell ref="BY28:CA28"/>
    <mergeCell ref="CD28:CF28"/>
    <mergeCell ref="CI28:CK28"/>
    <mergeCell ref="AF28:AH28"/>
    <mergeCell ref="AK28:AM28"/>
    <mergeCell ref="AP28:AR28"/>
    <mergeCell ref="AU28:AW28"/>
    <mergeCell ref="AZ28:BB28"/>
    <mergeCell ref="A28:F28"/>
    <mergeCell ref="G28:I28"/>
    <mergeCell ref="L28:N28"/>
    <mergeCell ref="Q28:S28"/>
    <mergeCell ref="V28:X28"/>
    <mergeCell ref="AS33:AT33"/>
    <mergeCell ref="AU33:AW33"/>
    <mergeCell ref="T33:U33"/>
    <mergeCell ref="V33:X33"/>
    <mergeCell ref="Y33:Z33"/>
    <mergeCell ref="AA33:AC33"/>
    <mergeCell ref="AD33:AE33"/>
    <mergeCell ref="AF33:AH33"/>
    <mergeCell ref="A33:F33"/>
    <mergeCell ref="G33:I33"/>
    <mergeCell ref="J33:K33"/>
    <mergeCell ref="L33:N33"/>
    <mergeCell ref="O33:P33"/>
    <mergeCell ref="Q33:S33"/>
    <mergeCell ref="AK33:AM33"/>
    <mergeCell ref="AN33:AO33"/>
    <mergeCell ref="AP33:AR33"/>
    <mergeCell ref="A30:F30"/>
    <mergeCell ref="G30:I30"/>
    <mergeCell ref="J30:K30"/>
    <mergeCell ref="L30:N30"/>
    <mergeCell ref="O30:P30"/>
    <mergeCell ref="Q30:S30"/>
    <mergeCell ref="T30:U30"/>
    <mergeCell ref="V30:X30"/>
    <mergeCell ref="Y30:Z30"/>
    <mergeCell ref="AA30:AC30"/>
    <mergeCell ref="T34:U34"/>
    <mergeCell ref="V34:X34"/>
    <mergeCell ref="Y34:Z34"/>
    <mergeCell ref="AA34:AC34"/>
    <mergeCell ref="AD34:AE34"/>
    <mergeCell ref="CB33:CC33"/>
    <mergeCell ref="CD33:CF33"/>
    <mergeCell ref="CG33:CH33"/>
    <mergeCell ref="CI33:CK33"/>
    <mergeCell ref="CL33:CM33"/>
    <mergeCell ref="A34:F34"/>
    <mergeCell ref="G34:I34"/>
    <mergeCell ref="J34:K34"/>
    <mergeCell ref="L34:N34"/>
    <mergeCell ref="O34:P34"/>
    <mergeCell ref="BM33:BN33"/>
    <mergeCell ref="BO33:BQ33"/>
    <mergeCell ref="BR33:BS33"/>
    <mergeCell ref="BT33:BV33"/>
    <mergeCell ref="BW33:BX33"/>
    <mergeCell ref="BY33:CA33"/>
    <mergeCell ref="AX33:AY33"/>
    <mergeCell ref="AZ33:BB33"/>
    <mergeCell ref="BC33:BD33"/>
    <mergeCell ref="BE33:BG33"/>
    <mergeCell ref="BH33:BI33"/>
    <mergeCell ref="BJ33:BL33"/>
    <mergeCell ref="AI33:AJ33"/>
    <mergeCell ref="AF35:AH35"/>
    <mergeCell ref="A35:F35"/>
    <mergeCell ref="G35:I35"/>
    <mergeCell ref="J35:K35"/>
    <mergeCell ref="L35:N35"/>
    <mergeCell ref="O35:P35"/>
    <mergeCell ref="Q35:S35"/>
    <mergeCell ref="BY34:CA34"/>
    <mergeCell ref="CB34:CC34"/>
    <mergeCell ref="CD34:CF34"/>
    <mergeCell ref="CG34:CH34"/>
    <mergeCell ref="CI34:CK34"/>
    <mergeCell ref="CL34:CM34"/>
    <mergeCell ref="BJ34:BL34"/>
    <mergeCell ref="BM34:BN34"/>
    <mergeCell ref="BO34:BQ34"/>
    <mergeCell ref="BR34:BS34"/>
    <mergeCell ref="BT34:BV34"/>
    <mergeCell ref="BW34:BX34"/>
    <mergeCell ref="AU34:AW34"/>
    <mergeCell ref="AX34:AY34"/>
    <mergeCell ref="AZ34:BB34"/>
    <mergeCell ref="BC34:BD34"/>
    <mergeCell ref="BE34:BG34"/>
    <mergeCell ref="BH34:BI34"/>
    <mergeCell ref="AF34:AH34"/>
    <mergeCell ref="AI34:AJ34"/>
    <mergeCell ref="AK34:AM34"/>
    <mergeCell ref="AN34:AO34"/>
    <mergeCell ref="AP34:AR34"/>
    <mergeCell ref="AS34:AT34"/>
    <mergeCell ref="Q34:S34"/>
    <mergeCell ref="CB35:CC35"/>
    <mergeCell ref="CD35:CF35"/>
    <mergeCell ref="CG35:CH35"/>
    <mergeCell ref="CI35:CK35"/>
    <mergeCell ref="CL35:CM35"/>
    <mergeCell ref="A36:F36"/>
    <mergeCell ref="G36:I36"/>
    <mergeCell ref="J36:K36"/>
    <mergeCell ref="L36:N36"/>
    <mergeCell ref="O36:P36"/>
    <mergeCell ref="BM35:BN35"/>
    <mergeCell ref="BO35:BQ35"/>
    <mergeCell ref="BR35:BS35"/>
    <mergeCell ref="BT35:BV35"/>
    <mergeCell ref="BW35:BX35"/>
    <mergeCell ref="BY35:CA35"/>
    <mergeCell ref="AX35:AY35"/>
    <mergeCell ref="AZ35:BB35"/>
    <mergeCell ref="BC35:BD35"/>
    <mergeCell ref="BE35:BG35"/>
    <mergeCell ref="BH35:BI35"/>
    <mergeCell ref="BJ35:BL35"/>
    <mergeCell ref="AI35:AJ35"/>
    <mergeCell ref="AK35:AM35"/>
    <mergeCell ref="AN35:AO35"/>
    <mergeCell ref="AP35:AR35"/>
    <mergeCell ref="AS35:AT35"/>
    <mergeCell ref="AU35:AW35"/>
    <mergeCell ref="T35:U35"/>
    <mergeCell ref="V35:X35"/>
    <mergeCell ref="Y35:Z35"/>
    <mergeCell ref="AA35:AC35"/>
    <mergeCell ref="CG36:CH36"/>
    <mergeCell ref="CI36:CK36"/>
    <mergeCell ref="CL36:CM36"/>
    <mergeCell ref="BJ36:BL36"/>
    <mergeCell ref="BM36:BN36"/>
    <mergeCell ref="BO36:BQ36"/>
    <mergeCell ref="BR36:BS36"/>
    <mergeCell ref="BT36:BV36"/>
    <mergeCell ref="BW36:BX36"/>
    <mergeCell ref="AU36:AW36"/>
    <mergeCell ref="AX36:AY36"/>
    <mergeCell ref="AZ36:BB36"/>
    <mergeCell ref="BC36:BD36"/>
    <mergeCell ref="BE36:BG36"/>
    <mergeCell ref="BH36:BI36"/>
    <mergeCell ref="AF36:AH36"/>
    <mergeCell ref="AI36:AJ36"/>
    <mergeCell ref="AK36:AM36"/>
    <mergeCell ref="AN36:AO36"/>
    <mergeCell ref="AP36:AR36"/>
    <mergeCell ref="AS36:AT36"/>
    <mergeCell ref="L41:N41"/>
    <mergeCell ref="O41:P41"/>
    <mergeCell ref="Q41:S41"/>
    <mergeCell ref="BY36:CA36"/>
    <mergeCell ref="CB36:CC36"/>
    <mergeCell ref="CD36:CF36"/>
    <mergeCell ref="Q36:S36"/>
    <mergeCell ref="T36:U36"/>
    <mergeCell ref="V36:X36"/>
    <mergeCell ref="Y36:Z36"/>
    <mergeCell ref="AA36:AC36"/>
    <mergeCell ref="AD36:AE36"/>
    <mergeCell ref="A37:F37"/>
    <mergeCell ref="G37:I37"/>
    <mergeCell ref="J37:K37"/>
    <mergeCell ref="L37:N37"/>
    <mergeCell ref="O37:P37"/>
    <mergeCell ref="Q37:S37"/>
    <mergeCell ref="T37:U37"/>
    <mergeCell ref="V37:X37"/>
    <mergeCell ref="Y37:Z37"/>
    <mergeCell ref="AA37:AC37"/>
    <mergeCell ref="AD37:AE37"/>
    <mergeCell ref="AF37:AH37"/>
    <mergeCell ref="AI37:AJ37"/>
    <mergeCell ref="AK37:AM37"/>
    <mergeCell ref="AN37:AO37"/>
    <mergeCell ref="AP37:AR37"/>
    <mergeCell ref="AS37:AT37"/>
    <mergeCell ref="AU37:AW37"/>
    <mergeCell ref="AX37:AY37"/>
    <mergeCell ref="AZ37:BB37"/>
    <mergeCell ref="A42:F42"/>
    <mergeCell ref="G42:I42"/>
    <mergeCell ref="J42:K42"/>
    <mergeCell ref="L42:N42"/>
    <mergeCell ref="O42:P42"/>
    <mergeCell ref="BM41:BN41"/>
    <mergeCell ref="BO41:BQ41"/>
    <mergeCell ref="BR41:BS41"/>
    <mergeCell ref="BT41:BV41"/>
    <mergeCell ref="BW41:BX41"/>
    <mergeCell ref="BY41:CA41"/>
    <mergeCell ref="AX41:AY41"/>
    <mergeCell ref="AZ41:BB41"/>
    <mergeCell ref="BC41:BD41"/>
    <mergeCell ref="BE41:BG41"/>
    <mergeCell ref="BH41:BI41"/>
    <mergeCell ref="BJ41:BL41"/>
    <mergeCell ref="AI41:AJ41"/>
    <mergeCell ref="AK41:AM41"/>
    <mergeCell ref="AN41:AO41"/>
    <mergeCell ref="AP41:AR41"/>
    <mergeCell ref="AS41:AT41"/>
    <mergeCell ref="AU41:AW41"/>
    <mergeCell ref="T41:U41"/>
    <mergeCell ref="V41:X41"/>
    <mergeCell ref="Y41:Z41"/>
    <mergeCell ref="AA41:AC41"/>
    <mergeCell ref="AD41:AE41"/>
    <mergeCell ref="AF41:AH41"/>
    <mergeCell ref="A41:F41"/>
    <mergeCell ref="G41:I41"/>
    <mergeCell ref="J41:K41"/>
    <mergeCell ref="CI41:CK41"/>
    <mergeCell ref="CL41:CM41"/>
    <mergeCell ref="BY42:CA42"/>
    <mergeCell ref="CB42:CC42"/>
    <mergeCell ref="CD42:CF42"/>
    <mergeCell ref="CG42:CH42"/>
    <mergeCell ref="CI42:CK42"/>
    <mergeCell ref="CL42:CM42"/>
    <mergeCell ref="BJ42:BL42"/>
    <mergeCell ref="BM42:BN42"/>
    <mergeCell ref="BO42:BQ42"/>
    <mergeCell ref="BR42:BS42"/>
    <mergeCell ref="BT42:BV42"/>
    <mergeCell ref="BW42:BX42"/>
    <mergeCell ref="AU42:AW42"/>
    <mergeCell ref="AX42:AY42"/>
    <mergeCell ref="AZ42:BB42"/>
    <mergeCell ref="AS47:AT47"/>
    <mergeCell ref="AU47:AW47"/>
    <mergeCell ref="T47:U47"/>
    <mergeCell ref="V47:X47"/>
    <mergeCell ref="Y47:Z47"/>
    <mergeCell ref="AA47:AC47"/>
    <mergeCell ref="AD47:AE47"/>
    <mergeCell ref="AF47:AH47"/>
    <mergeCell ref="A47:F47"/>
    <mergeCell ref="G47:I47"/>
    <mergeCell ref="J47:K47"/>
    <mergeCell ref="L47:N47"/>
    <mergeCell ref="O47:P47"/>
    <mergeCell ref="Q47:S47"/>
    <mergeCell ref="A45:F45"/>
    <mergeCell ref="G45:I45"/>
    <mergeCell ref="J45:K45"/>
    <mergeCell ref="L45:N45"/>
    <mergeCell ref="O45:P45"/>
    <mergeCell ref="Q45:S45"/>
    <mergeCell ref="T45:U45"/>
    <mergeCell ref="V45:X45"/>
    <mergeCell ref="Y45:Z45"/>
    <mergeCell ref="AA45:AC45"/>
    <mergeCell ref="AD45:AE45"/>
    <mergeCell ref="AF45:AH45"/>
    <mergeCell ref="AU46:AW46"/>
    <mergeCell ref="A46:F46"/>
    <mergeCell ref="G46:I46"/>
    <mergeCell ref="J46:K46"/>
    <mergeCell ref="L46:N46"/>
    <mergeCell ref="O46:P46"/>
    <mergeCell ref="CI47:CK47"/>
    <mergeCell ref="CL47:CM47"/>
    <mergeCell ref="A52:F52"/>
    <mergeCell ref="G52:K52"/>
    <mergeCell ref="L52:N53"/>
    <mergeCell ref="O52:Q53"/>
    <mergeCell ref="R52:T53"/>
    <mergeCell ref="BM47:BN47"/>
    <mergeCell ref="BO47:BQ47"/>
    <mergeCell ref="BR47:BS47"/>
    <mergeCell ref="BT47:BV47"/>
    <mergeCell ref="BW47:BX47"/>
    <mergeCell ref="BY47:CA47"/>
    <mergeCell ref="AX47:AY47"/>
    <mergeCell ref="AZ47:BB47"/>
    <mergeCell ref="BC47:BD47"/>
    <mergeCell ref="BE47:BG47"/>
    <mergeCell ref="BH47:BI47"/>
    <mergeCell ref="BJ47:BL47"/>
    <mergeCell ref="AI47:AJ47"/>
    <mergeCell ref="U52:W53"/>
    <mergeCell ref="X52:Z53"/>
    <mergeCell ref="AA52:AB53"/>
    <mergeCell ref="AC52:AD53"/>
    <mergeCell ref="AF52:AK52"/>
    <mergeCell ref="AU52:AW53"/>
    <mergeCell ref="CF52:CH53"/>
    <mergeCell ref="CI52:CJ53"/>
    <mergeCell ref="CC52:CE53"/>
    <mergeCell ref="AK47:AM47"/>
    <mergeCell ref="AN47:AO47"/>
    <mergeCell ref="AP47:AR47"/>
    <mergeCell ref="AC55:AD55"/>
    <mergeCell ref="AF55:AK55"/>
    <mergeCell ref="AU55:AW55"/>
    <mergeCell ref="AL55:AN55"/>
    <mergeCell ref="AO55:AQ55"/>
    <mergeCell ref="AR55:AT55"/>
    <mergeCell ref="O54:Q54"/>
    <mergeCell ref="R54:T54"/>
    <mergeCell ref="A53:F53"/>
    <mergeCell ref="G53:I53"/>
    <mergeCell ref="J53:K53"/>
    <mergeCell ref="AF53:AK53"/>
    <mergeCell ref="AL52:AN53"/>
    <mergeCell ref="AO52:AQ53"/>
    <mergeCell ref="AR52:AT53"/>
    <mergeCell ref="A55:F55"/>
    <mergeCell ref="G55:I55"/>
    <mergeCell ref="J55:K55"/>
    <mergeCell ref="L55:N55"/>
    <mergeCell ref="O55:Q55"/>
    <mergeCell ref="R55:T55"/>
    <mergeCell ref="U55:W55"/>
    <mergeCell ref="X55:Z55"/>
    <mergeCell ref="AA55:AB55"/>
    <mergeCell ref="AL54:AN54"/>
    <mergeCell ref="AO54:AQ54"/>
    <mergeCell ref="AR54:AT54"/>
    <mergeCell ref="U54:W54"/>
    <mergeCell ref="X54:Z54"/>
    <mergeCell ref="AA54:AB54"/>
    <mergeCell ref="AC54:AD54"/>
    <mergeCell ref="AF54:AK54"/>
    <mergeCell ref="AU54:AW54"/>
    <mergeCell ref="BZ54:CB54"/>
    <mergeCell ref="A54:F54"/>
    <mergeCell ref="G54:I54"/>
    <mergeCell ref="J54:K54"/>
    <mergeCell ref="L54:N54"/>
    <mergeCell ref="AX54:AY54"/>
    <mergeCell ref="BJ54:BK54"/>
    <mergeCell ref="AX55:AY55"/>
    <mergeCell ref="BA55:BC55"/>
    <mergeCell ref="BA54:BC54"/>
    <mergeCell ref="BD54:BF54"/>
    <mergeCell ref="BG54:BI54"/>
    <mergeCell ref="AC57:AD57"/>
    <mergeCell ref="AF57:AK57"/>
    <mergeCell ref="AU57:AW57"/>
    <mergeCell ref="AL57:AN57"/>
    <mergeCell ref="AO57:AQ57"/>
    <mergeCell ref="AR57:AT57"/>
    <mergeCell ref="BZ56:CB56"/>
    <mergeCell ref="A57:F57"/>
    <mergeCell ref="G57:I57"/>
    <mergeCell ref="J57:K57"/>
    <mergeCell ref="L57:N57"/>
    <mergeCell ref="O57:Q57"/>
    <mergeCell ref="R57:T57"/>
    <mergeCell ref="U57:W57"/>
    <mergeCell ref="X57:Z57"/>
    <mergeCell ref="AA57:AB57"/>
    <mergeCell ref="AL56:AN56"/>
    <mergeCell ref="AO56:AQ56"/>
    <mergeCell ref="AR56:AT56"/>
    <mergeCell ref="U56:W56"/>
    <mergeCell ref="X56:Z56"/>
    <mergeCell ref="AA56:AB56"/>
    <mergeCell ref="AC56:AD56"/>
    <mergeCell ref="AF56:AK56"/>
    <mergeCell ref="AU56:AW56"/>
    <mergeCell ref="A56:F56"/>
    <mergeCell ref="G56:I56"/>
    <mergeCell ref="J56:K56"/>
    <mergeCell ref="L56:N56"/>
    <mergeCell ref="AX56:AY56"/>
    <mergeCell ref="A60:F60"/>
    <mergeCell ref="A61:F61"/>
    <mergeCell ref="BJ56:BK56"/>
    <mergeCell ref="AX57:AY57"/>
    <mergeCell ref="BA57:BC57"/>
    <mergeCell ref="BD57:BF57"/>
    <mergeCell ref="BG57:BI57"/>
    <mergeCell ref="BJ57:BK57"/>
    <mergeCell ref="O56:Q56"/>
    <mergeCell ref="R56:T56"/>
    <mergeCell ref="A62:F62"/>
    <mergeCell ref="A63:F63"/>
    <mergeCell ref="A64:F64"/>
    <mergeCell ref="AL58:AN58"/>
    <mergeCell ref="AO58:AQ58"/>
    <mergeCell ref="AR58:AT58"/>
    <mergeCell ref="BQ58:BV58"/>
    <mergeCell ref="CC58:CE58"/>
    <mergeCell ref="BW58:BY58"/>
    <mergeCell ref="U58:W58"/>
    <mergeCell ref="X58:Z58"/>
    <mergeCell ref="AA58:AB58"/>
    <mergeCell ref="AC58:AD58"/>
    <mergeCell ref="AF58:AK58"/>
    <mergeCell ref="AU58:AW58"/>
    <mergeCell ref="A58:F58"/>
    <mergeCell ref="G58:I58"/>
    <mergeCell ref="J58:K58"/>
    <mergeCell ref="L58:N58"/>
    <mergeCell ref="O58:Q58"/>
    <mergeCell ref="R58:T58"/>
    <mergeCell ref="AX58:AY58"/>
    <mergeCell ref="BA58:BC58"/>
    <mergeCell ref="BD58:BF58"/>
    <mergeCell ref="BG58:BI58"/>
    <mergeCell ref="BJ58:BK58"/>
    <mergeCell ref="A74:F74"/>
    <mergeCell ref="G74:K74"/>
    <mergeCell ref="L74:O74"/>
    <mergeCell ref="P74:T74"/>
    <mergeCell ref="U74:X74"/>
    <mergeCell ref="Y74:AD74"/>
    <mergeCell ref="U71:X72"/>
    <mergeCell ref="Y71:AD72"/>
    <mergeCell ref="A72:F72"/>
    <mergeCell ref="A73:F73"/>
    <mergeCell ref="G73:K73"/>
    <mergeCell ref="L73:O73"/>
    <mergeCell ref="P73:T73"/>
    <mergeCell ref="U73:X73"/>
    <mergeCell ref="Y73:AD73"/>
    <mergeCell ref="A65:F65"/>
    <mergeCell ref="A66:F66"/>
    <mergeCell ref="A71:F71"/>
    <mergeCell ref="G71:K72"/>
    <mergeCell ref="L71:O72"/>
    <mergeCell ref="P71:T72"/>
    <mergeCell ref="Y79:AD80"/>
    <mergeCell ref="A77:F77"/>
    <mergeCell ref="G77:K77"/>
    <mergeCell ref="L77:O77"/>
    <mergeCell ref="P77:T77"/>
    <mergeCell ref="U77:X77"/>
    <mergeCell ref="Y77:AD77"/>
    <mergeCell ref="A76:F76"/>
    <mergeCell ref="G76:K76"/>
    <mergeCell ref="L76:O76"/>
    <mergeCell ref="P76:T76"/>
    <mergeCell ref="U76:X76"/>
    <mergeCell ref="Y76:AD76"/>
    <mergeCell ref="A75:F75"/>
    <mergeCell ref="G75:K75"/>
    <mergeCell ref="L75:O75"/>
    <mergeCell ref="P75:T75"/>
    <mergeCell ref="U75:X75"/>
    <mergeCell ref="Y75:AD75"/>
    <mergeCell ref="U81:X81"/>
    <mergeCell ref="Y81:AD81"/>
    <mergeCell ref="CU79:CW80"/>
    <mergeCell ref="CX79:CZ80"/>
    <mergeCell ref="A80:F80"/>
    <mergeCell ref="AF80:AK80"/>
    <mergeCell ref="AX80:BC80"/>
    <mergeCell ref="BQ80:BV80"/>
    <mergeCell ref="CI80:CN80"/>
    <mergeCell ref="BZ79:CB80"/>
    <mergeCell ref="CC79:CE80"/>
    <mergeCell ref="CF79:CH80"/>
    <mergeCell ref="CI79:CN79"/>
    <mergeCell ref="CO79:CQ80"/>
    <mergeCell ref="CR79:CT80"/>
    <mergeCell ref="BD79:BF80"/>
    <mergeCell ref="BG79:BI80"/>
    <mergeCell ref="BJ79:BL80"/>
    <mergeCell ref="BM79:BO80"/>
    <mergeCell ref="BQ79:BV79"/>
    <mergeCell ref="BW79:BY80"/>
    <mergeCell ref="AF79:AK79"/>
    <mergeCell ref="AL79:AN80"/>
    <mergeCell ref="AO79:AQ80"/>
    <mergeCell ref="AR79:AT80"/>
    <mergeCell ref="AU79:AW80"/>
    <mergeCell ref="AX79:BC79"/>
    <mergeCell ref="A79:F79"/>
    <mergeCell ref="G79:K80"/>
    <mergeCell ref="L79:O80"/>
    <mergeCell ref="P79:T80"/>
    <mergeCell ref="U79:X80"/>
    <mergeCell ref="CU81:CW81"/>
    <mergeCell ref="CX81:CZ81"/>
    <mergeCell ref="A82:F82"/>
    <mergeCell ref="G82:K82"/>
    <mergeCell ref="L82:O82"/>
    <mergeCell ref="P82:T82"/>
    <mergeCell ref="U82:X82"/>
    <mergeCell ref="Y82:AD82"/>
    <mergeCell ref="AF82:AK82"/>
    <mergeCell ref="AL82:AN82"/>
    <mergeCell ref="BZ81:CB81"/>
    <mergeCell ref="CC81:CE81"/>
    <mergeCell ref="CF81:CH81"/>
    <mergeCell ref="CI81:CN81"/>
    <mergeCell ref="CO81:CQ81"/>
    <mergeCell ref="CR81:CT81"/>
    <mergeCell ref="BD81:BF81"/>
    <mergeCell ref="BG81:BI81"/>
    <mergeCell ref="BJ81:BL81"/>
    <mergeCell ref="BM81:BO81"/>
    <mergeCell ref="BQ81:BV81"/>
    <mergeCell ref="BW81:BY81"/>
    <mergeCell ref="AF81:AK81"/>
    <mergeCell ref="AL81:AN81"/>
    <mergeCell ref="AO81:AQ81"/>
    <mergeCell ref="AR81:AT81"/>
    <mergeCell ref="AU81:AW81"/>
    <mergeCell ref="AX81:BC81"/>
    <mergeCell ref="A81:F81"/>
    <mergeCell ref="G81:K81"/>
    <mergeCell ref="L81:O81"/>
    <mergeCell ref="P81:T81"/>
    <mergeCell ref="A83:F83"/>
    <mergeCell ref="G83:K83"/>
    <mergeCell ref="L83:O83"/>
    <mergeCell ref="P83:T83"/>
    <mergeCell ref="U83:X83"/>
    <mergeCell ref="Y83:AD83"/>
    <mergeCell ref="CF82:CH82"/>
    <mergeCell ref="CI82:CN82"/>
    <mergeCell ref="CO82:CQ82"/>
    <mergeCell ref="CR82:CT82"/>
    <mergeCell ref="CU82:CW82"/>
    <mergeCell ref="CX82:CZ82"/>
    <mergeCell ref="BJ82:BL82"/>
    <mergeCell ref="BM82:BO82"/>
    <mergeCell ref="BQ82:BV82"/>
    <mergeCell ref="BW82:BY82"/>
    <mergeCell ref="BZ82:CB82"/>
    <mergeCell ref="CC82:CE82"/>
    <mergeCell ref="AO82:AQ82"/>
    <mergeCell ref="AR82:AT82"/>
    <mergeCell ref="AU82:AW82"/>
    <mergeCell ref="AX82:BC82"/>
    <mergeCell ref="BD82:BF82"/>
    <mergeCell ref="BG82:BI82"/>
    <mergeCell ref="CU83:CW83"/>
    <mergeCell ref="CX83:CZ83"/>
    <mergeCell ref="U84:X84"/>
    <mergeCell ref="Y84:AD84"/>
    <mergeCell ref="AF84:AK84"/>
    <mergeCell ref="AL84:AN84"/>
    <mergeCell ref="BZ83:CB83"/>
    <mergeCell ref="CC83:CE83"/>
    <mergeCell ref="CF83:CH83"/>
    <mergeCell ref="CI83:CN83"/>
    <mergeCell ref="CO83:CQ83"/>
    <mergeCell ref="CR83:CT83"/>
    <mergeCell ref="BD83:BF83"/>
    <mergeCell ref="BG83:BI83"/>
    <mergeCell ref="BJ83:BL83"/>
    <mergeCell ref="BM83:BO83"/>
    <mergeCell ref="BQ83:BV83"/>
    <mergeCell ref="BW83:BY83"/>
    <mergeCell ref="AF83:AK83"/>
    <mergeCell ref="AL83:AN83"/>
    <mergeCell ref="AO83:AQ83"/>
    <mergeCell ref="AR83:AT83"/>
    <mergeCell ref="AU83:AW83"/>
    <mergeCell ref="AX83:BC83"/>
    <mergeCell ref="A85:F85"/>
    <mergeCell ref="G85:K85"/>
    <mergeCell ref="L85:O85"/>
    <mergeCell ref="P85:T85"/>
    <mergeCell ref="A88:F88"/>
    <mergeCell ref="AF88:AK88"/>
    <mergeCell ref="U85:X85"/>
    <mergeCell ref="Y85:AD85"/>
    <mergeCell ref="CF84:CH84"/>
    <mergeCell ref="CI84:CN84"/>
    <mergeCell ref="CO84:CQ84"/>
    <mergeCell ref="CR84:CT84"/>
    <mergeCell ref="CU84:CW84"/>
    <mergeCell ref="CX84:CZ84"/>
    <mergeCell ref="BJ84:BL84"/>
    <mergeCell ref="BM84:BO84"/>
    <mergeCell ref="BQ84:BV84"/>
    <mergeCell ref="BW84:BY84"/>
    <mergeCell ref="BZ84:CB84"/>
    <mergeCell ref="CC84:CE84"/>
    <mergeCell ref="AO84:AQ84"/>
    <mergeCell ref="AR84:AT84"/>
    <mergeCell ref="AU84:AW84"/>
    <mergeCell ref="AX84:BC84"/>
    <mergeCell ref="BD84:BF84"/>
    <mergeCell ref="BG84:BI84"/>
    <mergeCell ref="CU85:CW85"/>
    <mergeCell ref="CX85:CZ85"/>
    <mergeCell ref="A84:F84"/>
    <mergeCell ref="G84:K84"/>
    <mergeCell ref="L84:O84"/>
    <mergeCell ref="P84:T84"/>
    <mergeCell ref="CR89:CT89"/>
    <mergeCell ref="CU89:CW89"/>
    <mergeCell ref="CX89:CZ89"/>
    <mergeCell ref="A87:F87"/>
    <mergeCell ref="G87:K88"/>
    <mergeCell ref="L87:O88"/>
    <mergeCell ref="P87:T88"/>
    <mergeCell ref="U87:X88"/>
    <mergeCell ref="Y87:AD88"/>
    <mergeCell ref="AF87:AK87"/>
    <mergeCell ref="AL87:AN88"/>
    <mergeCell ref="BZ85:CB85"/>
    <mergeCell ref="CC85:CE85"/>
    <mergeCell ref="CF85:CH85"/>
    <mergeCell ref="CI85:CN85"/>
    <mergeCell ref="CO85:CQ85"/>
    <mergeCell ref="CR85:CT85"/>
    <mergeCell ref="BD85:BF85"/>
    <mergeCell ref="BG85:BI85"/>
    <mergeCell ref="BJ85:BL85"/>
    <mergeCell ref="BM85:BO85"/>
    <mergeCell ref="BQ85:BV85"/>
    <mergeCell ref="BW85:BY85"/>
    <mergeCell ref="AF85:AK85"/>
    <mergeCell ref="AL85:AN85"/>
    <mergeCell ref="AO85:AQ85"/>
    <mergeCell ref="AR85:AT85"/>
    <mergeCell ref="AU85:AW85"/>
    <mergeCell ref="AX85:BC85"/>
    <mergeCell ref="AX88:BC88"/>
    <mergeCell ref="BQ88:BV88"/>
    <mergeCell ref="CI88:CN88"/>
    <mergeCell ref="CF87:CH88"/>
    <mergeCell ref="CI87:CN87"/>
    <mergeCell ref="CO87:CQ88"/>
    <mergeCell ref="CR87:CT88"/>
    <mergeCell ref="CU87:CW88"/>
    <mergeCell ref="CX87:CZ88"/>
    <mergeCell ref="BJ87:BL88"/>
    <mergeCell ref="BM87:BO88"/>
    <mergeCell ref="BQ87:BV87"/>
    <mergeCell ref="BW87:BY88"/>
    <mergeCell ref="BZ87:CB88"/>
    <mergeCell ref="CC87:CE88"/>
    <mergeCell ref="AO87:AQ88"/>
    <mergeCell ref="AR87:AT88"/>
    <mergeCell ref="AU87:AW88"/>
    <mergeCell ref="AX87:BC87"/>
    <mergeCell ref="BD87:BF88"/>
    <mergeCell ref="BG87:BI88"/>
    <mergeCell ref="A90:F90"/>
    <mergeCell ref="G90:K90"/>
    <mergeCell ref="L90:O90"/>
    <mergeCell ref="P90:T90"/>
    <mergeCell ref="U90:X90"/>
    <mergeCell ref="Y90:AD90"/>
    <mergeCell ref="AF90:AK90"/>
    <mergeCell ref="BW89:BY89"/>
    <mergeCell ref="BZ89:CB89"/>
    <mergeCell ref="CC89:CE89"/>
    <mergeCell ref="CF89:CH89"/>
    <mergeCell ref="CI89:CN89"/>
    <mergeCell ref="CO89:CQ89"/>
    <mergeCell ref="AX89:BC89"/>
    <mergeCell ref="BD89:BF89"/>
    <mergeCell ref="BG89:BI89"/>
    <mergeCell ref="BJ89:BL89"/>
    <mergeCell ref="BM89:BO89"/>
    <mergeCell ref="BQ89:BV89"/>
    <mergeCell ref="Y89:AD89"/>
    <mergeCell ref="AF89:AK89"/>
    <mergeCell ref="AL89:AN89"/>
    <mergeCell ref="AO89:AQ89"/>
    <mergeCell ref="AR89:AT89"/>
    <mergeCell ref="AU89:AW89"/>
    <mergeCell ref="A89:F89"/>
    <mergeCell ref="G89:K89"/>
    <mergeCell ref="L89:O89"/>
    <mergeCell ref="P89:T89"/>
    <mergeCell ref="U89:X89"/>
    <mergeCell ref="CX90:CZ90"/>
    <mergeCell ref="A91:F91"/>
    <mergeCell ref="G91:K91"/>
    <mergeCell ref="L91:O91"/>
    <mergeCell ref="P91:T91"/>
    <mergeCell ref="U91:X91"/>
    <mergeCell ref="Y91:AD91"/>
    <mergeCell ref="AF91:AK91"/>
    <mergeCell ref="AL91:AN91"/>
    <mergeCell ref="AO91:AQ91"/>
    <mergeCell ref="CC90:CE90"/>
    <mergeCell ref="CF90:CH90"/>
    <mergeCell ref="CI90:CN90"/>
    <mergeCell ref="CO90:CQ90"/>
    <mergeCell ref="CR90:CT90"/>
    <mergeCell ref="CU90:CW90"/>
    <mergeCell ref="BG90:BI90"/>
    <mergeCell ref="BJ90:BL90"/>
    <mergeCell ref="BM90:BO90"/>
    <mergeCell ref="BQ90:BV90"/>
    <mergeCell ref="BW90:BY90"/>
    <mergeCell ref="BZ90:CB90"/>
    <mergeCell ref="AL90:AN90"/>
    <mergeCell ref="AO90:AQ90"/>
    <mergeCell ref="AR90:AT90"/>
    <mergeCell ref="AU90:AW90"/>
    <mergeCell ref="AX90:BC90"/>
    <mergeCell ref="BD90:BF90"/>
    <mergeCell ref="CI91:CN91"/>
    <mergeCell ref="CO91:CQ91"/>
    <mergeCell ref="CR91:CT91"/>
    <mergeCell ref="CU91:CW91"/>
    <mergeCell ref="CX91:CZ91"/>
    <mergeCell ref="A92:F92"/>
    <mergeCell ref="G92:K92"/>
    <mergeCell ref="L92:O92"/>
    <mergeCell ref="P92:T92"/>
    <mergeCell ref="U92:X92"/>
    <mergeCell ref="BM91:BO91"/>
    <mergeCell ref="BQ91:BV91"/>
    <mergeCell ref="BW91:BY91"/>
    <mergeCell ref="BZ91:CB91"/>
    <mergeCell ref="CC91:CE91"/>
    <mergeCell ref="CF91:CH91"/>
    <mergeCell ref="AR91:AT91"/>
    <mergeCell ref="AU91:AW91"/>
    <mergeCell ref="AX91:BC91"/>
    <mergeCell ref="BD91:BF91"/>
    <mergeCell ref="BG91:BI91"/>
    <mergeCell ref="BJ91:BL91"/>
    <mergeCell ref="CR92:CT92"/>
    <mergeCell ref="CU92:CW92"/>
    <mergeCell ref="CX92:CZ92"/>
    <mergeCell ref="A93:F93"/>
    <mergeCell ref="G93:K93"/>
    <mergeCell ref="L93:O93"/>
    <mergeCell ref="P93:T93"/>
    <mergeCell ref="U93:X93"/>
    <mergeCell ref="Y93:AD93"/>
    <mergeCell ref="AF93:AK93"/>
    <mergeCell ref="BW92:BY92"/>
    <mergeCell ref="BZ92:CB92"/>
    <mergeCell ref="CC92:CE92"/>
    <mergeCell ref="CF92:CH92"/>
    <mergeCell ref="CI92:CN92"/>
    <mergeCell ref="CO92:CQ92"/>
    <mergeCell ref="AX92:BC92"/>
    <mergeCell ref="BD92:BF92"/>
    <mergeCell ref="BG92:BI92"/>
    <mergeCell ref="BJ92:BL92"/>
    <mergeCell ref="BM92:BO92"/>
    <mergeCell ref="BQ92:BV92"/>
    <mergeCell ref="Y92:AD92"/>
    <mergeCell ref="AF92:AK92"/>
    <mergeCell ref="AL92:AN92"/>
    <mergeCell ref="AO92:AQ92"/>
    <mergeCell ref="AR92:AT92"/>
    <mergeCell ref="AU92:AW92"/>
    <mergeCell ref="CX93:CZ93"/>
    <mergeCell ref="A97:F98"/>
    <mergeCell ref="G97:K97"/>
    <mergeCell ref="L97:P97"/>
    <mergeCell ref="Q97:U97"/>
    <mergeCell ref="V97:Z97"/>
    <mergeCell ref="AA97:AE97"/>
    <mergeCell ref="AF97:AJ97"/>
    <mergeCell ref="AK97:AO97"/>
    <mergeCell ref="AP97:AT97"/>
    <mergeCell ref="CC93:CE93"/>
    <mergeCell ref="CF93:CH93"/>
    <mergeCell ref="CI93:CN93"/>
    <mergeCell ref="CO93:CQ93"/>
    <mergeCell ref="CR93:CT93"/>
    <mergeCell ref="CU93:CW93"/>
    <mergeCell ref="BG93:BI93"/>
    <mergeCell ref="BJ93:BL93"/>
    <mergeCell ref="BM93:BO93"/>
    <mergeCell ref="BQ93:BV93"/>
    <mergeCell ref="BW93:BY93"/>
    <mergeCell ref="BZ93:CB93"/>
    <mergeCell ref="AL93:AN93"/>
    <mergeCell ref="AO93:AQ93"/>
    <mergeCell ref="AR93:AT93"/>
    <mergeCell ref="AU93:AW93"/>
    <mergeCell ref="AX93:BC93"/>
    <mergeCell ref="BD93:BF93"/>
    <mergeCell ref="AI98:AJ98"/>
    <mergeCell ref="AK98:AM98"/>
    <mergeCell ref="BY97:CC97"/>
    <mergeCell ref="CD97:CH97"/>
    <mergeCell ref="CI97:CM97"/>
    <mergeCell ref="G98:I98"/>
    <mergeCell ref="J98:K98"/>
    <mergeCell ref="L98:N98"/>
    <mergeCell ref="O98:P98"/>
    <mergeCell ref="Q98:S98"/>
    <mergeCell ref="T98:U98"/>
    <mergeCell ref="V98:X98"/>
    <mergeCell ref="AU97:AY97"/>
    <mergeCell ref="AZ97:BD97"/>
    <mergeCell ref="BE97:BI97"/>
    <mergeCell ref="BJ97:BN97"/>
    <mergeCell ref="BO97:BS97"/>
    <mergeCell ref="BT97:BX97"/>
    <mergeCell ref="CG98:CH98"/>
    <mergeCell ref="CI98:CK98"/>
    <mergeCell ref="CL98:CM98"/>
    <mergeCell ref="A99:D103"/>
    <mergeCell ref="E99:F99"/>
    <mergeCell ref="G99:I99"/>
    <mergeCell ref="J99:K99"/>
    <mergeCell ref="L99:N99"/>
    <mergeCell ref="O99:P99"/>
    <mergeCell ref="Q99:S99"/>
    <mergeCell ref="BR98:BS98"/>
    <mergeCell ref="BT98:BV98"/>
    <mergeCell ref="BW98:BX98"/>
    <mergeCell ref="BY98:CA98"/>
    <mergeCell ref="CB98:CC98"/>
    <mergeCell ref="CD98:CF98"/>
    <mergeCell ref="BC98:BD98"/>
    <mergeCell ref="BE98:BG98"/>
    <mergeCell ref="BH98:BI98"/>
    <mergeCell ref="BJ98:BL98"/>
    <mergeCell ref="BM98:BN98"/>
    <mergeCell ref="BO98:BQ98"/>
    <mergeCell ref="AN98:AO98"/>
    <mergeCell ref="AP98:AR98"/>
    <mergeCell ref="AS98:AT98"/>
    <mergeCell ref="AU98:AW98"/>
    <mergeCell ref="AX98:AY98"/>
    <mergeCell ref="AZ98:BB98"/>
    <mergeCell ref="Y98:Z98"/>
    <mergeCell ref="AA98:AC98"/>
    <mergeCell ref="AD98:AE98"/>
    <mergeCell ref="AF98:AH98"/>
    <mergeCell ref="E100:F100"/>
    <mergeCell ref="G100:I100"/>
    <mergeCell ref="J100:K100"/>
    <mergeCell ref="L100:N100"/>
    <mergeCell ref="O100:P100"/>
    <mergeCell ref="BM99:BN99"/>
    <mergeCell ref="BO99:BQ99"/>
    <mergeCell ref="BR99:BS99"/>
    <mergeCell ref="BT99:BV99"/>
    <mergeCell ref="BW99:BX99"/>
    <mergeCell ref="BY99:CA99"/>
    <mergeCell ref="AX99:AY99"/>
    <mergeCell ref="AZ99:BB99"/>
    <mergeCell ref="BC99:BD99"/>
    <mergeCell ref="BE99:BG99"/>
    <mergeCell ref="BH99:BI99"/>
    <mergeCell ref="BJ99:BL99"/>
    <mergeCell ref="AI99:AJ99"/>
    <mergeCell ref="AK99:AM99"/>
    <mergeCell ref="AN99:AO99"/>
    <mergeCell ref="AP99:AR99"/>
    <mergeCell ref="AS99:AT99"/>
    <mergeCell ref="AU99:AW99"/>
    <mergeCell ref="T99:U99"/>
    <mergeCell ref="V99:X99"/>
    <mergeCell ref="Y99:Z99"/>
    <mergeCell ref="AA99:AC99"/>
    <mergeCell ref="AD99:AE99"/>
    <mergeCell ref="AF99:AH99"/>
    <mergeCell ref="AF100:AH100"/>
    <mergeCell ref="AI100:AJ100"/>
    <mergeCell ref="AK100:AM100"/>
    <mergeCell ref="AN100:AO100"/>
    <mergeCell ref="AP100:AR100"/>
    <mergeCell ref="AS100:AT100"/>
    <mergeCell ref="Q100:S100"/>
    <mergeCell ref="T100:U100"/>
    <mergeCell ref="V100:X100"/>
    <mergeCell ref="Y100:Z100"/>
    <mergeCell ref="AA100:AC100"/>
    <mergeCell ref="AD100:AE100"/>
    <mergeCell ref="CB99:CC99"/>
    <mergeCell ref="CD99:CF99"/>
    <mergeCell ref="CG99:CH99"/>
    <mergeCell ref="CI99:CK99"/>
    <mergeCell ref="CL99:CM99"/>
    <mergeCell ref="BY100:CA100"/>
    <mergeCell ref="CB100:CC100"/>
    <mergeCell ref="CD100:CF100"/>
    <mergeCell ref="CG100:CH100"/>
    <mergeCell ref="CI100:CK100"/>
    <mergeCell ref="CL100:CM100"/>
    <mergeCell ref="BJ100:BL100"/>
    <mergeCell ref="BM100:BN100"/>
    <mergeCell ref="BO100:BQ100"/>
    <mergeCell ref="BR100:BS100"/>
    <mergeCell ref="BT100:BV100"/>
    <mergeCell ref="BW100:BX100"/>
    <mergeCell ref="AU100:AW100"/>
    <mergeCell ref="AX100:AY100"/>
    <mergeCell ref="AZ100:BB100"/>
    <mergeCell ref="BC100:BD100"/>
    <mergeCell ref="BE100:BG100"/>
    <mergeCell ref="BH100:BI100"/>
    <mergeCell ref="E102:F102"/>
    <mergeCell ref="G102:I102"/>
    <mergeCell ref="L102:N102"/>
    <mergeCell ref="Q102:S102"/>
    <mergeCell ref="V102:X102"/>
    <mergeCell ref="AA102:AC102"/>
    <mergeCell ref="BJ101:BL101"/>
    <mergeCell ref="BO101:BQ101"/>
    <mergeCell ref="BT101:BV101"/>
    <mergeCell ref="BY101:CA101"/>
    <mergeCell ref="CD101:CF101"/>
    <mergeCell ref="CI101:CK101"/>
    <mergeCell ref="AF101:AH101"/>
    <mergeCell ref="AK101:AM101"/>
    <mergeCell ref="AP101:AR101"/>
    <mergeCell ref="AU101:AW101"/>
    <mergeCell ref="AZ101:BB101"/>
    <mergeCell ref="BE101:BG101"/>
    <mergeCell ref="E101:F101"/>
    <mergeCell ref="G101:I101"/>
    <mergeCell ref="L101:N101"/>
    <mergeCell ref="Q101:S101"/>
    <mergeCell ref="V101:X101"/>
    <mergeCell ref="AA101:AC101"/>
    <mergeCell ref="BT104:BV104"/>
    <mergeCell ref="AS104:AT104"/>
    <mergeCell ref="AU104:AW104"/>
    <mergeCell ref="BJ102:BL102"/>
    <mergeCell ref="BO102:BQ102"/>
    <mergeCell ref="BT102:BV102"/>
    <mergeCell ref="BY102:CA102"/>
    <mergeCell ref="CD102:CF102"/>
    <mergeCell ref="CI102:CK102"/>
    <mergeCell ref="AF102:AH102"/>
    <mergeCell ref="AK102:AM102"/>
    <mergeCell ref="AP102:AR102"/>
    <mergeCell ref="AU102:AW102"/>
    <mergeCell ref="AZ102:BB102"/>
    <mergeCell ref="BE102:BG102"/>
    <mergeCell ref="BJ103:BL103"/>
    <mergeCell ref="BO103:BQ103"/>
    <mergeCell ref="BT103:BV103"/>
    <mergeCell ref="BY103:CA103"/>
    <mergeCell ref="CD103:CF103"/>
    <mergeCell ref="CI103:CK103"/>
    <mergeCell ref="AF103:AH103"/>
    <mergeCell ref="AK103:AM103"/>
    <mergeCell ref="AP103:AR103"/>
    <mergeCell ref="AU103:AW103"/>
    <mergeCell ref="AZ103:BB103"/>
    <mergeCell ref="BE103:BG103"/>
    <mergeCell ref="BC104:BD104"/>
    <mergeCell ref="BE104:BG104"/>
    <mergeCell ref="E103:F103"/>
    <mergeCell ref="G103:I103"/>
    <mergeCell ref="L103:N103"/>
    <mergeCell ref="Q103:S103"/>
    <mergeCell ref="V103:X103"/>
    <mergeCell ref="AA103:AC103"/>
    <mergeCell ref="V104:X104"/>
    <mergeCell ref="Y104:Z104"/>
    <mergeCell ref="AA104:AC104"/>
    <mergeCell ref="E106:F106"/>
    <mergeCell ref="G106:I106"/>
    <mergeCell ref="J106:K106"/>
    <mergeCell ref="L106:N106"/>
    <mergeCell ref="O106:P106"/>
    <mergeCell ref="Q106:S106"/>
    <mergeCell ref="T106:U106"/>
    <mergeCell ref="AU105:AW105"/>
    <mergeCell ref="AD104:AE104"/>
    <mergeCell ref="AF104:AH104"/>
    <mergeCell ref="AI104:AJ104"/>
    <mergeCell ref="AK104:AM104"/>
    <mergeCell ref="AN104:AO104"/>
    <mergeCell ref="AP104:AR104"/>
    <mergeCell ref="O104:P104"/>
    <mergeCell ref="Q104:S104"/>
    <mergeCell ref="T104:U104"/>
    <mergeCell ref="A104:B113"/>
    <mergeCell ref="C104:D108"/>
    <mergeCell ref="E104:F104"/>
    <mergeCell ref="G104:I104"/>
    <mergeCell ref="J104:K104"/>
    <mergeCell ref="L104:N104"/>
    <mergeCell ref="E108:F108"/>
    <mergeCell ref="G108:I108"/>
    <mergeCell ref="L108:N108"/>
    <mergeCell ref="CL104:CM104"/>
    <mergeCell ref="E105:F105"/>
    <mergeCell ref="G105:I105"/>
    <mergeCell ref="L105:N105"/>
    <mergeCell ref="Q105:S105"/>
    <mergeCell ref="V105:X105"/>
    <mergeCell ref="AA105:AC105"/>
    <mergeCell ref="AF105:AH105"/>
    <mergeCell ref="AK105:AM105"/>
    <mergeCell ref="AP105:AR105"/>
    <mergeCell ref="BW104:BX104"/>
    <mergeCell ref="BY104:CA104"/>
    <mergeCell ref="CB104:CC104"/>
    <mergeCell ref="CD104:CF104"/>
    <mergeCell ref="CG104:CH104"/>
    <mergeCell ref="CI104:CK104"/>
    <mergeCell ref="BH104:BI104"/>
    <mergeCell ref="BJ104:BL104"/>
    <mergeCell ref="BM104:BN104"/>
    <mergeCell ref="AX104:AY104"/>
    <mergeCell ref="AZ104:BB104"/>
    <mergeCell ref="BO104:BQ104"/>
    <mergeCell ref="BR104:BS104"/>
    <mergeCell ref="BJ106:BL106"/>
    <mergeCell ref="BM106:BN106"/>
    <mergeCell ref="AK106:AM106"/>
    <mergeCell ref="AN106:AO106"/>
    <mergeCell ref="AP106:AR106"/>
    <mergeCell ref="AS106:AT106"/>
    <mergeCell ref="AU106:AW106"/>
    <mergeCell ref="AX106:AY106"/>
    <mergeCell ref="V106:X106"/>
    <mergeCell ref="Y106:Z106"/>
    <mergeCell ref="AA106:AC106"/>
    <mergeCell ref="AD106:AE106"/>
    <mergeCell ref="AF106:AH106"/>
    <mergeCell ref="AI106:AJ106"/>
    <mergeCell ref="BY105:CA105"/>
    <mergeCell ref="CD105:CF105"/>
    <mergeCell ref="CI105:CK105"/>
    <mergeCell ref="BJ105:BL105"/>
    <mergeCell ref="BO105:BQ105"/>
    <mergeCell ref="BT105:BV105"/>
    <mergeCell ref="AZ105:BB105"/>
    <mergeCell ref="BE105:BG105"/>
    <mergeCell ref="BJ107:BL107"/>
    <mergeCell ref="BO107:BQ107"/>
    <mergeCell ref="BT107:BV107"/>
    <mergeCell ref="BY107:CA107"/>
    <mergeCell ref="CD107:CF107"/>
    <mergeCell ref="CI107:CK107"/>
    <mergeCell ref="AF107:AH107"/>
    <mergeCell ref="AK107:AM107"/>
    <mergeCell ref="AP107:AR107"/>
    <mergeCell ref="AU107:AW107"/>
    <mergeCell ref="AZ107:BB107"/>
    <mergeCell ref="BE107:BG107"/>
    <mergeCell ref="CD106:CF106"/>
    <mergeCell ref="CG106:CH106"/>
    <mergeCell ref="CI106:CK106"/>
    <mergeCell ref="CL106:CM106"/>
    <mergeCell ref="E107:F107"/>
    <mergeCell ref="G107:I107"/>
    <mergeCell ref="L107:N107"/>
    <mergeCell ref="Q107:S107"/>
    <mergeCell ref="V107:X107"/>
    <mergeCell ref="AA107:AC107"/>
    <mergeCell ref="BO106:BQ106"/>
    <mergeCell ref="BR106:BS106"/>
    <mergeCell ref="BT106:BV106"/>
    <mergeCell ref="BW106:BX106"/>
    <mergeCell ref="BY106:CA106"/>
    <mergeCell ref="CB106:CC106"/>
    <mergeCell ref="AZ106:BB106"/>
    <mergeCell ref="BC106:BD106"/>
    <mergeCell ref="BE106:BG106"/>
    <mergeCell ref="BH106:BI106"/>
    <mergeCell ref="BY108:CA108"/>
    <mergeCell ref="CD108:CF108"/>
    <mergeCell ref="CI108:CK108"/>
    <mergeCell ref="C109:D113"/>
    <mergeCell ref="E109:F109"/>
    <mergeCell ref="G109:I109"/>
    <mergeCell ref="J109:K109"/>
    <mergeCell ref="L109:N109"/>
    <mergeCell ref="O109:P109"/>
    <mergeCell ref="Q109:S109"/>
    <mergeCell ref="AU108:AW108"/>
    <mergeCell ref="AZ108:BB108"/>
    <mergeCell ref="BE108:BG108"/>
    <mergeCell ref="BJ108:BL108"/>
    <mergeCell ref="BO108:BQ108"/>
    <mergeCell ref="BT108:BV108"/>
    <mergeCell ref="Q108:S108"/>
    <mergeCell ref="V108:X108"/>
    <mergeCell ref="AA108:AC108"/>
    <mergeCell ref="AF108:AH108"/>
    <mergeCell ref="AK108:AM108"/>
    <mergeCell ref="AP108:AR108"/>
    <mergeCell ref="CB109:CC109"/>
    <mergeCell ref="CD109:CF109"/>
    <mergeCell ref="CG109:CH109"/>
    <mergeCell ref="CI109:CK109"/>
    <mergeCell ref="AK111:AM111"/>
    <mergeCell ref="AN111:AO111"/>
    <mergeCell ref="E111:F111"/>
    <mergeCell ref="G111:I111"/>
    <mergeCell ref="J111:K111"/>
    <mergeCell ref="L111:N111"/>
    <mergeCell ref="CL109:CM109"/>
    <mergeCell ref="E110:F110"/>
    <mergeCell ref="G110:I110"/>
    <mergeCell ref="L110:N110"/>
    <mergeCell ref="Q110:S110"/>
    <mergeCell ref="V110:X110"/>
    <mergeCell ref="BM109:BN109"/>
    <mergeCell ref="BO109:BQ109"/>
    <mergeCell ref="BR109:BS109"/>
    <mergeCell ref="BT109:BV109"/>
    <mergeCell ref="BW109:BX109"/>
    <mergeCell ref="BY109:CA109"/>
    <mergeCell ref="AX109:AY109"/>
    <mergeCell ref="AZ109:BB109"/>
    <mergeCell ref="BC109:BD109"/>
    <mergeCell ref="BE109:BG109"/>
    <mergeCell ref="BH109:BI109"/>
    <mergeCell ref="BJ109:BL109"/>
    <mergeCell ref="AI109:AJ109"/>
    <mergeCell ref="AK109:AM109"/>
    <mergeCell ref="AN109:AO109"/>
    <mergeCell ref="AP109:AR109"/>
    <mergeCell ref="AS109:AT109"/>
    <mergeCell ref="AU109:AW109"/>
    <mergeCell ref="T109:U109"/>
    <mergeCell ref="V109:X109"/>
    <mergeCell ref="Y109:Z109"/>
    <mergeCell ref="AA109:AC109"/>
    <mergeCell ref="CI110:CK110"/>
    <mergeCell ref="AD109:AE109"/>
    <mergeCell ref="AF109:AH109"/>
    <mergeCell ref="O111:P111"/>
    <mergeCell ref="Q111:S111"/>
    <mergeCell ref="T111:U111"/>
    <mergeCell ref="V111:X111"/>
    <mergeCell ref="Y111:Z111"/>
    <mergeCell ref="BE110:BG110"/>
    <mergeCell ref="BJ110:BL110"/>
    <mergeCell ref="BO110:BQ110"/>
    <mergeCell ref="BT110:BV110"/>
    <mergeCell ref="BY110:CA110"/>
    <mergeCell ref="CD110:CF110"/>
    <mergeCell ref="AA110:AC110"/>
    <mergeCell ref="AF110:AH110"/>
    <mergeCell ref="AK110:AM110"/>
    <mergeCell ref="AP110:AR110"/>
    <mergeCell ref="AU110:AW110"/>
    <mergeCell ref="AZ110:BB110"/>
    <mergeCell ref="CI111:CK111"/>
    <mergeCell ref="CL111:CM111"/>
    <mergeCell ref="E112:F112"/>
    <mergeCell ref="G112:I112"/>
    <mergeCell ref="L112:N112"/>
    <mergeCell ref="Q112:S112"/>
    <mergeCell ref="V112:X112"/>
    <mergeCell ref="AA112:AC112"/>
    <mergeCell ref="AF112:AH112"/>
    <mergeCell ref="AK112:AM112"/>
    <mergeCell ref="BT111:BV111"/>
    <mergeCell ref="BW111:BX111"/>
    <mergeCell ref="BY111:CA111"/>
    <mergeCell ref="CB111:CC111"/>
    <mergeCell ref="CD111:CF111"/>
    <mergeCell ref="CG111:CH111"/>
    <mergeCell ref="BE111:BG111"/>
    <mergeCell ref="BH111:BI111"/>
    <mergeCell ref="BJ111:BL111"/>
    <mergeCell ref="BM111:BN111"/>
    <mergeCell ref="BO111:BQ111"/>
    <mergeCell ref="BR111:BS111"/>
    <mergeCell ref="AP111:AR111"/>
    <mergeCell ref="AS111:AT111"/>
    <mergeCell ref="AU111:AW111"/>
    <mergeCell ref="AX111:AY111"/>
    <mergeCell ref="AZ111:BB111"/>
    <mergeCell ref="BC111:BD111"/>
    <mergeCell ref="AA111:AC111"/>
    <mergeCell ref="AD111:AE111"/>
    <mergeCell ref="AF111:AH111"/>
    <mergeCell ref="AI111:AJ111"/>
    <mergeCell ref="BJ113:BL113"/>
    <mergeCell ref="BO113:BQ113"/>
    <mergeCell ref="BT113:BV113"/>
    <mergeCell ref="BY113:CA113"/>
    <mergeCell ref="CD113:CF113"/>
    <mergeCell ref="CI113:CK113"/>
    <mergeCell ref="AF113:AH113"/>
    <mergeCell ref="AK113:AM113"/>
    <mergeCell ref="AP113:AR113"/>
    <mergeCell ref="AU113:AW113"/>
    <mergeCell ref="AZ113:BB113"/>
    <mergeCell ref="BE113:BG113"/>
    <mergeCell ref="BT112:BV112"/>
    <mergeCell ref="BY112:CA112"/>
    <mergeCell ref="CD112:CF112"/>
    <mergeCell ref="CI112:CK112"/>
    <mergeCell ref="E113:F113"/>
    <mergeCell ref="G113:I113"/>
    <mergeCell ref="L113:N113"/>
    <mergeCell ref="Q113:S113"/>
    <mergeCell ref="V113:X113"/>
    <mergeCell ref="AA113:AC113"/>
    <mergeCell ref="AP112:AR112"/>
    <mergeCell ref="AU112:AW112"/>
    <mergeCell ref="AZ112:BB112"/>
    <mergeCell ref="BE112:BG112"/>
    <mergeCell ref="BJ112:BL112"/>
    <mergeCell ref="BO112:BQ112"/>
    <mergeCell ref="AD114:AE114"/>
    <mergeCell ref="AF114:AH114"/>
    <mergeCell ref="AI114:AJ114"/>
    <mergeCell ref="AK114:AM114"/>
    <mergeCell ref="AN114:AO114"/>
    <mergeCell ref="AP114:AR114"/>
    <mergeCell ref="O114:P114"/>
    <mergeCell ref="Q114:S114"/>
    <mergeCell ref="T114:U114"/>
    <mergeCell ref="V114:X114"/>
    <mergeCell ref="Y114:Z114"/>
    <mergeCell ref="AA114:AC114"/>
    <mergeCell ref="A114:B121"/>
    <mergeCell ref="C114:D117"/>
    <mergeCell ref="E114:F114"/>
    <mergeCell ref="G114:I114"/>
    <mergeCell ref="J114:K114"/>
    <mergeCell ref="L114:N114"/>
    <mergeCell ref="AF115:AH115"/>
    <mergeCell ref="AI115:AJ115"/>
    <mergeCell ref="AK115:AM115"/>
    <mergeCell ref="AN115:AO115"/>
    <mergeCell ref="AI116:AJ116"/>
    <mergeCell ref="AK116:AM116"/>
    <mergeCell ref="E116:F116"/>
    <mergeCell ref="G116:I116"/>
    <mergeCell ref="J116:K116"/>
    <mergeCell ref="L116:N116"/>
    <mergeCell ref="O116:P116"/>
    <mergeCell ref="Q116:S116"/>
    <mergeCell ref="T116:U116"/>
    <mergeCell ref="V116:X116"/>
    <mergeCell ref="CL114:CM114"/>
    <mergeCell ref="E115:F115"/>
    <mergeCell ref="G115:I115"/>
    <mergeCell ref="J115:K115"/>
    <mergeCell ref="L115:N115"/>
    <mergeCell ref="O115:P115"/>
    <mergeCell ref="Q115:S115"/>
    <mergeCell ref="T115:U115"/>
    <mergeCell ref="V115:X115"/>
    <mergeCell ref="Y115:Z115"/>
    <mergeCell ref="BW114:BX114"/>
    <mergeCell ref="BY114:CA114"/>
    <mergeCell ref="CB114:CC114"/>
    <mergeCell ref="CD114:CF114"/>
    <mergeCell ref="CG114:CH114"/>
    <mergeCell ref="CI114:CK114"/>
    <mergeCell ref="BH114:BI114"/>
    <mergeCell ref="BJ114:BL114"/>
    <mergeCell ref="BM114:BN114"/>
    <mergeCell ref="BO114:BQ114"/>
    <mergeCell ref="BR114:BS114"/>
    <mergeCell ref="BT114:BV114"/>
    <mergeCell ref="AS114:AT114"/>
    <mergeCell ref="AU114:AW114"/>
    <mergeCell ref="AX114:AY114"/>
    <mergeCell ref="AZ114:BB114"/>
    <mergeCell ref="BC114:BD114"/>
    <mergeCell ref="BE114:BG114"/>
    <mergeCell ref="CI115:CK115"/>
    <mergeCell ref="CL115:CM115"/>
    <mergeCell ref="BT115:BV115"/>
    <mergeCell ref="BW115:BX115"/>
    <mergeCell ref="BY115:CA115"/>
    <mergeCell ref="CB115:CC115"/>
    <mergeCell ref="CD115:CF115"/>
    <mergeCell ref="CG115:CH115"/>
    <mergeCell ref="BE115:BG115"/>
    <mergeCell ref="BH115:BI115"/>
    <mergeCell ref="BJ115:BL115"/>
    <mergeCell ref="BM115:BN115"/>
    <mergeCell ref="BO115:BQ115"/>
    <mergeCell ref="BR115:BS115"/>
    <mergeCell ref="AP115:AR115"/>
    <mergeCell ref="AS115:AT115"/>
    <mergeCell ref="AU115:AW115"/>
    <mergeCell ref="AX115:AY115"/>
    <mergeCell ref="AZ115:BB115"/>
    <mergeCell ref="BC115:BD115"/>
    <mergeCell ref="AA115:AC115"/>
    <mergeCell ref="AD115:AE115"/>
    <mergeCell ref="CG116:CH116"/>
    <mergeCell ref="CI116:CK116"/>
    <mergeCell ref="CL116:CM116"/>
    <mergeCell ref="E117:F117"/>
    <mergeCell ref="G117:I117"/>
    <mergeCell ref="L117:N117"/>
    <mergeCell ref="Q117:S117"/>
    <mergeCell ref="V117:X117"/>
    <mergeCell ref="AA117:AC117"/>
    <mergeCell ref="AF117:AH117"/>
    <mergeCell ref="BR116:BS116"/>
    <mergeCell ref="BT116:BV116"/>
    <mergeCell ref="BW116:BX116"/>
    <mergeCell ref="BY116:CA116"/>
    <mergeCell ref="CB116:CC116"/>
    <mergeCell ref="CD116:CF116"/>
    <mergeCell ref="BC116:BD116"/>
    <mergeCell ref="BE116:BG116"/>
    <mergeCell ref="BH116:BI116"/>
    <mergeCell ref="BJ116:BL116"/>
    <mergeCell ref="BM116:BN116"/>
    <mergeCell ref="BO116:BQ116"/>
    <mergeCell ref="AN116:AO116"/>
    <mergeCell ref="AP116:AR116"/>
    <mergeCell ref="AS116:AT116"/>
    <mergeCell ref="AU116:AW116"/>
    <mergeCell ref="AX116:AY116"/>
    <mergeCell ref="AZ116:BB116"/>
    <mergeCell ref="Y116:Z116"/>
    <mergeCell ref="AA116:AC116"/>
    <mergeCell ref="AD116:AE116"/>
    <mergeCell ref="AF116:AH116"/>
    <mergeCell ref="AF118:AH118"/>
    <mergeCell ref="AI118:AJ118"/>
    <mergeCell ref="AK118:AM118"/>
    <mergeCell ref="AN118:AO118"/>
    <mergeCell ref="AP118:AR118"/>
    <mergeCell ref="O118:P118"/>
    <mergeCell ref="Q118:S118"/>
    <mergeCell ref="T118:U118"/>
    <mergeCell ref="V118:X118"/>
    <mergeCell ref="Y118:Z118"/>
    <mergeCell ref="AA118:AC118"/>
    <mergeCell ref="BO117:BQ117"/>
    <mergeCell ref="BT117:BV117"/>
    <mergeCell ref="BY117:CA117"/>
    <mergeCell ref="CD117:CF117"/>
    <mergeCell ref="CI117:CK117"/>
    <mergeCell ref="AK117:AM117"/>
    <mergeCell ref="AP117:AR117"/>
    <mergeCell ref="AU117:AW117"/>
    <mergeCell ref="AZ117:BB117"/>
    <mergeCell ref="BE117:BG117"/>
    <mergeCell ref="BJ117:BL117"/>
    <mergeCell ref="AI119:AJ119"/>
    <mergeCell ref="AK119:AM119"/>
    <mergeCell ref="AN119:AO119"/>
    <mergeCell ref="CL118:CM118"/>
    <mergeCell ref="E119:F119"/>
    <mergeCell ref="G119:I119"/>
    <mergeCell ref="J119:K119"/>
    <mergeCell ref="L119:N119"/>
    <mergeCell ref="O119:P119"/>
    <mergeCell ref="Q119:S119"/>
    <mergeCell ref="T119:U119"/>
    <mergeCell ref="V119:X119"/>
    <mergeCell ref="Y119:Z119"/>
    <mergeCell ref="BW118:BX118"/>
    <mergeCell ref="BY118:CA118"/>
    <mergeCell ref="CB118:CC118"/>
    <mergeCell ref="CD118:CF118"/>
    <mergeCell ref="CG118:CH118"/>
    <mergeCell ref="CI118:CK118"/>
    <mergeCell ref="BH118:BI118"/>
    <mergeCell ref="BJ118:BL118"/>
    <mergeCell ref="BM118:BN118"/>
    <mergeCell ref="BO118:BQ118"/>
    <mergeCell ref="BR118:BS118"/>
    <mergeCell ref="BT118:BV118"/>
    <mergeCell ref="AS118:AT118"/>
    <mergeCell ref="AU118:AW118"/>
    <mergeCell ref="AX118:AY118"/>
    <mergeCell ref="AZ118:BB118"/>
    <mergeCell ref="BC118:BD118"/>
    <mergeCell ref="BE118:BG118"/>
    <mergeCell ref="AD118:AE118"/>
    <mergeCell ref="AK120:AM120"/>
    <mergeCell ref="CI119:CK119"/>
    <mergeCell ref="CL119:CM119"/>
    <mergeCell ref="E120:F120"/>
    <mergeCell ref="G120:I120"/>
    <mergeCell ref="J120:K120"/>
    <mergeCell ref="L120:N120"/>
    <mergeCell ref="O120:P120"/>
    <mergeCell ref="Q120:S120"/>
    <mergeCell ref="T120:U120"/>
    <mergeCell ref="V120:X120"/>
    <mergeCell ref="BT119:BV119"/>
    <mergeCell ref="BW119:BX119"/>
    <mergeCell ref="BY119:CA119"/>
    <mergeCell ref="CB119:CC119"/>
    <mergeCell ref="CD119:CF119"/>
    <mergeCell ref="CG119:CH119"/>
    <mergeCell ref="BE119:BG119"/>
    <mergeCell ref="BH119:BI119"/>
    <mergeCell ref="BJ119:BL119"/>
    <mergeCell ref="BM119:BN119"/>
    <mergeCell ref="BO119:BQ119"/>
    <mergeCell ref="BR119:BS119"/>
    <mergeCell ref="AP119:AR119"/>
    <mergeCell ref="AS119:AT119"/>
    <mergeCell ref="AU119:AW119"/>
    <mergeCell ref="AX119:AY119"/>
    <mergeCell ref="AZ119:BB119"/>
    <mergeCell ref="BC119:BD119"/>
    <mergeCell ref="AA119:AC119"/>
    <mergeCell ref="AD119:AE119"/>
    <mergeCell ref="AF119:AH119"/>
    <mergeCell ref="CI120:CK120"/>
    <mergeCell ref="CL120:CM120"/>
    <mergeCell ref="E121:F121"/>
    <mergeCell ref="G121:I121"/>
    <mergeCell ref="L121:N121"/>
    <mergeCell ref="Q121:S121"/>
    <mergeCell ref="V121:X121"/>
    <mergeCell ref="AA121:AC121"/>
    <mergeCell ref="AF121:AH121"/>
    <mergeCell ref="BR120:BS120"/>
    <mergeCell ref="BT120:BV120"/>
    <mergeCell ref="BW120:BX120"/>
    <mergeCell ref="BY120:CA120"/>
    <mergeCell ref="CB120:CC120"/>
    <mergeCell ref="CD120:CF120"/>
    <mergeCell ref="BC120:BD120"/>
    <mergeCell ref="BE120:BG120"/>
    <mergeCell ref="BH120:BI120"/>
    <mergeCell ref="BJ120:BL120"/>
    <mergeCell ref="BM120:BN120"/>
    <mergeCell ref="BO120:BQ120"/>
    <mergeCell ref="AN120:AO120"/>
    <mergeCell ref="AP120:AR120"/>
    <mergeCell ref="AS120:AT120"/>
    <mergeCell ref="AU120:AW120"/>
    <mergeCell ref="AX120:AY120"/>
    <mergeCell ref="AZ120:BB120"/>
    <mergeCell ref="Y120:Z120"/>
    <mergeCell ref="AA120:AC120"/>
    <mergeCell ref="AD120:AE120"/>
    <mergeCell ref="AF120:AH120"/>
    <mergeCell ref="AI120:AJ120"/>
    <mergeCell ref="AN122:AO122"/>
    <mergeCell ref="L122:N122"/>
    <mergeCell ref="O122:P122"/>
    <mergeCell ref="Q122:S122"/>
    <mergeCell ref="T122:U122"/>
    <mergeCell ref="V122:X122"/>
    <mergeCell ref="Y122:Z122"/>
    <mergeCell ref="BO121:BQ121"/>
    <mergeCell ref="BT121:BV121"/>
    <mergeCell ref="BY121:CA121"/>
    <mergeCell ref="CD121:CF121"/>
    <mergeCell ref="CI121:CK121"/>
    <mergeCell ref="A122:B129"/>
    <mergeCell ref="C122:D125"/>
    <mergeCell ref="E122:F122"/>
    <mergeCell ref="G122:I122"/>
    <mergeCell ref="J122:K122"/>
    <mergeCell ref="AK121:AM121"/>
    <mergeCell ref="AP121:AR121"/>
    <mergeCell ref="AU121:AW121"/>
    <mergeCell ref="AZ121:BB121"/>
    <mergeCell ref="BE121:BG121"/>
    <mergeCell ref="BJ121:BL121"/>
    <mergeCell ref="C118:D121"/>
    <mergeCell ref="E118:F118"/>
    <mergeCell ref="G118:I118"/>
    <mergeCell ref="J118:K118"/>
    <mergeCell ref="L118:N118"/>
    <mergeCell ref="CI122:CK122"/>
    <mergeCell ref="E124:F124"/>
    <mergeCell ref="G124:I124"/>
    <mergeCell ref="CG120:CH120"/>
    <mergeCell ref="CL122:CM122"/>
    <mergeCell ref="E123:F123"/>
    <mergeCell ref="G123:I123"/>
    <mergeCell ref="J123:K123"/>
    <mergeCell ref="L123:N123"/>
    <mergeCell ref="O123:P123"/>
    <mergeCell ref="Q123:S123"/>
    <mergeCell ref="T123:U123"/>
    <mergeCell ref="V123:X123"/>
    <mergeCell ref="BT122:BV122"/>
    <mergeCell ref="BW122:BX122"/>
    <mergeCell ref="BY122:CA122"/>
    <mergeCell ref="CB122:CC122"/>
    <mergeCell ref="CD122:CF122"/>
    <mergeCell ref="CG122:CH122"/>
    <mergeCell ref="BE122:BG122"/>
    <mergeCell ref="BH122:BI122"/>
    <mergeCell ref="BJ122:BL122"/>
    <mergeCell ref="BM122:BN122"/>
    <mergeCell ref="BO122:BQ122"/>
    <mergeCell ref="BR122:BS122"/>
    <mergeCell ref="AP122:AR122"/>
    <mergeCell ref="AS122:AT122"/>
    <mergeCell ref="AU122:AW122"/>
    <mergeCell ref="AX122:AY122"/>
    <mergeCell ref="AZ122:BB122"/>
    <mergeCell ref="BC122:BD122"/>
    <mergeCell ref="AA122:AC122"/>
    <mergeCell ref="AD122:AE122"/>
    <mergeCell ref="AF122:AH122"/>
    <mergeCell ref="AI122:AJ122"/>
    <mergeCell ref="AK122:AM122"/>
    <mergeCell ref="J124:K124"/>
    <mergeCell ref="L124:N124"/>
    <mergeCell ref="O124:P124"/>
    <mergeCell ref="Q124:S124"/>
    <mergeCell ref="T124:U124"/>
    <mergeCell ref="BR123:BS123"/>
    <mergeCell ref="BT123:BV123"/>
    <mergeCell ref="BW123:BX123"/>
    <mergeCell ref="BY123:CA123"/>
    <mergeCell ref="CB123:CC123"/>
    <mergeCell ref="CD123:CF123"/>
    <mergeCell ref="BC123:BD123"/>
    <mergeCell ref="BE123:BG123"/>
    <mergeCell ref="BH123:BI123"/>
    <mergeCell ref="BJ123:BL123"/>
    <mergeCell ref="BM123:BN123"/>
    <mergeCell ref="BO123:BQ123"/>
    <mergeCell ref="AN123:AO123"/>
    <mergeCell ref="AP123:AR123"/>
    <mergeCell ref="AS123:AT123"/>
    <mergeCell ref="AU123:AW123"/>
    <mergeCell ref="AX123:AY123"/>
    <mergeCell ref="AZ123:BB123"/>
    <mergeCell ref="Y123:Z123"/>
    <mergeCell ref="AA123:AC123"/>
    <mergeCell ref="AD123:AE123"/>
    <mergeCell ref="AF123:AH123"/>
    <mergeCell ref="AI123:AJ123"/>
    <mergeCell ref="AK123:AM123"/>
    <mergeCell ref="BJ124:BL124"/>
    <mergeCell ref="BM124:BN124"/>
    <mergeCell ref="AK124:AM124"/>
    <mergeCell ref="AS124:AT124"/>
    <mergeCell ref="AU124:AW124"/>
    <mergeCell ref="AX124:AY124"/>
    <mergeCell ref="V124:X124"/>
    <mergeCell ref="Y124:Z124"/>
    <mergeCell ref="AA124:AC124"/>
    <mergeCell ref="AD124:AE124"/>
    <mergeCell ref="AF124:AH124"/>
    <mergeCell ref="AI124:AJ124"/>
    <mergeCell ref="CG123:CH123"/>
    <mergeCell ref="CI123:CK123"/>
    <mergeCell ref="CL123:CM123"/>
    <mergeCell ref="BJ125:BL125"/>
    <mergeCell ref="BO125:BQ125"/>
    <mergeCell ref="BT125:BV125"/>
    <mergeCell ref="BY125:CA125"/>
    <mergeCell ref="CD125:CF125"/>
    <mergeCell ref="CI125:CK125"/>
    <mergeCell ref="AF125:AH125"/>
    <mergeCell ref="AK125:AM125"/>
    <mergeCell ref="AP125:AR125"/>
    <mergeCell ref="AU125:AW125"/>
    <mergeCell ref="AZ125:BB125"/>
    <mergeCell ref="BE125:BG125"/>
    <mergeCell ref="CD124:CF124"/>
    <mergeCell ref="CG124:CH124"/>
    <mergeCell ref="CI124:CK124"/>
    <mergeCell ref="CL124:CM124"/>
    <mergeCell ref="AF129:AH129"/>
    <mergeCell ref="AK129:AM129"/>
    <mergeCell ref="AA128:AC128"/>
    <mergeCell ref="AD128:AE128"/>
    <mergeCell ref="E125:F125"/>
    <mergeCell ref="G125:I125"/>
    <mergeCell ref="L125:N125"/>
    <mergeCell ref="Q125:S125"/>
    <mergeCell ref="V125:X125"/>
    <mergeCell ref="AA125:AC125"/>
    <mergeCell ref="BO124:BQ124"/>
    <mergeCell ref="BR124:BS124"/>
    <mergeCell ref="BT124:BV124"/>
    <mergeCell ref="BW124:BX124"/>
    <mergeCell ref="BY124:CA124"/>
    <mergeCell ref="CB124:CC124"/>
    <mergeCell ref="AZ124:BB124"/>
    <mergeCell ref="BC124:BD124"/>
    <mergeCell ref="BE124:BG124"/>
    <mergeCell ref="BH124:BI124"/>
    <mergeCell ref="AP126:AR126"/>
    <mergeCell ref="AS126:AT126"/>
    <mergeCell ref="Q126:S126"/>
    <mergeCell ref="T126:U126"/>
    <mergeCell ref="V126:X126"/>
    <mergeCell ref="Y126:Z126"/>
    <mergeCell ref="AA126:AC126"/>
    <mergeCell ref="AD126:AE126"/>
    <mergeCell ref="BY126:CA126"/>
    <mergeCell ref="CB126:CC126"/>
    <mergeCell ref="AN124:AO124"/>
    <mergeCell ref="AP124:AR124"/>
    <mergeCell ref="AX128:AY128"/>
    <mergeCell ref="AZ128:BB128"/>
    <mergeCell ref="BC128:BD128"/>
    <mergeCell ref="CL127:CM127"/>
    <mergeCell ref="C126:D129"/>
    <mergeCell ref="E126:F126"/>
    <mergeCell ref="G126:I126"/>
    <mergeCell ref="J126:K126"/>
    <mergeCell ref="L126:N126"/>
    <mergeCell ref="O126:P126"/>
    <mergeCell ref="E127:F127"/>
    <mergeCell ref="G127:I127"/>
    <mergeCell ref="J127:K127"/>
    <mergeCell ref="L127:N127"/>
    <mergeCell ref="AI127:AJ127"/>
    <mergeCell ref="AK127:AM127"/>
    <mergeCell ref="AN127:AO127"/>
    <mergeCell ref="AP127:AR127"/>
    <mergeCell ref="O127:P127"/>
    <mergeCell ref="Q127:S127"/>
    <mergeCell ref="T127:U127"/>
    <mergeCell ref="V127:X127"/>
    <mergeCell ref="Y127:Z127"/>
    <mergeCell ref="AA127:AC127"/>
    <mergeCell ref="AK128:AM128"/>
    <mergeCell ref="AN128:AO128"/>
    <mergeCell ref="E129:F129"/>
    <mergeCell ref="G129:I129"/>
    <mergeCell ref="L129:N129"/>
    <mergeCell ref="Q129:S129"/>
    <mergeCell ref="V129:X129"/>
    <mergeCell ref="AA129:AC129"/>
    <mergeCell ref="CD126:CF126"/>
    <mergeCell ref="CG126:CH126"/>
    <mergeCell ref="CI126:CK126"/>
    <mergeCell ref="CL126:CM126"/>
    <mergeCell ref="BJ126:BL126"/>
    <mergeCell ref="BM126:BN126"/>
    <mergeCell ref="BO126:BQ126"/>
    <mergeCell ref="BR126:BS126"/>
    <mergeCell ref="BT126:BV126"/>
    <mergeCell ref="BW126:BX126"/>
    <mergeCell ref="AU126:AW126"/>
    <mergeCell ref="AX126:AY126"/>
    <mergeCell ref="AZ126:BB126"/>
    <mergeCell ref="BC126:BD126"/>
    <mergeCell ref="BE126:BG126"/>
    <mergeCell ref="BH126:BI126"/>
    <mergeCell ref="AF126:AH126"/>
    <mergeCell ref="AI126:AJ126"/>
    <mergeCell ref="AK126:AM126"/>
    <mergeCell ref="AN126:AO126"/>
    <mergeCell ref="E128:F128"/>
    <mergeCell ref="G128:I128"/>
    <mergeCell ref="J128:K128"/>
    <mergeCell ref="L128:N128"/>
    <mergeCell ref="O128:P128"/>
    <mergeCell ref="Q128:S128"/>
    <mergeCell ref="T128:U128"/>
    <mergeCell ref="V128:X128"/>
    <mergeCell ref="Y128:Z128"/>
    <mergeCell ref="BW127:BX127"/>
    <mergeCell ref="BY127:CA127"/>
    <mergeCell ref="CB127:CC127"/>
    <mergeCell ref="CD127:CF127"/>
    <mergeCell ref="CG127:CH127"/>
    <mergeCell ref="CI127:CK127"/>
    <mergeCell ref="BH127:BI127"/>
    <mergeCell ref="BJ127:BL127"/>
    <mergeCell ref="BM127:BN127"/>
    <mergeCell ref="BO127:BQ127"/>
    <mergeCell ref="BR127:BS127"/>
    <mergeCell ref="BT127:BV127"/>
    <mergeCell ref="AS127:AT127"/>
    <mergeCell ref="AU127:AW127"/>
    <mergeCell ref="AX127:AY127"/>
    <mergeCell ref="AZ127:BB127"/>
    <mergeCell ref="BC127:BD127"/>
    <mergeCell ref="BE127:BG127"/>
    <mergeCell ref="AF128:AH128"/>
    <mergeCell ref="AI128:AJ128"/>
    <mergeCell ref="AD127:AE127"/>
    <mergeCell ref="AF127:AH127"/>
    <mergeCell ref="CI128:CK128"/>
    <mergeCell ref="BJ132:BN132"/>
    <mergeCell ref="BO132:BS132"/>
    <mergeCell ref="BT132:BX132"/>
    <mergeCell ref="BY132:CC132"/>
    <mergeCell ref="CD132:CH132"/>
    <mergeCell ref="CI132:CM132"/>
    <mergeCell ref="AF132:AJ132"/>
    <mergeCell ref="AK132:AO132"/>
    <mergeCell ref="AP132:AT132"/>
    <mergeCell ref="AU132:AY132"/>
    <mergeCell ref="AZ132:BD132"/>
    <mergeCell ref="BE132:BI132"/>
    <mergeCell ref="BT129:BV129"/>
    <mergeCell ref="BY129:CA129"/>
    <mergeCell ref="CD129:CF129"/>
    <mergeCell ref="CI129:CK129"/>
    <mergeCell ref="BT128:BV128"/>
    <mergeCell ref="BW128:BX128"/>
    <mergeCell ref="BY128:CA128"/>
    <mergeCell ref="CB128:CC128"/>
    <mergeCell ref="CD128:CF128"/>
    <mergeCell ref="CG128:CH128"/>
    <mergeCell ref="BE128:BG128"/>
    <mergeCell ref="BH128:BI128"/>
    <mergeCell ref="BJ128:BL128"/>
    <mergeCell ref="BM128:BN128"/>
    <mergeCell ref="BO128:BQ128"/>
    <mergeCell ref="BR128:BS128"/>
    <mergeCell ref="AP128:AR128"/>
    <mergeCell ref="AS128:AT128"/>
    <mergeCell ref="CL128:CM128"/>
    <mergeCell ref="AU128:AW128"/>
    <mergeCell ref="A132:F133"/>
    <mergeCell ref="G132:K132"/>
    <mergeCell ref="L132:P132"/>
    <mergeCell ref="Q132:U132"/>
    <mergeCell ref="V132:Z132"/>
    <mergeCell ref="AA132:AE132"/>
    <mergeCell ref="AP129:AR129"/>
    <mergeCell ref="AU129:AW129"/>
    <mergeCell ref="AZ129:BB129"/>
    <mergeCell ref="BE129:BG129"/>
    <mergeCell ref="BJ129:BL129"/>
    <mergeCell ref="BO129:BQ129"/>
    <mergeCell ref="BJ133:BL133"/>
    <mergeCell ref="BM133:BN133"/>
    <mergeCell ref="AK133:AM133"/>
    <mergeCell ref="AN133:AO133"/>
    <mergeCell ref="AP133:AR133"/>
    <mergeCell ref="AS133:AT133"/>
    <mergeCell ref="AU133:AW133"/>
    <mergeCell ref="AX133:AY133"/>
    <mergeCell ref="V133:X133"/>
    <mergeCell ref="Y133:Z133"/>
    <mergeCell ref="AA133:AC133"/>
    <mergeCell ref="AD133:AE133"/>
    <mergeCell ref="AF133:AH133"/>
    <mergeCell ref="AI133:AJ133"/>
    <mergeCell ref="G133:I133"/>
    <mergeCell ref="J133:K133"/>
    <mergeCell ref="L133:N133"/>
    <mergeCell ref="O133:P133"/>
    <mergeCell ref="Q133:S133"/>
    <mergeCell ref="T133:U133"/>
    <mergeCell ref="AF134:AH134"/>
    <mergeCell ref="AI134:AJ134"/>
    <mergeCell ref="AK134:AM134"/>
    <mergeCell ref="AN134:AO134"/>
    <mergeCell ref="AP134:AR134"/>
    <mergeCell ref="AS134:AT134"/>
    <mergeCell ref="Q134:S134"/>
    <mergeCell ref="T134:U134"/>
    <mergeCell ref="V134:X134"/>
    <mergeCell ref="Y134:Z134"/>
    <mergeCell ref="AA134:AC134"/>
    <mergeCell ref="AD134:AE134"/>
    <mergeCell ref="CD133:CF133"/>
    <mergeCell ref="CG133:CH133"/>
    <mergeCell ref="CI133:CK133"/>
    <mergeCell ref="CL133:CM133"/>
    <mergeCell ref="A134:D138"/>
    <mergeCell ref="E134:F134"/>
    <mergeCell ref="G134:I134"/>
    <mergeCell ref="J134:K134"/>
    <mergeCell ref="L134:N134"/>
    <mergeCell ref="O134:P134"/>
    <mergeCell ref="BO133:BQ133"/>
    <mergeCell ref="BR133:BS133"/>
    <mergeCell ref="BT133:BV133"/>
    <mergeCell ref="BW133:BX133"/>
    <mergeCell ref="BY133:CA133"/>
    <mergeCell ref="CB133:CC133"/>
    <mergeCell ref="AZ133:BB133"/>
    <mergeCell ref="BC133:BD133"/>
    <mergeCell ref="BE133:BG133"/>
    <mergeCell ref="BH133:BI133"/>
    <mergeCell ref="BY134:CA134"/>
    <mergeCell ref="CB134:CC134"/>
    <mergeCell ref="CD134:CF134"/>
    <mergeCell ref="CG134:CH134"/>
    <mergeCell ref="CI134:CK134"/>
    <mergeCell ref="CL134:CM134"/>
    <mergeCell ref="BJ134:BL134"/>
    <mergeCell ref="BM134:BN134"/>
    <mergeCell ref="BO134:BQ134"/>
    <mergeCell ref="BR134:BS134"/>
    <mergeCell ref="BT134:BV134"/>
    <mergeCell ref="BW134:BX134"/>
    <mergeCell ref="AU134:AW134"/>
    <mergeCell ref="AX134:AY134"/>
    <mergeCell ref="AZ134:BB134"/>
    <mergeCell ref="BC134:BD134"/>
    <mergeCell ref="BE134:BG134"/>
    <mergeCell ref="BH134:BI134"/>
    <mergeCell ref="L136:N136"/>
    <mergeCell ref="O136:P136"/>
    <mergeCell ref="Q136:S136"/>
    <mergeCell ref="BJ135:BL135"/>
    <mergeCell ref="BO135:BQ135"/>
    <mergeCell ref="BT135:BV135"/>
    <mergeCell ref="BY135:CA135"/>
    <mergeCell ref="CD135:CF135"/>
    <mergeCell ref="CI135:CK135"/>
    <mergeCell ref="AF135:AH135"/>
    <mergeCell ref="AK135:AM135"/>
    <mergeCell ref="AP135:AR135"/>
    <mergeCell ref="AU135:AW135"/>
    <mergeCell ref="AZ135:BB135"/>
    <mergeCell ref="BE135:BG135"/>
    <mergeCell ref="E135:F135"/>
    <mergeCell ref="G135:I135"/>
    <mergeCell ref="L135:N135"/>
    <mergeCell ref="Q135:S135"/>
    <mergeCell ref="V135:X135"/>
    <mergeCell ref="AA135:AC135"/>
    <mergeCell ref="E137:F137"/>
    <mergeCell ref="G137:I137"/>
    <mergeCell ref="J137:K137"/>
    <mergeCell ref="L137:N137"/>
    <mergeCell ref="O137:P137"/>
    <mergeCell ref="BM136:BN136"/>
    <mergeCell ref="BO136:BQ136"/>
    <mergeCell ref="BR136:BS136"/>
    <mergeCell ref="BT136:BV136"/>
    <mergeCell ref="BW136:BX136"/>
    <mergeCell ref="BY136:CA136"/>
    <mergeCell ref="AX136:AY136"/>
    <mergeCell ref="AZ136:BB136"/>
    <mergeCell ref="BC136:BD136"/>
    <mergeCell ref="BE136:BG136"/>
    <mergeCell ref="BH136:BI136"/>
    <mergeCell ref="BJ136:BL136"/>
    <mergeCell ref="AI136:AJ136"/>
    <mergeCell ref="AK136:AM136"/>
    <mergeCell ref="AN136:AO136"/>
    <mergeCell ref="AP136:AR136"/>
    <mergeCell ref="AS136:AT136"/>
    <mergeCell ref="AU136:AW136"/>
    <mergeCell ref="T136:U136"/>
    <mergeCell ref="V136:X136"/>
    <mergeCell ref="Y136:Z136"/>
    <mergeCell ref="AA136:AC136"/>
    <mergeCell ref="AD136:AE136"/>
    <mergeCell ref="AF136:AH136"/>
    <mergeCell ref="E136:F136"/>
    <mergeCell ref="G136:I136"/>
    <mergeCell ref="J136:K136"/>
    <mergeCell ref="AD137:AE137"/>
    <mergeCell ref="CB136:CC136"/>
    <mergeCell ref="CD136:CF136"/>
    <mergeCell ref="CG136:CH136"/>
    <mergeCell ref="CI136:CK136"/>
    <mergeCell ref="CL136:CM136"/>
    <mergeCell ref="BY137:CA137"/>
    <mergeCell ref="CB137:CC137"/>
    <mergeCell ref="CD137:CF137"/>
    <mergeCell ref="CG137:CH137"/>
    <mergeCell ref="CI137:CK137"/>
    <mergeCell ref="CL137:CM137"/>
    <mergeCell ref="BJ137:BL137"/>
    <mergeCell ref="BM137:BN137"/>
    <mergeCell ref="BO137:BQ137"/>
    <mergeCell ref="BR137:BS137"/>
    <mergeCell ref="BT137:BV137"/>
    <mergeCell ref="BW137:BX137"/>
    <mergeCell ref="AU137:AW137"/>
    <mergeCell ref="AX137:AY137"/>
    <mergeCell ref="AZ137:BB137"/>
    <mergeCell ref="BC137:BD137"/>
    <mergeCell ref="BE137:BG137"/>
    <mergeCell ref="BH137:BI137"/>
    <mergeCell ref="AF137:AH137"/>
    <mergeCell ref="AI137:AJ137"/>
    <mergeCell ref="AK137:AM137"/>
    <mergeCell ref="AN137:AO137"/>
    <mergeCell ref="AP137:AR137"/>
    <mergeCell ref="AS137:AT137"/>
    <mergeCell ref="BJ138:BL138"/>
    <mergeCell ref="BO138:BQ138"/>
    <mergeCell ref="BT138:BV138"/>
    <mergeCell ref="BY138:CA138"/>
    <mergeCell ref="CD138:CF138"/>
    <mergeCell ref="CI138:CK138"/>
    <mergeCell ref="AF138:AH138"/>
    <mergeCell ref="AK138:AM138"/>
    <mergeCell ref="AP138:AR138"/>
    <mergeCell ref="AU138:AW138"/>
    <mergeCell ref="AZ138:BB138"/>
    <mergeCell ref="BE138:BG138"/>
    <mergeCell ref="E138:F138"/>
    <mergeCell ref="G138:I138"/>
    <mergeCell ref="L138:N138"/>
    <mergeCell ref="Q138:S138"/>
    <mergeCell ref="V138:X138"/>
    <mergeCell ref="AA138:AC138"/>
    <mergeCell ref="Q137:S137"/>
    <mergeCell ref="T137:U137"/>
    <mergeCell ref="V137:X137"/>
    <mergeCell ref="Y137:Z137"/>
    <mergeCell ref="AA137:AC137"/>
    <mergeCell ref="AK140:AM140"/>
    <mergeCell ref="AN140:AO140"/>
    <mergeCell ref="CI139:CK139"/>
    <mergeCell ref="E140:F140"/>
    <mergeCell ref="G140:I140"/>
    <mergeCell ref="J140:K140"/>
    <mergeCell ref="L140:N140"/>
    <mergeCell ref="O140:P140"/>
    <mergeCell ref="Q140:S140"/>
    <mergeCell ref="T140:U140"/>
    <mergeCell ref="V140:X140"/>
    <mergeCell ref="Y140:Z140"/>
    <mergeCell ref="BE139:BG139"/>
    <mergeCell ref="BJ139:BL139"/>
    <mergeCell ref="BO139:BQ139"/>
    <mergeCell ref="BT139:BV139"/>
    <mergeCell ref="BY139:CA139"/>
    <mergeCell ref="CD139:CF139"/>
    <mergeCell ref="AA139:AC139"/>
    <mergeCell ref="AF139:AH139"/>
    <mergeCell ref="AK139:AM139"/>
    <mergeCell ref="AP139:AR139"/>
    <mergeCell ref="AU139:AW139"/>
    <mergeCell ref="AZ139:BB139"/>
    <mergeCell ref="E139:F139"/>
    <mergeCell ref="G139:I139"/>
    <mergeCell ref="L139:N139"/>
    <mergeCell ref="Q139:S139"/>
    <mergeCell ref="V139:X139"/>
    <mergeCell ref="CI140:CK140"/>
    <mergeCell ref="CL140:CM140"/>
    <mergeCell ref="E141:F141"/>
    <mergeCell ref="G141:I141"/>
    <mergeCell ref="J141:K141"/>
    <mergeCell ref="L141:N141"/>
    <mergeCell ref="O141:P141"/>
    <mergeCell ref="Q141:S141"/>
    <mergeCell ref="T141:U141"/>
    <mergeCell ref="V141:X141"/>
    <mergeCell ref="BT140:BV140"/>
    <mergeCell ref="BW140:BX140"/>
    <mergeCell ref="BY140:CA140"/>
    <mergeCell ref="CB140:CC140"/>
    <mergeCell ref="CD140:CF140"/>
    <mergeCell ref="CG140:CH140"/>
    <mergeCell ref="BE140:BG140"/>
    <mergeCell ref="BH140:BI140"/>
    <mergeCell ref="BJ140:BL140"/>
    <mergeCell ref="BM140:BN140"/>
    <mergeCell ref="BO140:BQ140"/>
    <mergeCell ref="BR140:BS140"/>
    <mergeCell ref="AP140:AR140"/>
    <mergeCell ref="AS140:AT140"/>
    <mergeCell ref="AU140:AW140"/>
    <mergeCell ref="AX140:AY140"/>
    <mergeCell ref="AZ140:BB140"/>
    <mergeCell ref="BC140:BD140"/>
    <mergeCell ref="AA140:AC140"/>
    <mergeCell ref="AD140:AE140"/>
    <mergeCell ref="AF140:AH140"/>
    <mergeCell ref="AI140:AJ140"/>
    <mergeCell ref="CL141:CM141"/>
    <mergeCell ref="E142:F142"/>
    <mergeCell ref="G142:I142"/>
    <mergeCell ref="L142:N142"/>
    <mergeCell ref="Q142:S142"/>
    <mergeCell ref="V142:X142"/>
    <mergeCell ref="AA142:AC142"/>
    <mergeCell ref="AF142:AH142"/>
    <mergeCell ref="BR141:BS141"/>
    <mergeCell ref="BT141:BV141"/>
    <mergeCell ref="BW141:BX141"/>
    <mergeCell ref="BY141:CA141"/>
    <mergeCell ref="CB141:CC141"/>
    <mergeCell ref="CD141:CF141"/>
    <mergeCell ref="BC141:BD141"/>
    <mergeCell ref="BE141:BG141"/>
    <mergeCell ref="BH141:BI141"/>
    <mergeCell ref="BJ141:BL141"/>
    <mergeCell ref="BM141:BN141"/>
    <mergeCell ref="BO141:BQ141"/>
    <mergeCell ref="AN141:AO141"/>
    <mergeCell ref="AP141:AR141"/>
    <mergeCell ref="AS141:AT141"/>
    <mergeCell ref="AU141:AW141"/>
    <mergeCell ref="AX141:AY141"/>
    <mergeCell ref="AZ141:BB141"/>
    <mergeCell ref="Y141:Z141"/>
    <mergeCell ref="AA141:AC141"/>
    <mergeCell ref="AD141:AE141"/>
    <mergeCell ref="AF141:AH141"/>
    <mergeCell ref="AI141:AJ141"/>
    <mergeCell ref="AK141:AM141"/>
    <mergeCell ref="BO142:BQ142"/>
    <mergeCell ref="BT142:BV142"/>
    <mergeCell ref="BY142:CA142"/>
    <mergeCell ref="CD142:CF142"/>
    <mergeCell ref="CI142:CK142"/>
    <mergeCell ref="A143:D146"/>
    <mergeCell ref="E143:F143"/>
    <mergeCell ref="G143:I143"/>
    <mergeCell ref="L143:N143"/>
    <mergeCell ref="Q143:S143"/>
    <mergeCell ref="AK142:AM142"/>
    <mergeCell ref="AP142:AR142"/>
    <mergeCell ref="AU142:AW142"/>
    <mergeCell ref="AZ142:BB142"/>
    <mergeCell ref="BE142:BG142"/>
    <mergeCell ref="BJ142:BL142"/>
    <mergeCell ref="CG141:CH141"/>
    <mergeCell ref="CI141:CK141"/>
    <mergeCell ref="A139:D142"/>
    <mergeCell ref="CD143:CF143"/>
    <mergeCell ref="CI143:CK143"/>
    <mergeCell ref="E144:F144"/>
    <mergeCell ref="G144:I144"/>
    <mergeCell ref="J144:K144"/>
    <mergeCell ref="L144:N144"/>
    <mergeCell ref="O144:P144"/>
    <mergeCell ref="Q144:S144"/>
    <mergeCell ref="T144:U144"/>
    <mergeCell ref="V144:X144"/>
    <mergeCell ref="AZ143:BB143"/>
    <mergeCell ref="BE143:BG143"/>
    <mergeCell ref="BJ143:BL143"/>
    <mergeCell ref="BO143:BQ143"/>
    <mergeCell ref="AZ144:BB144"/>
    <mergeCell ref="Y144:Z144"/>
    <mergeCell ref="AA144:AC144"/>
    <mergeCell ref="AD144:AE144"/>
    <mergeCell ref="AF144:AH144"/>
    <mergeCell ref="AI144:AJ144"/>
    <mergeCell ref="AK144:AM144"/>
    <mergeCell ref="BT143:BV143"/>
    <mergeCell ref="BY143:CA143"/>
    <mergeCell ref="V143:X143"/>
    <mergeCell ref="AA143:AC143"/>
    <mergeCell ref="AF143:AH143"/>
    <mergeCell ref="AK143:AM143"/>
    <mergeCell ref="AP143:AR143"/>
    <mergeCell ref="AU143:AW143"/>
    <mergeCell ref="BJ144:BL144"/>
    <mergeCell ref="BM144:BN144"/>
    <mergeCell ref="BO144:BQ144"/>
    <mergeCell ref="AN144:AO144"/>
    <mergeCell ref="AP144:AR144"/>
    <mergeCell ref="AS144:AT144"/>
    <mergeCell ref="AU144:AW144"/>
    <mergeCell ref="AX144:AY144"/>
    <mergeCell ref="L145:N145"/>
    <mergeCell ref="O145:P145"/>
    <mergeCell ref="Q145:S145"/>
    <mergeCell ref="T145:U145"/>
    <mergeCell ref="BR144:BS144"/>
    <mergeCell ref="BT144:BV144"/>
    <mergeCell ref="BW144:BX144"/>
    <mergeCell ref="BY144:CA144"/>
    <mergeCell ref="BJ145:BL145"/>
    <mergeCell ref="BM145:BN145"/>
    <mergeCell ref="AK145:AM145"/>
    <mergeCell ref="AN145:AO145"/>
    <mergeCell ref="AP145:AR145"/>
    <mergeCell ref="AS145:AT145"/>
    <mergeCell ref="V145:X145"/>
    <mergeCell ref="Y145:Z145"/>
    <mergeCell ref="AA145:AC145"/>
    <mergeCell ref="AD145:AE145"/>
    <mergeCell ref="AF145:AH145"/>
    <mergeCell ref="E145:F145"/>
    <mergeCell ref="G145:I145"/>
    <mergeCell ref="J145:K145"/>
    <mergeCell ref="CG144:CH144"/>
    <mergeCell ref="CI144:CK144"/>
    <mergeCell ref="CL144:CM144"/>
    <mergeCell ref="BJ146:BL146"/>
    <mergeCell ref="BO146:BQ146"/>
    <mergeCell ref="BT146:BV146"/>
    <mergeCell ref="BY146:CA146"/>
    <mergeCell ref="CD146:CF146"/>
    <mergeCell ref="CI146:CK146"/>
    <mergeCell ref="AF146:AH146"/>
    <mergeCell ref="AK146:AM146"/>
    <mergeCell ref="AP146:AR146"/>
    <mergeCell ref="AU146:AW146"/>
    <mergeCell ref="AZ146:BB146"/>
    <mergeCell ref="BE146:BG146"/>
    <mergeCell ref="CD145:CF145"/>
    <mergeCell ref="CG145:CH145"/>
    <mergeCell ref="CI145:CK145"/>
    <mergeCell ref="CL145:CM145"/>
    <mergeCell ref="CB144:CC144"/>
    <mergeCell ref="CD144:CF144"/>
    <mergeCell ref="BC144:BD144"/>
    <mergeCell ref="BE144:BG144"/>
    <mergeCell ref="BH144:BI144"/>
    <mergeCell ref="BO145:BQ145"/>
    <mergeCell ref="BR145:BS145"/>
    <mergeCell ref="BT145:BV145"/>
    <mergeCell ref="BW145:BX145"/>
    <mergeCell ref="BY145:CA145"/>
    <mergeCell ref="CB145:CC145"/>
    <mergeCell ref="AZ145:BB145"/>
    <mergeCell ref="BC145:BD145"/>
    <mergeCell ref="BE145:BG145"/>
    <mergeCell ref="BH145:BI145"/>
    <mergeCell ref="AX150:BA150"/>
    <mergeCell ref="BB150:BD150"/>
    <mergeCell ref="BE150:BF150"/>
    <mergeCell ref="BG150:BH150"/>
    <mergeCell ref="BI150:BJ150"/>
    <mergeCell ref="AI145:AJ145"/>
    <mergeCell ref="AU145:AW145"/>
    <mergeCell ref="AX145:AY145"/>
    <mergeCell ref="AD150:AE150"/>
    <mergeCell ref="AG150:AK150"/>
    <mergeCell ref="AL150:AO150"/>
    <mergeCell ref="AP150:AS150"/>
    <mergeCell ref="AT150:AU150"/>
    <mergeCell ref="AV150:AW150"/>
    <mergeCell ref="A149:BJ149"/>
    <mergeCell ref="B150:F150"/>
    <mergeCell ref="G150:J150"/>
    <mergeCell ref="K150:N150"/>
    <mergeCell ref="O150:P150"/>
    <mergeCell ref="Q150:R150"/>
    <mergeCell ref="S150:V150"/>
    <mergeCell ref="W150:Y150"/>
    <mergeCell ref="Z150:AA150"/>
    <mergeCell ref="AB150:AC150"/>
    <mergeCell ref="E146:F146"/>
    <mergeCell ref="G146:I146"/>
    <mergeCell ref="L146:N146"/>
    <mergeCell ref="Q146:S146"/>
    <mergeCell ref="V146:X146"/>
    <mergeCell ref="AA146:AC146"/>
    <mergeCell ref="AD152:AE152"/>
    <mergeCell ref="AG152:AK152"/>
    <mergeCell ref="AL152:AO152"/>
    <mergeCell ref="AP152:AS152"/>
    <mergeCell ref="BE151:BF151"/>
    <mergeCell ref="BG151:BH151"/>
    <mergeCell ref="BI151:BJ151"/>
    <mergeCell ref="B152:F152"/>
    <mergeCell ref="G152:J152"/>
    <mergeCell ref="K152:N152"/>
    <mergeCell ref="O152:P152"/>
    <mergeCell ref="Q152:R152"/>
    <mergeCell ref="S152:V152"/>
    <mergeCell ref="W152:Y152"/>
    <mergeCell ref="AL151:AO151"/>
    <mergeCell ref="AP151:AS151"/>
    <mergeCell ref="AT151:AU151"/>
    <mergeCell ref="AV151:AW151"/>
    <mergeCell ref="AX151:BA151"/>
    <mergeCell ref="BB151:BD151"/>
    <mergeCell ref="S151:V151"/>
    <mergeCell ref="W151:Y151"/>
    <mergeCell ref="Z151:AA151"/>
    <mergeCell ref="AB151:AC151"/>
    <mergeCell ref="AD151:AE151"/>
    <mergeCell ref="AG151:AK151"/>
    <mergeCell ref="B151:F151"/>
    <mergeCell ref="G151:J151"/>
    <mergeCell ref="K151:N151"/>
    <mergeCell ref="O151:P151"/>
    <mergeCell ref="Q151:R151"/>
    <mergeCell ref="BE153:BF153"/>
    <mergeCell ref="BG153:BH153"/>
    <mergeCell ref="BI153:BJ153"/>
    <mergeCell ref="B154:F154"/>
    <mergeCell ref="G154:J154"/>
    <mergeCell ref="K154:N154"/>
    <mergeCell ref="O154:P154"/>
    <mergeCell ref="Q154:R154"/>
    <mergeCell ref="AD153:AE153"/>
    <mergeCell ref="AG153:AK153"/>
    <mergeCell ref="AL153:AO153"/>
    <mergeCell ref="AP153:AS153"/>
    <mergeCell ref="AT153:AU153"/>
    <mergeCell ref="AV153:AW153"/>
    <mergeCell ref="BI152:BJ152"/>
    <mergeCell ref="B153:F153"/>
    <mergeCell ref="G153:J153"/>
    <mergeCell ref="K153:N153"/>
    <mergeCell ref="O153:P153"/>
    <mergeCell ref="Q153:R153"/>
    <mergeCell ref="S153:V153"/>
    <mergeCell ref="W153:Y153"/>
    <mergeCell ref="Z153:AA153"/>
    <mergeCell ref="AB153:AC153"/>
    <mergeCell ref="AT152:AU152"/>
    <mergeCell ref="AV152:AW152"/>
    <mergeCell ref="AX152:BA152"/>
    <mergeCell ref="BB152:BD152"/>
    <mergeCell ref="BE152:BF152"/>
    <mergeCell ref="BG152:BH152"/>
    <mergeCell ref="Z152:AA152"/>
    <mergeCell ref="AB152:AC152"/>
    <mergeCell ref="O155:P155"/>
    <mergeCell ref="Q155:R155"/>
    <mergeCell ref="S155:V155"/>
    <mergeCell ref="W155:Y155"/>
    <mergeCell ref="AL154:AO154"/>
    <mergeCell ref="AP154:AS154"/>
    <mergeCell ref="AT154:AU154"/>
    <mergeCell ref="AV154:AW154"/>
    <mergeCell ref="AX154:BA154"/>
    <mergeCell ref="BB154:BD154"/>
    <mergeCell ref="S154:V154"/>
    <mergeCell ref="W154:Y154"/>
    <mergeCell ref="Z154:AA154"/>
    <mergeCell ref="AB154:AC154"/>
    <mergeCell ref="AD154:AE154"/>
    <mergeCell ref="AG154:AK154"/>
    <mergeCell ref="AX153:BA153"/>
    <mergeCell ref="BB153:BD153"/>
    <mergeCell ref="Q157:R157"/>
    <mergeCell ref="AD156:AE156"/>
    <mergeCell ref="AG156:AK156"/>
    <mergeCell ref="AL156:AO156"/>
    <mergeCell ref="AP156:AS156"/>
    <mergeCell ref="AT156:AU156"/>
    <mergeCell ref="AV156:AW156"/>
    <mergeCell ref="BI155:BJ155"/>
    <mergeCell ref="B156:F156"/>
    <mergeCell ref="G156:J156"/>
    <mergeCell ref="K156:N156"/>
    <mergeCell ref="O156:P156"/>
    <mergeCell ref="Q156:R156"/>
    <mergeCell ref="S156:V156"/>
    <mergeCell ref="W156:Y156"/>
    <mergeCell ref="Z156:AA156"/>
    <mergeCell ref="AB156:AC156"/>
    <mergeCell ref="AT155:AU155"/>
    <mergeCell ref="AV155:AW155"/>
    <mergeCell ref="AX155:BA155"/>
    <mergeCell ref="BB155:BD155"/>
    <mergeCell ref="BE155:BF155"/>
    <mergeCell ref="BG155:BH155"/>
    <mergeCell ref="Z155:AA155"/>
    <mergeCell ref="AB155:AC155"/>
    <mergeCell ref="AD155:AE155"/>
    <mergeCell ref="AG155:AK155"/>
    <mergeCell ref="AL155:AO155"/>
    <mergeCell ref="AP155:AS155"/>
    <mergeCell ref="B155:F155"/>
    <mergeCell ref="G155:J155"/>
    <mergeCell ref="K155:N155"/>
    <mergeCell ref="Z158:AA158"/>
    <mergeCell ref="AB158:AC158"/>
    <mergeCell ref="AD158:AE158"/>
    <mergeCell ref="AG158:AK158"/>
    <mergeCell ref="AL158:AO158"/>
    <mergeCell ref="AP158:AS158"/>
    <mergeCell ref="BE157:BF157"/>
    <mergeCell ref="BG157:BH157"/>
    <mergeCell ref="BI157:BJ157"/>
    <mergeCell ref="B158:F158"/>
    <mergeCell ref="G158:J158"/>
    <mergeCell ref="K158:N158"/>
    <mergeCell ref="O158:P158"/>
    <mergeCell ref="Q158:R158"/>
    <mergeCell ref="S158:V158"/>
    <mergeCell ref="W158:Y158"/>
    <mergeCell ref="AL157:AO157"/>
    <mergeCell ref="AP157:AS157"/>
    <mergeCell ref="AT157:AU157"/>
    <mergeCell ref="AV157:AW157"/>
    <mergeCell ref="AX157:BA157"/>
    <mergeCell ref="BB157:BD157"/>
    <mergeCell ref="S157:V157"/>
    <mergeCell ref="W157:Y157"/>
    <mergeCell ref="Z157:AA157"/>
    <mergeCell ref="AB157:AC157"/>
    <mergeCell ref="AD157:AE157"/>
    <mergeCell ref="AG157:AK157"/>
    <mergeCell ref="B157:F157"/>
    <mergeCell ref="G157:J157"/>
    <mergeCell ref="K157:N157"/>
    <mergeCell ref="O157:P157"/>
    <mergeCell ref="S160:V160"/>
    <mergeCell ref="W160:Y160"/>
    <mergeCell ref="Z160:AA160"/>
    <mergeCell ref="AB160:AC160"/>
    <mergeCell ref="AD160:AE160"/>
    <mergeCell ref="AG160:AK160"/>
    <mergeCell ref="AX159:BA159"/>
    <mergeCell ref="BB159:BD159"/>
    <mergeCell ref="BE159:BF159"/>
    <mergeCell ref="BG159:BH159"/>
    <mergeCell ref="BI159:BJ159"/>
    <mergeCell ref="B160:F160"/>
    <mergeCell ref="G160:J160"/>
    <mergeCell ref="K160:N160"/>
    <mergeCell ref="O160:P160"/>
    <mergeCell ref="Q160:R160"/>
    <mergeCell ref="AD159:AE159"/>
    <mergeCell ref="AG159:AK159"/>
    <mergeCell ref="AL159:AO159"/>
    <mergeCell ref="AP159:AS159"/>
    <mergeCell ref="AT159:AU159"/>
    <mergeCell ref="AV159:AW159"/>
    <mergeCell ref="B159:F159"/>
    <mergeCell ref="G159:J159"/>
    <mergeCell ref="K159:N159"/>
    <mergeCell ref="O159:P159"/>
    <mergeCell ref="Q159:R159"/>
    <mergeCell ref="S159:V159"/>
    <mergeCell ref="W159:Y159"/>
    <mergeCell ref="Z159:AA159"/>
    <mergeCell ref="AB159:AC159"/>
    <mergeCell ref="AU21:AW21"/>
    <mergeCell ref="AZ21:BB21"/>
    <mergeCell ref="BE21:BG21"/>
    <mergeCell ref="BJ21:BL21"/>
    <mergeCell ref="BO21:BQ21"/>
    <mergeCell ref="BT21:BV21"/>
    <mergeCell ref="BY21:CA21"/>
    <mergeCell ref="CD21:CF21"/>
    <mergeCell ref="BE160:BF160"/>
    <mergeCell ref="BG160:BH160"/>
    <mergeCell ref="BI160:BJ160"/>
    <mergeCell ref="AL160:AO160"/>
    <mergeCell ref="AP160:AS160"/>
    <mergeCell ref="AT160:AU160"/>
    <mergeCell ref="AV160:AW160"/>
    <mergeCell ref="AX160:BA160"/>
    <mergeCell ref="BB160:BD160"/>
    <mergeCell ref="BI158:BJ158"/>
    <mergeCell ref="AT158:AU158"/>
    <mergeCell ref="AV158:AW158"/>
    <mergeCell ref="AX158:BA158"/>
    <mergeCell ref="BB158:BD158"/>
    <mergeCell ref="BE158:BF158"/>
    <mergeCell ref="BG158:BH158"/>
    <mergeCell ref="AX156:BA156"/>
    <mergeCell ref="BB156:BD156"/>
    <mergeCell ref="BE156:BF156"/>
    <mergeCell ref="BG156:BH156"/>
    <mergeCell ref="BI156:BJ156"/>
    <mergeCell ref="BE154:BF154"/>
    <mergeCell ref="BG154:BH154"/>
    <mergeCell ref="BI154:BJ154"/>
    <mergeCell ref="BO23:BQ23"/>
    <mergeCell ref="BT23:BV23"/>
    <mergeCell ref="BY23:CA23"/>
    <mergeCell ref="CD23:CF23"/>
    <mergeCell ref="CI21:CK21"/>
    <mergeCell ref="A22:F22"/>
    <mergeCell ref="G22:I22"/>
    <mergeCell ref="L22:N22"/>
    <mergeCell ref="Q22:S22"/>
    <mergeCell ref="V22:X22"/>
    <mergeCell ref="AA22:AC22"/>
    <mergeCell ref="AF22:AH22"/>
    <mergeCell ref="AK22:AM22"/>
    <mergeCell ref="AP22:AR22"/>
    <mergeCell ref="AU22:AW22"/>
    <mergeCell ref="AZ22:BB22"/>
    <mergeCell ref="BE22:BG22"/>
    <mergeCell ref="BJ22:BL22"/>
    <mergeCell ref="BO22:BQ22"/>
    <mergeCell ref="BT22:BV22"/>
    <mergeCell ref="BY22:CA22"/>
    <mergeCell ref="CD22:CF22"/>
    <mergeCell ref="CI22:CK22"/>
    <mergeCell ref="A21:F21"/>
    <mergeCell ref="G21:I21"/>
    <mergeCell ref="L21:N21"/>
    <mergeCell ref="Q21:S21"/>
    <mergeCell ref="V21:X21"/>
    <mergeCell ref="AA21:AC21"/>
    <mergeCell ref="AF21:AH21"/>
    <mergeCell ref="AK21:AM21"/>
    <mergeCell ref="AP21:AR21"/>
    <mergeCell ref="CI23:CK23"/>
    <mergeCell ref="A24:F24"/>
    <mergeCell ref="G24:I24"/>
    <mergeCell ref="L24:N24"/>
    <mergeCell ref="Q24:S24"/>
    <mergeCell ref="V24:X24"/>
    <mergeCell ref="AA24:AC24"/>
    <mergeCell ref="AF24:AH24"/>
    <mergeCell ref="AK24:AM24"/>
    <mergeCell ref="AP24:AR24"/>
    <mergeCell ref="AU24:AW24"/>
    <mergeCell ref="AZ24:BB24"/>
    <mergeCell ref="BE24:BG24"/>
    <mergeCell ref="BJ24:BL24"/>
    <mergeCell ref="BO24:BQ24"/>
    <mergeCell ref="BT24:BV24"/>
    <mergeCell ref="BY24:CA24"/>
    <mergeCell ref="CD24:CF24"/>
    <mergeCell ref="CI24:CK24"/>
    <mergeCell ref="A23:F23"/>
    <mergeCell ref="G23:I23"/>
    <mergeCell ref="L23:N23"/>
    <mergeCell ref="Q23:S23"/>
    <mergeCell ref="V23:X23"/>
    <mergeCell ref="AA23:AC23"/>
    <mergeCell ref="AF23:AH23"/>
    <mergeCell ref="AK23:AM23"/>
    <mergeCell ref="AP23:AR23"/>
    <mergeCell ref="AU23:AW23"/>
    <mergeCell ref="AZ23:BB23"/>
    <mergeCell ref="BE23:BG23"/>
    <mergeCell ref="BJ23:BL23"/>
    <mergeCell ref="J26:K26"/>
    <mergeCell ref="J27:K27"/>
    <mergeCell ref="J28:K28"/>
    <mergeCell ref="J29:K29"/>
    <mergeCell ref="O26:P26"/>
    <mergeCell ref="O27:P27"/>
    <mergeCell ref="O28:P28"/>
    <mergeCell ref="O29:P29"/>
    <mergeCell ref="T26:U26"/>
    <mergeCell ref="T27:U27"/>
    <mergeCell ref="T28:U28"/>
    <mergeCell ref="T29:U29"/>
    <mergeCell ref="Y26:Z26"/>
    <mergeCell ref="Y27:Z27"/>
    <mergeCell ref="Y28:Z28"/>
    <mergeCell ref="Y29:Z29"/>
    <mergeCell ref="AD26:AE26"/>
    <mergeCell ref="AD27:AE27"/>
    <mergeCell ref="AD28:AE28"/>
    <mergeCell ref="AD29:AE29"/>
    <mergeCell ref="AI26:AJ26"/>
    <mergeCell ref="AI27:AJ27"/>
    <mergeCell ref="AI28:AJ28"/>
    <mergeCell ref="AI29:AJ29"/>
    <mergeCell ref="AN26:AO26"/>
    <mergeCell ref="AN27:AO27"/>
    <mergeCell ref="AN28:AO28"/>
    <mergeCell ref="AN29:AO29"/>
    <mergeCell ref="AS26:AT26"/>
    <mergeCell ref="AS27:AT27"/>
    <mergeCell ref="AS28:AT28"/>
    <mergeCell ref="AS29:AT29"/>
    <mergeCell ref="AX26:AY26"/>
    <mergeCell ref="AX27:AY27"/>
    <mergeCell ref="AX28:AY28"/>
    <mergeCell ref="AX29:AY29"/>
    <mergeCell ref="BR26:BS26"/>
    <mergeCell ref="BR27:BS27"/>
    <mergeCell ref="BR28:BS28"/>
    <mergeCell ref="BR29:BS29"/>
    <mergeCell ref="BJ29:BL29"/>
    <mergeCell ref="BO29:BQ29"/>
    <mergeCell ref="CL26:CM26"/>
    <mergeCell ref="CL27:CM27"/>
    <mergeCell ref="CL28:CM28"/>
    <mergeCell ref="CL29:CM29"/>
    <mergeCell ref="BC26:BD26"/>
    <mergeCell ref="BC27:BD27"/>
    <mergeCell ref="BC28:BD28"/>
    <mergeCell ref="BC29:BD29"/>
    <mergeCell ref="BH26:BI26"/>
    <mergeCell ref="BH27:BI27"/>
    <mergeCell ref="BH28:BI28"/>
    <mergeCell ref="BH29:BI29"/>
    <mergeCell ref="BM26:BN26"/>
    <mergeCell ref="BM27:BN27"/>
    <mergeCell ref="BM28:BN28"/>
    <mergeCell ref="BM29:BN29"/>
    <mergeCell ref="BW26:BX26"/>
    <mergeCell ref="BW27:BX27"/>
    <mergeCell ref="BW28:BX28"/>
    <mergeCell ref="BW29:BX29"/>
    <mergeCell ref="CB26:CC26"/>
    <mergeCell ref="CB27:CC27"/>
    <mergeCell ref="CB28:CC28"/>
    <mergeCell ref="CB29:CC29"/>
    <mergeCell ref="CG26:CH26"/>
    <mergeCell ref="CG27:CH27"/>
    <mergeCell ref="CG28:CH28"/>
    <mergeCell ref="CG29:CH29"/>
    <mergeCell ref="BT29:BV29"/>
    <mergeCell ref="CI54:CJ54"/>
    <mergeCell ref="CF55:CH55"/>
    <mergeCell ref="CI55:CJ55"/>
    <mergeCell ref="CF56:CH56"/>
    <mergeCell ref="CI56:CJ56"/>
    <mergeCell ref="CF57:CH57"/>
    <mergeCell ref="CI57:CJ57"/>
    <mergeCell ref="CF58:CH58"/>
    <mergeCell ref="CI58:CJ58"/>
    <mergeCell ref="BZ58:CB58"/>
    <mergeCell ref="BQ57:BV57"/>
    <mergeCell ref="CC57:CE57"/>
    <mergeCell ref="BW57:BY57"/>
    <mergeCell ref="BZ57:CB57"/>
    <mergeCell ref="BQ55:BV55"/>
    <mergeCell ref="CC55:CE55"/>
    <mergeCell ref="BW55:BY55"/>
    <mergeCell ref="BZ55:CB55"/>
    <mergeCell ref="BQ54:BV54"/>
    <mergeCell ref="CC54:CE54"/>
    <mergeCell ref="BW54:BY54"/>
    <mergeCell ref="CC56:CE56"/>
    <mergeCell ref="BQ56:BV56"/>
    <mergeCell ref="BW56:BY56"/>
    <mergeCell ref="BT37:BV37"/>
    <mergeCell ref="BW37:BX37"/>
    <mergeCell ref="BY37:CA37"/>
    <mergeCell ref="CB37:CC37"/>
    <mergeCell ref="CD37:CF37"/>
    <mergeCell ref="BY38:CA38"/>
    <mergeCell ref="CB38:CC38"/>
    <mergeCell ref="CD38:CF38"/>
    <mergeCell ref="BY39:CA39"/>
    <mergeCell ref="CB39:CC39"/>
    <mergeCell ref="CD39:CF39"/>
    <mergeCell ref="BY40:CA40"/>
    <mergeCell ref="CB40:CC40"/>
    <mergeCell ref="CD40:CF40"/>
    <mergeCell ref="BD55:BF55"/>
    <mergeCell ref="BG55:BI55"/>
    <mergeCell ref="BJ55:BK55"/>
    <mergeCell ref="CF54:CH54"/>
    <mergeCell ref="CB47:CC47"/>
    <mergeCell ref="CD47:CF47"/>
    <mergeCell ref="CG47:CH47"/>
    <mergeCell ref="BC42:BD42"/>
    <mergeCell ref="BE42:BG42"/>
    <mergeCell ref="BH42:BI42"/>
    <mergeCell ref="CG37:CH37"/>
    <mergeCell ref="CB41:CC41"/>
    <mergeCell ref="CD41:CF41"/>
    <mergeCell ref="CG41:CH41"/>
    <mergeCell ref="BT38:BV38"/>
    <mergeCell ref="BW38:BX38"/>
    <mergeCell ref="BW52:BY53"/>
    <mergeCell ref="BZ52:CB53"/>
    <mergeCell ref="BQ53:BV53"/>
    <mergeCell ref="BQ52:BV52"/>
    <mergeCell ref="BA56:BC56"/>
    <mergeCell ref="BD56:BF56"/>
    <mergeCell ref="BG56:BI56"/>
    <mergeCell ref="AU39:AW39"/>
    <mergeCell ref="AX39:AY39"/>
    <mergeCell ref="AZ39:BB39"/>
    <mergeCell ref="BC39:BD39"/>
    <mergeCell ref="BE39:BG39"/>
    <mergeCell ref="BH39:BI39"/>
    <mergeCell ref="BJ39:BL39"/>
    <mergeCell ref="BM39:BN39"/>
    <mergeCell ref="BO39:BQ39"/>
    <mergeCell ref="BR39:BS39"/>
    <mergeCell ref="BT39:BV39"/>
    <mergeCell ref="BW39:BX39"/>
    <mergeCell ref="AU40:AW40"/>
    <mergeCell ref="AX40:AY40"/>
    <mergeCell ref="AZ40:BB40"/>
    <mergeCell ref="BC40:BD40"/>
    <mergeCell ref="BE40:BG40"/>
    <mergeCell ref="BH40:BI40"/>
    <mergeCell ref="BJ40:BL40"/>
    <mergeCell ref="BM40:BN40"/>
    <mergeCell ref="BO40:BQ40"/>
    <mergeCell ref="BR40:BS40"/>
    <mergeCell ref="BT40:BV40"/>
    <mergeCell ref="BW40:BX40"/>
    <mergeCell ref="AU43:AW43"/>
    <mergeCell ref="AX43:AY43"/>
    <mergeCell ref="AZ43:BB43"/>
    <mergeCell ref="CI37:CK37"/>
    <mergeCell ref="CL37:CM37"/>
    <mergeCell ref="A38:F38"/>
    <mergeCell ref="G38:I38"/>
    <mergeCell ref="J38:K38"/>
    <mergeCell ref="L38:N38"/>
    <mergeCell ref="O38:P38"/>
    <mergeCell ref="Q38:S38"/>
    <mergeCell ref="T38:U38"/>
    <mergeCell ref="V38:X38"/>
    <mergeCell ref="Y38:Z38"/>
    <mergeCell ref="AA38:AC38"/>
    <mergeCell ref="AD38:AE38"/>
    <mergeCell ref="AF38:AH38"/>
    <mergeCell ref="AI38:AJ38"/>
    <mergeCell ref="AK38:AM38"/>
    <mergeCell ref="AN38:AO38"/>
    <mergeCell ref="AP38:AR38"/>
    <mergeCell ref="AS38:AT38"/>
    <mergeCell ref="BM37:BN37"/>
    <mergeCell ref="BO37:BQ37"/>
    <mergeCell ref="BR37:BS37"/>
    <mergeCell ref="AU38:AW38"/>
    <mergeCell ref="AX38:AY38"/>
    <mergeCell ref="AZ38:BB38"/>
    <mergeCell ref="BC38:BD38"/>
    <mergeCell ref="BE38:BG38"/>
    <mergeCell ref="BH38:BI38"/>
    <mergeCell ref="BJ38:BL38"/>
    <mergeCell ref="BM38:BN38"/>
    <mergeCell ref="BO38:BQ38"/>
    <mergeCell ref="BR38:BS38"/>
    <mergeCell ref="CG38:CH38"/>
    <mergeCell ref="CI38:CK38"/>
    <mergeCell ref="CL38:CM38"/>
    <mergeCell ref="A39:F39"/>
    <mergeCell ref="G39:I39"/>
    <mergeCell ref="J39:K39"/>
    <mergeCell ref="L39:N39"/>
    <mergeCell ref="O39:P39"/>
    <mergeCell ref="Q39:S39"/>
    <mergeCell ref="T39:U39"/>
    <mergeCell ref="V39:X39"/>
    <mergeCell ref="Y39:Z39"/>
    <mergeCell ref="AA39:AC39"/>
    <mergeCell ref="AD39:AE39"/>
    <mergeCell ref="AF39:AH39"/>
    <mergeCell ref="AI39:AJ39"/>
    <mergeCell ref="AK39:AM39"/>
    <mergeCell ref="AN39:AO39"/>
    <mergeCell ref="AP39:AR39"/>
    <mergeCell ref="AS39:AT39"/>
    <mergeCell ref="BC43:BD43"/>
    <mergeCell ref="BE43:BG43"/>
    <mergeCell ref="BH43:BI43"/>
    <mergeCell ref="BJ43:BL43"/>
    <mergeCell ref="BM43:BN43"/>
    <mergeCell ref="CD43:CF43"/>
    <mergeCell ref="CG43:CH43"/>
    <mergeCell ref="CI43:CK43"/>
    <mergeCell ref="CL43:CM43"/>
    <mergeCell ref="CG39:CH39"/>
    <mergeCell ref="CI39:CK39"/>
    <mergeCell ref="CL39:CM39"/>
    <mergeCell ref="A40:F40"/>
    <mergeCell ref="G40:I40"/>
    <mergeCell ref="J40:K40"/>
    <mergeCell ref="L40:N40"/>
    <mergeCell ref="O40:P40"/>
    <mergeCell ref="Q40:S40"/>
    <mergeCell ref="T40:U40"/>
    <mergeCell ref="V40:X40"/>
    <mergeCell ref="Y40:Z40"/>
    <mergeCell ref="AA40:AC40"/>
    <mergeCell ref="AD40:AE40"/>
    <mergeCell ref="AF40:AH40"/>
    <mergeCell ref="AI40:AJ40"/>
    <mergeCell ref="AK40:AM40"/>
    <mergeCell ref="AN40:AO40"/>
    <mergeCell ref="AP40:AR40"/>
    <mergeCell ref="AS40:AT40"/>
    <mergeCell ref="A43:F43"/>
    <mergeCell ref="G43:I43"/>
    <mergeCell ref="J43:K43"/>
    <mergeCell ref="L43:N43"/>
    <mergeCell ref="O43:P43"/>
    <mergeCell ref="Q43:S43"/>
    <mergeCell ref="T43:U43"/>
    <mergeCell ref="V43:X43"/>
    <mergeCell ref="Y43:Z43"/>
    <mergeCell ref="AA43:AC43"/>
    <mergeCell ref="AD43:AE43"/>
    <mergeCell ref="AF43:AH43"/>
    <mergeCell ref="AI43:AJ43"/>
    <mergeCell ref="AK43:AM43"/>
    <mergeCell ref="AN43:AO43"/>
    <mergeCell ref="AP43:AR43"/>
    <mergeCell ref="AS43:AT43"/>
    <mergeCell ref="A44:F44"/>
    <mergeCell ref="G44:I44"/>
    <mergeCell ref="J44:K44"/>
    <mergeCell ref="L44:N44"/>
    <mergeCell ref="O44:P44"/>
    <mergeCell ref="Q44:S44"/>
    <mergeCell ref="T44:U44"/>
    <mergeCell ref="V44:X44"/>
    <mergeCell ref="Y44:Z44"/>
    <mergeCell ref="AA44:AC44"/>
    <mergeCell ref="AD44:AE44"/>
    <mergeCell ref="AF44:AH44"/>
    <mergeCell ref="AI44:AJ44"/>
    <mergeCell ref="AK44:AM44"/>
    <mergeCell ref="AN44:AO44"/>
    <mergeCell ref="AP44:AR44"/>
    <mergeCell ref="AS44:AT44"/>
    <mergeCell ref="AU44:AW44"/>
    <mergeCell ref="AX44:AY44"/>
    <mergeCell ref="CI44:CK44"/>
    <mergeCell ref="CL44:CM44"/>
    <mergeCell ref="AI45:AJ45"/>
    <mergeCell ref="AK45:AM45"/>
    <mergeCell ref="AN45:AO45"/>
    <mergeCell ref="AP45:AR45"/>
    <mergeCell ref="CB45:CC45"/>
    <mergeCell ref="AS45:AT45"/>
    <mergeCell ref="AU45:AW45"/>
    <mergeCell ref="AX45:AY45"/>
    <mergeCell ref="CD45:CF45"/>
    <mergeCell ref="CG45:CH45"/>
    <mergeCell ref="AZ44:BB44"/>
    <mergeCell ref="BC44:BD44"/>
    <mergeCell ref="BE44:BG44"/>
    <mergeCell ref="BH44:BI44"/>
    <mergeCell ref="BJ44:BL44"/>
    <mergeCell ref="BM44:BN44"/>
    <mergeCell ref="BO44:BQ44"/>
    <mergeCell ref="BR44:BS44"/>
    <mergeCell ref="BT44:BV44"/>
    <mergeCell ref="BW44:BX44"/>
    <mergeCell ref="BY44:CA44"/>
    <mergeCell ref="CB44:CC44"/>
    <mergeCell ref="CD44:CF44"/>
    <mergeCell ref="CG44:CH44"/>
    <mergeCell ref="AX46:AY46"/>
    <mergeCell ref="AZ46:BB46"/>
    <mergeCell ref="BC46:BD46"/>
    <mergeCell ref="BE46:BG46"/>
    <mergeCell ref="BH46:BI46"/>
    <mergeCell ref="BJ46:BL46"/>
    <mergeCell ref="BM46:BN46"/>
    <mergeCell ref="BO46:BQ46"/>
    <mergeCell ref="BR46:BS46"/>
    <mergeCell ref="BT46:BV46"/>
    <mergeCell ref="BW46:BX46"/>
    <mergeCell ref="BY46:CA46"/>
    <mergeCell ref="AZ45:BB45"/>
    <mergeCell ref="BC45:BD45"/>
    <mergeCell ref="BE45:BG45"/>
    <mergeCell ref="BH45:BI45"/>
    <mergeCell ref="BJ45:BL45"/>
    <mergeCell ref="BM45:BN45"/>
    <mergeCell ref="BO45:BQ45"/>
    <mergeCell ref="BR45:BS45"/>
    <mergeCell ref="BT45:BV45"/>
    <mergeCell ref="BW45:BX45"/>
    <mergeCell ref="BY45:CA45"/>
    <mergeCell ref="Q46:S46"/>
    <mergeCell ref="T46:U46"/>
    <mergeCell ref="V46:X46"/>
    <mergeCell ref="Y46:Z46"/>
    <mergeCell ref="AA46:AC46"/>
    <mergeCell ref="AD46:AE46"/>
    <mergeCell ref="AF46:AH46"/>
    <mergeCell ref="AI46:AJ46"/>
    <mergeCell ref="AK46:AM46"/>
    <mergeCell ref="AN46:AO46"/>
    <mergeCell ref="AP46:AR46"/>
    <mergeCell ref="AS46:AT46"/>
    <mergeCell ref="AD30:AE30"/>
    <mergeCell ref="AF30:AH30"/>
    <mergeCell ref="AI30:AJ30"/>
    <mergeCell ref="AK30:AM30"/>
    <mergeCell ref="AN30:AO30"/>
    <mergeCell ref="AP30:AR30"/>
    <mergeCell ref="AS30:AT30"/>
    <mergeCell ref="AF42:AH42"/>
    <mergeCell ref="AI42:AJ42"/>
    <mergeCell ref="AK42:AM42"/>
    <mergeCell ref="AN42:AO42"/>
    <mergeCell ref="AP42:AR42"/>
    <mergeCell ref="AS42:AT42"/>
    <mergeCell ref="Q42:S42"/>
    <mergeCell ref="T42:U42"/>
    <mergeCell ref="V42:X42"/>
    <mergeCell ref="Y42:Z42"/>
    <mergeCell ref="AA42:AC42"/>
    <mergeCell ref="AD42:AE42"/>
    <mergeCell ref="AD35:AE35"/>
    <mergeCell ref="AU30:AW30"/>
    <mergeCell ref="AX30:AY30"/>
    <mergeCell ref="AZ30:BB30"/>
    <mergeCell ref="BC30:BD30"/>
    <mergeCell ref="BE30:BG30"/>
    <mergeCell ref="BH30:BI30"/>
    <mergeCell ref="BJ30:BL30"/>
    <mergeCell ref="BM30:BN30"/>
    <mergeCell ref="BO30:BQ30"/>
    <mergeCell ref="BR30:BS30"/>
    <mergeCell ref="BT30:BV30"/>
    <mergeCell ref="BW30:BX30"/>
    <mergeCell ref="BY30:CA30"/>
    <mergeCell ref="CB30:CC30"/>
    <mergeCell ref="CD30:CF30"/>
    <mergeCell ref="CG30:CH30"/>
    <mergeCell ref="CI30:CK30"/>
    <mergeCell ref="CL30:CM30"/>
    <mergeCell ref="A31:F31"/>
    <mergeCell ref="G31:I31"/>
    <mergeCell ref="J31:K31"/>
    <mergeCell ref="L31:N31"/>
    <mergeCell ref="O31:P31"/>
    <mergeCell ref="Q31:S31"/>
    <mergeCell ref="T31:U31"/>
    <mergeCell ref="V31:X31"/>
    <mergeCell ref="Y31:Z31"/>
    <mergeCell ref="AA31:AC31"/>
    <mergeCell ref="AD31:AE31"/>
    <mergeCell ref="AF31:AH31"/>
    <mergeCell ref="AI31:AJ31"/>
    <mergeCell ref="AK31:AM31"/>
    <mergeCell ref="AN31:AO31"/>
    <mergeCell ref="AP31:AR31"/>
    <mergeCell ref="AS31:AT31"/>
    <mergeCell ref="AU31:AW31"/>
    <mergeCell ref="AX31:AY31"/>
    <mergeCell ref="AZ31:BB31"/>
    <mergeCell ref="BC31:BD31"/>
    <mergeCell ref="BE31:BG31"/>
    <mergeCell ref="BH31:BI31"/>
    <mergeCell ref="BJ31:BL31"/>
    <mergeCell ref="BM31:BN31"/>
    <mergeCell ref="BO31:BQ31"/>
    <mergeCell ref="BR31:BS31"/>
    <mergeCell ref="BT31:BV31"/>
    <mergeCell ref="BW31:BX31"/>
    <mergeCell ref="BY31:CA31"/>
    <mergeCell ref="CB31:CC31"/>
    <mergeCell ref="CD31:CF31"/>
    <mergeCell ref="CG31:CH31"/>
    <mergeCell ref="CI31:CK31"/>
    <mergeCell ref="CL31:CM31"/>
    <mergeCell ref="A32:F32"/>
    <mergeCell ref="G32:I32"/>
    <mergeCell ref="J32:K32"/>
    <mergeCell ref="L32:N32"/>
    <mergeCell ref="O32:P32"/>
    <mergeCell ref="Q32:S32"/>
    <mergeCell ref="T32:U32"/>
    <mergeCell ref="V32:X32"/>
    <mergeCell ref="Y32:Z32"/>
    <mergeCell ref="AA32:AC32"/>
    <mergeCell ref="AD32:AE32"/>
    <mergeCell ref="AF32:AH32"/>
    <mergeCell ref="AI32:AJ32"/>
    <mergeCell ref="AK32:AM32"/>
    <mergeCell ref="AN32:AO32"/>
    <mergeCell ref="AP32:AR32"/>
    <mergeCell ref="AS32:AT32"/>
    <mergeCell ref="AU32:AW32"/>
    <mergeCell ref="AX32:AY32"/>
    <mergeCell ref="AZ32:BB32"/>
    <mergeCell ref="BC32:BD32"/>
    <mergeCell ref="BT32:BV32"/>
    <mergeCell ref="BW32:BX32"/>
    <mergeCell ref="BY32:CA32"/>
    <mergeCell ref="CB32:CC32"/>
    <mergeCell ref="CD32:CF32"/>
    <mergeCell ref="CG32:CH32"/>
    <mergeCell ref="CI32:CK32"/>
    <mergeCell ref="CL32:CM32"/>
    <mergeCell ref="AX52:AY53"/>
    <mergeCell ref="BA52:BC53"/>
    <mergeCell ref="BD52:BF53"/>
    <mergeCell ref="BG52:BI53"/>
    <mergeCell ref="BJ52:BK53"/>
    <mergeCell ref="CD46:CF46"/>
    <mergeCell ref="CG46:CH46"/>
    <mergeCell ref="CI46:CK46"/>
    <mergeCell ref="CL46:CM46"/>
    <mergeCell ref="CI45:CK45"/>
    <mergeCell ref="CL45:CM45"/>
    <mergeCell ref="CB46:CC46"/>
    <mergeCell ref="BO43:BQ43"/>
    <mergeCell ref="BR43:BS43"/>
    <mergeCell ref="BT43:BV43"/>
    <mergeCell ref="BW43:BX43"/>
    <mergeCell ref="BY43:CA43"/>
    <mergeCell ref="CB43:CC43"/>
    <mergeCell ref="CG40:CH40"/>
    <mergeCell ref="CI40:CK40"/>
    <mergeCell ref="CL40:CM40"/>
    <mergeCell ref="BC37:BD37"/>
    <mergeCell ref="BE37:BG37"/>
    <mergeCell ref="BH37:BI37"/>
    <mergeCell ref="BE32:BG32"/>
    <mergeCell ref="BH32:BI32"/>
    <mergeCell ref="BJ32:BL32"/>
    <mergeCell ref="BM32:BN32"/>
    <mergeCell ref="BO32:BQ32"/>
    <mergeCell ref="BR32:BS32"/>
    <mergeCell ref="BJ37:BL37"/>
  </mergeCells>
  <phoneticPr fontId="1"/>
  <conditionalFormatting sqref="G25:I29">
    <cfRule type="cellIs" dxfId="156" priority="71" operator="lessThan">
      <formula>G20</formula>
    </cfRule>
  </conditionalFormatting>
  <conditionalFormatting sqref="L25:N29">
    <cfRule type="cellIs" dxfId="155" priority="69" operator="lessThan">
      <formula>L20</formula>
    </cfRule>
  </conditionalFormatting>
  <conditionalFormatting sqref="Q25:S29">
    <cfRule type="cellIs" dxfId="154" priority="67" operator="lessThan">
      <formula>Q20</formula>
    </cfRule>
  </conditionalFormatting>
  <conditionalFormatting sqref="V25:X29">
    <cfRule type="cellIs" dxfId="153" priority="65" operator="lessThan">
      <formula>V20</formula>
    </cfRule>
  </conditionalFormatting>
  <conditionalFormatting sqref="AA54:AB58">
    <cfRule type="cellIs" dxfId="152" priority="38" operator="lessThan">
      <formula>1</formula>
    </cfRule>
  </conditionalFormatting>
  <conditionalFormatting sqref="AA25:AC29">
    <cfRule type="cellIs" dxfId="151" priority="63" operator="lessThan">
      <formula>AA20</formula>
    </cfRule>
  </conditionalFormatting>
  <conditionalFormatting sqref="AF25:AH29">
    <cfRule type="cellIs" dxfId="150" priority="61" operator="lessThan">
      <formula>AF20</formula>
    </cfRule>
  </conditionalFormatting>
  <conditionalFormatting sqref="AF79:AW85">
    <cfRule type="expression" dxfId="149" priority="80">
      <formula>$Z$1="【営業方針会議】"</formula>
    </cfRule>
  </conditionalFormatting>
  <conditionalFormatting sqref="AF87:AW93">
    <cfRule type="expression" dxfId="148" priority="78">
      <formula>$Z$1="【役員会議】"</formula>
    </cfRule>
  </conditionalFormatting>
  <conditionalFormatting sqref="AK25:AM29">
    <cfRule type="cellIs" dxfId="147" priority="59" operator="lessThan">
      <formula>AK20</formula>
    </cfRule>
  </conditionalFormatting>
  <conditionalFormatting sqref="AP25:AR29">
    <cfRule type="cellIs" dxfId="146" priority="57" operator="lessThan">
      <formula>AP20</formula>
    </cfRule>
  </conditionalFormatting>
  <conditionalFormatting sqref="AU25:AW29">
    <cfRule type="cellIs" dxfId="145" priority="55" operator="lessThan">
      <formula>AU20</formula>
    </cfRule>
  </conditionalFormatting>
  <conditionalFormatting sqref="AX54:AY58">
    <cfRule type="cellIs" dxfId="144" priority="2" operator="lessThan">
      <formula>1</formula>
    </cfRule>
  </conditionalFormatting>
  <conditionalFormatting sqref="AX79:BO85">
    <cfRule type="expression" dxfId="143" priority="79">
      <formula>$Z$1="【営業面談A】"</formula>
    </cfRule>
  </conditionalFormatting>
  <conditionalFormatting sqref="AX87:BO93">
    <cfRule type="expression" dxfId="142" priority="77">
      <formula>$Z$1="【営業面談B】"</formula>
    </cfRule>
  </conditionalFormatting>
  <conditionalFormatting sqref="AZ25:BB29">
    <cfRule type="cellIs" dxfId="141" priority="53" operator="lessThan">
      <formula>AZ20</formula>
    </cfRule>
  </conditionalFormatting>
  <conditionalFormatting sqref="BE25:BG29">
    <cfRule type="cellIs" dxfId="140" priority="51" operator="lessThan">
      <formula>BE20</formula>
    </cfRule>
  </conditionalFormatting>
  <conditionalFormatting sqref="BJ54:BK58">
    <cfRule type="cellIs" dxfId="139" priority="1" operator="lessThan">
      <formula>1</formula>
    </cfRule>
  </conditionalFormatting>
  <conditionalFormatting sqref="BJ25:BL29">
    <cfRule type="cellIs" dxfId="138" priority="49" operator="lessThan">
      <formula>BJ20</formula>
    </cfRule>
  </conditionalFormatting>
  <conditionalFormatting sqref="BO25:BQ29">
    <cfRule type="cellIs" dxfId="137" priority="47" operator="lessThan">
      <formula>BO20</formula>
    </cfRule>
  </conditionalFormatting>
  <conditionalFormatting sqref="BQ79:CH85">
    <cfRule type="expression" dxfId="136" priority="76">
      <formula>$Z$1="【営業方針会議】"</formula>
    </cfRule>
  </conditionalFormatting>
  <conditionalFormatting sqref="BQ87:CH93">
    <cfRule type="expression" dxfId="135" priority="74">
      <formula>$Z$1="【役員会議】"</formula>
    </cfRule>
  </conditionalFormatting>
  <conditionalFormatting sqref="BT25:BV29">
    <cfRule type="cellIs" dxfId="134" priority="45" operator="lessThan">
      <formula>BT20</formula>
    </cfRule>
  </conditionalFormatting>
  <conditionalFormatting sqref="BY25:CA29">
    <cfRule type="cellIs" dxfId="133" priority="43" operator="lessThan">
      <formula>BY20</formula>
    </cfRule>
  </conditionalFormatting>
  <conditionalFormatting sqref="CD25:CF29">
    <cfRule type="cellIs" dxfId="132" priority="41" operator="lessThan">
      <formula>CD20</formula>
    </cfRule>
  </conditionalFormatting>
  <conditionalFormatting sqref="CI54:CJ58">
    <cfRule type="cellIs" dxfId="131" priority="36" operator="lessThan">
      <formula>1</formula>
    </cfRule>
  </conditionalFormatting>
  <conditionalFormatting sqref="CI25:CK29">
    <cfRule type="cellIs" dxfId="130" priority="39" operator="lessThan">
      <formula>CI20</formula>
    </cfRule>
  </conditionalFormatting>
  <conditionalFormatting sqref="CI79:CZ85">
    <cfRule type="expression" dxfId="129" priority="75">
      <formula>$Z$1="【営業面談A】"</formula>
    </cfRule>
  </conditionalFormatting>
  <conditionalFormatting sqref="CI87:CZ93">
    <cfRule type="expression" dxfId="128" priority="73">
      <formula>$Z$1="【営業面談B】"</formula>
    </cfRule>
  </conditionalFormatting>
  <pageMargins left="0.70866141732283461" right="0.70866141732283461" top="0.74803149606299213" bottom="0.74803149606299213" header="0.31496062992125984" footer="0.31496062992125984"/>
  <pageSetup paperSize="8" scale="41" orientation="landscape" horizontalDpi="1200" verticalDpi="1200" r:id="rId1"/>
  <rowBreaks count="1" manualBreakCount="1">
    <brk id="93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45E7F-B418-48F0-90B6-ECFE5D7DB5BC}">
  <sheetPr>
    <tabColor theme="7" tint="0.79998168889431442"/>
    <pageSetUpPr fitToPage="1"/>
  </sheetPr>
  <dimension ref="B1:W25"/>
  <sheetViews>
    <sheetView workbookViewId="0">
      <selection activeCell="F2" sqref="F2"/>
    </sheetView>
  </sheetViews>
  <sheetFormatPr defaultRowHeight="18" x14ac:dyDescent="0.45"/>
  <cols>
    <col min="1" max="1" width="1.8984375" customWidth="1"/>
    <col min="2" max="2" width="6.09765625" customWidth="1"/>
    <col min="3" max="7" width="3.19921875" customWidth="1"/>
    <col min="8" max="8" width="4.3984375" customWidth="1"/>
    <col min="9" max="9" width="7.3984375" customWidth="1"/>
    <col min="10" max="17" width="3.19921875" customWidth="1"/>
    <col min="18" max="18" width="9.8984375" customWidth="1"/>
    <col min="19" max="21" width="3.19921875" customWidth="1"/>
    <col min="22" max="23" width="13" customWidth="1"/>
    <col min="24" max="38" width="4.5" customWidth="1"/>
    <col min="40" max="40" width="4.5" customWidth="1"/>
  </cols>
  <sheetData>
    <row r="1" spans="2:23" ht="24.75" customHeight="1" x14ac:dyDescent="0.55000000000000004">
      <c r="B1" s="66" t="str">
        <f>(MONTH('1課合計'!R1)+2)&amp;"月"</f>
        <v>12月</v>
      </c>
      <c r="C1" s="65" t="s">
        <v>254</v>
      </c>
      <c r="D1" s="24"/>
      <c r="E1" s="24"/>
      <c r="F1" s="67" t="s">
        <v>110</v>
      </c>
      <c r="I1" t="s">
        <v>239</v>
      </c>
      <c r="L1" s="60"/>
    </row>
    <row r="2" spans="2:23" ht="11.25" customHeight="1" x14ac:dyDescent="0.45"/>
    <row r="3" spans="2:23" ht="24.75" customHeight="1" x14ac:dyDescent="0.55000000000000004">
      <c r="B3" s="66" t="str">
        <f>MONTH('1課合計'!R1)&amp;"月"</f>
        <v>10月</v>
      </c>
      <c r="C3" s="64" t="s">
        <v>98</v>
      </c>
      <c r="G3" t="s">
        <v>93</v>
      </c>
      <c r="I3" s="71">
        <f>SUMIFS(予算!目標見積数,予算!対象ユーザー名,F1,予算!予算月,B1)</f>
        <v>0</v>
      </c>
      <c r="K3" t="s">
        <v>241</v>
      </c>
      <c r="N3" t="s">
        <v>242</v>
      </c>
      <c r="R3" s="69" t="e">
        <f>M10/(I5/100)/R5</f>
        <v>#DIV/0!</v>
      </c>
      <c r="T3" t="s">
        <v>241</v>
      </c>
    </row>
    <row r="4" spans="2:23" ht="18.75" customHeight="1" x14ac:dyDescent="0.55000000000000004">
      <c r="B4" s="66"/>
      <c r="C4" s="64"/>
      <c r="I4" s="6"/>
      <c r="R4" s="69"/>
    </row>
    <row r="5" spans="2:23" ht="24.75" customHeight="1" x14ac:dyDescent="0.55000000000000004">
      <c r="B5" s="66" t="s">
        <v>250</v>
      </c>
      <c r="C5" s="64" t="s">
        <v>251</v>
      </c>
      <c r="G5" t="s">
        <v>39</v>
      </c>
      <c r="I5" s="72" t="e">
        <f>A!G31*100</f>
        <v>#DIV/0!</v>
      </c>
      <c r="K5" t="s">
        <v>252</v>
      </c>
      <c r="N5" t="s">
        <v>185</v>
      </c>
      <c r="R5" s="70" t="e">
        <f>A!G32</f>
        <v>#DIV/0!</v>
      </c>
      <c r="T5" t="s">
        <v>253</v>
      </c>
    </row>
    <row r="6" spans="2:23" ht="17.25" customHeight="1" x14ac:dyDescent="0.55000000000000004">
      <c r="B6" s="66"/>
      <c r="C6" s="64"/>
      <c r="R6" s="68"/>
    </row>
    <row r="7" spans="2:23" ht="24.75" customHeight="1" x14ac:dyDescent="0.55000000000000004">
      <c r="B7" s="66" t="str">
        <f>(MONTH('1課合計'!R1)+2)&amp;"月"</f>
        <v>12月</v>
      </c>
      <c r="C7" s="64" t="s">
        <v>240</v>
      </c>
      <c r="F7" s="73" t="s">
        <v>255</v>
      </c>
      <c r="V7" s="63" t="s">
        <v>243</v>
      </c>
    </row>
    <row r="8" spans="2:23" ht="24.75" customHeight="1" x14ac:dyDescent="0.45">
      <c r="B8" s="86" t="s">
        <v>83</v>
      </c>
      <c r="C8" s="86"/>
      <c r="D8" s="86"/>
      <c r="E8" s="86"/>
      <c r="F8" s="86"/>
      <c r="G8" s="86"/>
      <c r="H8" s="86" t="s">
        <v>109</v>
      </c>
      <c r="I8" s="86"/>
      <c r="J8" s="86"/>
      <c r="K8" s="86"/>
      <c r="L8" s="86"/>
      <c r="M8" s="86" t="s">
        <v>93</v>
      </c>
      <c r="N8" s="86"/>
      <c r="O8" s="86"/>
      <c r="P8" s="86" t="s">
        <v>108</v>
      </c>
      <c r="Q8" s="138"/>
      <c r="V8" s="62" t="s">
        <v>244</v>
      </c>
      <c r="W8" s="61">
        <f>COUNTIFS(顧客ランク分け一覧表!$H$4:$H$5000,AD!V8,顧客ランク分け一覧表!$E$4:$E$5000,AD!$F$1)</f>
        <v>0</v>
      </c>
    </row>
    <row r="9" spans="2:23" ht="24.75" customHeight="1" x14ac:dyDescent="0.45">
      <c r="B9" s="171" t="str">
        <f>B7</f>
        <v>12月</v>
      </c>
      <c r="C9" s="86"/>
      <c r="D9" s="86"/>
      <c r="E9" s="86"/>
      <c r="F9" s="86"/>
      <c r="G9" s="86"/>
      <c r="H9" s="86" t="s">
        <v>106</v>
      </c>
      <c r="I9" s="86"/>
      <c r="J9" s="86"/>
      <c r="K9" s="86" t="s">
        <v>105</v>
      </c>
      <c r="L9" s="86"/>
      <c r="M9" s="86"/>
      <c r="N9" s="86"/>
      <c r="O9" s="86"/>
      <c r="P9" s="86"/>
      <c r="Q9" s="138"/>
      <c r="V9" s="62" t="s">
        <v>245</v>
      </c>
      <c r="W9" s="61">
        <f>COUNTIFS(顧客ランク分け一覧表!$H$4:$H$5000,AD!V9,顧客ランク分け一覧表!$E$4:$E$5000,AD!$F$1)</f>
        <v>0</v>
      </c>
    </row>
    <row r="10" spans="2:23" ht="24.75" customHeight="1" x14ac:dyDescent="0.45">
      <c r="B10" s="100" t="s">
        <v>30</v>
      </c>
      <c r="C10" s="100"/>
      <c r="D10" s="100"/>
      <c r="E10" s="100"/>
      <c r="F10" s="100"/>
      <c r="G10" s="100"/>
      <c r="H10" s="88">
        <f>A!U54</f>
        <v>0</v>
      </c>
      <c r="I10" s="88"/>
      <c r="J10" s="88"/>
      <c r="K10" s="143">
        <f>A!J54</f>
        <v>0</v>
      </c>
      <c r="L10" s="143"/>
      <c r="M10" s="88">
        <f>A!X54</f>
        <v>0</v>
      </c>
      <c r="N10" s="88"/>
      <c r="O10" s="88"/>
      <c r="P10" s="87" t="e">
        <f>A!AA54</f>
        <v>#DIV/0!</v>
      </c>
      <c r="Q10" s="112"/>
      <c r="V10" s="62" t="s">
        <v>246</v>
      </c>
      <c r="W10" s="61">
        <f>COUNTIFS(顧客ランク分け一覧表!$H$4:$H$5000,AD!V10,顧客ランク分け一覧表!$E$4:$E$5000,AD!$F$1)</f>
        <v>0</v>
      </c>
    </row>
    <row r="11" spans="2:23" ht="24.75" customHeight="1" x14ac:dyDescent="0.45">
      <c r="B11" s="100" t="s">
        <v>100</v>
      </c>
      <c r="C11" s="100"/>
      <c r="D11" s="100"/>
      <c r="E11" s="100"/>
      <c r="F11" s="100"/>
      <c r="G11" s="100"/>
      <c r="H11" s="88">
        <f>A!U55</f>
        <v>0</v>
      </c>
      <c r="I11" s="88"/>
      <c r="J11" s="88"/>
      <c r="K11" s="143">
        <f>A!J55</f>
        <v>0</v>
      </c>
      <c r="L11" s="143"/>
      <c r="M11" s="88"/>
      <c r="N11" s="88"/>
      <c r="O11" s="88"/>
      <c r="P11" s="87"/>
      <c r="Q11" s="112"/>
      <c r="V11" s="62" t="s">
        <v>247</v>
      </c>
      <c r="W11" s="61">
        <f>COUNTIFS(顧客ランク分け一覧表!$H$4:$H$5000,AD!V11,顧客ランク分け一覧表!$E$4:$E$5000,AD!$F$1)</f>
        <v>0</v>
      </c>
    </row>
    <row r="12" spans="2:23" ht="24.75" customHeight="1" x14ac:dyDescent="0.45">
      <c r="B12" s="100" t="s">
        <v>101</v>
      </c>
      <c r="C12" s="100"/>
      <c r="D12" s="100"/>
      <c r="E12" s="100"/>
      <c r="F12" s="100"/>
      <c r="G12" s="100"/>
      <c r="H12" s="88">
        <f>A!U56</f>
        <v>0</v>
      </c>
      <c r="I12" s="88"/>
      <c r="J12" s="88"/>
      <c r="K12" s="143">
        <f>A!J56</f>
        <v>0</v>
      </c>
      <c r="L12" s="143"/>
      <c r="M12" s="88"/>
      <c r="N12" s="88"/>
      <c r="O12" s="88"/>
      <c r="P12" s="87"/>
      <c r="Q12" s="112"/>
      <c r="V12" s="75" t="s">
        <v>256</v>
      </c>
      <c r="W12" s="74">
        <f>SUM(W8:W11)</f>
        <v>0</v>
      </c>
    </row>
    <row r="13" spans="2:23" ht="24.75" customHeight="1" x14ac:dyDescent="0.45">
      <c r="B13" s="100" t="s">
        <v>102</v>
      </c>
      <c r="C13" s="100"/>
      <c r="D13" s="100"/>
      <c r="E13" s="100"/>
      <c r="F13" s="100"/>
      <c r="G13" s="100"/>
      <c r="H13" s="88">
        <f>A!U57</f>
        <v>0</v>
      </c>
      <c r="I13" s="88"/>
      <c r="J13" s="88"/>
      <c r="K13" s="143">
        <f>A!J57</f>
        <v>0</v>
      </c>
      <c r="L13" s="143"/>
      <c r="M13" s="88"/>
      <c r="N13" s="88"/>
      <c r="O13" s="88"/>
      <c r="P13" s="87"/>
      <c r="Q13" s="112"/>
      <c r="V13" s="75" t="s">
        <v>248</v>
      </c>
      <c r="W13" s="74">
        <f>COUNTIFS(顧客ランク分け一覧表!$H$4:$H$5000,AD!V13,顧客ランク分け一覧表!$E$4:$E$5000,AD!$F$1)</f>
        <v>0</v>
      </c>
    </row>
    <row r="14" spans="2:23" ht="24.75" customHeight="1" x14ac:dyDescent="0.45">
      <c r="B14" s="100" t="s">
        <v>103</v>
      </c>
      <c r="C14" s="100"/>
      <c r="D14" s="100"/>
      <c r="E14" s="100"/>
      <c r="F14" s="100"/>
      <c r="G14" s="100"/>
      <c r="H14" s="88">
        <f>A!U58</f>
        <v>0</v>
      </c>
      <c r="I14" s="88"/>
      <c r="J14" s="88"/>
      <c r="K14" s="143">
        <f>A!J58</f>
        <v>0</v>
      </c>
      <c r="L14" s="143"/>
      <c r="M14" s="88"/>
      <c r="N14" s="88"/>
      <c r="O14" s="88"/>
      <c r="P14" s="87"/>
      <c r="Q14" s="112"/>
      <c r="V14" s="75" t="s">
        <v>249</v>
      </c>
      <c r="W14" s="74">
        <f>COUNTIFS(顧客ランク分け一覧表!$H$4:$H$5000,AD!V14,顧客ランク分け一覧表!$E$4:$E$5000,AD!$F$1)</f>
        <v>0</v>
      </c>
    </row>
    <row r="15" spans="2:23" ht="24.75" customHeight="1" x14ac:dyDescent="0.45"/>
    <row r="16" spans="2:23" ht="24.75" customHeight="1" x14ac:dyDescent="0.45">
      <c r="B16" s="144"/>
      <c r="C16" s="144"/>
      <c r="D16" s="144"/>
      <c r="E16" s="144"/>
      <c r="F16" s="144"/>
      <c r="G16" s="144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2:17" ht="24.75" customHeight="1" x14ac:dyDescent="0.45">
      <c r="B17" s="144"/>
      <c r="C17" s="144"/>
      <c r="D17" s="144"/>
      <c r="E17" s="144"/>
      <c r="F17" s="144"/>
      <c r="G17" s="144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2:17" ht="24.75" customHeight="1" x14ac:dyDescent="0.45">
      <c r="B18" s="145"/>
      <c r="C18" s="145"/>
      <c r="D18" s="145"/>
      <c r="E18" s="145"/>
      <c r="F18" s="145"/>
      <c r="G18" s="145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2:17" ht="24.75" customHeight="1" x14ac:dyDescent="0.45">
      <c r="B19" s="145"/>
      <c r="C19" s="145"/>
      <c r="D19" s="145"/>
      <c r="E19" s="145"/>
      <c r="F19" s="145"/>
      <c r="G19" s="145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2:17" ht="24.75" customHeight="1" x14ac:dyDescent="0.45">
      <c r="B20" s="145"/>
      <c r="C20" s="145"/>
      <c r="D20" s="145"/>
      <c r="E20" s="145"/>
      <c r="F20" s="145"/>
      <c r="G20" s="145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2:17" ht="24.75" customHeight="1" x14ac:dyDescent="0.45">
      <c r="B21" s="145"/>
      <c r="C21" s="145"/>
      <c r="D21" s="145"/>
      <c r="E21" s="145"/>
      <c r="F21" s="145"/>
      <c r="G21" s="145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2:17" ht="24.75" customHeight="1" x14ac:dyDescent="0.45">
      <c r="B22" s="145"/>
      <c r="C22" s="145"/>
      <c r="D22" s="145"/>
      <c r="E22" s="145"/>
      <c r="F22" s="145"/>
      <c r="G22" s="145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spans="2:17" ht="24.75" customHeight="1" x14ac:dyDescent="0.45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2:17" ht="24.75" customHeight="1" x14ac:dyDescent="0.4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2:17" ht="24.75" customHeight="1" x14ac:dyDescent="0.4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</sheetData>
  <mergeCells count="39">
    <mergeCell ref="B14:G14"/>
    <mergeCell ref="H14:J14"/>
    <mergeCell ref="K14:L14"/>
    <mergeCell ref="M14:O14"/>
    <mergeCell ref="P14:Q14"/>
    <mergeCell ref="B20:G20"/>
    <mergeCell ref="B21:G21"/>
    <mergeCell ref="B22:G22"/>
    <mergeCell ref="B16:G16"/>
    <mergeCell ref="B17:G17"/>
    <mergeCell ref="B18:G18"/>
    <mergeCell ref="B19:G19"/>
    <mergeCell ref="B12:G12"/>
    <mergeCell ref="H12:J12"/>
    <mergeCell ref="K12:L12"/>
    <mergeCell ref="M12:O12"/>
    <mergeCell ref="P12:Q12"/>
    <mergeCell ref="B13:G13"/>
    <mergeCell ref="H13:J13"/>
    <mergeCell ref="K13:L13"/>
    <mergeCell ref="M13:O13"/>
    <mergeCell ref="P13:Q13"/>
    <mergeCell ref="M10:O10"/>
    <mergeCell ref="P10:Q10"/>
    <mergeCell ref="B11:G11"/>
    <mergeCell ref="H11:J11"/>
    <mergeCell ref="K11:L11"/>
    <mergeCell ref="B10:G10"/>
    <mergeCell ref="H10:J10"/>
    <mergeCell ref="K10:L10"/>
    <mergeCell ref="M11:O11"/>
    <mergeCell ref="P11:Q11"/>
    <mergeCell ref="M8:O9"/>
    <mergeCell ref="P8:Q9"/>
    <mergeCell ref="B9:G9"/>
    <mergeCell ref="H9:J9"/>
    <mergeCell ref="K9:L9"/>
    <mergeCell ref="B8:G8"/>
    <mergeCell ref="H8:L8"/>
  </mergeCells>
  <phoneticPr fontId="1"/>
  <conditionalFormatting sqref="C1:E1">
    <cfRule type="containsText" dxfId="127" priority="2" operator="containsText" text="クール">
      <formula>NOT(ISERROR(SEARCH("クール",C1)))</formula>
    </cfRule>
    <cfRule type="containsText" dxfId="126" priority="3" operator="containsText" text="コールド">
      <formula>NOT(ISERROR(SEARCH("コールド",C1)))</formula>
    </cfRule>
    <cfRule type="containsText" dxfId="125" priority="4" operator="containsText" text="離脱">
      <formula>NOT(ISERROR(SEARCH("離脱",C1)))</formula>
    </cfRule>
    <cfRule type="containsText" dxfId="124" priority="5" operator="containsText" text="クールファン">
      <formula>NOT(ISERROR(SEARCH("クールファン",C1)))</formula>
    </cfRule>
    <cfRule type="containsText" dxfId="123" priority="6" operator="containsText" text="クールリピーター">
      <formula>NOT(ISERROR(SEARCH("クールリピーター",C1)))</formula>
    </cfRule>
    <cfRule type="containsText" dxfId="122" priority="7" operator="containsText" text="ウォーム">
      <formula>NOT(ISERROR(SEARCH("ウォーム",C1)))</formula>
    </cfRule>
    <cfRule type="containsText" dxfId="121" priority="8" operator="containsText" text="ホット">
      <formula>NOT(ISERROR(SEARCH("ホット",C1)))</formula>
    </cfRule>
  </conditionalFormatting>
  <conditionalFormatting sqref="P10:Q14">
    <cfRule type="cellIs" dxfId="120" priority="1" operator="lessThan">
      <formula>1</formula>
    </cfRule>
  </conditionalFormatting>
  <pageMargins left="0.7" right="0.7" top="0.75" bottom="0.75" header="0.3" footer="0.3"/>
  <pageSetup paperSize="9" scale="69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EC61F-6479-4C22-844A-7C07FFF20C81}">
  <sheetPr>
    <tabColor theme="5" tint="0.59999389629810485"/>
    <pageSetUpPr fitToPage="1"/>
  </sheetPr>
  <dimension ref="A1:DH170"/>
  <sheetViews>
    <sheetView zoomScale="60" zoomScaleNormal="60" zoomScaleSheetLayoutView="40" workbookViewId="0">
      <selection activeCell="K2" sqref="K2"/>
    </sheetView>
  </sheetViews>
  <sheetFormatPr defaultColWidth="9" defaultRowHeight="18" x14ac:dyDescent="0.45"/>
  <cols>
    <col min="1" max="91" width="4.09765625" style="6" customWidth="1"/>
    <col min="92" max="171" width="3.69921875" style="6" customWidth="1"/>
    <col min="172" max="16384" width="9" style="6"/>
  </cols>
  <sheetData>
    <row r="1" spans="1:91" customFormat="1" x14ac:dyDescent="0.45">
      <c r="A1" t="s">
        <v>0</v>
      </c>
      <c r="I1" t="s">
        <v>48</v>
      </c>
      <c r="K1" t="s">
        <v>114</v>
      </c>
      <c r="O1" t="s">
        <v>84</v>
      </c>
      <c r="R1" s="169">
        <f>'1課合計'!R1</f>
        <v>45596</v>
      </c>
      <c r="S1" s="169"/>
      <c r="T1" s="169"/>
      <c r="V1" t="s">
        <v>170</v>
      </c>
      <c r="Z1" s="170" t="str">
        <f>'1課合計'!Z1</f>
        <v>【営業方針会議】</v>
      </c>
      <c r="AA1" s="170"/>
      <c r="AB1" s="170"/>
      <c r="AC1" s="170"/>
    </row>
    <row r="2" spans="1:91" ht="14.25" customHeight="1" x14ac:dyDescent="0.45"/>
    <row r="13" spans="1:91" x14ac:dyDescent="0.45">
      <c r="A13" t="s">
        <v>40</v>
      </c>
    </row>
    <row r="14" spans="1:91" x14ac:dyDescent="0.45">
      <c r="A14" s="129"/>
      <c r="B14" s="130"/>
      <c r="C14" s="130"/>
      <c r="D14" s="130"/>
      <c r="E14" s="130"/>
      <c r="F14" s="131"/>
      <c r="G14" s="123" t="s">
        <v>30</v>
      </c>
      <c r="H14" s="124"/>
      <c r="I14" s="124"/>
      <c r="J14" s="124"/>
      <c r="K14" s="125"/>
      <c r="L14" s="120" t="s">
        <v>1</v>
      </c>
      <c r="M14" s="121"/>
      <c r="N14" s="121"/>
      <c r="O14" s="121"/>
      <c r="P14" s="122"/>
      <c r="Q14" s="120" t="s">
        <v>165</v>
      </c>
      <c r="R14" s="121"/>
      <c r="S14" s="121"/>
      <c r="T14" s="121"/>
      <c r="U14" s="122"/>
      <c r="V14" s="120" t="s">
        <v>166</v>
      </c>
      <c r="W14" s="121"/>
      <c r="X14" s="121"/>
      <c r="Y14" s="121"/>
      <c r="Z14" s="122"/>
      <c r="AA14" s="123" t="s">
        <v>14</v>
      </c>
      <c r="AB14" s="124"/>
      <c r="AC14" s="124"/>
      <c r="AD14" s="124"/>
      <c r="AE14" s="125"/>
      <c r="AF14" s="120" t="s">
        <v>15</v>
      </c>
      <c r="AG14" s="121"/>
      <c r="AH14" s="121"/>
      <c r="AI14" s="121"/>
      <c r="AJ14" s="122"/>
      <c r="AK14" s="120" t="s">
        <v>16</v>
      </c>
      <c r="AL14" s="121"/>
      <c r="AM14" s="121"/>
      <c r="AN14" s="121"/>
      <c r="AO14" s="122"/>
      <c r="AP14" s="120" t="s">
        <v>17</v>
      </c>
      <c r="AQ14" s="121"/>
      <c r="AR14" s="121"/>
      <c r="AS14" s="121"/>
      <c r="AT14" s="122"/>
      <c r="AU14" s="123" t="s">
        <v>18</v>
      </c>
      <c r="AV14" s="124"/>
      <c r="AW14" s="124"/>
      <c r="AX14" s="124"/>
      <c r="AY14" s="125"/>
      <c r="AZ14" s="120" t="s">
        <v>19</v>
      </c>
      <c r="BA14" s="121"/>
      <c r="BB14" s="121"/>
      <c r="BC14" s="121"/>
      <c r="BD14" s="122"/>
      <c r="BE14" s="120" t="s">
        <v>20</v>
      </c>
      <c r="BF14" s="121"/>
      <c r="BG14" s="121"/>
      <c r="BH14" s="121"/>
      <c r="BI14" s="122"/>
      <c r="BJ14" s="120" t="s">
        <v>21</v>
      </c>
      <c r="BK14" s="121"/>
      <c r="BL14" s="121"/>
      <c r="BM14" s="121"/>
      <c r="BN14" s="122"/>
      <c r="BO14" s="123" t="s">
        <v>22</v>
      </c>
      <c r="BP14" s="124"/>
      <c r="BQ14" s="124"/>
      <c r="BR14" s="124"/>
      <c r="BS14" s="125"/>
      <c r="BT14" s="120" t="s">
        <v>23</v>
      </c>
      <c r="BU14" s="121"/>
      <c r="BV14" s="121"/>
      <c r="BW14" s="121"/>
      <c r="BX14" s="122"/>
      <c r="BY14" s="120" t="s">
        <v>24</v>
      </c>
      <c r="BZ14" s="121"/>
      <c r="CA14" s="121"/>
      <c r="CB14" s="121"/>
      <c r="CC14" s="122"/>
      <c r="CD14" s="120" t="s">
        <v>25</v>
      </c>
      <c r="CE14" s="121"/>
      <c r="CF14" s="121"/>
      <c r="CG14" s="121"/>
      <c r="CH14" s="122"/>
      <c r="CI14" s="123" t="s">
        <v>26</v>
      </c>
      <c r="CJ14" s="124"/>
      <c r="CK14" s="124"/>
      <c r="CL14" s="124"/>
      <c r="CM14" s="125"/>
    </row>
    <row r="15" spans="1:91" x14ac:dyDescent="0.45">
      <c r="A15" s="132"/>
      <c r="B15" s="133"/>
      <c r="C15" s="133"/>
      <c r="D15" s="133"/>
      <c r="E15" s="133"/>
      <c r="F15" s="134"/>
      <c r="G15" s="123" t="s">
        <v>13</v>
      </c>
      <c r="H15" s="124"/>
      <c r="I15" s="125"/>
      <c r="J15" s="123" t="s">
        <v>5</v>
      </c>
      <c r="K15" s="125"/>
      <c r="L15" s="135" t="s">
        <v>13</v>
      </c>
      <c r="M15" s="136"/>
      <c r="N15" s="137"/>
      <c r="O15" s="135" t="s">
        <v>5</v>
      </c>
      <c r="P15" s="137"/>
      <c r="Q15" s="135" t="s">
        <v>13</v>
      </c>
      <c r="R15" s="136"/>
      <c r="S15" s="137"/>
      <c r="T15" s="135" t="s">
        <v>5</v>
      </c>
      <c r="U15" s="137"/>
      <c r="V15" s="135" t="s">
        <v>13</v>
      </c>
      <c r="W15" s="136"/>
      <c r="X15" s="137"/>
      <c r="Y15" s="135" t="s">
        <v>5</v>
      </c>
      <c r="Z15" s="137"/>
      <c r="AA15" s="123" t="s">
        <v>13</v>
      </c>
      <c r="AB15" s="124"/>
      <c r="AC15" s="125"/>
      <c r="AD15" s="123" t="s">
        <v>5</v>
      </c>
      <c r="AE15" s="125"/>
      <c r="AF15" s="135" t="s">
        <v>13</v>
      </c>
      <c r="AG15" s="136"/>
      <c r="AH15" s="137"/>
      <c r="AI15" s="135" t="s">
        <v>5</v>
      </c>
      <c r="AJ15" s="137"/>
      <c r="AK15" s="135" t="s">
        <v>13</v>
      </c>
      <c r="AL15" s="136"/>
      <c r="AM15" s="137"/>
      <c r="AN15" s="135" t="s">
        <v>5</v>
      </c>
      <c r="AO15" s="137"/>
      <c r="AP15" s="135" t="s">
        <v>13</v>
      </c>
      <c r="AQ15" s="136"/>
      <c r="AR15" s="137"/>
      <c r="AS15" s="135" t="s">
        <v>5</v>
      </c>
      <c r="AT15" s="137"/>
      <c r="AU15" s="123" t="s">
        <v>13</v>
      </c>
      <c r="AV15" s="124"/>
      <c r="AW15" s="125"/>
      <c r="AX15" s="123" t="s">
        <v>5</v>
      </c>
      <c r="AY15" s="125"/>
      <c r="AZ15" s="135" t="s">
        <v>13</v>
      </c>
      <c r="BA15" s="136"/>
      <c r="BB15" s="137"/>
      <c r="BC15" s="135" t="s">
        <v>5</v>
      </c>
      <c r="BD15" s="137"/>
      <c r="BE15" s="135" t="s">
        <v>13</v>
      </c>
      <c r="BF15" s="136"/>
      <c r="BG15" s="137"/>
      <c r="BH15" s="135" t="s">
        <v>5</v>
      </c>
      <c r="BI15" s="137"/>
      <c r="BJ15" s="135" t="s">
        <v>13</v>
      </c>
      <c r="BK15" s="136"/>
      <c r="BL15" s="137"/>
      <c r="BM15" s="135" t="s">
        <v>5</v>
      </c>
      <c r="BN15" s="137"/>
      <c r="BO15" s="123" t="s">
        <v>13</v>
      </c>
      <c r="BP15" s="124"/>
      <c r="BQ15" s="125"/>
      <c r="BR15" s="123" t="s">
        <v>5</v>
      </c>
      <c r="BS15" s="125"/>
      <c r="BT15" s="135" t="s">
        <v>13</v>
      </c>
      <c r="BU15" s="136"/>
      <c r="BV15" s="137"/>
      <c r="BW15" s="135" t="s">
        <v>5</v>
      </c>
      <c r="BX15" s="137"/>
      <c r="BY15" s="135" t="s">
        <v>13</v>
      </c>
      <c r="BZ15" s="136"/>
      <c r="CA15" s="137"/>
      <c r="CB15" s="135" t="s">
        <v>5</v>
      </c>
      <c r="CC15" s="137"/>
      <c r="CD15" s="135" t="s">
        <v>13</v>
      </c>
      <c r="CE15" s="136"/>
      <c r="CF15" s="137"/>
      <c r="CG15" s="135" t="s">
        <v>5</v>
      </c>
      <c r="CH15" s="137"/>
      <c r="CI15" s="123" t="s">
        <v>13</v>
      </c>
      <c r="CJ15" s="124"/>
      <c r="CK15" s="125"/>
      <c r="CL15" s="123" t="s">
        <v>5</v>
      </c>
      <c r="CM15" s="125"/>
    </row>
    <row r="16" spans="1:91" ht="19.95" customHeight="1" x14ac:dyDescent="0.45">
      <c r="A16" s="101" t="s">
        <v>12</v>
      </c>
      <c r="B16" s="102"/>
      <c r="C16" s="102"/>
      <c r="D16" s="102"/>
      <c r="E16" s="102"/>
      <c r="F16" s="103"/>
      <c r="G16" s="81">
        <f t="shared" ref="G16:G29" si="0">AA16+AU16+BO16+CI16</f>
        <v>0</v>
      </c>
      <c r="H16" s="82"/>
      <c r="I16" s="83"/>
      <c r="J16" s="81"/>
      <c r="K16" s="83"/>
      <c r="L16" s="78">
        <f>SUMIFS(予算!目標営業数,予算!対象ユーザー名,B!$K$1,予算!予算月,B!L$14)</f>
        <v>0</v>
      </c>
      <c r="M16" s="79"/>
      <c r="N16" s="80"/>
      <c r="O16" s="78"/>
      <c r="P16" s="80"/>
      <c r="Q16" s="78">
        <f>SUMIFS(予算!目標営業数,予算!対象ユーザー名,B!$K$1,予算!予算月,B!Q$14)</f>
        <v>0</v>
      </c>
      <c r="R16" s="79"/>
      <c r="S16" s="80"/>
      <c r="T16" s="78"/>
      <c r="U16" s="80"/>
      <c r="V16" s="78">
        <f>SUMIFS(予算!目標営業数,予算!対象ユーザー名,B!$K$1,予算!予算月,B!V$14)</f>
        <v>0</v>
      </c>
      <c r="W16" s="79"/>
      <c r="X16" s="80"/>
      <c r="Y16" s="78"/>
      <c r="Z16" s="80"/>
      <c r="AA16" s="81">
        <f t="shared" ref="AA16:AA29" si="1">L16+Q16+V16</f>
        <v>0</v>
      </c>
      <c r="AB16" s="82"/>
      <c r="AC16" s="83"/>
      <c r="AD16" s="81"/>
      <c r="AE16" s="83"/>
      <c r="AF16" s="78">
        <f>SUMIFS(予算!目標営業数,予算!対象ユーザー名,B!$K$1,予算!予算月,B!AF$14)</f>
        <v>0</v>
      </c>
      <c r="AG16" s="79"/>
      <c r="AH16" s="80"/>
      <c r="AI16" s="78"/>
      <c r="AJ16" s="80"/>
      <c r="AK16" s="78">
        <f>SUMIFS(予算!目標営業数,予算!対象ユーザー名,B!$K$1,予算!予算月,B!AK$14)</f>
        <v>0</v>
      </c>
      <c r="AL16" s="79"/>
      <c r="AM16" s="80"/>
      <c r="AN16" s="78"/>
      <c r="AO16" s="80"/>
      <c r="AP16" s="78">
        <f>SUMIFS(予算!目標営業数,予算!対象ユーザー名,B!$K$1,予算!予算月,B!AP$14)</f>
        <v>0</v>
      </c>
      <c r="AQ16" s="79"/>
      <c r="AR16" s="80"/>
      <c r="AS16" s="78"/>
      <c r="AT16" s="80"/>
      <c r="AU16" s="81">
        <f t="shared" ref="AU16:AU29" si="2">AF16+AK16+AP16</f>
        <v>0</v>
      </c>
      <c r="AV16" s="82"/>
      <c r="AW16" s="83"/>
      <c r="AX16" s="81"/>
      <c r="AY16" s="83"/>
      <c r="AZ16" s="78">
        <f>SUMIFS(予算!目標営業数,予算!対象ユーザー名,B!$K$1,予算!予算月,B!AZ$14)</f>
        <v>0</v>
      </c>
      <c r="BA16" s="79"/>
      <c r="BB16" s="80"/>
      <c r="BC16" s="78"/>
      <c r="BD16" s="80"/>
      <c r="BE16" s="78">
        <f>SUMIFS(予算!目標営業数,予算!対象ユーザー名,B!$K$1,予算!予算月,B!BE$14)</f>
        <v>0</v>
      </c>
      <c r="BF16" s="79"/>
      <c r="BG16" s="80"/>
      <c r="BH16" s="78"/>
      <c r="BI16" s="80"/>
      <c r="BJ16" s="78">
        <f>SUMIFS(予算!目標営業数,予算!対象ユーザー名,B!$K$1,予算!予算月,B!BJ$14)</f>
        <v>0</v>
      </c>
      <c r="BK16" s="79"/>
      <c r="BL16" s="80"/>
      <c r="BM16" s="78"/>
      <c r="BN16" s="80"/>
      <c r="BO16" s="81">
        <f t="shared" ref="BO16:BO29" si="3">AZ16+BE16+BJ16</f>
        <v>0</v>
      </c>
      <c r="BP16" s="82"/>
      <c r="BQ16" s="83"/>
      <c r="BR16" s="81"/>
      <c r="BS16" s="83"/>
      <c r="BT16" s="78">
        <f>SUMIFS(予算!目標営業数,予算!対象ユーザー名,B!$K$1,予算!予算月,B!BT$14)</f>
        <v>0</v>
      </c>
      <c r="BU16" s="79"/>
      <c r="BV16" s="80"/>
      <c r="BW16" s="78"/>
      <c r="BX16" s="80"/>
      <c r="BY16" s="78">
        <f>SUMIFS(予算!目標営業数,予算!対象ユーザー名,B!$K$1,予算!予算月,B!BY$14)</f>
        <v>0</v>
      </c>
      <c r="BZ16" s="79"/>
      <c r="CA16" s="80"/>
      <c r="CB16" s="78"/>
      <c r="CC16" s="80"/>
      <c r="CD16" s="78">
        <f>SUMIFS(予算!目標営業数,予算!対象ユーザー名,B!$K$1,予算!予算月,B!CD$14)</f>
        <v>0</v>
      </c>
      <c r="CE16" s="79"/>
      <c r="CF16" s="80"/>
      <c r="CG16" s="78"/>
      <c r="CH16" s="80"/>
      <c r="CI16" s="81">
        <f t="shared" ref="CI16:CI29" si="4">BT16+BY16+CD16</f>
        <v>0</v>
      </c>
      <c r="CJ16" s="82"/>
      <c r="CK16" s="83"/>
      <c r="CL16" s="81"/>
      <c r="CM16" s="83"/>
    </row>
    <row r="17" spans="1:91" ht="19.95" customHeight="1" x14ac:dyDescent="0.45">
      <c r="A17" s="101" t="s">
        <v>11</v>
      </c>
      <c r="B17" s="102"/>
      <c r="C17" s="102"/>
      <c r="D17" s="102"/>
      <c r="E17" s="102"/>
      <c r="F17" s="103"/>
      <c r="G17" s="81">
        <f t="shared" si="0"/>
        <v>0</v>
      </c>
      <c r="H17" s="82"/>
      <c r="I17" s="83"/>
      <c r="J17" s="84" t="e">
        <f>G17/G16</f>
        <v>#DIV/0!</v>
      </c>
      <c r="K17" s="85"/>
      <c r="L17" s="78">
        <f>SUMIFS(行動!件数行動,行動!対象者名,B!$K$1,行動!月行動,B!L$14)</f>
        <v>0</v>
      </c>
      <c r="M17" s="79"/>
      <c r="N17" s="80"/>
      <c r="O17" s="76" t="e">
        <f>L17/L16</f>
        <v>#DIV/0!</v>
      </c>
      <c r="P17" s="77"/>
      <c r="Q17" s="78">
        <f>SUMIFS(行動!件数行動,行動!対象者名,B!$K$1,行動!月行動,B!Q$14)</f>
        <v>0</v>
      </c>
      <c r="R17" s="79"/>
      <c r="S17" s="80"/>
      <c r="T17" s="76" t="e">
        <f>Q17/Q16</f>
        <v>#DIV/0!</v>
      </c>
      <c r="U17" s="77"/>
      <c r="V17" s="78">
        <f>SUMIFS(行動!件数行動,行動!対象者名,B!$K$1,行動!月行動,B!V$14)</f>
        <v>0</v>
      </c>
      <c r="W17" s="79"/>
      <c r="X17" s="80"/>
      <c r="Y17" s="76" t="e">
        <f>V17/V16</f>
        <v>#DIV/0!</v>
      </c>
      <c r="Z17" s="77"/>
      <c r="AA17" s="81">
        <f t="shared" si="1"/>
        <v>0</v>
      </c>
      <c r="AB17" s="82"/>
      <c r="AC17" s="83"/>
      <c r="AD17" s="84" t="e">
        <f>AA17/AA16</f>
        <v>#DIV/0!</v>
      </c>
      <c r="AE17" s="85"/>
      <c r="AF17" s="78">
        <f>SUMIFS(行動!件数行動,行動!対象者名,B!$K$1,行動!月行動,B!AF$14)</f>
        <v>0</v>
      </c>
      <c r="AG17" s="79"/>
      <c r="AH17" s="80"/>
      <c r="AI17" s="76" t="e">
        <f>AF17/AF16</f>
        <v>#DIV/0!</v>
      </c>
      <c r="AJ17" s="77"/>
      <c r="AK17" s="78">
        <f>SUMIFS(行動!件数行動,行動!対象者名,B!$K$1,行動!月行動,B!AK$14)</f>
        <v>0</v>
      </c>
      <c r="AL17" s="79"/>
      <c r="AM17" s="80"/>
      <c r="AN17" s="76" t="e">
        <f>AK17/AK16</f>
        <v>#DIV/0!</v>
      </c>
      <c r="AO17" s="77"/>
      <c r="AP17" s="78">
        <f>SUMIFS(行動!件数行動,行動!対象者名,B!$K$1,行動!月行動,B!AP$14)</f>
        <v>0</v>
      </c>
      <c r="AQ17" s="79"/>
      <c r="AR17" s="80"/>
      <c r="AS17" s="76" t="e">
        <f>AP17/AP16</f>
        <v>#DIV/0!</v>
      </c>
      <c r="AT17" s="77"/>
      <c r="AU17" s="81">
        <f t="shared" si="2"/>
        <v>0</v>
      </c>
      <c r="AV17" s="82"/>
      <c r="AW17" s="83"/>
      <c r="AX17" s="84" t="e">
        <f>AU17/AU16</f>
        <v>#DIV/0!</v>
      </c>
      <c r="AY17" s="85"/>
      <c r="AZ17" s="78">
        <f>SUMIFS(行動!件数行動,行動!対象者名,B!$K$1,行動!月行動,B!AZ$14)</f>
        <v>0</v>
      </c>
      <c r="BA17" s="79"/>
      <c r="BB17" s="80"/>
      <c r="BC17" s="76" t="e">
        <f>AZ17/AZ16</f>
        <v>#DIV/0!</v>
      </c>
      <c r="BD17" s="77"/>
      <c r="BE17" s="78">
        <f>SUMIFS(行動!件数行動,行動!対象者名,B!$K$1,行動!月行動,B!BE$14)</f>
        <v>0</v>
      </c>
      <c r="BF17" s="79"/>
      <c r="BG17" s="80"/>
      <c r="BH17" s="76" t="e">
        <f>BE17/BE16</f>
        <v>#DIV/0!</v>
      </c>
      <c r="BI17" s="77"/>
      <c r="BJ17" s="78">
        <f>SUMIFS(行動!件数行動,行動!対象者名,B!$K$1,行動!月行動,B!BJ$14)</f>
        <v>0</v>
      </c>
      <c r="BK17" s="79"/>
      <c r="BL17" s="80"/>
      <c r="BM17" s="76" t="e">
        <f>BJ17/BJ16</f>
        <v>#DIV/0!</v>
      </c>
      <c r="BN17" s="77"/>
      <c r="BO17" s="81">
        <f t="shared" si="3"/>
        <v>0</v>
      </c>
      <c r="BP17" s="82"/>
      <c r="BQ17" s="83"/>
      <c r="BR17" s="84" t="e">
        <f>BO17/BO16</f>
        <v>#DIV/0!</v>
      </c>
      <c r="BS17" s="85"/>
      <c r="BT17" s="78">
        <f>SUMIFS(行動!件数行動,行動!対象者名,B!$K$1,行動!月行動,B!BT$14)</f>
        <v>0</v>
      </c>
      <c r="BU17" s="79"/>
      <c r="BV17" s="80"/>
      <c r="BW17" s="76" t="e">
        <f>BT17/BT16</f>
        <v>#DIV/0!</v>
      </c>
      <c r="BX17" s="77"/>
      <c r="BY17" s="78">
        <f>SUMIFS(行動!件数行動,行動!対象者名,B!$K$1,行動!月行動,B!BY$14)</f>
        <v>0</v>
      </c>
      <c r="BZ17" s="79"/>
      <c r="CA17" s="80"/>
      <c r="CB17" s="76" t="e">
        <f>BY17/BY16</f>
        <v>#DIV/0!</v>
      </c>
      <c r="CC17" s="77"/>
      <c r="CD17" s="78">
        <f>SUMIFS(行動!件数行動,行動!対象者名,B!$K$1,行動!月行動,B!CD$14)</f>
        <v>0</v>
      </c>
      <c r="CE17" s="79"/>
      <c r="CF17" s="80"/>
      <c r="CG17" s="76" t="e">
        <f>CD17/CD16</f>
        <v>#DIV/0!</v>
      </c>
      <c r="CH17" s="77"/>
      <c r="CI17" s="81">
        <f t="shared" si="4"/>
        <v>0</v>
      </c>
      <c r="CJ17" s="82"/>
      <c r="CK17" s="83"/>
      <c r="CL17" s="84" t="e">
        <f>CI17/CI16</f>
        <v>#DIV/0!</v>
      </c>
      <c r="CM17" s="85"/>
    </row>
    <row r="18" spans="1:91" ht="19.95" customHeight="1" x14ac:dyDescent="0.45">
      <c r="A18" s="101" t="s">
        <v>168</v>
      </c>
      <c r="B18" s="102"/>
      <c r="C18" s="102"/>
      <c r="D18" s="102"/>
      <c r="E18" s="102"/>
      <c r="F18" s="103"/>
      <c r="G18" s="81">
        <f t="shared" si="0"/>
        <v>0</v>
      </c>
      <c r="H18" s="82"/>
      <c r="I18" s="83"/>
      <c r="J18" s="81"/>
      <c r="K18" s="83"/>
      <c r="L18" s="78">
        <f>SUMIFS(予算!目標見積数,予算!対象ユーザー名,B!$K$1,予算!予算月,B!L$14)</f>
        <v>0</v>
      </c>
      <c r="M18" s="79"/>
      <c r="N18" s="80"/>
      <c r="O18" s="78"/>
      <c r="P18" s="80"/>
      <c r="Q18" s="78">
        <f>SUMIFS(予算!目標見積数,予算!対象ユーザー名,B!$K$1,予算!予算月,B!Q$14)</f>
        <v>0</v>
      </c>
      <c r="R18" s="79"/>
      <c r="S18" s="80"/>
      <c r="T18" s="78"/>
      <c r="U18" s="80"/>
      <c r="V18" s="78">
        <f>SUMIFS(予算!目標見積数,予算!対象ユーザー名,B!$K$1,予算!予算月,B!V$14)</f>
        <v>0</v>
      </c>
      <c r="W18" s="79"/>
      <c r="X18" s="80"/>
      <c r="Y18" s="78"/>
      <c r="Z18" s="80"/>
      <c r="AA18" s="81">
        <f t="shared" si="1"/>
        <v>0</v>
      </c>
      <c r="AB18" s="82"/>
      <c r="AC18" s="83"/>
      <c r="AD18" s="81"/>
      <c r="AE18" s="83"/>
      <c r="AF18" s="78">
        <f>SUMIFS(予算!目標見積数,予算!対象ユーザー名,B!$K$1,予算!予算月,B!AF$14)</f>
        <v>0</v>
      </c>
      <c r="AG18" s="79"/>
      <c r="AH18" s="80"/>
      <c r="AI18" s="78"/>
      <c r="AJ18" s="80"/>
      <c r="AK18" s="78">
        <f>SUMIFS(予算!目標見積数,予算!対象ユーザー名,B!$K$1,予算!予算月,B!AK$14)</f>
        <v>0</v>
      </c>
      <c r="AL18" s="79"/>
      <c r="AM18" s="80"/>
      <c r="AN18" s="78"/>
      <c r="AO18" s="80"/>
      <c r="AP18" s="78">
        <f>SUMIFS(予算!目標見積数,予算!対象ユーザー名,B!$K$1,予算!予算月,B!AP$14)</f>
        <v>0</v>
      </c>
      <c r="AQ18" s="79"/>
      <c r="AR18" s="80"/>
      <c r="AS18" s="78"/>
      <c r="AT18" s="80"/>
      <c r="AU18" s="81">
        <f t="shared" si="2"/>
        <v>0</v>
      </c>
      <c r="AV18" s="82"/>
      <c r="AW18" s="83"/>
      <c r="AX18" s="81"/>
      <c r="AY18" s="83"/>
      <c r="AZ18" s="78">
        <f>SUMIFS(予算!目標見積数,予算!対象ユーザー名,B!$K$1,予算!予算月,B!AZ$14)</f>
        <v>0</v>
      </c>
      <c r="BA18" s="79"/>
      <c r="BB18" s="80"/>
      <c r="BC18" s="78"/>
      <c r="BD18" s="80"/>
      <c r="BE18" s="78">
        <f>SUMIFS(予算!目標見積数,予算!対象ユーザー名,B!$K$1,予算!予算月,B!BE$14)</f>
        <v>0</v>
      </c>
      <c r="BF18" s="79"/>
      <c r="BG18" s="80"/>
      <c r="BH18" s="78"/>
      <c r="BI18" s="80"/>
      <c r="BJ18" s="78">
        <f>SUMIFS(予算!目標見積数,予算!対象ユーザー名,B!$K$1,予算!予算月,B!BJ$14)</f>
        <v>0</v>
      </c>
      <c r="BK18" s="79"/>
      <c r="BL18" s="80"/>
      <c r="BM18" s="78"/>
      <c r="BN18" s="80"/>
      <c r="BO18" s="81">
        <f t="shared" si="3"/>
        <v>0</v>
      </c>
      <c r="BP18" s="82"/>
      <c r="BQ18" s="83"/>
      <c r="BR18" s="81"/>
      <c r="BS18" s="83"/>
      <c r="BT18" s="78">
        <f>SUMIFS(予算!目標見積数,予算!対象ユーザー名,B!$K$1,予算!予算月,B!BT$14)</f>
        <v>0</v>
      </c>
      <c r="BU18" s="79"/>
      <c r="BV18" s="80"/>
      <c r="BW18" s="78"/>
      <c r="BX18" s="80"/>
      <c r="BY18" s="78">
        <f>SUMIFS(予算!目標見積数,予算!対象ユーザー名,B!$K$1,予算!予算月,B!BY$14)</f>
        <v>0</v>
      </c>
      <c r="BZ18" s="79"/>
      <c r="CA18" s="80"/>
      <c r="CB18" s="78"/>
      <c r="CC18" s="80"/>
      <c r="CD18" s="78">
        <f>SUMIFS(予算!目標見積数,予算!対象ユーザー名,B!$K$1,予算!予算月,B!CD$14)</f>
        <v>0</v>
      </c>
      <c r="CE18" s="79"/>
      <c r="CF18" s="80"/>
      <c r="CG18" s="78"/>
      <c r="CH18" s="80"/>
      <c r="CI18" s="81">
        <f t="shared" si="4"/>
        <v>0</v>
      </c>
      <c r="CJ18" s="82"/>
      <c r="CK18" s="83"/>
      <c r="CL18" s="81"/>
      <c r="CM18" s="83"/>
    </row>
    <row r="19" spans="1:91" ht="19.5" customHeight="1" x14ac:dyDescent="0.45">
      <c r="A19" s="101" t="s">
        <v>169</v>
      </c>
      <c r="B19" s="102"/>
      <c r="C19" s="102"/>
      <c r="D19" s="102"/>
      <c r="E19" s="102"/>
      <c r="F19" s="103"/>
      <c r="G19" s="81">
        <f t="shared" si="0"/>
        <v>0</v>
      </c>
      <c r="H19" s="82"/>
      <c r="I19" s="83"/>
      <c r="J19" s="84" t="e">
        <f>G19/G18</f>
        <v>#DIV/0!</v>
      </c>
      <c r="K19" s="85"/>
      <c r="L19" s="78">
        <f>SUMIFS(見積!見積数,見積!報告者名,B!$K$1,見積!月,L$14)</f>
        <v>0</v>
      </c>
      <c r="M19" s="79"/>
      <c r="N19" s="80"/>
      <c r="O19" s="76" t="e">
        <f>L19/L18</f>
        <v>#DIV/0!</v>
      </c>
      <c r="P19" s="77"/>
      <c r="Q19" s="78">
        <f>SUMIFS(見積!見積数,見積!報告者名,B!$K$1,見積!月,Q$14)</f>
        <v>0</v>
      </c>
      <c r="R19" s="79"/>
      <c r="S19" s="80"/>
      <c r="T19" s="76" t="e">
        <f>Q19/Q18</f>
        <v>#DIV/0!</v>
      </c>
      <c r="U19" s="77"/>
      <c r="V19" s="78">
        <f>SUMIFS(見積!見積数,見積!報告者名,B!$K$1,見積!月,V$14)</f>
        <v>0</v>
      </c>
      <c r="W19" s="79"/>
      <c r="X19" s="80"/>
      <c r="Y19" s="76" t="e">
        <f>V19/V18</f>
        <v>#DIV/0!</v>
      </c>
      <c r="Z19" s="77"/>
      <c r="AA19" s="81">
        <f t="shared" si="1"/>
        <v>0</v>
      </c>
      <c r="AB19" s="82"/>
      <c r="AC19" s="83"/>
      <c r="AD19" s="84" t="e">
        <f>AA19/AA18</f>
        <v>#DIV/0!</v>
      </c>
      <c r="AE19" s="85"/>
      <c r="AF19" s="78">
        <f>SUMIFS(見積!見積数,見積!報告者名,B!$K$1,見積!月,AF$14)</f>
        <v>0</v>
      </c>
      <c r="AG19" s="79"/>
      <c r="AH19" s="80"/>
      <c r="AI19" s="76" t="e">
        <f>AF19/AF18</f>
        <v>#DIV/0!</v>
      </c>
      <c r="AJ19" s="77"/>
      <c r="AK19" s="78">
        <f>SUMIFS(見積!見積数,見積!報告者名,B!$K$1,見積!月,AK$14)</f>
        <v>0</v>
      </c>
      <c r="AL19" s="79"/>
      <c r="AM19" s="80"/>
      <c r="AN19" s="76" t="e">
        <f>AK19/AK18</f>
        <v>#DIV/0!</v>
      </c>
      <c r="AO19" s="77"/>
      <c r="AP19" s="78">
        <f>SUMIFS(見積!見積数,見積!報告者名,B!$K$1,見積!月,AP$14)</f>
        <v>0</v>
      </c>
      <c r="AQ19" s="79"/>
      <c r="AR19" s="80"/>
      <c r="AS19" s="76" t="e">
        <f>AP19/AP18</f>
        <v>#DIV/0!</v>
      </c>
      <c r="AT19" s="77"/>
      <c r="AU19" s="81">
        <f t="shared" si="2"/>
        <v>0</v>
      </c>
      <c r="AV19" s="82"/>
      <c r="AW19" s="83"/>
      <c r="AX19" s="84" t="e">
        <f>AU19/AU18</f>
        <v>#DIV/0!</v>
      </c>
      <c r="AY19" s="85"/>
      <c r="AZ19" s="78">
        <f>SUMIFS(見積!見積数,見積!報告者名,B!$K$1,見積!月,AZ$14)</f>
        <v>0</v>
      </c>
      <c r="BA19" s="79"/>
      <c r="BB19" s="80"/>
      <c r="BC19" s="76" t="e">
        <f>AZ19/AZ18</f>
        <v>#DIV/0!</v>
      </c>
      <c r="BD19" s="77"/>
      <c r="BE19" s="78">
        <f>SUMIFS(見積!見積数,見積!報告者名,B!$K$1,見積!月,BE$14)</f>
        <v>0</v>
      </c>
      <c r="BF19" s="79"/>
      <c r="BG19" s="80"/>
      <c r="BH19" s="76" t="e">
        <f>BE19/BE18</f>
        <v>#DIV/0!</v>
      </c>
      <c r="BI19" s="77"/>
      <c r="BJ19" s="78">
        <f>SUMIFS(見積!見積数,見積!報告者名,B!$K$1,見積!月,BJ$14)</f>
        <v>0</v>
      </c>
      <c r="BK19" s="79"/>
      <c r="BL19" s="80"/>
      <c r="BM19" s="76" t="e">
        <f>BJ19/BJ18</f>
        <v>#DIV/0!</v>
      </c>
      <c r="BN19" s="77"/>
      <c r="BO19" s="81">
        <f t="shared" si="3"/>
        <v>0</v>
      </c>
      <c r="BP19" s="82"/>
      <c r="BQ19" s="83"/>
      <c r="BR19" s="84" t="e">
        <f>BO19/BO18</f>
        <v>#DIV/0!</v>
      </c>
      <c r="BS19" s="85"/>
      <c r="BT19" s="78">
        <f>SUMIFS(見積!見積数,見積!報告者名,B!$K$1,見積!月,BT$14)</f>
        <v>0</v>
      </c>
      <c r="BU19" s="79"/>
      <c r="BV19" s="80"/>
      <c r="BW19" s="76" t="e">
        <f>BT19/BT18</f>
        <v>#DIV/0!</v>
      </c>
      <c r="BX19" s="77"/>
      <c r="BY19" s="78">
        <f>SUMIFS(見積!見積数,見積!報告者名,B!$K$1,見積!月,BY$14,見積!年,"2025")</f>
        <v>0</v>
      </c>
      <c r="BZ19" s="79"/>
      <c r="CA19" s="80"/>
      <c r="CB19" s="76" t="e">
        <f>BY19/BY18</f>
        <v>#DIV/0!</v>
      </c>
      <c r="CC19" s="77"/>
      <c r="CD19" s="78">
        <f>SUMIFS(見積!見積数,見積!報告者名,B!$K$1,見積!月,CD$14,見積!年,"2025")</f>
        <v>0</v>
      </c>
      <c r="CE19" s="79"/>
      <c r="CF19" s="80"/>
      <c r="CG19" s="76" t="e">
        <f>CD19/CD18</f>
        <v>#DIV/0!</v>
      </c>
      <c r="CH19" s="77"/>
      <c r="CI19" s="81">
        <f t="shared" si="4"/>
        <v>0</v>
      </c>
      <c r="CJ19" s="82"/>
      <c r="CK19" s="83"/>
      <c r="CL19" s="84" t="e">
        <f>CI19/CI18</f>
        <v>#DIV/0!</v>
      </c>
      <c r="CM19" s="85"/>
    </row>
    <row r="20" spans="1:91" ht="19.95" customHeight="1" x14ac:dyDescent="0.45">
      <c r="A20" s="101" t="s">
        <v>4</v>
      </c>
      <c r="B20" s="102"/>
      <c r="C20" s="102"/>
      <c r="D20" s="102"/>
      <c r="E20" s="102"/>
      <c r="F20" s="103"/>
      <c r="G20" s="81">
        <f t="shared" si="0"/>
        <v>0</v>
      </c>
      <c r="H20" s="82"/>
      <c r="I20" s="83"/>
      <c r="J20" s="81"/>
      <c r="K20" s="83"/>
      <c r="L20" s="78">
        <f>SUMIFS(予算!目標金額,予算!対象ユーザー名,B!$K$1,予算!予算月,B!L$14)</f>
        <v>0</v>
      </c>
      <c r="M20" s="79"/>
      <c r="N20" s="80"/>
      <c r="O20" s="78"/>
      <c r="P20" s="80"/>
      <c r="Q20" s="78">
        <f>SUMIFS(予算!目標金額,予算!対象ユーザー名,B!$K$1,予算!予算月,B!Q$14)</f>
        <v>0</v>
      </c>
      <c r="R20" s="79"/>
      <c r="S20" s="80"/>
      <c r="T20" s="78"/>
      <c r="U20" s="80"/>
      <c r="V20" s="78">
        <f>SUMIFS(予算!目標金額,予算!対象ユーザー名,B!$K$1,予算!予算月,B!V$14)</f>
        <v>0</v>
      </c>
      <c r="W20" s="79"/>
      <c r="X20" s="80"/>
      <c r="Y20" s="78"/>
      <c r="Z20" s="80"/>
      <c r="AA20" s="81">
        <f t="shared" si="1"/>
        <v>0</v>
      </c>
      <c r="AB20" s="82"/>
      <c r="AC20" s="83"/>
      <c r="AD20" s="81"/>
      <c r="AE20" s="83"/>
      <c r="AF20" s="78">
        <f>SUMIFS(予算!目標金額,予算!対象ユーザー名,B!$K$1,予算!予算月,B!AF$14)</f>
        <v>0</v>
      </c>
      <c r="AG20" s="79"/>
      <c r="AH20" s="80"/>
      <c r="AI20" s="78"/>
      <c r="AJ20" s="80"/>
      <c r="AK20" s="78">
        <f>SUMIFS(予算!目標金額,予算!対象ユーザー名,B!$K$1,予算!予算月,B!AK$14)</f>
        <v>0</v>
      </c>
      <c r="AL20" s="79"/>
      <c r="AM20" s="80"/>
      <c r="AN20" s="78"/>
      <c r="AO20" s="80"/>
      <c r="AP20" s="78">
        <f>SUMIFS(予算!目標金額,予算!対象ユーザー名,B!$K$1,予算!予算月,B!AP$14)</f>
        <v>0</v>
      </c>
      <c r="AQ20" s="79"/>
      <c r="AR20" s="80"/>
      <c r="AS20" s="78"/>
      <c r="AT20" s="80"/>
      <c r="AU20" s="81">
        <f t="shared" si="2"/>
        <v>0</v>
      </c>
      <c r="AV20" s="82"/>
      <c r="AW20" s="83"/>
      <c r="AX20" s="81"/>
      <c r="AY20" s="83"/>
      <c r="AZ20" s="78">
        <f>SUMIFS(予算!目標金額,予算!対象ユーザー名,B!$K$1,予算!予算月,B!AZ$14)</f>
        <v>0</v>
      </c>
      <c r="BA20" s="79"/>
      <c r="BB20" s="80"/>
      <c r="BC20" s="78"/>
      <c r="BD20" s="80"/>
      <c r="BE20" s="78">
        <f>SUMIFS(予算!目標金額,予算!対象ユーザー名,B!$K$1,予算!予算月,B!BE$14)</f>
        <v>0</v>
      </c>
      <c r="BF20" s="79"/>
      <c r="BG20" s="80"/>
      <c r="BH20" s="78"/>
      <c r="BI20" s="80"/>
      <c r="BJ20" s="78">
        <f>SUMIFS(予算!目標金額,予算!対象ユーザー名,B!$K$1,予算!予算月,B!BJ$14)</f>
        <v>0</v>
      </c>
      <c r="BK20" s="79"/>
      <c r="BL20" s="80"/>
      <c r="BM20" s="78"/>
      <c r="BN20" s="80"/>
      <c r="BO20" s="81">
        <f t="shared" si="3"/>
        <v>0</v>
      </c>
      <c r="BP20" s="82"/>
      <c r="BQ20" s="83"/>
      <c r="BR20" s="81"/>
      <c r="BS20" s="83"/>
      <c r="BT20" s="78">
        <f>SUMIFS(予算!目標金額,予算!対象ユーザー名,B!$K$1,予算!予算月,B!BT$14)</f>
        <v>0</v>
      </c>
      <c r="BU20" s="79"/>
      <c r="BV20" s="80"/>
      <c r="BW20" s="78"/>
      <c r="BX20" s="80"/>
      <c r="BY20" s="78">
        <f>SUMIFS(予算!目標金額,予算!対象ユーザー名,B!$K$1,予算!予算月,B!BY$14)</f>
        <v>0</v>
      </c>
      <c r="BZ20" s="79"/>
      <c r="CA20" s="80"/>
      <c r="CB20" s="78"/>
      <c r="CC20" s="80"/>
      <c r="CD20" s="78">
        <f>SUMIFS(予算!目標金額,予算!対象ユーザー名,B!$K$1,予算!予算月,B!CD$14)</f>
        <v>0</v>
      </c>
      <c r="CE20" s="79"/>
      <c r="CF20" s="80"/>
      <c r="CG20" s="78"/>
      <c r="CH20" s="80"/>
      <c r="CI20" s="81">
        <f t="shared" si="4"/>
        <v>0</v>
      </c>
      <c r="CJ20" s="82"/>
      <c r="CK20" s="83"/>
      <c r="CL20" s="81"/>
      <c r="CM20" s="83"/>
    </row>
    <row r="21" spans="1:91" ht="19.95" customHeight="1" x14ac:dyDescent="0.45">
      <c r="A21" s="101" t="s">
        <v>100</v>
      </c>
      <c r="B21" s="102"/>
      <c r="C21" s="102"/>
      <c r="D21" s="102"/>
      <c r="E21" s="102"/>
      <c r="F21" s="103"/>
      <c r="G21" s="81">
        <f t="shared" si="0"/>
        <v>0</v>
      </c>
      <c r="H21" s="82"/>
      <c r="I21" s="83"/>
      <c r="J21" s="13"/>
      <c r="K21" s="14"/>
      <c r="L21" s="78">
        <f>SUMIFS(予算!AP,予算!予算月,L$14,予算!対象ユーザー名,$K$1)</f>
        <v>0</v>
      </c>
      <c r="M21" s="79"/>
      <c r="N21" s="80"/>
      <c r="O21" s="15"/>
      <c r="P21" s="16"/>
      <c r="Q21" s="78">
        <f>SUMIFS(予算!AP,予算!予算月,Q$14,予算!対象ユーザー名,$K$1)</f>
        <v>0</v>
      </c>
      <c r="R21" s="79"/>
      <c r="S21" s="80"/>
      <c r="T21" s="15"/>
      <c r="U21" s="16"/>
      <c r="V21" s="78">
        <f>SUMIFS(予算!AP,予算!予算月,V$14,予算!対象ユーザー名,$K$1)</f>
        <v>0</v>
      </c>
      <c r="W21" s="79"/>
      <c r="X21" s="80"/>
      <c r="Y21" s="15"/>
      <c r="Z21" s="16"/>
      <c r="AA21" s="81">
        <f t="shared" si="1"/>
        <v>0</v>
      </c>
      <c r="AB21" s="82"/>
      <c r="AC21" s="83"/>
      <c r="AD21" s="13"/>
      <c r="AE21" s="14"/>
      <c r="AF21" s="78">
        <f>SUMIFS(予算!AP,予算!予算月,AF$14,予算!対象ユーザー名,$K$1)</f>
        <v>0</v>
      </c>
      <c r="AG21" s="79"/>
      <c r="AH21" s="80"/>
      <c r="AI21" s="15"/>
      <c r="AJ21" s="16"/>
      <c r="AK21" s="78">
        <f>SUMIFS(予算!AP,予算!予算月,AK$14,予算!対象ユーザー名,$K$1)</f>
        <v>0</v>
      </c>
      <c r="AL21" s="79"/>
      <c r="AM21" s="80"/>
      <c r="AN21" s="15"/>
      <c r="AO21" s="16"/>
      <c r="AP21" s="78">
        <f>SUMIFS(予算!AP,予算!予算月,AP$14,予算!対象ユーザー名,$K$1)</f>
        <v>0</v>
      </c>
      <c r="AQ21" s="79"/>
      <c r="AR21" s="80"/>
      <c r="AS21" s="15"/>
      <c r="AT21" s="16"/>
      <c r="AU21" s="81">
        <f t="shared" si="2"/>
        <v>0</v>
      </c>
      <c r="AV21" s="82"/>
      <c r="AW21" s="83"/>
      <c r="AX21" s="13"/>
      <c r="AY21" s="14"/>
      <c r="AZ21" s="78">
        <f>SUMIFS(予算!AP,予算!予算月,AZ$14,予算!対象ユーザー名,$K$1)</f>
        <v>0</v>
      </c>
      <c r="BA21" s="79"/>
      <c r="BB21" s="80"/>
      <c r="BC21" s="15"/>
      <c r="BD21" s="16"/>
      <c r="BE21" s="78">
        <f>SUMIFS(予算!AP,予算!予算月,BE$14,予算!対象ユーザー名,$K$1)</f>
        <v>0</v>
      </c>
      <c r="BF21" s="79"/>
      <c r="BG21" s="80"/>
      <c r="BH21" s="15"/>
      <c r="BI21" s="16"/>
      <c r="BJ21" s="78">
        <f>SUMIFS(予算!AP,予算!予算月,BJ$14,予算!対象ユーザー名,$K$1)</f>
        <v>0</v>
      </c>
      <c r="BK21" s="79"/>
      <c r="BL21" s="80"/>
      <c r="BM21" s="15"/>
      <c r="BN21" s="16"/>
      <c r="BO21" s="81">
        <f t="shared" si="3"/>
        <v>0</v>
      </c>
      <c r="BP21" s="82"/>
      <c r="BQ21" s="83"/>
      <c r="BR21" s="13"/>
      <c r="BS21" s="14"/>
      <c r="BT21" s="78">
        <f>SUMIFS(予算!AP,予算!予算月,BT$14,予算!対象ユーザー名,$K$1)</f>
        <v>0</v>
      </c>
      <c r="BU21" s="79"/>
      <c r="BV21" s="80"/>
      <c r="BW21" s="15"/>
      <c r="BX21" s="16"/>
      <c r="BY21" s="78">
        <f>SUMIFS(予算!AP,予算!予算月,BY$14,予算!対象ユーザー名,$K$1)</f>
        <v>0</v>
      </c>
      <c r="BZ21" s="79"/>
      <c r="CA21" s="80"/>
      <c r="CB21" s="15"/>
      <c r="CC21" s="16"/>
      <c r="CD21" s="78">
        <f>SUMIFS(予算!AP,予算!予算月,CD$14,予算!対象ユーザー名,$K$1)</f>
        <v>0</v>
      </c>
      <c r="CE21" s="79"/>
      <c r="CF21" s="80"/>
      <c r="CG21" s="15"/>
      <c r="CH21" s="16"/>
      <c r="CI21" s="81">
        <f t="shared" si="4"/>
        <v>0</v>
      </c>
      <c r="CJ21" s="82"/>
      <c r="CK21" s="83"/>
      <c r="CL21" s="13"/>
      <c r="CM21" s="14"/>
    </row>
    <row r="22" spans="1:91" ht="19.95" customHeight="1" x14ac:dyDescent="0.45">
      <c r="A22" s="101" t="s">
        <v>101</v>
      </c>
      <c r="B22" s="102"/>
      <c r="C22" s="102"/>
      <c r="D22" s="102"/>
      <c r="E22" s="102"/>
      <c r="F22" s="103"/>
      <c r="G22" s="81">
        <f t="shared" si="0"/>
        <v>0</v>
      </c>
      <c r="H22" s="82"/>
      <c r="I22" s="83"/>
      <c r="J22" s="13"/>
      <c r="K22" s="14"/>
      <c r="L22" s="78">
        <f>SUMIFS(予算!SP,予算!予算月,L$14,予算!対象ユーザー名,$K$1)</f>
        <v>0</v>
      </c>
      <c r="M22" s="79"/>
      <c r="N22" s="80"/>
      <c r="O22" s="15"/>
      <c r="P22" s="16"/>
      <c r="Q22" s="78">
        <f>SUMIFS(予算!SP,予算!予算月,Q$14,予算!対象ユーザー名,$K$1)</f>
        <v>0</v>
      </c>
      <c r="R22" s="79"/>
      <c r="S22" s="80"/>
      <c r="T22" s="15"/>
      <c r="U22" s="16"/>
      <c r="V22" s="78">
        <f>SUMIFS(予算!SP,予算!予算月,V$14,予算!対象ユーザー名,$K$1)</f>
        <v>0</v>
      </c>
      <c r="W22" s="79"/>
      <c r="X22" s="80"/>
      <c r="Y22" s="15"/>
      <c r="Z22" s="16"/>
      <c r="AA22" s="81">
        <f t="shared" si="1"/>
        <v>0</v>
      </c>
      <c r="AB22" s="82"/>
      <c r="AC22" s="83"/>
      <c r="AD22" s="13"/>
      <c r="AE22" s="14"/>
      <c r="AF22" s="78">
        <f>SUMIFS(予算!SP,予算!予算月,AF$14,予算!対象ユーザー名,$K$1)</f>
        <v>0</v>
      </c>
      <c r="AG22" s="79"/>
      <c r="AH22" s="80"/>
      <c r="AI22" s="15"/>
      <c r="AJ22" s="16"/>
      <c r="AK22" s="78">
        <f>SUMIFS(予算!SP,予算!予算月,AK$14,予算!対象ユーザー名,$K$1)</f>
        <v>0</v>
      </c>
      <c r="AL22" s="79"/>
      <c r="AM22" s="80"/>
      <c r="AN22" s="15"/>
      <c r="AO22" s="16"/>
      <c r="AP22" s="78">
        <f>SUMIFS(予算!SP,予算!予算月,AP$14,予算!対象ユーザー名,$K$1)</f>
        <v>0</v>
      </c>
      <c r="AQ22" s="79"/>
      <c r="AR22" s="80"/>
      <c r="AS22" s="15"/>
      <c r="AT22" s="16"/>
      <c r="AU22" s="81">
        <f t="shared" si="2"/>
        <v>0</v>
      </c>
      <c r="AV22" s="82"/>
      <c r="AW22" s="83"/>
      <c r="AX22" s="13"/>
      <c r="AY22" s="14"/>
      <c r="AZ22" s="78">
        <f>SUMIFS(予算!SP,予算!予算月,AZ$14,予算!対象ユーザー名,$K$1)</f>
        <v>0</v>
      </c>
      <c r="BA22" s="79"/>
      <c r="BB22" s="80"/>
      <c r="BC22" s="15"/>
      <c r="BD22" s="16"/>
      <c r="BE22" s="78">
        <f>SUMIFS(予算!SP,予算!予算月,BE$14,予算!対象ユーザー名,$K$1)</f>
        <v>0</v>
      </c>
      <c r="BF22" s="79"/>
      <c r="BG22" s="80"/>
      <c r="BH22" s="15"/>
      <c r="BI22" s="16"/>
      <c r="BJ22" s="78">
        <f>SUMIFS(予算!SP,予算!予算月,BJ$14,予算!対象ユーザー名,$K$1)</f>
        <v>0</v>
      </c>
      <c r="BK22" s="79"/>
      <c r="BL22" s="80"/>
      <c r="BM22" s="15"/>
      <c r="BN22" s="16"/>
      <c r="BO22" s="81">
        <f t="shared" si="3"/>
        <v>0</v>
      </c>
      <c r="BP22" s="82"/>
      <c r="BQ22" s="83"/>
      <c r="BR22" s="13"/>
      <c r="BS22" s="14"/>
      <c r="BT22" s="78">
        <f>SUMIFS(予算!SP,予算!予算月,BT$14,予算!対象ユーザー名,$K$1)</f>
        <v>0</v>
      </c>
      <c r="BU22" s="79"/>
      <c r="BV22" s="80"/>
      <c r="BW22" s="15"/>
      <c r="BX22" s="16"/>
      <c r="BY22" s="78">
        <f>SUMIFS(予算!SP,予算!予算月,BY$14,予算!対象ユーザー名,$K$1)</f>
        <v>0</v>
      </c>
      <c r="BZ22" s="79"/>
      <c r="CA22" s="80"/>
      <c r="CB22" s="15"/>
      <c r="CC22" s="16"/>
      <c r="CD22" s="78">
        <f>SUMIFS(予算!SP,予算!予算月,CD$14,予算!対象ユーザー名,$K$1)</f>
        <v>0</v>
      </c>
      <c r="CE22" s="79"/>
      <c r="CF22" s="80"/>
      <c r="CG22" s="15"/>
      <c r="CH22" s="16"/>
      <c r="CI22" s="81">
        <f t="shared" si="4"/>
        <v>0</v>
      </c>
      <c r="CJ22" s="82"/>
      <c r="CK22" s="83"/>
      <c r="CL22" s="13"/>
      <c r="CM22" s="14"/>
    </row>
    <row r="23" spans="1:91" ht="19.95" customHeight="1" x14ac:dyDescent="0.45">
      <c r="A23" s="101" t="s">
        <v>102</v>
      </c>
      <c r="B23" s="102"/>
      <c r="C23" s="102"/>
      <c r="D23" s="102"/>
      <c r="E23" s="102"/>
      <c r="F23" s="103"/>
      <c r="G23" s="81">
        <f t="shared" si="0"/>
        <v>0</v>
      </c>
      <c r="H23" s="82"/>
      <c r="I23" s="83"/>
      <c r="J23" s="13"/>
      <c r="K23" s="14"/>
      <c r="L23" s="78">
        <f>SUMIFS(予算!TB,予算!予算月,L$14,予算!対象ユーザー名,$K$1)</f>
        <v>0</v>
      </c>
      <c r="M23" s="79"/>
      <c r="N23" s="80"/>
      <c r="O23" s="15"/>
      <c r="P23" s="16"/>
      <c r="Q23" s="78">
        <f>SUMIFS(予算!TB,予算!予算月,Q$14,予算!対象ユーザー名,$K$1)</f>
        <v>0</v>
      </c>
      <c r="R23" s="79"/>
      <c r="S23" s="80"/>
      <c r="T23" s="15"/>
      <c r="U23" s="16"/>
      <c r="V23" s="78">
        <f>SUMIFS(予算!TB,予算!予算月,V$14,予算!対象ユーザー名,$K$1)</f>
        <v>0</v>
      </c>
      <c r="W23" s="79"/>
      <c r="X23" s="80"/>
      <c r="Y23" s="15"/>
      <c r="Z23" s="16"/>
      <c r="AA23" s="81">
        <f t="shared" si="1"/>
        <v>0</v>
      </c>
      <c r="AB23" s="82"/>
      <c r="AC23" s="83"/>
      <c r="AD23" s="13"/>
      <c r="AE23" s="14"/>
      <c r="AF23" s="78">
        <f>SUMIFS(予算!TB,予算!予算月,AF$14,予算!対象ユーザー名,$K$1)</f>
        <v>0</v>
      </c>
      <c r="AG23" s="79"/>
      <c r="AH23" s="80"/>
      <c r="AI23" s="15"/>
      <c r="AJ23" s="16"/>
      <c r="AK23" s="78">
        <f>SUMIFS(予算!TB,予算!予算月,AK$14,予算!対象ユーザー名,$K$1)</f>
        <v>0</v>
      </c>
      <c r="AL23" s="79"/>
      <c r="AM23" s="80"/>
      <c r="AN23" s="15"/>
      <c r="AO23" s="16"/>
      <c r="AP23" s="78">
        <f>SUMIFS(予算!TB,予算!予算月,AP$14,予算!対象ユーザー名,$K$1)</f>
        <v>0</v>
      </c>
      <c r="AQ23" s="79"/>
      <c r="AR23" s="80"/>
      <c r="AS23" s="15"/>
      <c r="AT23" s="16"/>
      <c r="AU23" s="81">
        <f t="shared" si="2"/>
        <v>0</v>
      </c>
      <c r="AV23" s="82"/>
      <c r="AW23" s="83"/>
      <c r="AX23" s="13"/>
      <c r="AY23" s="14"/>
      <c r="AZ23" s="78">
        <f>SUMIFS(予算!TB,予算!予算月,AZ$14,予算!対象ユーザー名,$K$1)</f>
        <v>0</v>
      </c>
      <c r="BA23" s="79"/>
      <c r="BB23" s="80"/>
      <c r="BC23" s="15"/>
      <c r="BD23" s="16"/>
      <c r="BE23" s="78">
        <f>SUMIFS(予算!TB,予算!予算月,BE$14,予算!対象ユーザー名,$K$1)</f>
        <v>0</v>
      </c>
      <c r="BF23" s="79"/>
      <c r="BG23" s="80"/>
      <c r="BH23" s="15"/>
      <c r="BI23" s="16"/>
      <c r="BJ23" s="78">
        <f>SUMIFS(予算!TB,予算!予算月,BJ$14,予算!対象ユーザー名,$K$1)</f>
        <v>0</v>
      </c>
      <c r="BK23" s="79"/>
      <c r="BL23" s="80"/>
      <c r="BM23" s="15"/>
      <c r="BN23" s="16"/>
      <c r="BO23" s="81">
        <f t="shared" si="3"/>
        <v>0</v>
      </c>
      <c r="BP23" s="82"/>
      <c r="BQ23" s="83"/>
      <c r="BR23" s="13"/>
      <c r="BS23" s="14"/>
      <c r="BT23" s="78">
        <f>SUMIFS(予算!TB,予算!予算月,BT$14,予算!対象ユーザー名,$K$1)</f>
        <v>0</v>
      </c>
      <c r="BU23" s="79"/>
      <c r="BV23" s="80"/>
      <c r="BW23" s="15"/>
      <c r="BX23" s="16"/>
      <c r="BY23" s="78">
        <f>SUMIFS(予算!TB,予算!予算月,BY$14,予算!対象ユーザー名,$K$1)</f>
        <v>0</v>
      </c>
      <c r="BZ23" s="79"/>
      <c r="CA23" s="80"/>
      <c r="CB23" s="15"/>
      <c r="CC23" s="16"/>
      <c r="CD23" s="78">
        <f>SUMIFS(予算!TB,予算!予算月,CD$14,予算!対象ユーザー名,$K$1)</f>
        <v>0</v>
      </c>
      <c r="CE23" s="79"/>
      <c r="CF23" s="80"/>
      <c r="CG23" s="15"/>
      <c r="CH23" s="16"/>
      <c r="CI23" s="81">
        <f t="shared" si="4"/>
        <v>0</v>
      </c>
      <c r="CJ23" s="82"/>
      <c r="CK23" s="83"/>
      <c r="CL23" s="13"/>
      <c r="CM23" s="14"/>
    </row>
    <row r="24" spans="1:91" ht="19.95" customHeight="1" x14ac:dyDescent="0.45">
      <c r="A24" s="101" t="s">
        <v>103</v>
      </c>
      <c r="B24" s="102"/>
      <c r="C24" s="102"/>
      <c r="D24" s="102"/>
      <c r="E24" s="102"/>
      <c r="F24" s="103"/>
      <c r="G24" s="81">
        <f t="shared" si="0"/>
        <v>0</v>
      </c>
      <c r="H24" s="82"/>
      <c r="I24" s="83"/>
      <c r="J24" s="13"/>
      <c r="K24" s="14"/>
      <c r="L24" s="78">
        <f>L20-L21-L22-L23</f>
        <v>0</v>
      </c>
      <c r="M24" s="79"/>
      <c r="N24" s="80"/>
      <c r="O24" s="15"/>
      <c r="P24" s="16"/>
      <c r="Q24" s="78">
        <f>Q20-Q21-Q22-Q23</f>
        <v>0</v>
      </c>
      <c r="R24" s="79"/>
      <c r="S24" s="80"/>
      <c r="T24" s="15"/>
      <c r="U24" s="16"/>
      <c r="V24" s="78">
        <f>V20-V21-V22-V23</f>
        <v>0</v>
      </c>
      <c r="W24" s="79"/>
      <c r="X24" s="80"/>
      <c r="Y24" s="15"/>
      <c r="Z24" s="16"/>
      <c r="AA24" s="81">
        <f t="shared" si="1"/>
        <v>0</v>
      </c>
      <c r="AB24" s="82"/>
      <c r="AC24" s="83"/>
      <c r="AD24" s="13"/>
      <c r="AE24" s="14"/>
      <c r="AF24" s="78">
        <f>AF20-AF21-AF22-AF23</f>
        <v>0</v>
      </c>
      <c r="AG24" s="79"/>
      <c r="AH24" s="80"/>
      <c r="AI24" s="15"/>
      <c r="AJ24" s="16"/>
      <c r="AK24" s="78">
        <f>AK20-AK21-AK22-AK23</f>
        <v>0</v>
      </c>
      <c r="AL24" s="79"/>
      <c r="AM24" s="80"/>
      <c r="AN24" s="15"/>
      <c r="AO24" s="16"/>
      <c r="AP24" s="78">
        <f>AP20-AP21-AP22-AP23</f>
        <v>0</v>
      </c>
      <c r="AQ24" s="79"/>
      <c r="AR24" s="80"/>
      <c r="AS24" s="15"/>
      <c r="AT24" s="16"/>
      <c r="AU24" s="81">
        <f t="shared" si="2"/>
        <v>0</v>
      </c>
      <c r="AV24" s="82"/>
      <c r="AW24" s="83"/>
      <c r="AX24" s="13"/>
      <c r="AY24" s="14"/>
      <c r="AZ24" s="78">
        <f>AZ20-AZ21-AZ22-AZ23</f>
        <v>0</v>
      </c>
      <c r="BA24" s="79"/>
      <c r="BB24" s="80"/>
      <c r="BC24" s="15"/>
      <c r="BD24" s="16"/>
      <c r="BE24" s="78">
        <f>BE20-BE21-BE22-BE23</f>
        <v>0</v>
      </c>
      <c r="BF24" s="79"/>
      <c r="BG24" s="80"/>
      <c r="BH24" s="15"/>
      <c r="BI24" s="16"/>
      <c r="BJ24" s="78">
        <f>BJ20-BJ21-BJ22-BJ23</f>
        <v>0</v>
      </c>
      <c r="BK24" s="79"/>
      <c r="BL24" s="80"/>
      <c r="BM24" s="15"/>
      <c r="BN24" s="16"/>
      <c r="BO24" s="81">
        <f t="shared" si="3"/>
        <v>0</v>
      </c>
      <c r="BP24" s="82"/>
      <c r="BQ24" s="83"/>
      <c r="BR24" s="13"/>
      <c r="BS24" s="14"/>
      <c r="BT24" s="78">
        <f>BT20-BT21-BT22-BT23</f>
        <v>0</v>
      </c>
      <c r="BU24" s="79"/>
      <c r="BV24" s="80"/>
      <c r="BW24" s="15"/>
      <c r="BX24" s="16"/>
      <c r="BY24" s="78">
        <f>BY20-BY21-BY22-BY23</f>
        <v>0</v>
      </c>
      <c r="BZ24" s="79"/>
      <c r="CA24" s="80"/>
      <c r="CB24" s="15"/>
      <c r="CC24" s="16"/>
      <c r="CD24" s="78">
        <f>CD20-CD21-CD22-CD23</f>
        <v>0</v>
      </c>
      <c r="CE24" s="79"/>
      <c r="CF24" s="80"/>
      <c r="CG24" s="15"/>
      <c r="CH24" s="16"/>
      <c r="CI24" s="81">
        <f t="shared" si="4"/>
        <v>0</v>
      </c>
      <c r="CJ24" s="82"/>
      <c r="CK24" s="83"/>
      <c r="CL24" s="13"/>
      <c r="CM24" s="14"/>
    </row>
    <row r="25" spans="1:91" ht="19.95" customHeight="1" x14ac:dyDescent="0.45">
      <c r="A25" s="97" t="s">
        <v>123</v>
      </c>
      <c r="B25" s="98"/>
      <c r="C25" s="98"/>
      <c r="D25" s="98"/>
      <c r="E25" s="98"/>
      <c r="F25" s="99"/>
      <c r="G25" s="81">
        <f t="shared" si="0"/>
        <v>0</v>
      </c>
      <c r="H25" s="82"/>
      <c r="I25" s="83"/>
      <c r="J25" s="84" t="e">
        <f>G25/G20</f>
        <v>#DIV/0!</v>
      </c>
      <c r="K25" s="85"/>
      <c r="L25" s="78">
        <f>SUMIFS(実績!見積額13,実績!月13,B!L$14,実績!報告者名13,B!$K$1)</f>
        <v>0</v>
      </c>
      <c r="M25" s="79"/>
      <c r="N25" s="80"/>
      <c r="O25" s="76" t="e">
        <f>L25/L20</f>
        <v>#DIV/0!</v>
      </c>
      <c r="P25" s="77"/>
      <c r="Q25" s="78">
        <f>SUMIFS(実績!見積額13,実績!月13,B!Q$14,実績!報告者名13,B!$K$1)</f>
        <v>0</v>
      </c>
      <c r="R25" s="79"/>
      <c r="S25" s="80"/>
      <c r="T25" s="76" t="e">
        <f>Q25/Q20</f>
        <v>#DIV/0!</v>
      </c>
      <c r="U25" s="77"/>
      <c r="V25" s="78">
        <f>SUMIFS(実績!見積額13,実績!月13,B!V$14,実績!報告者名13,B!$K$1)</f>
        <v>0</v>
      </c>
      <c r="W25" s="79"/>
      <c r="X25" s="80"/>
      <c r="Y25" s="76" t="e">
        <f>V25/V20</f>
        <v>#DIV/0!</v>
      </c>
      <c r="Z25" s="77"/>
      <c r="AA25" s="81">
        <f t="shared" si="1"/>
        <v>0</v>
      </c>
      <c r="AB25" s="82"/>
      <c r="AC25" s="83"/>
      <c r="AD25" s="84" t="e">
        <f>AA25/AA20</f>
        <v>#DIV/0!</v>
      </c>
      <c r="AE25" s="85"/>
      <c r="AF25" s="78">
        <f>SUMIFS(実績!見積額13,実績!月13,B!AF$14,実績!報告者名13,B!$K$1)</f>
        <v>0</v>
      </c>
      <c r="AG25" s="79"/>
      <c r="AH25" s="80"/>
      <c r="AI25" s="76" t="e">
        <f>AF25/AF20</f>
        <v>#DIV/0!</v>
      </c>
      <c r="AJ25" s="77"/>
      <c r="AK25" s="78">
        <f>SUMIFS(実績!見積額13,実績!月13,B!AK$14,実績!報告者名13,B!$K$1)</f>
        <v>0</v>
      </c>
      <c r="AL25" s="79"/>
      <c r="AM25" s="80"/>
      <c r="AN25" s="76" t="e">
        <f>AK25/AK20</f>
        <v>#DIV/0!</v>
      </c>
      <c r="AO25" s="77"/>
      <c r="AP25" s="78">
        <f>SUMIFS(実績!見積額13,実績!月13,B!AP$14,実績!報告者名13,B!$K$1)</f>
        <v>0</v>
      </c>
      <c r="AQ25" s="79"/>
      <c r="AR25" s="80"/>
      <c r="AS25" s="76" t="e">
        <f>AP25/AP20</f>
        <v>#DIV/0!</v>
      </c>
      <c r="AT25" s="77"/>
      <c r="AU25" s="81">
        <f t="shared" si="2"/>
        <v>0</v>
      </c>
      <c r="AV25" s="82"/>
      <c r="AW25" s="83"/>
      <c r="AX25" s="84" t="e">
        <f>AU25/AU20</f>
        <v>#DIV/0!</v>
      </c>
      <c r="AY25" s="85"/>
      <c r="AZ25" s="78">
        <f>SUMIFS(実績!見積額13,実績!月13,B!AZ$14,実績!報告者名13,B!$K$1)</f>
        <v>0</v>
      </c>
      <c r="BA25" s="79"/>
      <c r="BB25" s="80"/>
      <c r="BC25" s="76" t="e">
        <f>AZ25/AZ20</f>
        <v>#DIV/0!</v>
      </c>
      <c r="BD25" s="77"/>
      <c r="BE25" s="78">
        <f>SUMIFS(実績!見積額13,実績!月13,B!BE$14,実績!報告者名13,B!$K$1)</f>
        <v>0</v>
      </c>
      <c r="BF25" s="79"/>
      <c r="BG25" s="80"/>
      <c r="BH25" s="76" t="e">
        <f>BE25/BE20</f>
        <v>#DIV/0!</v>
      </c>
      <c r="BI25" s="77"/>
      <c r="BJ25" s="78">
        <f>SUMIFS(実績!見積額13,実績!月13,B!BJ$14,実績!報告者名13,B!$K$1)</f>
        <v>0</v>
      </c>
      <c r="BK25" s="79"/>
      <c r="BL25" s="80"/>
      <c r="BM25" s="76" t="e">
        <f>BJ25/BJ20</f>
        <v>#DIV/0!</v>
      </c>
      <c r="BN25" s="77"/>
      <c r="BO25" s="81">
        <f t="shared" si="3"/>
        <v>0</v>
      </c>
      <c r="BP25" s="82"/>
      <c r="BQ25" s="83"/>
      <c r="BR25" s="84" t="e">
        <f>BO25/BO20</f>
        <v>#DIV/0!</v>
      </c>
      <c r="BS25" s="85"/>
      <c r="BT25" s="78">
        <f>SUMIFS(実績!見積額13,実績!月13,B!BT$14,実績!報告者名13,B!$K$1)</f>
        <v>0</v>
      </c>
      <c r="BU25" s="79"/>
      <c r="BV25" s="80"/>
      <c r="BW25" s="76" t="e">
        <f>BT25/BT20</f>
        <v>#DIV/0!</v>
      </c>
      <c r="BX25" s="77"/>
      <c r="BY25" s="78">
        <f>SUMIFS(実績!見積額13,実績!月13,B!BY$14,実績!報告者名13,B!$K$1)</f>
        <v>0</v>
      </c>
      <c r="BZ25" s="79"/>
      <c r="CA25" s="80"/>
      <c r="CB25" s="76" t="e">
        <f>BY25/BY20</f>
        <v>#DIV/0!</v>
      </c>
      <c r="CC25" s="77"/>
      <c r="CD25" s="78">
        <f>SUMIFS(実績!見積額13,実績!月13,B!CD$14,実績!報告者名13,B!$K$1)</f>
        <v>0</v>
      </c>
      <c r="CE25" s="79"/>
      <c r="CF25" s="80"/>
      <c r="CG25" s="76" t="e">
        <f>CD25/CD20</f>
        <v>#DIV/0!</v>
      </c>
      <c r="CH25" s="77"/>
      <c r="CI25" s="81">
        <f t="shared" si="4"/>
        <v>0</v>
      </c>
      <c r="CJ25" s="82"/>
      <c r="CK25" s="83"/>
      <c r="CL25" s="84" t="e">
        <f>CI25/CI20</f>
        <v>#DIV/0!</v>
      </c>
      <c r="CM25" s="85"/>
    </row>
    <row r="26" spans="1:91" ht="19.95" customHeight="1" x14ac:dyDescent="0.45">
      <c r="A26" s="97" t="s">
        <v>100</v>
      </c>
      <c r="B26" s="98"/>
      <c r="C26" s="98"/>
      <c r="D26" s="98"/>
      <c r="E26" s="98"/>
      <c r="F26" s="99"/>
      <c r="G26" s="81">
        <f t="shared" si="0"/>
        <v>0</v>
      </c>
      <c r="H26" s="82"/>
      <c r="I26" s="83"/>
      <c r="J26" s="84" t="e">
        <f t="shared" ref="J26:J29" si="5">G26/G21</f>
        <v>#DIV/0!</v>
      </c>
      <c r="K26" s="85"/>
      <c r="L26" s="78">
        <f>SUMIFS(実績!見積額13,実績!月13,B!L$14,実績!報告者名13,B!$K$1,実績!工種13,$A26)</f>
        <v>0</v>
      </c>
      <c r="M26" s="79"/>
      <c r="N26" s="80"/>
      <c r="O26" s="76" t="e">
        <f t="shared" ref="O26:O29" si="6">L26/L21</f>
        <v>#DIV/0!</v>
      </c>
      <c r="P26" s="77"/>
      <c r="Q26" s="78">
        <f>SUMIFS(実績!見積額13,実績!月13,B!Q$14,実績!報告者名13,B!$K$1,実績!工種13,$A26)</f>
        <v>0</v>
      </c>
      <c r="R26" s="79"/>
      <c r="S26" s="80"/>
      <c r="T26" s="76" t="e">
        <f t="shared" ref="T26:T29" si="7">Q26/Q21</f>
        <v>#DIV/0!</v>
      </c>
      <c r="U26" s="77"/>
      <c r="V26" s="78">
        <f>SUMIFS(実績!見積額13,実績!月13,B!V$14,実績!報告者名13,B!$K$1,実績!工種13,$A26)</f>
        <v>0</v>
      </c>
      <c r="W26" s="79"/>
      <c r="X26" s="80"/>
      <c r="Y26" s="76" t="e">
        <f t="shared" ref="Y26:Y29" si="8">V26/V21</f>
        <v>#DIV/0!</v>
      </c>
      <c r="Z26" s="77"/>
      <c r="AA26" s="81">
        <f t="shared" si="1"/>
        <v>0</v>
      </c>
      <c r="AB26" s="82"/>
      <c r="AC26" s="83"/>
      <c r="AD26" s="84" t="e">
        <f t="shared" ref="AD26:AD29" si="9">AA26/AA21</f>
        <v>#DIV/0!</v>
      </c>
      <c r="AE26" s="85"/>
      <c r="AF26" s="78">
        <f>SUMIFS(実績!見積額13,実績!月13,B!AF$14,実績!報告者名13,B!$K$1,実績!工種13,$A26)</f>
        <v>0</v>
      </c>
      <c r="AG26" s="79"/>
      <c r="AH26" s="80"/>
      <c r="AI26" s="76" t="e">
        <f t="shared" ref="AI26:AI29" si="10">AF26/AF21</f>
        <v>#DIV/0!</v>
      </c>
      <c r="AJ26" s="77"/>
      <c r="AK26" s="78">
        <f>SUMIFS(実績!見積額13,実績!月13,B!AK$14,実績!報告者名13,B!$K$1,実績!工種13,$A26)</f>
        <v>0</v>
      </c>
      <c r="AL26" s="79"/>
      <c r="AM26" s="80"/>
      <c r="AN26" s="76" t="e">
        <f t="shared" ref="AN26:AN29" si="11">AK26/AK21</f>
        <v>#DIV/0!</v>
      </c>
      <c r="AO26" s="77"/>
      <c r="AP26" s="78">
        <f>SUMIFS(実績!見積額13,実績!月13,B!AP$14,実績!報告者名13,B!$K$1,実績!工種13,$A26)</f>
        <v>0</v>
      </c>
      <c r="AQ26" s="79"/>
      <c r="AR26" s="80"/>
      <c r="AS26" s="76" t="e">
        <f t="shared" ref="AS26:AS29" si="12">AP26/AP21</f>
        <v>#DIV/0!</v>
      </c>
      <c r="AT26" s="77"/>
      <c r="AU26" s="81">
        <f t="shared" si="2"/>
        <v>0</v>
      </c>
      <c r="AV26" s="82"/>
      <c r="AW26" s="83"/>
      <c r="AX26" s="84" t="e">
        <f t="shared" ref="AX26:AX29" si="13">AU26/AU21</f>
        <v>#DIV/0!</v>
      </c>
      <c r="AY26" s="85"/>
      <c r="AZ26" s="78">
        <f>SUMIFS(実績!見積額13,実績!月13,B!AZ$14,実績!報告者名13,B!$K$1,実績!工種13,$A26)</f>
        <v>0</v>
      </c>
      <c r="BA26" s="79"/>
      <c r="BB26" s="80"/>
      <c r="BC26" s="76" t="e">
        <f t="shared" ref="BC26:BC29" si="14">AZ26/AZ21</f>
        <v>#DIV/0!</v>
      </c>
      <c r="BD26" s="77"/>
      <c r="BE26" s="78">
        <f>SUMIFS(実績!見積額13,実績!月13,B!BE$14,実績!報告者名13,B!$K$1,実績!工種13,$A26)</f>
        <v>0</v>
      </c>
      <c r="BF26" s="79"/>
      <c r="BG26" s="80"/>
      <c r="BH26" s="76" t="e">
        <f t="shared" ref="BH26:BH29" si="15">BE26/BE21</f>
        <v>#DIV/0!</v>
      </c>
      <c r="BI26" s="77"/>
      <c r="BJ26" s="78">
        <f>SUMIFS(実績!見積額13,実績!月13,B!BJ$14,実績!報告者名13,B!$K$1,実績!工種13,$A26)</f>
        <v>0</v>
      </c>
      <c r="BK26" s="79"/>
      <c r="BL26" s="80"/>
      <c r="BM26" s="76" t="e">
        <f t="shared" ref="BM26:BM29" si="16">BJ26/BJ21</f>
        <v>#DIV/0!</v>
      </c>
      <c r="BN26" s="77"/>
      <c r="BO26" s="81">
        <f t="shared" si="3"/>
        <v>0</v>
      </c>
      <c r="BP26" s="82"/>
      <c r="BQ26" s="83"/>
      <c r="BR26" s="84" t="e">
        <f t="shared" ref="BR26:BR29" si="17">BO26/BO21</f>
        <v>#DIV/0!</v>
      </c>
      <c r="BS26" s="85"/>
      <c r="BT26" s="78">
        <f>SUMIFS(実績!見積額13,実績!月13,B!BT$14,実績!報告者名13,B!$K$1,実績!工種13,$A26)</f>
        <v>0</v>
      </c>
      <c r="BU26" s="79"/>
      <c r="BV26" s="80"/>
      <c r="BW26" s="76" t="e">
        <f t="shared" ref="BW26:BW29" si="18">BT26/BT21</f>
        <v>#DIV/0!</v>
      </c>
      <c r="BX26" s="77"/>
      <c r="BY26" s="78">
        <f>SUMIFS(実績!見積額13,実績!月13,B!BY$14,実績!報告者名13,B!$K$1,実績!工種13,$A26)</f>
        <v>0</v>
      </c>
      <c r="BZ26" s="79"/>
      <c r="CA26" s="80"/>
      <c r="CB26" s="76" t="e">
        <f t="shared" ref="CB26:CB29" si="19">BY26/BY21</f>
        <v>#DIV/0!</v>
      </c>
      <c r="CC26" s="77"/>
      <c r="CD26" s="78">
        <f>SUMIFS(実績!見積額13,実績!月13,B!CD$14,実績!報告者名13,B!$K$1,実績!工種13,$A26)</f>
        <v>0</v>
      </c>
      <c r="CE26" s="79"/>
      <c r="CF26" s="80"/>
      <c r="CG26" s="76" t="e">
        <f t="shared" ref="CG26:CG29" si="20">CD26/CD21</f>
        <v>#DIV/0!</v>
      </c>
      <c r="CH26" s="77"/>
      <c r="CI26" s="81">
        <f t="shared" si="4"/>
        <v>0</v>
      </c>
      <c r="CJ26" s="82"/>
      <c r="CK26" s="83"/>
      <c r="CL26" s="84" t="e">
        <f t="shared" ref="CL26:CL29" si="21">CI26/CI21</f>
        <v>#DIV/0!</v>
      </c>
      <c r="CM26" s="85"/>
    </row>
    <row r="27" spans="1:91" ht="19.95" customHeight="1" x14ac:dyDescent="0.45">
      <c r="A27" s="97" t="s">
        <v>101</v>
      </c>
      <c r="B27" s="98"/>
      <c r="C27" s="98"/>
      <c r="D27" s="98"/>
      <c r="E27" s="98"/>
      <c r="F27" s="99"/>
      <c r="G27" s="81">
        <f t="shared" si="0"/>
        <v>0</v>
      </c>
      <c r="H27" s="82"/>
      <c r="I27" s="83"/>
      <c r="J27" s="84" t="e">
        <f t="shared" si="5"/>
        <v>#DIV/0!</v>
      </c>
      <c r="K27" s="85"/>
      <c r="L27" s="78">
        <f>SUMIFS(実績!見積額13,実績!月13,B!L$14,実績!報告者名13,B!$K$1,実績!工種13,$A27)</f>
        <v>0</v>
      </c>
      <c r="M27" s="79"/>
      <c r="N27" s="80"/>
      <c r="O27" s="76" t="e">
        <f t="shared" si="6"/>
        <v>#DIV/0!</v>
      </c>
      <c r="P27" s="77"/>
      <c r="Q27" s="78">
        <f>SUMIFS(実績!見積額13,実績!月13,B!Q$14,実績!報告者名13,B!$K$1,実績!工種13,$A27)</f>
        <v>0</v>
      </c>
      <c r="R27" s="79"/>
      <c r="S27" s="80"/>
      <c r="T27" s="76" t="e">
        <f t="shared" si="7"/>
        <v>#DIV/0!</v>
      </c>
      <c r="U27" s="77"/>
      <c r="V27" s="78">
        <f>SUMIFS(実績!見積額13,実績!月13,B!V$14,実績!報告者名13,B!$K$1,実績!工種13,$A27)</f>
        <v>0</v>
      </c>
      <c r="W27" s="79"/>
      <c r="X27" s="80"/>
      <c r="Y27" s="76" t="e">
        <f t="shared" si="8"/>
        <v>#DIV/0!</v>
      </c>
      <c r="Z27" s="77"/>
      <c r="AA27" s="81">
        <f t="shared" si="1"/>
        <v>0</v>
      </c>
      <c r="AB27" s="82"/>
      <c r="AC27" s="83"/>
      <c r="AD27" s="84" t="e">
        <f t="shared" si="9"/>
        <v>#DIV/0!</v>
      </c>
      <c r="AE27" s="85"/>
      <c r="AF27" s="78">
        <f>SUMIFS(実績!見積額13,実績!月13,B!AF$14,実績!報告者名13,B!$K$1,実績!工種13,$A27)</f>
        <v>0</v>
      </c>
      <c r="AG27" s="79"/>
      <c r="AH27" s="80"/>
      <c r="AI27" s="76" t="e">
        <f t="shared" si="10"/>
        <v>#DIV/0!</v>
      </c>
      <c r="AJ27" s="77"/>
      <c r="AK27" s="78">
        <f>SUMIFS(実績!見積額13,実績!月13,B!AK$14,実績!報告者名13,B!$K$1,実績!工種13,$A27)</f>
        <v>0</v>
      </c>
      <c r="AL27" s="79"/>
      <c r="AM27" s="80"/>
      <c r="AN27" s="76" t="e">
        <f t="shared" si="11"/>
        <v>#DIV/0!</v>
      </c>
      <c r="AO27" s="77"/>
      <c r="AP27" s="78">
        <f>SUMIFS(実績!見積額13,実績!月13,B!AP$14,実績!報告者名13,B!$K$1,実績!工種13,$A27)</f>
        <v>0</v>
      </c>
      <c r="AQ27" s="79"/>
      <c r="AR27" s="80"/>
      <c r="AS27" s="76" t="e">
        <f t="shared" si="12"/>
        <v>#DIV/0!</v>
      </c>
      <c r="AT27" s="77"/>
      <c r="AU27" s="81">
        <f t="shared" si="2"/>
        <v>0</v>
      </c>
      <c r="AV27" s="82"/>
      <c r="AW27" s="83"/>
      <c r="AX27" s="84" t="e">
        <f t="shared" si="13"/>
        <v>#DIV/0!</v>
      </c>
      <c r="AY27" s="85"/>
      <c r="AZ27" s="78">
        <f>SUMIFS(実績!見積額13,実績!月13,B!AZ$14,実績!報告者名13,B!$K$1,実績!工種13,$A27)</f>
        <v>0</v>
      </c>
      <c r="BA27" s="79"/>
      <c r="BB27" s="80"/>
      <c r="BC27" s="76" t="e">
        <f t="shared" si="14"/>
        <v>#DIV/0!</v>
      </c>
      <c r="BD27" s="77"/>
      <c r="BE27" s="78">
        <f>SUMIFS(実績!見積額13,実績!月13,B!BE$14,実績!報告者名13,B!$K$1,実績!工種13,$A27)</f>
        <v>0</v>
      </c>
      <c r="BF27" s="79"/>
      <c r="BG27" s="80"/>
      <c r="BH27" s="76" t="e">
        <f t="shared" si="15"/>
        <v>#DIV/0!</v>
      </c>
      <c r="BI27" s="77"/>
      <c r="BJ27" s="78">
        <f>SUMIFS(実績!見積額13,実績!月13,B!BJ$14,実績!報告者名13,B!$K$1,実績!工種13,$A27)</f>
        <v>0</v>
      </c>
      <c r="BK27" s="79"/>
      <c r="BL27" s="80"/>
      <c r="BM27" s="76" t="e">
        <f t="shared" si="16"/>
        <v>#DIV/0!</v>
      </c>
      <c r="BN27" s="77"/>
      <c r="BO27" s="81">
        <f t="shared" si="3"/>
        <v>0</v>
      </c>
      <c r="BP27" s="82"/>
      <c r="BQ27" s="83"/>
      <c r="BR27" s="84" t="e">
        <f t="shared" si="17"/>
        <v>#DIV/0!</v>
      </c>
      <c r="BS27" s="85"/>
      <c r="BT27" s="78">
        <f>SUMIFS(実績!見積額13,実績!月13,B!BT$14,実績!報告者名13,B!$K$1,実績!工種13,$A27)</f>
        <v>0</v>
      </c>
      <c r="BU27" s="79"/>
      <c r="BV27" s="80"/>
      <c r="BW27" s="76" t="e">
        <f t="shared" si="18"/>
        <v>#DIV/0!</v>
      </c>
      <c r="BX27" s="77"/>
      <c r="BY27" s="78">
        <f>SUMIFS(実績!見積額13,実績!月13,B!BY$14,実績!報告者名13,B!$K$1,実績!工種13,$A27)</f>
        <v>0</v>
      </c>
      <c r="BZ27" s="79"/>
      <c r="CA27" s="80"/>
      <c r="CB27" s="76" t="e">
        <f t="shared" si="19"/>
        <v>#DIV/0!</v>
      </c>
      <c r="CC27" s="77"/>
      <c r="CD27" s="78">
        <f>SUMIFS(実績!見積額13,実績!月13,B!CD$14,実績!報告者名13,B!$K$1,実績!工種13,$A27)</f>
        <v>0</v>
      </c>
      <c r="CE27" s="79"/>
      <c r="CF27" s="80"/>
      <c r="CG27" s="76" t="e">
        <f t="shared" si="20"/>
        <v>#DIV/0!</v>
      </c>
      <c r="CH27" s="77"/>
      <c r="CI27" s="81">
        <f t="shared" si="4"/>
        <v>0</v>
      </c>
      <c r="CJ27" s="82"/>
      <c r="CK27" s="83"/>
      <c r="CL27" s="84" t="e">
        <f t="shared" si="21"/>
        <v>#DIV/0!</v>
      </c>
      <c r="CM27" s="85"/>
    </row>
    <row r="28" spans="1:91" ht="19.95" customHeight="1" x14ac:dyDescent="0.45">
      <c r="A28" s="97" t="s">
        <v>102</v>
      </c>
      <c r="B28" s="98"/>
      <c r="C28" s="98"/>
      <c r="D28" s="98"/>
      <c r="E28" s="98"/>
      <c r="F28" s="99"/>
      <c r="G28" s="81">
        <f t="shared" si="0"/>
        <v>0</v>
      </c>
      <c r="H28" s="82"/>
      <c r="I28" s="83"/>
      <c r="J28" s="84" t="e">
        <f t="shared" si="5"/>
        <v>#DIV/0!</v>
      </c>
      <c r="K28" s="85"/>
      <c r="L28" s="78">
        <f>SUMIFS(実績!見積額13,実績!月13,B!L$14,実績!報告者名13,B!$K$1,実績!工種13,$A28)</f>
        <v>0</v>
      </c>
      <c r="M28" s="79"/>
      <c r="N28" s="80"/>
      <c r="O28" s="76" t="e">
        <f t="shared" si="6"/>
        <v>#DIV/0!</v>
      </c>
      <c r="P28" s="77"/>
      <c r="Q28" s="78">
        <f>SUMIFS(実績!見積額13,実績!月13,B!Q$14,実績!報告者名13,B!$K$1,実績!工種13,$A28)</f>
        <v>0</v>
      </c>
      <c r="R28" s="79"/>
      <c r="S28" s="80"/>
      <c r="T28" s="76" t="e">
        <f t="shared" si="7"/>
        <v>#DIV/0!</v>
      </c>
      <c r="U28" s="77"/>
      <c r="V28" s="78">
        <f>SUMIFS(実績!見積額13,実績!月13,B!V$14,実績!報告者名13,B!$K$1,実績!工種13,$A28)</f>
        <v>0</v>
      </c>
      <c r="W28" s="79"/>
      <c r="X28" s="80"/>
      <c r="Y28" s="76" t="e">
        <f t="shared" si="8"/>
        <v>#DIV/0!</v>
      </c>
      <c r="Z28" s="77"/>
      <c r="AA28" s="81">
        <f t="shared" si="1"/>
        <v>0</v>
      </c>
      <c r="AB28" s="82"/>
      <c r="AC28" s="83"/>
      <c r="AD28" s="84" t="e">
        <f t="shared" si="9"/>
        <v>#DIV/0!</v>
      </c>
      <c r="AE28" s="85"/>
      <c r="AF28" s="78">
        <f>SUMIFS(実績!見積額13,実績!月13,B!AF$14,実績!報告者名13,B!$K$1,実績!工種13,$A28)</f>
        <v>0</v>
      </c>
      <c r="AG28" s="79"/>
      <c r="AH28" s="80"/>
      <c r="AI28" s="76" t="e">
        <f t="shared" si="10"/>
        <v>#DIV/0!</v>
      </c>
      <c r="AJ28" s="77"/>
      <c r="AK28" s="78">
        <f>SUMIFS(実績!見積額13,実績!月13,B!AK$14,実績!報告者名13,B!$K$1,実績!工種13,$A28)</f>
        <v>0</v>
      </c>
      <c r="AL28" s="79"/>
      <c r="AM28" s="80"/>
      <c r="AN28" s="76" t="e">
        <f t="shared" si="11"/>
        <v>#DIV/0!</v>
      </c>
      <c r="AO28" s="77"/>
      <c r="AP28" s="78">
        <f>SUMIFS(実績!見積額13,実績!月13,B!AP$14,実績!報告者名13,B!$K$1,実績!工種13,$A28)</f>
        <v>0</v>
      </c>
      <c r="AQ28" s="79"/>
      <c r="AR28" s="80"/>
      <c r="AS28" s="76" t="e">
        <f t="shared" si="12"/>
        <v>#DIV/0!</v>
      </c>
      <c r="AT28" s="77"/>
      <c r="AU28" s="81">
        <f t="shared" si="2"/>
        <v>0</v>
      </c>
      <c r="AV28" s="82"/>
      <c r="AW28" s="83"/>
      <c r="AX28" s="84" t="e">
        <f t="shared" si="13"/>
        <v>#DIV/0!</v>
      </c>
      <c r="AY28" s="85"/>
      <c r="AZ28" s="78">
        <f>SUMIFS(実績!見積額13,実績!月13,B!AZ$14,実績!報告者名13,B!$K$1,実績!工種13,$A28)</f>
        <v>0</v>
      </c>
      <c r="BA28" s="79"/>
      <c r="BB28" s="80"/>
      <c r="BC28" s="76" t="e">
        <f t="shared" si="14"/>
        <v>#DIV/0!</v>
      </c>
      <c r="BD28" s="77"/>
      <c r="BE28" s="78">
        <f>SUMIFS(実績!見積額13,実績!月13,B!BE$14,実績!報告者名13,B!$K$1,実績!工種13,$A28)</f>
        <v>0</v>
      </c>
      <c r="BF28" s="79"/>
      <c r="BG28" s="80"/>
      <c r="BH28" s="76" t="e">
        <f t="shared" si="15"/>
        <v>#DIV/0!</v>
      </c>
      <c r="BI28" s="77"/>
      <c r="BJ28" s="78">
        <f>SUMIFS(実績!見積額13,実績!月13,B!BJ$14,実績!報告者名13,B!$K$1,実績!工種13,$A28)</f>
        <v>0</v>
      </c>
      <c r="BK28" s="79"/>
      <c r="BL28" s="80"/>
      <c r="BM28" s="76" t="e">
        <f t="shared" si="16"/>
        <v>#DIV/0!</v>
      </c>
      <c r="BN28" s="77"/>
      <c r="BO28" s="81">
        <f t="shared" si="3"/>
        <v>0</v>
      </c>
      <c r="BP28" s="82"/>
      <c r="BQ28" s="83"/>
      <c r="BR28" s="84" t="e">
        <f t="shared" si="17"/>
        <v>#DIV/0!</v>
      </c>
      <c r="BS28" s="85"/>
      <c r="BT28" s="78">
        <f>SUMIFS(実績!見積額13,実績!月13,B!BT$14,実績!報告者名13,B!$K$1,実績!工種13,$A28)</f>
        <v>0</v>
      </c>
      <c r="BU28" s="79"/>
      <c r="BV28" s="80"/>
      <c r="BW28" s="76" t="e">
        <f t="shared" si="18"/>
        <v>#DIV/0!</v>
      </c>
      <c r="BX28" s="77"/>
      <c r="BY28" s="78">
        <f>SUMIFS(実績!見積額13,実績!月13,B!BY$14,実績!報告者名13,B!$K$1,実績!工種13,$A28)</f>
        <v>0</v>
      </c>
      <c r="BZ28" s="79"/>
      <c r="CA28" s="80"/>
      <c r="CB28" s="76" t="e">
        <f t="shared" si="19"/>
        <v>#DIV/0!</v>
      </c>
      <c r="CC28" s="77"/>
      <c r="CD28" s="78">
        <f>SUMIFS(実績!見積額13,実績!月13,B!CD$14,実績!報告者名13,B!$K$1,実績!工種13,$A28)</f>
        <v>0</v>
      </c>
      <c r="CE28" s="79"/>
      <c r="CF28" s="80"/>
      <c r="CG28" s="76" t="e">
        <f t="shared" si="20"/>
        <v>#DIV/0!</v>
      </c>
      <c r="CH28" s="77"/>
      <c r="CI28" s="81">
        <f t="shared" si="4"/>
        <v>0</v>
      </c>
      <c r="CJ28" s="82"/>
      <c r="CK28" s="83"/>
      <c r="CL28" s="84" t="e">
        <f t="shared" si="21"/>
        <v>#DIV/0!</v>
      </c>
      <c r="CM28" s="85"/>
    </row>
    <row r="29" spans="1:91" ht="19.95" customHeight="1" x14ac:dyDescent="0.45">
      <c r="A29" s="97" t="s">
        <v>103</v>
      </c>
      <c r="B29" s="98"/>
      <c r="C29" s="98"/>
      <c r="D29" s="98"/>
      <c r="E29" s="98"/>
      <c r="F29" s="99"/>
      <c r="G29" s="81">
        <f t="shared" si="0"/>
        <v>0</v>
      </c>
      <c r="H29" s="82"/>
      <c r="I29" s="83"/>
      <c r="J29" s="84" t="e">
        <f t="shared" si="5"/>
        <v>#DIV/0!</v>
      </c>
      <c r="K29" s="85"/>
      <c r="L29" s="78">
        <f>L25-L26-L27-L28</f>
        <v>0</v>
      </c>
      <c r="M29" s="79"/>
      <c r="N29" s="80"/>
      <c r="O29" s="76" t="e">
        <f t="shared" si="6"/>
        <v>#DIV/0!</v>
      </c>
      <c r="P29" s="77"/>
      <c r="Q29" s="78">
        <f>Q25-Q26-Q27-Q28</f>
        <v>0</v>
      </c>
      <c r="R29" s="79"/>
      <c r="S29" s="80"/>
      <c r="T29" s="76" t="e">
        <f t="shared" si="7"/>
        <v>#DIV/0!</v>
      </c>
      <c r="U29" s="77"/>
      <c r="V29" s="78">
        <f>V25-V26-V27-V28</f>
        <v>0</v>
      </c>
      <c r="W29" s="79"/>
      <c r="X29" s="80"/>
      <c r="Y29" s="76" t="e">
        <f t="shared" si="8"/>
        <v>#DIV/0!</v>
      </c>
      <c r="Z29" s="77"/>
      <c r="AA29" s="81">
        <f t="shared" si="1"/>
        <v>0</v>
      </c>
      <c r="AB29" s="82"/>
      <c r="AC29" s="83"/>
      <c r="AD29" s="84" t="e">
        <f t="shared" si="9"/>
        <v>#DIV/0!</v>
      </c>
      <c r="AE29" s="85"/>
      <c r="AF29" s="78">
        <f>AF25-AF26-AF27-AF28</f>
        <v>0</v>
      </c>
      <c r="AG29" s="79"/>
      <c r="AH29" s="80"/>
      <c r="AI29" s="76" t="e">
        <f t="shared" si="10"/>
        <v>#DIV/0!</v>
      </c>
      <c r="AJ29" s="77"/>
      <c r="AK29" s="78">
        <f>AK25-AK26-AK27-AK28</f>
        <v>0</v>
      </c>
      <c r="AL29" s="79"/>
      <c r="AM29" s="80"/>
      <c r="AN29" s="76" t="e">
        <f t="shared" si="11"/>
        <v>#DIV/0!</v>
      </c>
      <c r="AO29" s="77"/>
      <c r="AP29" s="78">
        <f>AP25-AP26-AP27-AP28</f>
        <v>0</v>
      </c>
      <c r="AQ29" s="79"/>
      <c r="AR29" s="80"/>
      <c r="AS29" s="76" t="e">
        <f t="shared" si="12"/>
        <v>#DIV/0!</v>
      </c>
      <c r="AT29" s="77"/>
      <c r="AU29" s="81">
        <f t="shared" si="2"/>
        <v>0</v>
      </c>
      <c r="AV29" s="82"/>
      <c r="AW29" s="83"/>
      <c r="AX29" s="84" t="e">
        <f t="shared" si="13"/>
        <v>#DIV/0!</v>
      </c>
      <c r="AY29" s="85"/>
      <c r="AZ29" s="78">
        <f>AZ25-AZ26-AZ27-AZ28</f>
        <v>0</v>
      </c>
      <c r="BA29" s="79"/>
      <c r="BB29" s="80"/>
      <c r="BC29" s="76" t="e">
        <f t="shared" si="14"/>
        <v>#DIV/0!</v>
      </c>
      <c r="BD29" s="77"/>
      <c r="BE29" s="78">
        <f>BE25-BE26-BE27-BE28</f>
        <v>0</v>
      </c>
      <c r="BF29" s="79"/>
      <c r="BG29" s="80"/>
      <c r="BH29" s="76" t="e">
        <f t="shared" si="15"/>
        <v>#DIV/0!</v>
      </c>
      <c r="BI29" s="77"/>
      <c r="BJ29" s="78">
        <f>BJ25-BJ26-BJ27-BJ28</f>
        <v>0</v>
      </c>
      <c r="BK29" s="79"/>
      <c r="BL29" s="80"/>
      <c r="BM29" s="76" t="e">
        <f t="shared" si="16"/>
        <v>#DIV/0!</v>
      </c>
      <c r="BN29" s="77"/>
      <c r="BO29" s="81">
        <f t="shared" si="3"/>
        <v>0</v>
      </c>
      <c r="BP29" s="82"/>
      <c r="BQ29" s="83"/>
      <c r="BR29" s="84" t="e">
        <f t="shared" si="17"/>
        <v>#DIV/0!</v>
      </c>
      <c r="BS29" s="85"/>
      <c r="BT29" s="78">
        <f>BT25-BT26-BT27-BT28</f>
        <v>0</v>
      </c>
      <c r="BU29" s="79"/>
      <c r="BV29" s="80"/>
      <c r="BW29" s="76" t="e">
        <f t="shared" si="18"/>
        <v>#DIV/0!</v>
      </c>
      <c r="BX29" s="77"/>
      <c r="BY29" s="78">
        <f>BY25-BY26-BY27-BY28</f>
        <v>0</v>
      </c>
      <c r="BZ29" s="79"/>
      <c r="CA29" s="80"/>
      <c r="CB29" s="76" t="e">
        <f t="shared" si="19"/>
        <v>#DIV/0!</v>
      </c>
      <c r="CC29" s="77"/>
      <c r="CD29" s="78">
        <f>CD25-CD26-CD27-CD28</f>
        <v>0</v>
      </c>
      <c r="CE29" s="79"/>
      <c r="CF29" s="80"/>
      <c r="CG29" s="76" t="e">
        <f t="shared" si="20"/>
        <v>#DIV/0!</v>
      </c>
      <c r="CH29" s="77"/>
      <c r="CI29" s="81">
        <f t="shared" si="4"/>
        <v>0</v>
      </c>
      <c r="CJ29" s="82"/>
      <c r="CK29" s="83"/>
      <c r="CL29" s="84" t="e">
        <f t="shared" si="21"/>
        <v>#DIV/0!</v>
      </c>
      <c r="CM29" s="85"/>
    </row>
    <row r="30" spans="1:91" ht="19.95" customHeight="1" x14ac:dyDescent="0.45">
      <c r="A30" s="97" t="s">
        <v>144</v>
      </c>
      <c r="B30" s="98"/>
      <c r="C30" s="98"/>
      <c r="D30" s="98"/>
      <c r="E30" s="98"/>
      <c r="F30" s="99"/>
      <c r="G30" s="81">
        <f t="shared" ref="G30" si="22">AA30+AU30+BO30+CI30</f>
        <v>0</v>
      </c>
      <c r="H30" s="82"/>
      <c r="I30" s="83"/>
      <c r="J30" s="84"/>
      <c r="K30" s="85"/>
      <c r="L30" s="78">
        <f>COUNTIFS(実績!月13,B!L$14,実績!報告者名13,B!$K$1)</f>
        <v>0</v>
      </c>
      <c r="M30" s="79"/>
      <c r="N30" s="80"/>
      <c r="O30" s="76"/>
      <c r="P30" s="77"/>
      <c r="Q30" s="78">
        <f>COUNTIFS(実績!月13,B!Q$14,実績!報告者名13,B!$K$1)</f>
        <v>0</v>
      </c>
      <c r="R30" s="79"/>
      <c r="S30" s="80"/>
      <c r="T30" s="76"/>
      <c r="U30" s="77"/>
      <c r="V30" s="78">
        <f>COUNTIFS(実績!月13,B!V$14,実績!報告者名13,B!$K$1)</f>
        <v>0</v>
      </c>
      <c r="W30" s="79"/>
      <c r="X30" s="80"/>
      <c r="Y30" s="76"/>
      <c r="Z30" s="77"/>
      <c r="AA30" s="81">
        <f t="shared" ref="AA30" si="23">L30+Q30+V30</f>
        <v>0</v>
      </c>
      <c r="AB30" s="82"/>
      <c r="AC30" s="83"/>
      <c r="AD30" s="84"/>
      <c r="AE30" s="85"/>
      <c r="AF30" s="78">
        <f>COUNTIFS(実績!月13,B!AF$14,実績!報告者名13,B!$K$1)</f>
        <v>0</v>
      </c>
      <c r="AG30" s="79"/>
      <c r="AH30" s="80"/>
      <c r="AI30" s="76"/>
      <c r="AJ30" s="77"/>
      <c r="AK30" s="78">
        <f>COUNTIFS(実績!月13,B!AK$14,実績!報告者名13,B!$K$1)</f>
        <v>0</v>
      </c>
      <c r="AL30" s="79"/>
      <c r="AM30" s="80"/>
      <c r="AN30" s="76"/>
      <c r="AO30" s="77"/>
      <c r="AP30" s="78">
        <f>COUNTIFS(実績!月13,B!AP$14,実績!報告者名13,B!$K$1)</f>
        <v>0</v>
      </c>
      <c r="AQ30" s="79"/>
      <c r="AR30" s="80"/>
      <c r="AS30" s="76"/>
      <c r="AT30" s="77"/>
      <c r="AU30" s="81">
        <f t="shared" ref="AU30" si="24">AF30+AK30+AP30</f>
        <v>0</v>
      </c>
      <c r="AV30" s="82"/>
      <c r="AW30" s="83"/>
      <c r="AX30" s="84"/>
      <c r="AY30" s="85"/>
      <c r="AZ30" s="78">
        <f>COUNTIFS(実績!月13,B!AZ$14,実績!報告者名13,B!$K$1)</f>
        <v>0</v>
      </c>
      <c r="BA30" s="79"/>
      <c r="BB30" s="80"/>
      <c r="BC30" s="76"/>
      <c r="BD30" s="77"/>
      <c r="BE30" s="78">
        <f>COUNTIFS(実績!月13,B!BE$14,実績!報告者名13,B!$K$1)</f>
        <v>0</v>
      </c>
      <c r="BF30" s="79"/>
      <c r="BG30" s="80"/>
      <c r="BH30" s="76"/>
      <c r="BI30" s="77"/>
      <c r="BJ30" s="78">
        <f>COUNTIFS(実績!月13,B!BJ$14,実績!報告者名13,B!$K$1)</f>
        <v>0</v>
      </c>
      <c r="BK30" s="79"/>
      <c r="BL30" s="80"/>
      <c r="BM30" s="76"/>
      <c r="BN30" s="77"/>
      <c r="BO30" s="81">
        <f t="shared" ref="BO30" si="25">AZ30+BE30+BJ30</f>
        <v>0</v>
      </c>
      <c r="BP30" s="82"/>
      <c r="BQ30" s="83"/>
      <c r="BR30" s="84"/>
      <c r="BS30" s="85"/>
      <c r="BT30" s="78">
        <f>COUNTIFS(実績!月13,B!BT$14,実績!報告者名13,B!$K$1)</f>
        <v>0</v>
      </c>
      <c r="BU30" s="79"/>
      <c r="BV30" s="80"/>
      <c r="BW30" s="76"/>
      <c r="BX30" s="77"/>
      <c r="BY30" s="78">
        <f>COUNTIFS(実績!月13,B!BY$14,実績!報告者名13,B!$K$1)</f>
        <v>0</v>
      </c>
      <c r="BZ30" s="79"/>
      <c r="CA30" s="80"/>
      <c r="CB30" s="76"/>
      <c r="CC30" s="77"/>
      <c r="CD30" s="78">
        <f>COUNTIFS(実績!月13,B!CD$14,実績!報告者名13,B!$K$1)</f>
        <v>0</v>
      </c>
      <c r="CE30" s="79"/>
      <c r="CF30" s="80"/>
      <c r="CG30" s="76"/>
      <c r="CH30" s="77"/>
      <c r="CI30" s="81">
        <f t="shared" ref="CI30" si="26">BT30+BY30+CD30</f>
        <v>0</v>
      </c>
      <c r="CJ30" s="82"/>
      <c r="CK30" s="83"/>
      <c r="CL30" s="84"/>
      <c r="CM30" s="85"/>
    </row>
    <row r="31" spans="1:91" ht="19.95" customHeight="1" x14ac:dyDescent="0.45">
      <c r="A31" s="97" t="s">
        <v>39</v>
      </c>
      <c r="B31" s="98"/>
      <c r="C31" s="98"/>
      <c r="D31" s="98"/>
      <c r="E31" s="98"/>
      <c r="F31" s="99"/>
      <c r="G31" s="84" t="e">
        <f>G30/G19</f>
        <v>#DIV/0!</v>
      </c>
      <c r="H31" s="96"/>
      <c r="I31" s="85"/>
      <c r="J31" s="84"/>
      <c r="K31" s="85"/>
      <c r="L31" s="76" t="e">
        <f t="shared" ref="L31" si="27">L30/L19</f>
        <v>#DIV/0!</v>
      </c>
      <c r="M31" s="95"/>
      <c r="N31" s="77"/>
      <c r="O31" s="76"/>
      <c r="P31" s="77"/>
      <c r="Q31" s="76" t="e">
        <f t="shared" ref="Q31" si="28">Q30/Q19</f>
        <v>#DIV/0!</v>
      </c>
      <c r="R31" s="95"/>
      <c r="S31" s="77"/>
      <c r="T31" s="76"/>
      <c r="U31" s="77"/>
      <c r="V31" s="76" t="e">
        <f t="shared" ref="V31" si="29">V30/V19</f>
        <v>#DIV/0!</v>
      </c>
      <c r="W31" s="95"/>
      <c r="X31" s="77"/>
      <c r="Y31" s="76"/>
      <c r="Z31" s="77"/>
      <c r="AA31" s="84" t="e">
        <f t="shared" ref="AA31" si="30">AA30/AA19</f>
        <v>#DIV/0!</v>
      </c>
      <c r="AB31" s="96"/>
      <c r="AC31" s="85"/>
      <c r="AD31" s="84"/>
      <c r="AE31" s="85"/>
      <c r="AF31" s="76" t="e">
        <f t="shared" ref="AF31" si="31">AF30/AF19</f>
        <v>#DIV/0!</v>
      </c>
      <c r="AG31" s="95"/>
      <c r="AH31" s="77"/>
      <c r="AI31" s="76"/>
      <c r="AJ31" s="77"/>
      <c r="AK31" s="76" t="e">
        <f t="shared" ref="AK31" si="32">AK30/AK19</f>
        <v>#DIV/0!</v>
      </c>
      <c r="AL31" s="95"/>
      <c r="AM31" s="77"/>
      <c r="AN31" s="76"/>
      <c r="AO31" s="77"/>
      <c r="AP31" s="76" t="e">
        <f t="shared" ref="AP31" si="33">AP30/AP19</f>
        <v>#DIV/0!</v>
      </c>
      <c r="AQ31" s="95"/>
      <c r="AR31" s="77"/>
      <c r="AS31" s="76"/>
      <c r="AT31" s="77"/>
      <c r="AU31" s="84" t="e">
        <f t="shared" ref="AU31" si="34">AU30/AU19</f>
        <v>#DIV/0!</v>
      </c>
      <c r="AV31" s="96"/>
      <c r="AW31" s="85"/>
      <c r="AX31" s="84"/>
      <c r="AY31" s="85"/>
      <c r="AZ31" s="76" t="e">
        <f t="shared" ref="AZ31" si="35">AZ30/AZ19</f>
        <v>#DIV/0!</v>
      </c>
      <c r="BA31" s="95"/>
      <c r="BB31" s="77"/>
      <c r="BC31" s="76"/>
      <c r="BD31" s="77"/>
      <c r="BE31" s="76" t="e">
        <f t="shared" ref="BE31" si="36">BE30/BE19</f>
        <v>#DIV/0!</v>
      </c>
      <c r="BF31" s="95"/>
      <c r="BG31" s="77"/>
      <c r="BH31" s="76"/>
      <c r="BI31" s="77"/>
      <c r="BJ31" s="76" t="e">
        <f t="shared" ref="BJ31" si="37">BJ30/BJ19</f>
        <v>#DIV/0!</v>
      </c>
      <c r="BK31" s="95"/>
      <c r="BL31" s="77"/>
      <c r="BM31" s="76"/>
      <c r="BN31" s="77"/>
      <c r="BO31" s="84" t="e">
        <f t="shared" ref="BO31" si="38">BO30/BO19</f>
        <v>#DIV/0!</v>
      </c>
      <c r="BP31" s="96"/>
      <c r="BQ31" s="85"/>
      <c r="BR31" s="84"/>
      <c r="BS31" s="85"/>
      <c r="BT31" s="76" t="e">
        <f t="shared" ref="BT31" si="39">BT30/BT19</f>
        <v>#DIV/0!</v>
      </c>
      <c r="BU31" s="95"/>
      <c r="BV31" s="77"/>
      <c r="BW31" s="76"/>
      <c r="BX31" s="77"/>
      <c r="BY31" s="76" t="e">
        <f t="shared" ref="BY31" si="40">BY30/BY19</f>
        <v>#DIV/0!</v>
      </c>
      <c r="BZ31" s="95"/>
      <c r="CA31" s="77"/>
      <c r="CB31" s="76"/>
      <c r="CC31" s="77"/>
      <c r="CD31" s="76" t="e">
        <f t="shared" ref="CD31" si="41">CD30/CD19</f>
        <v>#DIV/0!</v>
      </c>
      <c r="CE31" s="95"/>
      <c r="CF31" s="77"/>
      <c r="CG31" s="76"/>
      <c r="CH31" s="77"/>
      <c r="CI31" s="84" t="e">
        <f t="shared" ref="CI31" si="42">CI30/CI19</f>
        <v>#DIV/0!</v>
      </c>
      <c r="CJ31" s="96"/>
      <c r="CK31" s="85"/>
      <c r="CL31" s="84"/>
      <c r="CM31" s="85"/>
    </row>
    <row r="32" spans="1:91" ht="19.95" customHeight="1" x14ac:dyDescent="0.45">
      <c r="A32" s="97" t="s">
        <v>185</v>
      </c>
      <c r="B32" s="98"/>
      <c r="C32" s="98"/>
      <c r="D32" s="98"/>
      <c r="E32" s="98"/>
      <c r="F32" s="99"/>
      <c r="G32" s="81" t="e">
        <f>G25/G30</f>
        <v>#DIV/0!</v>
      </c>
      <c r="H32" s="82"/>
      <c r="I32" s="83"/>
      <c r="J32" s="84"/>
      <c r="K32" s="85"/>
      <c r="L32" s="78" t="e">
        <f t="shared" ref="L32" si="43">L25/L30</f>
        <v>#DIV/0!</v>
      </c>
      <c r="M32" s="79"/>
      <c r="N32" s="80"/>
      <c r="O32" s="76"/>
      <c r="P32" s="77"/>
      <c r="Q32" s="78" t="e">
        <f t="shared" ref="Q32" si="44">Q25/Q30</f>
        <v>#DIV/0!</v>
      </c>
      <c r="R32" s="79"/>
      <c r="S32" s="80"/>
      <c r="T32" s="76"/>
      <c r="U32" s="77"/>
      <c r="V32" s="78" t="e">
        <f t="shared" ref="V32" si="45">V25/V30</f>
        <v>#DIV/0!</v>
      </c>
      <c r="W32" s="79"/>
      <c r="X32" s="80"/>
      <c r="Y32" s="76"/>
      <c r="Z32" s="77"/>
      <c r="AA32" s="81" t="e">
        <f t="shared" ref="AA32" si="46">AA25/AA30</f>
        <v>#DIV/0!</v>
      </c>
      <c r="AB32" s="82"/>
      <c r="AC32" s="83"/>
      <c r="AD32" s="84"/>
      <c r="AE32" s="85"/>
      <c r="AF32" s="78" t="e">
        <f t="shared" ref="AF32" si="47">AF25/AF30</f>
        <v>#DIV/0!</v>
      </c>
      <c r="AG32" s="79"/>
      <c r="AH32" s="80"/>
      <c r="AI32" s="76"/>
      <c r="AJ32" s="77"/>
      <c r="AK32" s="78" t="e">
        <f t="shared" ref="AK32" si="48">AK25/AK30</f>
        <v>#DIV/0!</v>
      </c>
      <c r="AL32" s="79"/>
      <c r="AM32" s="80"/>
      <c r="AN32" s="76"/>
      <c r="AO32" s="77"/>
      <c r="AP32" s="78" t="e">
        <f t="shared" ref="AP32" si="49">AP25/AP30</f>
        <v>#DIV/0!</v>
      </c>
      <c r="AQ32" s="79"/>
      <c r="AR32" s="80"/>
      <c r="AS32" s="76"/>
      <c r="AT32" s="77"/>
      <c r="AU32" s="81" t="e">
        <f t="shared" ref="AU32" si="50">AU25/AU30</f>
        <v>#DIV/0!</v>
      </c>
      <c r="AV32" s="82"/>
      <c r="AW32" s="83"/>
      <c r="AX32" s="84"/>
      <c r="AY32" s="85"/>
      <c r="AZ32" s="78" t="e">
        <f t="shared" ref="AZ32" si="51">AZ25/AZ30</f>
        <v>#DIV/0!</v>
      </c>
      <c r="BA32" s="79"/>
      <c r="BB32" s="80"/>
      <c r="BC32" s="76"/>
      <c r="BD32" s="77"/>
      <c r="BE32" s="78" t="e">
        <f t="shared" ref="BE32" si="52">BE25/BE30</f>
        <v>#DIV/0!</v>
      </c>
      <c r="BF32" s="79"/>
      <c r="BG32" s="80"/>
      <c r="BH32" s="76"/>
      <c r="BI32" s="77"/>
      <c r="BJ32" s="78" t="e">
        <f t="shared" ref="BJ32" si="53">BJ25/BJ30</f>
        <v>#DIV/0!</v>
      </c>
      <c r="BK32" s="79"/>
      <c r="BL32" s="80"/>
      <c r="BM32" s="76"/>
      <c r="BN32" s="77"/>
      <c r="BO32" s="81" t="e">
        <f t="shared" ref="BO32" si="54">BO25/BO30</f>
        <v>#DIV/0!</v>
      </c>
      <c r="BP32" s="82"/>
      <c r="BQ32" s="83"/>
      <c r="BR32" s="84"/>
      <c r="BS32" s="85"/>
      <c r="BT32" s="78" t="e">
        <f t="shared" ref="BT32" si="55">BT25/BT30</f>
        <v>#DIV/0!</v>
      </c>
      <c r="BU32" s="79"/>
      <c r="BV32" s="80"/>
      <c r="BW32" s="76"/>
      <c r="BX32" s="77"/>
      <c r="BY32" s="78" t="e">
        <f t="shared" ref="BY32" si="56">BY25/BY30</f>
        <v>#DIV/0!</v>
      </c>
      <c r="BZ32" s="79"/>
      <c r="CA32" s="80"/>
      <c r="CB32" s="76"/>
      <c r="CC32" s="77"/>
      <c r="CD32" s="78" t="e">
        <f t="shared" ref="CD32" si="57">CD25/CD30</f>
        <v>#DIV/0!</v>
      </c>
      <c r="CE32" s="79"/>
      <c r="CF32" s="80"/>
      <c r="CG32" s="76"/>
      <c r="CH32" s="77"/>
      <c r="CI32" s="81" t="e">
        <f t="shared" ref="CI32" si="58">CI25/CI30</f>
        <v>#DIV/0!</v>
      </c>
      <c r="CJ32" s="82"/>
      <c r="CK32" s="83"/>
      <c r="CL32" s="84"/>
      <c r="CM32" s="85"/>
    </row>
    <row r="33" spans="1:91" ht="19.95" customHeight="1" x14ac:dyDescent="0.45">
      <c r="A33" s="101" t="s">
        <v>34</v>
      </c>
      <c r="B33" s="102"/>
      <c r="C33" s="102"/>
      <c r="D33" s="102"/>
      <c r="E33" s="102"/>
      <c r="F33" s="103"/>
      <c r="G33" s="81">
        <f>AA33+AU33+BO33+CI33</f>
        <v>0</v>
      </c>
      <c r="H33" s="82"/>
      <c r="I33" s="83"/>
      <c r="J33" s="81"/>
      <c r="K33" s="83"/>
      <c r="L33" s="78">
        <f>SUMIFS(予算!利益予算,予算!対象ユーザー名,B!$K$1,予算!予算月,B!L$14)</f>
        <v>0</v>
      </c>
      <c r="M33" s="79"/>
      <c r="N33" s="80"/>
      <c r="O33" s="76"/>
      <c r="P33" s="77"/>
      <c r="Q33" s="78">
        <f>SUMIFS(予算!利益予算,予算!対象ユーザー名,B!$K$1,予算!予算月,B!Q$14)</f>
        <v>0</v>
      </c>
      <c r="R33" s="79"/>
      <c r="S33" s="80"/>
      <c r="T33" s="76"/>
      <c r="U33" s="77"/>
      <c r="V33" s="78">
        <f>SUMIFS(予算!利益予算,予算!対象ユーザー名,B!$K$1,予算!予算月,B!V$14)</f>
        <v>0</v>
      </c>
      <c r="W33" s="79"/>
      <c r="X33" s="80"/>
      <c r="Y33" s="76"/>
      <c r="Z33" s="77"/>
      <c r="AA33" s="81">
        <f>L33+Q33+V33</f>
        <v>0</v>
      </c>
      <c r="AB33" s="82"/>
      <c r="AC33" s="83"/>
      <c r="AD33" s="81"/>
      <c r="AE33" s="83"/>
      <c r="AF33" s="78">
        <f>SUMIFS(予算!利益予算,予算!対象ユーザー名,B!$K$1,予算!予算月,B!AF$14)</f>
        <v>0</v>
      </c>
      <c r="AG33" s="79"/>
      <c r="AH33" s="80"/>
      <c r="AI33" s="76"/>
      <c r="AJ33" s="77"/>
      <c r="AK33" s="78">
        <f>SUMIFS(予算!利益予算,予算!対象ユーザー名,B!$K$1,予算!予算月,B!AK$14)</f>
        <v>0</v>
      </c>
      <c r="AL33" s="79"/>
      <c r="AM33" s="80"/>
      <c r="AN33" s="76"/>
      <c r="AO33" s="77"/>
      <c r="AP33" s="78">
        <f>SUMIFS(予算!利益予算,予算!対象ユーザー名,B!$K$1,予算!予算月,B!AP$14)</f>
        <v>0</v>
      </c>
      <c r="AQ33" s="79"/>
      <c r="AR33" s="80"/>
      <c r="AS33" s="76"/>
      <c r="AT33" s="77"/>
      <c r="AU33" s="81">
        <f>AF33+AK33+AP33</f>
        <v>0</v>
      </c>
      <c r="AV33" s="82"/>
      <c r="AW33" s="83"/>
      <c r="AX33" s="81"/>
      <c r="AY33" s="83"/>
      <c r="AZ33" s="78">
        <f>SUMIFS(予算!利益予算,予算!対象ユーザー名,B!$K$1,予算!予算月,B!AZ$14)</f>
        <v>0</v>
      </c>
      <c r="BA33" s="79"/>
      <c r="BB33" s="80"/>
      <c r="BC33" s="76"/>
      <c r="BD33" s="77"/>
      <c r="BE33" s="78">
        <f>SUMIFS(予算!利益予算,予算!対象ユーザー名,B!$K$1,予算!予算月,B!BE$14)</f>
        <v>0</v>
      </c>
      <c r="BF33" s="79"/>
      <c r="BG33" s="80"/>
      <c r="BH33" s="76"/>
      <c r="BI33" s="77"/>
      <c r="BJ33" s="78">
        <f>SUMIFS(予算!利益予算,予算!対象ユーザー名,B!$K$1,予算!予算月,B!BJ$14)</f>
        <v>0</v>
      </c>
      <c r="BK33" s="79"/>
      <c r="BL33" s="80"/>
      <c r="BM33" s="76"/>
      <c r="BN33" s="77"/>
      <c r="BO33" s="81">
        <f>AZ33+BE33+BJ33</f>
        <v>0</v>
      </c>
      <c r="BP33" s="82"/>
      <c r="BQ33" s="83"/>
      <c r="BR33" s="81"/>
      <c r="BS33" s="83"/>
      <c r="BT33" s="78">
        <f>SUMIFS(予算!利益予算,予算!対象ユーザー名,B!$K$1,予算!予算月,B!BT$14)</f>
        <v>0</v>
      </c>
      <c r="BU33" s="79"/>
      <c r="BV33" s="80"/>
      <c r="BW33" s="76"/>
      <c r="BX33" s="77"/>
      <c r="BY33" s="78">
        <f>SUMIFS(予算!利益予算,予算!対象ユーザー名,B!$K$1,予算!予算月,B!BY$14)</f>
        <v>0</v>
      </c>
      <c r="BZ33" s="79"/>
      <c r="CA33" s="80"/>
      <c r="CB33" s="76"/>
      <c r="CC33" s="77"/>
      <c r="CD33" s="78">
        <f>SUMIFS(予算!利益予算,予算!対象ユーザー名,B!$K$1,予算!予算月,B!CD$14)</f>
        <v>0</v>
      </c>
      <c r="CE33" s="79"/>
      <c r="CF33" s="80"/>
      <c r="CG33" s="76"/>
      <c r="CH33" s="77"/>
      <c r="CI33" s="81">
        <f>BT33+BY33+CD33</f>
        <v>0</v>
      </c>
      <c r="CJ33" s="82"/>
      <c r="CK33" s="83"/>
      <c r="CL33" s="81"/>
      <c r="CM33" s="83"/>
    </row>
    <row r="34" spans="1:91" ht="19.95" customHeight="1" x14ac:dyDescent="0.45">
      <c r="A34" s="101" t="s">
        <v>35</v>
      </c>
      <c r="B34" s="102"/>
      <c r="C34" s="102"/>
      <c r="D34" s="102"/>
      <c r="E34" s="102"/>
      <c r="F34" s="103"/>
      <c r="G34" s="84" t="e">
        <f>G33/G20</f>
        <v>#DIV/0!</v>
      </c>
      <c r="H34" s="96"/>
      <c r="I34" s="85"/>
      <c r="J34" s="81"/>
      <c r="K34" s="83"/>
      <c r="L34" s="76" t="e">
        <f>L33/L20</f>
        <v>#DIV/0!</v>
      </c>
      <c r="M34" s="95"/>
      <c r="N34" s="77"/>
      <c r="O34" s="76"/>
      <c r="P34" s="77"/>
      <c r="Q34" s="76" t="e">
        <f>Q33/Q20</f>
        <v>#DIV/0!</v>
      </c>
      <c r="R34" s="95"/>
      <c r="S34" s="77"/>
      <c r="T34" s="76"/>
      <c r="U34" s="77"/>
      <c r="V34" s="76" t="e">
        <f>V33/V20</f>
        <v>#DIV/0!</v>
      </c>
      <c r="W34" s="95"/>
      <c r="X34" s="77"/>
      <c r="Y34" s="76"/>
      <c r="Z34" s="77"/>
      <c r="AA34" s="84" t="e">
        <f>AA33/AA20</f>
        <v>#DIV/0!</v>
      </c>
      <c r="AB34" s="96"/>
      <c r="AC34" s="85"/>
      <c r="AD34" s="81"/>
      <c r="AE34" s="83"/>
      <c r="AF34" s="76" t="e">
        <f>AF33/AF20</f>
        <v>#DIV/0!</v>
      </c>
      <c r="AG34" s="95"/>
      <c r="AH34" s="77"/>
      <c r="AI34" s="76"/>
      <c r="AJ34" s="77"/>
      <c r="AK34" s="76" t="e">
        <f>AK33/AK20</f>
        <v>#DIV/0!</v>
      </c>
      <c r="AL34" s="95"/>
      <c r="AM34" s="77"/>
      <c r="AN34" s="76"/>
      <c r="AO34" s="77"/>
      <c r="AP34" s="76" t="e">
        <f>AP33/AP20</f>
        <v>#DIV/0!</v>
      </c>
      <c r="AQ34" s="95"/>
      <c r="AR34" s="77"/>
      <c r="AS34" s="76"/>
      <c r="AT34" s="77"/>
      <c r="AU34" s="84" t="e">
        <f>AU33/AU20</f>
        <v>#DIV/0!</v>
      </c>
      <c r="AV34" s="96"/>
      <c r="AW34" s="85"/>
      <c r="AX34" s="81"/>
      <c r="AY34" s="83"/>
      <c r="AZ34" s="76" t="e">
        <f>AZ33/AZ20</f>
        <v>#DIV/0!</v>
      </c>
      <c r="BA34" s="95"/>
      <c r="BB34" s="77"/>
      <c r="BC34" s="76"/>
      <c r="BD34" s="77"/>
      <c r="BE34" s="76" t="e">
        <f>BE33/BE20</f>
        <v>#DIV/0!</v>
      </c>
      <c r="BF34" s="95"/>
      <c r="BG34" s="77"/>
      <c r="BH34" s="76"/>
      <c r="BI34" s="77"/>
      <c r="BJ34" s="76" t="e">
        <f>BJ33/BJ20</f>
        <v>#DIV/0!</v>
      </c>
      <c r="BK34" s="95"/>
      <c r="BL34" s="77"/>
      <c r="BM34" s="76"/>
      <c r="BN34" s="77"/>
      <c r="BO34" s="84" t="e">
        <f>BO33/BO20</f>
        <v>#DIV/0!</v>
      </c>
      <c r="BP34" s="96"/>
      <c r="BQ34" s="85"/>
      <c r="BR34" s="81"/>
      <c r="BS34" s="83"/>
      <c r="BT34" s="76" t="e">
        <f>BT33/BT20</f>
        <v>#DIV/0!</v>
      </c>
      <c r="BU34" s="95"/>
      <c r="BV34" s="77"/>
      <c r="BW34" s="76"/>
      <c r="BX34" s="77"/>
      <c r="BY34" s="76" t="e">
        <f>BY33/BY20</f>
        <v>#DIV/0!</v>
      </c>
      <c r="BZ34" s="95"/>
      <c r="CA34" s="77"/>
      <c r="CB34" s="76"/>
      <c r="CC34" s="77"/>
      <c r="CD34" s="76" t="e">
        <f>CD33/CD20</f>
        <v>#DIV/0!</v>
      </c>
      <c r="CE34" s="95"/>
      <c r="CF34" s="77"/>
      <c r="CG34" s="76"/>
      <c r="CH34" s="77"/>
      <c r="CI34" s="84" t="e">
        <f>CI33/CI20</f>
        <v>#DIV/0!</v>
      </c>
      <c r="CJ34" s="96"/>
      <c r="CK34" s="85"/>
      <c r="CL34" s="81"/>
      <c r="CM34" s="83"/>
    </row>
    <row r="35" spans="1:91" ht="19.95" hidden="1" customHeight="1" x14ac:dyDescent="0.45">
      <c r="A35" s="101" t="s">
        <v>6</v>
      </c>
      <c r="B35" s="102"/>
      <c r="C35" s="102"/>
      <c r="D35" s="102"/>
      <c r="E35" s="102"/>
      <c r="F35" s="103"/>
      <c r="G35" s="92">
        <f>AA35+AU35+BO35+CI35</f>
        <v>0</v>
      </c>
      <c r="H35" s="93"/>
      <c r="I35" s="94"/>
      <c r="J35" s="84" t="e">
        <f>G35/G33</f>
        <v>#DIV/0!</v>
      </c>
      <c r="K35" s="85"/>
      <c r="L35" s="89">
        <f>SUMIFS(実績!想定販利13,実績!月13,B!L$14,実績!報告者名13,B!$K$1)</f>
        <v>0</v>
      </c>
      <c r="M35" s="90"/>
      <c r="N35" s="91"/>
      <c r="O35" s="76" t="e">
        <f>L35/L33</f>
        <v>#DIV/0!</v>
      </c>
      <c r="P35" s="77"/>
      <c r="Q35" s="89">
        <f>SUMIFS(実績!想定販利13,実績!月13,B!Q$14,実績!報告者名13,B!$K$1)</f>
        <v>0</v>
      </c>
      <c r="R35" s="90"/>
      <c r="S35" s="91"/>
      <c r="T35" s="76" t="e">
        <f>Q35/Q33</f>
        <v>#DIV/0!</v>
      </c>
      <c r="U35" s="77"/>
      <c r="V35" s="89">
        <f>SUMIFS(実績!想定販利13,実績!月13,B!V$14,実績!報告者名13,B!$K$1)</f>
        <v>0</v>
      </c>
      <c r="W35" s="90"/>
      <c r="X35" s="91"/>
      <c r="Y35" s="76" t="e">
        <f>V35/V33</f>
        <v>#DIV/0!</v>
      </c>
      <c r="Z35" s="77"/>
      <c r="AA35" s="92">
        <f>L35+Q35+V35</f>
        <v>0</v>
      </c>
      <c r="AB35" s="93"/>
      <c r="AC35" s="94"/>
      <c r="AD35" s="84" t="e">
        <f>AA35/AA33</f>
        <v>#DIV/0!</v>
      </c>
      <c r="AE35" s="85"/>
      <c r="AF35" s="89">
        <f>SUMIFS(実績!想定販利13,実績!月13,B!AF$14,実績!報告者名13,B!$K$1)</f>
        <v>0</v>
      </c>
      <c r="AG35" s="90"/>
      <c r="AH35" s="91"/>
      <c r="AI35" s="76" t="e">
        <f>AF35/AF33</f>
        <v>#DIV/0!</v>
      </c>
      <c r="AJ35" s="77"/>
      <c r="AK35" s="89">
        <f>SUMIFS(実績!想定販利13,実績!月13,B!AK$14,実績!報告者名13,B!$K$1)</f>
        <v>0</v>
      </c>
      <c r="AL35" s="90"/>
      <c r="AM35" s="91"/>
      <c r="AN35" s="76" t="e">
        <f>AK35/AK33</f>
        <v>#DIV/0!</v>
      </c>
      <c r="AO35" s="77"/>
      <c r="AP35" s="89">
        <f>SUMIFS(実績!想定販利13,実績!月13,B!AP$14,実績!報告者名13,B!$K$1)</f>
        <v>0</v>
      </c>
      <c r="AQ35" s="90"/>
      <c r="AR35" s="91"/>
      <c r="AS35" s="76" t="e">
        <f>AP35/AP33</f>
        <v>#DIV/0!</v>
      </c>
      <c r="AT35" s="77"/>
      <c r="AU35" s="92">
        <f>AF35+AK35+AP35</f>
        <v>0</v>
      </c>
      <c r="AV35" s="93"/>
      <c r="AW35" s="94"/>
      <c r="AX35" s="84" t="e">
        <f>AU35/AU33</f>
        <v>#DIV/0!</v>
      </c>
      <c r="AY35" s="85"/>
      <c r="AZ35" s="89">
        <f>SUMIFS(実績!想定販利13,実績!月13,B!AZ$14,実績!報告者名13,B!$K$1)</f>
        <v>0</v>
      </c>
      <c r="BA35" s="90"/>
      <c r="BB35" s="91"/>
      <c r="BC35" s="76" t="e">
        <f>AZ35/AZ33</f>
        <v>#DIV/0!</v>
      </c>
      <c r="BD35" s="77"/>
      <c r="BE35" s="89">
        <f>SUMIFS(実績!想定販利13,実績!月13,B!BE$14,実績!報告者名13,B!$K$1)</f>
        <v>0</v>
      </c>
      <c r="BF35" s="90"/>
      <c r="BG35" s="91"/>
      <c r="BH35" s="76" t="e">
        <f>BE35/BE33</f>
        <v>#DIV/0!</v>
      </c>
      <c r="BI35" s="77"/>
      <c r="BJ35" s="89">
        <f>SUMIFS(実績!想定販利13,実績!月13,B!BJ$14,実績!報告者名13,B!$K$1)</f>
        <v>0</v>
      </c>
      <c r="BK35" s="90"/>
      <c r="BL35" s="91"/>
      <c r="BM35" s="76" t="e">
        <f>BJ35/BJ33</f>
        <v>#DIV/0!</v>
      </c>
      <c r="BN35" s="77"/>
      <c r="BO35" s="92">
        <f>AZ35+BE35+BJ35</f>
        <v>0</v>
      </c>
      <c r="BP35" s="93"/>
      <c r="BQ35" s="94"/>
      <c r="BR35" s="84" t="e">
        <f>BO35/BO33</f>
        <v>#DIV/0!</v>
      </c>
      <c r="BS35" s="85"/>
      <c r="BT35" s="89">
        <f>SUMIFS(実績!想定販利13,実績!月13,B!BT$14,実績!報告者名13,B!$K$1)</f>
        <v>0</v>
      </c>
      <c r="BU35" s="90"/>
      <c r="BV35" s="91"/>
      <c r="BW35" s="76" t="e">
        <f>BT35/BT33</f>
        <v>#DIV/0!</v>
      </c>
      <c r="BX35" s="77"/>
      <c r="BY35" s="89">
        <f>SUMIFS(実績!想定販利13,実績!月13,B!BY$14,実績!報告者名13,B!$K$1)</f>
        <v>0</v>
      </c>
      <c r="BZ35" s="90"/>
      <c r="CA35" s="91"/>
      <c r="CB35" s="76" t="e">
        <f>BY35/BY33</f>
        <v>#DIV/0!</v>
      </c>
      <c r="CC35" s="77"/>
      <c r="CD35" s="89">
        <f>SUMIFS(実績!想定販利13,実績!月13,B!CD$14,実績!報告者名13,B!$K$1)</f>
        <v>0</v>
      </c>
      <c r="CE35" s="90"/>
      <c r="CF35" s="91"/>
      <c r="CG35" s="76" t="e">
        <f>CD35/CD33</f>
        <v>#DIV/0!</v>
      </c>
      <c r="CH35" s="77"/>
      <c r="CI35" s="92">
        <f>BT35+BY35+CD35</f>
        <v>0</v>
      </c>
      <c r="CJ35" s="93"/>
      <c r="CK35" s="94"/>
      <c r="CL35" s="84" t="e">
        <f>CI35/CI33</f>
        <v>#DIV/0!</v>
      </c>
      <c r="CM35" s="85"/>
    </row>
    <row r="36" spans="1:91" ht="19.95" hidden="1" customHeight="1" x14ac:dyDescent="0.45">
      <c r="A36" s="101" t="s">
        <v>7</v>
      </c>
      <c r="B36" s="102"/>
      <c r="C36" s="102"/>
      <c r="D36" s="102"/>
      <c r="E36" s="102"/>
      <c r="F36" s="103"/>
      <c r="G36" s="84" t="e">
        <f>G35/G25</f>
        <v>#DIV/0!</v>
      </c>
      <c r="H36" s="96"/>
      <c r="I36" s="85"/>
      <c r="J36" s="81"/>
      <c r="K36" s="83"/>
      <c r="L36" s="76" t="e">
        <f t="shared" ref="L36" si="59">L35/L25</f>
        <v>#DIV/0!</v>
      </c>
      <c r="M36" s="95"/>
      <c r="N36" s="77"/>
      <c r="O36" s="76"/>
      <c r="P36" s="77"/>
      <c r="Q36" s="76" t="e">
        <f t="shared" ref="Q36" si="60">Q35/Q25</f>
        <v>#DIV/0!</v>
      </c>
      <c r="R36" s="95"/>
      <c r="S36" s="77"/>
      <c r="T36" s="76"/>
      <c r="U36" s="77"/>
      <c r="V36" s="76" t="e">
        <f t="shared" ref="V36" si="61">V35/V25</f>
        <v>#DIV/0!</v>
      </c>
      <c r="W36" s="95"/>
      <c r="X36" s="77"/>
      <c r="Y36" s="76"/>
      <c r="Z36" s="77"/>
      <c r="AA36" s="84" t="e">
        <f t="shared" ref="AA36" si="62">AA35/AA25</f>
        <v>#DIV/0!</v>
      </c>
      <c r="AB36" s="96"/>
      <c r="AC36" s="85"/>
      <c r="AD36" s="81"/>
      <c r="AE36" s="83"/>
      <c r="AF36" s="76" t="e">
        <f t="shared" ref="AF36" si="63">AF35/AF25</f>
        <v>#DIV/0!</v>
      </c>
      <c r="AG36" s="95"/>
      <c r="AH36" s="77"/>
      <c r="AI36" s="76"/>
      <c r="AJ36" s="77"/>
      <c r="AK36" s="76" t="e">
        <f t="shared" ref="AK36" si="64">AK35/AK25</f>
        <v>#DIV/0!</v>
      </c>
      <c r="AL36" s="95"/>
      <c r="AM36" s="77"/>
      <c r="AN36" s="76"/>
      <c r="AO36" s="77"/>
      <c r="AP36" s="76" t="e">
        <f t="shared" ref="AP36" si="65">AP35/AP25</f>
        <v>#DIV/0!</v>
      </c>
      <c r="AQ36" s="95"/>
      <c r="AR36" s="77"/>
      <c r="AS36" s="76"/>
      <c r="AT36" s="77"/>
      <c r="AU36" s="84" t="e">
        <f t="shared" ref="AU36" si="66">AU35/AU25</f>
        <v>#DIV/0!</v>
      </c>
      <c r="AV36" s="96"/>
      <c r="AW36" s="85"/>
      <c r="AX36" s="81"/>
      <c r="AY36" s="83"/>
      <c r="AZ36" s="76" t="e">
        <f t="shared" ref="AZ36" si="67">AZ35/AZ25</f>
        <v>#DIV/0!</v>
      </c>
      <c r="BA36" s="95"/>
      <c r="BB36" s="77"/>
      <c r="BC36" s="76"/>
      <c r="BD36" s="77"/>
      <c r="BE36" s="76" t="e">
        <f t="shared" ref="BE36" si="68">BE35/BE25</f>
        <v>#DIV/0!</v>
      </c>
      <c r="BF36" s="95"/>
      <c r="BG36" s="77"/>
      <c r="BH36" s="76"/>
      <c r="BI36" s="77"/>
      <c r="BJ36" s="76" t="e">
        <f t="shared" ref="BJ36" si="69">BJ35/BJ25</f>
        <v>#DIV/0!</v>
      </c>
      <c r="BK36" s="95"/>
      <c r="BL36" s="77"/>
      <c r="BM36" s="76"/>
      <c r="BN36" s="77"/>
      <c r="BO36" s="84" t="e">
        <f t="shared" ref="BO36" si="70">BO35/BO25</f>
        <v>#DIV/0!</v>
      </c>
      <c r="BP36" s="96"/>
      <c r="BQ36" s="85"/>
      <c r="BR36" s="81"/>
      <c r="BS36" s="83"/>
      <c r="BT36" s="76" t="e">
        <f t="shared" ref="BT36" si="71">BT35/BT25</f>
        <v>#DIV/0!</v>
      </c>
      <c r="BU36" s="95"/>
      <c r="BV36" s="77"/>
      <c r="BW36" s="76"/>
      <c r="BX36" s="77"/>
      <c r="BY36" s="76" t="e">
        <f t="shared" ref="BY36" si="72">BY35/BY25</f>
        <v>#DIV/0!</v>
      </c>
      <c r="BZ36" s="95"/>
      <c r="CA36" s="77"/>
      <c r="CB36" s="76"/>
      <c r="CC36" s="77"/>
      <c r="CD36" s="76" t="e">
        <f t="shared" ref="CD36" si="73">CD35/CD25</f>
        <v>#DIV/0!</v>
      </c>
      <c r="CE36" s="95"/>
      <c r="CF36" s="77"/>
      <c r="CG36" s="76"/>
      <c r="CH36" s="77"/>
      <c r="CI36" s="84" t="e">
        <f t="shared" ref="CI36" si="74">CI35/CI25</f>
        <v>#DIV/0!</v>
      </c>
      <c r="CJ36" s="96"/>
      <c r="CK36" s="85"/>
      <c r="CL36" s="81"/>
      <c r="CM36" s="83"/>
    </row>
    <row r="37" spans="1:91" ht="19.95" hidden="1" customHeight="1" x14ac:dyDescent="0.45">
      <c r="A37" s="97" t="s">
        <v>100</v>
      </c>
      <c r="B37" s="98"/>
      <c r="C37" s="98"/>
      <c r="D37" s="98"/>
      <c r="E37" s="98"/>
      <c r="F37" s="99"/>
      <c r="G37" s="81">
        <f t="shared" ref="G37:G40" si="75">AA37+AU37+BO37+CI37</f>
        <v>0</v>
      </c>
      <c r="H37" s="82"/>
      <c r="I37" s="83"/>
      <c r="J37" s="84" t="e">
        <f>G37/G26</f>
        <v>#DIV/0!</v>
      </c>
      <c r="K37" s="85"/>
      <c r="L37" s="89">
        <f>SUMIFS(実績!想定販利13,実績!月13,L$14,実績!報告者名13,$K$1,実績!工種13,$A37)</f>
        <v>0</v>
      </c>
      <c r="M37" s="90"/>
      <c r="N37" s="91"/>
      <c r="O37" s="76" t="e">
        <f>L37/L26</f>
        <v>#DIV/0!</v>
      </c>
      <c r="P37" s="77"/>
      <c r="Q37" s="89">
        <f>SUMIFS(実績!想定販利13,実績!月13,Q$14,実績!報告者名13,$K$1,実績!工種13,$A37)</f>
        <v>0</v>
      </c>
      <c r="R37" s="90"/>
      <c r="S37" s="91"/>
      <c r="T37" s="76" t="e">
        <f>Q37/Q26</f>
        <v>#DIV/0!</v>
      </c>
      <c r="U37" s="77"/>
      <c r="V37" s="89">
        <f>SUMIFS(実績!想定販利13,実績!月13,V$14,実績!報告者名13,$K$1,実績!工種13,$A37)</f>
        <v>0</v>
      </c>
      <c r="W37" s="90"/>
      <c r="X37" s="91"/>
      <c r="Y37" s="76" t="e">
        <f>V37/V26</f>
        <v>#DIV/0!</v>
      </c>
      <c r="Z37" s="77"/>
      <c r="AA37" s="81">
        <f t="shared" ref="AA37:AA40" si="76">L37+Q37+V37</f>
        <v>0</v>
      </c>
      <c r="AB37" s="82"/>
      <c r="AC37" s="83"/>
      <c r="AD37" s="84" t="e">
        <f>AA37/AA26</f>
        <v>#DIV/0!</v>
      </c>
      <c r="AE37" s="85"/>
      <c r="AF37" s="89">
        <f>SUMIFS(実績!想定販利13,実績!月13,AF$14,実績!報告者名13,$K$1,実績!工種13,$A37)</f>
        <v>0</v>
      </c>
      <c r="AG37" s="90"/>
      <c r="AH37" s="91"/>
      <c r="AI37" s="76" t="e">
        <f>AF37/AF26</f>
        <v>#DIV/0!</v>
      </c>
      <c r="AJ37" s="77"/>
      <c r="AK37" s="89">
        <f>SUMIFS(実績!想定販利13,実績!月13,AK$14,実績!報告者名13,$K$1,実績!工種13,$A37)</f>
        <v>0</v>
      </c>
      <c r="AL37" s="90"/>
      <c r="AM37" s="91"/>
      <c r="AN37" s="76" t="e">
        <f>AK37/AK26</f>
        <v>#DIV/0!</v>
      </c>
      <c r="AO37" s="77"/>
      <c r="AP37" s="89">
        <f>SUMIFS(実績!想定販利13,実績!月13,AP$14,実績!報告者名13,$K$1,実績!工種13,$A37)</f>
        <v>0</v>
      </c>
      <c r="AQ37" s="90"/>
      <c r="AR37" s="91"/>
      <c r="AS37" s="76" t="e">
        <f>AP37/AP26</f>
        <v>#DIV/0!</v>
      </c>
      <c r="AT37" s="77"/>
      <c r="AU37" s="81">
        <f t="shared" ref="AU37:AU40" si="77">AF37+AK37+AP37</f>
        <v>0</v>
      </c>
      <c r="AV37" s="82"/>
      <c r="AW37" s="83"/>
      <c r="AX37" s="84" t="e">
        <f>AU37/AU26</f>
        <v>#DIV/0!</v>
      </c>
      <c r="AY37" s="85"/>
      <c r="AZ37" s="89">
        <f>SUMIFS(実績!想定販利13,実績!月13,AZ$14,実績!報告者名13,$K$1,実績!工種13,$A37)</f>
        <v>0</v>
      </c>
      <c r="BA37" s="90"/>
      <c r="BB37" s="91"/>
      <c r="BC37" s="76" t="e">
        <f>AZ37/AZ26</f>
        <v>#DIV/0!</v>
      </c>
      <c r="BD37" s="77"/>
      <c r="BE37" s="89">
        <f>SUMIFS(実績!想定販利13,実績!月13,BE$14,実績!報告者名13,$K$1,実績!工種13,$A37)</f>
        <v>0</v>
      </c>
      <c r="BF37" s="90"/>
      <c r="BG37" s="91"/>
      <c r="BH37" s="76" t="e">
        <f>BE37/BE26</f>
        <v>#DIV/0!</v>
      </c>
      <c r="BI37" s="77"/>
      <c r="BJ37" s="89">
        <f>SUMIFS(実績!想定販利13,実績!月13,BJ$14,実績!報告者名13,$K$1,実績!工種13,$A37)</f>
        <v>0</v>
      </c>
      <c r="BK37" s="90"/>
      <c r="BL37" s="91"/>
      <c r="BM37" s="76" t="e">
        <f>BJ37/BJ26</f>
        <v>#DIV/0!</v>
      </c>
      <c r="BN37" s="77"/>
      <c r="BO37" s="81">
        <f t="shared" ref="BO37:BO40" si="78">AZ37+BE37+BJ37</f>
        <v>0</v>
      </c>
      <c r="BP37" s="82"/>
      <c r="BQ37" s="83"/>
      <c r="BR37" s="84" t="e">
        <f>BO37/BO26</f>
        <v>#DIV/0!</v>
      </c>
      <c r="BS37" s="85"/>
      <c r="BT37" s="89">
        <f>SUMIFS(実績!想定販利13,実績!月13,BT$14,実績!報告者名13,$K$1,実績!工種13,$A37)</f>
        <v>0</v>
      </c>
      <c r="BU37" s="90"/>
      <c r="BV37" s="91"/>
      <c r="BW37" s="76" t="e">
        <f>BT37/BT26</f>
        <v>#DIV/0!</v>
      </c>
      <c r="BX37" s="77"/>
      <c r="BY37" s="89">
        <f>SUMIFS(実績!想定販利13,実績!月13,BY$14,実績!報告者名13,$K$1,実績!工種13,$A37)</f>
        <v>0</v>
      </c>
      <c r="BZ37" s="90"/>
      <c r="CA37" s="91"/>
      <c r="CB37" s="76" t="e">
        <f>BY37/BY26</f>
        <v>#DIV/0!</v>
      </c>
      <c r="CC37" s="77"/>
      <c r="CD37" s="89">
        <f>SUMIFS(実績!想定販利13,実績!月13,CD$14,実績!報告者名13,$K$1,実績!工種13,$A37)</f>
        <v>0</v>
      </c>
      <c r="CE37" s="90"/>
      <c r="CF37" s="91"/>
      <c r="CG37" s="76" t="e">
        <f>CD37/CD26</f>
        <v>#DIV/0!</v>
      </c>
      <c r="CH37" s="77"/>
      <c r="CI37" s="81">
        <f t="shared" ref="CI37:CI40" si="79">BT37+BY37+CD37</f>
        <v>0</v>
      </c>
      <c r="CJ37" s="82"/>
      <c r="CK37" s="83"/>
      <c r="CL37" s="84" t="e">
        <f>CI37/CI26</f>
        <v>#DIV/0!</v>
      </c>
      <c r="CM37" s="85"/>
    </row>
    <row r="38" spans="1:91" ht="19.95" hidden="1" customHeight="1" x14ac:dyDescent="0.45">
      <c r="A38" s="97" t="s">
        <v>101</v>
      </c>
      <c r="B38" s="98"/>
      <c r="C38" s="98"/>
      <c r="D38" s="98"/>
      <c r="E38" s="98"/>
      <c r="F38" s="99"/>
      <c r="G38" s="81">
        <f t="shared" si="75"/>
        <v>0</v>
      </c>
      <c r="H38" s="82"/>
      <c r="I38" s="83"/>
      <c r="J38" s="84" t="e">
        <f>G38/G27</f>
        <v>#DIV/0!</v>
      </c>
      <c r="K38" s="85"/>
      <c r="L38" s="78">
        <f>SUMIFS(実績!想定販利13,実績!月13,L$14,実績!報告者名13,$K$1,実績!工種13,$A38)</f>
        <v>0</v>
      </c>
      <c r="M38" s="79"/>
      <c r="N38" s="80"/>
      <c r="O38" s="76" t="e">
        <f>L38/L27</f>
        <v>#DIV/0!</v>
      </c>
      <c r="P38" s="77"/>
      <c r="Q38" s="78">
        <f>SUMIFS(実績!想定販利13,実績!月13,Q$14,実績!報告者名13,$K$1,実績!工種13,$A38)</f>
        <v>0</v>
      </c>
      <c r="R38" s="79"/>
      <c r="S38" s="80"/>
      <c r="T38" s="76" t="e">
        <f>Q38/Q27</f>
        <v>#DIV/0!</v>
      </c>
      <c r="U38" s="77"/>
      <c r="V38" s="78">
        <f>SUMIFS(実績!想定販利13,実績!月13,V$14,実績!報告者名13,$K$1,実績!工種13,$A38)</f>
        <v>0</v>
      </c>
      <c r="W38" s="79"/>
      <c r="X38" s="80"/>
      <c r="Y38" s="76" t="e">
        <f>V38/V27</f>
        <v>#DIV/0!</v>
      </c>
      <c r="Z38" s="77"/>
      <c r="AA38" s="81">
        <f t="shared" si="76"/>
        <v>0</v>
      </c>
      <c r="AB38" s="82"/>
      <c r="AC38" s="83"/>
      <c r="AD38" s="84" t="e">
        <f>AA38/AA27</f>
        <v>#DIV/0!</v>
      </c>
      <c r="AE38" s="85"/>
      <c r="AF38" s="78">
        <f>SUMIFS(実績!想定販利13,実績!月13,AF$14,実績!報告者名13,$K$1,実績!工種13,$A38)</f>
        <v>0</v>
      </c>
      <c r="AG38" s="79"/>
      <c r="AH38" s="80"/>
      <c r="AI38" s="76" t="e">
        <f>AF38/AF27</f>
        <v>#DIV/0!</v>
      </c>
      <c r="AJ38" s="77"/>
      <c r="AK38" s="78">
        <f>SUMIFS(実績!想定販利13,実績!月13,AK$14,実績!報告者名13,$K$1,実績!工種13,$A38)</f>
        <v>0</v>
      </c>
      <c r="AL38" s="79"/>
      <c r="AM38" s="80"/>
      <c r="AN38" s="76" t="e">
        <f>AK38/AK27</f>
        <v>#DIV/0!</v>
      </c>
      <c r="AO38" s="77"/>
      <c r="AP38" s="78">
        <f>SUMIFS(実績!想定販利13,実績!月13,AP$14,実績!報告者名13,$K$1,実績!工種13,$A38)</f>
        <v>0</v>
      </c>
      <c r="AQ38" s="79"/>
      <c r="AR38" s="80"/>
      <c r="AS38" s="76" t="e">
        <f>AP38/AP27</f>
        <v>#DIV/0!</v>
      </c>
      <c r="AT38" s="77"/>
      <c r="AU38" s="81">
        <f t="shared" si="77"/>
        <v>0</v>
      </c>
      <c r="AV38" s="82"/>
      <c r="AW38" s="83"/>
      <c r="AX38" s="84" t="e">
        <f>AU38/AU27</f>
        <v>#DIV/0!</v>
      </c>
      <c r="AY38" s="85"/>
      <c r="AZ38" s="78">
        <f>SUMIFS(実績!想定販利13,実績!月13,AZ$14,実績!報告者名13,$K$1,実績!工種13,$A38)</f>
        <v>0</v>
      </c>
      <c r="BA38" s="79"/>
      <c r="BB38" s="80"/>
      <c r="BC38" s="76" t="e">
        <f>AZ38/AZ27</f>
        <v>#DIV/0!</v>
      </c>
      <c r="BD38" s="77"/>
      <c r="BE38" s="78">
        <f>SUMIFS(実績!想定販利13,実績!月13,BE$14,実績!報告者名13,$K$1,実績!工種13,$A38)</f>
        <v>0</v>
      </c>
      <c r="BF38" s="79"/>
      <c r="BG38" s="80"/>
      <c r="BH38" s="76" t="e">
        <f>BE38/BE27</f>
        <v>#DIV/0!</v>
      </c>
      <c r="BI38" s="77"/>
      <c r="BJ38" s="78">
        <f>SUMIFS(実績!想定販利13,実績!月13,BJ$14,実績!報告者名13,$K$1,実績!工種13,$A38)</f>
        <v>0</v>
      </c>
      <c r="BK38" s="79"/>
      <c r="BL38" s="80"/>
      <c r="BM38" s="76" t="e">
        <f>BJ38/BJ27</f>
        <v>#DIV/0!</v>
      </c>
      <c r="BN38" s="77"/>
      <c r="BO38" s="81">
        <f t="shared" si="78"/>
        <v>0</v>
      </c>
      <c r="BP38" s="82"/>
      <c r="BQ38" s="83"/>
      <c r="BR38" s="84" t="e">
        <f>BO38/BO27</f>
        <v>#DIV/0!</v>
      </c>
      <c r="BS38" s="85"/>
      <c r="BT38" s="78">
        <f>SUMIFS(実績!想定販利13,実績!月13,BT$14,実績!報告者名13,$K$1,実績!工種13,$A38)</f>
        <v>0</v>
      </c>
      <c r="BU38" s="79"/>
      <c r="BV38" s="80"/>
      <c r="BW38" s="76" t="e">
        <f>BT38/BT27</f>
        <v>#DIV/0!</v>
      </c>
      <c r="BX38" s="77"/>
      <c r="BY38" s="78">
        <f>SUMIFS(実績!想定販利13,実績!月13,BY$14,実績!報告者名13,$K$1,実績!工種13,$A38)</f>
        <v>0</v>
      </c>
      <c r="BZ38" s="79"/>
      <c r="CA38" s="80"/>
      <c r="CB38" s="76" t="e">
        <f>BY38/BY27</f>
        <v>#DIV/0!</v>
      </c>
      <c r="CC38" s="77"/>
      <c r="CD38" s="78">
        <f>SUMIFS(実績!想定販利13,実績!月13,CD$14,実績!報告者名13,$K$1,実績!工種13,$A38)</f>
        <v>0</v>
      </c>
      <c r="CE38" s="79"/>
      <c r="CF38" s="80"/>
      <c r="CG38" s="76" t="e">
        <f>CD38/CD27</f>
        <v>#DIV/0!</v>
      </c>
      <c r="CH38" s="77"/>
      <c r="CI38" s="81">
        <f t="shared" si="79"/>
        <v>0</v>
      </c>
      <c r="CJ38" s="82"/>
      <c r="CK38" s="83"/>
      <c r="CL38" s="84" t="e">
        <f>CI38/CI27</f>
        <v>#DIV/0!</v>
      </c>
      <c r="CM38" s="85"/>
    </row>
    <row r="39" spans="1:91" ht="19.95" hidden="1" customHeight="1" x14ac:dyDescent="0.45">
      <c r="A39" s="97" t="s">
        <v>102</v>
      </c>
      <c r="B39" s="98"/>
      <c r="C39" s="98"/>
      <c r="D39" s="98"/>
      <c r="E39" s="98"/>
      <c r="F39" s="99"/>
      <c r="G39" s="81">
        <f t="shared" si="75"/>
        <v>0</v>
      </c>
      <c r="H39" s="82"/>
      <c r="I39" s="83"/>
      <c r="J39" s="84" t="e">
        <f>G39/G28</f>
        <v>#DIV/0!</v>
      </c>
      <c r="K39" s="85"/>
      <c r="L39" s="78">
        <f>SUMIFS(実績!想定販利13,実績!月13,L$14,実績!報告者名13,$K$1,実績!工種13,$A39)</f>
        <v>0</v>
      </c>
      <c r="M39" s="79"/>
      <c r="N39" s="80"/>
      <c r="O39" s="76" t="e">
        <f>L39/L28</f>
        <v>#DIV/0!</v>
      </c>
      <c r="P39" s="77"/>
      <c r="Q39" s="78">
        <f>SUMIFS(実績!想定販利13,実績!月13,Q$14,実績!報告者名13,$K$1,実績!工種13,$A39)</f>
        <v>0</v>
      </c>
      <c r="R39" s="79"/>
      <c r="S39" s="80"/>
      <c r="T39" s="76" t="e">
        <f>Q39/Q28</f>
        <v>#DIV/0!</v>
      </c>
      <c r="U39" s="77"/>
      <c r="V39" s="78">
        <f>SUMIFS(実績!想定販利13,実績!月13,V$14,実績!報告者名13,$K$1,実績!工種13,$A39)</f>
        <v>0</v>
      </c>
      <c r="W39" s="79"/>
      <c r="X39" s="80"/>
      <c r="Y39" s="76" t="e">
        <f>V39/V28</f>
        <v>#DIV/0!</v>
      </c>
      <c r="Z39" s="77"/>
      <c r="AA39" s="81">
        <f t="shared" si="76"/>
        <v>0</v>
      </c>
      <c r="AB39" s="82"/>
      <c r="AC39" s="83"/>
      <c r="AD39" s="84" t="e">
        <f>AA39/AA28</f>
        <v>#DIV/0!</v>
      </c>
      <c r="AE39" s="85"/>
      <c r="AF39" s="78">
        <f>SUMIFS(実績!想定販利13,実績!月13,AF$14,実績!報告者名13,$K$1,実績!工種13,$A39)</f>
        <v>0</v>
      </c>
      <c r="AG39" s="79"/>
      <c r="AH39" s="80"/>
      <c r="AI39" s="76" t="e">
        <f>AF39/AF28</f>
        <v>#DIV/0!</v>
      </c>
      <c r="AJ39" s="77"/>
      <c r="AK39" s="78">
        <f>SUMIFS(実績!想定販利13,実績!月13,AK$14,実績!報告者名13,$K$1,実績!工種13,$A39)</f>
        <v>0</v>
      </c>
      <c r="AL39" s="79"/>
      <c r="AM39" s="80"/>
      <c r="AN39" s="76" t="e">
        <f>AK39/AK28</f>
        <v>#DIV/0!</v>
      </c>
      <c r="AO39" s="77"/>
      <c r="AP39" s="78">
        <f>SUMIFS(実績!想定販利13,実績!月13,AP$14,実績!報告者名13,$K$1,実績!工種13,$A39)</f>
        <v>0</v>
      </c>
      <c r="AQ39" s="79"/>
      <c r="AR39" s="80"/>
      <c r="AS39" s="76" t="e">
        <f>AP39/AP28</f>
        <v>#DIV/0!</v>
      </c>
      <c r="AT39" s="77"/>
      <c r="AU39" s="81">
        <f t="shared" si="77"/>
        <v>0</v>
      </c>
      <c r="AV39" s="82"/>
      <c r="AW39" s="83"/>
      <c r="AX39" s="84" t="e">
        <f>AU39/AU28</f>
        <v>#DIV/0!</v>
      </c>
      <c r="AY39" s="85"/>
      <c r="AZ39" s="78">
        <f>SUMIFS(実績!想定販利13,実績!月13,AZ$14,実績!報告者名13,$K$1,実績!工種13,$A39)</f>
        <v>0</v>
      </c>
      <c r="BA39" s="79"/>
      <c r="BB39" s="80"/>
      <c r="BC39" s="76" t="e">
        <f>AZ39/AZ28</f>
        <v>#DIV/0!</v>
      </c>
      <c r="BD39" s="77"/>
      <c r="BE39" s="78">
        <f>SUMIFS(実績!想定販利13,実績!月13,BE$14,実績!報告者名13,$K$1,実績!工種13,$A39)</f>
        <v>0</v>
      </c>
      <c r="BF39" s="79"/>
      <c r="BG39" s="80"/>
      <c r="BH39" s="76" t="e">
        <f>BE39/BE28</f>
        <v>#DIV/0!</v>
      </c>
      <c r="BI39" s="77"/>
      <c r="BJ39" s="78">
        <f>SUMIFS(実績!想定販利13,実績!月13,BJ$14,実績!報告者名13,$K$1,実績!工種13,$A39)</f>
        <v>0</v>
      </c>
      <c r="BK39" s="79"/>
      <c r="BL39" s="80"/>
      <c r="BM39" s="76" t="e">
        <f>BJ39/BJ28</f>
        <v>#DIV/0!</v>
      </c>
      <c r="BN39" s="77"/>
      <c r="BO39" s="81">
        <f t="shared" si="78"/>
        <v>0</v>
      </c>
      <c r="BP39" s="82"/>
      <c r="BQ39" s="83"/>
      <c r="BR39" s="84" t="e">
        <f>BO39/BO28</f>
        <v>#DIV/0!</v>
      </c>
      <c r="BS39" s="85"/>
      <c r="BT39" s="78">
        <f>SUMIFS(実績!想定販利13,実績!月13,BT$14,実績!報告者名13,$K$1,実績!工種13,$A39)</f>
        <v>0</v>
      </c>
      <c r="BU39" s="79"/>
      <c r="BV39" s="80"/>
      <c r="BW39" s="76" t="e">
        <f>BT39/BT28</f>
        <v>#DIV/0!</v>
      </c>
      <c r="BX39" s="77"/>
      <c r="BY39" s="78">
        <f>SUMIFS(実績!想定販利13,実績!月13,BY$14,実績!報告者名13,$K$1,実績!工種13,$A39)</f>
        <v>0</v>
      </c>
      <c r="BZ39" s="79"/>
      <c r="CA39" s="80"/>
      <c r="CB39" s="76" t="e">
        <f>BY39/BY28</f>
        <v>#DIV/0!</v>
      </c>
      <c r="CC39" s="77"/>
      <c r="CD39" s="78">
        <f>SUMIFS(実績!想定販利13,実績!月13,CD$14,実績!報告者名13,$K$1,実績!工種13,$A39)</f>
        <v>0</v>
      </c>
      <c r="CE39" s="79"/>
      <c r="CF39" s="80"/>
      <c r="CG39" s="76" t="e">
        <f>CD39/CD28</f>
        <v>#DIV/0!</v>
      </c>
      <c r="CH39" s="77"/>
      <c r="CI39" s="81">
        <f t="shared" si="79"/>
        <v>0</v>
      </c>
      <c r="CJ39" s="82"/>
      <c r="CK39" s="83"/>
      <c r="CL39" s="84" t="e">
        <f>CI39/CI28</f>
        <v>#DIV/0!</v>
      </c>
      <c r="CM39" s="85"/>
    </row>
    <row r="40" spans="1:91" ht="19.95" hidden="1" customHeight="1" x14ac:dyDescent="0.45">
      <c r="A40" s="97" t="s">
        <v>103</v>
      </c>
      <c r="B40" s="98"/>
      <c r="C40" s="98"/>
      <c r="D40" s="98"/>
      <c r="E40" s="98"/>
      <c r="F40" s="99"/>
      <c r="G40" s="81">
        <f t="shared" si="75"/>
        <v>0</v>
      </c>
      <c r="H40" s="82"/>
      <c r="I40" s="83"/>
      <c r="J40" s="84" t="e">
        <f>G40/G29</f>
        <v>#DIV/0!</v>
      </c>
      <c r="K40" s="85"/>
      <c r="L40" s="78">
        <f>L35-L37-L38-L39</f>
        <v>0</v>
      </c>
      <c r="M40" s="79"/>
      <c r="N40" s="80"/>
      <c r="O40" s="76" t="e">
        <f>L40/L29</f>
        <v>#DIV/0!</v>
      </c>
      <c r="P40" s="77"/>
      <c r="Q40" s="78">
        <f>Q35-Q37-Q38-Q39</f>
        <v>0</v>
      </c>
      <c r="R40" s="79"/>
      <c r="S40" s="80"/>
      <c r="T40" s="76" t="e">
        <f>Q40/Q29</f>
        <v>#DIV/0!</v>
      </c>
      <c r="U40" s="77"/>
      <c r="V40" s="78">
        <f>V35-V37-V38-V39</f>
        <v>0</v>
      </c>
      <c r="W40" s="79"/>
      <c r="X40" s="80"/>
      <c r="Y40" s="76" t="e">
        <f>V40/V29</f>
        <v>#DIV/0!</v>
      </c>
      <c r="Z40" s="77"/>
      <c r="AA40" s="81">
        <f t="shared" si="76"/>
        <v>0</v>
      </c>
      <c r="AB40" s="82"/>
      <c r="AC40" s="83"/>
      <c r="AD40" s="84" t="e">
        <f>AA40/AA29</f>
        <v>#DIV/0!</v>
      </c>
      <c r="AE40" s="85"/>
      <c r="AF40" s="78">
        <f>AF35-AF37-AF38-AF39</f>
        <v>0</v>
      </c>
      <c r="AG40" s="79"/>
      <c r="AH40" s="80"/>
      <c r="AI40" s="76" t="e">
        <f>AF40/AF29</f>
        <v>#DIV/0!</v>
      </c>
      <c r="AJ40" s="77"/>
      <c r="AK40" s="78">
        <f>AK35-AK37-AK38-AK39</f>
        <v>0</v>
      </c>
      <c r="AL40" s="79"/>
      <c r="AM40" s="80"/>
      <c r="AN40" s="76" t="e">
        <f>AK40/AK29</f>
        <v>#DIV/0!</v>
      </c>
      <c r="AO40" s="77"/>
      <c r="AP40" s="78">
        <f>AP35-AP37-AP38-AP39</f>
        <v>0</v>
      </c>
      <c r="AQ40" s="79"/>
      <c r="AR40" s="80"/>
      <c r="AS40" s="76" t="e">
        <f>AP40/AP29</f>
        <v>#DIV/0!</v>
      </c>
      <c r="AT40" s="77"/>
      <c r="AU40" s="81">
        <f t="shared" si="77"/>
        <v>0</v>
      </c>
      <c r="AV40" s="82"/>
      <c r="AW40" s="83"/>
      <c r="AX40" s="84" t="e">
        <f>AU40/AU29</f>
        <v>#DIV/0!</v>
      </c>
      <c r="AY40" s="85"/>
      <c r="AZ40" s="78">
        <f>AZ35-AZ37-AZ38-AZ39</f>
        <v>0</v>
      </c>
      <c r="BA40" s="79"/>
      <c r="BB40" s="80"/>
      <c r="BC40" s="76" t="e">
        <f>AZ40/AZ29</f>
        <v>#DIV/0!</v>
      </c>
      <c r="BD40" s="77"/>
      <c r="BE40" s="78">
        <f>BE35-BE37-BE38-BE39</f>
        <v>0</v>
      </c>
      <c r="BF40" s="79"/>
      <c r="BG40" s="80"/>
      <c r="BH40" s="76" t="e">
        <f>BE40/BE29</f>
        <v>#DIV/0!</v>
      </c>
      <c r="BI40" s="77"/>
      <c r="BJ40" s="78">
        <f>BJ35-BJ37-BJ38-BJ39</f>
        <v>0</v>
      </c>
      <c r="BK40" s="79"/>
      <c r="BL40" s="80"/>
      <c r="BM40" s="76" t="e">
        <f>BJ40/BJ29</f>
        <v>#DIV/0!</v>
      </c>
      <c r="BN40" s="77"/>
      <c r="BO40" s="81">
        <f t="shared" si="78"/>
        <v>0</v>
      </c>
      <c r="BP40" s="82"/>
      <c r="BQ40" s="83"/>
      <c r="BR40" s="84" t="e">
        <f>BO40/BO29</f>
        <v>#DIV/0!</v>
      </c>
      <c r="BS40" s="85"/>
      <c r="BT40" s="78">
        <f>BT35-BT37-BT38-BT39</f>
        <v>0</v>
      </c>
      <c r="BU40" s="79"/>
      <c r="BV40" s="80"/>
      <c r="BW40" s="76" t="e">
        <f>BT40/BT29</f>
        <v>#DIV/0!</v>
      </c>
      <c r="BX40" s="77"/>
      <c r="BY40" s="78">
        <f>BY35-BY37-BY38-BY39</f>
        <v>0</v>
      </c>
      <c r="BZ40" s="79"/>
      <c r="CA40" s="80"/>
      <c r="CB40" s="76" t="e">
        <f>BY40/BY29</f>
        <v>#DIV/0!</v>
      </c>
      <c r="CC40" s="77"/>
      <c r="CD40" s="78">
        <f>CD35-CD37-CD38-CD39</f>
        <v>0</v>
      </c>
      <c r="CE40" s="79"/>
      <c r="CF40" s="80"/>
      <c r="CG40" s="76" t="e">
        <f>CD40/CD29</f>
        <v>#DIV/0!</v>
      </c>
      <c r="CH40" s="77"/>
      <c r="CI40" s="81">
        <f t="shared" si="79"/>
        <v>0</v>
      </c>
      <c r="CJ40" s="82"/>
      <c r="CK40" s="83"/>
      <c r="CL40" s="84" t="e">
        <f>CI40/CI29</f>
        <v>#DIV/0!</v>
      </c>
      <c r="CM40" s="85"/>
    </row>
    <row r="41" spans="1:91" ht="19.95" customHeight="1" x14ac:dyDescent="0.45">
      <c r="A41" s="101" t="s">
        <v>8</v>
      </c>
      <c r="B41" s="102"/>
      <c r="C41" s="102"/>
      <c r="D41" s="102"/>
      <c r="E41" s="102"/>
      <c r="F41" s="103"/>
      <c r="G41" s="92">
        <f>AA41+AU41+BO41+CI41</f>
        <v>0</v>
      </c>
      <c r="H41" s="93"/>
      <c r="I41" s="94"/>
      <c r="J41" s="84" t="e">
        <f>G41/G33</f>
        <v>#DIV/0!</v>
      </c>
      <c r="K41" s="85"/>
      <c r="L41" s="89">
        <f>SUMIFS(実績!販売利益13,実績!月13,B!L$14,実績!報告者名13,B!$K$1)</f>
        <v>0</v>
      </c>
      <c r="M41" s="90"/>
      <c r="N41" s="91"/>
      <c r="O41" s="76" t="e">
        <f>L41/L33</f>
        <v>#DIV/0!</v>
      </c>
      <c r="P41" s="77"/>
      <c r="Q41" s="89">
        <f>SUMIFS(実績!販売利益13,実績!月13,B!Q$14,実績!報告者名13,B!$K$1)</f>
        <v>0</v>
      </c>
      <c r="R41" s="90"/>
      <c r="S41" s="91"/>
      <c r="T41" s="76" t="e">
        <f>Q41/Q33</f>
        <v>#DIV/0!</v>
      </c>
      <c r="U41" s="77"/>
      <c r="V41" s="89">
        <f>SUMIFS(実績!販売利益13,実績!月13,B!V$14,実績!報告者名13,B!$K$1)</f>
        <v>0</v>
      </c>
      <c r="W41" s="90"/>
      <c r="X41" s="91"/>
      <c r="Y41" s="76" t="e">
        <f>V41/V33</f>
        <v>#DIV/0!</v>
      </c>
      <c r="Z41" s="77"/>
      <c r="AA41" s="92">
        <f>L41+Q41+V41</f>
        <v>0</v>
      </c>
      <c r="AB41" s="93"/>
      <c r="AC41" s="94"/>
      <c r="AD41" s="84" t="e">
        <f>AA41/AA33</f>
        <v>#DIV/0!</v>
      </c>
      <c r="AE41" s="85"/>
      <c r="AF41" s="89">
        <f>SUMIFS(実績!販売利益13,実績!月13,B!AF$14,実績!報告者名13,B!$K$1)</f>
        <v>0</v>
      </c>
      <c r="AG41" s="90"/>
      <c r="AH41" s="91"/>
      <c r="AI41" s="76" t="e">
        <f>AF41/AF33</f>
        <v>#DIV/0!</v>
      </c>
      <c r="AJ41" s="77"/>
      <c r="AK41" s="89">
        <f>SUMIFS(実績!販売利益13,実績!月13,B!AK$14,実績!報告者名13,B!$K$1)</f>
        <v>0</v>
      </c>
      <c r="AL41" s="90"/>
      <c r="AM41" s="91"/>
      <c r="AN41" s="76" t="e">
        <f>AK41/AK33</f>
        <v>#DIV/0!</v>
      </c>
      <c r="AO41" s="77"/>
      <c r="AP41" s="89">
        <f>SUMIFS(実績!販売利益13,実績!月13,B!AP$14,実績!報告者名13,B!$K$1)</f>
        <v>0</v>
      </c>
      <c r="AQ41" s="90"/>
      <c r="AR41" s="91"/>
      <c r="AS41" s="76" t="e">
        <f>AP41/AP33</f>
        <v>#DIV/0!</v>
      </c>
      <c r="AT41" s="77"/>
      <c r="AU41" s="92">
        <f>AF41+AK41+AP41</f>
        <v>0</v>
      </c>
      <c r="AV41" s="93"/>
      <c r="AW41" s="94"/>
      <c r="AX41" s="84" t="e">
        <f>AU41/AU33</f>
        <v>#DIV/0!</v>
      </c>
      <c r="AY41" s="85"/>
      <c r="AZ41" s="89">
        <f>SUMIFS(実績!販売利益13,実績!月13,B!AZ$14,実績!報告者名13,B!$K$1)</f>
        <v>0</v>
      </c>
      <c r="BA41" s="90"/>
      <c r="BB41" s="91"/>
      <c r="BC41" s="76" t="e">
        <f>AZ41/AZ33</f>
        <v>#DIV/0!</v>
      </c>
      <c r="BD41" s="77"/>
      <c r="BE41" s="89">
        <f>SUMIFS(実績!販売利益13,実績!月13,B!BE$14,実績!報告者名13,B!$K$1)</f>
        <v>0</v>
      </c>
      <c r="BF41" s="90"/>
      <c r="BG41" s="91"/>
      <c r="BH41" s="76" t="e">
        <f>BE41/BE33</f>
        <v>#DIV/0!</v>
      </c>
      <c r="BI41" s="77"/>
      <c r="BJ41" s="89">
        <f>SUMIFS(実績!販売利益13,実績!月13,B!BJ$14,実績!報告者名13,B!$K$1)</f>
        <v>0</v>
      </c>
      <c r="BK41" s="90"/>
      <c r="BL41" s="91"/>
      <c r="BM41" s="76" t="e">
        <f>BJ41/BJ33</f>
        <v>#DIV/0!</v>
      </c>
      <c r="BN41" s="77"/>
      <c r="BO41" s="92">
        <f>AZ41+BE41+BJ41</f>
        <v>0</v>
      </c>
      <c r="BP41" s="93"/>
      <c r="BQ41" s="94"/>
      <c r="BR41" s="84" t="e">
        <f>BO41/BO33</f>
        <v>#DIV/0!</v>
      </c>
      <c r="BS41" s="85"/>
      <c r="BT41" s="89">
        <f>SUMIFS(実績!販売利益13,実績!月13,B!BT$14,実績!報告者名13,B!$K$1)</f>
        <v>0</v>
      </c>
      <c r="BU41" s="90"/>
      <c r="BV41" s="91"/>
      <c r="BW41" s="76" t="e">
        <f>BT41/BT33</f>
        <v>#DIV/0!</v>
      </c>
      <c r="BX41" s="77"/>
      <c r="BY41" s="89">
        <f>SUMIFS(実績!販売利益13,実績!月13,B!BY$14,実績!報告者名13,B!$K$1)</f>
        <v>0</v>
      </c>
      <c r="BZ41" s="90"/>
      <c r="CA41" s="91"/>
      <c r="CB41" s="76" t="e">
        <f>BY41/BY33</f>
        <v>#DIV/0!</v>
      </c>
      <c r="CC41" s="77"/>
      <c r="CD41" s="89">
        <f>SUMIFS(実績!販売利益13,実績!月13,B!CD$14,実績!報告者名13,B!$K$1)</f>
        <v>0</v>
      </c>
      <c r="CE41" s="90"/>
      <c r="CF41" s="91"/>
      <c r="CG41" s="76" t="e">
        <f>CD41/CD33</f>
        <v>#DIV/0!</v>
      </c>
      <c r="CH41" s="77"/>
      <c r="CI41" s="92">
        <f>BT41+BY41+CD41</f>
        <v>0</v>
      </c>
      <c r="CJ41" s="93"/>
      <c r="CK41" s="94"/>
      <c r="CL41" s="84" t="e">
        <f>CI41/CI33</f>
        <v>#DIV/0!</v>
      </c>
      <c r="CM41" s="85"/>
    </row>
    <row r="42" spans="1:91" ht="19.95" customHeight="1" x14ac:dyDescent="0.45">
      <c r="A42" s="101" t="s">
        <v>9</v>
      </c>
      <c r="B42" s="102"/>
      <c r="C42" s="102"/>
      <c r="D42" s="102"/>
      <c r="E42" s="102"/>
      <c r="F42" s="103"/>
      <c r="G42" s="84" t="e">
        <f>G41/G25</f>
        <v>#DIV/0!</v>
      </c>
      <c r="H42" s="96"/>
      <c r="I42" s="85"/>
      <c r="J42" s="81"/>
      <c r="K42" s="83"/>
      <c r="L42" s="76" t="e">
        <f t="shared" ref="L42" si="80">L41/L25</f>
        <v>#DIV/0!</v>
      </c>
      <c r="M42" s="95"/>
      <c r="N42" s="77"/>
      <c r="O42" s="76"/>
      <c r="P42" s="77"/>
      <c r="Q42" s="76" t="e">
        <f t="shared" ref="Q42" si="81">Q41/Q25</f>
        <v>#DIV/0!</v>
      </c>
      <c r="R42" s="95"/>
      <c r="S42" s="77"/>
      <c r="T42" s="76"/>
      <c r="U42" s="77"/>
      <c r="V42" s="76" t="e">
        <f t="shared" ref="V42" si="82">V41/V25</f>
        <v>#DIV/0!</v>
      </c>
      <c r="W42" s="95"/>
      <c r="X42" s="77"/>
      <c r="Y42" s="76"/>
      <c r="Z42" s="77"/>
      <c r="AA42" s="84" t="e">
        <f t="shared" ref="AA42" si="83">AA41/AA25</f>
        <v>#DIV/0!</v>
      </c>
      <c r="AB42" s="96"/>
      <c r="AC42" s="85"/>
      <c r="AD42" s="81"/>
      <c r="AE42" s="83"/>
      <c r="AF42" s="76" t="e">
        <f t="shared" ref="AF42" si="84">AF41/AF25</f>
        <v>#DIV/0!</v>
      </c>
      <c r="AG42" s="95"/>
      <c r="AH42" s="77"/>
      <c r="AI42" s="76"/>
      <c r="AJ42" s="77"/>
      <c r="AK42" s="76" t="e">
        <f t="shared" ref="AK42" si="85">AK41/AK25</f>
        <v>#DIV/0!</v>
      </c>
      <c r="AL42" s="95"/>
      <c r="AM42" s="77"/>
      <c r="AN42" s="76"/>
      <c r="AO42" s="77"/>
      <c r="AP42" s="76" t="e">
        <f t="shared" ref="AP42" si="86">AP41/AP25</f>
        <v>#DIV/0!</v>
      </c>
      <c r="AQ42" s="95"/>
      <c r="AR42" s="77"/>
      <c r="AS42" s="76"/>
      <c r="AT42" s="77"/>
      <c r="AU42" s="84" t="e">
        <f t="shared" ref="AU42" si="87">AU41/AU25</f>
        <v>#DIV/0!</v>
      </c>
      <c r="AV42" s="96"/>
      <c r="AW42" s="85"/>
      <c r="AX42" s="81"/>
      <c r="AY42" s="83"/>
      <c r="AZ42" s="76" t="e">
        <f t="shared" ref="AZ42" si="88">AZ41/AZ25</f>
        <v>#DIV/0!</v>
      </c>
      <c r="BA42" s="95"/>
      <c r="BB42" s="77"/>
      <c r="BC42" s="76"/>
      <c r="BD42" s="77"/>
      <c r="BE42" s="76" t="e">
        <f t="shared" ref="BE42" si="89">BE41/BE25</f>
        <v>#DIV/0!</v>
      </c>
      <c r="BF42" s="95"/>
      <c r="BG42" s="77"/>
      <c r="BH42" s="76"/>
      <c r="BI42" s="77"/>
      <c r="BJ42" s="76" t="e">
        <f t="shared" ref="BJ42" si="90">BJ41/BJ25</f>
        <v>#DIV/0!</v>
      </c>
      <c r="BK42" s="95"/>
      <c r="BL42" s="77"/>
      <c r="BM42" s="76"/>
      <c r="BN42" s="77"/>
      <c r="BO42" s="84" t="e">
        <f t="shared" ref="BO42" si="91">BO41/BO25</f>
        <v>#DIV/0!</v>
      </c>
      <c r="BP42" s="96"/>
      <c r="BQ42" s="85"/>
      <c r="BR42" s="81"/>
      <c r="BS42" s="83"/>
      <c r="BT42" s="76" t="e">
        <f t="shared" ref="BT42" si="92">BT41/BT25</f>
        <v>#DIV/0!</v>
      </c>
      <c r="BU42" s="95"/>
      <c r="BV42" s="77"/>
      <c r="BW42" s="76"/>
      <c r="BX42" s="77"/>
      <c r="BY42" s="76" t="e">
        <f t="shared" ref="BY42" si="93">BY41/BY25</f>
        <v>#DIV/0!</v>
      </c>
      <c r="BZ42" s="95"/>
      <c r="CA42" s="77"/>
      <c r="CB42" s="76"/>
      <c r="CC42" s="77"/>
      <c r="CD42" s="76" t="e">
        <f t="shared" ref="CD42" si="94">CD41/CD25</f>
        <v>#DIV/0!</v>
      </c>
      <c r="CE42" s="95"/>
      <c r="CF42" s="77"/>
      <c r="CG42" s="76"/>
      <c r="CH42" s="77"/>
      <c r="CI42" s="84" t="e">
        <f t="shared" ref="CI42" si="95">CI41/CI25</f>
        <v>#DIV/0!</v>
      </c>
      <c r="CJ42" s="96"/>
      <c r="CK42" s="85"/>
      <c r="CL42" s="81"/>
      <c r="CM42" s="83"/>
    </row>
    <row r="43" spans="1:91" ht="19.95" customHeight="1" x14ac:dyDescent="0.45">
      <c r="A43" s="97" t="s">
        <v>100</v>
      </c>
      <c r="B43" s="98"/>
      <c r="C43" s="98"/>
      <c r="D43" s="98"/>
      <c r="E43" s="98"/>
      <c r="F43" s="99"/>
      <c r="G43" s="81">
        <f t="shared" ref="G43:G46" si="96">AA43+AU43+BO43+CI43</f>
        <v>0</v>
      </c>
      <c r="H43" s="82"/>
      <c r="I43" s="83"/>
      <c r="J43" s="84" t="e">
        <f>G43/G26</f>
        <v>#DIV/0!</v>
      </c>
      <c r="K43" s="85"/>
      <c r="L43" s="89">
        <f>SUMIFS(実績!販売利益13,実績!月13,L$14,実績!報告者名13,$K$1,実績!工種13,$A43)</f>
        <v>0</v>
      </c>
      <c r="M43" s="90"/>
      <c r="N43" s="91"/>
      <c r="O43" s="76" t="e">
        <f>L43/L26</f>
        <v>#DIV/0!</v>
      </c>
      <c r="P43" s="77"/>
      <c r="Q43" s="89">
        <f>SUMIFS(実績!販売利益13,実績!月13,Q$14,実績!報告者名13,$K$1,実績!工種13,$A43)</f>
        <v>0</v>
      </c>
      <c r="R43" s="90"/>
      <c r="S43" s="91"/>
      <c r="T43" s="76" t="e">
        <f>Q43/Q26</f>
        <v>#DIV/0!</v>
      </c>
      <c r="U43" s="77"/>
      <c r="V43" s="89">
        <f>SUMIFS(実績!販売利益13,実績!月13,V$14,実績!報告者名13,$K$1,実績!工種13,$A43)</f>
        <v>0</v>
      </c>
      <c r="W43" s="90"/>
      <c r="X43" s="91"/>
      <c r="Y43" s="76" t="e">
        <f>V43/V26</f>
        <v>#DIV/0!</v>
      </c>
      <c r="Z43" s="77"/>
      <c r="AA43" s="81">
        <f t="shared" ref="AA43:AA46" si="97">L43+Q43+V43</f>
        <v>0</v>
      </c>
      <c r="AB43" s="82"/>
      <c r="AC43" s="83"/>
      <c r="AD43" s="84" t="e">
        <f>AA43/AA26</f>
        <v>#DIV/0!</v>
      </c>
      <c r="AE43" s="85"/>
      <c r="AF43" s="89">
        <f>SUMIFS(実績!販売利益13,実績!月13,AF$14,実績!報告者名13,$K$1,実績!工種13,$A43)</f>
        <v>0</v>
      </c>
      <c r="AG43" s="90"/>
      <c r="AH43" s="91"/>
      <c r="AI43" s="76" t="e">
        <f>AF43/AF26</f>
        <v>#DIV/0!</v>
      </c>
      <c r="AJ43" s="77"/>
      <c r="AK43" s="89">
        <f>SUMIFS(実績!販売利益13,実績!月13,AK$14,実績!報告者名13,$K$1,実績!工種13,$A43)</f>
        <v>0</v>
      </c>
      <c r="AL43" s="90"/>
      <c r="AM43" s="91"/>
      <c r="AN43" s="76" t="e">
        <f>AK43/AK26</f>
        <v>#DIV/0!</v>
      </c>
      <c r="AO43" s="77"/>
      <c r="AP43" s="89">
        <f>SUMIFS(実績!販売利益13,実績!月13,AP$14,実績!報告者名13,$K$1,実績!工種13,$A43)</f>
        <v>0</v>
      </c>
      <c r="AQ43" s="90"/>
      <c r="AR43" s="91"/>
      <c r="AS43" s="76" t="e">
        <f>AP43/AP26</f>
        <v>#DIV/0!</v>
      </c>
      <c r="AT43" s="77"/>
      <c r="AU43" s="81">
        <f t="shared" ref="AU43:AU46" si="98">AF43+AK43+AP43</f>
        <v>0</v>
      </c>
      <c r="AV43" s="82"/>
      <c r="AW43" s="83"/>
      <c r="AX43" s="84" t="e">
        <f>AU43/AU26</f>
        <v>#DIV/0!</v>
      </c>
      <c r="AY43" s="85"/>
      <c r="AZ43" s="89">
        <f>SUMIFS(実績!販売利益13,実績!月13,AZ$14,実績!報告者名13,$K$1,実績!工種13,$A43)</f>
        <v>0</v>
      </c>
      <c r="BA43" s="90"/>
      <c r="BB43" s="91"/>
      <c r="BC43" s="76" t="e">
        <f>AZ43/AZ26</f>
        <v>#DIV/0!</v>
      </c>
      <c r="BD43" s="77"/>
      <c r="BE43" s="89">
        <f>SUMIFS(実績!販売利益13,実績!月13,BE$14,実績!報告者名13,$K$1,実績!工種13,$A43)</f>
        <v>0</v>
      </c>
      <c r="BF43" s="90"/>
      <c r="BG43" s="91"/>
      <c r="BH43" s="76" t="e">
        <f>BE43/BE26</f>
        <v>#DIV/0!</v>
      </c>
      <c r="BI43" s="77"/>
      <c r="BJ43" s="89">
        <f>SUMIFS(実績!販売利益13,実績!月13,BJ$14,実績!報告者名13,$K$1,実績!工種13,$A43)</f>
        <v>0</v>
      </c>
      <c r="BK43" s="90"/>
      <c r="BL43" s="91"/>
      <c r="BM43" s="76" t="e">
        <f>BJ43/BJ26</f>
        <v>#DIV/0!</v>
      </c>
      <c r="BN43" s="77"/>
      <c r="BO43" s="81">
        <f t="shared" ref="BO43:BO46" si="99">AZ43+BE43+BJ43</f>
        <v>0</v>
      </c>
      <c r="BP43" s="82"/>
      <c r="BQ43" s="83"/>
      <c r="BR43" s="84" t="e">
        <f>BO43/BO26</f>
        <v>#DIV/0!</v>
      </c>
      <c r="BS43" s="85"/>
      <c r="BT43" s="89">
        <f>SUMIFS(実績!販売利益13,実績!月13,BT$14,実績!報告者名13,$K$1,実績!工種13,$A43)</f>
        <v>0</v>
      </c>
      <c r="BU43" s="90"/>
      <c r="BV43" s="91"/>
      <c r="BW43" s="76" t="e">
        <f>BT43/BT26</f>
        <v>#DIV/0!</v>
      </c>
      <c r="BX43" s="77"/>
      <c r="BY43" s="89">
        <f>SUMIFS(実績!販売利益13,実績!月13,BY$14,実績!報告者名13,$K$1,実績!工種13,$A43)</f>
        <v>0</v>
      </c>
      <c r="BZ43" s="90"/>
      <c r="CA43" s="91"/>
      <c r="CB43" s="76" t="e">
        <f>BY43/BY26</f>
        <v>#DIV/0!</v>
      </c>
      <c r="CC43" s="77"/>
      <c r="CD43" s="89">
        <f>SUMIFS(実績!販売利益13,実績!月13,CD$14,実績!報告者名13,$K$1,実績!工種13,$A43)</f>
        <v>0</v>
      </c>
      <c r="CE43" s="90"/>
      <c r="CF43" s="91"/>
      <c r="CG43" s="76" t="e">
        <f>CD43/CD26</f>
        <v>#DIV/0!</v>
      </c>
      <c r="CH43" s="77"/>
      <c r="CI43" s="81">
        <f t="shared" ref="CI43:CI46" si="100">BT43+BY43+CD43</f>
        <v>0</v>
      </c>
      <c r="CJ43" s="82"/>
      <c r="CK43" s="83"/>
      <c r="CL43" s="84" t="e">
        <f>CI43/CI26</f>
        <v>#DIV/0!</v>
      </c>
      <c r="CM43" s="85"/>
    </row>
    <row r="44" spans="1:91" ht="19.95" customHeight="1" x14ac:dyDescent="0.45">
      <c r="A44" s="97" t="s">
        <v>101</v>
      </c>
      <c r="B44" s="98"/>
      <c r="C44" s="98"/>
      <c r="D44" s="98"/>
      <c r="E44" s="98"/>
      <c r="F44" s="99"/>
      <c r="G44" s="81">
        <f t="shared" si="96"/>
        <v>0</v>
      </c>
      <c r="H44" s="82"/>
      <c r="I44" s="83"/>
      <c r="J44" s="84" t="e">
        <f>G44/G27</f>
        <v>#DIV/0!</v>
      </c>
      <c r="K44" s="85"/>
      <c r="L44" s="89">
        <f>SUMIFS(実績!販売利益13,実績!月13,L$14,実績!報告者名13,$K$1,実績!工種13,$A44)</f>
        <v>0</v>
      </c>
      <c r="M44" s="90"/>
      <c r="N44" s="91"/>
      <c r="O44" s="76" t="e">
        <f>L44/L27</f>
        <v>#DIV/0!</v>
      </c>
      <c r="P44" s="77"/>
      <c r="Q44" s="89">
        <f>SUMIFS(実績!販売利益13,実績!月13,Q$14,実績!報告者名13,$K$1,実績!工種13,$A44)</f>
        <v>0</v>
      </c>
      <c r="R44" s="90"/>
      <c r="S44" s="91"/>
      <c r="T44" s="76" t="e">
        <f>Q44/Q27</f>
        <v>#DIV/0!</v>
      </c>
      <c r="U44" s="77"/>
      <c r="V44" s="89">
        <f>SUMIFS(実績!販売利益13,実績!月13,V$14,実績!報告者名13,$K$1,実績!工種13,$A44)</f>
        <v>0</v>
      </c>
      <c r="W44" s="90"/>
      <c r="X44" s="91"/>
      <c r="Y44" s="76" t="e">
        <f>V44/V27</f>
        <v>#DIV/0!</v>
      </c>
      <c r="Z44" s="77"/>
      <c r="AA44" s="81">
        <f t="shared" si="97"/>
        <v>0</v>
      </c>
      <c r="AB44" s="82"/>
      <c r="AC44" s="83"/>
      <c r="AD44" s="84" t="e">
        <f>AA44/AA27</f>
        <v>#DIV/0!</v>
      </c>
      <c r="AE44" s="85"/>
      <c r="AF44" s="89">
        <f>SUMIFS(実績!販売利益13,実績!月13,AF$14,実績!報告者名13,$K$1,実績!工種13,$A44)</f>
        <v>0</v>
      </c>
      <c r="AG44" s="90"/>
      <c r="AH44" s="91"/>
      <c r="AI44" s="76" t="e">
        <f>AF44/AF27</f>
        <v>#DIV/0!</v>
      </c>
      <c r="AJ44" s="77"/>
      <c r="AK44" s="89">
        <f>SUMIFS(実績!販売利益13,実績!月13,AK$14,実績!報告者名13,$K$1,実績!工種13,$A44)</f>
        <v>0</v>
      </c>
      <c r="AL44" s="90"/>
      <c r="AM44" s="91"/>
      <c r="AN44" s="76" t="e">
        <f>AK44/AK27</f>
        <v>#DIV/0!</v>
      </c>
      <c r="AO44" s="77"/>
      <c r="AP44" s="89">
        <f>SUMIFS(実績!販売利益13,実績!月13,AP$14,実績!報告者名13,$K$1,実績!工種13,$A44)</f>
        <v>0</v>
      </c>
      <c r="AQ44" s="90"/>
      <c r="AR44" s="91"/>
      <c r="AS44" s="76" t="e">
        <f>AP44/AP27</f>
        <v>#DIV/0!</v>
      </c>
      <c r="AT44" s="77"/>
      <c r="AU44" s="81">
        <f t="shared" si="98"/>
        <v>0</v>
      </c>
      <c r="AV44" s="82"/>
      <c r="AW44" s="83"/>
      <c r="AX44" s="84" t="e">
        <f>AU44/AU27</f>
        <v>#DIV/0!</v>
      </c>
      <c r="AY44" s="85"/>
      <c r="AZ44" s="89">
        <f>SUMIFS(実績!販売利益13,実績!月13,AZ$14,実績!報告者名13,$K$1,実績!工種13,$A44)</f>
        <v>0</v>
      </c>
      <c r="BA44" s="90"/>
      <c r="BB44" s="91"/>
      <c r="BC44" s="76" t="e">
        <f>AZ44/AZ27</f>
        <v>#DIV/0!</v>
      </c>
      <c r="BD44" s="77"/>
      <c r="BE44" s="89">
        <f>SUMIFS(実績!販売利益13,実績!月13,BE$14,実績!報告者名13,$K$1,実績!工種13,$A44)</f>
        <v>0</v>
      </c>
      <c r="BF44" s="90"/>
      <c r="BG44" s="91"/>
      <c r="BH44" s="76" t="e">
        <f>BE44/BE27</f>
        <v>#DIV/0!</v>
      </c>
      <c r="BI44" s="77"/>
      <c r="BJ44" s="89">
        <f>SUMIFS(実績!販売利益13,実績!月13,BJ$14,実績!報告者名13,$K$1,実績!工種13,$A44)</f>
        <v>0</v>
      </c>
      <c r="BK44" s="90"/>
      <c r="BL44" s="91"/>
      <c r="BM44" s="76" t="e">
        <f>BJ44/BJ27</f>
        <v>#DIV/0!</v>
      </c>
      <c r="BN44" s="77"/>
      <c r="BO44" s="81">
        <f t="shared" si="99"/>
        <v>0</v>
      </c>
      <c r="BP44" s="82"/>
      <c r="BQ44" s="83"/>
      <c r="BR44" s="84" t="e">
        <f>BO44/BO27</f>
        <v>#DIV/0!</v>
      </c>
      <c r="BS44" s="85"/>
      <c r="BT44" s="89">
        <f>SUMIFS(実績!販売利益13,実績!月13,BT$14,実績!報告者名13,$K$1,実績!工種13,$A44)</f>
        <v>0</v>
      </c>
      <c r="BU44" s="90"/>
      <c r="BV44" s="91"/>
      <c r="BW44" s="76" t="e">
        <f>BT44/BT27</f>
        <v>#DIV/0!</v>
      </c>
      <c r="BX44" s="77"/>
      <c r="BY44" s="89">
        <f>SUMIFS(実績!販売利益13,実績!月13,BY$14,実績!報告者名13,$K$1,実績!工種13,$A44)</f>
        <v>0</v>
      </c>
      <c r="BZ44" s="90"/>
      <c r="CA44" s="91"/>
      <c r="CB44" s="76" t="e">
        <f>BY44/BY27</f>
        <v>#DIV/0!</v>
      </c>
      <c r="CC44" s="77"/>
      <c r="CD44" s="89">
        <f>SUMIFS(実績!販売利益13,実績!月13,CD$14,実績!報告者名13,$K$1,実績!工種13,$A44)</f>
        <v>0</v>
      </c>
      <c r="CE44" s="90"/>
      <c r="CF44" s="91"/>
      <c r="CG44" s="76" t="e">
        <f>CD44/CD27</f>
        <v>#DIV/0!</v>
      </c>
      <c r="CH44" s="77"/>
      <c r="CI44" s="81">
        <f t="shared" si="100"/>
        <v>0</v>
      </c>
      <c r="CJ44" s="82"/>
      <c r="CK44" s="83"/>
      <c r="CL44" s="84" t="e">
        <f>CI44/CI27</f>
        <v>#DIV/0!</v>
      </c>
      <c r="CM44" s="85"/>
    </row>
    <row r="45" spans="1:91" ht="19.95" customHeight="1" x14ac:dyDescent="0.45">
      <c r="A45" s="97" t="s">
        <v>102</v>
      </c>
      <c r="B45" s="98"/>
      <c r="C45" s="98"/>
      <c r="D45" s="98"/>
      <c r="E45" s="98"/>
      <c r="F45" s="99"/>
      <c r="G45" s="81">
        <f t="shared" si="96"/>
        <v>0</v>
      </c>
      <c r="H45" s="82"/>
      <c r="I45" s="83"/>
      <c r="J45" s="84" t="e">
        <f>G45/G28</f>
        <v>#DIV/0!</v>
      </c>
      <c r="K45" s="85"/>
      <c r="L45" s="89">
        <f>SUMIFS(実績!販売利益13,実績!月13,L$14,実績!報告者名13,$K$1,実績!工種13,$A45)</f>
        <v>0</v>
      </c>
      <c r="M45" s="90"/>
      <c r="N45" s="91"/>
      <c r="O45" s="76" t="e">
        <f>L45/L28</f>
        <v>#DIV/0!</v>
      </c>
      <c r="P45" s="77"/>
      <c r="Q45" s="89">
        <f>SUMIFS(実績!販売利益13,実績!月13,Q$14,実績!報告者名13,$K$1,実績!工種13,$A45)</f>
        <v>0</v>
      </c>
      <c r="R45" s="90"/>
      <c r="S45" s="91"/>
      <c r="T45" s="76" t="e">
        <f>Q45/Q28</f>
        <v>#DIV/0!</v>
      </c>
      <c r="U45" s="77"/>
      <c r="V45" s="89">
        <f>SUMIFS(実績!販売利益13,実績!月13,V$14,実績!報告者名13,$K$1,実績!工種13,$A45)</f>
        <v>0</v>
      </c>
      <c r="W45" s="90"/>
      <c r="X45" s="91"/>
      <c r="Y45" s="76" t="e">
        <f>V45/V28</f>
        <v>#DIV/0!</v>
      </c>
      <c r="Z45" s="77"/>
      <c r="AA45" s="81">
        <f t="shared" si="97"/>
        <v>0</v>
      </c>
      <c r="AB45" s="82"/>
      <c r="AC45" s="83"/>
      <c r="AD45" s="84" t="e">
        <f>AA45/AA28</f>
        <v>#DIV/0!</v>
      </c>
      <c r="AE45" s="85"/>
      <c r="AF45" s="89">
        <f>SUMIFS(実績!販売利益13,実績!月13,AF$14,実績!報告者名13,$K$1,実績!工種13,$A45)</f>
        <v>0</v>
      </c>
      <c r="AG45" s="90"/>
      <c r="AH45" s="91"/>
      <c r="AI45" s="76" t="e">
        <f>AF45/AF28</f>
        <v>#DIV/0!</v>
      </c>
      <c r="AJ45" s="77"/>
      <c r="AK45" s="89">
        <f>SUMIFS(実績!販売利益13,実績!月13,AK$14,実績!報告者名13,$K$1,実績!工種13,$A45)</f>
        <v>0</v>
      </c>
      <c r="AL45" s="90"/>
      <c r="AM45" s="91"/>
      <c r="AN45" s="76" t="e">
        <f>AK45/AK28</f>
        <v>#DIV/0!</v>
      </c>
      <c r="AO45" s="77"/>
      <c r="AP45" s="89">
        <f>SUMIFS(実績!販売利益13,実績!月13,AP$14,実績!報告者名13,$K$1,実績!工種13,$A45)</f>
        <v>0</v>
      </c>
      <c r="AQ45" s="90"/>
      <c r="AR45" s="91"/>
      <c r="AS45" s="76" t="e">
        <f>AP45/AP28</f>
        <v>#DIV/0!</v>
      </c>
      <c r="AT45" s="77"/>
      <c r="AU45" s="81">
        <f t="shared" si="98"/>
        <v>0</v>
      </c>
      <c r="AV45" s="82"/>
      <c r="AW45" s="83"/>
      <c r="AX45" s="84" t="e">
        <f>AU45/AU28</f>
        <v>#DIV/0!</v>
      </c>
      <c r="AY45" s="85"/>
      <c r="AZ45" s="89">
        <f>SUMIFS(実績!販売利益13,実績!月13,AZ$14,実績!報告者名13,$K$1,実績!工種13,$A45)</f>
        <v>0</v>
      </c>
      <c r="BA45" s="90"/>
      <c r="BB45" s="91"/>
      <c r="BC45" s="76" t="e">
        <f>AZ45/AZ28</f>
        <v>#DIV/0!</v>
      </c>
      <c r="BD45" s="77"/>
      <c r="BE45" s="89">
        <f>SUMIFS(実績!販売利益13,実績!月13,BE$14,実績!報告者名13,$K$1,実績!工種13,$A45)</f>
        <v>0</v>
      </c>
      <c r="BF45" s="90"/>
      <c r="BG45" s="91"/>
      <c r="BH45" s="76" t="e">
        <f>BE45/BE28</f>
        <v>#DIV/0!</v>
      </c>
      <c r="BI45" s="77"/>
      <c r="BJ45" s="89">
        <f>SUMIFS(実績!販売利益13,実績!月13,BJ$14,実績!報告者名13,$K$1,実績!工種13,$A45)</f>
        <v>0</v>
      </c>
      <c r="BK45" s="90"/>
      <c r="BL45" s="91"/>
      <c r="BM45" s="76" t="e">
        <f>BJ45/BJ28</f>
        <v>#DIV/0!</v>
      </c>
      <c r="BN45" s="77"/>
      <c r="BO45" s="81">
        <f t="shared" si="99"/>
        <v>0</v>
      </c>
      <c r="BP45" s="82"/>
      <c r="BQ45" s="83"/>
      <c r="BR45" s="84" t="e">
        <f>BO45/BO28</f>
        <v>#DIV/0!</v>
      </c>
      <c r="BS45" s="85"/>
      <c r="BT45" s="89">
        <f>SUMIFS(実績!販売利益13,実績!月13,BT$14,実績!報告者名13,$K$1,実績!工種13,$A45)</f>
        <v>0</v>
      </c>
      <c r="BU45" s="90"/>
      <c r="BV45" s="91"/>
      <c r="BW45" s="76" t="e">
        <f>BT45/BT28</f>
        <v>#DIV/0!</v>
      </c>
      <c r="BX45" s="77"/>
      <c r="BY45" s="89">
        <f>SUMIFS(実績!販売利益13,実績!月13,BY$14,実績!報告者名13,$K$1,実績!工種13,$A45)</f>
        <v>0</v>
      </c>
      <c r="BZ45" s="90"/>
      <c r="CA45" s="91"/>
      <c r="CB45" s="76" t="e">
        <f>BY45/BY28</f>
        <v>#DIV/0!</v>
      </c>
      <c r="CC45" s="77"/>
      <c r="CD45" s="89">
        <f>SUMIFS(実績!販売利益13,実績!月13,CD$14,実績!報告者名13,$K$1,実績!工種13,$A45)</f>
        <v>0</v>
      </c>
      <c r="CE45" s="90"/>
      <c r="CF45" s="91"/>
      <c r="CG45" s="76" t="e">
        <f>CD45/CD28</f>
        <v>#DIV/0!</v>
      </c>
      <c r="CH45" s="77"/>
      <c r="CI45" s="81">
        <f t="shared" si="100"/>
        <v>0</v>
      </c>
      <c r="CJ45" s="82"/>
      <c r="CK45" s="83"/>
      <c r="CL45" s="84" t="e">
        <f>CI45/CI28</f>
        <v>#DIV/0!</v>
      </c>
      <c r="CM45" s="85"/>
    </row>
    <row r="46" spans="1:91" ht="19.95" customHeight="1" x14ac:dyDescent="0.45">
      <c r="A46" s="97" t="s">
        <v>103</v>
      </c>
      <c r="B46" s="98"/>
      <c r="C46" s="98"/>
      <c r="D46" s="98"/>
      <c r="E46" s="98"/>
      <c r="F46" s="99"/>
      <c r="G46" s="81">
        <f t="shared" si="96"/>
        <v>0</v>
      </c>
      <c r="H46" s="82"/>
      <c r="I46" s="83"/>
      <c r="J46" s="84" t="e">
        <f>G46/G29</f>
        <v>#DIV/0!</v>
      </c>
      <c r="K46" s="85"/>
      <c r="L46" s="78">
        <f>L41-L43-L44-L45</f>
        <v>0</v>
      </c>
      <c r="M46" s="79"/>
      <c r="N46" s="80"/>
      <c r="O46" s="76" t="e">
        <f>L46/L29</f>
        <v>#DIV/0!</v>
      </c>
      <c r="P46" s="77"/>
      <c r="Q46" s="78">
        <f>Q41-Q43-Q44-Q45</f>
        <v>0</v>
      </c>
      <c r="R46" s="79"/>
      <c r="S46" s="80"/>
      <c r="T46" s="76" t="e">
        <f>Q46/Q29</f>
        <v>#DIV/0!</v>
      </c>
      <c r="U46" s="77"/>
      <c r="V46" s="78">
        <f>V41-V43-V44-V45</f>
        <v>0</v>
      </c>
      <c r="W46" s="79"/>
      <c r="X46" s="80"/>
      <c r="Y46" s="76" t="e">
        <f>V46/V29</f>
        <v>#DIV/0!</v>
      </c>
      <c r="Z46" s="77"/>
      <c r="AA46" s="81">
        <f t="shared" si="97"/>
        <v>0</v>
      </c>
      <c r="AB46" s="82"/>
      <c r="AC46" s="83"/>
      <c r="AD46" s="84" t="e">
        <f>AA46/AA29</f>
        <v>#DIV/0!</v>
      </c>
      <c r="AE46" s="85"/>
      <c r="AF46" s="78">
        <f>AF41-AF43-AF44-AF45</f>
        <v>0</v>
      </c>
      <c r="AG46" s="79"/>
      <c r="AH46" s="80"/>
      <c r="AI46" s="76" t="e">
        <f>AF46/AF29</f>
        <v>#DIV/0!</v>
      </c>
      <c r="AJ46" s="77"/>
      <c r="AK46" s="78">
        <f>AK41-AK43-AK44-AK45</f>
        <v>0</v>
      </c>
      <c r="AL46" s="79"/>
      <c r="AM46" s="80"/>
      <c r="AN46" s="76" t="e">
        <f>AK46/AK29</f>
        <v>#DIV/0!</v>
      </c>
      <c r="AO46" s="77"/>
      <c r="AP46" s="78">
        <f>AP41-AP43-AP44-AP45</f>
        <v>0</v>
      </c>
      <c r="AQ46" s="79"/>
      <c r="AR46" s="80"/>
      <c r="AS46" s="76" t="e">
        <f>AP46/AP29</f>
        <v>#DIV/0!</v>
      </c>
      <c r="AT46" s="77"/>
      <c r="AU46" s="81">
        <f t="shared" si="98"/>
        <v>0</v>
      </c>
      <c r="AV46" s="82"/>
      <c r="AW46" s="83"/>
      <c r="AX46" s="84" t="e">
        <f>AU46/AU29</f>
        <v>#DIV/0!</v>
      </c>
      <c r="AY46" s="85"/>
      <c r="AZ46" s="78">
        <f>AZ41-AZ43-AZ44-AZ45</f>
        <v>0</v>
      </c>
      <c r="BA46" s="79"/>
      <c r="BB46" s="80"/>
      <c r="BC46" s="76" t="e">
        <f>AZ46/AZ29</f>
        <v>#DIV/0!</v>
      </c>
      <c r="BD46" s="77"/>
      <c r="BE46" s="78">
        <f>BE41-BE43-BE44-BE45</f>
        <v>0</v>
      </c>
      <c r="BF46" s="79"/>
      <c r="BG46" s="80"/>
      <c r="BH46" s="76" t="e">
        <f>BE46/BE29</f>
        <v>#DIV/0!</v>
      </c>
      <c r="BI46" s="77"/>
      <c r="BJ46" s="78">
        <f>BJ41-BJ43-BJ44-BJ45</f>
        <v>0</v>
      </c>
      <c r="BK46" s="79"/>
      <c r="BL46" s="80"/>
      <c r="BM46" s="76" t="e">
        <f>BJ46/BJ29</f>
        <v>#DIV/0!</v>
      </c>
      <c r="BN46" s="77"/>
      <c r="BO46" s="81">
        <f t="shared" si="99"/>
        <v>0</v>
      </c>
      <c r="BP46" s="82"/>
      <c r="BQ46" s="83"/>
      <c r="BR46" s="84" t="e">
        <f>BO46/BO29</f>
        <v>#DIV/0!</v>
      </c>
      <c r="BS46" s="85"/>
      <c r="BT46" s="78">
        <f>BT41-BT43-BT44-BT45</f>
        <v>0</v>
      </c>
      <c r="BU46" s="79"/>
      <c r="BV46" s="80"/>
      <c r="BW46" s="76" t="e">
        <f>BT46/BT29</f>
        <v>#DIV/0!</v>
      </c>
      <c r="BX46" s="77"/>
      <c r="BY46" s="78">
        <f>BY41-BY43-BY44-BY45</f>
        <v>0</v>
      </c>
      <c r="BZ46" s="79"/>
      <c r="CA46" s="80"/>
      <c r="CB46" s="76" t="e">
        <f>BY46/BY29</f>
        <v>#DIV/0!</v>
      </c>
      <c r="CC46" s="77"/>
      <c r="CD46" s="78">
        <f>CD41-CD43-CD44-CD45</f>
        <v>0</v>
      </c>
      <c r="CE46" s="79"/>
      <c r="CF46" s="80"/>
      <c r="CG46" s="76" t="e">
        <f>CD46/CD29</f>
        <v>#DIV/0!</v>
      </c>
      <c r="CH46" s="77"/>
      <c r="CI46" s="81">
        <f t="shared" si="100"/>
        <v>0</v>
      </c>
      <c r="CJ46" s="82"/>
      <c r="CK46" s="83"/>
      <c r="CL46" s="84" t="e">
        <f>CI46/CI29</f>
        <v>#DIV/0!</v>
      </c>
      <c r="CM46" s="85"/>
    </row>
    <row r="47" spans="1:91" s="7" customFormat="1" ht="19.95" hidden="1" customHeight="1" x14ac:dyDescent="0.45">
      <c r="A47" s="101" t="s">
        <v>10</v>
      </c>
      <c r="B47" s="102"/>
      <c r="C47" s="102"/>
      <c r="D47" s="102"/>
      <c r="E47" s="102"/>
      <c r="F47" s="103"/>
      <c r="G47" s="92">
        <f>AA47+AU47+BO47+CI47</f>
        <v>0</v>
      </c>
      <c r="H47" s="93"/>
      <c r="I47" s="94"/>
      <c r="J47" s="92"/>
      <c r="K47" s="94"/>
      <c r="L47" s="89">
        <f>L41-L35</f>
        <v>0</v>
      </c>
      <c r="M47" s="90"/>
      <c r="N47" s="91"/>
      <c r="O47" s="76"/>
      <c r="P47" s="77"/>
      <c r="Q47" s="89">
        <f>Q41-Q35</f>
        <v>0</v>
      </c>
      <c r="R47" s="90"/>
      <c r="S47" s="91"/>
      <c r="T47" s="76"/>
      <c r="U47" s="77"/>
      <c r="V47" s="89">
        <f>V41-V35</f>
        <v>0</v>
      </c>
      <c r="W47" s="90"/>
      <c r="X47" s="91"/>
      <c r="Y47" s="76"/>
      <c r="Z47" s="77"/>
      <c r="AA47" s="92">
        <f>L47+Q47+V47</f>
        <v>0</v>
      </c>
      <c r="AB47" s="93"/>
      <c r="AC47" s="94"/>
      <c r="AD47" s="92"/>
      <c r="AE47" s="94"/>
      <c r="AF47" s="89">
        <f>AF41-AF35</f>
        <v>0</v>
      </c>
      <c r="AG47" s="90"/>
      <c r="AH47" s="91"/>
      <c r="AI47" s="76"/>
      <c r="AJ47" s="77"/>
      <c r="AK47" s="89">
        <f>AK41-AK35</f>
        <v>0</v>
      </c>
      <c r="AL47" s="90"/>
      <c r="AM47" s="91"/>
      <c r="AN47" s="76"/>
      <c r="AO47" s="77"/>
      <c r="AP47" s="89">
        <f>AP41-AP35</f>
        <v>0</v>
      </c>
      <c r="AQ47" s="90"/>
      <c r="AR47" s="91"/>
      <c r="AS47" s="76"/>
      <c r="AT47" s="77"/>
      <c r="AU47" s="92">
        <f>AF47+AK47+AP47</f>
        <v>0</v>
      </c>
      <c r="AV47" s="93"/>
      <c r="AW47" s="94"/>
      <c r="AX47" s="92"/>
      <c r="AY47" s="94"/>
      <c r="AZ47" s="89">
        <f>AZ41-AZ35</f>
        <v>0</v>
      </c>
      <c r="BA47" s="90"/>
      <c r="BB47" s="91"/>
      <c r="BC47" s="76"/>
      <c r="BD47" s="77"/>
      <c r="BE47" s="89">
        <f>BE41-BE35</f>
        <v>0</v>
      </c>
      <c r="BF47" s="90"/>
      <c r="BG47" s="91"/>
      <c r="BH47" s="76"/>
      <c r="BI47" s="77"/>
      <c r="BJ47" s="89">
        <f>BJ41-BJ35</f>
        <v>0</v>
      </c>
      <c r="BK47" s="90"/>
      <c r="BL47" s="91"/>
      <c r="BM47" s="76"/>
      <c r="BN47" s="77"/>
      <c r="BO47" s="92">
        <f>AZ47+BE47+BJ47</f>
        <v>0</v>
      </c>
      <c r="BP47" s="93"/>
      <c r="BQ47" s="94"/>
      <c r="BR47" s="92"/>
      <c r="BS47" s="94"/>
      <c r="BT47" s="89">
        <f>BT41-BT35</f>
        <v>0</v>
      </c>
      <c r="BU47" s="90"/>
      <c r="BV47" s="91"/>
      <c r="BW47" s="76"/>
      <c r="BX47" s="77"/>
      <c r="BY47" s="89">
        <f>BY41-BY35</f>
        <v>0</v>
      </c>
      <c r="BZ47" s="90"/>
      <c r="CA47" s="91"/>
      <c r="CB47" s="76"/>
      <c r="CC47" s="77"/>
      <c r="CD47" s="89">
        <f>CD41-CD35</f>
        <v>0</v>
      </c>
      <c r="CE47" s="90"/>
      <c r="CF47" s="91"/>
      <c r="CG47" s="76"/>
      <c r="CH47" s="77"/>
      <c r="CI47" s="92">
        <f>BT47+BY47+CD47</f>
        <v>0</v>
      </c>
      <c r="CJ47" s="93"/>
      <c r="CK47" s="94"/>
      <c r="CL47" s="92"/>
      <c r="CM47" s="94"/>
    </row>
    <row r="48" spans="1:91" customFormat="1" hidden="1" x14ac:dyDescent="0.45">
      <c r="G48" t="s">
        <v>27</v>
      </c>
      <c r="Q48" t="s">
        <v>28</v>
      </c>
      <c r="Y48" t="s">
        <v>29</v>
      </c>
    </row>
    <row r="49" spans="1:99" customFormat="1" ht="6.75" customHeight="1" x14ac:dyDescent="0.45"/>
    <row r="50" spans="1:99" customFormat="1" x14ac:dyDescent="0.45">
      <c r="A50" t="s">
        <v>94</v>
      </c>
      <c r="AF50" t="s">
        <v>95</v>
      </c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BQ50" t="s">
        <v>121</v>
      </c>
    </row>
    <row r="51" spans="1:99" customFormat="1" ht="18.600000000000001" thickBot="1" x14ac:dyDescent="0.5">
      <c r="A51" t="s">
        <v>146</v>
      </c>
      <c r="AF51" t="s">
        <v>146</v>
      </c>
      <c r="BQ51" t="s">
        <v>146</v>
      </c>
    </row>
    <row r="52" spans="1:99" ht="18.75" customHeight="1" x14ac:dyDescent="0.45">
      <c r="A52" s="86" t="s">
        <v>83</v>
      </c>
      <c r="B52" s="86"/>
      <c r="C52" s="86"/>
      <c r="D52" s="86"/>
      <c r="E52" s="86"/>
      <c r="F52" s="86"/>
      <c r="G52" s="86" t="s">
        <v>109</v>
      </c>
      <c r="H52" s="86"/>
      <c r="I52" s="86"/>
      <c r="J52" s="86"/>
      <c r="K52" s="86"/>
      <c r="L52" s="86" t="s">
        <v>110</v>
      </c>
      <c r="M52" s="86"/>
      <c r="N52" s="86"/>
      <c r="O52" s="86" t="s">
        <v>114</v>
      </c>
      <c r="P52" s="86"/>
      <c r="Q52" s="86"/>
      <c r="R52" s="86" t="s">
        <v>115</v>
      </c>
      <c r="S52" s="86"/>
      <c r="T52" s="86"/>
      <c r="U52" s="86" t="s">
        <v>30</v>
      </c>
      <c r="V52" s="86"/>
      <c r="W52" s="86"/>
      <c r="X52" s="86" t="s">
        <v>93</v>
      </c>
      <c r="Y52" s="86"/>
      <c r="Z52" s="86"/>
      <c r="AA52" s="86" t="s">
        <v>108</v>
      </c>
      <c r="AB52" s="138"/>
      <c r="AC52" s="139" t="s">
        <v>182</v>
      </c>
      <c r="AD52" s="140"/>
      <c r="AF52" s="86" t="s">
        <v>83</v>
      </c>
      <c r="AG52" s="86"/>
      <c r="AH52" s="86"/>
      <c r="AI52" s="86"/>
      <c r="AJ52" s="86"/>
      <c r="AK52" s="86"/>
      <c r="AL52" s="86" t="s">
        <v>110</v>
      </c>
      <c r="AM52" s="86"/>
      <c r="AN52" s="86"/>
      <c r="AO52" s="86" t="s">
        <v>114</v>
      </c>
      <c r="AP52" s="86"/>
      <c r="AQ52" s="86"/>
      <c r="AR52" s="86" t="s">
        <v>122</v>
      </c>
      <c r="AS52" s="86"/>
      <c r="AT52" s="86"/>
      <c r="AU52" s="86" t="s">
        <v>93</v>
      </c>
      <c r="AV52" s="86"/>
      <c r="AW52" s="86"/>
      <c r="AX52" s="86" t="s">
        <v>108</v>
      </c>
      <c r="AY52" s="86"/>
      <c r="BA52" s="86" t="s">
        <v>115</v>
      </c>
      <c r="BB52" s="86"/>
      <c r="BC52" s="86"/>
      <c r="BD52" s="86" t="s">
        <v>96</v>
      </c>
      <c r="BE52" s="86"/>
      <c r="BF52" s="86"/>
      <c r="BG52" s="86" t="s">
        <v>93</v>
      </c>
      <c r="BH52" s="86"/>
      <c r="BI52" s="86"/>
      <c r="BJ52" s="86" t="s">
        <v>108</v>
      </c>
      <c r="BK52" s="86"/>
      <c r="BQ52" s="86" t="s">
        <v>83</v>
      </c>
      <c r="BR52" s="86"/>
      <c r="BS52" s="86"/>
      <c r="BT52" s="86"/>
      <c r="BU52" s="86"/>
      <c r="BV52" s="86"/>
      <c r="BW52" s="86" t="s">
        <v>110</v>
      </c>
      <c r="BX52" s="86"/>
      <c r="BY52" s="86"/>
      <c r="BZ52" s="86" t="s">
        <v>114</v>
      </c>
      <c r="CA52" s="86"/>
      <c r="CB52" s="86"/>
      <c r="CC52" s="86" t="s">
        <v>122</v>
      </c>
      <c r="CD52" s="86"/>
      <c r="CE52" s="86"/>
      <c r="CF52" s="86" t="s">
        <v>93</v>
      </c>
      <c r="CG52" s="86"/>
      <c r="CH52" s="86"/>
      <c r="CI52" s="86" t="s">
        <v>108</v>
      </c>
      <c r="CJ52" s="86"/>
    </row>
    <row r="53" spans="1:99" x14ac:dyDescent="0.45">
      <c r="A53" s="86" t="str">
        <f>MONTH(EDATE(R1,2))&amp;"月"</f>
        <v>12月</v>
      </c>
      <c r="B53" s="86"/>
      <c r="C53" s="86"/>
      <c r="D53" s="86"/>
      <c r="E53" s="86"/>
      <c r="F53" s="86"/>
      <c r="G53" s="86" t="s">
        <v>106</v>
      </c>
      <c r="H53" s="86"/>
      <c r="I53" s="86"/>
      <c r="J53" s="86" t="s">
        <v>105</v>
      </c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6"/>
      <c r="Z53" s="86"/>
      <c r="AA53" s="86"/>
      <c r="AB53" s="138"/>
      <c r="AC53" s="167"/>
      <c r="AD53" s="168"/>
      <c r="AF53" s="86" t="str">
        <f>MONTH(EDATE(R1,1))&amp;"月"</f>
        <v>11月</v>
      </c>
      <c r="AG53" s="86"/>
      <c r="AH53" s="86"/>
      <c r="AI53" s="86"/>
      <c r="AJ53" s="86"/>
      <c r="AK53" s="86"/>
      <c r="AL53" s="86"/>
      <c r="AM53" s="86"/>
      <c r="AN53" s="86"/>
      <c r="AO53" s="86"/>
      <c r="AP53" s="86"/>
      <c r="AQ53" s="86"/>
      <c r="AR53" s="86"/>
      <c r="AS53" s="86"/>
      <c r="AT53" s="86"/>
      <c r="AU53" s="86"/>
      <c r="AV53" s="86"/>
      <c r="AW53" s="86"/>
      <c r="AX53" s="86"/>
      <c r="AY53" s="86"/>
      <c r="BA53" s="86"/>
      <c r="BB53" s="86"/>
      <c r="BC53" s="86"/>
      <c r="BD53" s="86"/>
      <c r="BE53" s="86"/>
      <c r="BF53" s="86"/>
      <c r="BG53" s="86"/>
      <c r="BH53" s="86"/>
      <c r="BI53" s="86"/>
      <c r="BJ53" s="86"/>
      <c r="BK53" s="86"/>
      <c r="BQ53" s="86" t="str">
        <f>MONTH(R1)&amp;"月"</f>
        <v>10月</v>
      </c>
      <c r="BR53" s="86"/>
      <c r="BS53" s="86"/>
      <c r="BT53" s="86"/>
      <c r="BU53" s="86"/>
      <c r="BV53" s="86"/>
      <c r="BW53" s="86" t="s">
        <v>110</v>
      </c>
      <c r="BX53" s="86"/>
      <c r="BY53" s="86"/>
      <c r="BZ53" s="86" t="s">
        <v>114</v>
      </c>
      <c r="CA53" s="86"/>
      <c r="CB53" s="86"/>
      <c r="CC53" s="86" t="s">
        <v>122</v>
      </c>
      <c r="CD53" s="86"/>
      <c r="CE53" s="86"/>
      <c r="CF53" s="86"/>
      <c r="CG53" s="86"/>
      <c r="CH53" s="86"/>
      <c r="CI53" s="86"/>
      <c r="CJ53" s="86"/>
    </row>
    <row r="54" spans="1:99" x14ac:dyDescent="0.45">
      <c r="A54" s="100" t="s">
        <v>30</v>
      </c>
      <c r="B54" s="100"/>
      <c r="C54" s="100"/>
      <c r="D54" s="100"/>
      <c r="E54" s="100"/>
      <c r="F54" s="100"/>
      <c r="G54" s="88">
        <f>IFERROR(G73+G81+G89,G81+G89)</f>
        <v>0</v>
      </c>
      <c r="H54" s="88"/>
      <c r="I54" s="88"/>
      <c r="J54" s="143">
        <f>IFERROR(L73*U73+L81*U81+L89*U89,L81*U81+L89*U89)</f>
        <v>0</v>
      </c>
      <c r="K54" s="143"/>
      <c r="L54" s="88">
        <f>SUMIFS(実績!見積額13,実績!報告者名13,B!$K$1,実績!月13,$A$53,実績!受注確定13,L$52)</f>
        <v>0</v>
      </c>
      <c r="M54" s="88"/>
      <c r="N54" s="88"/>
      <c r="O54" s="88">
        <f>SUMIFS(実績!見積額13,実績!報告者名13,B!$K$1,実績!月13,$A$53,実績!受注確定13,O$52)</f>
        <v>0</v>
      </c>
      <c r="P54" s="88"/>
      <c r="Q54" s="88"/>
      <c r="R54" s="88">
        <f>SUMIFS(実績!見積額13,実績!報告者名13,B!$K$1,実績!月13,$A$53,実績!受注確定13,R$52)</f>
        <v>0</v>
      </c>
      <c r="S54" s="88"/>
      <c r="T54" s="88"/>
      <c r="U54" s="88">
        <f>G54+L54+O54+R54</f>
        <v>0</v>
      </c>
      <c r="V54" s="88"/>
      <c r="W54" s="88"/>
      <c r="X54" s="88">
        <f>SUMIFS(予算!目標金額,予算!対象ユーザー名,B!K$1,予算!予算月,A$53)</f>
        <v>0</v>
      </c>
      <c r="Y54" s="88"/>
      <c r="Z54" s="88"/>
      <c r="AA54" s="87" t="e">
        <f>U54/X54</f>
        <v>#DIV/0!</v>
      </c>
      <c r="AB54" s="112"/>
      <c r="AC54" s="115">
        <f>SUM(AC55:AD58)</f>
        <v>0</v>
      </c>
      <c r="AD54" s="116"/>
      <c r="AF54" s="100" t="s">
        <v>30</v>
      </c>
      <c r="AG54" s="100"/>
      <c r="AH54" s="100"/>
      <c r="AI54" s="100"/>
      <c r="AJ54" s="100"/>
      <c r="AK54" s="100"/>
      <c r="AL54" s="88">
        <f>SUMIFS(実績!見積額13,実績!報告者名13,B!K$1,実績!月13,AF$53,実績!受注確定13,AL52)</f>
        <v>0</v>
      </c>
      <c r="AM54" s="88"/>
      <c r="AN54" s="88"/>
      <c r="AO54" s="88">
        <f>SUMIFS(実績!見積額13,実績!報告者名13,B!K$1,実績!月13,AF$53,実績!受注確定13,AO52)</f>
        <v>0</v>
      </c>
      <c r="AP54" s="88"/>
      <c r="AQ54" s="88"/>
      <c r="AR54" s="88">
        <f>SUM(AL54:AQ54)</f>
        <v>0</v>
      </c>
      <c r="AS54" s="88"/>
      <c r="AT54" s="88"/>
      <c r="AU54" s="88">
        <f>SUMIFS(予算!目標金額,予算!対象ユーザー名,$K$1,予算!予算月,AF$53)</f>
        <v>0</v>
      </c>
      <c r="AV54" s="88"/>
      <c r="AW54" s="88"/>
      <c r="AX54" s="87" t="e">
        <f>AR54/AU54</f>
        <v>#DIV/0!</v>
      </c>
      <c r="AY54" s="87"/>
      <c r="BA54" s="88">
        <f>SUMIFS(実績!見積額13,実績!報告者名13,B!K$1,実績!月13,AF$53,実績!受注確定13,BA52)</f>
        <v>0</v>
      </c>
      <c r="BB54" s="88"/>
      <c r="BC54" s="88"/>
      <c r="BD54" s="88">
        <f>AL54+AO54+BA54</f>
        <v>0</v>
      </c>
      <c r="BE54" s="88"/>
      <c r="BF54" s="88"/>
      <c r="BG54" s="88">
        <f>SUMIFS(予算!目標金額,予算!対象ユーザー名,$K$1,予算!予算月,AF$53)</f>
        <v>0</v>
      </c>
      <c r="BH54" s="88"/>
      <c r="BI54" s="88"/>
      <c r="BJ54" s="87" t="e">
        <f>BD54/BG54</f>
        <v>#DIV/0!</v>
      </c>
      <c r="BK54" s="87"/>
      <c r="BQ54" s="100" t="s">
        <v>30</v>
      </c>
      <c r="BR54" s="100"/>
      <c r="BS54" s="100"/>
      <c r="BT54" s="100"/>
      <c r="BU54" s="100"/>
      <c r="BV54" s="100"/>
      <c r="BW54" s="88">
        <f>SUMIFS(実績!見積額13,実績!報告者名13,B!$K$1,実績!月13,BQ$53,実績!受注確定13,BW53)</f>
        <v>0</v>
      </c>
      <c r="BX54" s="88"/>
      <c r="BY54" s="88"/>
      <c r="BZ54" s="88">
        <f>SUMIFS(実績!見積額13,実績!報告者名13,B!$K$1,実績!月13,BQ$53,実績!受注確定13,BZ53)</f>
        <v>0</v>
      </c>
      <c r="CA54" s="88"/>
      <c r="CB54" s="88"/>
      <c r="CC54" s="88">
        <f>SUM(BW54+BZ54)</f>
        <v>0</v>
      </c>
      <c r="CD54" s="88"/>
      <c r="CE54" s="88"/>
      <c r="CF54" s="88">
        <f>SUMIFS(予算!目標金額,予算!対象ユーザー名,$K$1,予算!予算月,BQ$53)</f>
        <v>0</v>
      </c>
      <c r="CG54" s="88"/>
      <c r="CH54" s="88"/>
      <c r="CI54" s="87" t="e">
        <f>CC54/CF54</f>
        <v>#DIV/0!</v>
      </c>
      <c r="CJ54" s="87"/>
    </row>
    <row r="55" spans="1:99" x14ac:dyDescent="0.45">
      <c r="A55" s="100" t="s">
        <v>100</v>
      </c>
      <c r="B55" s="100"/>
      <c r="C55" s="100"/>
      <c r="D55" s="100"/>
      <c r="E55" s="100"/>
      <c r="F55" s="100"/>
      <c r="G55" s="88">
        <f t="shared" ref="G55:G58" si="101">IFERROR(G74+G82+G90,G82+G90)</f>
        <v>0</v>
      </c>
      <c r="H55" s="88"/>
      <c r="I55" s="88"/>
      <c r="J55" s="143">
        <f>IFERROR(L74*U74+L82*U82+L90*U90,L82*U82+L90*U90)</f>
        <v>0</v>
      </c>
      <c r="K55" s="143"/>
      <c r="L55" s="88">
        <f>SUMIFS(実績!見積額13,実績!報告者名13,B!$K$1,実績!月13,$A$53,実績!受注確定13,L$52,実績!工種13,$A55)</f>
        <v>0</v>
      </c>
      <c r="M55" s="88"/>
      <c r="N55" s="88"/>
      <c r="O55" s="88">
        <f>SUMIFS(実績!見積額13,実績!報告者名13,B!$K$1,実績!月13,$A$53,実績!受注確定13,O$52,実績!工種13,$A55)</f>
        <v>0</v>
      </c>
      <c r="P55" s="88"/>
      <c r="Q55" s="88"/>
      <c r="R55" s="88">
        <f>SUMIFS(実績!見積額13,実績!報告者名13,B!$K$1,実績!月13,$A$53,実績!受注確定13,R$52,実績!工種13,$A55)</f>
        <v>0</v>
      </c>
      <c r="S55" s="88"/>
      <c r="T55" s="88"/>
      <c r="U55" s="88">
        <f>G55+L55+O55+R55</f>
        <v>0</v>
      </c>
      <c r="V55" s="88"/>
      <c r="W55" s="88"/>
      <c r="X55" s="88">
        <f>SUMIFS(予算!AP,予算!対象ユーザー名,B!K$1,予算!予算月,A$53)</f>
        <v>0</v>
      </c>
      <c r="Y55" s="88"/>
      <c r="Z55" s="88"/>
      <c r="AA55" s="87" t="e">
        <f t="shared" ref="AA55:AA58" si="102">U55/X55</f>
        <v>#DIV/0!</v>
      </c>
      <c r="AB55" s="112"/>
      <c r="AC55" s="115">
        <f>IFERROR(IF(((X55-U55)/AVERAGE(Y74,Y90,Y82))/U74&lt;0,0,((X55-U55)/AVERAGE(Y74,Y90,Y82))/U74),0)</f>
        <v>0</v>
      </c>
      <c r="AD55" s="116"/>
      <c r="AF55" s="100" t="s">
        <v>100</v>
      </c>
      <c r="AG55" s="100"/>
      <c r="AH55" s="100"/>
      <c r="AI55" s="100"/>
      <c r="AJ55" s="100"/>
      <c r="AK55" s="100"/>
      <c r="AL55" s="88">
        <f>SUMIFS(実績!見積額13,実績!報告者名13,B!$K$1,実績!月13,$AF$53,実績!受注確定13,AL$52,実績!工種13,$AF55)</f>
        <v>0</v>
      </c>
      <c r="AM55" s="88"/>
      <c r="AN55" s="88"/>
      <c r="AO55" s="88">
        <f>SUMIFS(実績!見積額13,実績!報告者名13,B!$K$1,実績!月13,$AF$53,実績!受注確定13,AO$52,実績!工種13,$AF55)</f>
        <v>0</v>
      </c>
      <c r="AP55" s="88"/>
      <c r="AQ55" s="88"/>
      <c r="AR55" s="88">
        <f t="shared" ref="AR55:AR58" si="103">SUM(AL55:AQ55)</f>
        <v>0</v>
      </c>
      <c r="AS55" s="88"/>
      <c r="AT55" s="88"/>
      <c r="AU55" s="88">
        <f>SUMIFS(予算!AP,予算!対象ユーザー名,$K$1,予算!予算月,AF$53)</f>
        <v>0</v>
      </c>
      <c r="AV55" s="88"/>
      <c r="AW55" s="88"/>
      <c r="AX55" s="87" t="e">
        <f t="shared" ref="AX55:AX58" si="104">AR55/AU55</f>
        <v>#DIV/0!</v>
      </c>
      <c r="AY55" s="87"/>
      <c r="BA55" s="88">
        <f>SUMIFS(実績!見積額13,実績!報告者名13,B!$K$1,実績!月13,$AF$53,実績!受注確定13,BA$52,実績!工種13,$AF55)</f>
        <v>0</v>
      </c>
      <c r="BB55" s="88"/>
      <c r="BC55" s="88"/>
      <c r="BD55" s="88">
        <f>AL55+AO55+BA55</f>
        <v>0</v>
      </c>
      <c r="BE55" s="88"/>
      <c r="BF55" s="88"/>
      <c r="BG55" s="88">
        <f>SUMIFS(予算!AP,予算!対象ユーザー名,$K$1,予算!予算月,AF$53)</f>
        <v>0</v>
      </c>
      <c r="BH55" s="88"/>
      <c r="BI55" s="88"/>
      <c r="BJ55" s="87" t="e">
        <f t="shared" ref="BJ55:BJ58" si="105">BD55/BG55</f>
        <v>#DIV/0!</v>
      </c>
      <c r="BK55" s="87"/>
      <c r="BQ55" s="100" t="s">
        <v>100</v>
      </c>
      <c r="BR55" s="100"/>
      <c r="BS55" s="100"/>
      <c r="BT55" s="100"/>
      <c r="BU55" s="100"/>
      <c r="BV55" s="100"/>
      <c r="BW55" s="88">
        <f>SUMIFS(実績!見積額13,実績!報告者名13,B!$K$1,実績!月13,$BQ$53,実績!受注確定13,BW$53,実績!工種13,$BQ55)</f>
        <v>0</v>
      </c>
      <c r="BX55" s="88"/>
      <c r="BY55" s="88"/>
      <c r="BZ55" s="88">
        <f>SUMIFS(実績!見積額13,実績!報告者名13,B!$K$1,実績!月13,BQ$53,実績!受注確定13,BZ54)</f>
        <v>0</v>
      </c>
      <c r="CA55" s="88"/>
      <c r="CB55" s="88"/>
      <c r="CC55" s="88">
        <f>SUM(BW55+BZ55)</f>
        <v>0</v>
      </c>
      <c r="CD55" s="88"/>
      <c r="CE55" s="88"/>
      <c r="CF55" s="88">
        <f>SUMIFS(予算!AP,予算!対象ユーザー名,$K$1,予算!予算月,BQ$53)</f>
        <v>0</v>
      </c>
      <c r="CG55" s="88"/>
      <c r="CH55" s="88"/>
      <c r="CI55" s="87" t="e">
        <f>CC55/CF55</f>
        <v>#DIV/0!</v>
      </c>
      <c r="CJ55" s="87"/>
    </row>
    <row r="56" spans="1:99" x14ac:dyDescent="0.45">
      <c r="A56" s="100" t="s">
        <v>101</v>
      </c>
      <c r="B56" s="100"/>
      <c r="C56" s="100"/>
      <c r="D56" s="100"/>
      <c r="E56" s="100"/>
      <c r="F56" s="100"/>
      <c r="G56" s="88">
        <f t="shared" si="101"/>
        <v>0</v>
      </c>
      <c r="H56" s="88"/>
      <c r="I56" s="88"/>
      <c r="J56" s="143">
        <f>IFERROR(L75*U75+L83*U83+L91*U91,L83*U83+L91*U91)</f>
        <v>0</v>
      </c>
      <c r="K56" s="143"/>
      <c r="L56" s="88">
        <f>SUMIFS(実績!見積額13,実績!報告者名13,B!$K$1,実績!月13,$A$53,実績!受注確定13,L$52,実績!工種13,$A56)</f>
        <v>0</v>
      </c>
      <c r="M56" s="88"/>
      <c r="N56" s="88"/>
      <c r="O56" s="88">
        <f>SUMIFS(実績!見積額13,実績!報告者名13,B!$K$1,実績!月13,$A$53,実績!受注確定13,O$52,実績!工種13,$A56)</f>
        <v>0</v>
      </c>
      <c r="P56" s="88"/>
      <c r="Q56" s="88"/>
      <c r="R56" s="88">
        <f>SUMIFS(実績!見積額13,実績!報告者名13,B!$K$1,実績!月13,$A$53,実績!受注確定13,R$52,実績!工種13,$A56)</f>
        <v>0</v>
      </c>
      <c r="S56" s="88"/>
      <c r="T56" s="88"/>
      <c r="U56" s="88">
        <f>G56+L56+O56+R56</f>
        <v>0</v>
      </c>
      <c r="V56" s="88"/>
      <c r="W56" s="88"/>
      <c r="X56" s="88">
        <f>SUMIFS(予算!SP,予算!対象ユーザー名,B!K$1,予算!予算月,A$53)</f>
        <v>0</v>
      </c>
      <c r="Y56" s="88"/>
      <c r="Z56" s="88"/>
      <c r="AA56" s="87" t="e">
        <f t="shared" si="102"/>
        <v>#DIV/0!</v>
      </c>
      <c r="AB56" s="112"/>
      <c r="AC56" s="115">
        <f t="shared" ref="AC56:AC58" si="106">IFERROR(IF(((X56-U56)/AVERAGE(Y75,Y91,Y83))/U75&lt;0,0,((X56-U56)/AVERAGE(Y75,Y91,Y83))/U75),0)</f>
        <v>0</v>
      </c>
      <c r="AD56" s="116"/>
      <c r="AF56" s="100" t="s">
        <v>101</v>
      </c>
      <c r="AG56" s="100"/>
      <c r="AH56" s="100"/>
      <c r="AI56" s="100"/>
      <c r="AJ56" s="100"/>
      <c r="AK56" s="100"/>
      <c r="AL56" s="88">
        <f>SUMIFS(実績!見積額13,実績!報告者名13,B!$K$1,実績!月13,$AF$53,実績!受注確定13,AL$52,実績!工種13,$AF56)</f>
        <v>0</v>
      </c>
      <c r="AM56" s="88"/>
      <c r="AN56" s="88"/>
      <c r="AO56" s="88">
        <f>SUMIFS(実績!見積額13,実績!報告者名13,B!$K$1,実績!月13,$AF$53,実績!受注確定13,AO$52,実績!工種13,$AF56)</f>
        <v>0</v>
      </c>
      <c r="AP56" s="88"/>
      <c r="AQ56" s="88"/>
      <c r="AR56" s="88">
        <f t="shared" si="103"/>
        <v>0</v>
      </c>
      <c r="AS56" s="88"/>
      <c r="AT56" s="88"/>
      <c r="AU56" s="88">
        <f>SUMIFS(予算!SP,予算!対象ユーザー名,$K$1,予算!予算月,AF$53)</f>
        <v>0</v>
      </c>
      <c r="AV56" s="88"/>
      <c r="AW56" s="88"/>
      <c r="AX56" s="87" t="e">
        <f t="shared" si="104"/>
        <v>#DIV/0!</v>
      </c>
      <c r="AY56" s="87"/>
      <c r="BA56" s="88">
        <f>SUMIFS(実績!見積額13,実績!報告者名13,B!$K$1,実績!月13,$AF$53,実績!受注確定13,BA$52,実績!工種13,$AF56)</f>
        <v>0</v>
      </c>
      <c r="BB56" s="88"/>
      <c r="BC56" s="88"/>
      <c r="BD56" s="88">
        <f>AL56+AO56+BA56</f>
        <v>0</v>
      </c>
      <c r="BE56" s="88"/>
      <c r="BF56" s="88"/>
      <c r="BG56" s="88">
        <f>SUMIFS(予算!SP,予算!対象ユーザー名,$K$1,予算!予算月,AF$53)</f>
        <v>0</v>
      </c>
      <c r="BH56" s="88"/>
      <c r="BI56" s="88"/>
      <c r="BJ56" s="87" t="e">
        <f t="shared" si="105"/>
        <v>#DIV/0!</v>
      </c>
      <c r="BK56" s="87"/>
      <c r="BQ56" s="100" t="s">
        <v>101</v>
      </c>
      <c r="BR56" s="100"/>
      <c r="BS56" s="100"/>
      <c r="BT56" s="100"/>
      <c r="BU56" s="100"/>
      <c r="BV56" s="100"/>
      <c r="BW56" s="88">
        <f>SUMIFS(実績!見積額13,実績!報告者名13,B!$K$1,実績!月13,$BQ$53,実績!受注確定13,BW$53,実績!工種13,$BQ56)</f>
        <v>0</v>
      </c>
      <c r="BX56" s="88"/>
      <c r="BY56" s="88"/>
      <c r="BZ56" s="88">
        <f>SUMIFS(実績!見積額13,実績!報告者名13,B!$K$1,実績!月13,BQ$53,実績!受注確定13,BZ55)</f>
        <v>0</v>
      </c>
      <c r="CA56" s="88"/>
      <c r="CB56" s="88"/>
      <c r="CC56" s="88">
        <f>SUM(BW56+BZ56)</f>
        <v>0</v>
      </c>
      <c r="CD56" s="88"/>
      <c r="CE56" s="88"/>
      <c r="CF56" s="88">
        <f>SUMIFS(予算!SP,予算!対象ユーザー名,$K$1,予算!予算月,BQ$53)</f>
        <v>0</v>
      </c>
      <c r="CG56" s="88"/>
      <c r="CH56" s="88"/>
      <c r="CI56" s="87" t="e">
        <f>CC56/CF56</f>
        <v>#DIV/0!</v>
      </c>
      <c r="CJ56" s="87"/>
    </row>
    <row r="57" spans="1:99" x14ac:dyDescent="0.45">
      <c r="A57" s="100" t="s">
        <v>102</v>
      </c>
      <c r="B57" s="100"/>
      <c r="C57" s="100"/>
      <c r="D57" s="100"/>
      <c r="E57" s="100"/>
      <c r="F57" s="100"/>
      <c r="G57" s="88">
        <f t="shared" si="101"/>
        <v>0</v>
      </c>
      <c r="H57" s="88"/>
      <c r="I57" s="88"/>
      <c r="J57" s="143">
        <f>IFERROR(L76*U76+L84*U84+L92*U92,L84*U84+L92*U92)</f>
        <v>0</v>
      </c>
      <c r="K57" s="143"/>
      <c r="L57" s="88">
        <f>SUMIFS(実績!見積額13,実績!報告者名13,B!$K$1,実績!月13,$A$53,実績!受注確定13,L$52,実績!工種13,$A57)</f>
        <v>0</v>
      </c>
      <c r="M57" s="88"/>
      <c r="N57" s="88"/>
      <c r="O57" s="88">
        <f>SUMIFS(実績!見積額13,実績!報告者名13,B!$K$1,実績!月13,$A$53,実績!受注確定13,O$52,実績!工種13,$A57)</f>
        <v>0</v>
      </c>
      <c r="P57" s="88"/>
      <c r="Q57" s="88"/>
      <c r="R57" s="88">
        <f>SUMIFS(実績!見積額13,実績!報告者名13,B!$K$1,実績!月13,$A$53,実績!受注確定13,R$52,実績!工種13,$A57)</f>
        <v>0</v>
      </c>
      <c r="S57" s="88"/>
      <c r="T57" s="88"/>
      <c r="U57" s="88">
        <f>G57+L57+O57+R57</f>
        <v>0</v>
      </c>
      <c r="V57" s="88"/>
      <c r="W57" s="88"/>
      <c r="X57" s="88">
        <f>SUMIFS(予算!TB,予算!対象ユーザー名,B!K$1,予算!予算月,A$53)</f>
        <v>0</v>
      </c>
      <c r="Y57" s="88"/>
      <c r="Z57" s="88"/>
      <c r="AA57" s="87" t="e">
        <f t="shared" si="102"/>
        <v>#DIV/0!</v>
      </c>
      <c r="AB57" s="112"/>
      <c r="AC57" s="115">
        <f t="shared" si="106"/>
        <v>0</v>
      </c>
      <c r="AD57" s="116"/>
      <c r="AF57" s="100" t="s">
        <v>102</v>
      </c>
      <c r="AG57" s="100"/>
      <c r="AH57" s="100"/>
      <c r="AI57" s="100"/>
      <c r="AJ57" s="100"/>
      <c r="AK57" s="100"/>
      <c r="AL57" s="88">
        <f>SUMIFS(実績!見積額13,実績!報告者名13,B!$K$1,実績!月13,$AF$53,実績!受注確定13,AL$52,実績!工種13,$AF57)</f>
        <v>0</v>
      </c>
      <c r="AM57" s="88"/>
      <c r="AN57" s="88"/>
      <c r="AO57" s="88">
        <f>SUMIFS(実績!見積額13,実績!報告者名13,B!$K$1,実績!月13,$AF$53,実績!受注確定13,AO$52,実績!工種13,$AF57)</f>
        <v>0</v>
      </c>
      <c r="AP57" s="88"/>
      <c r="AQ57" s="88"/>
      <c r="AR57" s="88">
        <f t="shared" si="103"/>
        <v>0</v>
      </c>
      <c r="AS57" s="88"/>
      <c r="AT57" s="88"/>
      <c r="AU57" s="88">
        <f>SUMIFS(予算!TB,予算!対象ユーザー名,$K$1,予算!予算月,AF$53)</f>
        <v>0</v>
      </c>
      <c r="AV57" s="88"/>
      <c r="AW57" s="88"/>
      <c r="AX57" s="87" t="e">
        <f t="shared" si="104"/>
        <v>#DIV/0!</v>
      </c>
      <c r="AY57" s="87"/>
      <c r="BA57" s="88">
        <f>SUMIFS(実績!見積額13,実績!報告者名13,B!$K$1,実績!月13,$AF$53,実績!受注確定13,BA$52,実績!工種13,$AF57)</f>
        <v>0</v>
      </c>
      <c r="BB57" s="88"/>
      <c r="BC57" s="88"/>
      <c r="BD57" s="88">
        <f>AL57+AO57+BA57</f>
        <v>0</v>
      </c>
      <c r="BE57" s="88"/>
      <c r="BF57" s="88"/>
      <c r="BG57" s="88">
        <f>SUMIFS(予算!TB,予算!対象ユーザー名,$K$1,予算!予算月,AF$53)</f>
        <v>0</v>
      </c>
      <c r="BH57" s="88"/>
      <c r="BI57" s="88"/>
      <c r="BJ57" s="87" t="e">
        <f t="shared" si="105"/>
        <v>#DIV/0!</v>
      </c>
      <c r="BK57" s="87"/>
      <c r="BQ57" s="100" t="s">
        <v>102</v>
      </c>
      <c r="BR57" s="100"/>
      <c r="BS57" s="100"/>
      <c r="BT57" s="100"/>
      <c r="BU57" s="100"/>
      <c r="BV57" s="100"/>
      <c r="BW57" s="88">
        <f>SUMIFS(実績!見積額13,実績!報告者名13,B!$K$1,実績!月13,$BQ$53,実績!受注確定13,BW$53,実績!工種13,$BQ57)</f>
        <v>0</v>
      </c>
      <c r="BX57" s="88"/>
      <c r="BY57" s="88"/>
      <c r="BZ57" s="88">
        <f>SUMIFS(実績!見積額13,実績!報告者名13,B!$K$1,実績!月13,BQ$53,実績!受注確定13,BZ56)</f>
        <v>0</v>
      </c>
      <c r="CA57" s="88"/>
      <c r="CB57" s="88"/>
      <c r="CC57" s="88">
        <f>SUM(BW57+BZ57)</f>
        <v>0</v>
      </c>
      <c r="CD57" s="88"/>
      <c r="CE57" s="88"/>
      <c r="CF57" s="88">
        <f>SUMIFS(予算!TB,予算!対象ユーザー名,$K$1,予算!予算月,BQ$53)</f>
        <v>0</v>
      </c>
      <c r="CG57" s="88"/>
      <c r="CH57" s="88"/>
      <c r="CI57" s="87" t="e">
        <f>CC57/CF57</f>
        <v>#DIV/0!</v>
      </c>
      <c r="CJ57" s="87"/>
    </row>
    <row r="58" spans="1:99" ht="18.600000000000001" thickBot="1" x14ac:dyDescent="0.5">
      <c r="A58" s="100" t="s">
        <v>103</v>
      </c>
      <c r="B58" s="100"/>
      <c r="C58" s="100"/>
      <c r="D58" s="100"/>
      <c r="E58" s="100"/>
      <c r="F58" s="100"/>
      <c r="G58" s="88">
        <f t="shared" si="101"/>
        <v>0</v>
      </c>
      <c r="H58" s="88"/>
      <c r="I58" s="88"/>
      <c r="J58" s="143">
        <f>IFERROR(L77*U77+L85*U85+L93*U93,L85*U85+L93*U93)</f>
        <v>0</v>
      </c>
      <c r="K58" s="143"/>
      <c r="L58" s="88">
        <f>SUMIFS(実績!見積額13,実績!報告者名13,B!$K$1,実績!月13,$A$53,実績!受注確定13,L$52,実績!工種13,$A58)</f>
        <v>0</v>
      </c>
      <c r="M58" s="88"/>
      <c r="N58" s="88"/>
      <c r="O58" s="88">
        <f>SUMIFS(実績!見積額13,実績!報告者名13,B!$K$1,実績!月13,$A$53,実績!受注確定13,O$52,実績!工種13,$A58)</f>
        <v>0</v>
      </c>
      <c r="P58" s="88"/>
      <c r="Q58" s="88"/>
      <c r="R58" s="88">
        <f>SUMIFS(実績!見積額13,実績!報告者名13,B!$K$1,実績!月13,$A$53,実績!受注確定13,R$52,実績!工種13,$A58)</f>
        <v>0</v>
      </c>
      <c r="S58" s="88"/>
      <c r="T58" s="88"/>
      <c r="U58" s="88">
        <f>G58+L58+O58+R58</f>
        <v>0</v>
      </c>
      <c r="V58" s="88"/>
      <c r="W58" s="88"/>
      <c r="X58" s="88">
        <f>X54-X55-X56-X57</f>
        <v>0</v>
      </c>
      <c r="Y58" s="88"/>
      <c r="Z58" s="88"/>
      <c r="AA58" s="87" t="e">
        <f t="shared" si="102"/>
        <v>#DIV/0!</v>
      </c>
      <c r="AB58" s="112"/>
      <c r="AC58" s="113">
        <f t="shared" si="106"/>
        <v>0</v>
      </c>
      <c r="AD58" s="114"/>
      <c r="AF58" s="100" t="s">
        <v>103</v>
      </c>
      <c r="AG58" s="100"/>
      <c r="AH58" s="100"/>
      <c r="AI58" s="100"/>
      <c r="AJ58" s="100"/>
      <c r="AK58" s="100"/>
      <c r="AL58" s="88">
        <f>AL54-AL55-AL56-AL57</f>
        <v>0</v>
      </c>
      <c r="AM58" s="88"/>
      <c r="AN58" s="88"/>
      <c r="AO58" s="88">
        <f>AO54-AO55-AO56-AO57</f>
        <v>0</v>
      </c>
      <c r="AP58" s="88"/>
      <c r="AQ58" s="88"/>
      <c r="AR58" s="88">
        <f t="shared" si="103"/>
        <v>0</v>
      </c>
      <c r="AS58" s="88"/>
      <c r="AT58" s="88"/>
      <c r="AU58" s="88">
        <f>AU54-AU55-AU56-AU57</f>
        <v>0</v>
      </c>
      <c r="AV58" s="88"/>
      <c r="AW58" s="88"/>
      <c r="AX58" s="87" t="e">
        <f t="shared" si="104"/>
        <v>#DIV/0!</v>
      </c>
      <c r="AY58" s="87"/>
      <c r="BA58" s="88">
        <f>BA54-BA55-BA56-BA57</f>
        <v>0</v>
      </c>
      <c r="BB58" s="88"/>
      <c r="BC58" s="88"/>
      <c r="BD58" s="88">
        <f>AL58+AO58+BA58</f>
        <v>0</v>
      </c>
      <c r="BE58" s="88"/>
      <c r="BF58" s="88"/>
      <c r="BG58" s="88">
        <f>BG54-BG55-BG56-BG57</f>
        <v>0</v>
      </c>
      <c r="BH58" s="88"/>
      <c r="BI58" s="88"/>
      <c r="BJ58" s="87" t="e">
        <f t="shared" si="105"/>
        <v>#DIV/0!</v>
      </c>
      <c r="BK58" s="87"/>
      <c r="BQ58" s="100" t="s">
        <v>103</v>
      </c>
      <c r="BR58" s="100"/>
      <c r="BS58" s="100"/>
      <c r="BT58" s="100"/>
      <c r="BU58" s="100"/>
      <c r="BV58" s="100"/>
      <c r="BW58" s="88">
        <f>BW54-BW55-BW56-BW57</f>
        <v>0</v>
      </c>
      <c r="BX58" s="88"/>
      <c r="BY58" s="88"/>
      <c r="BZ58" s="88">
        <f>SUMIFS(実績!見積額13,実績!報告者名13,B!$K$1,実績!月13,BQ$53,実績!受注確定13,BZ57)</f>
        <v>0</v>
      </c>
      <c r="CA58" s="88"/>
      <c r="CB58" s="88"/>
      <c r="CC58" s="88">
        <f>SUM(BW58+BZ58)</f>
        <v>0</v>
      </c>
      <c r="CD58" s="88"/>
      <c r="CE58" s="88"/>
      <c r="CF58" s="88">
        <f>CF54-CF55-CF56-CF57</f>
        <v>0</v>
      </c>
      <c r="CG58" s="88"/>
      <c r="CH58" s="88"/>
      <c r="CI58" s="87" t="e">
        <f>CC58/CF58</f>
        <v>#DIV/0!</v>
      </c>
      <c r="CJ58" s="87"/>
    </row>
    <row r="59" spans="1:99" customFormat="1" x14ac:dyDescent="0.45"/>
    <row r="60" spans="1:99" customFormat="1" x14ac:dyDescent="0.45">
      <c r="A60" s="144"/>
      <c r="B60" s="144"/>
      <c r="C60" s="144"/>
      <c r="D60" s="144"/>
      <c r="E60" s="144"/>
      <c r="F60" s="144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99" customFormat="1" x14ac:dyDescent="0.45">
      <c r="A61" s="144"/>
      <c r="B61" s="144"/>
      <c r="C61" s="144"/>
      <c r="D61" s="144"/>
      <c r="E61" s="144"/>
      <c r="F61" s="144"/>
      <c r="G61" s="6"/>
      <c r="H61" s="6"/>
      <c r="I61" s="6"/>
      <c r="J61" s="6"/>
      <c r="K61" s="6"/>
      <c r="L61" s="6"/>
      <c r="M61" s="6"/>
      <c r="N61" s="6"/>
      <c r="O61" s="6"/>
      <c r="P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</row>
    <row r="62" spans="1:99" customFormat="1" x14ac:dyDescent="0.45">
      <c r="A62" s="145"/>
      <c r="B62" s="145"/>
      <c r="C62" s="145"/>
      <c r="D62" s="145"/>
      <c r="E62" s="145"/>
      <c r="F62" s="145"/>
      <c r="G62" s="6"/>
      <c r="H62" s="6"/>
      <c r="I62" s="6"/>
      <c r="J62" s="6"/>
      <c r="K62" s="6"/>
      <c r="L62" s="6"/>
      <c r="M62" s="6"/>
      <c r="N62" s="6"/>
      <c r="O62" s="6"/>
      <c r="P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</row>
    <row r="63" spans="1:99" customFormat="1" x14ac:dyDescent="0.45">
      <c r="A63" s="145"/>
      <c r="B63" s="145"/>
      <c r="C63" s="145"/>
      <c r="D63" s="145"/>
      <c r="E63" s="145"/>
      <c r="F63" s="145"/>
      <c r="G63" s="6"/>
      <c r="H63" s="6"/>
      <c r="I63" s="6"/>
      <c r="J63" s="6"/>
      <c r="K63" s="6"/>
      <c r="L63" s="6"/>
      <c r="M63" s="6"/>
      <c r="N63" s="6"/>
      <c r="O63" s="6"/>
      <c r="P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</row>
    <row r="64" spans="1:99" customFormat="1" x14ac:dyDescent="0.45">
      <c r="A64" s="145"/>
      <c r="B64" s="145"/>
      <c r="C64" s="145"/>
      <c r="D64" s="145"/>
      <c r="E64" s="145"/>
      <c r="F64" s="145"/>
      <c r="G64" s="6"/>
      <c r="H64" s="6"/>
      <c r="I64" s="6"/>
      <c r="J64" s="6"/>
      <c r="K64" s="6"/>
      <c r="L64" s="6"/>
      <c r="M64" s="6"/>
      <c r="N64" s="6"/>
      <c r="O64" s="6"/>
      <c r="P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</row>
    <row r="65" spans="1:112" customFormat="1" x14ac:dyDescent="0.45">
      <c r="A65" s="145"/>
      <c r="B65" s="145"/>
      <c r="C65" s="145"/>
      <c r="D65" s="145"/>
      <c r="E65" s="145"/>
      <c r="F65" s="145"/>
      <c r="G65" s="6"/>
      <c r="H65" s="6"/>
      <c r="I65" s="6"/>
      <c r="J65" s="6"/>
      <c r="K65" s="6"/>
      <c r="L65" s="6"/>
      <c r="M65" s="6"/>
      <c r="N65" s="6"/>
      <c r="O65" s="6"/>
      <c r="P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</row>
    <row r="66" spans="1:112" customFormat="1" x14ac:dyDescent="0.45">
      <c r="A66" s="145"/>
      <c r="B66" s="145"/>
      <c r="C66" s="145"/>
      <c r="D66" s="145"/>
      <c r="E66" s="145"/>
      <c r="F66" s="145"/>
      <c r="G66" s="6"/>
      <c r="H66" s="6"/>
      <c r="I66" s="6"/>
      <c r="J66" s="6"/>
      <c r="K66" s="6"/>
      <c r="L66" s="6"/>
      <c r="M66" s="6"/>
      <c r="N66" s="6"/>
      <c r="O66" s="6"/>
      <c r="P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</row>
    <row r="67" spans="1:112" customFormat="1" x14ac:dyDescent="0.4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</row>
    <row r="68" spans="1:112" customFormat="1" x14ac:dyDescent="0.4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</row>
    <row r="69" spans="1:112" customFormat="1" x14ac:dyDescent="0.4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</row>
    <row r="70" spans="1:112" customFormat="1" x14ac:dyDescent="0.45">
      <c r="A70" t="s">
        <v>147</v>
      </c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</row>
    <row r="71" spans="1:112" customFormat="1" x14ac:dyDescent="0.45">
      <c r="A71" s="86" t="s">
        <v>83</v>
      </c>
      <c r="B71" s="86"/>
      <c r="C71" s="86"/>
      <c r="D71" s="86"/>
      <c r="E71" s="86"/>
      <c r="F71" s="86"/>
      <c r="G71" s="86" t="s">
        <v>82</v>
      </c>
      <c r="H71" s="86"/>
      <c r="I71" s="86"/>
      <c r="J71" s="86"/>
      <c r="K71" s="86"/>
      <c r="L71" s="86" t="s">
        <v>80</v>
      </c>
      <c r="M71" s="86"/>
      <c r="N71" s="86"/>
      <c r="O71" s="86"/>
      <c r="P71" s="86" t="s">
        <v>99</v>
      </c>
      <c r="Q71" s="86"/>
      <c r="R71" s="86"/>
      <c r="S71" s="86"/>
      <c r="T71" s="86"/>
      <c r="U71" s="86" t="s">
        <v>81</v>
      </c>
      <c r="V71" s="86"/>
      <c r="W71" s="86"/>
      <c r="X71" s="86"/>
      <c r="Y71" s="86" t="s">
        <v>104</v>
      </c>
      <c r="Z71" s="86"/>
      <c r="AA71" s="86"/>
      <c r="AB71" s="86"/>
      <c r="AC71" s="86"/>
      <c r="AD71" s="86"/>
      <c r="AE71" s="7"/>
      <c r="AF71" s="7"/>
      <c r="AG71" s="7"/>
      <c r="AH71" s="7"/>
      <c r="AI71" s="7"/>
      <c r="AJ71" s="7"/>
      <c r="AK71" s="7"/>
      <c r="AL71" s="7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</row>
    <row r="72" spans="1:112" customFormat="1" x14ac:dyDescent="0.45">
      <c r="A72" s="86" t="str">
        <f>MONTH(R1)&amp;"月"</f>
        <v>10月</v>
      </c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  <c r="AA72" s="86"/>
      <c r="AB72" s="86"/>
      <c r="AC72" s="86"/>
      <c r="AD72" s="86"/>
      <c r="AE72" s="7"/>
      <c r="AF72" s="7"/>
      <c r="AG72" s="7"/>
      <c r="AH72" s="7"/>
      <c r="AI72" s="7"/>
      <c r="AJ72" s="7"/>
      <c r="AK72" s="7"/>
      <c r="AL72" s="7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</row>
    <row r="73" spans="1:112" customFormat="1" x14ac:dyDescent="0.45">
      <c r="A73" s="100" t="s">
        <v>30</v>
      </c>
      <c r="B73" s="100"/>
      <c r="C73" s="100"/>
      <c r="D73" s="100"/>
      <c r="E73" s="100"/>
      <c r="F73" s="100"/>
      <c r="G73" s="88">
        <f>IFERROR(L73*Y73*U73,0)</f>
        <v>0</v>
      </c>
      <c r="H73" s="88"/>
      <c r="I73" s="88"/>
      <c r="J73" s="88"/>
      <c r="K73" s="88"/>
      <c r="L73" s="106">
        <f>SUMIFS(見積!見積数,見積!報告者名,B!K$1,見積!月,A$72,見積!年,YEAR(B!R1))</f>
        <v>0</v>
      </c>
      <c r="M73" s="106"/>
      <c r="N73" s="106"/>
      <c r="O73" s="106"/>
      <c r="P73" s="88">
        <f>SUMIFS(見積!見積額,見積!報告者名,B!K$1,見積!月,A$72,見積!年,YEAR(B!R1))</f>
        <v>0</v>
      </c>
      <c r="Q73" s="88"/>
      <c r="R73" s="88"/>
      <c r="S73" s="88"/>
      <c r="T73" s="88"/>
      <c r="U73" s="107">
        <f>VLOOKUP(B!$K$1,受注率!$A$3:$P$15,2,FALSE)</f>
        <v>8.2375478927203066E-2</v>
      </c>
      <c r="V73" s="107"/>
      <c r="W73" s="107"/>
      <c r="X73" s="107"/>
      <c r="Y73" s="88" t="str">
        <f>IFERROR(P73/L73,"")</f>
        <v/>
      </c>
      <c r="Z73" s="88"/>
      <c r="AA73" s="88"/>
      <c r="AB73" s="88"/>
      <c r="AC73" s="88"/>
      <c r="AD73" s="88"/>
      <c r="AE73" s="25"/>
      <c r="AF73" s="25"/>
      <c r="AG73" s="25"/>
      <c r="AH73" s="25"/>
      <c r="AI73" s="25"/>
      <c r="AJ73" s="25"/>
      <c r="AK73" s="25"/>
      <c r="AL73" s="25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</row>
    <row r="74" spans="1:112" customFormat="1" x14ac:dyDescent="0.45">
      <c r="A74" s="100" t="s">
        <v>100</v>
      </c>
      <c r="B74" s="100"/>
      <c r="C74" s="100"/>
      <c r="D74" s="100"/>
      <c r="E74" s="100"/>
      <c r="F74" s="100"/>
      <c r="G74" s="88">
        <f>IFERROR(L74*Y74*U74,0)</f>
        <v>0</v>
      </c>
      <c r="H74" s="88"/>
      <c r="I74" s="88"/>
      <c r="J74" s="88"/>
      <c r="K74" s="88"/>
      <c r="L74" s="106">
        <f>SUMIFS(見積!見積数,見積!報告者名,B!K$1,見積!月,A$72,見積!工種,A74,見積!年,YEAR(B!R1))</f>
        <v>0</v>
      </c>
      <c r="M74" s="106"/>
      <c r="N74" s="106"/>
      <c r="O74" s="106"/>
      <c r="P74" s="88">
        <f>SUMIFS(見積!見積額,見積!報告者名,B!K$1,見積!月,A$72,見積!工種,A74,見積!年,YEAR(B!R1))</f>
        <v>0</v>
      </c>
      <c r="Q74" s="88"/>
      <c r="R74" s="88"/>
      <c r="S74" s="88"/>
      <c r="T74" s="88"/>
      <c r="U74" s="107">
        <f>VLOOKUP(B!$K$1,受注率!$A$3:$P$15,3,FALSE)</f>
        <v>0.12103746397694524</v>
      </c>
      <c r="V74" s="107"/>
      <c r="W74" s="107"/>
      <c r="X74" s="107"/>
      <c r="Y74" s="88" t="str">
        <f>IFERROR(P74/L74,"")</f>
        <v/>
      </c>
      <c r="Z74" s="88"/>
      <c r="AA74" s="88"/>
      <c r="AB74" s="88"/>
      <c r="AC74" s="88"/>
      <c r="AD74" s="88"/>
      <c r="AE74" s="25"/>
      <c r="AF74" s="25"/>
      <c r="AG74" s="25"/>
      <c r="AH74" s="25"/>
      <c r="AI74" s="25"/>
      <c r="AJ74" s="25"/>
      <c r="AK74" s="25"/>
      <c r="AL74" s="25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</row>
    <row r="75" spans="1:112" customFormat="1" x14ac:dyDescent="0.45">
      <c r="A75" s="100" t="s">
        <v>101</v>
      </c>
      <c r="B75" s="100"/>
      <c r="C75" s="100"/>
      <c r="D75" s="100"/>
      <c r="E75" s="100"/>
      <c r="F75" s="100"/>
      <c r="G75" s="88">
        <f>IFERROR(L75*Y75*U75,0)</f>
        <v>0</v>
      </c>
      <c r="H75" s="88"/>
      <c r="I75" s="88"/>
      <c r="J75" s="88"/>
      <c r="K75" s="88"/>
      <c r="L75" s="106">
        <f>SUMIFS(見積!見積数,見積!報告者名,B!K$1,見積!月,A$72,見積!工種,A75,見積!年,YEAR(B!R1))</f>
        <v>0</v>
      </c>
      <c r="M75" s="106"/>
      <c r="N75" s="106"/>
      <c r="O75" s="106"/>
      <c r="P75" s="88">
        <f>SUMIFS(見積!見積額,見積!報告者名,B!K$1,見積!月,A$72,見積!工種,A75,見積!年,YEAR(B!R1))</f>
        <v>0</v>
      </c>
      <c r="Q75" s="88"/>
      <c r="R75" s="88"/>
      <c r="S75" s="88"/>
      <c r="T75" s="88"/>
      <c r="U75" s="107">
        <f>VLOOKUP(B!$K$1,受注率!$A$3:$P$15,4,FALSE)</f>
        <v>0.10112359550561797</v>
      </c>
      <c r="V75" s="107"/>
      <c r="W75" s="107"/>
      <c r="X75" s="107"/>
      <c r="Y75" s="88" t="str">
        <f>IFERROR(P75/L75,"")</f>
        <v/>
      </c>
      <c r="Z75" s="88"/>
      <c r="AA75" s="88"/>
      <c r="AB75" s="88"/>
      <c r="AC75" s="88"/>
      <c r="AD75" s="88"/>
      <c r="AE75" s="25"/>
      <c r="AF75" s="25"/>
      <c r="AG75" s="25"/>
      <c r="AH75" s="25"/>
      <c r="AI75" s="25"/>
      <c r="AJ75" s="25"/>
      <c r="AK75" s="25"/>
      <c r="AL75" s="25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</row>
    <row r="76" spans="1:112" customFormat="1" x14ac:dyDescent="0.45">
      <c r="A76" s="100" t="s">
        <v>102</v>
      </c>
      <c r="B76" s="100"/>
      <c r="C76" s="100"/>
      <c r="D76" s="100"/>
      <c r="E76" s="100"/>
      <c r="F76" s="100"/>
      <c r="G76" s="88">
        <f>IFERROR(L76*Y76*U76,0)</f>
        <v>0</v>
      </c>
      <c r="H76" s="88"/>
      <c r="I76" s="88"/>
      <c r="J76" s="88"/>
      <c r="K76" s="88"/>
      <c r="L76" s="106">
        <f>SUMIFS(見積!見積数,見積!報告者名,B!K$1,見積!月,A$72,見積!工種,A76,見積!年,YEAR(B!R1))</f>
        <v>0</v>
      </c>
      <c r="M76" s="106"/>
      <c r="N76" s="106"/>
      <c r="O76" s="106"/>
      <c r="P76" s="88">
        <f>SUMIFS(見積!見積額,見積!報告者名,B!K$1,見積!月,A$72,見積!工種,A76,見積!年,YEAR(B!R1))</f>
        <v>0</v>
      </c>
      <c r="Q76" s="88"/>
      <c r="R76" s="88"/>
      <c r="S76" s="88"/>
      <c r="T76" s="88"/>
      <c r="U76" s="107">
        <f>VLOOKUP(B!$K$1,受注率!$A$3:$P$15,5,FALSE)</f>
        <v>5.7040998217468802E-2</v>
      </c>
      <c r="V76" s="107"/>
      <c r="W76" s="107"/>
      <c r="X76" s="107"/>
      <c r="Y76" s="88" t="str">
        <f>IFERROR(P76/L76,"")</f>
        <v/>
      </c>
      <c r="Z76" s="88"/>
      <c r="AA76" s="88"/>
      <c r="AB76" s="88"/>
      <c r="AC76" s="88"/>
      <c r="AD76" s="88"/>
      <c r="AE76" s="25"/>
      <c r="AF76" s="25"/>
      <c r="AG76" s="25"/>
      <c r="AH76" s="25"/>
      <c r="AI76" s="25"/>
      <c r="AJ76" s="25"/>
      <c r="AK76" s="25"/>
      <c r="AL76" s="25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</row>
    <row r="77" spans="1:112" customFormat="1" x14ac:dyDescent="0.45">
      <c r="A77" s="100" t="s">
        <v>103</v>
      </c>
      <c r="B77" s="100"/>
      <c r="C77" s="100"/>
      <c r="D77" s="100"/>
      <c r="E77" s="100"/>
      <c r="F77" s="100"/>
      <c r="G77" s="88">
        <f>IFERROR(L77*Y77*U77,0)</f>
        <v>0</v>
      </c>
      <c r="H77" s="88"/>
      <c r="I77" s="88"/>
      <c r="J77" s="88"/>
      <c r="K77" s="88"/>
      <c r="L77" s="106">
        <f>L73-L74-L75-L76</f>
        <v>0</v>
      </c>
      <c r="M77" s="106"/>
      <c r="N77" s="106"/>
      <c r="O77" s="106"/>
      <c r="P77" s="88">
        <f>P73-P74-P75-P76</f>
        <v>0</v>
      </c>
      <c r="Q77" s="88"/>
      <c r="R77" s="88"/>
      <c r="S77" s="88"/>
      <c r="T77" s="88"/>
      <c r="U77" s="107">
        <f>VLOOKUP(B!$K$1,受注率!$A$3:$P$15,6,FALSE)</f>
        <v>6.3829787234042548E-2</v>
      </c>
      <c r="V77" s="107"/>
      <c r="W77" s="107"/>
      <c r="X77" s="107"/>
      <c r="Y77" s="88" t="str">
        <f>IFERROR(P77/L77,"")</f>
        <v/>
      </c>
      <c r="Z77" s="88"/>
      <c r="AA77" s="88"/>
      <c r="AB77" s="88"/>
      <c r="AC77" s="88"/>
      <c r="AD77" s="88"/>
      <c r="AE77" s="25"/>
      <c r="AF77" s="25"/>
      <c r="AG77" s="25"/>
      <c r="AH77" s="25"/>
      <c r="AI77" s="25"/>
      <c r="AJ77" s="25"/>
      <c r="AK77" s="25"/>
      <c r="AL77" s="25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</row>
    <row r="78" spans="1:112" customFormat="1" x14ac:dyDescent="0.45">
      <c r="A78" t="s">
        <v>148</v>
      </c>
      <c r="AG78" t="s">
        <v>153</v>
      </c>
      <c r="AY78" t="s">
        <v>172</v>
      </c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R78" t="s">
        <v>155</v>
      </c>
      <c r="CJ78" t="s">
        <v>174</v>
      </c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</row>
    <row r="79" spans="1:112" customFormat="1" x14ac:dyDescent="0.45">
      <c r="A79" s="86" t="s">
        <v>83</v>
      </c>
      <c r="B79" s="86"/>
      <c r="C79" s="86"/>
      <c r="D79" s="86"/>
      <c r="E79" s="86"/>
      <c r="F79" s="86"/>
      <c r="G79" s="86" t="s">
        <v>82</v>
      </c>
      <c r="H79" s="86"/>
      <c r="I79" s="86"/>
      <c r="J79" s="86"/>
      <c r="K79" s="86"/>
      <c r="L79" s="86" t="s">
        <v>80</v>
      </c>
      <c r="M79" s="86"/>
      <c r="N79" s="86"/>
      <c r="O79" s="86"/>
      <c r="P79" s="86" t="s">
        <v>99</v>
      </c>
      <c r="Q79" s="86"/>
      <c r="R79" s="86"/>
      <c r="S79" s="86"/>
      <c r="T79" s="86"/>
      <c r="U79" s="86" t="s">
        <v>81</v>
      </c>
      <c r="V79" s="86"/>
      <c r="W79" s="86"/>
      <c r="X79" s="86"/>
      <c r="Y79" s="86" t="s">
        <v>104</v>
      </c>
      <c r="Z79" s="86"/>
      <c r="AA79" s="86"/>
      <c r="AB79" s="86"/>
      <c r="AC79" s="86"/>
      <c r="AD79" s="86"/>
      <c r="AE79" s="7"/>
      <c r="AF79" s="86" t="s">
        <v>83</v>
      </c>
      <c r="AG79" s="86"/>
      <c r="AH79" s="86"/>
      <c r="AI79" s="86"/>
      <c r="AJ79" s="86"/>
      <c r="AK79" s="86"/>
      <c r="AL79" s="86" t="s">
        <v>117</v>
      </c>
      <c r="AM79" s="86"/>
      <c r="AN79" s="86"/>
      <c r="AO79" s="86" t="s">
        <v>150</v>
      </c>
      <c r="AP79" s="86"/>
      <c r="AQ79" s="86"/>
      <c r="AR79" s="86" t="s">
        <v>151</v>
      </c>
      <c r="AS79" s="86"/>
      <c r="AT79" s="86"/>
      <c r="AU79" s="86" t="s">
        <v>152</v>
      </c>
      <c r="AV79" s="86"/>
      <c r="AW79" s="86"/>
      <c r="AX79" s="86" t="s">
        <v>83</v>
      </c>
      <c r="AY79" s="86"/>
      <c r="AZ79" s="86"/>
      <c r="BA79" s="86"/>
      <c r="BB79" s="86"/>
      <c r="BC79" s="86"/>
      <c r="BD79" s="86" t="s">
        <v>117</v>
      </c>
      <c r="BE79" s="86"/>
      <c r="BF79" s="86"/>
      <c r="BG79" s="86" t="s">
        <v>150</v>
      </c>
      <c r="BH79" s="86"/>
      <c r="BI79" s="86"/>
      <c r="BJ79" s="86" t="s">
        <v>151</v>
      </c>
      <c r="BK79" s="86"/>
      <c r="BL79" s="86"/>
      <c r="BM79" s="86" t="s">
        <v>152</v>
      </c>
      <c r="BN79" s="86"/>
      <c r="BO79" s="86"/>
      <c r="BP79" s="6"/>
      <c r="BQ79" s="86" t="s">
        <v>83</v>
      </c>
      <c r="BR79" s="86"/>
      <c r="BS79" s="86"/>
      <c r="BT79" s="86"/>
      <c r="BU79" s="86"/>
      <c r="BV79" s="86"/>
      <c r="BW79" s="86" t="s">
        <v>117</v>
      </c>
      <c r="BX79" s="86"/>
      <c r="BY79" s="86"/>
      <c r="BZ79" s="86" t="s">
        <v>150</v>
      </c>
      <c r="CA79" s="86"/>
      <c r="CB79" s="86"/>
      <c r="CC79" s="86" t="s">
        <v>151</v>
      </c>
      <c r="CD79" s="86"/>
      <c r="CE79" s="86"/>
      <c r="CF79" s="86" t="s">
        <v>152</v>
      </c>
      <c r="CG79" s="86"/>
      <c r="CH79" s="86"/>
      <c r="CI79" s="86" t="s">
        <v>83</v>
      </c>
      <c r="CJ79" s="86"/>
      <c r="CK79" s="86"/>
      <c r="CL79" s="86"/>
      <c r="CM79" s="86"/>
      <c r="CN79" s="86"/>
      <c r="CO79" s="86" t="s">
        <v>117</v>
      </c>
      <c r="CP79" s="86"/>
      <c r="CQ79" s="86"/>
      <c r="CR79" s="86" t="s">
        <v>150</v>
      </c>
      <c r="CS79" s="86"/>
      <c r="CT79" s="86"/>
      <c r="CU79" s="86" t="s">
        <v>151</v>
      </c>
      <c r="CV79" s="86"/>
      <c r="CW79" s="86"/>
      <c r="CX79" s="86" t="s">
        <v>152</v>
      </c>
      <c r="CY79" s="86"/>
      <c r="CZ79" s="86"/>
    </row>
    <row r="80" spans="1:112" customFormat="1" x14ac:dyDescent="0.45">
      <c r="A80" s="86" t="str">
        <f>MONTH(EDATE(R1,-1))&amp;"月"</f>
        <v>9月</v>
      </c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  <c r="AB80" s="86"/>
      <c r="AC80" s="86"/>
      <c r="AD80" s="86"/>
      <c r="AE80" s="7"/>
      <c r="AF80" s="86" t="str">
        <f>AF53</f>
        <v>11月</v>
      </c>
      <c r="AG80" s="86"/>
      <c r="AH80" s="86"/>
      <c r="AI80" s="86"/>
      <c r="AJ80" s="86"/>
      <c r="AK80" s="86"/>
      <c r="AL80" s="86"/>
      <c r="AM80" s="86"/>
      <c r="AN80" s="86"/>
      <c r="AO80" s="86" t="s">
        <v>120</v>
      </c>
      <c r="AP80" s="86"/>
      <c r="AQ80" s="86"/>
      <c r="AR80" s="86" t="s">
        <v>119</v>
      </c>
      <c r="AS80" s="86"/>
      <c r="AT80" s="86"/>
      <c r="AU80" s="86" t="s">
        <v>118</v>
      </c>
      <c r="AV80" s="86"/>
      <c r="AW80" s="86"/>
      <c r="AX80" s="86" t="str">
        <f>AF53</f>
        <v>11月</v>
      </c>
      <c r="AY80" s="86"/>
      <c r="AZ80" s="86"/>
      <c r="BA80" s="86"/>
      <c r="BB80" s="86"/>
      <c r="BC80" s="86"/>
      <c r="BD80" s="86"/>
      <c r="BE80" s="86"/>
      <c r="BF80" s="86"/>
      <c r="BG80" s="86" t="s">
        <v>120</v>
      </c>
      <c r="BH80" s="86"/>
      <c r="BI80" s="86"/>
      <c r="BJ80" s="86" t="s">
        <v>119</v>
      </c>
      <c r="BK80" s="86"/>
      <c r="BL80" s="86"/>
      <c r="BM80" s="86" t="s">
        <v>118</v>
      </c>
      <c r="BN80" s="86"/>
      <c r="BO80" s="86"/>
      <c r="BP80" s="6"/>
      <c r="BQ80" s="86" t="str">
        <f>BQ53</f>
        <v>10月</v>
      </c>
      <c r="BR80" s="86"/>
      <c r="BS80" s="86"/>
      <c r="BT80" s="86"/>
      <c r="BU80" s="86"/>
      <c r="BV80" s="86"/>
      <c r="BW80" s="86"/>
      <c r="BX80" s="86"/>
      <c r="BY80" s="86"/>
      <c r="BZ80" s="86" t="s">
        <v>120</v>
      </c>
      <c r="CA80" s="86"/>
      <c r="CB80" s="86"/>
      <c r="CC80" s="86" t="s">
        <v>119</v>
      </c>
      <c r="CD80" s="86"/>
      <c r="CE80" s="86"/>
      <c r="CF80" s="86" t="s">
        <v>118</v>
      </c>
      <c r="CG80" s="86"/>
      <c r="CH80" s="86"/>
      <c r="CI80" s="86" t="str">
        <f>BQ53</f>
        <v>10月</v>
      </c>
      <c r="CJ80" s="86"/>
      <c r="CK80" s="86"/>
      <c r="CL80" s="86"/>
      <c r="CM80" s="86"/>
      <c r="CN80" s="86"/>
      <c r="CO80" s="86"/>
      <c r="CP80" s="86"/>
      <c r="CQ80" s="86"/>
      <c r="CR80" s="86" t="s">
        <v>120</v>
      </c>
      <c r="CS80" s="86"/>
      <c r="CT80" s="86"/>
      <c r="CU80" s="86" t="s">
        <v>119</v>
      </c>
      <c r="CV80" s="86"/>
      <c r="CW80" s="86"/>
      <c r="CX80" s="86" t="s">
        <v>118</v>
      </c>
      <c r="CY80" s="86"/>
      <c r="CZ80" s="86"/>
    </row>
    <row r="81" spans="1:104" customFormat="1" x14ac:dyDescent="0.45">
      <c r="A81" s="100" t="s">
        <v>30</v>
      </c>
      <c r="B81" s="100"/>
      <c r="C81" s="100"/>
      <c r="D81" s="100"/>
      <c r="E81" s="100"/>
      <c r="F81" s="100"/>
      <c r="G81" s="88">
        <f>IFERROR(L81*Y81*U81,0)</f>
        <v>0</v>
      </c>
      <c r="H81" s="88"/>
      <c r="I81" s="88"/>
      <c r="J81" s="88"/>
      <c r="K81" s="88"/>
      <c r="L81" s="106">
        <f>SUMIFS(見積!見積数,見積!報告者名,B!K$1,見積!月,A$80,見積!年,YEAR(EDATE(B!R1,-1)))</f>
        <v>0</v>
      </c>
      <c r="M81" s="106"/>
      <c r="N81" s="106"/>
      <c r="O81" s="106"/>
      <c r="P81" s="88">
        <f>SUMIFS(見積!見積額,見積!報告者名,B!K$1,見積!月,A$80,見積!年,YEAR(EDATE(B!R1,-1)))</f>
        <v>0</v>
      </c>
      <c r="Q81" s="88"/>
      <c r="R81" s="88"/>
      <c r="S81" s="88"/>
      <c r="T81" s="88"/>
      <c r="U81" s="107">
        <f>VLOOKUP(B!$K$1,受注率!$A$3:$P$15,7,FALSE)</f>
        <v>3.8314176245210725E-2</v>
      </c>
      <c r="V81" s="107"/>
      <c r="W81" s="107"/>
      <c r="X81" s="107"/>
      <c r="Y81" s="88" t="str">
        <f>IFERROR(P81/L81,"")</f>
        <v/>
      </c>
      <c r="Z81" s="88"/>
      <c r="AA81" s="88"/>
      <c r="AB81" s="88"/>
      <c r="AC81" s="88"/>
      <c r="AD81" s="88"/>
      <c r="AE81" s="25"/>
      <c r="AF81" s="100" t="s">
        <v>30</v>
      </c>
      <c r="AG81" s="100"/>
      <c r="AH81" s="100"/>
      <c r="AI81" s="100"/>
      <c r="AJ81" s="100"/>
      <c r="AK81" s="100"/>
      <c r="AL81" s="105">
        <f>AU54-AO81</f>
        <v>0</v>
      </c>
      <c r="AM81" s="105"/>
      <c r="AN81" s="105"/>
      <c r="AO81" s="88">
        <f>AU81*AR81</f>
        <v>0</v>
      </c>
      <c r="AP81" s="88"/>
      <c r="AQ81" s="88"/>
      <c r="AR81" s="104">
        <v>0.7</v>
      </c>
      <c r="AS81" s="104"/>
      <c r="AT81" s="104"/>
      <c r="AU81" s="88">
        <f>SUMIFS(予算!目標金額,予算!対象ユーザー名,B!K$1,予算!予算月,AF$80)</f>
        <v>0</v>
      </c>
      <c r="AV81" s="88"/>
      <c r="AW81" s="88"/>
      <c r="AX81" s="100" t="s">
        <v>30</v>
      </c>
      <c r="AY81" s="100"/>
      <c r="AZ81" s="100"/>
      <c r="BA81" s="100"/>
      <c r="BB81" s="100"/>
      <c r="BC81" s="100"/>
      <c r="BD81" s="105">
        <f>AU54-BG81</f>
        <v>0</v>
      </c>
      <c r="BE81" s="105"/>
      <c r="BF81" s="105"/>
      <c r="BG81" s="88">
        <f>BM81*BJ81</f>
        <v>0</v>
      </c>
      <c r="BH81" s="88"/>
      <c r="BI81" s="88"/>
      <c r="BJ81" s="104">
        <v>0.8</v>
      </c>
      <c r="BK81" s="104"/>
      <c r="BL81" s="104"/>
      <c r="BM81" s="88">
        <f>SUMIFS(予算!目標金額,予算!対象ユーザー名,B!K$1,予算!予算月,AX$80)</f>
        <v>0</v>
      </c>
      <c r="BN81" s="88"/>
      <c r="BO81" s="88"/>
      <c r="BP81" s="6"/>
      <c r="BQ81" s="100" t="s">
        <v>30</v>
      </c>
      <c r="BR81" s="100"/>
      <c r="BS81" s="100"/>
      <c r="BT81" s="100"/>
      <c r="BU81" s="100"/>
      <c r="BV81" s="100"/>
      <c r="BW81" s="105">
        <f>CC54-BZ81</f>
        <v>0</v>
      </c>
      <c r="BX81" s="105"/>
      <c r="BY81" s="105"/>
      <c r="BZ81" s="88">
        <f>CF81*CC81</f>
        <v>0</v>
      </c>
      <c r="CA81" s="88"/>
      <c r="CB81" s="88"/>
      <c r="CC81" s="104">
        <v>1</v>
      </c>
      <c r="CD81" s="104"/>
      <c r="CE81" s="104"/>
      <c r="CF81" s="88">
        <f>SUMIFS(予算!目標金額,予算!対象ユーザー名,B!$K$1,予算!予算月,BQ$80)</f>
        <v>0</v>
      </c>
      <c r="CG81" s="88"/>
      <c r="CH81" s="88"/>
      <c r="CI81" s="100" t="s">
        <v>30</v>
      </c>
      <c r="CJ81" s="100"/>
      <c r="CK81" s="100"/>
      <c r="CL81" s="100"/>
      <c r="CM81" s="100"/>
      <c r="CN81" s="100"/>
      <c r="CO81" s="105">
        <f>BW54-CR81</f>
        <v>0</v>
      </c>
      <c r="CP81" s="105"/>
      <c r="CQ81" s="105"/>
      <c r="CR81" s="88">
        <f>CX81*CU81</f>
        <v>0</v>
      </c>
      <c r="CS81" s="88"/>
      <c r="CT81" s="88"/>
      <c r="CU81" s="104">
        <v>0.9</v>
      </c>
      <c r="CV81" s="104"/>
      <c r="CW81" s="104"/>
      <c r="CX81" s="88">
        <f>SUMIFS(予算!目標金額,予算!対象ユーザー名,B!$K$1,予算!予算月,CI$80)</f>
        <v>0</v>
      </c>
      <c r="CY81" s="88"/>
      <c r="CZ81" s="88"/>
    </row>
    <row r="82" spans="1:104" customFormat="1" x14ac:dyDescent="0.45">
      <c r="A82" s="100" t="s">
        <v>100</v>
      </c>
      <c r="B82" s="100"/>
      <c r="C82" s="100"/>
      <c r="D82" s="100"/>
      <c r="E82" s="100"/>
      <c r="F82" s="100"/>
      <c r="G82" s="88">
        <f>IFERROR(L82*Y82*U82,0)</f>
        <v>0</v>
      </c>
      <c r="H82" s="88"/>
      <c r="I82" s="88"/>
      <c r="J82" s="88"/>
      <c r="K82" s="88"/>
      <c r="L82" s="106">
        <f>SUMIFS(見積!見積数,見積!報告者名,B!K$1,見積!月,A$80,見積!工種,A82,見積!年,YEAR(EDATE(B!R1,-1)))</f>
        <v>0</v>
      </c>
      <c r="M82" s="106"/>
      <c r="N82" s="106"/>
      <c r="O82" s="106"/>
      <c r="P82" s="88">
        <f>SUMIFS(見積!見積額,見積!報告者名,B!K$1,見積!月,A$80,見積!工種,A82,見積!年,YEAR(EDATE(B!R1,-1)))</f>
        <v>0</v>
      </c>
      <c r="Q82" s="88"/>
      <c r="R82" s="88"/>
      <c r="S82" s="88"/>
      <c r="T82" s="88"/>
      <c r="U82" s="107">
        <f>VLOOKUP(B!$K$1,受注率!$A$3:$P$15,8,FALSE)</f>
        <v>4.6109510086455328E-2</v>
      </c>
      <c r="V82" s="107"/>
      <c r="W82" s="107"/>
      <c r="X82" s="107"/>
      <c r="Y82" s="88" t="str">
        <f>IFERROR(P82/L82,"")</f>
        <v/>
      </c>
      <c r="Z82" s="88"/>
      <c r="AA82" s="88"/>
      <c r="AB82" s="88"/>
      <c r="AC82" s="88"/>
      <c r="AD82" s="88"/>
      <c r="AE82" s="25"/>
      <c r="AF82" s="100" t="s">
        <v>100</v>
      </c>
      <c r="AG82" s="100"/>
      <c r="AH82" s="100"/>
      <c r="AI82" s="100"/>
      <c r="AJ82" s="100"/>
      <c r="AK82" s="100"/>
      <c r="AL82" s="105">
        <f>AU55-AO82</f>
        <v>0</v>
      </c>
      <c r="AM82" s="105"/>
      <c r="AN82" s="105"/>
      <c r="AO82" s="88">
        <f t="shared" ref="AO82:AO85" si="107">AU82*AR82</f>
        <v>0</v>
      </c>
      <c r="AP82" s="88"/>
      <c r="AQ82" s="88"/>
      <c r="AR82" s="104">
        <v>0.7</v>
      </c>
      <c r="AS82" s="104"/>
      <c r="AT82" s="104"/>
      <c r="AU82" s="88">
        <f>SUMIFS(予算!AP,予算!対象ユーザー名,B!$K$1,予算!予算月,AF$80)</f>
        <v>0</v>
      </c>
      <c r="AV82" s="88"/>
      <c r="AW82" s="88"/>
      <c r="AX82" s="100" t="s">
        <v>100</v>
      </c>
      <c r="AY82" s="100"/>
      <c r="AZ82" s="100"/>
      <c r="BA82" s="100"/>
      <c r="BB82" s="100"/>
      <c r="BC82" s="100"/>
      <c r="BD82" s="105">
        <f>AU55-BG82</f>
        <v>0</v>
      </c>
      <c r="BE82" s="105"/>
      <c r="BF82" s="105"/>
      <c r="BG82" s="88">
        <f t="shared" ref="BG82:BG85" si="108">BM82*BJ82</f>
        <v>0</v>
      </c>
      <c r="BH82" s="88"/>
      <c r="BI82" s="88"/>
      <c r="BJ82" s="104">
        <v>0.8</v>
      </c>
      <c r="BK82" s="104"/>
      <c r="BL82" s="104"/>
      <c r="BM82" s="88">
        <f>SUMIFS(予算!AP,予算!対象ユーザー名,B!$K$1,予算!予算月,AX$80)</f>
        <v>0</v>
      </c>
      <c r="BN82" s="88"/>
      <c r="BO82" s="88"/>
      <c r="BP82" s="6"/>
      <c r="BQ82" s="100" t="s">
        <v>100</v>
      </c>
      <c r="BR82" s="100"/>
      <c r="BS82" s="100"/>
      <c r="BT82" s="100"/>
      <c r="BU82" s="100"/>
      <c r="BV82" s="100"/>
      <c r="BW82" s="105">
        <f>CC55-BZ82</f>
        <v>0</v>
      </c>
      <c r="BX82" s="105"/>
      <c r="BY82" s="105"/>
      <c r="BZ82" s="88">
        <f t="shared" ref="BZ82:BZ85" si="109">CF82*CC82</f>
        <v>0</v>
      </c>
      <c r="CA82" s="88"/>
      <c r="CB82" s="88"/>
      <c r="CC82" s="104">
        <v>1</v>
      </c>
      <c r="CD82" s="104"/>
      <c r="CE82" s="104"/>
      <c r="CF82" s="88">
        <f>SUMIFS(予算!AP,予算!対象ユーザー名,B!$K$1,予算!予算月,BQ$80)</f>
        <v>0</v>
      </c>
      <c r="CG82" s="88"/>
      <c r="CH82" s="88"/>
      <c r="CI82" s="100" t="s">
        <v>100</v>
      </c>
      <c r="CJ82" s="100"/>
      <c r="CK82" s="100"/>
      <c r="CL82" s="100"/>
      <c r="CM82" s="100"/>
      <c r="CN82" s="100"/>
      <c r="CO82" s="105">
        <f>BW55-CR82</f>
        <v>0</v>
      </c>
      <c r="CP82" s="105"/>
      <c r="CQ82" s="105"/>
      <c r="CR82" s="88">
        <f t="shared" ref="CR82:CR85" si="110">CX82*CU82</f>
        <v>0</v>
      </c>
      <c r="CS82" s="88"/>
      <c r="CT82" s="88"/>
      <c r="CU82" s="104">
        <v>0.9</v>
      </c>
      <c r="CV82" s="104"/>
      <c r="CW82" s="104"/>
      <c r="CX82" s="88">
        <f>SUMIFS(予算!AP,予算!対象ユーザー名,B!$K$1,予算!予算月,CI$80)</f>
        <v>0</v>
      </c>
      <c r="CY82" s="88"/>
      <c r="CZ82" s="88"/>
    </row>
    <row r="83" spans="1:104" customFormat="1" x14ac:dyDescent="0.45">
      <c r="A83" s="100" t="s">
        <v>101</v>
      </c>
      <c r="B83" s="100"/>
      <c r="C83" s="100"/>
      <c r="D83" s="100"/>
      <c r="E83" s="100"/>
      <c r="F83" s="100"/>
      <c r="G83" s="88">
        <f>IFERROR(L83*Y83*U83,0)</f>
        <v>0</v>
      </c>
      <c r="H83" s="88"/>
      <c r="I83" s="88"/>
      <c r="J83" s="88"/>
      <c r="K83" s="88"/>
      <c r="L83" s="106">
        <f>SUMIFS(見積!見積数,見積!報告者名,B!K$1,見積!月,A$80,見積!工種,A83,見積!年,YEAR(EDATE(B!R1,-1)))</f>
        <v>0</v>
      </c>
      <c r="M83" s="106"/>
      <c r="N83" s="106"/>
      <c r="O83" s="106"/>
      <c r="P83" s="88">
        <f>SUMIFS(見積!見積額,見積!報告者名,B!K$1,見積!月,A$80,見積!工種,A83,見積!年,YEAR(EDATE(B!R1,-1)))</f>
        <v>0</v>
      </c>
      <c r="Q83" s="88"/>
      <c r="R83" s="88"/>
      <c r="S83" s="88"/>
      <c r="T83" s="88"/>
      <c r="U83" s="107">
        <f>VLOOKUP(B!$K$1,受注率!$A$3:$P$15,9,FALSE)</f>
        <v>4.49438202247191E-2</v>
      </c>
      <c r="V83" s="107"/>
      <c r="W83" s="107"/>
      <c r="X83" s="107"/>
      <c r="Y83" s="88" t="str">
        <f>IFERROR(P83/L83,"")</f>
        <v/>
      </c>
      <c r="Z83" s="88"/>
      <c r="AA83" s="88"/>
      <c r="AB83" s="88"/>
      <c r="AC83" s="88"/>
      <c r="AD83" s="88"/>
      <c r="AE83" s="25"/>
      <c r="AF83" s="100" t="s">
        <v>101</v>
      </c>
      <c r="AG83" s="100"/>
      <c r="AH83" s="100"/>
      <c r="AI83" s="100"/>
      <c r="AJ83" s="100"/>
      <c r="AK83" s="100"/>
      <c r="AL83" s="105">
        <f>AU56-AO83</f>
        <v>0</v>
      </c>
      <c r="AM83" s="105"/>
      <c r="AN83" s="105"/>
      <c r="AO83" s="88">
        <f t="shared" si="107"/>
        <v>0</v>
      </c>
      <c r="AP83" s="88"/>
      <c r="AQ83" s="88"/>
      <c r="AR83" s="104">
        <v>0.7</v>
      </c>
      <c r="AS83" s="104"/>
      <c r="AT83" s="104"/>
      <c r="AU83" s="88">
        <f>SUMIFS(予算!SP,予算!対象ユーザー名,B!$K$1,予算!予算月,AF$80)</f>
        <v>0</v>
      </c>
      <c r="AV83" s="88"/>
      <c r="AW83" s="88"/>
      <c r="AX83" s="100" t="s">
        <v>101</v>
      </c>
      <c r="AY83" s="100"/>
      <c r="AZ83" s="100"/>
      <c r="BA83" s="100"/>
      <c r="BB83" s="100"/>
      <c r="BC83" s="100"/>
      <c r="BD83" s="105">
        <f>AU56-BG83</f>
        <v>0</v>
      </c>
      <c r="BE83" s="105"/>
      <c r="BF83" s="105"/>
      <c r="BG83" s="88">
        <f t="shared" si="108"/>
        <v>0</v>
      </c>
      <c r="BH83" s="88"/>
      <c r="BI83" s="88"/>
      <c r="BJ83" s="104">
        <v>0.8</v>
      </c>
      <c r="BK83" s="104"/>
      <c r="BL83" s="104"/>
      <c r="BM83" s="88">
        <f>SUMIFS(予算!SP,予算!対象ユーザー名,B!$K$1,予算!予算月,AX$80)</f>
        <v>0</v>
      </c>
      <c r="BN83" s="88"/>
      <c r="BO83" s="88"/>
      <c r="BP83" s="6"/>
      <c r="BQ83" s="100" t="s">
        <v>101</v>
      </c>
      <c r="BR83" s="100"/>
      <c r="BS83" s="100"/>
      <c r="BT83" s="100"/>
      <c r="BU83" s="100"/>
      <c r="BV83" s="100"/>
      <c r="BW83" s="105">
        <f>CC56-BZ83</f>
        <v>0</v>
      </c>
      <c r="BX83" s="105"/>
      <c r="BY83" s="105"/>
      <c r="BZ83" s="88">
        <f t="shared" si="109"/>
        <v>0</v>
      </c>
      <c r="CA83" s="88"/>
      <c r="CB83" s="88"/>
      <c r="CC83" s="104">
        <v>1</v>
      </c>
      <c r="CD83" s="104"/>
      <c r="CE83" s="104"/>
      <c r="CF83" s="88">
        <f>SUMIFS(予算!SP,予算!対象ユーザー名,B!$K$1,予算!予算月,BQ$80)</f>
        <v>0</v>
      </c>
      <c r="CG83" s="88"/>
      <c r="CH83" s="88"/>
      <c r="CI83" s="100" t="s">
        <v>101</v>
      </c>
      <c r="CJ83" s="100"/>
      <c r="CK83" s="100"/>
      <c r="CL83" s="100"/>
      <c r="CM83" s="100"/>
      <c r="CN83" s="100"/>
      <c r="CO83" s="105">
        <f>BW56-CR83</f>
        <v>0</v>
      </c>
      <c r="CP83" s="105"/>
      <c r="CQ83" s="105"/>
      <c r="CR83" s="88">
        <f t="shared" si="110"/>
        <v>0</v>
      </c>
      <c r="CS83" s="88"/>
      <c r="CT83" s="88"/>
      <c r="CU83" s="104">
        <v>0.9</v>
      </c>
      <c r="CV83" s="104"/>
      <c r="CW83" s="104"/>
      <c r="CX83" s="88">
        <f>SUMIFS(予算!SP,予算!対象ユーザー名,B!$K$1,予算!予算月,CI$80)</f>
        <v>0</v>
      </c>
      <c r="CY83" s="88"/>
      <c r="CZ83" s="88"/>
    </row>
    <row r="84" spans="1:104" customFormat="1" x14ac:dyDescent="0.45">
      <c r="A84" s="100" t="s">
        <v>102</v>
      </c>
      <c r="B84" s="100"/>
      <c r="C84" s="100"/>
      <c r="D84" s="100"/>
      <c r="E84" s="100"/>
      <c r="F84" s="100"/>
      <c r="G84" s="88">
        <f>IFERROR(L84*Y84*U84,0)</f>
        <v>0</v>
      </c>
      <c r="H84" s="88"/>
      <c r="I84" s="88"/>
      <c r="J84" s="88"/>
      <c r="K84" s="88"/>
      <c r="L84" s="106">
        <f>SUMIFS(見積!見積数,見積!報告者名,B!K$1,見積!月,A$80,見積!工種,A84,見積!年,YEAR(EDATE(B!R1,-1)))</f>
        <v>0</v>
      </c>
      <c r="M84" s="106"/>
      <c r="N84" s="106"/>
      <c r="O84" s="106"/>
      <c r="P84" s="88">
        <f>SUMIFS(見積!見積額,見積!報告者名,B!K$1,見積!月,A$80,見積!工種,A84,見積!年,YEAR(EDATE(B!R1,-1)))</f>
        <v>0</v>
      </c>
      <c r="Q84" s="88"/>
      <c r="R84" s="88"/>
      <c r="S84" s="88"/>
      <c r="T84" s="88"/>
      <c r="U84" s="107">
        <f>VLOOKUP(B!$K$1,受注率!$A$3:$P$15,10,FALSE)</f>
        <v>3.3868092691622102E-2</v>
      </c>
      <c r="V84" s="107"/>
      <c r="W84" s="107"/>
      <c r="X84" s="107"/>
      <c r="Y84" s="88" t="str">
        <f>IFERROR(P84/L84,"")</f>
        <v/>
      </c>
      <c r="Z84" s="88"/>
      <c r="AA84" s="88"/>
      <c r="AB84" s="88"/>
      <c r="AC84" s="88"/>
      <c r="AD84" s="88"/>
      <c r="AE84" s="25"/>
      <c r="AF84" s="100" t="s">
        <v>102</v>
      </c>
      <c r="AG84" s="100"/>
      <c r="AH84" s="100"/>
      <c r="AI84" s="100"/>
      <c r="AJ84" s="100"/>
      <c r="AK84" s="100"/>
      <c r="AL84" s="105">
        <f>AU57-AO84</f>
        <v>0</v>
      </c>
      <c r="AM84" s="105"/>
      <c r="AN84" s="105"/>
      <c r="AO84" s="88">
        <f t="shared" si="107"/>
        <v>0</v>
      </c>
      <c r="AP84" s="88"/>
      <c r="AQ84" s="88"/>
      <c r="AR84" s="104">
        <v>0.7</v>
      </c>
      <c r="AS84" s="104"/>
      <c r="AT84" s="104"/>
      <c r="AU84" s="88">
        <f>SUMIFS(予算!TB,予算!対象ユーザー名,B!$K$1,予算!予算月,AF$80)</f>
        <v>0</v>
      </c>
      <c r="AV84" s="88"/>
      <c r="AW84" s="88"/>
      <c r="AX84" s="100" t="s">
        <v>102</v>
      </c>
      <c r="AY84" s="100"/>
      <c r="AZ84" s="100"/>
      <c r="BA84" s="100"/>
      <c r="BB84" s="100"/>
      <c r="BC84" s="100"/>
      <c r="BD84" s="105">
        <f>AU57-BG84</f>
        <v>0</v>
      </c>
      <c r="BE84" s="105"/>
      <c r="BF84" s="105"/>
      <c r="BG84" s="88">
        <f t="shared" si="108"/>
        <v>0</v>
      </c>
      <c r="BH84" s="88"/>
      <c r="BI84" s="88"/>
      <c r="BJ84" s="104">
        <v>0.8</v>
      </c>
      <c r="BK84" s="104"/>
      <c r="BL84" s="104"/>
      <c r="BM84" s="88">
        <f>SUMIFS(予算!TB,予算!対象ユーザー名,B!$K$1,予算!予算月,AX$80)</f>
        <v>0</v>
      </c>
      <c r="BN84" s="88"/>
      <c r="BO84" s="88"/>
      <c r="BP84" s="6"/>
      <c r="BQ84" s="100" t="s">
        <v>102</v>
      </c>
      <c r="BR84" s="100"/>
      <c r="BS84" s="100"/>
      <c r="BT84" s="100"/>
      <c r="BU84" s="100"/>
      <c r="BV84" s="100"/>
      <c r="BW84" s="105">
        <f>CC57-BZ84</f>
        <v>0</v>
      </c>
      <c r="BX84" s="105"/>
      <c r="BY84" s="105"/>
      <c r="BZ84" s="88">
        <f t="shared" si="109"/>
        <v>0</v>
      </c>
      <c r="CA84" s="88"/>
      <c r="CB84" s="88"/>
      <c r="CC84" s="104">
        <v>1</v>
      </c>
      <c r="CD84" s="104"/>
      <c r="CE84" s="104"/>
      <c r="CF84" s="88">
        <f>SUMIFS(予算!TB,予算!対象ユーザー名,B!$K$1,予算!予算月,BQ$80)</f>
        <v>0</v>
      </c>
      <c r="CG84" s="88"/>
      <c r="CH84" s="88"/>
      <c r="CI84" s="100" t="s">
        <v>102</v>
      </c>
      <c r="CJ84" s="100"/>
      <c r="CK84" s="100"/>
      <c r="CL84" s="100"/>
      <c r="CM84" s="100"/>
      <c r="CN84" s="100"/>
      <c r="CO84" s="105">
        <f>BW57-CR84</f>
        <v>0</v>
      </c>
      <c r="CP84" s="105"/>
      <c r="CQ84" s="105"/>
      <c r="CR84" s="88">
        <f t="shared" si="110"/>
        <v>0</v>
      </c>
      <c r="CS84" s="88"/>
      <c r="CT84" s="88"/>
      <c r="CU84" s="104">
        <v>0.9</v>
      </c>
      <c r="CV84" s="104"/>
      <c r="CW84" s="104"/>
      <c r="CX84" s="88">
        <f>SUMIFS(予算!TB,予算!対象ユーザー名,B!$K$1,予算!予算月,CI$80)</f>
        <v>0</v>
      </c>
      <c r="CY84" s="88"/>
      <c r="CZ84" s="88"/>
    </row>
    <row r="85" spans="1:104" customFormat="1" x14ac:dyDescent="0.45">
      <c r="A85" s="100" t="s">
        <v>103</v>
      </c>
      <c r="B85" s="100"/>
      <c r="C85" s="100"/>
      <c r="D85" s="100"/>
      <c r="E85" s="100"/>
      <c r="F85" s="100"/>
      <c r="G85" s="88">
        <f>IFERROR(L85*Y85*U85,0)</f>
        <v>0</v>
      </c>
      <c r="H85" s="88"/>
      <c r="I85" s="88"/>
      <c r="J85" s="88"/>
      <c r="K85" s="88"/>
      <c r="L85" s="106">
        <f>L81-L82-L83-L84</f>
        <v>0</v>
      </c>
      <c r="M85" s="106"/>
      <c r="N85" s="106"/>
      <c r="O85" s="106"/>
      <c r="P85" s="88">
        <f>P81-P82-P83-P84</f>
        <v>0</v>
      </c>
      <c r="Q85" s="88"/>
      <c r="R85" s="88"/>
      <c r="S85" s="88"/>
      <c r="T85" s="88"/>
      <c r="U85" s="107">
        <f>VLOOKUP(B!$K$1,受注率!$A$3:$P$15,11,FALSE)</f>
        <v>2.1276595744680851E-2</v>
      </c>
      <c r="V85" s="107"/>
      <c r="W85" s="107"/>
      <c r="X85" s="107"/>
      <c r="Y85" s="88" t="str">
        <f>IFERROR(P85/L85,"")</f>
        <v/>
      </c>
      <c r="Z85" s="88"/>
      <c r="AA85" s="88"/>
      <c r="AB85" s="88"/>
      <c r="AC85" s="88"/>
      <c r="AD85" s="88"/>
      <c r="AE85" s="25"/>
      <c r="AF85" s="100" t="s">
        <v>103</v>
      </c>
      <c r="AG85" s="100"/>
      <c r="AH85" s="100"/>
      <c r="AI85" s="100"/>
      <c r="AJ85" s="100"/>
      <c r="AK85" s="100"/>
      <c r="AL85" s="105">
        <f>AU58-AO85</f>
        <v>0</v>
      </c>
      <c r="AM85" s="105"/>
      <c r="AN85" s="105"/>
      <c r="AO85" s="88">
        <f t="shared" si="107"/>
        <v>0</v>
      </c>
      <c r="AP85" s="88"/>
      <c r="AQ85" s="88"/>
      <c r="AR85" s="104">
        <v>0.7</v>
      </c>
      <c r="AS85" s="104"/>
      <c r="AT85" s="104"/>
      <c r="AU85" s="88">
        <f>SUMIFS(予算!その他,予算!対象ユーザー名,B!$K$1,予算!予算月,AF$80)</f>
        <v>0</v>
      </c>
      <c r="AV85" s="88"/>
      <c r="AW85" s="88"/>
      <c r="AX85" s="100" t="s">
        <v>103</v>
      </c>
      <c r="AY85" s="100"/>
      <c r="AZ85" s="100"/>
      <c r="BA85" s="100"/>
      <c r="BB85" s="100"/>
      <c r="BC85" s="100"/>
      <c r="BD85" s="105">
        <f>AU58-BG85</f>
        <v>0</v>
      </c>
      <c r="BE85" s="105"/>
      <c r="BF85" s="105"/>
      <c r="BG85" s="88">
        <f t="shared" si="108"/>
        <v>0</v>
      </c>
      <c r="BH85" s="88"/>
      <c r="BI85" s="88"/>
      <c r="BJ85" s="104">
        <v>0.8</v>
      </c>
      <c r="BK85" s="104"/>
      <c r="BL85" s="104"/>
      <c r="BM85" s="88">
        <f>SUMIFS(予算!その他,予算!対象ユーザー名,B!$K$1,予算!予算月,AX$80)</f>
        <v>0</v>
      </c>
      <c r="BN85" s="88"/>
      <c r="BO85" s="88"/>
      <c r="BP85" s="6"/>
      <c r="BQ85" s="100" t="s">
        <v>103</v>
      </c>
      <c r="BR85" s="100"/>
      <c r="BS85" s="100"/>
      <c r="BT85" s="100"/>
      <c r="BU85" s="100"/>
      <c r="BV85" s="100"/>
      <c r="BW85" s="105">
        <f>CC58-BZ85</f>
        <v>0</v>
      </c>
      <c r="BX85" s="105"/>
      <c r="BY85" s="105"/>
      <c r="BZ85" s="88">
        <f t="shared" si="109"/>
        <v>0</v>
      </c>
      <c r="CA85" s="88"/>
      <c r="CB85" s="88"/>
      <c r="CC85" s="104">
        <v>1</v>
      </c>
      <c r="CD85" s="104"/>
      <c r="CE85" s="104"/>
      <c r="CF85" s="88">
        <f>SUMIFS(予算!その他,予算!対象ユーザー名,B!$K$1,予算!予算月,BQ$80)</f>
        <v>0</v>
      </c>
      <c r="CG85" s="88"/>
      <c r="CH85" s="88"/>
      <c r="CI85" s="100" t="s">
        <v>103</v>
      </c>
      <c r="CJ85" s="100"/>
      <c r="CK85" s="100"/>
      <c r="CL85" s="100"/>
      <c r="CM85" s="100"/>
      <c r="CN85" s="100"/>
      <c r="CO85" s="105">
        <f>BW58-CR85</f>
        <v>0</v>
      </c>
      <c r="CP85" s="105"/>
      <c r="CQ85" s="105"/>
      <c r="CR85" s="88">
        <f t="shared" si="110"/>
        <v>0</v>
      </c>
      <c r="CS85" s="88"/>
      <c r="CT85" s="88"/>
      <c r="CU85" s="104">
        <v>0.9</v>
      </c>
      <c r="CV85" s="104"/>
      <c r="CW85" s="104"/>
      <c r="CX85" s="88">
        <f>SUMIFS(予算!その他,予算!対象ユーザー名,B!$K$1,予算!予算月,CI$80)</f>
        <v>0</v>
      </c>
      <c r="CY85" s="88"/>
      <c r="CZ85" s="88"/>
    </row>
    <row r="86" spans="1:104" customFormat="1" x14ac:dyDescent="0.45">
      <c r="A86" t="s">
        <v>149</v>
      </c>
      <c r="AF86" t="s">
        <v>154</v>
      </c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t="s">
        <v>173</v>
      </c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Q86" t="s">
        <v>156</v>
      </c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t="s">
        <v>175</v>
      </c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</row>
    <row r="87" spans="1:104" customFormat="1" x14ac:dyDescent="0.45">
      <c r="A87" s="86" t="s">
        <v>83</v>
      </c>
      <c r="B87" s="86"/>
      <c r="C87" s="86"/>
      <c r="D87" s="86"/>
      <c r="E87" s="86"/>
      <c r="F87" s="86"/>
      <c r="G87" s="86" t="s">
        <v>82</v>
      </c>
      <c r="H87" s="86"/>
      <c r="I87" s="86"/>
      <c r="J87" s="86"/>
      <c r="K87" s="86"/>
      <c r="L87" s="86" t="s">
        <v>80</v>
      </c>
      <c r="M87" s="86"/>
      <c r="N87" s="86"/>
      <c r="O87" s="86"/>
      <c r="P87" s="86" t="s">
        <v>99</v>
      </c>
      <c r="Q87" s="86"/>
      <c r="R87" s="86"/>
      <c r="S87" s="86"/>
      <c r="T87" s="86"/>
      <c r="U87" s="86" t="s">
        <v>81</v>
      </c>
      <c r="V87" s="86"/>
      <c r="W87" s="86"/>
      <c r="X87" s="86"/>
      <c r="Y87" s="86" t="s">
        <v>104</v>
      </c>
      <c r="Z87" s="86"/>
      <c r="AA87" s="86"/>
      <c r="AB87" s="86"/>
      <c r="AC87" s="86"/>
      <c r="AD87" s="86"/>
      <c r="AE87" s="7"/>
      <c r="AF87" s="86" t="s">
        <v>83</v>
      </c>
      <c r="AG87" s="86"/>
      <c r="AH87" s="86"/>
      <c r="AI87" s="86"/>
      <c r="AJ87" s="86"/>
      <c r="AK87" s="86"/>
      <c r="AL87" s="86" t="s">
        <v>117</v>
      </c>
      <c r="AM87" s="86"/>
      <c r="AN87" s="86"/>
      <c r="AO87" s="86" t="s">
        <v>150</v>
      </c>
      <c r="AP87" s="86"/>
      <c r="AQ87" s="86"/>
      <c r="AR87" s="86" t="s">
        <v>151</v>
      </c>
      <c r="AS87" s="86"/>
      <c r="AT87" s="86"/>
      <c r="AU87" s="86" t="s">
        <v>152</v>
      </c>
      <c r="AV87" s="86"/>
      <c r="AW87" s="86"/>
      <c r="AX87" s="86" t="s">
        <v>83</v>
      </c>
      <c r="AY87" s="86"/>
      <c r="AZ87" s="86"/>
      <c r="BA87" s="86"/>
      <c r="BB87" s="86"/>
      <c r="BC87" s="86"/>
      <c r="BD87" s="86" t="s">
        <v>117</v>
      </c>
      <c r="BE87" s="86"/>
      <c r="BF87" s="86"/>
      <c r="BG87" s="86" t="s">
        <v>150</v>
      </c>
      <c r="BH87" s="86"/>
      <c r="BI87" s="86"/>
      <c r="BJ87" s="86" t="s">
        <v>151</v>
      </c>
      <c r="BK87" s="86"/>
      <c r="BL87" s="86"/>
      <c r="BM87" s="86" t="s">
        <v>152</v>
      </c>
      <c r="BN87" s="86"/>
      <c r="BO87" s="86"/>
      <c r="BP87" s="6"/>
      <c r="BQ87" s="86" t="s">
        <v>83</v>
      </c>
      <c r="BR87" s="86"/>
      <c r="BS87" s="86"/>
      <c r="BT87" s="86"/>
      <c r="BU87" s="86"/>
      <c r="BV87" s="86"/>
      <c r="BW87" s="86" t="s">
        <v>117</v>
      </c>
      <c r="BX87" s="86"/>
      <c r="BY87" s="86"/>
      <c r="BZ87" s="86" t="s">
        <v>150</v>
      </c>
      <c r="CA87" s="86"/>
      <c r="CB87" s="86"/>
      <c r="CC87" s="86" t="s">
        <v>151</v>
      </c>
      <c r="CD87" s="86"/>
      <c r="CE87" s="86"/>
      <c r="CF87" s="86" t="s">
        <v>152</v>
      </c>
      <c r="CG87" s="86"/>
      <c r="CH87" s="86"/>
      <c r="CI87" s="86" t="s">
        <v>83</v>
      </c>
      <c r="CJ87" s="86"/>
      <c r="CK87" s="86"/>
      <c r="CL87" s="86"/>
      <c r="CM87" s="86"/>
      <c r="CN87" s="86"/>
      <c r="CO87" s="86" t="s">
        <v>117</v>
      </c>
      <c r="CP87" s="86"/>
      <c r="CQ87" s="86"/>
      <c r="CR87" s="86" t="s">
        <v>150</v>
      </c>
      <c r="CS87" s="86"/>
      <c r="CT87" s="86"/>
      <c r="CU87" s="86" t="s">
        <v>151</v>
      </c>
      <c r="CV87" s="86"/>
      <c r="CW87" s="86"/>
      <c r="CX87" s="86" t="s">
        <v>152</v>
      </c>
      <c r="CY87" s="86"/>
      <c r="CZ87" s="86"/>
    </row>
    <row r="88" spans="1:104" customFormat="1" x14ac:dyDescent="0.45">
      <c r="A88" s="86" t="str">
        <f>MONTH(EDATE(R1,-2))&amp;"月"</f>
        <v>8月</v>
      </c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6"/>
      <c r="Z88" s="86"/>
      <c r="AA88" s="86"/>
      <c r="AB88" s="86"/>
      <c r="AC88" s="86"/>
      <c r="AD88" s="86"/>
      <c r="AE88" s="7"/>
      <c r="AF88" s="86" t="str">
        <f>AF53</f>
        <v>11月</v>
      </c>
      <c r="AG88" s="86"/>
      <c r="AH88" s="86"/>
      <c r="AI88" s="86"/>
      <c r="AJ88" s="86"/>
      <c r="AK88" s="86"/>
      <c r="AL88" s="86"/>
      <c r="AM88" s="86"/>
      <c r="AN88" s="86"/>
      <c r="AO88" s="86" t="s">
        <v>120</v>
      </c>
      <c r="AP88" s="86"/>
      <c r="AQ88" s="86"/>
      <c r="AR88" s="86" t="s">
        <v>119</v>
      </c>
      <c r="AS88" s="86"/>
      <c r="AT88" s="86"/>
      <c r="AU88" s="86" t="s">
        <v>118</v>
      </c>
      <c r="AV88" s="86"/>
      <c r="AW88" s="86"/>
      <c r="AX88" s="86" t="str">
        <f>AF53</f>
        <v>11月</v>
      </c>
      <c r="AY88" s="86"/>
      <c r="AZ88" s="86"/>
      <c r="BA88" s="86"/>
      <c r="BB88" s="86"/>
      <c r="BC88" s="86"/>
      <c r="BD88" s="86"/>
      <c r="BE88" s="86"/>
      <c r="BF88" s="86"/>
      <c r="BG88" s="86" t="s">
        <v>120</v>
      </c>
      <c r="BH88" s="86"/>
      <c r="BI88" s="86"/>
      <c r="BJ88" s="86" t="s">
        <v>119</v>
      </c>
      <c r="BK88" s="86"/>
      <c r="BL88" s="86"/>
      <c r="BM88" s="86" t="s">
        <v>118</v>
      </c>
      <c r="BN88" s="86"/>
      <c r="BO88" s="86"/>
      <c r="BP88" s="6"/>
      <c r="BQ88" s="86" t="str">
        <f>BQ53</f>
        <v>10月</v>
      </c>
      <c r="BR88" s="86"/>
      <c r="BS88" s="86"/>
      <c r="BT88" s="86"/>
      <c r="BU88" s="86"/>
      <c r="BV88" s="86"/>
      <c r="BW88" s="86"/>
      <c r="BX88" s="86"/>
      <c r="BY88" s="86"/>
      <c r="BZ88" s="86" t="s">
        <v>120</v>
      </c>
      <c r="CA88" s="86"/>
      <c r="CB88" s="86"/>
      <c r="CC88" s="86" t="s">
        <v>119</v>
      </c>
      <c r="CD88" s="86"/>
      <c r="CE88" s="86"/>
      <c r="CF88" s="86" t="s">
        <v>118</v>
      </c>
      <c r="CG88" s="86"/>
      <c r="CH88" s="86"/>
      <c r="CI88" s="86" t="str">
        <f>BQ53</f>
        <v>10月</v>
      </c>
      <c r="CJ88" s="86"/>
      <c r="CK88" s="86"/>
      <c r="CL88" s="86"/>
      <c r="CM88" s="86"/>
      <c r="CN88" s="86"/>
      <c r="CO88" s="86"/>
      <c r="CP88" s="86"/>
      <c r="CQ88" s="86"/>
      <c r="CR88" s="86" t="s">
        <v>120</v>
      </c>
      <c r="CS88" s="86"/>
      <c r="CT88" s="86"/>
      <c r="CU88" s="86" t="s">
        <v>119</v>
      </c>
      <c r="CV88" s="86"/>
      <c r="CW88" s="86"/>
      <c r="CX88" s="86" t="s">
        <v>118</v>
      </c>
      <c r="CY88" s="86"/>
      <c r="CZ88" s="86"/>
    </row>
    <row r="89" spans="1:104" customFormat="1" x14ac:dyDescent="0.45">
      <c r="A89" s="100" t="s">
        <v>30</v>
      </c>
      <c r="B89" s="100"/>
      <c r="C89" s="100"/>
      <c r="D89" s="100"/>
      <c r="E89" s="100"/>
      <c r="F89" s="100"/>
      <c r="G89" s="88">
        <f>IFERROR(L89*Y89*U89,0)</f>
        <v>0</v>
      </c>
      <c r="H89" s="88"/>
      <c r="I89" s="88"/>
      <c r="J89" s="88"/>
      <c r="K89" s="88"/>
      <c r="L89" s="106">
        <f>SUMIFS(見積!見積数,見積!報告者名,B!K$1,見積!月,A$88,見積!年,YEAR(EDATE(B!R1,-2)))</f>
        <v>0</v>
      </c>
      <c r="M89" s="106"/>
      <c r="N89" s="106"/>
      <c r="O89" s="106"/>
      <c r="P89" s="88">
        <f>SUMIFS(見積!見積額,見積!報告者名,B!K$1,見積!月,A$88,見積!年,YEAR(EDATE(B!R1,-2)))</f>
        <v>0</v>
      </c>
      <c r="Q89" s="88"/>
      <c r="R89" s="88"/>
      <c r="S89" s="88"/>
      <c r="T89" s="88"/>
      <c r="U89" s="107">
        <f>VLOOKUP(B!$K$1,受注率!$A$3:$P$15,12,FALSE)</f>
        <v>4.9808429118773943E-2</v>
      </c>
      <c r="V89" s="107"/>
      <c r="W89" s="107"/>
      <c r="X89" s="107"/>
      <c r="Y89" s="88" t="str">
        <f>IFERROR(P89/L89,"")</f>
        <v/>
      </c>
      <c r="Z89" s="88"/>
      <c r="AA89" s="88"/>
      <c r="AB89" s="88"/>
      <c r="AC89" s="88"/>
      <c r="AD89" s="88"/>
      <c r="AE89" s="25"/>
      <c r="AF89" s="100" t="s">
        <v>30</v>
      </c>
      <c r="AG89" s="100"/>
      <c r="AH89" s="100"/>
      <c r="AI89" s="100"/>
      <c r="AJ89" s="100"/>
      <c r="AK89" s="100"/>
      <c r="AL89" s="105">
        <f>AU54-AO89</f>
        <v>0</v>
      </c>
      <c r="AM89" s="105"/>
      <c r="AN89" s="105"/>
      <c r="AO89" s="88">
        <f>AU89*AR89</f>
        <v>0</v>
      </c>
      <c r="AP89" s="88"/>
      <c r="AQ89" s="88"/>
      <c r="AR89" s="104">
        <v>0.9</v>
      </c>
      <c r="AS89" s="104"/>
      <c r="AT89" s="104"/>
      <c r="AU89" s="88">
        <f>SUMIFS(予算!目標金額,予算!対象ユーザー名,B!K$1,予算!予算月,AF$88)</f>
        <v>0</v>
      </c>
      <c r="AV89" s="88"/>
      <c r="AW89" s="88"/>
      <c r="AX89" s="100" t="s">
        <v>30</v>
      </c>
      <c r="AY89" s="100"/>
      <c r="AZ89" s="100"/>
      <c r="BA89" s="100"/>
      <c r="BB89" s="100"/>
      <c r="BC89" s="100"/>
      <c r="BD89" s="105">
        <f>AU54-BG89</f>
        <v>0</v>
      </c>
      <c r="BE89" s="105"/>
      <c r="BF89" s="105"/>
      <c r="BG89" s="88">
        <f>BM89*BJ89</f>
        <v>0</v>
      </c>
      <c r="BH89" s="88"/>
      <c r="BI89" s="88"/>
      <c r="BJ89" s="104">
        <v>1</v>
      </c>
      <c r="BK89" s="104"/>
      <c r="BL89" s="104"/>
      <c r="BM89" s="88">
        <f>SUMIFS(予算!目標金額,予算!対象ユーザー名,B!K$1,予算!予算月,AX$88)</f>
        <v>0</v>
      </c>
      <c r="BN89" s="88"/>
      <c r="BO89" s="88"/>
      <c r="BP89" s="6"/>
      <c r="BQ89" s="100" t="s">
        <v>30</v>
      </c>
      <c r="BR89" s="100"/>
      <c r="BS89" s="100"/>
      <c r="BT89" s="100"/>
      <c r="BU89" s="100"/>
      <c r="BV89" s="100"/>
      <c r="BW89" s="105">
        <f>BW54-BZ89</f>
        <v>0</v>
      </c>
      <c r="BX89" s="105"/>
      <c r="BY89" s="105"/>
      <c r="BZ89" s="88">
        <f>CF89*CC89</f>
        <v>0</v>
      </c>
      <c r="CA89" s="88"/>
      <c r="CB89" s="88"/>
      <c r="CC89" s="104">
        <v>1</v>
      </c>
      <c r="CD89" s="104"/>
      <c r="CE89" s="104"/>
      <c r="CF89" s="88">
        <f>SUMIFS(予算!目標金額,予算!対象ユーザー名,B!$K$1,予算!予算月,BQ$88)</f>
        <v>0</v>
      </c>
      <c r="CG89" s="88"/>
      <c r="CH89" s="88"/>
      <c r="CI89" s="100" t="s">
        <v>30</v>
      </c>
      <c r="CJ89" s="100"/>
      <c r="CK89" s="100"/>
      <c r="CL89" s="100"/>
      <c r="CM89" s="100"/>
      <c r="CN89" s="100"/>
      <c r="CO89" s="105">
        <f>BW54-CR89</f>
        <v>0</v>
      </c>
      <c r="CP89" s="105"/>
      <c r="CQ89" s="105"/>
      <c r="CR89" s="88">
        <f>CX89*CU89</f>
        <v>0</v>
      </c>
      <c r="CS89" s="88"/>
      <c r="CT89" s="88"/>
      <c r="CU89" s="104">
        <v>1.05</v>
      </c>
      <c r="CV89" s="104"/>
      <c r="CW89" s="104"/>
      <c r="CX89" s="88">
        <f>SUMIFS(予算!目標金額,予算!対象ユーザー名,B!$K$1,予算!予算月,BQ$80)</f>
        <v>0</v>
      </c>
      <c r="CY89" s="88"/>
      <c r="CZ89" s="88"/>
    </row>
    <row r="90" spans="1:104" customFormat="1" x14ac:dyDescent="0.45">
      <c r="A90" s="100" t="s">
        <v>100</v>
      </c>
      <c r="B90" s="100"/>
      <c r="C90" s="100"/>
      <c r="D90" s="100"/>
      <c r="E90" s="100"/>
      <c r="F90" s="100"/>
      <c r="G90" s="88">
        <f>IFERROR(L90*Y90*U90,0)</f>
        <v>0</v>
      </c>
      <c r="H90" s="88"/>
      <c r="I90" s="88"/>
      <c r="J90" s="88"/>
      <c r="K90" s="88"/>
      <c r="L90" s="106">
        <f>SUMIFS(見積!見積数,見積!報告者名,B!K$1,見積!月,A$88,見積!工種,A90,見積!年,YEAR(EDATE(B!R1,-2)))</f>
        <v>0</v>
      </c>
      <c r="M90" s="106"/>
      <c r="N90" s="106"/>
      <c r="O90" s="106"/>
      <c r="P90" s="88">
        <f>SUMIFS(見積!見積額,見積!報告者名,B!K$1,見積!月,A$88,見積!工種,A90,見積!年,YEAR(EDATE(B!R1,-2)))</f>
        <v>0</v>
      </c>
      <c r="Q90" s="88"/>
      <c r="R90" s="88"/>
      <c r="S90" s="88"/>
      <c r="T90" s="88"/>
      <c r="U90" s="107">
        <f>VLOOKUP(B!$K$1,受注率!$A$3:$P$15,13,FALSE)</f>
        <v>3.7463976945244955E-2</v>
      </c>
      <c r="V90" s="107"/>
      <c r="W90" s="107"/>
      <c r="X90" s="107"/>
      <c r="Y90" s="88" t="str">
        <f>IFERROR(P90/L90,"")</f>
        <v/>
      </c>
      <c r="Z90" s="88"/>
      <c r="AA90" s="88"/>
      <c r="AB90" s="88"/>
      <c r="AC90" s="88"/>
      <c r="AD90" s="88"/>
      <c r="AE90" s="25"/>
      <c r="AF90" s="100" t="s">
        <v>100</v>
      </c>
      <c r="AG90" s="100"/>
      <c r="AH90" s="100"/>
      <c r="AI90" s="100"/>
      <c r="AJ90" s="100"/>
      <c r="AK90" s="100"/>
      <c r="AL90" s="105">
        <f>AU55-AO90</f>
        <v>0</v>
      </c>
      <c r="AM90" s="105"/>
      <c r="AN90" s="105"/>
      <c r="AO90" s="88">
        <f t="shared" ref="AO90:AO93" si="111">AU90*AR90</f>
        <v>0</v>
      </c>
      <c r="AP90" s="88"/>
      <c r="AQ90" s="88"/>
      <c r="AR90" s="104">
        <v>0.9</v>
      </c>
      <c r="AS90" s="104"/>
      <c r="AT90" s="104"/>
      <c r="AU90" s="88">
        <f>SUMIFS(予算!AP,予算!対象ユーザー名,B!$K$1,予算!予算月,AF$88)</f>
        <v>0</v>
      </c>
      <c r="AV90" s="88"/>
      <c r="AW90" s="88"/>
      <c r="AX90" s="100" t="s">
        <v>100</v>
      </c>
      <c r="AY90" s="100"/>
      <c r="AZ90" s="100"/>
      <c r="BA90" s="100"/>
      <c r="BB90" s="100"/>
      <c r="BC90" s="100"/>
      <c r="BD90" s="105">
        <f>AU55-BG90</f>
        <v>0</v>
      </c>
      <c r="BE90" s="105"/>
      <c r="BF90" s="105"/>
      <c r="BG90" s="88">
        <f t="shared" ref="BG90:BG93" si="112">BM90*BJ90</f>
        <v>0</v>
      </c>
      <c r="BH90" s="88"/>
      <c r="BI90" s="88"/>
      <c r="BJ90" s="104">
        <v>1</v>
      </c>
      <c r="BK90" s="104"/>
      <c r="BL90" s="104"/>
      <c r="BM90" s="88">
        <f>SUMIFS(予算!AP,予算!対象ユーザー名,B!$K$1,予算!予算月,AX$88)</f>
        <v>0</v>
      </c>
      <c r="BN90" s="88"/>
      <c r="BO90" s="88"/>
      <c r="BP90" s="6"/>
      <c r="BQ90" s="100" t="s">
        <v>100</v>
      </c>
      <c r="BR90" s="100"/>
      <c r="BS90" s="100"/>
      <c r="BT90" s="100"/>
      <c r="BU90" s="100"/>
      <c r="BV90" s="100"/>
      <c r="BW90" s="105">
        <f>BW55-BZ90</f>
        <v>0</v>
      </c>
      <c r="BX90" s="105"/>
      <c r="BY90" s="105"/>
      <c r="BZ90" s="88">
        <f t="shared" ref="BZ90:BZ93" si="113">CF90*CC90</f>
        <v>0</v>
      </c>
      <c r="CA90" s="88"/>
      <c r="CB90" s="88"/>
      <c r="CC90" s="104">
        <v>1</v>
      </c>
      <c r="CD90" s="104"/>
      <c r="CE90" s="104"/>
      <c r="CF90" s="88">
        <f>SUMIFS(予算!AP,予算!対象ユーザー名,B!$K$1,予算!予算月,BQ$88)</f>
        <v>0</v>
      </c>
      <c r="CG90" s="88"/>
      <c r="CH90" s="88"/>
      <c r="CI90" s="100" t="s">
        <v>100</v>
      </c>
      <c r="CJ90" s="100"/>
      <c r="CK90" s="100"/>
      <c r="CL90" s="100"/>
      <c r="CM90" s="100"/>
      <c r="CN90" s="100"/>
      <c r="CO90" s="105">
        <f>BW55-CR90</f>
        <v>0</v>
      </c>
      <c r="CP90" s="105"/>
      <c r="CQ90" s="105"/>
      <c r="CR90" s="88">
        <f t="shared" ref="CR90:CR93" si="114">CX90*CU90</f>
        <v>0</v>
      </c>
      <c r="CS90" s="88"/>
      <c r="CT90" s="88"/>
      <c r="CU90" s="104">
        <v>1.05</v>
      </c>
      <c r="CV90" s="104"/>
      <c r="CW90" s="104"/>
      <c r="CX90" s="88">
        <f>SUMIFS(予算!AP,予算!対象ユーザー名,B!$K$1,予算!予算月,BQ$80)</f>
        <v>0</v>
      </c>
      <c r="CY90" s="88"/>
      <c r="CZ90" s="88"/>
    </row>
    <row r="91" spans="1:104" customFormat="1" x14ac:dyDescent="0.45">
      <c r="A91" s="100" t="s">
        <v>101</v>
      </c>
      <c r="B91" s="100"/>
      <c r="C91" s="100"/>
      <c r="D91" s="100"/>
      <c r="E91" s="100"/>
      <c r="F91" s="100"/>
      <c r="G91" s="88">
        <f>IFERROR(L91*Y91*U91,0)</f>
        <v>0</v>
      </c>
      <c r="H91" s="88"/>
      <c r="I91" s="88"/>
      <c r="J91" s="88"/>
      <c r="K91" s="88"/>
      <c r="L91" s="106">
        <f>SUMIFS(見積!見積数,見積!報告者名,B!K$1,見積!月,A$88,見積!工種,A91,見積!年,YEAR(EDATE(B!R1,-2)))</f>
        <v>0</v>
      </c>
      <c r="M91" s="106"/>
      <c r="N91" s="106"/>
      <c r="O91" s="106"/>
      <c r="P91" s="88">
        <f>SUMIFS(見積!見積額,見積!報告者名,B!K$1,見積!月,A$88,見積!工種,A91,見積!年,YEAR(EDATE(B!R1,-2)))</f>
        <v>0</v>
      </c>
      <c r="Q91" s="88"/>
      <c r="R91" s="88"/>
      <c r="S91" s="88"/>
      <c r="T91" s="88"/>
      <c r="U91" s="107">
        <f>VLOOKUP(B!$K$1,受注率!$A$3:$P$15,14,FALSE)</f>
        <v>6.741573033707865E-2</v>
      </c>
      <c r="V91" s="107"/>
      <c r="W91" s="107"/>
      <c r="X91" s="107"/>
      <c r="Y91" s="88" t="str">
        <f>IFERROR(P91/L91,"")</f>
        <v/>
      </c>
      <c r="Z91" s="88"/>
      <c r="AA91" s="88"/>
      <c r="AB91" s="88"/>
      <c r="AC91" s="88"/>
      <c r="AD91" s="88"/>
      <c r="AE91" s="25"/>
      <c r="AF91" s="100" t="s">
        <v>101</v>
      </c>
      <c r="AG91" s="100"/>
      <c r="AH91" s="100"/>
      <c r="AI91" s="100"/>
      <c r="AJ91" s="100"/>
      <c r="AK91" s="100"/>
      <c r="AL91" s="105">
        <f>AU56-AO91</f>
        <v>0</v>
      </c>
      <c r="AM91" s="105"/>
      <c r="AN91" s="105"/>
      <c r="AO91" s="88">
        <f t="shared" si="111"/>
        <v>0</v>
      </c>
      <c r="AP91" s="88"/>
      <c r="AQ91" s="88"/>
      <c r="AR91" s="104">
        <v>0.9</v>
      </c>
      <c r="AS91" s="104"/>
      <c r="AT91" s="104"/>
      <c r="AU91" s="88">
        <f>SUMIFS(予算!SP,予算!対象ユーザー名,B!$K$1,予算!予算月,AF$88)</f>
        <v>0</v>
      </c>
      <c r="AV91" s="88"/>
      <c r="AW91" s="88"/>
      <c r="AX91" s="100" t="s">
        <v>101</v>
      </c>
      <c r="AY91" s="100"/>
      <c r="AZ91" s="100"/>
      <c r="BA91" s="100"/>
      <c r="BB91" s="100"/>
      <c r="BC91" s="100"/>
      <c r="BD91" s="105">
        <f>AU56-BG91</f>
        <v>0</v>
      </c>
      <c r="BE91" s="105"/>
      <c r="BF91" s="105"/>
      <c r="BG91" s="88">
        <f t="shared" si="112"/>
        <v>0</v>
      </c>
      <c r="BH91" s="88"/>
      <c r="BI91" s="88"/>
      <c r="BJ91" s="104">
        <v>1</v>
      </c>
      <c r="BK91" s="104"/>
      <c r="BL91" s="104"/>
      <c r="BM91" s="88">
        <f>SUMIFS(予算!SP,予算!対象ユーザー名,B!$K$1,予算!予算月,AX$88)</f>
        <v>0</v>
      </c>
      <c r="BN91" s="88"/>
      <c r="BO91" s="88"/>
      <c r="BP91" s="6"/>
      <c r="BQ91" s="100" t="s">
        <v>101</v>
      </c>
      <c r="BR91" s="100"/>
      <c r="BS91" s="100"/>
      <c r="BT91" s="100"/>
      <c r="BU91" s="100"/>
      <c r="BV91" s="100"/>
      <c r="BW91" s="105">
        <f>BW56-BZ91</f>
        <v>0</v>
      </c>
      <c r="BX91" s="105"/>
      <c r="BY91" s="105"/>
      <c r="BZ91" s="88">
        <f t="shared" si="113"/>
        <v>0</v>
      </c>
      <c r="CA91" s="88"/>
      <c r="CB91" s="88"/>
      <c r="CC91" s="104">
        <v>1</v>
      </c>
      <c r="CD91" s="104"/>
      <c r="CE91" s="104"/>
      <c r="CF91" s="88">
        <f>SUMIFS(予算!SP,予算!対象ユーザー名,B!$K$1,予算!予算月,BQ$88)</f>
        <v>0</v>
      </c>
      <c r="CG91" s="88"/>
      <c r="CH91" s="88"/>
      <c r="CI91" s="100" t="s">
        <v>101</v>
      </c>
      <c r="CJ91" s="100"/>
      <c r="CK91" s="100"/>
      <c r="CL91" s="100"/>
      <c r="CM91" s="100"/>
      <c r="CN91" s="100"/>
      <c r="CO91" s="105">
        <f>BW56-CR91</f>
        <v>0</v>
      </c>
      <c r="CP91" s="105"/>
      <c r="CQ91" s="105"/>
      <c r="CR91" s="88">
        <f t="shared" si="114"/>
        <v>0</v>
      </c>
      <c r="CS91" s="88"/>
      <c r="CT91" s="88"/>
      <c r="CU91" s="104">
        <v>1.05</v>
      </c>
      <c r="CV91" s="104"/>
      <c r="CW91" s="104"/>
      <c r="CX91" s="88">
        <f>SUMIFS(予算!SP,予算!対象ユーザー名,B!$K$1,予算!予算月,BQ$80)</f>
        <v>0</v>
      </c>
      <c r="CY91" s="88"/>
      <c r="CZ91" s="88"/>
    </row>
    <row r="92" spans="1:104" customFormat="1" x14ac:dyDescent="0.45">
      <c r="A92" s="100" t="s">
        <v>102</v>
      </c>
      <c r="B92" s="100"/>
      <c r="C92" s="100"/>
      <c r="D92" s="100"/>
      <c r="E92" s="100"/>
      <c r="F92" s="100"/>
      <c r="G92" s="88">
        <f>IFERROR(L92*Y92*U92,0)</f>
        <v>0</v>
      </c>
      <c r="H92" s="88"/>
      <c r="I92" s="88"/>
      <c r="J92" s="88"/>
      <c r="K92" s="88"/>
      <c r="L92" s="106">
        <f>SUMIFS(見積!見積数,見積!報告者名,B!K$1,見積!月,A$88,見積!工種,A92,見積!年,YEAR(EDATE(B!R1,-2)))</f>
        <v>0</v>
      </c>
      <c r="M92" s="106"/>
      <c r="N92" s="106"/>
      <c r="O92" s="106"/>
      <c r="P92" s="88">
        <f>SUMIFS(見積!見積額,見積!報告者名,B!K$1,見積!月,A$88,見積!工種,A92,見積!年,YEAR(EDATE(B!R1,-2)))</f>
        <v>0</v>
      </c>
      <c r="Q92" s="88"/>
      <c r="R92" s="88"/>
      <c r="S92" s="88"/>
      <c r="T92" s="88"/>
      <c r="U92" s="107">
        <f>VLOOKUP(B!$K$1,受注率!$A$3:$P$15,15,FALSE)</f>
        <v>5.8823529411764705E-2</v>
      </c>
      <c r="V92" s="107"/>
      <c r="W92" s="107"/>
      <c r="X92" s="107"/>
      <c r="Y92" s="88" t="str">
        <f>IFERROR(P92/L92,"")</f>
        <v/>
      </c>
      <c r="Z92" s="88"/>
      <c r="AA92" s="88"/>
      <c r="AB92" s="88"/>
      <c r="AC92" s="88"/>
      <c r="AD92" s="88"/>
      <c r="AE92" s="25"/>
      <c r="AF92" s="100" t="s">
        <v>102</v>
      </c>
      <c r="AG92" s="100"/>
      <c r="AH92" s="100"/>
      <c r="AI92" s="100"/>
      <c r="AJ92" s="100"/>
      <c r="AK92" s="100"/>
      <c r="AL92" s="105">
        <f>AU57-AO92</f>
        <v>0</v>
      </c>
      <c r="AM92" s="105"/>
      <c r="AN92" s="105"/>
      <c r="AO92" s="88">
        <f t="shared" si="111"/>
        <v>0</v>
      </c>
      <c r="AP92" s="88"/>
      <c r="AQ92" s="88"/>
      <c r="AR92" s="104">
        <v>0.9</v>
      </c>
      <c r="AS92" s="104"/>
      <c r="AT92" s="104"/>
      <c r="AU92" s="88">
        <f>SUMIFS(予算!TB,予算!対象ユーザー名,B!$K$1,予算!予算月,AF$88)</f>
        <v>0</v>
      </c>
      <c r="AV92" s="88"/>
      <c r="AW92" s="88"/>
      <c r="AX92" s="100" t="s">
        <v>102</v>
      </c>
      <c r="AY92" s="100"/>
      <c r="AZ92" s="100"/>
      <c r="BA92" s="100"/>
      <c r="BB92" s="100"/>
      <c r="BC92" s="100"/>
      <c r="BD92" s="105">
        <f>AU57-BG92</f>
        <v>0</v>
      </c>
      <c r="BE92" s="105"/>
      <c r="BF92" s="105"/>
      <c r="BG92" s="88">
        <f t="shared" si="112"/>
        <v>0</v>
      </c>
      <c r="BH92" s="88"/>
      <c r="BI92" s="88"/>
      <c r="BJ92" s="104">
        <v>1</v>
      </c>
      <c r="BK92" s="104"/>
      <c r="BL92" s="104"/>
      <c r="BM92" s="88">
        <f>SUMIFS(予算!TB,予算!対象ユーザー名,B!$K$1,予算!予算月,AX$88)</f>
        <v>0</v>
      </c>
      <c r="BN92" s="88"/>
      <c r="BO92" s="88"/>
      <c r="BP92" s="6"/>
      <c r="BQ92" s="100" t="s">
        <v>102</v>
      </c>
      <c r="BR92" s="100"/>
      <c r="BS92" s="100"/>
      <c r="BT92" s="100"/>
      <c r="BU92" s="100"/>
      <c r="BV92" s="100"/>
      <c r="BW92" s="105">
        <f>BW57-BZ92</f>
        <v>0</v>
      </c>
      <c r="BX92" s="105"/>
      <c r="BY92" s="105"/>
      <c r="BZ92" s="88">
        <f t="shared" si="113"/>
        <v>0</v>
      </c>
      <c r="CA92" s="88"/>
      <c r="CB92" s="88"/>
      <c r="CC92" s="104">
        <v>1</v>
      </c>
      <c r="CD92" s="104"/>
      <c r="CE92" s="104"/>
      <c r="CF92" s="88">
        <f>SUMIFS(予算!TB,予算!対象ユーザー名,B!$K$1,予算!予算月,BQ$88)</f>
        <v>0</v>
      </c>
      <c r="CG92" s="88"/>
      <c r="CH92" s="88"/>
      <c r="CI92" s="100" t="s">
        <v>102</v>
      </c>
      <c r="CJ92" s="100"/>
      <c r="CK92" s="100"/>
      <c r="CL92" s="100"/>
      <c r="CM92" s="100"/>
      <c r="CN92" s="100"/>
      <c r="CO92" s="105">
        <f>BW57-CR92</f>
        <v>0</v>
      </c>
      <c r="CP92" s="105"/>
      <c r="CQ92" s="105"/>
      <c r="CR92" s="88">
        <f t="shared" si="114"/>
        <v>0</v>
      </c>
      <c r="CS92" s="88"/>
      <c r="CT92" s="88"/>
      <c r="CU92" s="104">
        <v>1.05</v>
      </c>
      <c r="CV92" s="104"/>
      <c r="CW92" s="104"/>
      <c r="CX92" s="88">
        <f>SUMIFS(予算!TB,予算!対象ユーザー名,B!$K$1,予算!予算月,BQ$80)</f>
        <v>0</v>
      </c>
      <c r="CY92" s="88"/>
      <c r="CZ92" s="88"/>
    </row>
    <row r="93" spans="1:104" customFormat="1" x14ac:dyDescent="0.45">
      <c r="A93" s="100" t="s">
        <v>103</v>
      </c>
      <c r="B93" s="100"/>
      <c r="C93" s="100"/>
      <c r="D93" s="100"/>
      <c r="E93" s="100"/>
      <c r="F93" s="100"/>
      <c r="G93" s="88">
        <f>IFERROR(L93*Y93*U93,0)</f>
        <v>0</v>
      </c>
      <c r="H93" s="88"/>
      <c r="I93" s="88"/>
      <c r="J93" s="88"/>
      <c r="K93" s="88"/>
      <c r="L93" s="106">
        <f>L89-L90-L91-L92</f>
        <v>0</v>
      </c>
      <c r="M93" s="106"/>
      <c r="N93" s="106"/>
      <c r="O93" s="106"/>
      <c r="P93" s="88">
        <f>P89-P90-P91-P92</f>
        <v>0</v>
      </c>
      <c r="Q93" s="88"/>
      <c r="R93" s="88"/>
      <c r="S93" s="88"/>
      <c r="T93" s="88"/>
      <c r="U93" s="107">
        <f>VLOOKUP(B!$K$1,受注率!$A$3:$P$16,11,FALSE)</f>
        <v>2.1276595744680851E-2</v>
      </c>
      <c r="V93" s="107"/>
      <c r="W93" s="107"/>
      <c r="X93" s="107"/>
      <c r="Y93" s="88" t="str">
        <f>IFERROR(P93/L93,"")</f>
        <v/>
      </c>
      <c r="Z93" s="88"/>
      <c r="AA93" s="88"/>
      <c r="AB93" s="88"/>
      <c r="AC93" s="88"/>
      <c r="AD93" s="88"/>
      <c r="AE93" s="25"/>
      <c r="AF93" s="100" t="s">
        <v>103</v>
      </c>
      <c r="AG93" s="100"/>
      <c r="AH93" s="100"/>
      <c r="AI93" s="100"/>
      <c r="AJ93" s="100"/>
      <c r="AK93" s="100"/>
      <c r="AL93" s="105">
        <f>AU58-AO93</f>
        <v>0</v>
      </c>
      <c r="AM93" s="105"/>
      <c r="AN93" s="105"/>
      <c r="AO93" s="88">
        <f t="shared" si="111"/>
        <v>0</v>
      </c>
      <c r="AP93" s="88"/>
      <c r="AQ93" s="88"/>
      <c r="AR93" s="104">
        <v>0.9</v>
      </c>
      <c r="AS93" s="104"/>
      <c r="AT93" s="104"/>
      <c r="AU93" s="88">
        <f>SUMIFS(予算!その他,予算!対象ユーザー名,B!$K$1,予算!予算月,AF$88)</f>
        <v>0</v>
      </c>
      <c r="AV93" s="88"/>
      <c r="AW93" s="88"/>
      <c r="AX93" s="100" t="s">
        <v>103</v>
      </c>
      <c r="AY93" s="100"/>
      <c r="AZ93" s="100"/>
      <c r="BA93" s="100"/>
      <c r="BB93" s="100"/>
      <c r="BC93" s="100"/>
      <c r="BD93" s="105">
        <f>AU58-BG93</f>
        <v>0</v>
      </c>
      <c r="BE93" s="105"/>
      <c r="BF93" s="105"/>
      <c r="BG93" s="88">
        <f t="shared" si="112"/>
        <v>0</v>
      </c>
      <c r="BH93" s="88"/>
      <c r="BI93" s="88"/>
      <c r="BJ93" s="104">
        <v>1</v>
      </c>
      <c r="BK93" s="104"/>
      <c r="BL93" s="104"/>
      <c r="BM93" s="88">
        <f>SUMIFS(予算!その他,予算!対象ユーザー名,B!$K$1,予算!予算月,AX$88)</f>
        <v>0</v>
      </c>
      <c r="BN93" s="88"/>
      <c r="BO93" s="88"/>
      <c r="BP93" s="6"/>
      <c r="BQ93" s="100" t="s">
        <v>103</v>
      </c>
      <c r="BR93" s="100"/>
      <c r="BS93" s="100"/>
      <c r="BT93" s="100"/>
      <c r="BU93" s="100"/>
      <c r="BV93" s="100"/>
      <c r="BW93" s="105">
        <f>BW58-BZ93</f>
        <v>0</v>
      </c>
      <c r="BX93" s="105"/>
      <c r="BY93" s="105"/>
      <c r="BZ93" s="88">
        <f t="shared" si="113"/>
        <v>0</v>
      </c>
      <c r="CA93" s="88"/>
      <c r="CB93" s="88"/>
      <c r="CC93" s="104">
        <v>1</v>
      </c>
      <c r="CD93" s="104"/>
      <c r="CE93" s="104"/>
      <c r="CF93" s="88">
        <f>SUMIFS(予算!その他,予算!対象ユーザー名,B!$K$1,予算!予算月,BQ$88)</f>
        <v>0</v>
      </c>
      <c r="CG93" s="88"/>
      <c r="CH93" s="88"/>
      <c r="CI93" s="100" t="s">
        <v>103</v>
      </c>
      <c r="CJ93" s="100"/>
      <c r="CK93" s="100"/>
      <c r="CL93" s="100"/>
      <c r="CM93" s="100"/>
      <c r="CN93" s="100"/>
      <c r="CO93" s="105">
        <f>BW58-CR93</f>
        <v>0</v>
      </c>
      <c r="CP93" s="105"/>
      <c r="CQ93" s="105"/>
      <c r="CR93" s="88">
        <f t="shared" si="114"/>
        <v>0</v>
      </c>
      <c r="CS93" s="88"/>
      <c r="CT93" s="88"/>
      <c r="CU93" s="104">
        <v>1.05</v>
      </c>
      <c r="CV93" s="104"/>
      <c r="CW93" s="104"/>
      <c r="CX93" s="88">
        <f>SUMIFS(予算!その他,予算!対象ユーザー名,B!$K$1,予算!予算月,BQ$80)</f>
        <v>0</v>
      </c>
      <c r="CY93" s="88"/>
      <c r="CZ93" s="88"/>
    </row>
    <row r="94" spans="1:104" customFormat="1" ht="11.25" customHeight="1" x14ac:dyDescent="0.4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</row>
    <row r="95" spans="1:104" customFormat="1" hidden="1" x14ac:dyDescent="0.45">
      <c r="A95" t="s">
        <v>41</v>
      </c>
      <c r="J95" s="6"/>
    </row>
    <row r="96" spans="1:104" hidden="1" x14ac:dyDescent="0.45">
      <c r="A96" t="s">
        <v>42</v>
      </c>
    </row>
    <row r="97" spans="1:91" hidden="1" x14ac:dyDescent="0.45">
      <c r="A97" s="146" t="s">
        <v>13</v>
      </c>
      <c r="B97" s="147"/>
      <c r="C97" s="147"/>
      <c r="D97" s="147"/>
      <c r="E97" s="147"/>
      <c r="F97" s="148"/>
      <c r="G97" s="123" t="s">
        <v>30</v>
      </c>
      <c r="H97" s="124"/>
      <c r="I97" s="124"/>
      <c r="J97" s="124"/>
      <c r="K97" s="125"/>
      <c r="L97" s="135" t="s">
        <v>1</v>
      </c>
      <c r="M97" s="136"/>
      <c r="N97" s="136"/>
      <c r="O97" s="136"/>
      <c r="P97" s="137"/>
      <c r="Q97" s="135" t="s">
        <v>2</v>
      </c>
      <c r="R97" s="136"/>
      <c r="S97" s="136"/>
      <c r="T97" s="136"/>
      <c r="U97" s="137"/>
      <c r="V97" s="135" t="s">
        <v>3</v>
      </c>
      <c r="W97" s="136"/>
      <c r="X97" s="136"/>
      <c r="Y97" s="136"/>
      <c r="Z97" s="137"/>
      <c r="AA97" s="123" t="s">
        <v>14</v>
      </c>
      <c r="AB97" s="124"/>
      <c r="AC97" s="124"/>
      <c r="AD97" s="124"/>
      <c r="AE97" s="125"/>
      <c r="AF97" s="135" t="s">
        <v>15</v>
      </c>
      <c r="AG97" s="136"/>
      <c r="AH97" s="136"/>
      <c r="AI97" s="136"/>
      <c r="AJ97" s="137"/>
      <c r="AK97" s="135" t="s">
        <v>16</v>
      </c>
      <c r="AL97" s="136"/>
      <c r="AM97" s="136"/>
      <c r="AN97" s="136"/>
      <c r="AO97" s="137"/>
      <c r="AP97" s="135" t="s">
        <v>17</v>
      </c>
      <c r="AQ97" s="136"/>
      <c r="AR97" s="136"/>
      <c r="AS97" s="136"/>
      <c r="AT97" s="137"/>
      <c r="AU97" s="123" t="s">
        <v>18</v>
      </c>
      <c r="AV97" s="124"/>
      <c r="AW97" s="124"/>
      <c r="AX97" s="124"/>
      <c r="AY97" s="125"/>
      <c r="AZ97" s="135" t="s">
        <v>19</v>
      </c>
      <c r="BA97" s="136"/>
      <c r="BB97" s="136"/>
      <c r="BC97" s="136"/>
      <c r="BD97" s="137"/>
      <c r="BE97" s="135" t="s">
        <v>20</v>
      </c>
      <c r="BF97" s="136"/>
      <c r="BG97" s="136"/>
      <c r="BH97" s="136"/>
      <c r="BI97" s="137"/>
      <c r="BJ97" s="135" t="s">
        <v>21</v>
      </c>
      <c r="BK97" s="136"/>
      <c r="BL97" s="136"/>
      <c r="BM97" s="136"/>
      <c r="BN97" s="137"/>
      <c r="BO97" s="123" t="s">
        <v>22</v>
      </c>
      <c r="BP97" s="124"/>
      <c r="BQ97" s="124"/>
      <c r="BR97" s="124"/>
      <c r="BS97" s="125"/>
      <c r="BT97" s="135" t="s">
        <v>23</v>
      </c>
      <c r="BU97" s="136"/>
      <c r="BV97" s="136"/>
      <c r="BW97" s="136"/>
      <c r="BX97" s="137"/>
      <c r="BY97" s="135" t="s">
        <v>24</v>
      </c>
      <c r="BZ97" s="136"/>
      <c r="CA97" s="136"/>
      <c r="CB97" s="136"/>
      <c r="CC97" s="137"/>
      <c r="CD97" s="135" t="s">
        <v>25</v>
      </c>
      <c r="CE97" s="136"/>
      <c r="CF97" s="136"/>
      <c r="CG97" s="136"/>
      <c r="CH97" s="137"/>
      <c r="CI97" s="123" t="s">
        <v>26</v>
      </c>
      <c r="CJ97" s="124"/>
      <c r="CK97" s="124"/>
      <c r="CL97" s="124"/>
      <c r="CM97" s="125"/>
    </row>
    <row r="98" spans="1:91" hidden="1" x14ac:dyDescent="0.45">
      <c r="A98" s="149"/>
      <c r="B98" s="150"/>
      <c r="C98" s="150"/>
      <c r="D98" s="150"/>
      <c r="E98" s="150"/>
      <c r="F98" s="151"/>
      <c r="G98" s="123" t="s">
        <v>13</v>
      </c>
      <c r="H98" s="124"/>
      <c r="I98" s="125"/>
      <c r="J98" s="123" t="s">
        <v>5</v>
      </c>
      <c r="K98" s="125"/>
      <c r="L98" s="135" t="s">
        <v>13</v>
      </c>
      <c r="M98" s="136"/>
      <c r="N98" s="137"/>
      <c r="O98" s="135" t="s">
        <v>5</v>
      </c>
      <c r="P98" s="137"/>
      <c r="Q98" s="135" t="s">
        <v>13</v>
      </c>
      <c r="R98" s="136"/>
      <c r="S98" s="137"/>
      <c r="T98" s="135" t="s">
        <v>5</v>
      </c>
      <c r="U98" s="137"/>
      <c r="V98" s="135" t="s">
        <v>13</v>
      </c>
      <c r="W98" s="136"/>
      <c r="X98" s="137"/>
      <c r="Y98" s="135" t="s">
        <v>5</v>
      </c>
      <c r="Z98" s="137"/>
      <c r="AA98" s="123" t="s">
        <v>13</v>
      </c>
      <c r="AB98" s="124"/>
      <c r="AC98" s="125"/>
      <c r="AD98" s="123" t="s">
        <v>5</v>
      </c>
      <c r="AE98" s="125"/>
      <c r="AF98" s="135" t="s">
        <v>13</v>
      </c>
      <c r="AG98" s="136"/>
      <c r="AH98" s="137"/>
      <c r="AI98" s="135" t="s">
        <v>5</v>
      </c>
      <c r="AJ98" s="137"/>
      <c r="AK98" s="135" t="s">
        <v>13</v>
      </c>
      <c r="AL98" s="136"/>
      <c r="AM98" s="137"/>
      <c r="AN98" s="135" t="s">
        <v>5</v>
      </c>
      <c r="AO98" s="137"/>
      <c r="AP98" s="135" t="s">
        <v>13</v>
      </c>
      <c r="AQ98" s="136"/>
      <c r="AR98" s="137"/>
      <c r="AS98" s="135" t="s">
        <v>5</v>
      </c>
      <c r="AT98" s="137"/>
      <c r="AU98" s="123" t="s">
        <v>13</v>
      </c>
      <c r="AV98" s="124"/>
      <c r="AW98" s="125"/>
      <c r="AX98" s="123" t="s">
        <v>5</v>
      </c>
      <c r="AY98" s="125"/>
      <c r="AZ98" s="135" t="s">
        <v>13</v>
      </c>
      <c r="BA98" s="136"/>
      <c r="BB98" s="137"/>
      <c r="BC98" s="135" t="s">
        <v>5</v>
      </c>
      <c r="BD98" s="137"/>
      <c r="BE98" s="135" t="s">
        <v>13</v>
      </c>
      <c r="BF98" s="136"/>
      <c r="BG98" s="137"/>
      <c r="BH98" s="135" t="s">
        <v>5</v>
      </c>
      <c r="BI98" s="137"/>
      <c r="BJ98" s="135" t="s">
        <v>13</v>
      </c>
      <c r="BK98" s="136"/>
      <c r="BL98" s="137"/>
      <c r="BM98" s="135" t="s">
        <v>5</v>
      </c>
      <c r="BN98" s="137"/>
      <c r="BO98" s="123" t="s">
        <v>13</v>
      </c>
      <c r="BP98" s="124"/>
      <c r="BQ98" s="125"/>
      <c r="BR98" s="123" t="s">
        <v>5</v>
      </c>
      <c r="BS98" s="125"/>
      <c r="BT98" s="135" t="s">
        <v>13</v>
      </c>
      <c r="BU98" s="136"/>
      <c r="BV98" s="137"/>
      <c r="BW98" s="135" t="s">
        <v>5</v>
      </c>
      <c r="BX98" s="137"/>
      <c r="BY98" s="135" t="s">
        <v>13</v>
      </c>
      <c r="BZ98" s="136"/>
      <c r="CA98" s="137"/>
      <c r="CB98" s="135" t="s">
        <v>5</v>
      </c>
      <c r="CC98" s="137"/>
      <c r="CD98" s="135" t="s">
        <v>13</v>
      </c>
      <c r="CE98" s="136"/>
      <c r="CF98" s="137"/>
      <c r="CG98" s="135" t="s">
        <v>5</v>
      </c>
      <c r="CH98" s="137"/>
      <c r="CI98" s="123" t="s">
        <v>13</v>
      </c>
      <c r="CJ98" s="124"/>
      <c r="CK98" s="125"/>
      <c r="CL98" s="123" t="s">
        <v>5</v>
      </c>
      <c r="CM98" s="125"/>
    </row>
    <row r="99" spans="1:91" hidden="1" x14ac:dyDescent="0.45">
      <c r="A99" s="146" t="s">
        <v>138</v>
      </c>
      <c r="B99" s="147"/>
      <c r="C99" s="147"/>
      <c r="D99" s="147"/>
      <c r="E99" s="135" t="s">
        <v>131</v>
      </c>
      <c r="F99" s="137"/>
      <c r="G99" s="81">
        <f>G104+G109</f>
        <v>0</v>
      </c>
      <c r="H99" s="82"/>
      <c r="I99" s="83"/>
      <c r="J99" s="84" t="e">
        <f>G99/G100</f>
        <v>#DIV/0!</v>
      </c>
      <c r="K99" s="85"/>
      <c r="L99" s="78">
        <f>L104+L109</f>
        <v>0</v>
      </c>
      <c r="M99" s="79"/>
      <c r="N99" s="80"/>
      <c r="O99" s="76" t="e">
        <f>L99/L100</f>
        <v>#DIV/0!</v>
      </c>
      <c r="P99" s="77"/>
      <c r="Q99" s="78">
        <f>Q104+Q109</f>
        <v>0</v>
      </c>
      <c r="R99" s="79"/>
      <c r="S99" s="80"/>
      <c r="T99" s="76" t="e">
        <f>Q99/Q100</f>
        <v>#DIV/0!</v>
      </c>
      <c r="U99" s="77"/>
      <c r="V99" s="78">
        <f>V104+V109</f>
        <v>0</v>
      </c>
      <c r="W99" s="79"/>
      <c r="X99" s="80"/>
      <c r="Y99" s="76" t="e">
        <f>V99/V100</f>
        <v>#DIV/0!</v>
      </c>
      <c r="Z99" s="77"/>
      <c r="AA99" s="81">
        <f>AA104+AA109</f>
        <v>0</v>
      </c>
      <c r="AB99" s="82"/>
      <c r="AC99" s="83"/>
      <c r="AD99" s="84" t="e">
        <f>AA99/AA100</f>
        <v>#DIV/0!</v>
      </c>
      <c r="AE99" s="85"/>
      <c r="AF99" s="78">
        <f>AF104+AF109</f>
        <v>0</v>
      </c>
      <c r="AG99" s="79"/>
      <c r="AH99" s="80"/>
      <c r="AI99" s="76" t="e">
        <f>AF99/AF100</f>
        <v>#DIV/0!</v>
      </c>
      <c r="AJ99" s="77"/>
      <c r="AK99" s="78">
        <f>AK104+AK109</f>
        <v>0</v>
      </c>
      <c r="AL99" s="79"/>
      <c r="AM99" s="80"/>
      <c r="AN99" s="76" t="e">
        <f>AK99/AK100</f>
        <v>#DIV/0!</v>
      </c>
      <c r="AO99" s="77"/>
      <c r="AP99" s="78">
        <f>AP104+AP109</f>
        <v>0</v>
      </c>
      <c r="AQ99" s="79"/>
      <c r="AR99" s="80"/>
      <c r="AS99" s="76" t="e">
        <f>AP99/AP100</f>
        <v>#DIV/0!</v>
      </c>
      <c r="AT99" s="77"/>
      <c r="AU99" s="81">
        <f>AU104+AU109</f>
        <v>0</v>
      </c>
      <c r="AV99" s="82"/>
      <c r="AW99" s="83"/>
      <c r="AX99" s="84" t="e">
        <f>AU99/AU100</f>
        <v>#DIV/0!</v>
      </c>
      <c r="AY99" s="85"/>
      <c r="AZ99" s="78">
        <f>AZ104+AZ109</f>
        <v>0</v>
      </c>
      <c r="BA99" s="79"/>
      <c r="BB99" s="80"/>
      <c r="BC99" s="76" t="e">
        <f>AZ99/AZ100</f>
        <v>#DIV/0!</v>
      </c>
      <c r="BD99" s="77"/>
      <c r="BE99" s="78">
        <f>BE104+BE109</f>
        <v>0</v>
      </c>
      <c r="BF99" s="79"/>
      <c r="BG99" s="80"/>
      <c r="BH99" s="76" t="e">
        <f>BE99/BE100</f>
        <v>#DIV/0!</v>
      </c>
      <c r="BI99" s="77"/>
      <c r="BJ99" s="78">
        <f>BJ104+BJ109</f>
        <v>0</v>
      </c>
      <c r="BK99" s="79"/>
      <c r="BL99" s="80"/>
      <c r="BM99" s="76" t="e">
        <f>BJ99/BJ100</f>
        <v>#DIV/0!</v>
      </c>
      <c r="BN99" s="77"/>
      <c r="BO99" s="81">
        <f>BO104+BO109</f>
        <v>0</v>
      </c>
      <c r="BP99" s="82"/>
      <c r="BQ99" s="83"/>
      <c r="BR99" s="84" t="e">
        <f>BO99/BO100</f>
        <v>#DIV/0!</v>
      </c>
      <c r="BS99" s="85"/>
      <c r="BT99" s="78">
        <f>BT104+BT109</f>
        <v>0</v>
      </c>
      <c r="BU99" s="79"/>
      <c r="BV99" s="80"/>
      <c r="BW99" s="76" t="e">
        <f>BT99/BT100</f>
        <v>#DIV/0!</v>
      </c>
      <c r="BX99" s="77"/>
      <c r="BY99" s="78">
        <f>BY104+BY109</f>
        <v>0</v>
      </c>
      <c r="BZ99" s="79"/>
      <c r="CA99" s="80"/>
      <c r="CB99" s="76" t="e">
        <f>BY99/BY100</f>
        <v>#DIV/0!</v>
      </c>
      <c r="CC99" s="77"/>
      <c r="CD99" s="78">
        <f>CD104+CD109</f>
        <v>0</v>
      </c>
      <c r="CE99" s="79"/>
      <c r="CF99" s="80"/>
      <c r="CG99" s="76" t="e">
        <f>CD99/CD100</f>
        <v>#DIV/0!</v>
      </c>
      <c r="CH99" s="77"/>
      <c r="CI99" s="81">
        <f>CI104+CI109</f>
        <v>0</v>
      </c>
      <c r="CJ99" s="82"/>
      <c r="CK99" s="83"/>
      <c r="CL99" s="84" t="e">
        <f>CI99/CI100</f>
        <v>#DIV/0!</v>
      </c>
      <c r="CM99" s="85"/>
    </row>
    <row r="100" spans="1:91" hidden="1" x14ac:dyDescent="0.45">
      <c r="A100" s="152"/>
      <c r="B100" s="153"/>
      <c r="C100" s="153"/>
      <c r="D100" s="153"/>
      <c r="E100" s="135" t="s">
        <v>93</v>
      </c>
      <c r="F100" s="137"/>
      <c r="G100" s="81">
        <f>G105+G110</f>
        <v>0</v>
      </c>
      <c r="H100" s="82"/>
      <c r="I100" s="83"/>
      <c r="J100" s="123"/>
      <c r="K100" s="125"/>
      <c r="L100" s="78">
        <f t="shared" ref="L100:L103" si="115">L105+L110</f>
        <v>0</v>
      </c>
      <c r="M100" s="79"/>
      <c r="N100" s="80"/>
      <c r="O100" s="109"/>
      <c r="P100" s="111"/>
      <c r="Q100" s="78">
        <f t="shared" ref="Q100:Q103" si="116">Q105+Q110</f>
        <v>0</v>
      </c>
      <c r="R100" s="79"/>
      <c r="S100" s="80"/>
      <c r="T100" s="109"/>
      <c r="U100" s="111"/>
      <c r="V100" s="78">
        <f t="shared" ref="V100:V103" si="117">V105+V110</f>
        <v>0</v>
      </c>
      <c r="W100" s="79"/>
      <c r="X100" s="80"/>
      <c r="Y100" s="109"/>
      <c r="Z100" s="111"/>
      <c r="AA100" s="81">
        <f>AA105+AA110</f>
        <v>0</v>
      </c>
      <c r="AB100" s="82"/>
      <c r="AC100" s="83"/>
      <c r="AD100" s="123"/>
      <c r="AE100" s="125"/>
      <c r="AF100" s="78">
        <f t="shared" ref="AF100:AF103" si="118">AF105+AF110</f>
        <v>0</v>
      </c>
      <c r="AG100" s="79"/>
      <c r="AH100" s="80"/>
      <c r="AI100" s="109"/>
      <c r="AJ100" s="111"/>
      <c r="AK100" s="78">
        <f t="shared" ref="AK100:AK103" si="119">AK105+AK110</f>
        <v>0</v>
      </c>
      <c r="AL100" s="79"/>
      <c r="AM100" s="80"/>
      <c r="AN100" s="109"/>
      <c r="AO100" s="111"/>
      <c r="AP100" s="78">
        <f t="shared" ref="AP100:AP103" si="120">AP105+AP110</f>
        <v>0</v>
      </c>
      <c r="AQ100" s="79"/>
      <c r="AR100" s="80"/>
      <c r="AS100" s="109"/>
      <c r="AT100" s="111"/>
      <c r="AU100" s="81">
        <f>AU105+AU110</f>
        <v>0</v>
      </c>
      <c r="AV100" s="82"/>
      <c r="AW100" s="83"/>
      <c r="AX100" s="123"/>
      <c r="AY100" s="125"/>
      <c r="AZ100" s="78">
        <f t="shared" ref="AZ100:AZ103" si="121">AZ105+AZ110</f>
        <v>0</v>
      </c>
      <c r="BA100" s="79"/>
      <c r="BB100" s="80"/>
      <c r="BC100" s="109"/>
      <c r="BD100" s="111"/>
      <c r="BE100" s="78">
        <f t="shared" ref="BE100:BE103" si="122">BE105+BE110</f>
        <v>0</v>
      </c>
      <c r="BF100" s="79"/>
      <c r="BG100" s="80"/>
      <c r="BH100" s="109"/>
      <c r="BI100" s="111"/>
      <c r="BJ100" s="78">
        <f t="shared" ref="BJ100:BJ103" si="123">BJ105+BJ110</f>
        <v>0</v>
      </c>
      <c r="BK100" s="79"/>
      <c r="BL100" s="80"/>
      <c r="BM100" s="109"/>
      <c r="BN100" s="111"/>
      <c r="BO100" s="81">
        <f>BO105+BO110</f>
        <v>0</v>
      </c>
      <c r="BP100" s="82"/>
      <c r="BQ100" s="83"/>
      <c r="BR100" s="123"/>
      <c r="BS100" s="125"/>
      <c r="BT100" s="78">
        <f t="shared" ref="BT100:BT103" si="124">BT105+BT110</f>
        <v>0</v>
      </c>
      <c r="BU100" s="79"/>
      <c r="BV100" s="80"/>
      <c r="BW100" s="109"/>
      <c r="BX100" s="111"/>
      <c r="BY100" s="78">
        <f t="shared" ref="BY100:BY103" si="125">BY105+BY110</f>
        <v>0</v>
      </c>
      <c r="BZ100" s="79"/>
      <c r="CA100" s="80"/>
      <c r="CB100" s="109"/>
      <c r="CC100" s="111"/>
      <c r="CD100" s="78">
        <f t="shared" ref="CD100:CD103" si="126">CD105+CD110</f>
        <v>0</v>
      </c>
      <c r="CE100" s="79"/>
      <c r="CF100" s="80"/>
      <c r="CG100" s="109"/>
      <c r="CH100" s="111"/>
      <c r="CI100" s="81">
        <f>CI105+CI110</f>
        <v>0</v>
      </c>
      <c r="CJ100" s="82"/>
      <c r="CK100" s="83"/>
      <c r="CL100" s="123"/>
      <c r="CM100" s="125"/>
    </row>
    <row r="101" spans="1:91" hidden="1" x14ac:dyDescent="0.45">
      <c r="A101" s="152"/>
      <c r="B101" s="153"/>
      <c r="C101" s="153"/>
      <c r="D101" s="153"/>
      <c r="E101" s="135" t="s">
        <v>132</v>
      </c>
      <c r="F101" s="137"/>
      <c r="G101" s="81">
        <f>G106+G111</f>
        <v>0</v>
      </c>
      <c r="H101" s="82"/>
      <c r="I101" s="83"/>
      <c r="J101" s="17"/>
      <c r="K101" s="18"/>
      <c r="L101" s="78">
        <f t="shared" si="115"/>
        <v>0</v>
      </c>
      <c r="M101" s="79"/>
      <c r="N101" s="80"/>
      <c r="O101" s="11"/>
      <c r="P101" s="12"/>
      <c r="Q101" s="78">
        <f t="shared" si="116"/>
        <v>0</v>
      </c>
      <c r="R101" s="79"/>
      <c r="S101" s="80"/>
      <c r="T101" s="11"/>
      <c r="U101" s="12"/>
      <c r="V101" s="78">
        <f t="shared" si="117"/>
        <v>0</v>
      </c>
      <c r="W101" s="79"/>
      <c r="X101" s="80"/>
      <c r="Y101" s="11"/>
      <c r="Z101" s="12"/>
      <c r="AA101" s="81">
        <f>AA106+AA111</f>
        <v>0</v>
      </c>
      <c r="AB101" s="82"/>
      <c r="AC101" s="83"/>
      <c r="AD101" s="17"/>
      <c r="AE101" s="18"/>
      <c r="AF101" s="78">
        <f t="shared" si="118"/>
        <v>0</v>
      </c>
      <c r="AG101" s="79"/>
      <c r="AH101" s="80"/>
      <c r="AI101" s="11"/>
      <c r="AJ101" s="12"/>
      <c r="AK101" s="78">
        <f t="shared" si="119"/>
        <v>0</v>
      </c>
      <c r="AL101" s="79"/>
      <c r="AM101" s="80"/>
      <c r="AN101" s="11"/>
      <c r="AO101" s="12"/>
      <c r="AP101" s="78">
        <f t="shared" si="120"/>
        <v>0</v>
      </c>
      <c r="AQ101" s="79"/>
      <c r="AR101" s="80"/>
      <c r="AS101" s="11"/>
      <c r="AT101" s="12"/>
      <c r="AU101" s="81">
        <f>AU106+AU111</f>
        <v>0</v>
      </c>
      <c r="AV101" s="82"/>
      <c r="AW101" s="83"/>
      <c r="AX101" s="17"/>
      <c r="AY101" s="18"/>
      <c r="AZ101" s="78">
        <f t="shared" si="121"/>
        <v>0</v>
      </c>
      <c r="BA101" s="79"/>
      <c r="BB101" s="80"/>
      <c r="BC101" s="11"/>
      <c r="BD101" s="12"/>
      <c r="BE101" s="78">
        <f t="shared" si="122"/>
        <v>0</v>
      </c>
      <c r="BF101" s="79"/>
      <c r="BG101" s="80"/>
      <c r="BH101" s="11"/>
      <c r="BI101" s="12"/>
      <c r="BJ101" s="78">
        <f t="shared" si="123"/>
        <v>0</v>
      </c>
      <c r="BK101" s="79"/>
      <c r="BL101" s="80"/>
      <c r="BM101" s="11"/>
      <c r="BN101" s="12"/>
      <c r="BO101" s="81">
        <f>BO106+BO111</f>
        <v>0</v>
      </c>
      <c r="BP101" s="82"/>
      <c r="BQ101" s="83"/>
      <c r="BR101" s="17"/>
      <c r="BS101" s="18"/>
      <c r="BT101" s="78">
        <f t="shared" si="124"/>
        <v>0</v>
      </c>
      <c r="BU101" s="79"/>
      <c r="BV101" s="80"/>
      <c r="BW101" s="11"/>
      <c r="BX101" s="12"/>
      <c r="BY101" s="78">
        <f t="shared" si="125"/>
        <v>0</v>
      </c>
      <c r="BZ101" s="79"/>
      <c r="CA101" s="80"/>
      <c r="CB101" s="11"/>
      <c r="CC101" s="12"/>
      <c r="CD101" s="78">
        <f t="shared" si="126"/>
        <v>0</v>
      </c>
      <c r="CE101" s="79"/>
      <c r="CF101" s="80"/>
      <c r="CG101" s="11"/>
      <c r="CH101" s="12"/>
      <c r="CI101" s="81">
        <f>CI106+CI111</f>
        <v>0</v>
      </c>
      <c r="CJ101" s="82"/>
      <c r="CK101" s="83"/>
      <c r="CL101" s="17"/>
      <c r="CM101" s="18"/>
    </row>
    <row r="102" spans="1:91" hidden="1" x14ac:dyDescent="0.45">
      <c r="A102" s="152"/>
      <c r="B102" s="153"/>
      <c r="C102" s="153"/>
      <c r="D102" s="153"/>
      <c r="E102" s="135" t="s">
        <v>133</v>
      </c>
      <c r="F102" s="137"/>
      <c r="G102" s="84" t="e">
        <f>G101/G99</f>
        <v>#DIV/0!</v>
      </c>
      <c r="H102" s="96"/>
      <c r="I102" s="85"/>
      <c r="J102" s="17"/>
      <c r="K102" s="18"/>
      <c r="L102" s="76" t="e">
        <f>L101/L99</f>
        <v>#DIV/0!</v>
      </c>
      <c r="M102" s="95"/>
      <c r="N102" s="77"/>
      <c r="O102" s="11"/>
      <c r="P102" s="12"/>
      <c r="Q102" s="76" t="e">
        <f>Q101/Q99</f>
        <v>#DIV/0!</v>
      </c>
      <c r="R102" s="95"/>
      <c r="S102" s="77"/>
      <c r="T102" s="11"/>
      <c r="U102" s="12"/>
      <c r="V102" s="76" t="e">
        <f>V101/V99</f>
        <v>#DIV/0!</v>
      </c>
      <c r="W102" s="95"/>
      <c r="X102" s="77"/>
      <c r="Y102" s="11"/>
      <c r="Z102" s="12"/>
      <c r="AA102" s="84" t="e">
        <f>AA101/AA99</f>
        <v>#DIV/0!</v>
      </c>
      <c r="AB102" s="96"/>
      <c r="AC102" s="85"/>
      <c r="AD102" s="17"/>
      <c r="AE102" s="18"/>
      <c r="AF102" s="76" t="e">
        <f>AF101/AF99</f>
        <v>#DIV/0!</v>
      </c>
      <c r="AG102" s="95"/>
      <c r="AH102" s="77"/>
      <c r="AI102" s="11"/>
      <c r="AJ102" s="12"/>
      <c r="AK102" s="76" t="e">
        <f>AK101/AK99</f>
        <v>#DIV/0!</v>
      </c>
      <c r="AL102" s="95"/>
      <c r="AM102" s="77"/>
      <c r="AN102" s="11"/>
      <c r="AO102" s="12"/>
      <c r="AP102" s="76" t="e">
        <f>AP101/AP99</f>
        <v>#DIV/0!</v>
      </c>
      <c r="AQ102" s="95"/>
      <c r="AR102" s="77"/>
      <c r="AS102" s="11"/>
      <c r="AT102" s="12"/>
      <c r="AU102" s="84" t="e">
        <f>AU101/AU99</f>
        <v>#DIV/0!</v>
      </c>
      <c r="AV102" s="96"/>
      <c r="AW102" s="85"/>
      <c r="AX102" s="17"/>
      <c r="AY102" s="18"/>
      <c r="AZ102" s="76" t="e">
        <f>AZ101/AZ99</f>
        <v>#DIV/0!</v>
      </c>
      <c r="BA102" s="95"/>
      <c r="BB102" s="77"/>
      <c r="BC102" s="11"/>
      <c r="BD102" s="12"/>
      <c r="BE102" s="76" t="e">
        <f>BE101/BE99</f>
        <v>#DIV/0!</v>
      </c>
      <c r="BF102" s="95"/>
      <c r="BG102" s="77"/>
      <c r="BH102" s="11"/>
      <c r="BI102" s="12"/>
      <c r="BJ102" s="76" t="e">
        <f>BJ101/BJ99</f>
        <v>#DIV/0!</v>
      </c>
      <c r="BK102" s="95"/>
      <c r="BL102" s="77"/>
      <c r="BM102" s="11"/>
      <c r="BN102" s="12"/>
      <c r="BO102" s="84" t="e">
        <f>BO101/BO99</f>
        <v>#DIV/0!</v>
      </c>
      <c r="BP102" s="96"/>
      <c r="BQ102" s="85"/>
      <c r="BR102" s="17"/>
      <c r="BS102" s="18"/>
      <c r="BT102" s="76" t="e">
        <f>BT101/BT99</f>
        <v>#DIV/0!</v>
      </c>
      <c r="BU102" s="95"/>
      <c r="BV102" s="77"/>
      <c r="BW102" s="11"/>
      <c r="BX102" s="12"/>
      <c r="BY102" s="76" t="e">
        <f>BY101/BY99</f>
        <v>#DIV/0!</v>
      </c>
      <c r="BZ102" s="95"/>
      <c r="CA102" s="77"/>
      <c r="CB102" s="11"/>
      <c r="CC102" s="12"/>
      <c r="CD102" s="76" t="e">
        <f>CD101/CD99</f>
        <v>#DIV/0!</v>
      </c>
      <c r="CE102" s="95"/>
      <c r="CF102" s="77"/>
      <c r="CG102" s="11"/>
      <c r="CH102" s="12"/>
      <c r="CI102" s="84" t="e">
        <f>CI101/CI99</f>
        <v>#DIV/0!</v>
      </c>
      <c r="CJ102" s="96"/>
      <c r="CK102" s="85"/>
      <c r="CL102" s="17"/>
      <c r="CM102" s="18"/>
    </row>
    <row r="103" spans="1:91" hidden="1" x14ac:dyDescent="0.45">
      <c r="A103" s="149"/>
      <c r="B103" s="150"/>
      <c r="C103" s="150"/>
      <c r="D103" s="150"/>
      <c r="E103" s="135" t="s">
        <v>98</v>
      </c>
      <c r="F103" s="137"/>
      <c r="G103" s="81">
        <f>G108+G113</f>
        <v>0</v>
      </c>
      <c r="H103" s="82"/>
      <c r="I103" s="83"/>
      <c r="J103" s="17"/>
      <c r="K103" s="18"/>
      <c r="L103" s="78">
        <f t="shared" si="115"/>
        <v>0</v>
      </c>
      <c r="M103" s="79"/>
      <c r="N103" s="80"/>
      <c r="O103" s="11"/>
      <c r="P103" s="12"/>
      <c r="Q103" s="78">
        <f t="shared" si="116"/>
        <v>0</v>
      </c>
      <c r="R103" s="79"/>
      <c r="S103" s="80"/>
      <c r="T103" s="11"/>
      <c r="U103" s="12"/>
      <c r="V103" s="78">
        <f t="shared" si="117"/>
        <v>0</v>
      </c>
      <c r="W103" s="79"/>
      <c r="X103" s="80"/>
      <c r="Y103" s="11"/>
      <c r="Z103" s="12"/>
      <c r="AA103" s="81">
        <f>AA108+AA113</f>
        <v>0</v>
      </c>
      <c r="AB103" s="82"/>
      <c r="AC103" s="83"/>
      <c r="AD103" s="17"/>
      <c r="AE103" s="18"/>
      <c r="AF103" s="78">
        <f t="shared" si="118"/>
        <v>0</v>
      </c>
      <c r="AG103" s="79"/>
      <c r="AH103" s="80"/>
      <c r="AI103" s="11"/>
      <c r="AJ103" s="12"/>
      <c r="AK103" s="78">
        <f t="shared" si="119"/>
        <v>0</v>
      </c>
      <c r="AL103" s="79"/>
      <c r="AM103" s="80"/>
      <c r="AN103" s="11"/>
      <c r="AO103" s="12"/>
      <c r="AP103" s="78">
        <f t="shared" si="120"/>
        <v>0</v>
      </c>
      <c r="AQ103" s="79"/>
      <c r="AR103" s="80"/>
      <c r="AS103" s="11"/>
      <c r="AT103" s="12"/>
      <c r="AU103" s="81">
        <f>AU108+AU113</f>
        <v>0</v>
      </c>
      <c r="AV103" s="82"/>
      <c r="AW103" s="83"/>
      <c r="AX103" s="17"/>
      <c r="AY103" s="18"/>
      <c r="AZ103" s="78">
        <f t="shared" si="121"/>
        <v>0</v>
      </c>
      <c r="BA103" s="79"/>
      <c r="BB103" s="80"/>
      <c r="BC103" s="11"/>
      <c r="BD103" s="12"/>
      <c r="BE103" s="78">
        <f t="shared" si="122"/>
        <v>0</v>
      </c>
      <c r="BF103" s="79"/>
      <c r="BG103" s="80"/>
      <c r="BH103" s="11"/>
      <c r="BI103" s="12"/>
      <c r="BJ103" s="78">
        <f t="shared" si="123"/>
        <v>0</v>
      </c>
      <c r="BK103" s="79"/>
      <c r="BL103" s="80"/>
      <c r="BM103" s="11"/>
      <c r="BN103" s="12"/>
      <c r="BO103" s="81">
        <f>BO108+BO113</f>
        <v>0</v>
      </c>
      <c r="BP103" s="82"/>
      <c r="BQ103" s="83"/>
      <c r="BR103" s="17"/>
      <c r="BS103" s="18"/>
      <c r="BT103" s="78">
        <f t="shared" si="124"/>
        <v>0</v>
      </c>
      <c r="BU103" s="79"/>
      <c r="BV103" s="80"/>
      <c r="BW103" s="11"/>
      <c r="BX103" s="12"/>
      <c r="BY103" s="78">
        <f t="shared" si="125"/>
        <v>0</v>
      </c>
      <c r="BZ103" s="79"/>
      <c r="CA103" s="80"/>
      <c r="CB103" s="11"/>
      <c r="CC103" s="12"/>
      <c r="CD103" s="78">
        <f t="shared" si="126"/>
        <v>0</v>
      </c>
      <c r="CE103" s="79"/>
      <c r="CF103" s="80"/>
      <c r="CG103" s="11"/>
      <c r="CH103" s="12"/>
      <c r="CI103" s="81">
        <f>CI108+CI113</f>
        <v>0</v>
      </c>
      <c r="CJ103" s="82"/>
      <c r="CK103" s="83"/>
      <c r="CL103" s="17"/>
      <c r="CM103" s="18"/>
    </row>
    <row r="104" spans="1:91" hidden="1" x14ac:dyDescent="0.45">
      <c r="A104" s="86" t="s">
        <v>30</v>
      </c>
      <c r="B104" s="86"/>
      <c r="C104" s="86" t="s">
        <v>43</v>
      </c>
      <c r="D104" s="86"/>
      <c r="E104" s="135" t="s">
        <v>131</v>
      </c>
      <c r="F104" s="137"/>
      <c r="G104" s="81">
        <f>AA104+AU104+BO104+CI104</f>
        <v>0</v>
      </c>
      <c r="H104" s="82"/>
      <c r="I104" s="83"/>
      <c r="J104" s="84" t="e">
        <f>G104/G105</f>
        <v>#DIV/0!</v>
      </c>
      <c r="K104" s="85"/>
      <c r="L104" s="78">
        <f>L114+L122</f>
        <v>0</v>
      </c>
      <c r="M104" s="110"/>
      <c r="N104" s="111"/>
      <c r="O104" s="76" t="e">
        <f>L104/L105</f>
        <v>#DIV/0!</v>
      </c>
      <c r="P104" s="77"/>
      <c r="Q104" s="78">
        <f>Q114+Q122</f>
        <v>0</v>
      </c>
      <c r="R104" s="110"/>
      <c r="S104" s="111"/>
      <c r="T104" s="76" t="e">
        <f>Q104/Q105</f>
        <v>#DIV/0!</v>
      </c>
      <c r="U104" s="77"/>
      <c r="V104" s="78">
        <f>V114+V122</f>
        <v>0</v>
      </c>
      <c r="W104" s="110"/>
      <c r="X104" s="111"/>
      <c r="Y104" s="76" t="e">
        <f>V104/V105</f>
        <v>#DIV/0!</v>
      </c>
      <c r="Z104" s="77"/>
      <c r="AA104" s="81">
        <f>L104+Q104+V104</f>
        <v>0</v>
      </c>
      <c r="AB104" s="82"/>
      <c r="AC104" s="83"/>
      <c r="AD104" s="84" t="e">
        <f>AA104/AA105</f>
        <v>#DIV/0!</v>
      </c>
      <c r="AE104" s="85"/>
      <c r="AF104" s="78">
        <f>AF114+AF122</f>
        <v>0</v>
      </c>
      <c r="AG104" s="110"/>
      <c r="AH104" s="111"/>
      <c r="AI104" s="76" t="e">
        <f>AF104/AF105</f>
        <v>#DIV/0!</v>
      </c>
      <c r="AJ104" s="77"/>
      <c r="AK104" s="78">
        <f>AK114+AK122</f>
        <v>0</v>
      </c>
      <c r="AL104" s="110"/>
      <c r="AM104" s="111"/>
      <c r="AN104" s="76" t="e">
        <f>AK104/AK105</f>
        <v>#DIV/0!</v>
      </c>
      <c r="AO104" s="77"/>
      <c r="AP104" s="78">
        <f>AP114+AP122</f>
        <v>0</v>
      </c>
      <c r="AQ104" s="110"/>
      <c r="AR104" s="111"/>
      <c r="AS104" s="76" t="e">
        <f>AP104/AP105</f>
        <v>#DIV/0!</v>
      </c>
      <c r="AT104" s="77"/>
      <c r="AU104" s="81">
        <f>AF104+AK104+AP104</f>
        <v>0</v>
      </c>
      <c r="AV104" s="82"/>
      <c r="AW104" s="83"/>
      <c r="AX104" s="84" t="e">
        <f>AU104/AU105</f>
        <v>#DIV/0!</v>
      </c>
      <c r="AY104" s="85"/>
      <c r="AZ104" s="78">
        <f>AZ114+AZ122</f>
        <v>0</v>
      </c>
      <c r="BA104" s="110"/>
      <c r="BB104" s="111"/>
      <c r="BC104" s="76" t="e">
        <f>AZ104/AZ105</f>
        <v>#DIV/0!</v>
      </c>
      <c r="BD104" s="77"/>
      <c r="BE104" s="78">
        <f>BE114+BE122</f>
        <v>0</v>
      </c>
      <c r="BF104" s="110"/>
      <c r="BG104" s="111"/>
      <c r="BH104" s="76" t="e">
        <f>BE104/BE105</f>
        <v>#DIV/0!</v>
      </c>
      <c r="BI104" s="77"/>
      <c r="BJ104" s="78">
        <f>BJ114+BJ122</f>
        <v>0</v>
      </c>
      <c r="BK104" s="110"/>
      <c r="BL104" s="111"/>
      <c r="BM104" s="76" t="e">
        <f>BJ104/BJ105</f>
        <v>#DIV/0!</v>
      </c>
      <c r="BN104" s="77"/>
      <c r="BO104" s="81">
        <f>AZ104+BE104+BJ104</f>
        <v>0</v>
      </c>
      <c r="BP104" s="82"/>
      <c r="BQ104" s="83"/>
      <c r="BR104" s="84" t="e">
        <f>BO104/BO105</f>
        <v>#DIV/0!</v>
      </c>
      <c r="BS104" s="85"/>
      <c r="BT104" s="78">
        <f>BT114+BT122</f>
        <v>0</v>
      </c>
      <c r="BU104" s="110"/>
      <c r="BV104" s="111"/>
      <c r="BW104" s="76" t="e">
        <f>BT104/BT105</f>
        <v>#DIV/0!</v>
      </c>
      <c r="BX104" s="77"/>
      <c r="BY104" s="78">
        <f>BY114+BY122</f>
        <v>0</v>
      </c>
      <c r="BZ104" s="110"/>
      <c r="CA104" s="111"/>
      <c r="CB104" s="76" t="e">
        <f>BY104/BY105</f>
        <v>#DIV/0!</v>
      </c>
      <c r="CC104" s="77"/>
      <c r="CD104" s="78">
        <f>CD114+CD122</f>
        <v>0</v>
      </c>
      <c r="CE104" s="110"/>
      <c r="CF104" s="111"/>
      <c r="CG104" s="76" t="e">
        <f>CD104/CD105</f>
        <v>#DIV/0!</v>
      </c>
      <c r="CH104" s="77"/>
      <c r="CI104" s="81">
        <f>BT104+BY104+CD104</f>
        <v>0</v>
      </c>
      <c r="CJ104" s="82"/>
      <c r="CK104" s="83"/>
      <c r="CL104" s="84" t="e">
        <f>CI104/CI105</f>
        <v>#DIV/0!</v>
      </c>
      <c r="CM104" s="85"/>
    </row>
    <row r="105" spans="1:91" ht="19.95" hidden="1" customHeight="1" x14ac:dyDescent="0.45">
      <c r="A105" s="86"/>
      <c r="B105" s="86"/>
      <c r="C105" s="86"/>
      <c r="D105" s="86"/>
      <c r="E105" s="135" t="s">
        <v>93</v>
      </c>
      <c r="F105" s="137"/>
      <c r="G105" s="81">
        <f>AA105+AU105+BO105+CI105</f>
        <v>0</v>
      </c>
      <c r="H105" s="82"/>
      <c r="I105" s="83"/>
      <c r="J105" s="13"/>
      <c r="K105" s="14"/>
      <c r="L105" s="78">
        <f>SUMIFS(予算!LABEU,予算!対象ユーザー名,B!$K$1,予算!予算月,B!L$97)</f>
        <v>0</v>
      </c>
      <c r="M105" s="79"/>
      <c r="N105" s="80"/>
      <c r="O105" s="15"/>
      <c r="P105" s="16"/>
      <c r="Q105" s="78">
        <f>SUMIFS(予算!LABEU,予算!対象ユーザー名,B!$K$1,予算!予算月,B!Q$97)</f>
        <v>0</v>
      </c>
      <c r="R105" s="79"/>
      <c r="S105" s="80"/>
      <c r="T105" s="15"/>
      <c r="U105" s="16"/>
      <c r="V105" s="78">
        <f>SUMIFS(予算!LABEU,予算!対象ユーザー名,B!$K$1,予算!予算月,B!V$97)</f>
        <v>0</v>
      </c>
      <c r="W105" s="79"/>
      <c r="X105" s="80"/>
      <c r="Y105" s="15"/>
      <c r="Z105" s="16"/>
      <c r="AA105" s="81">
        <f>L105+Q105+V105</f>
        <v>0</v>
      </c>
      <c r="AB105" s="82"/>
      <c r="AC105" s="83"/>
      <c r="AD105" s="13"/>
      <c r="AE105" s="14"/>
      <c r="AF105" s="78">
        <f>SUMIFS(予算!LABEU,予算!対象ユーザー名,B!$K$1,予算!予算月,B!AF$97)</f>
        <v>0</v>
      </c>
      <c r="AG105" s="79"/>
      <c r="AH105" s="80"/>
      <c r="AI105" s="15"/>
      <c r="AJ105" s="16"/>
      <c r="AK105" s="78">
        <f>SUMIFS(予算!LABEU,予算!対象ユーザー名,B!$K$1,予算!予算月,B!AK$97)</f>
        <v>0</v>
      </c>
      <c r="AL105" s="79"/>
      <c r="AM105" s="80"/>
      <c r="AN105" s="15"/>
      <c r="AO105" s="16"/>
      <c r="AP105" s="78">
        <f>SUMIFS(予算!LABEU,予算!対象ユーザー名,B!$K$1,予算!予算月,B!AP$97)</f>
        <v>0</v>
      </c>
      <c r="AQ105" s="79"/>
      <c r="AR105" s="80"/>
      <c r="AS105" s="15"/>
      <c r="AT105" s="16"/>
      <c r="AU105" s="81">
        <f>AF105+AK105+AP105</f>
        <v>0</v>
      </c>
      <c r="AV105" s="82"/>
      <c r="AW105" s="83"/>
      <c r="AX105" s="13"/>
      <c r="AY105" s="14"/>
      <c r="AZ105" s="78">
        <f>SUMIFS(予算!LABEU,予算!対象ユーザー名,B!$K$1,予算!予算月,B!AZ$97)</f>
        <v>0</v>
      </c>
      <c r="BA105" s="79"/>
      <c r="BB105" s="80"/>
      <c r="BC105" s="15"/>
      <c r="BD105" s="16"/>
      <c r="BE105" s="78">
        <f>SUMIFS(予算!LABEU,予算!対象ユーザー名,B!$K$1,予算!予算月,B!BE$97)</f>
        <v>0</v>
      </c>
      <c r="BF105" s="79"/>
      <c r="BG105" s="80"/>
      <c r="BH105" s="15"/>
      <c r="BI105" s="16"/>
      <c r="BJ105" s="78">
        <f>SUMIFS(予算!LABEU,予算!対象ユーザー名,B!$K$1,予算!予算月,B!BJ$97)</f>
        <v>0</v>
      </c>
      <c r="BK105" s="79"/>
      <c r="BL105" s="80"/>
      <c r="BM105" s="15"/>
      <c r="BN105" s="16"/>
      <c r="BO105" s="81">
        <f>AZ105+BE105+BJ105</f>
        <v>0</v>
      </c>
      <c r="BP105" s="82"/>
      <c r="BQ105" s="83"/>
      <c r="BR105" s="13"/>
      <c r="BS105" s="14"/>
      <c r="BT105" s="78">
        <f>SUMIFS(予算!LABEU,予算!対象ユーザー名,B!$K$1,予算!予算月,B!BT$97)</f>
        <v>0</v>
      </c>
      <c r="BU105" s="79"/>
      <c r="BV105" s="80"/>
      <c r="BW105" s="15"/>
      <c r="BX105" s="16"/>
      <c r="BY105" s="78">
        <f>SUMIFS(予算!LABEU,予算!対象ユーザー名,B!$K$1,予算!予算月,B!BY$97)</f>
        <v>0</v>
      </c>
      <c r="BZ105" s="79"/>
      <c r="CA105" s="80"/>
      <c r="CB105" s="15"/>
      <c r="CC105" s="16"/>
      <c r="CD105" s="78">
        <f>SUMIFS(予算!LABEU,予算!対象ユーザー名,B!$K$1,予算!予算月,B!CD$97)</f>
        <v>0</v>
      </c>
      <c r="CE105" s="79"/>
      <c r="CF105" s="80"/>
      <c r="CG105" s="15"/>
      <c r="CH105" s="16"/>
      <c r="CI105" s="81">
        <f>BT105+BY105+CD105</f>
        <v>0</v>
      </c>
      <c r="CJ105" s="82"/>
      <c r="CK105" s="83"/>
      <c r="CL105" s="13"/>
      <c r="CM105" s="14"/>
    </row>
    <row r="106" spans="1:91" ht="19.95" hidden="1" customHeight="1" x14ac:dyDescent="0.45">
      <c r="A106" s="86"/>
      <c r="B106" s="86"/>
      <c r="C106" s="86"/>
      <c r="D106" s="86"/>
      <c r="E106" s="135" t="s">
        <v>132</v>
      </c>
      <c r="F106" s="137"/>
      <c r="G106" s="81">
        <f>AA106+AU106+BO106+CI106</f>
        <v>0</v>
      </c>
      <c r="H106" s="82"/>
      <c r="I106" s="83"/>
      <c r="J106" s="81"/>
      <c r="K106" s="83"/>
      <c r="L106" s="78">
        <f>L115+L123</f>
        <v>0</v>
      </c>
      <c r="M106" s="110"/>
      <c r="N106" s="111"/>
      <c r="O106" s="78"/>
      <c r="P106" s="80"/>
      <c r="Q106" s="78">
        <f>Q115+Q123</f>
        <v>0</v>
      </c>
      <c r="R106" s="110"/>
      <c r="S106" s="111"/>
      <c r="T106" s="78"/>
      <c r="U106" s="80"/>
      <c r="V106" s="78">
        <f>V115+V123</f>
        <v>0</v>
      </c>
      <c r="W106" s="110"/>
      <c r="X106" s="111"/>
      <c r="Y106" s="78"/>
      <c r="Z106" s="80"/>
      <c r="AA106" s="81">
        <f>L106+Q106+V106</f>
        <v>0</v>
      </c>
      <c r="AB106" s="82"/>
      <c r="AC106" s="83"/>
      <c r="AD106" s="81"/>
      <c r="AE106" s="83"/>
      <c r="AF106" s="78">
        <f>AF115+AF123</f>
        <v>0</v>
      </c>
      <c r="AG106" s="110"/>
      <c r="AH106" s="111"/>
      <c r="AI106" s="78"/>
      <c r="AJ106" s="80"/>
      <c r="AK106" s="78">
        <f>AK115+AK123</f>
        <v>0</v>
      </c>
      <c r="AL106" s="110"/>
      <c r="AM106" s="111"/>
      <c r="AN106" s="78"/>
      <c r="AO106" s="80"/>
      <c r="AP106" s="78">
        <f>AP115+AP123</f>
        <v>0</v>
      </c>
      <c r="AQ106" s="110"/>
      <c r="AR106" s="111"/>
      <c r="AS106" s="78"/>
      <c r="AT106" s="80"/>
      <c r="AU106" s="81">
        <f>AF106+AK106+AP106</f>
        <v>0</v>
      </c>
      <c r="AV106" s="82"/>
      <c r="AW106" s="83"/>
      <c r="AX106" s="81"/>
      <c r="AY106" s="83"/>
      <c r="AZ106" s="78">
        <f>AZ115+AZ123</f>
        <v>0</v>
      </c>
      <c r="BA106" s="110"/>
      <c r="BB106" s="111"/>
      <c r="BC106" s="78"/>
      <c r="BD106" s="80"/>
      <c r="BE106" s="78">
        <f>BE115+BE123</f>
        <v>0</v>
      </c>
      <c r="BF106" s="110"/>
      <c r="BG106" s="111"/>
      <c r="BH106" s="78"/>
      <c r="BI106" s="80"/>
      <c r="BJ106" s="78">
        <f>BJ115+BJ123</f>
        <v>0</v>
      </c>
      <c r="BK106" s="110"/>
      <c r="BL106" s="111"/>
      <c r="BM106" s="78"/>
      <c r="BN106" s="80"/>
      <c r="BO106" s="81">
        <f>AZ106+BE106+BJ106</f>
        <v>0</v>
      </c>
      <c r="BP106" s="82"/>
      <c r="BQ106" s="83"/>
      <c r="BR106" s="81"/>
      <c r="BS106" s="83"/>
      <c r="BT106" s="78">
        <f>BT115+BT123</f>
        <v>0</v>
      </c>
      <c r="BU106" s="110"/>
      <c r="BV106" s="111"/>
      <c r="BW106" s="78"/>
      <c r="BX106" s="80"/>
      <c r="BY106" s="78">
        <f>BY115+BY123</f>
        <v>0</v>
      </c>
      <c r="BZ106" s="110"/>
      <c r="CA106" s="111"/>
      <c r="CB106" s="78"/>
      <c r="CC106" s="80"/>
      <c r="CD106" s="78">
        <f>CD115+CD123</f>
        <v>0</v>
      </c>
      <c r="CE106" s="110"/>
      <c r="CF106" s="111"/>
      <c r="CG106" s="78"/>
      <c r="CH106" s="80"/>
      <c r="CI106" s="81">
        <f>BT106+BY106+CD106</f>
        <v>0</v>
      </c>
      <c r="CJ106" s="82"/>
      <c r="CK106" s="83"/>
      <c r="CL106" s="81"/>
      <c r="CM106" s="83"/>
    </row>
    <row r="107" spans="1:91" ht="19.95" hidden="1" customHeight="1" x14ac:dyDescent="0.45">
      <c r="A107" s="86"/>
      <c r="B107" s="86"/>
      <c r="C107" s="86"/>
      <c r="D107" s="86"/>
      <c r="E107" s="135" t="s">
        <v>133</v>
      </c>
      <c r="F107" s="137"/>
      <c r="G107" s="84" t="e">
        <f>G106/G104</f>
        <v>#DIV/0!</v>
      </c>
      <c r="H107" s="96"/>
      <c r="I107" s="85"/>
      <c r="J107" s="17"/>
      <c r="K107" s="18"/>
      <c r="L107" s="76" t="e">
        <f>L106/L104</f>
        <v>#DIV/0!</v>
      </c>
      <c r="M107" s="95"/>
      <c r="N107" s="77"/>
      <c r="O107" s="11"/>
      <c r="P107" s="12"/>
      <c r="Q107" s="76" t="e">
        <f>Q106/Q104</f>
        <v>#DIV/0!</v>
      </c>
      <c r="R107" s="95"/>
      <c r="S107" s="77"/>
      <c r="T107" s="11"/>
      <c r="U107" s="12"/>
      <c r="V107" s="76" t="e">
        <f>V106/V104</f>
        <v>#DIV/0!</v>
      </c>
      <c r="W107" s="95"/>
      <c r="X107" s="77"/>
      <c r="Y107" s="11"/>
      <c r="Z107" s="12"/>
      <c r="AA107" s="84" t="e">
        <f>AA106/AA104</f>
        <v>#DIV/0!</v>
      </c>
      <c r="AB107" s="96"/>
      <c r="AC107" s="85"/>
      <c r="AD107" s="17"/>
      <c r="AE107" s="18"/>
      <c r="AF107" s="76" t="e">
        <f>AF106/AF104</f>
        <v>#DIV/0!</v>
      </c>
      <c r="AG107" s="95"/>
      <c r="AH107" s="77"/>
      <c r="AI107" s="11"/>
      <c r="AJ107" s="12"/>
      <c r="AK107" s="76" t="e">
        <f>AK106/AK104</f>
        <v>#DIV/0!</v>
      </c>
      <c r="AL107" s="95"/>
      <c r="AM107" s="77"/>
      <c r="AN107" s="11"/>
      <c r="AO107" s="12"/>
      <c r="AP107" s="76" t="e">
        <f>AP106/AP104</f>
        <v>#DIV/0!</v>
      </c>
      <c r="AQ107" s="95"/>
      <c r="AR107" s="77"/>
      <c r="AS107" s="11"/>
      <c r="AT107" s="12"/>
      <c r="AU107" s="84" t="e">
        <f>AU106/AU104</f>
        <v>#DIV/0!</v>
      </c>
      <c r="AV107" s="96"/>
      <c r="AW107" s="85"/>
      <c r="AX107" s="17"/>
      <c r="AY107" s="18"/>
      <c r="AZ107" s="76" t="e">
        <f>AZ106/AZ104</f>
        <v>#DIV/0!</v>
      </c>
      <c r="BA107" s="95"/>
      <c r="BB107" s="77"/>
      <c r="BC107" s="11"/>
      <c r="BD107" s="12"/>
      <c r="BE107" s="76" t="e">
        <f>BE106/BE104</f>
        <v>#DIV/0!</v>
      </c>
      <c r="BF107" s="95"/>
      <c r="BG107" s="77"/>
      <c r="BH107" s="11"/>
      <c r="BI107" s="12"/>
      <c r="BJ107" s="76" t="e">
        <f>BJ106/BJ104</f>
        <v>#DIV/0!</v>
      </c>
      <c r="BK107" s="95"/>
      <c r="BL107" s="77"/>
      <c r="BM107" s="11"/>
      <c r="BN107" s="12"/>
      <c r="BO107" s="84" t="e">
        <f>BO106/BO104</f>
        <v>#DIV/0!</v>
      </c>
      <c r="BP107" s="96"/>
      <c r="BQ107" s="85"/>
      <c r="BR107" s="17"/>
      <c r="BS107" s="18"/>
      <c r="BT107" s="76" t="e">
        <f>BT106/BT104</f>
        <v>#DIV/0!</v>
      </c>
      <c r="BU107" s="95"/>
      <c r="BV107" s="77"/>
      <c r="BW107" s="11"/>
      <c r="BX107" s="12"/>
      <c r="BY107" s="76" t="e">
        <f>BY106/BY104</f>
        <v>#DIV/0!</v>
      </c>
      <c r="BZ107" s="95"/>
      <c r="CA107" s="77"/>
      <c r="CB107" s="11"/>
      <c r="CC107" s="12"/>
      <c r="CD107" s="76" t="e">
        <f>CD106/CD104</f>
        <v>#DIV/0!</v>
      </c>
      <c r="CE107" s="95"/>
      <c r="CF107" s="77"/>
      <c r="CG107" s="11"/>
      <c r="CH107" s="12"/>
      <c r="CI107" s="84" t="e">
        <f>CI106/CI104</f>
        <v>#DIV/0!</v>
      </c>
      <c r="CJ107" s="96"/>
      <c r="CK107" s="85"/>
      <c r="CL107" s="17"/>
      <c r="CM107" s="18"/>
    </row>
    <row r="108" spans="1:91" hidden="1" x14ac:dyDescent="0.45">
      <c r="A108" s="86"/>
      <c r="B108" s="86"/>
      <c r="C108" s="86"/>
      <c r="D108" s="86"/>
      <c r="E108" s="135" t="s">
        <v>98</v>
      </c>
      <c r="F108" s="137"/>
      <c r="G108" s="81">
        <f>AA108+AU108+BO108+CI108</f>
        <v>0</v>
      </c>
      <c r="H108" s="82"/>
      <c r="I108" s="83"/>
      <c r="J108" s="17"/>
      <c r="K108" s="18"/>
      <c r="L108" s="78">
        <f>L117+L125</f>
        <v>0</v>
      </c>
      <c r="M108" s="110"/>
      <c r="N108" s="111"/>
      <c r="O108" s="11"/>
      <c r="P108" s="12"/>
      <c r="Q108" s="78">
        <f>Q117+Q125</f>
        <v>0</v>
      </c>
      <c r="R108" s="110"/>
      <c r="S108" s="111"/>
      <c r="T108" s="11"/>
      <c r="U108" s="12"/>
      <c r="V108" s="78">
        <f>V117+V125</f>
        <v>0</v>
      </c>
      <c r="W108" s="110"/>
      <c r="X108" s="111"/>
      <c r="Y108" s="11"/>
      <c r="Z108" s="12"/>
      <c r="AA108" s="81">
        <f>L108+Q108+V108</f>
        <v>0</v>
      </c>
      <c r="AB108" s="82"/>
      <c r="AC108" s="83"/>
      <c r="AD108" s="17"/>
      <c r="AE108" s="18"/>
      <c r="AF108" s="78">
        <f>AF117+AF125</f>
        <v>0</v>
      </c>
      <c r="AG108" s="110"/>
      <c r="AH108" s="111"/>
      <c r="AI108" s="11"/>
      <c r="AJ108" s="12"/>
      <c r="AK108" s="78">
        <f>AK117+AK125</f>
        <v>0</v>
      </c>
      <c r="AL108" s="110"/>
      <c r="AM108" s="111"/>
      <c r="AN108" s="11"/>
      <c r="AO108" s="12"/>
      <c r="AP108" s="78">
        <f>AP117+AP125</f>
        <v>0</v>
      </c>
      <c r="AQ108" s="110"/>
      <c r="AR108" s="111"/>
      <c r="AS108" s="11"/>
      <c r="AT108" s="12"/>
      <c r="AU108" s="81">
        <f>AF108+AK108+AP108</f>
        <v>0</v>
      </c>
      <c r="AV108" s="82"/>
      <c r="AW108" s="83"/>
      <c r="AX108" s="17"/>
      <c r="AY108" s="18"/>
      <c r="AZ108" s="78">
        <f>AZ117+AZ125</f>
        <v>0</v>
      </c>
      <c r="BA108" s="110"/>
      <c r="BB108" s="111"/>
      <c r="BC108" s="11"/>
      <c r="BD108" s="12"/>
      <c r="BE108" s="78">
        <f>BE117+BE125</f>
        <v>0</v>
      </c>
      <c r="BF108" s="110"/>
      <c r="BG108" s="111"/>
      <c r="BH108" s="11"/>
      <c r="BI108" s="12"/>
      <c r="BJ108" s="78">
        <f>BJ117+BJ125</f>
        <v>0</v>
      </c>
      <c r="BK108" s="110"/>
      <c r="BL108" s="111"/>
      <c r="BM108" s="11"/>
      <c r="BN108" s="12"/>
      <c r="BO108" s="81">
        <f>AZ108+BE108+BJ108</f>
        <v>0</v>
      </c>
      <c r="BP108" s="82"/>
      <c r="BQ108" s="83"/>
      <c r="BR108" s="17"/>
      <c r="BS108" s="18"/>
      <c r="BT108" s="78">
        <f>BT117+BT125</f>
        <v>0</v>
      </c>
      <c r="BU108" s="110"/>
      <c r="BV108" s="111"/>
      <c r="BW108" s="11"/>
      <c r="BX108" s="12"/>
      <c r="BY108" s="78">
        <f>BY117+BY125</f>
        <v>0</v>
      </c>
      <c r="BZ108" s="110"/>
      <c r="CA108" s="111"/>
      <c r="CB108" s="11"/>
      <c r="CC108" s="12"/>
      <c r="CD108" s="78">
        <f>CD117+CD125</f>
        <v>0</v>
      </c>
      <c r="CE108" s="110"/>
      <c r="CF108" s="111"/>
      <c r="CG108" s="11"/>
      <c r="CH108" s="12"/>
      <c r="CI108" s="81">
        <f>BT108+BY108+CD108</f>
        <v>0</v>
      </c>
      <c r="CJ108" s="82"/>
      <c r="CK108" s="83"/>
      <c r="CL108" s="17"/>
      <c r="CM108" s="18"/>
    </row>
    <row r="109" spans="1:91" hidden="1" x14ac:dyDescent="0.45">
      <c r="A109" s="86"/>
      <c r="B109" s="86"/>
      <c r="C109" s="86" t="s">
        <v>44</v>
      </c>
      <c r="D109" s="86"/>
      <c r="E109" s="135" t="s">
        <v>131</v>
      </c>
      <c r="F109" s="137"/>
      <c r="G109" s="81">
        <f t="shared" ref="G109:G126" si="127">AA109+AU109+BO109+CI109</f>
        <v>0</v>
      </c>
      <c r="H109" s="82"/>
      <c r="I109" s="83"/>
      <c r="J109" s="84" t="e">
        <f>G109/G110</f>
        <v>#DIV/0!</v>
      </c>
      <c r="K109" s="85"/>
      <c r="L109" s="78">
        <f>L118+L126</f>
        <v>0</v>
      </c>
      <c r="M109" s="110"/>
      <c r="N109" s="111"/>
      <c r="O109" s="76" t="e">
        <f>L109/L110</f>
        <v>#DIV/0!</v>
      </c>
      <c r="P109" s="77"/>
      <c r="Q109" s="78">
        <f>Q118+Q126</f>
        <v>0</v>
      </c>
      <c r="R109" s="110"/>
      <c r="S109" s="111"/>
      <c r="T109" s="76" t="e">
        <f>Q109/Q110</f>
        <v>#DIV/0!</v>
      </c>
      <c r="U109" s="77"/>
      <c r="V109" s="78">
        <f>V118+V126</f>
        <v>0</v>
      </c>
      <c r="W109" s="110"/>
      <c r="X109" s="111"/>
      <c r="Y109" s="76" t="e">
        <f>V109/V110</f>
        <v>#DIV/0!</v>
      </c>
      <c r="Z109" s="77"/>
      <c r="AA109" s="81">
        <f t="shared" ref="AA109:AA126" si="128">L109+Q109+V109</f>
        <v>0</v>
      </c>
      <c r="AB109" s="82"/>
      <c r="AC109" s="83"/>
      <c r="AD109" s="84" t="e">
        <f>AA109/AA110</f>
        <v>#DIV/0!</v>
      </c>
      <c r="AE109" s="85"/>
      <c r="AF109" s="78">
        <f>AF118+AF126</f>
        <v>0</v>
      </c>
      <c r="AG109" s="110"/>
      <c r="AH109" s="111"/>
      <c r="AI109" s="76" t="e">
        <f>AF109/AF110</f>
        <v>#DIV/0!</v>
      </c>
      <c r="AJ109" s="77"/>
      <c r="AK109" s="78">
        <f>AK118+AK126</f>
        <v>0</v>
      </c>
      <c r="AL109" s="110"/>
      <c r="AM109" s="111"/>
      <c r="AN109" s="76" t="e">
        <f>AK109/AK110</f>
        <v>#DIV/0!</v>
      </c>
      <c r="AO109" s="77"/>
      <c r="AP109" s="78">
        <f>AP118+AP126</f>
        <v>0</v>
      </c>
      <c r="AQ109" s="110"/>
      <c r="AR109" s="111"/>
      <c r="AS109" s="76" t="e">
        <f>AP109/AP110</f>
        <v>#DIV/0!</v>
      </c>
      <c r="AT109" s="77"/>
      <c r="AU109" s="81">
        <f t="shared" ref="AU109:AU126" si="129">AF109+AK109+AP109</f>
        <v>0</v>
      </c>
      <c r="AV109" s="82"/>
      <c r="AW109" s="83"/>
      <c r="AX109" s="84" t="e">
        <f>AU109/AU110</f>
        <v>#DIV/0!</v>
      </c>
      <c r="AY109" s="85"/>
      <c r="AZ109" s="78">
        <f>AZ118+AZ126</f>
        <v>0</v>
      </c>
      <c r="BA109" s="110"/>
      <c r="BB109" s="111"/>
      <c r="BC109" s="76" t="e">
        <f>AZ109/AZ110</f>
        <v>#DIV/0!</v>
      </c>
      <c r="BD109" s="77"/>
      <c r="BE109" s="78">
        <f>BE118+BE126</f>
        <v>0</v>
      </c>
      <c r="BF109" s="110"/>
      <c r="BG109" s="111"/>
      <c r="BH109" s="76" t="e">
        <f>BE109/BE110</f>
        <v>#DIV/0!</v>
      </c>
      <c r="BI109" s="77"/>
      <c r="BJ109" s="78">
        <f>BJ118+BJ126</f>
        <v>0</v>
      </c>
      <c r="BK109" s="110"/>
      <c r="BL109" s="111"/>
      <c r="BM109" s="76" t="e">
        <f>BJ109/BJ110</f>
        <v>#DIV/0!</v>
      </c>
      <c r="BN109" s="77"/>
      <c r="BO109" s="81">
        <f t="shared" ref="BO109:BO126" si="130">AZ109+BE109+BJ109</f>
        <v>0</v>
      </c>
      <c r="BP109" s="82"/>
      <c r="BQ109" s="83"/>
      <c r="BR109" s="84" t="e">
        <f>BO109/BO110</f>
        <v>#DIV/0!</v>
      </c>
      <c r="BS109" s="85"/>
      <c r="BT109" s="78">
        <f>BT118+BT126</f>
        <v>0</v>
      </c>
      <c r="BU109" s="110"/>
      <c r="BV109" s="111"/>
      <c r="BW109" s="76" t="e">
        <f>BT109/BT110</f>
        <v>#DIV/0!</v>
      </c>
      <c r="BX109" s="77"/>
      <c r="BY109" s="78">
        <f>BY118+BY126</f>
        <v>0</v>
      </c>
      <c r="BZ109" s="110"/>
      <c r="CA109" s="111"/>
      <c r="CB109" s="76" t="e">
        <f>BY109/BY110</f>
        <v>#DIV/0!</v>
      </c>
      <c r="CC109" s="77"/>
      <c r="CD109" s="78">
        <f>CD118+CD126</f>
        <v>0</v>
      </c>
      <c r="CE109" s="110"/>
      <c r="CF109" s="111"/>
      <c r="CG109" s="76" t="e">
        <f>CD109/CD110</f>
        <v>#DIV/0!</v>
      </c>
      <c r="CH109" s="77"/>
      <c r="CI109" s="81">
        <f t="shared" ref="CI109:CI126" si="131">BT109+BY109+CD109</f>
        <v>0</v>
      </c>
      <c r="CJ109" s="82"/>
      <c r="CK109" s="83"/>
      <c r="CL109" s="84" t="e">
        <f>CI109/CI110</f>
        <v>#DIV/0!</v>
      </c>
      <c r="CM109" s="85"/>
    </row>
    <row r="110" spans="1:91" ht="19.95" hidden="1" customHeight="1" x14ac:dyDescent="0.45">
      <c r="A110" s="86"/>
      <c r="B110" s="86"/>
      <c r="C110" s="86"/>
      <c r="D110" s="86"/>
      <c r="E110" s="135" t="s">
        <v>93</v>
      </c>
      <c r="F110" s="137"/>
      <c r="G110" s="81">
        <f t="shared" si="127"/>
        <v>0</v>
      </c>
      <c r="H110" s="82"/>
      <c r="I110" s="83"/>
      <c r="J110" s="13"/>
      <c r="K110" s="14"/>
      <c r="L110" s="78">
        <f>SUMIFS(予算!LAB業者,予算!対象ユーザー名,B!$K$1,予算!予算月,B!L$97)</f>
        <v>0</v>
      </c>
      <c r="M110" s="79"/>
      <c r="N110" s="80"/>
      <c r="O110" s="15"/>
      <c r="P110" s="16"/>
      <c r="Q110" s="78">
        <f>SUMIFS(予算!LAB業者,予算!対象ユーザー名,B!$K$1,予算!予算月,B!Q$97)</f>
        <v>0</v>
      </c>
      <c r="R110" s="79"/>
      <c r="S110" s="80"/>
      <c r="T110" s="15"/>
      <c r="U110" s="16"/>
      <c r="V110" s="78">
        <f>SUMIFS(予算!LAB業者,予算!対象ユーザー名,B!$K$1,予算!予算月,B!V$97)</f>
        <v>0</v>
      </c>
      <c r="W110" s="79"/>
      <c r="X110" s="80"/>
      <c r="Y110" s="15"/>
      <c r="Z110" s="16"/>
      <c r="AA110" s="81">
        <f t="shared" si="128"/>
        <v>0</v>
      </c>
      <c r="AB110" s="82"/>
      <c r="AC110" s="83"/>
      <c r="AD110" s="13"/>
      <c r="AE110" s="14"/>
      <c r="AF110" s="78">
        <f>SUMIFS(予算!LAB業者,予算!対象ユーザー名,B!$K$1,予算!予算月,B!AF$97)</f>
        <v>0</v>
      </c>
      <c r="AG110" s="79"/>
      <c r="AH110" s="80"/>
      <c r="AI110" s="15"/>
      <c r="AJ110" s="16"/>
      <c r="AK110" s="78">
        <f>SUMIFS(予算!LAB業者,予算!対象ユーザー名,B!$K$1,予算!予算月,B!AK$97)</f>
        <v>0</v>
      </c>
      <c r="AL110" s="79"/>
      <c r="AM110" s="80"/>
      <c r="AN110" s="15"/>
      <c r="AO110" s="16"/>
      <c r="AP110" s="78">
        <f>SUMIFS(予算!LAB業者,予算!対象ユーザー名,B!$K$1,予算!予算月,B!AP$97)</f>
        <v>0</v>
      </c>
      <c r="AQ110" s="79"/>
      <c r="AR110" s="80"/>
      <c r="AS110" s="15"/>
      <c r="AT110" s="16"/>
      <c r="AU110" s="81">
        <f t="shared" si="129"/>
        <v>0</v>
      </c>
      <c r="AV110" s="82"/>
      <c r="AW110" s="83"/>
      <c r="AX110" s="13"/>
      <c r="AY110" s="14"/>
      <c r="AZ110" s="78">
        <f>SUMIFS(予算!LAB業者,予算!対象ユーザー名,B!$K$1,予算!予算月,B!AZ$97)</f>
        <v>0</v>
      </c>
      <c r="BA110" s="79"/>
      <c r="BB110" s="80"/>
      <c r="BC110" s="15"/>
      <c r="BD110" s="16"/>
      <c r="BE110" s="78">
        <f>SUMIFS(予算!LAB業者,予算!対象ユーザー名,B!$K$1,予算!予算月,B!BE$97)</f>
        <v>0</v>
      </c>
      <c r="BF110" s="79"/>
      <c r="BG110" s="80"/>
      <c r="BH110" s="15"/>
      <c r="BI110" s="16"/>
      <c r="BJ110" s="78">
        <f>SUMIFS(予算!LAB業者,予算!対象ユーザー名,B!$K$1,予算!予算月,B!BJ$97)</f>
        <v>0</v>
      </c>
      <c r="BK110" s="79"/>
      <c r="BL110" s="80"/>
      <c r="BM110" s="15"/>
      <c r="BN110" s="16"/>
      <c r="BO110" s="81">
        <f t="shared" si="130"/>
        <v>0</v>
      </c>
      <c r="BP110" s="82"/>
      <c r="BQ110" s="83"/>
      <c r="BR110" s="13"/>
      <c r="BS110" s="14"/>
      <c r="BT110" s="78">
        <f>SUMIFS(予算!LAB業者,予算!対象ユーザー名,B!$K$1,予算!予算月,B!BT$97)</f>
        <v>0</v>
      </c>
      <c r="BU110" s="79"/>
      <c r="BV110" s="80"/>
      <c r="BW110" s="15"/>
      <c r="BX110" s="16"/>
      <c r="BY110" s="78">
        <f>SUMIFS(予算!LAB業者,予算!対象ユーザー名,B!$K$1,予算!予算月,B!BY$97)</f>
        <v>0</v>
      </c>
      <c r="BZ110" s="79"/>
      <c r="CA110" s="80"/>
      <c r="CB110" s="15"/>
      <c r="CC110" s="16"/>
      <c r="CD110" s="78">
        <f>SUMIFS(予算!LAB業者,予算!対象ユーザー名,B!$K$1,予算!予算月,B!CD$97)</f>
        <v>0</v>
      </c>
      <c r="CE110" s="79"/>
      <c r="CF110" s="80"/>
      <c r="CG110" s="15"/>
      <c r="CH110" s="16"/>
      <c r="CI110" s="81">
        <f t="shared" si="131"/>
        <v>0</v>
      </c>
      <c r="CJ110" s="82"/>
      <c r="CK110" s="83"/>
      <c r="CL110" s="13"/>
      <c r="CM110" s="14"/>
    </row>
    <row r="111" spans="1:91" ht="19.95" hidden="1" customHeight="1" x14ac:dyDescent="0.45">
      <c r="A111" s="86"/>
      <c r="B111" s="86"/>
      <c r="C111" s="86"/>
      <c r="D111" s="86"/>
      <c r="E111" s="135" t="s">
        <v>132</v>
      </c>
      <c r="F111" s="137"/>
      <c r="G111" s="81">
        <f>AA111+AU111+BO111+CI111</f>
        <v>0</v>
      </c>
      <c r="H111" s="82"/>
      <c r="I111" s="83"/>
      <c r="J111" s="81"/>
      <c r="K111" s="83"/>
      <c r="L111" s="78">
        <f>L119+L127</f>
        <v>0</v>
      </c>
      <c r="M111" s="110"/>
      <c r="N111" s="111"/>
      <c r="O111" s="78"/>
      <c r="P111" s="80"/>
      <c r="Q111" s="78">
        <f>Q119+Q127</f>
        <v>0</v>
      </c>
      <c r="R111" s="110"/>
      <c r="S111" s="111"/>
      <c r="T111" s="78"/>
      <c r="U111" s="80"/>
      <c r="V111" s="78">
        <f>V119+V127</f>
        <v>0</v>
      </c>
      <c r="W111" s="110"/>
      <c r="X111" s="111"/>
      <c r="Y111" s="78"/>
      <c r="Z111" s="80"/>
      <c r="AA111" s="81">
        <f>L111+Q111+V111</f>
        <v>0</v>
      </c>
      <c r="AB111" s="82"/>
      <c r="AC111" s="83"/>
      <c r="AD111" s="81"/>
      <c r="AE111" s="83"/>
      <c r="AF111" s="78">
        <f>AF119+AF127</f>
        <v>0</v>
      </c>
      <c r="AG111" s="110"/>
      <c r="AH111" s="111"/>
      <c r="AI111" s="78"/>
      <c r="AJ111" s="80"/>
      <c r="AK111" s="78">
        <f>AK119+AK127</f>
        <v>0</v>
      </c>
      <c r="AL111" s="110"/>
      <c r="AM111" s="111"/>
      <c r="AN111" s="78"/>
      <c r="AO111" s="80"/>
      <c r="AP111" s="78">
        <f>AP119+AP127</f>
        <v>0</v>
      </c>
      <c r="AQ111" s="110"/>
      <c r="AR111" s="111"/>
      <c r="AS111" s="78"/>
      <c r="AT111" s="80"/>
      <c r="AU111" s="81">
        <f>AF111+AK111+AP111</f>
        <v>0</v>
      </c>
      <c r="AV111" s="82"/>
      <c r="AW111" s="83"/>
      <c r="AX111" s="81"/>
      <c r="AY111" s="83"/>
      <c r="AZ111" s="78">
        <f>AZ119+AZ127</f>
        <v>0</v>
      </c>
      <c r="BA111" s="110"/>
      <c r="BB111" s="111"/>
      <c r="BC111" s="78"/>
      <c r="BD111" s="80"/>
      <c r="BE111" s="78">
        <f>BE119+BE127</f>
        <v>0</v>
      </c>
      <c r="BF111" s="110"/>
      <c r="BG111" s="111"/>
      <c r="BH111" s="78"/>
      <c r="BI111" s="80"/>
      <c r="BJ111" s="78">
        <f>BJ119+BJ127</f>
        <v>0</v>
      </c>
      <c r="BK111" s="110"/>
      <c r="BL111" s="111"/>
      <c r="BM111" s="78"/>
      <c r="BN111" s="80"/>
      <c r="BO111" s="81">
        <f>AZ111+BE111+BJ111</f>
        <v>0</v>
      </c>
      <c r="BP111" s="82"/>
      <c r="BQ111" s="83"/>
      <c r="BR111" s="81"/>
      <c r="BS111" s="83"/>
      <c r="BT111" s="78">
        <f>BT119+BT127</f>
        <v>0</v>
      </c>
      <c r="BU111" s="110"/>
      <c r="BV111" s="111"/>
      <c r="BW111" s="78"/>
      <c r="BX111" s="80"/>
      <c r="BY111" s="78">
        <f>BY119+BY127</f>
        <v>0</v>
      </c>
      <c r="BZ111" s="110"/>
      <c r="CA111" s="111"/>
      <c r="CB111" s="78"/>
      <c r="CC111" s="80"/>
      <c r="CD111" s="78">
        <f>CD119+CD127</f>
        <v>0</v>
      </c>
      <c r="CE111" s="110"/>
      <c r="CF111" s="111"/>
      <c r="CG111" s="78"/>
      <c r="CH111" s="80"/>
      <c r="CI111" s="81">
        <f>BT111+BY111+CD111</f>
        <v>0</v>
      </c>
      <c r="CJ111" s="82"/>
      <c r="CK111" s="83"/>
      <c r="CL111" s="81"/>
      <c r="CM111" s="83"/>
    </row>
    <row r="112" spans="1:91" ht="19.95" hidden="1" customHeight="1" x14ac:dyDescent="0.45">
      <c r="A112" s="86"/>
      <c r="B112" s="86"/>
      <c r="C112" s="86"/>
      <c r="D112" s="86"/>
      <c r="E112" s="135" t="s">
        <v>133</v>
      </c>
      <c r="F112" s="137"/>
      <c r="G112" s="84" t="e">
        <f>G111/G109</f>
        <v>#DIV/0!</v>
      </c>
      <c r="H112" s="96"/>
      <c r="I112" s="85"/>
      <c r="J112" s="17"/>
      <c r="K112" s="18"/>
      <c r="L112" s="76" t="e">
        <f>L111/L109</f>
        <v>#DIV/0!</v>
      </c>
      <c r="M112" s="95"/>
      <c r="N112" s="77"/>
      <c r="O112" s="11"/>
      <c r="P112" s="12"/>
      <c r="Q112" s="76" t="e">
        <f>Q111/Q109</f>
        <v>#DIV/0!</v>
      </c>
      <c r="R112" s="95"/>
      <c r="S112" s="77"/>
      <c r="T112" s="11"/>
      <c r="U112" s="12"/>
      <c r="V112" s="76" t="e">
        <f>V111/V109</f>
        <v>#DIV/0!</v>
      </c>
      <c r="W112" s="95"/>
      <c r="X112" s="77"/>
      <c r="Y112" s="11"/>
      <c r="Z112" s="12"/>
      <c r="AA112" s="84" t="e">
        <f>AA111/AA109</f>
        <v>#DIV/0!</v>
      </c>
      <c r="AB112" s="96"/>
      <c r="AC112" s="85"/>
      <c r="AD112" s="17"/>
      <c r="AE112" s="18"/>
      <c r="AF112" s="76" t="e">
        <f>AF111/AF109</f>
        <v>#DIV/0!</v>
      </c>
      <c r="AG112" s="95"/>
      <c r="AH112" s="77"/>
      <c r="AI112" s="11"/>
      <c r="AJ112" s="12"/>
      <c r="AK112" s="76" t="e">
        <f>AK111/AK109</f>
        <v>#DIV/0!</v>
      </c>
      <c r="AL112" s="95"/>
      <c r="AM112" s="77"/>
      <c r="AN112" s="11"/>
      <c r="AO112" s="12"/>
      <c r="AP112" s="76" t="e">
        <f>AP111/AP109</f>
        <v>#DIV/0!</v>
      </c>
      <c r="AQ112" s="95"/>
      <c r="AR112" s="77"/>
      <c r="AS112" s="11"/>
      <c r="AT112" s="12"/>
      <c r="AU112" s="84" t="e">
        <f>AU111/AU109</f>
        <v>#DIV/0!</v>
      </c>
      <c r="AV112" s="96"/>
      <c r="AW112" s="85"/>
      <c r="AX112" s="17"/>
      <c r="AY112" s="18"/>
      <c r="AZ112" s="76" t="e">
        <f>AZ111/AZ109</f>
        <v>#DIV/0!</v>
      </c>
      <c r="BA112" s="95"/>
      <c r="BB112" s="77"/>
      <c r="BC112" s="11"/>
      <c r="BD112" s="12"/>
      <c r="BE112" s="76" t="e">
        <f>BE111/BE109</f>
        <v>#DIV/0!</v>
      </c>
      <c r="BF112" s="95"/>
      <c r="BG112" s="77"/>
      <c r="BH112" s="11"/>
      <c r="BI112" s="12"/>
      <c r="BJ112" s="76" t="e">
        <f>BJ111/BJ109</f>
        <v>#DIV/0!</v>
      </c>
      <c r="BK112" s="95"/>
      <c r="BL112" s="77"/>
      <c r="BM112" s="11"/>
      <c r="BN112" s="12"/>
      <c r="BO112" s="84" t="e">
        <f>BO111/BO109</f>
        <v>#DIV/0!</v>
      </c>
      <c r="BP112" s="96"/>
      <c r="BQ112" s="85"/>
      <c r="BR112" s="17"/>
      <c r="BS112" s="18"/>
      <c r="BT112" s="76" t="e">
        <f>BT111/BT109</f>
        <v>#DIV/0!</v>
      </c>
      <c r="BU112" s="95"/>
      <c r="BV112" s="77"/>
      <c r="BW112" s="11"/>
      <c r="BX112" s="12"/>
      <c r="BY112" s="76" t="e">
        <f>BY111/BY109</f>
        <v>#DIV/0!</v>
      </c>
      <c r="BZ112" s="95"/>
      <c r="CA112" s="77"/>
      <c r="CB112" s="11"/>
      <c r="CC112" s="12"/>
      <c r="CD112" s="76" t="e">
        <f>CD111/CD109</f>
        <v>#DIV/0!</v>
      </c>
      <c r="CE112" s="95"/>
      <c r="CF112" s="77"/>
      <c r="CG112" s="11"/>
      <c r="CH112" s="12"/>
      <c r="CI112" s="84" t="e">
        <f>CI111/CI109</f>
        <v>#DIV/0!</v>
      </c>
      <c r="CJ112" s="96"/>
      <c r="CK112" s="85"/>
      <c r="CL112" s="17"/>
      <c r="CM112" s="18"/>
    </row>
    <row r="113" spans="1:91" hidden="1" x14ac:dyDescent="0.45">
      <c r="A113" s="86"/>
      <c r="B113" s="86"/>
      <c r="C113" s="86"/>
      <c r="D113" s="86"/>
      <c r="E113" s="135" t="s">
        <v>98</v>
      </c>
      <c r="F113" s="137"/>
      <c r="G113" s="81">
        <f>AA113+AU113+BO113+CI113</f>
        <v>0</v>
      </c>
      <c r="H113" s="82"/>
      <c r="I113" s="83"/>
      <c r="J113" s="17"/>
      <c r="K113" s="18"/>
      <c r="L113" s="78">
        <f>L121+L129</f>
        <v>0</v>
      </c>
      <c r="M113" s="110"/>
      <c r="N113" s="111"/>
      <c r="O113" s="11"/>
      <c r="P113" s="12"/>
      <c r="Q113" s="78">
        <f>Q121+Q129</f>
        <v>0</v>
      </c>
      <c r="R113" s="110"/>
      <c r="S113" s="111"/>
      <c r="T113" s="11"/>
      <c r="U113" s="12"/>
      <c r="V113" s="78">
        <f>V121+V129</f>
        <v>0</v>
      </c>
      <c r="W113" s="110"/>
      <c r="X113" s="111"/>
      <c r="Y113" s="11"/>
      <c r="Z113" s="12"/>
      <c r="AA113" s="81">
        <f>L113+Q113+V113</f>
        <v>0</v>
      </c>
      <c r="AB113" s="82"/>
      <c r="AC113" s="83"/>
      <c r="AD113" s="17"/>
      <c r="AE113" s="18"/>
      <c r="AF113" s="78">
        <f>AF121+AF129</f>
        <v>0</v>
      </c>
      <c r="AG113" s="110"/>
      <c r="AH113" s="111"/>
      <c r="AI113" s="11"/>
      <c r="AJ113" s="12"/>
      <c r="AK113" s="78">
        <f>AK121+AK129</f>
        <v>0</v>
      </c>
      <c r="AL113" s="110"/>
      <c r="AM113" s="111"/>
      <c r="AN113" s="11"/>
      <c r="AO113" s="12"/>
      <c r="AP113" s="78">
        <f>AP121+AP129</f>
        <v>0</v>
      </c>
      <c r="AQ113" s="110"/>
      <c r="AR113" s="111"/>
      <c r="AS113" s="11"/>
      <c r="AT113" s="12"/>
      <c r="AU113" s="81">
        <f>AF113+AK113+AP113</f>
        <v>0</v>
      </c>
      <c r="AV113" s="82"/>
      <c r="AW113" s="83"/>
      <c r="AX113" s="17"/>
      <c r="AY113" s="18"/>
      <c r="AZ113" s="78">
        <f>AZ121+AZ129</f>
        <v>0</v>
      </c>
      <c r="BA113" s="110"/>
      <c r="BB113" s="111"/>
      <c r="BC113" s="11"/>
      <c r="BD113" s="12"/>
      <c r="BE113" s="78">
        <f>BE121+BE129</f>
        <v>0</v>
      </c>
      <c r="BF113" s="110"/>
      <c r="BG113" s="111"/>
      <c r="BH113" s="11"/>
      <c r="BI113" s="12"/>
      <c r="BJ113" s="78">
        <f>BJ121+BJ129</f>
        <v>0</v>
      </c>
      <c r="BK113" s="110"/>
      <c r="BL113" s="111"/>
      <c r="BM113" s="11"/>
      <c r="BN113" s="12"/>
      <c r="BO113" s="81">
        <f>AZ113+BE113+BJ113</f>
        <v>0</v>
      </c>
      <c r="BP113" s="82"/>
      <c r="BQ113" s="83"/>
      <c r="BR113" s="17"/>
      <c r="BS113" s="18"/>
      <c r="BT113" s="78">
        <f>BT121+BT129</f>
        <v>0</v>
      </c>
      <c r="BU113" s="110"/>
      <c r="BV113" s="111"/>
      <c r="BW113" s="11"/>
      <c r="BX113" s="12"/>
      <c r="BY113" s="78">
        <f>BY121+BY129</f>
        <v>0</v>
      </c>
      <c r="BZ113" s="110"/>
      <c r="CA113" s="111"/>
      <c r="CB113" s="11"/>
      <c r="CC113" s="12"/>
      <c r="CD113" s="78">
        <f>CD121+CD129</f>
        <v>0</v>
      </c>
      <c r="CE113" s="110"/>
      <c r="CF113" s="111"/>
      <c r="CG113" s="11"/>
      <c r="CH113" s="12"/>
      <c r="CI113" s="81">
        <f>BT113+BY113+CD113</f>
        <v>0</v>
      </c>
      <c r="CJ113" s="82"/>
      <c r="CK113" s="83"/>
      <c r="CL113" s="17"/>
      <c r="CM113" s="18"/>
    </row>
    <row r="114" spans="1:91" ht="19.5" hidden="1" customHeight="1" x14ac:dyDescent="0.45">
      <c r="A114" s="86" t="s">
        <v>45</v>
      </c>
      <c r="B114" s="86"/>
      <c r="C114" s="86" t="s">
        <v>43</v>
      </c>
      <c r="D114" s="86"/>
      <c r="E114" s="135" t="s">
        <v>131</v>
      </c>
      <c r="F114" s="137"/>
      <c r="G114" s="81">
        <f t="shared" si="127"/>
        <v>0</v>
      </c>
      <c r="H114" s="82"/>
      <c r="I114" s="83"/>
      <c r="J114" s="84"/>
      <c r="K114" s="85"/>
      <c r="L114" s="78">
        <f>SUMIFS(実績!見積額13,実績!報告者名13,B!$K$1,実績!月13,B!L$97,実績!ラボ13,"〇",実績!リピート判別13,"新規",実績!受注確定13,"A",実績!得意先分類名13,"EU")+SUMIFS(実績!見積額13,実績!報告者名13,B!$K$1,実績!月13,B!L$97,実績!顧客名13,"EU (施主　未登録）",実績!受注確定13,"A")</f>
        <v>0</v>
      </c>
      <c r="M114" s="79"/>
      <c r="N114" s="80"/>
      <c r="O114" s="76"/>
      <c r="P114" s="77"/>
      <c r="Q114" s="78">
        <f>SUMIFS(実績!見積額13,実績!報告者名13,B!$K$1,実績!月13,B!Q$97,実績!ラボ13,"〇",実績!リピート判別13,"新規",実績!受注確定13,"A",実績!得意先分類名13,"EU")+SUMIFS(実績!見積額13,実績!報告者名13,B!$K$1,実績!月13,B!Q$97,実績!顧客名13,"EU (施主　未登録）",実績!受注確定13,"A")</f>
        <v>0</v>
      </c>
      <c r="R114" s="79"/>
      <c r="S114" s="80"/>
      <c r="T114" s="76"/>
      <c r="U114" s="77"/>
      <c r="V114" s="78">
        <f>SUMIFS(実績!見積額13,実績!報告者名13,B!$K$1,実績!月13,B!V$97,実績!ラボ13,"〇",実績!リピート判別13,"新規",実績!受注確定13,"A",実績!得意先分類名13,"EU")+SUMIFS(実績!見積額13,実績!報告者名13,B!$K$1,実績!月13,B!V$97,実績!顧客名13,"EU (施主　未登録）",実績!受注確定13,"A")</f>
        <v>0</v>
      </c>
      <c r="W114" s="79"/>
      <c r="X114" s="80"/>
      <c r="Y114" s="76"/>
      <c r="Z114" s="77"/>
      <c r="AA114" s="81">
        <f t="shared" si="128"/>
        <v>0</v>
      </c>
      <c r="AB114" s="82"/>
      <c r="AC114" s="83"/>
      <c r="AD114" s="84"/>
      <c r="AE114" s="85"/>
      <c r="AF114" s="78">
        <f>SUMIFS(実績!見積額13,実績!報告者名13,B!$K$1,実績!月13,B!AF$97,実績!ラボ13,"〇",実績!リピート判別13,"新規",実績!受注確定13,"A",実績!得意先分類名13,"EU")+SUMIFS(実績!見積額13,実績!報告者名13,B!$K$1,実績!月13,B!AF$97,実績!顧客名13,"EU (施主　未登録）",実績!受注確定13,"A")</f>
        <v>0</v>
      </c>
      <c r="AG114" s="79"/>
      <c r="AH114" s="80"/>
      <c r="AI114" s="76"/>
      <c r="AJ114" s="77"/>
      <c r="AK114" s="78">
        <f>SUMIFS(実績!見積額13,実績!報告者名13,B!$K$1,実績!月13,B!AK$97,実績!ラボ13,"〇",実績!リピート判別13,"新規",実績!受注確定13,"A",実績!得意先分類名13,"EU")+SUMIFS(実績!見積額13,実績!報告者名13,B!$K$1,実績!月13,B!AK$97,実績!顧客名13,"EU (施主　未登録）",実績!受注確定13,"A")</f>
        <v>0</v>
      </c>
      <c r="AL114" s="79"/>
      <c r="AM114" s="80"/>
      <c r="AN114" s="76"/>
      <c r="AO114" s="77"/>
      <c r="AP114" s="78">
        <f>SUMIFS(実績!見積額13,実績!報告者名13,B!$K$1,実績!月13,B!AP$97,実績!ラボ13,"〇",実績!リピート判別13,"新規",実績!受注確定13,"A",実績!得意先分類名13,"EU")+SUMIFS(実績!見積額13,実績!報告者名13,B!$K$1,実績!月13,B!AP$97,実績!顧客名13,"EU (施主　未登録）",実績!受注確定13,"A")</f>
        <v>0</v>
      </c>
      <c r="AQ114" s="79"/>
      <c r="AR114" s="80"/>
      <c r="AS114" s="76"/>
      <c r="AT114" s="77"/>
      <c r="AU114" s="81">
        <f t="shared" si="129"/>
        <v>0</v>
      </c>
      <c r="AV114" s="82"/>
      <c r="AW114" s="83"/>
      <c r="AX114" s="84"/>
      <c r="AY114" s="85"/>
      <c r="AZ114" s="78">
        <f>SUMIFS(実績!見積額13,実績!報告者名13,B!$K$1,実績!月13,B!AZ$97,実績!ラボ13,"〇",実績!リピート判別13,"新規",実績!受注確定13,"A",実績!得意先分類名13,"EU")+SUMIFS(実績!見積額13,実績!報告者名13,B!$K$1,実績!月13,B!AZ$97,実績!顧客名13,"EU (施主　未登録）",実績!受注確定13,"A")</f>
        <v>0</v>
      </c>
      <c r="BA114" s="79"/>
      <c r="BB114" s="80"/>
      <c r="BC114" s="76"/>
      <c r="BD114" s="77"/>
      <c r="BE114" s="78">
        <f>SUMIFS(実績!見積額13,実績!報告者名13,B!$K$1,実績!月13,B!BE$97,実績!ラボ13,"〇",実績!リピート判別13,"新規",実績!受注確定13,"A",実績!得意先分類名13,"EU")+SUMIFS(実績!見積額13,実績!報告者名13,B!$K$1,実績!月13,B!BE$97,実績!顧客名13,"EU (施主　未登録）",実績!受注確定13,"A")</f>
        <v>0</v>
      </c>
      <c r="BF114" s="79"/>
      <c r="BG114" s="80"/>
      <c r="BH114" s="76"/>
      <c r="BI114" s="77"/>
      <c r="BJ114" s="78">
        <f>SUMIFS(実績!見積額13,実績!報告者名13,B!$K$1,実績!月13,B!BJ$97,実績!ラボ13,"〇",実績!リピート判別13,"新規",実績!受注確定13,"A",実績!得意先分類名13,"EU")+SUMIFS(実績!見積額13,実績!報告者名13,B!$K$1,実績!月13,B!BJ$97,実績!顧客名13,"EU (施主　未登録）",実績!受注確定13,"A")</f>
        <v>0</v>
      </c>
      <c r="BK114" s="79"/>
      <c r="BL114" s="80"/>
      <c r="BM114" s="76"/>
      <c r="BN114" s="77"/>
      <c r="BO114" s="81">
        <f t="shared" si="130"/>
        <v>0</v>
      </c>
      <c r="BP114" s="82"/>
      <c r="BQ114" s="83"/>
      <c r="BR114" s="84"/>
      <c r="BS114" s="85"/>
      <c r="BT114" s="78">
        <f>SUMIFS(実績!見積額13,実績!報告者名13,B!$K$1,実績!月13,B!BT$97,実績!ラボ13,"〇",実績!リピート判別13,"新規",実績!受注確定13,"A",実績!得意先分類名13,"EU")+SUMIFS(実績!見積額13,実績!報告者名13,B!$K$1,実績!月13,B!BT$97,実績!顧客名13,"EU (施主　未登録）",実績!受注確定13,"A")</f>
        <v>0</v>
      </c>
      <c r="BU114" s="79"/>
      <c r="BV114" s="80"/>
      <c r="BW114" s="76"/>
      <c r="BX114" s="77"/>
      <c r="BY114" s="78">
        <f>SUMIFS(実績!見積額13,実績!報告者名13,B!$K$1,実績!月13,B!BY$97,実績!ラボ13,"〇",実績!リピート判別13,"新規",実績!受注確定13,"A",実績!得意先分類名13,"EU")+SUMIFS(実績!見積額13,実績!報告者名13,B!$K$1,実績!月13,B!BY$97,実績!顧客名13,"EU (施主　未登録）",実績!受注確定13,"A")</f>
        <v>0</v>
      </c>
      <c r="BZ114" s="79"/>
      <c r="CA114" s="80"/>
      <c r="CB114" s="76"/>
      <c r="CC114" s="77"/>
      <c r="CD114" s="78">
        <f>SUMIFS(実績!見積額13,実績!報告者名13,B!$K$1,実績!月13,B!CD$97,実績!ラボ13,"〇",実績!リピート判別13,"新規",実績!受注確定13,"A",実績!得意先分類名13,"EU")+SUMIFS(実績!見積額13,実績!報告者名13,B!$K$1,実績!月13,B!CD$97,実績!顧客名13,"EU (施主　未登録）",実績!受注確定13,"A")</f>
        <v>0</v>
      </c>
      <c r="CE114" s="79"/>
      <c r="CF114" s="80"/>
      <c r="CG114" s="76"/>
      <c r="CH114" s="77"/>
      <c r="CI114" s="81">
        <f t="shared" si="131"/>
        <v>0</v>
      </c>
      <c r="CJ114" s="82"/>
      <c r="CK114" s="83"/>
      <c r="CL114" s="84"/>
      <c r="CM114" s="85"/>
    </row>
    <row r="115" spans="1:91" ht="19.95" hidden="1" customHeight="1" x14ac:dyDescent="0.45">
      <c r="A115" s="86"/>
      <c r="B115" s="86"/>
      <c r="C115" s="86"/>
      <c r="D115" s="86"/>
      <c r="E115" s="135" t="s">
        <v>132</v>
      </c>
      <c r="F115" s="137"/>
      <c r="G115" s="81">
        <f>AA115+AU115+BO115+CI115</f>
        <v>0</v>
      </c>
      <c r="H115" s="82"/>
      <c r="I115" s="83"/>
      <c r="J115" s="81"/>
      <c r="K115" s="83"/>
      <c r="L115" s="78">
        <f>SUMIFS(実績!販売利益13,実績!報告者名13,B!$K$1,実績!月13,B!L$97,実績!ラボ13,"〇",実績!リピート判別13,"新規",実績!受注確定13,"A",実績!得意先分類名13,"EU")+SUMIFS(実績!販売利益13,実績!報告者名13,B!$K$1,実績!月13,B!L$97,実績!顧客名13,"EU (施主　未登録）",実績!受注確定13,"A")</f>
        <v>0</v>
      </c>
      <c r="M115" s="79"/>
      <c r="N115" s="80"/>
      <c r="O115" s="78"/>
      <c r="P115" s="80"/>
      <c r="Q115" s="78">
        <f>SUMIFS(実績!販売利益13,実績!報告者名13,B!$K$1,実績!月13,B!Q$97,実績!ラボ13,"〇",実績!リピート判別13,"新規",実績!受注確定13,"A",実績!得意先分類名13,"EU")+SUMIFS(実績!販売利益13,実績!報告者名13,B!$K$1,実績!月13,B!Q$97,実績!顧客名13,"EU (施主　未登録）",実績!受注確定13,"A")</f>
        <v>0</v>
      </c>
      <c r="R115" s="79"/>
      <c r="S115" s="80"/>
      <c r="T115" s="78"/>
      <c r="U115" s="80"/>
      <c r="V115" s="78">
        <f>SUMIFS(実績!販売利益13,実績!報告者名13,B!$K$1,実績!月13,B!V$97,実績!ラボ13,"〇",実績!リピート判別13,"新規",実績!受注確定13,"A",実績!得意先分類名13,"EU")+SUMIFS(実績!販売利益13,実績!報告者名13,B!$K$1,実績!月13,B!V$97,実績!顧客名13,"EU (施主　未登録）",実績!受注確定13,"A")</f>
        <v>0</v>
      </c>
      <c r="W115" s="79"/>
      <c r="X115" s="80"/>
      <c r="Y115" s="78"/>
      <c r="Z115" s="80"/>
      <c r="AA115" s="81">
        <f>L115+Q115+V115</f>
        <v>0</v>
      </c>
      <c r="AB115" s="82"/>
      <c r="AC115" s="83"/>
      <c r="AD115" s="81"/>
      <c r="AE115" s="83"/>
      <c r="AF115" s="78">
        <f>SUMIFS(実績!販売利益13,実績!報告者名13,B!$K$1,実績!月13,B!AF$97,実績!ラボ13,"〇",実績!リピート判別13,"新規",実績!受注確定13,"A",実績!得意先分類名13,"EU")+SUMIFS(実績!販売利益13,実績!報告者名13,B!$K$1,実績!月13,B!AF$97,実績!顧客名13,"EU (施主　未登録）",実績!受注確定13,"A")</f>
        <v>0</v>
      </c>
      <c r="AG115" s="79"/>
      <c r="AH115" s="80"/>
      <c r="AI115" s="78"/>
      <c r="AJ115" s="80"/>
      <c r="AK115" s="78">
        <f>SUMIFS(実績!販売利益13,実績!報告者名13,B!$K$1,実績!月13,B!AK$97,実績!ラボ13,"〇",実績!リピート判別13,"新規",実績!受注確定13,"A",実績!得意先分類名13,"EU")+SUMIFS(実績!販売利益13,実績!報告者名13,B!$K$1,実績!月13,B!AK$97,実績!顧客名13,"EU (施主　未登録）",実績!受注確定13,"A")</f>
        <v>0</v>
      </c>
      <c r="AL115" s="79"/>
      <c r="AM115" s="80"/>
      <c r="AN115" s="78"/>
      <c r="AO115" s="80"/>
      <c r="AP115" s="78">
        <f>SUMIFS(実績!販売利益13,実績!報告者名13,B!$K$1,実績!月13,B!AP$97,実績!ラボ13,"〇",実績!リピート判別13,"新規",実績!受注確定13,"A",実績!得意先分類名13,"EU")+SUMIFS(実績!販売利益13,実績!報告者名13,B!$K$1,実績!月13,B!AP$97,実績!顧客名13,"EU (施主　未登録）",実績!受注確定13,"A")</f>
        <v>0</v>
      </c>
      <c r="AQ115" s="79"/>
      <c r="AR115" s="80"/>
      <c r="AS115" s="78"/>
      <c r="AT115" s="80"/>
      <c r="AU115" s="81">
        <f>AF115+AK115+AP115</f>
        <v>0</v>
      </c>
      <c r="AV115" s="82"/>
      <c r="AW115" s="83"/>
      <c r="AX115" s="81"/>
      <c r="AY115" s="83"/>
      <c r="AZ115" s="78">
        <f>SUMIFS(実績!販売利益13,実績!報告者名13,B!$K$1,実績!月13,B!AZ$97,実績!ラボ13,"〇",実績!リピート判別13,"新規",実績!受注確定13,"A",実績!得意先分類名13,"EU")+SUMIFS(実績!販売利益13,実績!報告者名13,B!$K$1,実績!月13,B!AZ$97,実績!顧客名13,"EU (施主　未登録）",実績!受注確定13,"A")</f>
        <v>0</v>
      </c>
      <c r="BA115" s="79"/>
      <c r="BB115" s="80"/>
      <c r="BC115" s="78"/>
      <c r="BD115" s="80"/>
      <c r="BE115" s="78">
        <f>SUMIFS(実績!販売利益13,実績!報告者名13,B!$K$1,実績!月13,B!BE$97,実績!ラボ13,"〇",実績!リピート判別13,"新規",実績!受注確定13,"A",実績!得意先分類名13,"EU")+SUMIFS(実績!販売利益13,実績!報告者名13,B!$K$1,実績!月13,B!BE$97,実績!顧客名13,"EU (施主　未登録）",実績!受注確定13,"A")</f>
        <v>0</v>
      </c>
      <c r="BF115" s="79"/>
      <c r="BG115" s="80"/>
      <c r="BH115" s="78"/>
      <c r="BI115" s="80"/>
      <c r="BJ115" s="78">
        <f>SUMIFS(実績!販売利益13,実績!報告者名13,B!$K$1,実績!月13,B!BJ$97,実績!ラボ13,"〇",実績!リピート判別13,"新規",実績!受注確定13,"A",実績!得意先分類名13,"EU")+SUMIFS(実績!販売利益13,実績!報告者名13,B!$K$1,実績!月13,B!BJ$97,実績!顧客名13,"EU (施主　未登録）",実績!受注確定13,"A")</f>
        <v>0</v>
      </c>
      <c r="BK115" s="79"/>
      <c r="BL115" s="80"/>
      <c r="BM115" s="78"/>
      <c r="BN115" s="80"/>
      <c r="BO115" s="81">
        <f>AZ115+BE115+BJ115</f>
        <v>0</v>
      </c>
      <c r="BP115" s="82"/>
      <c r="BQ115" s="83"/>
      <c r="BR115" s="81"/>
      <c r="BS115" s="83"/>
      <c r="BT115" s="78">
        <f>SUMIFS(実績!販売利益13,実績!報告者名13,B!$K$1,実績!月13,B!BT$97,実績!ラボ13,"〇",実績!リピート判別13,"新規",実績!受注確定13,"A",実績!得意先分類名13,"EU")+SUMIFS(実績!販売利益13,実績!報告者名13,B!$K$1,実績!月13,B!BT$97,実績!顧客名13,"EU (施主　未登録）",実績!受注確定13,"A")</f>
        <v>0</v>
      </c>
      <c r="BU115" s="79"/>
      <c r="BV115" s="80"/>
      <c r="BW115" s="78"/>
      <c r="BX115" s="80"/>
      <c r="BY115" s="78">
        <f>SUMIFS(実績!販売利益13,実績!報告者名13,B!$K$1,実績!月13,B!BY$97,実績!ラボ13,"〇",実績!リピート判別13,"新規",実績!受注確定13,"A",実績!得意先分類名13,"EU")+SUMIFS(実績!販売利益13,実績!報告者名13,B!$K$1,実績!月13,B!BY$97,実績!顧客名13,"EU (施主　未登録）",実績!受注確定13,"A")</f>
        <v>0</v>
      </c>
      <c r="BZ115" s="79"/>
      <c r="CA115" s="80"/>
      <c r="CB115" s="78"/>
      <c r="CC115" s="80"/>
      <c r="CD115" s="78">
        <f>SUMIFS(実績!販売利益13,実績!報告者名13,B!$K$1,実績!月13,B!CD$97,実績!ラボ13,"〇",実績!リピート判別13,"新規",実績!受注確定13,"A",実績!得意先分類名13,"EU")+SUMIFS(実績!販売利益13,実績!報告者名13,B!$K$1,実績!月13,B!CD$97,実績!顧客名13,"EU (施主　未登録）",実績!受注確定13,"A")</f>
        <v>0</v>
      </c>
      <c r="CE115" s="79"/>
      <c r="CF115" s="80"/>
      <c r="CG115" s="78"/>
      <c r="CH115" s="80"/>
      <c r="CI115" s="81">
        <f>BT115+BY115+CD115</f>
        <v>0</v>
      </c>
      <c r="CJ115" s="82"/>
      <c r="CK115" s="83"/>
      <c r="CL115" s="81"/>
      <c r="CM115" s="83"/>
    </row>
    <row r="116" spans="1:91" ht="19.95" hidden="1" customHeight="1" x14ac:dyDescent="0.45">
      <c r="A116" s="86"/>
      <c r="B116" s="86"/>
      <c r="C116" s="86"/>
      <c r="D116" s="86"/>
      <c r="E116" s="135" t="s">
        <v>133</v>
      </c>
      <c r="F116" s="137"/>
      <c r="G116" s="84" t="e">
        <f>G115/G114</f>
        <v>#DIV/0!</v>
      </c>
      <c r="H116" s="96"/>
      <c r="I116" s="85"/>
      <c r="J116" s="81"/>
      <c r="K116" s="83"/>
      <c r="L116" s="76" t="e">
        <f t="shared" ref="L116" si="132">L115/L114</f>
        <v>#DIV/0!</v>
      </c>
      <c r="M116" s="95"/>
      <c r="N116" s="77"/>
      <c r="O116" s="78"/>
      <c r="P116" s="80"/>
      <c r="Q116" s="76" t="e">
        <f t="shared" ref="Q116" si="133">Q115/Q114</f>
        <v>#DIV/0!</v>
      </c>
      <c r="R116" s="95"/>
      <c r="S116" s="77"/>
      <c r="T116" s="78"/>
      <c r="U116" s="80"/>
      <c r="V116" s="76" t="e">
        <f t="shared" ref="V116" si="134">V115/V114</f>
        <v>#DIV/0!</v>
      </c>
      <c r="W116" s="95"/>
      <c r="X116" s="77"/>
      <c r="Y116" s="78"/>
      <c r="Z116" s="80"/>
      <c r="AA116" s="84" t="e">
        <f t="shared" ref="AA116" si="135">AA115/AA114</f>
        <v>#DIV/0!</v>
      </c>
      <c r="AB116" s="96"/>
      <c r="AC116" s="85"/>
      <c r="AD116" s="81"/>
      <c r="AE116" s="83"/>
      <c r="AF116" s="76" t="e">
        <f t="shared" ref="AF116" si="136">AF115/AF114</f>
        <v>#DIV/0!</v>
      </c>
      <c r="AG116" s="95"/>
      <c r="AH116" s="77"/>
      <c r="AI116" s="78"/>
      <c r="AJ116" s="80"/>
      <c r="AK116" s="76" t="e">
        <f t="shared" ref="AK116" si="137">AK115/AK114</f>
        <v>#DIV/0!</v>
      </c>
      <c r="AL116" s="95"/>
      <c r="AM116" s="77"/>
      <c r="AN116" s="78"/>
      <c r="AO116" s="80"/>
      <c r="AP116" s="76" t="e">
        <f t="shared" ref="AP116" si="138">AP115/AP114</f>
        <v>#DIV/0!</v>
      </c>
      <c r="AQ116" s="95"/>
      <c r="AR116" s="77"/>
      <c r="AS116" s="78"/>
      <c r="AT116" s="80"/>
      <c r="AU116" s="84" t="e">
        <f t="shared" ref="AU116" si="139">AU115/AU114</f>
        <v>#DIV/0!</v>
      </c>
      <c r="AV116" s="96"/>
      <c r="AW116" s="85"/>
      <c r="AX116" s="81"/>
      <c r="AY116" s="83"/>
      <c r="AZ116" s="76" t="e">
        <f t="shared" ref="AZ116" si="140">AZ115/AZ114</f>
        <v>#DIV/0!</v>
      </c>
      <c r="BA116" s="95"/>
      <c r="BB116" s="77"/>
      <c r="BC116" s="78"/>
      <c r="BD116" s="80"/>
      <c r="BE116" s="76" t="e">
        <f t="shared" ref="BE116" si="141">BE115/BE114</f>
        <v>#DIV/0!</v>
      </c>
      <c r="BF116" s="95"/>
      <c r="BG116" s="77"/>
      <c r="BH116" s="78"/>
      <c r="BI116" s="80"/>
      <c r="BJ116" s="76" t="e">
        <f t="shared" ref="BJ116" si="142">BJ115/BJ114</f>
        <v>#DIV/0!</v>
      </c>
      <c r="BK116" s="95"/>
      <c r="BL116" s="77"/>
      <c r="BM116" s="78"/>
      <c r="BN116" s="80"/>
      <c r="BO116" s="84" t="e">
        <f t="shared" ref="BO116" si="143">BO115/BO114</f>
        <v>#DIV/0!</v>
      </c>
      <c r="BP116" s="96"/>
      <c r="BQ116" s="85"/>
      <c r="BR116" s="81"/>
      <c r="BS116" s="83"/>
      <c r="BT116" s="76" t="e">
        <f t="shared" ref="BT116" si="144">BT115/BT114</f>
        <v>#DIV/0!</v>
      </c>
      <c r="BU116" s="95"/>
      <c r="BV116" s="77"/>
      <c r="BW116" s="78"/>
      <c r="BX116" s="80"/>
      <c r="BY116" s="76" t="e">
        <f t="shared" ref="BY116" si="145">BY115/BY114</f>
        <v>#DIV/0!</v>
      </c>
      <c r="BZ116" s="95"/>
      <c r="CA116" s="77"/>
      <c r="CB116" s="78"/>
      <c r="CC116" s="80"/>
      <c r="CD116" s="76" t="e">
        <f t="shared" ref="CD116" si="146">CD115/CD114</f>
        <v>#DIV/0!</v>
      </c>
      <c r="CE116" s="95"/>
      <c r="CF116" s="77"/>
      <c r="CG116" s="78"/>
      <c r="CH116" s="80"/>
      <c r="CI116" s="84" t="e">
        <f t="shared" ref="CI116" si="147">CI115/CI114</f>
        <v>#DIV/0!</v>
      </c>
      <c r="CJ116" s="96"/>
      <c r="CK116" s="85"/>
      <c r="CL116" s="81"/>
      <c r="CM116" s="83"/>
    </row>
    <row r="117" spans="1:91" hidden="1" x14ac:dyDescent="0.45">
      <c r="A117" s="86"/>
      <c r="B117" s="86"/>
      <c r="C117" s="86"/>
      <c r="D117" s="86"/>
      <c r="E117" s="135" t="s">
        <v>98</v>
      </c>
      <c r="F117" s="137"/>
      <c r="G117" s="81">
        <f>AA117+AU117+BO117+CI117</f>
        <v>0</v>
      </c>
      <c r="H117" s="82"/>
      <c r="I117" s="83"/>
      <c r="J117" s="17"/>
      <c r="K117" s="18"/>
      <c r="L117" s="78">
        <f>SUMIFS(見積!見積数,見積!月,B!L$97,見積!報告者名,B!$K$1,見積!顧客名見積,"EU (施主　未登録）")</f>
        <v>0</v>
      </c>
      <c r="M117" s="79"/>
      <c r="N117" s="80"/>
      <c r="O117" s="11"/>
      <c r="P117" s="12"/>
      <c r="Q117" s="78">
        <f>SUMIFS(見積!見積数,見積!月,B!Q$97,見積!報告者名,B!$K$1,見積!顧客名見積,"EU (施主　未登録）")</f>
        <v>0</v>
      </c>
      <c r="R117" s="79"/>
      <c r="S117" s="80"/>
      <c r="T117" s="11"/>
      <c r="U117" s="12"/>
      <c r="V117" s="78">
        <f>SUMIFS(見積!見積数,見積!月,B!V$97,見積!報告者名,B!$K$1,見積!顧客名見積,"EU (施主　未登録）")</f>
        <v>0</v>
      </c>
      <c r="W117" s="79"/>
      <c r="X117" s="80"/>
      <c r="Y117" s="11"/>
      <c r="Z117" s="12"/>
      <c r="AA117" s="81">
        <f>L117+Q117+V117</f>
        <v>0</v>
      </c>
      <c r="AB117" s="82"/>
      <c r="AC117" s="83"/>
      <c r="AD117" s="17"/>
      <c r="AE117" s="18"/>
      <c r="AF117" s="78">
        <f>SUMIFS(見積!見積数,見積!月,B!AF$97,見積!報告者名,B!$K$1,見積!顧客名見積,"EU (施主　未登録）")</f>
        <v>0</v>
      </c>
      <c r="AG117" s="79"/>
      <c r="AH117" s="80"/>
      <c r="AI117" s="11"/>
      <c r="AJ117" s="12"/>
      <c r="AK117" s="78">
        <f>SUMIFS(見積!見積数,見積!月,B!AK$97,見積!報告者名,B!$K$1,見積!顧客名見積,"EU (施主　未登録）")</f>
        <v>0</v>
      </c>
      <c r="AL117" s="79"/>
      <c r="AM117" s="80"/>
      <c r="AN117" s="11"/>
      <c r="AO117" s="12"/>
      <c r="AP117" s="78">
        <f>SUMIFS(見積!見積数,見積!月,B!AP$97,見積!報告者名,B!$K$1,見積!顧客名見積,"EU (施主　未登録）")</f>
        <v>0</v>
      </c>
      <c r="AQ117" s="79"/>
      <c r="AR117" s="80"/>
      <c r="AS117" s="11"/>
      <c r="AT117" s="12"/>
      <c r="AU117" s="81">
        <f>AF117+AK117+AP117</f>
        <v>0</v>
      </c>
      <c r="AV117" s="82"/>
      <c r="AW117" s="83"/>
      <c r="AX117" s="17"/>
      <c r="AY117" s="18"/>
      <c r="AZ117" s="78">
        <f>SUMIFS(見積!見積数,見積!月,B!AZ$97,見積!報告者名,B!$K$1,見積!顧客名見積,"EU (施主　未登録）")</f>
        <v>0</v>
      </c>
      <c r="BA117" s="79"/>
      <c r="BB117" s="80"/>
      <c r="BC117" s="11"/>
      <c r="BD117" s="12"/>
      <c r="BE117" s="78">
        <f>SUMIFS(見積!見積数,見積!月,B!BE$97,見積!報告者名,B!$K$1,見積!顧客名見積,"EU (施主　未登録）")</f>
        <v>0</v>
      </c>
      <c r="BF117" s="79"/>
      <c r="BG117" s="80"/>
      <c r="BH117" s="11"/>
      <c r="BI117" s="12"/>
      <c r="BJ117" s="78">
        <f>SUMIFS(見積!見積数,見積!月,B!BJ$97,見積!報告者名,B!$K$1,見積!顧客名見積,"EU (施主　未登録）")</f>
        <v>0</v>
      </c>
      <c r="BK117" s="79"/>
      <c r="BL117" s="80"/>
      <c r="BM117" s="11"/>
      <c r="BN117" s="12"/>
      <c r="BO117" s="81">
        <f>AZ117+BE117+BJ117</f>
        <v>0</v>
      </c>
      <c r="BP117" s="82"/>
      <c r="BQ117" s="83"/>
      <c r="BR117" s="17"/>
      <c r="BS117" s="18"/>
      <c r="BT117" s="78">
        <f>SUMIFS(見積!見積数,見積!月,B!BT$97,見積!報告者名,B!$K$1,見積!顧客名見積,"EU (施主　未登録）")</f>
        <v>0</v>
      </c>
      <c r="BU117" s="79"/>
      <c r="BV117" s="80"/>
      <c r="BW117" s="11"/>
      <c r="BX117" s="12"/>
      <c r="BY117" s="78">
        <f>SUMIFS(見積!見積数,見積!月,B!BY$97,見積!報告者名,B!$K$1,見積!顧客名見積,"EU (施主　未登録）")</f>
        <v>0</v>
      </c>
      <c r="BZ117" s="79"/>
      <c r="CA117" s="80"/>
      <c r="CB117" s="11"/>
      <c r="CC117" s="12"/>
      <c r="CD117" s="78">
        <f>SUMIFS(見積!見積数,見積!月,B!CD$97,見積!報告者名,B!$K$1,見積!顧客名見積,"EU (施主　未登録）")</f>
        <v>0</v>
      </c>
      <c r="CE117" s="79"/>
      <c r="CF117" s="80"/>
      <c r="CG117" s="11"/>
      <c r="CH117" s="12"/>
      <c r="CI117" s="81">
        <f>BT117+BY117+CD117</f>
        <v>0</v>
      </c>
      <c r="CJ117" s="82"/>
      <c r="CK117" s="83"/>
      <c r="CL117" s="17"/>
      <c r="CM117" s="18"/>
    </row>
    <row r="118" spans="1:91" ht="19.95" hidden="1" customHeight="1" x14ac:dyDescent="0.45">
      <c r="A118" s="86"/>
      <c r="B118" s="86"/>
      <c r="C118" s="86" t="s">
        <v>44</v>
      </c>
      <c r="D118" s="86"/>
      <c r="E118" s="135" t="s">
        <v>131</v>
      </c>
      <c r="F118" s="137"/>
      <c r="G118" s="81">
        <f t="shared" si="127"/>
        <v>0</v>
      </c>
      <c r="H118" s="82"/>
      <c r="I118" s="83"/>
      <c r="J118" s="84"/>
      <c r="K118" s="85"/>
      <c r="L118" s="78">
        <f>SUMIFS(実績!見積額13,実績!報告者名13,B!$K$1,実績!月13,B!L$97,実績!ラボ13,"〇",実績!リピート判別13,"新規",実績!受注確定13,"A",実績!得意先分類名13,"一般")+SUMIFS(実績!見積額13,実績!報告者名13,B!$K$1,実績!月13,B!L$97,実績!顧客名13,"EU　(業者　未登録）",実績!受注確定13,"A")</f>
        <v>0</v>
      </c>
      <c r="M118" s="79"/>
      <c r="N118" s="80"/>
      <c r="O118" s="76"/>
      <c r="P118" s="77"/>
      <c r="Q118" s="78">
        <f>SUMIFS(実績!見積額13,実績!報告者名13,B!$K$1,実績!月13,B!Q$97,実績!ラボ13,"〇",実績!リピート判別13,"新規",実績!受注確定13,"A",実績!得意先分類名13,"一般")+SUMIFS(実績!見積額13,実績!報告者名13,B!$K$1,実績!月13,B!Q$97,実績!顧客名13,"EU　(業者　未登録）",実績!受注確定13,"A")</f>
        <v>0</v>
      </c>
      <c r="R118" s="79"/>
      <c r="S118" s="80"/>
      <c r="T118" s="76"/>
      <c r="U118" s="77"/>
      <c r="V118" s="78">
        <f>SUMIFS(実績!見積額13,実績!報告者名13,B!$K$1,実績!月13,B!V$97,実績!ラボ13,"〇",実績!リピート判別13,"新規",実績!受注確定13,"A",実績!得意先分類名13,"一般")+SUMIFS(実績!見積額13,実績!報告者名13,B!$K$1,実績!月13,B!V$97,実績!顧客名13,"EU　(業者　未登録）",実績!受注確定13,"A")</f>
        <v>0</v>
      </c>
      <c r="W118" s="79"/>
      <c r="X118" s="80"/>
      <c r="Y118" s="76"/>
      <c r="Z118" s="77"/>
      <c r="AA118" s="81">
        <f t="shared" si="128"/>
        <v>0</v>
      </c>
      <c r="AB118" s="82"/>
      <c r="AC118" s="83"/>
      <c r="AD118" s="84"/>
      <c r="AE118" s="85"/>
      <c r="AF118" s="78">
        <f>SUMIFS(実績!見積額13,実績!報告者名13,B!$K$1,実績!月13,B!AF$97,実績!ラボ13,"〇",実績!リピート判別13,"新規",実績!受注確定13,"A",実績!得意先分類名13,"一般")+SUMIFS(実績!見積額13,実績!報告者名13,B!$K$1,実績!月13,B!AF$97,実績!顧客名13,"EU　(業者　未登録）",実績!受注確定13,"A")</f>
        <v>0</v>
      </c>
      <c r="AG118" s="79"/>
      <c r="AH118" s="80"/>
      <c r="AI118" s="76"/>
      <c r="AJ118" s="77"/>
      <c r="AK118" s="78">
        <f>SUMIFS(実績!見積額13,実績!報告者名13,B!$K$1,実績!月13,B!AK$97,実績!ラボ13,"〇",実績!リピート判別13,"新規",実績!受注確定13,"A",実績!得意先分類名13,"一般")+SUMIFS(実績!見積額13,実績!報告者名13,B!$K$1,実績!月13,B!AK$97,実績!顧客名13,"EU　(業者　未登録）",実績!受注確定13,"A")</f>
        <v>0</v>
      </c>
      <c r="AL118" s="79"/>
      <c r="AM118" s="80"/>
      <c r="AN118" s="76"/>
      <c r="AO118" s="77"/>
      <c r="AP118" s="78">
        <f>SUMIFS(実績!見積額13,実績!報告者名13,B!$K$1,実績!月13,B!AP$97,実績!ラボ13,"〇",実績!リピート判別13,"新規",実績!受注確定13,"A",実績!得意先分類名13,"一般")+SUMIFS(実績!見積額13,実績!報告者名13,B!$K$1,実績!月13,B!AP$97,実績!顧客名13,"EU　(業者　未登録）",実績!受注確定13,"A")</f>
        <v>0</v>
      </c>
      <c r="AQ118" s="79"/>
      <c r="AR118" s="80"/>
      <c r="AS118" s="76"/>
      <c r="AT118" s="77"/>
      <c r="AU118" s="81">
        <f t="shared" si="129"/>
        <v>0</v>
      </c>
      <c r="AV118" s="82"/>
      <c r="AW118" s="83"/>
      <c r="AX118" s="84"/>
      <c r="AY118" s="85"/>
      <c r="AZ118" s="78">
        <f>SUMIFS(実績!見積額13,実績!報告者名13,B!$K$1,実績!月13,B!AZ$97,実績!ラボ13,"〇",実績!リピート判別13,"新規",実績!受注確定13,"A",実績!得意先分類名13,"一般")+SUMIFS(実績!見積額13,実績!報告者名13,B!$K$1,実績!月13,B!AZ$97,実績!顧客名13,"EU　(業者　未登録）",実績!受注確定13,"A")</f>
        <v>0</v>
      </c>
      <c r="BA118" s="79"/>
      <c r="BB118" s="80"/>
      <c r="BC118" s="76"/>
      <c r="BD118" s="77"/>
      <c r="BE118" s="78">
        <f>SUMIFS(実績!見積額13,実績!報告者名13,B!$K$1,実績!月13,B!BE$97,実績!ラボ13,"〇",実績!リピート判別13,"新規",実績!受注確定13,"A",実績!得意先分類名13,"一般")+SUMIFS(実績!見積額13,実績!報告者名13,B!$K$1,実績!月13,B!BE$97,実績!顧客名13,"EU　(業者　未登録）",実績!受注確定13,"A")</f>
        <v>0</v>
      </c>
      <c r="BF118" s="79"/>
      <c r="BG118" s="80"/>
      <c r="BH118" s="76"/>
      <c r="BI118" s="77"/>
      <c r="BJ118" s="78">
        <f>SUMIFS(実績!見積額13,実績!報告者名13,B!$K$1,実績!月13,B!BJ$97,実績!ラボ13,"〇",実績!リピート判別13,"新規",実績!受注確定13,"A",実績!得意先分類名13,"一般")+SUMIFS(実績!見積額13,実績!報告者名13,B!$K$1,実績!月13,B!BJ$97,実績!顧客名13,"EU　(業者　未登録）",実績!受注確定13,"A")</f>
        <v>0</v>
      </c>
      <c r="BK118" s="79"/>
      <c r="BL118" s="80"/>
      <c r="BM118" s="76"/>
      <c r="BN118" s="77"/>
      <c r="BO118" s="81">
        <f t="shared" si="130"/>
        <v>0</v>
      </c>
      <c r="BP118" s="82"/>
      <c r="BQ118" s="83"/>
      <c r="BR118" s="84"/>
      <c r="BS118" s="85"/>
      <c r="BT118" s="78">
        <f>SUMIFS(実績!見積額13,実績!報告者名13,B!$K$1,実績!月13,B!BT$97,実績!ラボ13,"〇",実績!リピート判別13,"新規",実績!受注確定13,"A",実績!得意先分類名13,"一般")+SUMIFS(実績!見積額13,実績!報告者名13,B!$K$1,実績!月13,B!BT$97,実績!顧客名13,"EU　(業者　未登録）",実績!受注確定13,"A")</f>
        <v>0</v>
      </c>
      <c r="BU118" s="79"/>
      <c r="BV118" s="80"/>
      <c r="BW118" s="76"/>
      <c r="BX118" s="77"/>
      <c r="BY118" s="78">
        <f>SUMIFS(実績!見積額13,実績!報告者名13,B!$K$1,実績!月13,B!BY$97,実績!ラボ13,"〇",実績!リピート判別13,"新規",実績!受注確定13,"A",実績!得意先分類名13,"一般")+SUMIFS(実績!見積額13,実績!報告者名13,B!$K$1,実績!月13,B!BY$97,実績!顧客名13,"EU　(業者　未登録）",実績!受注確定13,"A")</f>
        <v>0</v>
      </c>
      <c r="BZ118" s="79"/>
      <c r="CA118" s="80"/>
      <c r="CB118" s="76"/>
      <c r="CC118" s="77"/>
      <c r="CD118" s="78">
        <f>SUMIFS(実績!見積額13,実績!報告者名13,B!$K$1,実績!月13,B!CD$97,実績!ラボ13,"〇",実績!リピート判別13,"新規",実績!受注確定13,"A",実績!得意先分類名13,"一般")+SUMIFS(実績!見積額13,実績!報告者名13,B!$K$1,実績!月13,B!CD$97,実績!顧客名13,"EU　(業者　未登録）",実績!受注確定13,"A")</f>
        <v>0</v>
      </c>
      <c r="CE118" s="79"/>
      <c r="CF118" s="80"/>
      <c r="CG118" s="76"/>
      <c r="CH118" s="77"/>
      <c r="CI118" s="81">
        <f t="shared" si="131"/>
        <v>0</v>
      </c>
      <c r="CJ118" s="82"/>
      <c r="CK118" s="83"/>
      <c r="CL118" s="84"/>
      <c r="CM118" s="85"/>
    </row>
    <row r="119" spans="1:91" ht="19.95" hidden="1" customHeight="1" x14ac:dyDescent="0.45">
      <c r="A119" s="86"/>
      <c r="B119" s="86"/>
      <c r="C119" s="86"/>
      <c r="D119" s="86"/>
      <c r="E119" s="135" t="s">
        <v>132</v>
      </c>
      <c r="F119" s="137"/>
      <c r="G119" s="81">
        <f>AA119+AU119+BO119+CI119</f>
        <v>0</v>
      </c>
      <c r="H119" s="82"/>
      <c r="I119" s="83"/>
      <c r="J119" s="81"/>
      <c r="K119" s="83"/>
      <c r="L119" s="78">
        <f>SUMIFS(実績!販売利益13,実績!報告者名13,B!$K$1,実績!月13,B!L$97,実績!ラボ13,"〇",実績!リピート判別13,"新規",実績!受注確定13,"A",実績!得意先分類名13,"一般")+SUMIFS(実績!販売利益13,実績!報告者名13,B!$K$1,実績!月13,B!L$97,実績!顧客名13,"EU　(業者　未登録）",実績!受注確定13,"A")</f>
        <v>0</v>
      </c>
      <c r="M119" s="79"/>
      <c r="N119" s="80"/>
      <c r="O119" s="78"/>
      <c r="P119" s="80"/>
      <c r="Q119" s="78">
        <f>SUMIFS(実績!販売利益13,実績!報告者名13,B!$K$1,実績!月13,B!Q$97,実績!ラボ13,"〇",実績!リピート判別13,"新規",実績!受注確定13,"A",実績!得意先分類名13,"一般")+SUMIFS(実績!販売利益13,実績!報告者名13,B!$K$1,実績!月13,B!Q$97,実績!顧客名13,"EU　(業者　未登録）",実績!受注確定13,"A")</f>
        <v>0</v>
      </c>
      <c r="R119" s="79"/>
      <c r="S119" s="80"/>
      <c r="T119" s="78"/>
      <c r="U119" s="80"/>
      <c r="V119" s="78">
        <f>SUMIFS(実績!販売利益13,実績!報告者名13,B!$K$1,実績!月13,B!V$97,実績!ラボ13,"〇",実績!リピート判別13,"新規",実績!受注確定13,"A",実績!得意先分類名13,"一般")+SUMIFS(実績!販売利益13,実績!報告者名13,B!$K$1,実績!月13,B!V$97,実績!顧客名13,"EU　(業者　未登録）",実績!受注確定13,"A")</f>
        <v>0</v>
      </c>
      <c r="W119" s="79"/>
      <c r="X119" s="80"/>
      <c r="Y119" s="78"/>
      <c r="Z119" s="80"/>
      <c r="AA119" s="81">
        <f>L119+Q119+V119</f>
        <v>0</v>
      </c>
      <c r="AB119" s="82"/>
      <c r="AC119" s="83"/>
      <c r="AD119" s="81"/>
      <c r="AE119" s="83"/>
      <c r="AF119" s="78">
        <f>SUMIFS(実績!販売利益13,実績!報告者名13,B!$K$1,実績!月13,B!AF$97,実績!ラボ13,"〇",実績!リピート判別13,"新規",実績!受注確定13,"A",実績!得意先分類名13,"一般")+SUMIFS(実績!販売利益13,実績!報告者名13,B!$K$1,実績!月13,B!AF$97,実績!顧客名13,"EU　(業者　未登録）",実績!受注確定13,"A")</f>
        <v>0</v>
      </c>
      <c r="AG119" s="79"/>
      <c r="AH119" s="80"/>
      <c r="AI119" s="78"/>
      <c r="AJ119" s="80"/>
      <c r="AK119" s="78">
        <f>SUMIFS(実績!販売利益13,実績!報告者名13,B!$K$1,実績!月13,B!AK$97,実績!ラボ13,"〇",実績!リピート判別13,"新規",実績!受注確定13,"A",実績!得意先分類名13,"一般")+SUMIFS(実績!販売利益13,実績!報告者名13,B!$K$1,実績!月13,B!AK$97,実績!顧客名13,"EU　(業者　未登録）",実績!受注確定13,"A")</f>
        <v>0</v>
      </c>
      <c r="AL119" s="79"/>
      <c r="AM119" s="80"/>
      <c r="AN119" s="78"/>
      <c r="AO119" s="80"/>
      <c r="AP119" s="78">
        <f>SUMIFS(実績!販売利益13,実績!報告者名13,B!$K$1,実績!月13,B!AP$97,実績!ラボ13,"〇",実績!リピート判別13,"新規",実績!受注確定13,"A",実績!得意先分類名13,"一般")+SUMIFS(実績!販売利益13,実績!報告者名13,B!$K$1,実績!月13,B!AP$97,実績!顧客名13,"EU　(業者　未登録）",実績!受注確定13,"A")</f>
        <v>0</v>
      </c>
      <c r="AQ119" s="79"/>
      <c r="AR119" s="80"/>
      <c r="AS119" s="78"/>
      <c r="AT119" s="80"/>
      <c r="AU119" s="81">
        <f>AF119+AK119+AP119</f>
        <v>0</v>
      </c>
      <c r="AV119" s="82"/>
      <c r="AW119" s="83"/>
      <c r="AX119" s="81"/>
      <c r="AY119" s="83"/>
      <c r="AZ119" s="78">
        <f>SUMIFS(実績!販売利益13,実績!報告者名13,B!$K$1,実績!月13,B!AZ$97,実績!ラボ13,"〇",実績!リピート判別13,"新規",実績!受注確定13,"A",実績!得意先分類名13,"一般")+SUMIFS(実績!販売利益13,実績!報告者名13,B!$K$1,実績!月13,B!AZ$97,実績!顧客名13,"EU　(業者　未登録）",実績!受注確定13,"A")</f>
        <v>0</v>
      </c>
      <c r="BA119" s="79"/>
      <c r="BB119" s="80"/>
      <c r="BC119" s="78"/>
      <c r="BD119" s="80"/>
      <c r="BE119" s="78">
        <f>SUMIFS(実績!販売利益13,実績!報告者名13,B!$K$1,実績!月13,B!BE$97,実績!ラボ13,"〇",実績!リピート判別13,"新規",実績!受注確定13,"A",実績!得意先分類名13,"一般")+SUMIFS(実績!販売利益13,実績!報告者名13,B!$K$1,実績!月13,B!BE$97,実績!顧客名13,"EU　(業者　未登録）",実績!受注確定13,"A")</f>
        <v>0</v>
      </c>
      <c r="BF119" s="79"/>
      <c r="BG119" s="80"/>
      <c r="BH119" s="78"/>
      <c r="BI119" s="80"/>
      <c r="BJ119" s="78">
        <f>SUMIFS(実績!販売利益13,実績!報告者名13,B!$K$1,実績!月13,B!BJ$97,実績!ラボ13,"〇",実績!リピート判別13,"新規",実績!受注確定13,"A",実績!得意先分類名13,"一般")+SUMIFS(実績!販売利益13,実績!報告者名13,B!$K$1,実績!月13,B!BJ$97,実績!顧客名13,"EU　(業者　未登録）",実績!受注確定13,"A")</f>
        <v>0</v>
      </c>
      <c r="BK119" s="79"/>
      <c r="BL119" s="80"/>
      <c r="BM119" s="78"/>
      <c r="BN119" s="80"/>
      <c r="BO119" s="81">
        <f>AZ119+BE119+BJ119</f>
        <v>0</v>
      </c>
      <c r="BP119" s="82"/>
      <c r="BQ119" s="83"/>
      <c r="BR119" s="81"/>
      <c r="BS119" s="83"/>
      <c r="BT119" s="78">
        <f>SUMIFS(実績!販売利益13,実績!報告者名13,B!$K$1,実績!月13,B!BT$97,実績!ラボ13,"〇",実績!リピート判別13,"新規",実績!受注確定13,"A",実績!得意先分類名13,"一般")+SUMIFS(実績!販売利益13,実績!報告者名13,B!$K$1,実績!月13,B!BT$97,実績!顧客名13,"EU　(業者　未登録）",実績!受注確定13,"A")</f>
        <v>0</v>
      </c>
      <c r="BU119" s="79"/>
      <c r="BV119" s="80"/>
      <c r="BW119" s="78"/>
      <c r="BX119" s="80"/>
      <c r="BY119" s="78">
        <f>SUMIFS(実績!販売利益13,実績!報告者名13,B!$K$1,実績!月13,B!BY$97,実績!ラボ13,"〇",実績!リピート判別13,"新規",実績!受注確定13,"A",実績!得意先分類名13,"一般")+SUMIFS(実績!販売利益13,実績!報告者名13,B!$K$1,実績!月13,B!BY$97,実績!顧客名13,"EU　(業者　未登録）",実績!受注確定13,"A")</f>
        <v>0</v>
      </c>
      <c r="BZ119" s="79"/>
      <c r="CA119" s="80"/>
      <c r="CB119" s="78"/>
      <c r="CC119" s="80"/>
      <c r="CD119" s="78">
        <f>SUMIFS(実績!販売利益13,実績!報告者名13,B!$K$1,実績!月13,B!CD$97,実績!ラボ13,"〇",実績!リピート判別13,"新規",実績!受注確定13,"A",実績!得意先分類名13,"一般")+SUMIFS(実績!販売利益13,実績!報告者名13,B!$K$1,実績!月13,B!CD$97,実績!顧客名13,"EU　(業者　未登録）",実績!受注確定13,"A")</f>
        <v>0</v>
      </c>
      <c r="CE119" s="79"/>
      <c r="CF119" s="80"/>
      <c r="CG119" s="78"/>
      <c r="CH119" s="80"/>
      <c r="CI119" s="81">
        <f>BT119+BY119+CD119</f>
        <v>0</v>
      </c>
      <c r="CJ119" s="82"/>
      <c r="CK119" s="83"/>
      <c r="CL119" s="81"/>
      <c r="CM119" s="83"/>
    </row>
    <row r="120" spans="1:91" ht="19.95" hidden="1" customHeight="1" x14ac:dyDescent="0.45">
      <c r="A120" s="86"/>
      <c r="B120" s="86"/>
      <c r="C120" s="86"/>
      <c r="D120" s="86"/>
      <c r="E120" s="135" t="s">
        <v>133</v>
      </c>
      <c r="F120" s="137"/>
      <c r="G120" s="84" t="e">
        <f>G119/G118</f>
        <v>#DIV/0!</v>
      </c>
      <c r="H120" s="96"/>
      <c r="I120" s="85"/>
      <c r="J120" s="81"/>
      <c r="K120" s="83"/>
      <c r="L120" s="76" t="e">
        <f t="shared" ref="L120" si="148">L119/L118</f>
        <v>#DIV/0!</v>
      </c>
      <c r="M120" s="95"/>
      <c r="N120" s="77"/>
      <c r="O120" s="78"/>
      <c r="P120" s="80"/>
      <c r="Q120" s="76" t="e">
        <f t="shared" ref="Q120" si="149">Q119/Q118</f>
        <v>#DIV/0!</v>
      </c>
      <c r="R120" s="95"/>
      <c r="S120" s="77"/>
      <c r="T120" s="78"/>
      <c r="U120" s="80"/>
      <c r="V120" s="76" t="e">
        <f t="shared" ref="V120" si="150">V119/V118</f>
        <v>#DIV/0!</v>
      </c>
      <c r="W120" s="95"/>
      <c r="X120" s="77"/>
      <c r="Y120" s="78"/>
      <c r="Z120" s="80"/>
      <c r="AA120" s="84" t="e">
        <f t="shared" ref="AA120" si="151">AA119/AA118</f>
        <v>#DIV/0!</v>
      </c>
      <c r="AB120" s="96"/>
      <c r="AC120" s="85"/>
      <c r="AD120" s="81"/>
      <c r="AE120" s="83"/>
      <c r="AF120" s="76" t="e">
        <f t="shared" ref="AF120" si="152">AF119/AF118</f>
        <v>#DIV/0!</v>
      </c>
      <c r="AG120" s="95"/>
      <c r="AH120" s="77"/>
      <c r="AI120" s="78"/>
      <c r="AJ120" s="80"/>
      <c r="AK120" s="76" t="e">
        <f t="shared" ref="AK120" si="153">AK119/AK118</f>
        <v>#DIV/0!</v>
      </c>
      <c r="AL120" s="95"/>
      <c r="AM120" s="77"/>
      <c r="AN120" s="78"/>
      <c r="AO120" s="80"/>
      <c r="AP120" s="76" t="e">
        <f t="shared" ref="AP120" si="154">AP119/AP118</f>
        <v>#DIV/0!</v>
      </c>
      <c r="AQ120" s="95"/>
      <c r="AR120" s="77"/>
      <c r="AS120" s="78"/>
      <c r="AT120" s="80"/>
      <c r="AU120" s="84" t="e">
        <f t="shared" ref="AU120" si="155">AU119/AU118</f>
        <v>#DIV/0!</v>
      </c>
      <c r="AV120" s="96"/>
      <c r="AW120" s="85"/>
      <c r="AX120" s="81"/>
      <c r="AY120" s="83"/>
      <c r="AZ120" s="76" t="e">
        <f t="shared" ref="AZ120" si="156">AZ119/AZ118</f>
        <v>#DIV/0!</v>
      </c>
      <c r="BA120" s="95"/>
      <c r="BB120" s="77"/>
      <c r="BC120" s="78"/>
      <c r="BD120" s="80"/>
      <c r="BE120" s="76" t="e">
        <f t="shared" ref="BE120" si="157">BE119/BE118</f>
        <v>#DIV/0!</v>
      </c>
      <c r="BF120" s="95"/>
      <c r="BG120" s="77"/>
      <c r="BH120" s="78"/>
      <c r="BI120" s="80"/>
      <c r="BJ120" s="76" t="e">
        <f t="shared" ref="BJ120" si="158">BJ119/BJ118</f>
        <v>#DIV/0!</v>
      </c>
      <c r="BK120" s="95"/>
      <c r="BL120" s="77"/>
      <c r="BM120" s="78"/>
      <c r="BN120" s="80"/>
      <c r="BO120" s="84" t="e">
        <f t="shared" ref="BO120" si="159">BO119/BO118</f>
        <v>#DIV/0!</v>
      </c>
      <c r="BP120" s="96"/>
      <c r="BQ120" s="85"/>
      <c r="BR120" s="81"/>
      <c r="BS120" s="83"/>
      <c r="BT120" s="76" t="e">
        <f t="shared" ref="BT120" si="160">BT119/BT118</f>
        <v>#DIV/0!</v>
      </c>
      <c r="BU120" s="95"/>
      <c r="BV120" s="77"/>
      <c r="BW120" s="78"/>
      <c r="BX120" s="80"/>
      <c r="BY120" s="76" t="e">
        <f t="shared" ref="BY120" si="161">BY119/BY118</f>
        <v>#DIV/0!</v>
      </c>
      <c r="BZ120" s="95"/>
      <c r="CA120" s="77"/>
      <c r="CB120" s="78"/>
      <c r="CC120" s="80"/>
      <c r="CD120" s="76" t="e">
        <f t="shared" ref="CD120" si="162">CD119/CD118</f>
        <v>#DIV/0!</v>
      </c>
      <c r="CE120" s="95"/>
      <c r="CF120" s="77"/>
      <c r="CG120" s="78"/>
      <c r="CH120" s="80"/>
      <c r="CI120" s="84" t="e">
        <f t="shared" ref="CI120" si="163">CI119/CI118</f>
        <v>#DIV/0!</v>
      </c>
      <c r="CJ120" s="96"/>
      <c r="CK120" s="85"/>
      <c r="CL120" s="81"/>
      <c r="CM120" s="83"/>
    </row>
    <row r="121" spans="1:91" hidden="1" x14ac:dyDescent="0.45">
      <c r="A121" s="86"/>
      <c r="B121" s="86"/>
      <c r="C121" s="86"/>
      <c r="D121" s="86"/>
      <c r="E121" s="135" t="s">
        <v>98</v>
      </c>
      <c r="F121" s="137"/>
      <c r="G121" s="81">
        <f>AA121+AU121+BO121+CI121</f>
        <v>0</v>
      </c>
      <c r="H121" s="82"/>
      <c r="I121" s="83"/>
      <c r="J121" s="17"/>
      <c r="K121" s="18"/>
      <c r="L121" s="78">
        <f>SUMIFS(見積!見積数,見積!月,B!L$97,見積!報告者名,B!$K$1,見積!顧客名見積,"EU　(業者　未登録）")</f>
        <v>0</v>
      </c>
      <c r="M121" s="79"/>
      <c r="N121" s="80"/>
      <c r="O121" s="11"/>
      <c r="P121" s="12"/>
      <c r="Q121" s="78">
        <f>SUMIFS(見積!見積数,見積!月,B!Q$97,見積!報告者名,B!$K$1,見積!顧客名見積,"EU　(業者　未登録）")</f>
        <v>0</v>
      </c>
      <c r="R121" s="79"/>
      <c r="S121" s="80"/>
      <c r="T121" s="11"/>
      <c r="U121" s="12"/>
      <c r="V121" s="78">
        <f>SUMIFS(見積!見積数,見積!月,B!V$97,見積!報告者名,B!$K$1,見積!顧客名見積,"EU　(業者　未登録）")</f>
        <v>0</v>
      </c>
      <c r="W121" s="79"/>
      <c r="X121" s="80"/>
      <c r="Y121" s="11"/>
      <c r="Z121" s="12"/>
      <c r="AA121" s="81">
        <f t="shared" ref="AA121" si="164">L121+Q121+V121</f>
        <v>0</v>
      </c>
      <c r="AB121" s="82"/>
      <c r="AC121" s="83"/>
      <c r="AD121" s="17"/>
      <c r="AE121" s="18"/>
      <c r="AF121" s="78">
        <f>SUMIFS(見積!見積数,見積!月,B!AF$97,見積!報告者名,B!$K$1,見積!顧客名見積,"EU　(業者　未登録）")</f>
        <v>0</v>
      </c>
      <c r="AG121" s="79"/>
      <c r="AH121" s="80"/>
      <c r="AI121" s="11"/>
      <c r="AJ121" s="12"/>
      <c r="AK121" s="78">
        <f>SUMIFS(見積!見積数,見積!月,B!AK$97,見積!報告者名,B!$K$1,見積!顧客名見積,"EU　(業者　未登録）")</f>
        <v>0</v>
      </c>
      <c r="AL121" s="79"/>
      <c r="AM121" s="80"/>
      <c r="AN121" s="11"/>
      <c r="AO121" s="12"/>
      <c r="AP121" s="78">
        <f>SUMIFS(見積!見積数,見積!月,B!AP$97,見積!報告者名,B!$K$1,見積!顧客名見積,"EU　(業者　未登録）")</f>
        <v>0</v>
      </c>
      <c r="AQ121" s="79"/>
      <c r="AR121" s="80"/>
      <c r="AS121" s="11"/>
      <c r="AT121" s="12"/>
      <c r="AU121" s="81">
        <f>AF121+AK121+AP121</f>
        <v>0</v>
      </c>
      <c r="AV121" s="82"/>
      <c r="AW121" s="83"/>
      <c r="AX121" s="17"/>
      <c r="AY121" s="18"/>
      <c r="AZ121" s="78">
        <f>SUMIFS(見積!見積数,見積!月,B!AZ$97,見積!報告者名,B!$K$1,見積!顧客名見積,"EU　(業者　未登録）")</f>
        <v>0</v>
      </c>
      <c r="BA121" s="79"/>
      <c r="BB121" s="80"/>
      <c r="BC121" s="11"/>
      <c r="BD121" s="12"/>
      <c r="BE121" s="78">
        <f>SUMIFS(見積!見積数,見積!月,B!BE$97,見積!報告者名,B!$K$1,見積!顧客名見積,"EU　(業者　未登録）")</f>
        <v>0</v>
      </c>
      <c r="BF121" s="79"/>
      <c r="BG121" s="80"/>
      <c r="BH121" s="11"/>
      <c r="BI121" s="12"/>
      <c r="BJ121" s="78">
        <f>SUMIFS(見積!見積数,見積!月,B!BJ$97,見積!報告者名,B!$K$1,見積!顧客名見積,"EU　(業者　未登録）")</f>
        <v>0</v>
      </c>
      <c r="BK121" s="79"/>
      <c r="BL121" s="80"/>
      <c r="BM121" s="11"/>
      <c r="BN121" s="12"/>
      <c r="BO121" s="81">
        <f>AZ121+BE121+BJ121</f>
        <v>0</v>
      </c>
      <c r="BP121" s="82"/>
      <c r="BQ121" s="83"/>
      <c r="BR121" s="17"/>
      <c r="BS121" s="18"/>
      <c r="BT121" s="78">
        <f>SUMIFS(見積!見積数,見積!月,B!BT$97,見積!報告者名,B!$K$1,見積!顧客名見積,"EU　(業者　未登録）")</f>
        <v>0</v>
      </c>
      <c r="BU121" s="79"/>
      <c r="BV121" s="80"/>
      <c r="BW121" s="11"/>
      <c r="BX121" s="12"/>
      <c r="BY121" s="78">
        <f>SUMIFS(見積!見積数,見積!月,B!BY$97,見積!報告者名,B!$K$1,見積!顧客名見積,"EU　(業者　未登録）")</f>
        <v>0</v>
      </c>
      <c r="BZ121" s="79"/>
      <c r="CA121" s="80"/>
      <c r="CB121" s="11"/>
      <c r="CC121" s="12"/>
      <c r="CD121" s="78">
        <f>SUMIFS(見積!見積数,見積!月,B!CD$97,見積!報告者名,B!$K$1,見積!顧客名見積,"EU　(業者　未登録）")</f>
        <v>0</v>
      </c>
      <c r="CE121" s="79"/>
      <c r="CF121" s="80"/>
      <c r="CG121" s="11"/>
      <c r="CH121" s="12"/>
      <c r="CI121" s="81">
        <f>BT121+BY121+CD121</f>
        <v>0</v>
      </c>
      <c r="CJ121" s="82"/>
      <c r="CK121" s="83"/>
      <c r="CL121" s="17"/>
      <c r="CM121" s="18"/>
    </row>
    <row r="122" spans="1:91" ht="19.95" hidden="1" customHeight="1" x14ac:dyDescent="0.45">
      <c r="A122" s="154" t="s">
        <v>46</v>
      </c>
      <c r="B122" s="154"/>
      <c r="C122" s="86" t="s">
        <v>43</v>
      </c>
      <c r="D122" s="86"/>
      <c r="E122" s="135" t="s">
        <v>131</v>
      </c>
      <c r="F122" s="137"/>
      <c r="G122" s="81">
        <f t="shared" si="127"/>
        <v>0</v>
      </c>
      <c r="H122" s="82"/>
      <c r="I122" s="83"/>
      <c r="J122" s="84"/>
      <c r="K122" s="85"/>
      <c r="L122" s="78">
        <f>SUMIFS(実績!見積額13,実績!報告者名13,B!$K$1,実績!月13,B!L$97,実績!ラボ13,"〇",実績!リピート判別13,"リピート",実績!受注確定13,"A",実績!得意先分類名13,"EU",実績!期中内13,"〇")</f>
        <v>0</v>
      </c>
      <c r="M122" s="79"/>
      <c r="N122" s="80"/>
      <c r="O122" s="76"/>
      <c r="P122" s="77"/>
      <c r="Q122" s="78">
        <f>SUMIFS(実績!見積額13,実績!報告者名13,B!$K$1,実績!月13,B!Q$97,実績!ラボ13,"〇",実績!リピート判別13,"リピート",実績!受注確定13,"A",実績!得意先分類名13,"EU",実績!期中内13,"〇")</f>
        <v>0</v>
      </c>
      <c r="R122" s="79"/>
      <c r="S122" s="80"/>
      <c r="T122" s="76"/>
      <c r="U122" s="77"/>
      <c r="V122" s="78">
        <f>SUMIFS(実績!見積額13,実績!報告者名13,B!$K$1,実績!月13,B!V$97,実績!ラボ13,"〇",実績!リピート判別13,"リピート",実績!受注確定13,"A",実績!得意先分類名13,"EU",実績!期中内13,"〇")</f>
        <v>0</v>
      </c>
      <c r="W122" s="79"/>
      <c r="X122" s="80"/>
      <c r="Y122" s="76"/>
      <c r="Z122" s="77"/>
      <c r="AA122" s="81">
        <f t="shared" si="128"/>
        <v>0</v>
      </c>
      <c r="AB122" s="82"/>
      <c r="AC122" s="83"/>
      <c r="AD122" s="84"/>
      <c r="AE122" s="85"/>
      <c r="AF122" s="78">
        <f>SUMIFS(実績!見積額13,実績!報告者名13,B!$K$1,実績!月13,B!AF$97,実績!ラボ13,"〇",実績!リピート判別13,"リピート",実績!受注確定13,"A",実績!得意先分類名13,"EU",実績!期中内13,"〇")</f>
        <v>0</v>
      </c>
      <c r="AG122" s="79"/>
      <c r="AH122" s="80"/>
      <c r="AI122" s="76"/>
      <c r="AJ122" s="77"/>
      <c r="AK122" s="78">
        <f>SUMIFS(実績!見積額13,実績!報告者名13,B!$K$1,実績!月13,B!AK$97,実績!ラボ13,"〇",実績!リピート判別13,"リピート",実績!受注確定13,"A",実績!得意先分類名13,"EU",実績!期中内13,"〇")</f>
        <v>0</v>
      </c>
      <c r="AL122" s="79"/>
      <c r="AM122" s="80"/>
      <c r="AN122" s="76"/>
      <c r="AO122" s="77"/>
      <c r="AP122" s="78">
        <f>SUMIFS(実績!見積額13,実績!報告者名13,B!$K$1,実績!月13,B!AP$97,実績!ラボ13,"〇",実績!リピート判別13,"リピート",実績!受注確定13,"A",実績!得意先分類名13,"EU",実績!期中内13,"〇")</f>
        <v>0</v>
      </c>
      <c r="AQ122" s="79"/>
      <c r="AR122" s="80"/>
      <c r="AS122" s="76"/>
      <c r="AT122" s="77"/>
      <c r="AU122" s="81">
        <f t="shared" si="129"/>
        <v>0</v>
      </c>
      <c r="AV122" s="82"/>
      <c r="AW122" s="83"/>
      <c r="AX122" s="84"/>
      <c r="AY122" s="85"/>
      <c r="AZ122" s="78">
        <f>SUMIFS(実績!見積額13,実績!報告者名13,B!$K$1,実績!月13,B!AZ$97,実績!ラボ13,"〇",実績!リピート判別13,"リピート",実績!受注確定13,"A",実績!得意先分類名13,"EU",実績!期中内13,"〇")</f>
        <v>0</v>
      </c>
      <c r="BA122" s="79"/>
      <c r="BB122" s="80"/>
      <c r="BC122" s="76"/>
      <c r="BD122" s="77"/>
      <c r="BE122" s="78">
        <f>SUMIFS(実績!見積額13,実績!報告者名13,B!$K$1,実績!月13,B!BE$97,実績!ラボ13,"〇",実績!リピート判別13,"リピート",実績!受注確定13,"A",実績!得意先分類名13,"EU",実績!期中内13,"〇")</f>
        <v>0</v>
      </c>
      <c r="BF122" s="79"/>
      <c r="BG122" s="80"/>
      <c r="BH122" s="76"/>
      <c r="BI122" s="77"/>
      <c r="BJ122" s="78">
        <f>SUMIFS(実績!見積額13,実績!報告者名13,B!$K$1,実績!月13,B!BJ$97,実績!ラボ13,"〇",実績!リピート判別13,"リピート",実績!受注確定13,"A",実績!得意先分類名13,"EU",実績!期中内13,"〇")</f>
        <v>0</v>
      </c>
      <c r="BK122" s="79"/>
      <c r="BL122" s="80"/>
      <c r="BM122" s="76"/>
      <c r="BN122" s="77"/>
      <c r="BO122" s="81">
        <f t="shared" si="130"/>
        <v>0</v>
      </c>
      <c r="BP122" s="82"/>
      <c r="BQ122" s="83"/>
      <c r="BR122" s="84"/>
      <c r="BS122" s="85"/>
      <c r="BT122" s="78">
        <f>SUMIFS(実績!見積額13,実績!報告者名13,B!$K$1,実績!月13,B!BT$97,実績!ラボ13,"〇",実績!リピート判別13,"リピート",実績!受注確定13,"A",実績!得意先分類名13,"EU",実績!期中内13,"〇")</f>
        <v>0</v>
      </c>
      <c r="BU122" s="79"/>
      <c r="BV122" s="80"/>
      <c r="BW122" s="76"/>
      <c r="BX122" s="77"/>
      <c r="BY122" s="78">
        <f>SUMIFS(実績!見積額13,実績!報告者名13,B!$K$1,実績!月13,B!BY$97,実績!ラボ13,"〇",実績!リピート判別13,"リピート",実績!受注確定13,"A",実績!得意先分類名13,"EU",実績!期中内13,"〇")</f>
        <v>0</v>
      </c>
      <c r="BZ122" s="79"/>
      <c r="CA122" s="80"/>
      <c r="CB122" s="76"/>
      <c r="CC122" s="77"/>
      <c r="CD122" s="78">
        <f>SUMIFS(実績!見積額13,実績!報告者名13,B!$K$1,実績!月13,B!CD$97,実績!ラボ13,"〇",実績!リピート判別13,"リピート",実績!受注確定13,"A",実績!得意先分類名13,"EU",実績!期中内13,"〇")</f>
        <v>0</v>
      </c>
      <c r="CE122" s="79"/>
      <c r="CF122" s="80"/>
      <c r="CG122" s="76"/>
      <c r="CH122" s="77"/>
      <c r="CI122" s="81">
        <f t="shared" si="131"/>
        <v>0</v>
      </c>
      <c r="CJ122" s="82"/>
      <c r="CK122" s="83"/>
      <c r="CL122" s="84"/>
      <c r="CM122" s="85"/>
    </row>
    <row r="123" spans="1:91" ht="19.95" hidden="1" customHeight="1" x14ac:dyDescent="0.45">
      <c r="A123" s="154"/>
      <c r="B123" s="154"/>
      <c r="C123" s="86"/>
      <c r="D123" s="86"/>
      <c r="E123" s="135" t="s">
        <v>132</v>
      </c>
      <c r="F123" s="137"/>
      <c r="G123" s="81">
        <f>AA123+AU123+BO123+CI123</f>
        <v>0</v>
      </c>
      <c r="H123" s="82"/>
      <c r="I123" s="83"/>
      <c r="J123" s="81"/>
      <c r="K123" s="83"/>
      <c r="L123" s="78">
        <f>SUMIFS(実績!販売利益13,実績!報告者名13,B!$K$1,実績!月13,B!L$97,実績!ラボ13,"〇",実績!リピート判別13,"リピート",実績!受注確定13,"A",実績!得意先分類名13,"EU",実績!期中内13,"〇")</f>
        <v>0</v>
      </c>
      <c r="M123" s="79"/>
      <c r="N123" s="80"/>
      <c r="O123" s="78"/>
      <c r="P123" s="80"/>
      <c r="Q123" s="78">
        <f>SUMIFS(実績!販売利益13,実績!報告者名13,B!$K$1,実績!月13,B!Q$97,実績!ラボ13,"〇",実績!リピート判別13,"リピート",実績!受注確定13,"A",実績!得意先分類名13,"EU",実績!期中内13,"〇")</f>
        <v>0</v>
      </c>
      <c r="R123" s="79"/>
      <c r="S123" s="80"/>
      <c r="T123" s="78"/>
      <c r="U123" s="80"/>
      <c r="V123" s="78">
        <f>SUMIFS(実績!販売利益13,実績!報告者名13,B!$K$1,実績!月13,B!V$97,実績!ラボ13,"〇",実績!リピート判別13,"リピート",実績!受注確定13,"A",実績!得意先分類名13,"EU",実績!期中内13,"〇")</f>
        <v>0</v>
      </c>
      <c r="W123" s="79"/>
      <c r="X123" s="80"/>
      <c r="Y123" s="78"/>
      <c r="Z123" s="80"/>
      <c r="AA123" s="81">
        <f>L123+Q123+V123</f>
        <v>0</v>
      </c>
      <c r="AB123" s="82"/>
      <c r="AC123" s="83"/>
      <c r="AD123" s="81"/>
      <c r="AE123" s="83"/>
      <c r="AF123" s="78">
        <f>SUMIFS(実績!販売利益13,実績!報告者名13,B!$K$1,実績!月13,B!AF$97,実績!ラボ13,"〇",実績!リピート判別13,"リピート",実績!受注確定13,"A",実績!得意先分類名13,"EU",実績!期中内13,"〇")</f>
        <v>0</v>
      </c>
      <c r="AG123" s="79"/>
      <c r="AH123" s="80"/>
      <c r="AI123" s="78"/>
      <c r="AJ123" s="80"/>
      <c r="AK123" s="78">
        <f>SUMIFS(実績!販売利益13,実績!報告者名13,B!$K$1,実績!月13,B!AK$97,実績!ラボ13,"〇",実績!リピート判別13,"リピート",実績!受注確定13,"A",実績!得意先分類名13,"EU",実績!期中内13,"〇")</f>
        <v>0</v>
      </c>
      <c r="AL123" s="79"/>
      <c r="AM123" s="80"/>
      <c r="AN123" s="78"/>
      <c r="AO123" s="80"/>
      <c r="AP123" s="78">
        <f>SUMIFS(実績!販売利益13,実績!報告者名13,B!$K$1,実績!月13,B!AP$97,実績!ラボ13,"〇",実績!リピート判別13,"リピート",実績!受注確定13,"A",実績!得意先分類名13,"EU",実績!期中内13,"〇")</f>
        <v>0</v>
      </c>
      <c r="AQ123" s="79"/>
      <c r="AR123" s="80"/>
      <c r="AS123" s="78"/>
      <c r="AT123" s="80"/>
      <c r="AU123" s="81">
        <f>AF123+AK123+AP123</f>
        <v>0</v>
      </c>
      <c r="AV123" s="82"/>
      <c r="AW123" s="83"/>
      <c r="AX123" s="81"/>
      <c r="AY123" s="83"/>
      <c r="AZ123" s="78">
        <f>SUMIFS(実績!販売利益13,実績!報告者名13,B!$K$1,実績!月13,B!AZ$97,実績!ラボ13,"〇",実績!リピート判別13,"リピート",実績!受注確定13,"A",実績!得意先分類名13,"EU",実績!期中内13,"〇")</f>
        <v>0</v>
      </c>
      <c r="BA123" s="79"/>
      <c r="BB123" s="80"/>
      <c r="BC123" s="78"/>
      <c r="BD123" s="80"/>
      <c r="BE123" s="78">
        <f>SUMIFS(実績!販売利益13,実績!報告者名13,B!$K$1,実績!月13,B!BE$97,実績!ラボ13,"〇",実績!リピート判別13,"リピート",実績!受注確定13,"A",実績!得意先分類名13,"EU",実績!期中内13,"〇")</f>
        <v>0</v>
      </c>
      <c r="BF123" s="79"/>
      <c r="BG123" s="80"/>
      <c r="BH123" s="78"/>
      <c r="BI123" s="80"/>
      <c r="BJ123" s="78">
        <f>SUMIFS(実績!販売利益13,実績!報告者名13,B!$K$1,実績!月13,B!BJ$97,実績!ラボ13,"〇",実績!リピート判別13,"リピート",実績!受注確定13,"A",実績!得意先分類名13,"EU",実績!期中内13,"〇")</f>
        <v>0</v>
      </c>
      <c r="BK123" s="79"/>
      <c r="BL123" s="80"/>
      <c r="BM123" s="78"/>
      <c r="BN123" s="80"/>
      <c r="BO123" s="81">
        <f>AZ123+BE123+BJ123</f>
        <v>0</v>
      </c>
      <c r="BP123" s="82"/>
      <c r="BQ123" s="83"/>
      <c r="BR123" s="81"/>
      <c r="BS123" s="83"/>
      <c r="BT123" s="78">
        <f>SUMIFS(実績!販売利益13,実績!報告者名13,B!$K$1,実績!月13,B!BT$97,実績!ラボ13,"〇",実績!リピート判別13,"リピート",実績!受注確定13,"A",実績!得意先分類名13,"EU",実績!期中内13,"〇")</f>
        <v>0</v>
      </c>
      <c r="BU123" s="79"/>
      <c r="BV123" s="80"/>
      <c r="BW123" s="78"/>
      <c r="BX123" s="80"/>
      <c r="BY123" s="78">
        <f>SUMIFS(実績!販売利益13,実績!報告者名13,B!$K$1,実績!月13,B!BY$97,実績!ラボ13,"〇",実績!リピート判別13,"リピート",実績!受注確定13,"A",実績!得意先分類名13,"EU",実績!期中内13,"〇")</f>
        <v>0</v>
      </c>
      <c r="BZ123" s="79"/>
      <c r="CA123" s="80"/>
      <c r="CB123" s="78"/>
      <c r="CC123" s="80"/>
      <c r="CD123" s="78">
        <f>SUMIFS(実績!販売利益13,実績!報告者名13,B!$K$1,実績!月13,B!CD$97,実績!ラボ13,"〇",実績!リピート判別13,"リピート",実績!受注確定13,"A",実績!得意先分類名13,"EU",実績!期中内13,"〇")</f>
        <v>0</v>
      </c>
      <c r="CE123" s="79"/>
      <c r="CF123" s="80"/>
      <c r="CG123" s="78"/>
      <c r="CH123" s="80"/>
      <c r="CI123" s="81">
        <f>BT123+BY123+CD123</f>
        <v>0</v>
      </c>
      <c r="CJ123" s="82"/>
      <c r="CK123" s="83"/>
      <c r="CL123" s="81"/>
      <c r="CM123" s="83"/>
    </row>
    <row r="124" spans="1:91" ht="19.95" hidden="1" customHeight="1" x14ac:dyDescent="0.45">
      <c r="A124" s="154"/>
      <c r="B124" s="154"/>
      <c r="C124" s="86"/>
      <c r="D124" s="86"/>
      <c r="E124" s="135" t="s">
        <v>133</v>
      </c>
      <c r="F124" s="137"/>
      <c r="G124" s="84" t="e">
        <f>G123/G122</f>
        <v>#DIV/0!</v>
      </c>
      <c r="H124" s="96"/>
      <c r="I124" s="85"/>
      <c r="J124" s="81"/>
      <c r="K124" s="83"/>
      <c r="L124" s="76" t="e">
        <f t="shared" ref="L124" si="165">L123/L122</f>
        <v>#DIV/0!</v>
      </c>
      <c r="M124" s="95"/>
      <c r="N124" s="77"/>
      <c r="O124" s="78"/>
      <c r="P124" s="80"/>
      <c r="Q124" s="76" t="e">
        <f t="shared" ref="Q124" si="166">Q123/Q122</f>
        <v>#DIV/0!</v>
      </c>
      <c r="R124" s="95"/>
      <c r="S124" s="77"/>
      <c r="T124" s="78"/>
      <c r="U124" s="80"/>
      <c r="V124" s="76" t="e">
        <f t="shared" ref="V124" si="167">V123/V122</f>
        <v>#DIV/0!</v>
      </c>
      <c r="W124" s="95"/>
      <c r="X124" s="77"/>
      <c r="Y124" s="78"/>
      <c r="Z124" s="80"/>
      <c r="AA124" s="84" t="e">
        <f t="shared" ref="AA124" si="168">AA123/AA122</f>
        <v>#DIV/0!</v>
      </c>
      <c r="AB124" s="96"/>
      <c r="AC124" s="85"/>
      <c r="AD124" s="81"/>
      <c r="AE124" s="83"/>
      <c r="AF124" s="76" t="e">
        <f t="shared" ref="AF124" si="169">AF123/AF122</f>
        <v>#DIV/0!</v>
      </c>
      <c r="AG124" s="95"/>
      <c r="AH124" s="77"/>
      <c r="AI124" s="78"/>
      <c r="AJ124" s="80"/>
      <c r="AK124" s="76" t="e">
        <f t="shared" ref="AK124" si="170">AK123/AK122</f>
        <v>#DIV/0!</v>
      </c>
      <c r="AL124" s="95"/>
      <c r="AM124" s="77"/>
      <c r="AN124" s="78"/>
      <c r="AO124" s="80"/>
      <c r="AP124" s="76" t="e">
        <f t="shared" ref="AP124" si="171">AP123/AP122</f>
        <v>#DIV/0!</v>
      </c>
      <c r="AQ124" s="95"/>
      <c r="AR124" s="77"/>
      <c r="AS124" s="78"/>
      <c r="AT124" s="80"/>
      <c r="AU124" s="84" t="e">
        <f t="shared" ref="AU124" si="172">AU123/AU122</f>
        <v>#DIV/0!</v>
      </c>
      <c r="AV124" s="96"/>
      <c r="AW124" s="85"/>
      <c r="AX124" s="81"/>
      <c r="AY124" s="83"/>
      <c r="AZ124" s="76" t="e">
        <f t="shared" ref="AZ124" si="173">AZ123/AZ122</f>
        <v>#DIV/0!</v>
      </c>
      <c r="BA124" s="95"/>
      <c r="BB124" s="77"/>
      <c r="BC124" s="78"/>
      <c r="BD124" s="80"/>
      <c r="BE124" s="76" t="e">
        <f t="shared" ref="BE124" si="174">BE123/BE122</f>
        <v>#DIV/0!</v>
      </c>
      <c r="BF124" s="95"/>
      <c r="BG124" s="77"/>
      <c r="BH124" s="78"/>
      <c r="BI124" s="80"/>
      <c r="BJ124" s="76" t="e">
        <f t="shared" ref="BJ124" si="175">BJ123/BJ122</f>
        <v>#DIV/0!</v>
      </c>
      <c r="BK124" s="95"/>
      <c r="BL124" s="77"/>
      <c r="BM124" s="78"/>
      <c r="BN124" s="80"/>
      <c r="BO124" s="84" t="e">
        <f t="shared" ref="BO124" si="176">BO123/BO122</f>
        <v>#DIV/0!</v>
      </c>
      <c r="BP124" s="96"/>
      <c r="BQ124" s="85"/>
      <c r="BR124" s="81"/>
      <c r="BS124" s="83"/>
      <c r="BT124" s="76" t="e">
        <f t="shared" ref="BT124" si="177">BT123/BT122</f>
        <v>#DIV/0!</v>
      </c>
      <c r="BU124" s="95"/>
      <c r="BV124" s="77"/>
      <c r="BW124" s="78"/>
      <c r="BX124" s="80"/>
      <c r="BY124" s="76" t="e">
        <f t="shared" ref="BY124" si="178">BY123/BY122</f>
        <v>#DIV/0!</v>
      </c>
      <c r="BZ124" s="95"/>
      <c r="CA124" s="77"/>
      <c r="CB124" s="78"/>
      <c r="CC124" s="80"/>
      <c r="CD124" s="76" t="e">
        <f t="shared" ref="CD124" si="179">CD123/CD122</f>
        <v>#DIV/0!</v>
      </c>
      <c r="CE124" s="95"/>
      <c r="CF124" s="77"/>
      <c r="CG124" s="78"/>
      <c r="CH124" s="80"/>
      <c r="CI124" s="84" t="e">
        <f t="shared" ref="CI124" si="180">CI123/CI122</f>
        <v>#DIV/0!</v>
      </c>
      <c r="CJ124" s="96"/>
      <c r="CK124" s="85"/>
      <c r="CL124" s="81"/>
      <c r="CM124" s="83"/>
    </row>
    <row r="125" spans="1:91" hidden="1" x14ac:dyDescent="0.45">
      <c r="A125" s="154"/>
      <c r="B125" s="154"/>
      <c r="C125" s="86"/>
      <c r="D125" s="86"/>
      <c r="E125" s="135" t="s">
        <v>98</v>
      </c>
      <c r="F125" s="137"/>
      <c r="G125" s="81">
        <f>AA125+AU125+BO125+CI125</f>
        <v>0</v>
      </c>
      <c r="H125" s="82"/>
      <c r="I125" s="83"/>
      <c r="J125" s="17"/>
      <c r="K125" s="18"/>
      <c r="L125" s="78">
        <f>SUMIFS(見積!見積数,見積!月,B!L$97,見積!報告者名,B!$K$1,見積!ラボ見積,"〇",見積!得意先分類名見積,"EU",見積!期中内見積,"〇")</f>
        <v>0</v>
      </c>
      <c r="M125" s="79"/>
      <c r="N125" s="80"/>
      <c r="O125" s="11"/>
      <c r="P125" s="12"/>
      <c r="Q125" s="78">
        <f>SUMIFS(見積!見積数,見積!月,B!Q$97,見積!報告者名,B!$K$1,見積!ラボ見積,"〇",見積!得意先分類名見積,"EU",見積!期中内見積,"〇")</f>
        <v>0</v>
      </c>
      <c r="R125" s="79"/>
      <c r="S125" s="80"/>
      <c r="T125" s="11"/>
      <c r="U125" s="12"/>
      <c r="V125" s="78">
        <f>SUMIFS(見積!見積数,見積!月,B!V$97,見積!報告者名,B!$K$1,見積!ラボ見積,"〇",見積!得意先分類名見積,"EU",見積!期中内見積,"〇")</f>
        <v>0</v>
      </c>
      <c r="W125" s="79"/>
      <c r="X125" s="80"/>
      <c r="Y125" s="11"/>
      <c r="Z125" s="12"/>
      <c r="AA125" s="81">
        <f>L125+Q125+V125</f>
        <v>0</v>
      </c>
      <c r="AB125" s="82"/>
      <c r="AC125" s="83"/>
      <c r="AD125" s="17"/>
      <c r="AE125" s="18"/>
      <c r="AF125" s="78">
        <f>SUMIFS(見積!見積数,見積!月,B!AF$97,見積!報告者名,B!$K$1,見積!ラボ見積,"〇",見積!得意先分類名見積,"EU",見積!期中内見積,"〇")</f>
        <v>0</v>
      </c>
      <c r="AG125" s="79"/>
      <c r="AH125" s="80"/>
      <c r="AI125" s="11"/>
      <c r="AJ125" s="12"/>
      <c r="AK125" s="78">
        <f>SUMIFS(見積!見積数,見積!月,B!AK$97,見積!報告者名,B!$K$1,見積!ラボ見積,"〇",見積!得意先分類名見積,"EU",見積!期中内見積,"〇")</f>
        <v>0</v>
      </c>
      <c r="AL125" s="79"/>
      <c r="AM125" s="80"/>
      <c r="AN125" s="11"/>
      <c r="AO125" s="12"/>
      <c r="AP125" s="78">
        <f>SUMIFS(見積!見積数,見積!月,B!AP$97,見積!報告者名,B!$K$1,見積!ラボ見積,"〇",見積!得意先分類名見積,"EU",見積!期中内見積,"〇")</f>
        <v>0</v>
      </c>
      <c r="AQ125" s="79"/>
      <c r="AR125" s="80"/>
      <c r="AS125" s="11"/>
      <c r="AT125" s="12"/>
      <c r="AU125" s="81">
        <f>AF125+AK125+AP125</f>
        <v>0</v>
      </c>
      <c r="AV125" s="82"/>
      <c r="AW125" s="83"/>
      <c r="AX125" s="17"/>
      <c r="AY125" s="18"/>
      <c r="AZ125" s="78">
        <f>SUMIFS(見積!見積数,見積!月,B!AZ$97,見積!報告者名,B!$K$1,見積!ラボ見積,"〇",見積!得意先分類名見積,"EU",見積!期中内見積,"〇")</f>
        <v>0</v>
      </c>
      <c r="BA125" s="79"/>
      <c r="BB125" s="80"/>
      <c r="BC125" s="11"/>
      <c r="BD125" s="12"/>
      <c r="BE125" s="78">
        <f>SUMIFS(見積!見積数,見積!月,B!BE$97,見積!報告者名,B!$K$1,見積!ラボ見積,"〇",見積!得意先分類名見積,"EU",見積!期中内見積,"〇")</f>
        <v>0</v>
      </c>
      <c r="BF125" s="79"/>
      <c r="BG125" s="80"/>
      <c r="BH125" s="11"/>
      <c r="BI125" s="12"/>
      <c r="BJ125" s="78">
        <f>SUMIFS(見積!見積数,見積!月,B!BJ$97,見積!報告者名,B!$K$1,見積!ラボ見積,"〇",見積!得意先分類名見積,"EU",見積!期中内見積,"〇")</f>
        <v>0</v>
      </c>
      <c r="BK125" s="79"/>
      <c r="BL125" s="80"/>
      <c r="BM125" s="11"/>
      <c r="BN125" s="12"/>
      <c r="BO125" s="81">
        <f>AZ125+BE125+BJ125</f>
        <v>0</v>
      </c>
      <c r="BP125" s="82"/>
      <c r="BQ125" s="83"/>
      <c r="BR125" s="17"/>
      <c r="BS125" s="18"/>
      <c r="BT125" s="78">
        <f>SUMIFS(見積!見積数,見積!月,B!BT$97,見積!報告者名,B!$K$1,見積!ラボ見積,"〇",見積!得意先分類名見積,"EU",見積!期中内見積,"〇")</f>
        <v>0</v>
      </c>
      <c r="BU125" s="79"/>
      <c r="BV125" s="80"/>
      <c r="BW125" s="11"/>
      <c r="BX125" s="12"/>
      <c r="BY125" s="78">
        <f>SUMIFS(見積!見積数,見積!月,B!BY$97,見積!報告者名,B!$K$1,見積!ラボ見積,"〇",見積!得意先分類名見積,"EU",見積!期中内見積,"〇")</f>
        <v>0</v>
      </c>
      <c r="BZ125" s="79"/>
      <c r="CA125" s="80"/>
      <c r="CB125" s="11"/>
      <c r="CC125" s="12"/>
      <c r="CD125" s="78">
        <f>SUMIFS(見積!見積数,見積!月,B!CD$97,見積!報告者名,B!$K$1,見積!ラボ見積,"〇",見積!得意先分類名見積,"EU",見積!期中内見積,"〇")</f>
        <v>0</v>
      </c>
      <c r="CE125" s="79"/>
      <c r="CF125" s="80"/>
      <c r="CG125" s="11"/>
      <c r="CH125" s="12"/>
      <c r="CI125" s="81">
        <f>BT125+BY125+CD125</f>
        <v>0</v>
      </c>
      <c r="CJ125" s="82"/>
      <c r="CK125" s="83"/>
      <c r="CL125" s="17"/>
      <c r="CM125" s="18"/>
    </row>
    <row r="126" spans="1:91" ht="19.95" hidden="1" customHeight="1" x14ac:dyDescent="0.45">
      <c r="A126" s="154"/>
      <c r="B126" s="154"/>
      <c r="C126" s="86" t="s">
        <v>44</v>
      </c>
      <c r="D126" s="86"/>
      <c r="E126" s="135" t="s">
        <v>131</v>
      </c>
      <c r="F126" s="137"/>
      <c r="G126" s="81">
        <f t="shared" si="127"/>
        <v>0</v>
      </c>
      <c r="H126" s="82"/>
      <c r="I126" s="83"/>
      <c r="J126" s="84"/>
      <c r="K126" s="85"/>
      <c r="L126" s="78">
        <f>SUMIFS(実績!見積額13,実績!報告者名13,B!$K$1,実績!月13,B!L$97,実績!ラボ13,"〇",実績!リピート判別13,"リピート",実績!受注確定13,"A",実績!得意先分類名13,"一般",実績!期中内13,"〇")</f>
        <v>0</v>
      </c>
      <c r="M126" s="79"/>
      <c r="N126" s="80"/>
      <c r="O126" s="76"/>
      <c r="P126" s="77"/>
      <c r="Q126" s="78">
        <f>SUMIFS(実績!見積額13,実績!報告者名13,B!$K$1,実績!月13,B!Q$97,実績!ラボ13,"〇",実績!リピート判別13,"リピート",実績!受注確定13,"A",実績!得意先分類名13,"一般",実績!期中内13,"〇")</f>
        <v>0</v>
      </c>
      <c r="R126" s="79"/>
      <c r="S126" s="80"/>
      <c r="T126" s="76"/>
      <c r="U126" s="77"/>
      <c r="V126" s="78">
        <f>SUMIFS(実績!見積額13,実績!報告者名13,B!$K$1,実績!月13,B!V$97,実績!ラボ13,"〇",実績!リピート判別13,"リピート",実績!受注確定13,"A",実績!得意先分類名13,"一般",実績!期中内13,"〇")</f>
        <v>0</v>
      </c>
      <c r="W126" s="79"/>
      <c r="X126" s="80"/>
      <c r="Y126" s="76"/>
      <c r="Z126" s="77"/>
      <c r="AA126" s="81">
        <f t="shared" si="128"/>
        <v>0</v>
      </c>
      <c r="AB126" s="82"/>
      <c r="AC126" s="83"/>
      <c r="AD126" s="84"/>
      <c r="AE126" s="85"/>
      <c r="AF126" s="78">
        <f>SUMIFS(実績!見積額13,実績!報告者名13,B!$K$1,実績!月13,B!AF$97,実績!ラボ13,"〇",実績!リピート判別13,"リピート",実績!受注確定13,"A",実績!得意先分類名13,"一般",実績!期中内13,"〇")</f>
        <v>0</v>
      </c>
      <c r="AG126" s="79"/>
      <c r="AH126" s="80"/>
      <c r="AI126" s="76"/>
      <c r="AJ126" s="77"/>
      <c r="AK126" s="78">
        <f>SUMIFS(実績!見積額13,実績!報告者名13,B!$K$1,実績!月13,B!AK$97,実績!ラボ13,"〇",実績!リピート判別13,"リピート",実績!受注確定13,"A",実績!得意先分類名13,"一般",実績!期中内13,"〇")</f>
        <v>0</v>
      </c>
      <c r="AL126" s="79"/>
      <c r="AM126" s="80"/>
      <c r="AN126" s="76"/>
      <c r="AO126" s="77"/>
      <c r="AP126" s="78">
        <f>SUMIFS(実績!見積額13,実績!報告者名13,B!$K$1,実績!月13,B!AP$97,実績!ラボ13,"〇",実績!リピート判別13,"リピート",実績!受注確定13,"A",実績!得意先分類名13,"一般",実績!期中内13,"〇")</f>
        <v>0</v>
      </c>
      <c r="AQ126" s="79"/>
      <c r="AR126" s="80"/>
      <c r="AS126" s="76"/>
      <c r="AT126" s="77"/>
      <c r="AU126" s="81">
        <f t="shared" si="129"/>
        <v>0</v>
      </c>
      <c r="AV126" s="82"/>
      <c r="AW126" s="83"/>
      <c r="AX126" s="84"/>
      <c r="AY126" s="85"/>
      <c r="AZ126" s="78">
        <f>SUMIFS(実績!見積額13,実績!報告者名13,B!$K$1,実績!月13,B!AZ$97,実績!ラボ13,"〇",実績!リピート判別13,"リピート",実績!受注確定13,"A",実績!得意先分類名13,"一般",実績!期中内13,"〇")</f>
        <v>0</v>
      </c>
      <c r="BA126" s="79"/>
      <c r="BB126" s="80"/>
      <c r="BC126" s="76"/>
      <c r="BD126" s="77"/>
      <c r="BE126" s="78">
        <f>SUMIFS(実績!見積額13,実績!報告者名13,B!$K$1,実績!月13,B!BE$97,実績!ラボ13,"〇",実績!リピート判別13,"リピート",実績!受注確定13,"A",実績!得意先分類名13,"一般",実績!期中内13,"〇")</f>
        <v>0</v>
      </c>
      <c r="BF126" s="79"/>
      <c r="BG126" s="80"/>
      <c r="BH126" s="76"/>
      <c r="BI126" s="77"/>
      <c r="BJ126" s="78">
        <f>SUMIFS(実績!見積額13,実績!報告者名13,B!$K$1,実績!月13,B!BJ$97,実績!ラボ13,"〇",実績!リピート判別13,"リピート",実績!受注確定13,"A",実績!得意先分類名13,"一般",実績!期中内13,"〇")</f>
        <v>0</v>
      </c>
      <c r="BK126" s="79"/>
      <c r="BL126" s="80"/>
      <c r="BM126" s="76"/>
      <c r="BN126" s="77"/>
      <c r="BO126" s="81">
        <f t="shared" si="130"/>
        <v>0</v>
      </c>
      <c r="BP126" s="82"/>
      <c r="BQ126" s="83"/>
      <c r="BR126" s="84"/>
      <c r="BS126" s="85"/>
      <c r="BT126" s="78">
        <f>SUMIFS(実績!見積額13,実績!報告者名13,B!$K$1,実績!月13,B!BT$97,実績!ラボ13,"〇",実績!リピート判別13,"リピート",実績!受注確定13,"A",実績!得意先分類名13,"一般",実績!期中内13,"〇")</f>
        <v>0</v>
      </c>
      <c r="BU126" s="79"/>
      <c r="BV126" s="80"/>
      <c r="BW126" s="76"/>
      <c r="BX126" s="77"/>
      <c r="BY126" s="78">
        <f>SUMIFS(実績!見積額13,実績!報告者名13,B!$K$1,実績!月13,B!BY$97,実績!ラボ13,"〇",実績!リピート判別13,"リピート",実績!受注確定13,"A",実績!得意先分類名13,"一般",実績!期中内13,"〇")</f>
        <v>0</v>
      </c>
      <c r="BZ126" s="79"/>
      <c r="CA126" s="80"/>
      <c r="CB126" s="76"/>
      <c r="CC126" s="77"/>
      <c r="CD126" s="78">
        <f>SUMIFS(実績!見積額13,実績!報告者名13,B!$K$1,実績!月13,B!CD$97,実績!ラボ13,"〇",実績!リピート判別13,"リピート",実績!受注確定13,"A",実績!得意先分類名13,"一般",実績!期中内13,"〇")</f>
        <v>0</v>
      </c>
      <c r="CE126" s="79"/>
      <c r="CF126" s="80"/>
      <c r="CG126" s="76"/>
      <c r="CH126" s="77"/>
      <c r="CI126" s="81">
        <f t="shared" si="131"/>
        <v>0</v>
      </c>
      <c r="CJ126" s="82"/>
      <c r="CK126" s="83"/>
      <c r="CL126" s="84"/>
      <c r="CM126" s="85"/>
    </row>
    <row r="127" spans="1:91" ht="19.95" hidden="1" customHeight="1" x14ac:dyDescent="0.45">
      <c r="A127" s="154"/>
      <c r="B127" s="154"/>
      <c r="C127" s="86"/>
      <c r="D127" s="86"/>
      <c r="E127" s="135" t="s">
        <v>132</v>
      </c>
      <c r="F127" s="137"/>
      <c r="G127" s="81">
        <f>AA127+AU127+BO127+CI127</f>
        <v>0</v>
      </c>
      <c r="H127" s="82"/>
      <c r="I127" s="83"/>
      <c r="J127" s="81"/>
      <c r="K127" s="83"/>
      <c r="L127" s="78">
        <f>SUMIFS(実績!販売利益13,実績!報告者名13,B!$K$1,実績!月13,B!L$97,実績!ラボ13,"〇",実績!リピート判別13,"リピート",実績!受注確定13,"A",実績!得意先分類名13,"一般",実績!期中内13,"〇")</f>
        <v>0</v>
      </c>
      <c r="M127" s="79"/>
      <c r="N127" s="80"/>
      <c r="O127" s="78"/>
      <c r="P127" s="80"/>
      <c r="Q127" s="78">
        <f>SUMIFS(実績!販売利益13,実績!報告者名13,B!$K$1,実績!月13,B!Q$97,実績!ラボ13,"〇",実績!リピート判別13,"リピート",実績!受注確定13,"A",実績!得意先分類名13,"一般",実績!期中内13,"〇")</f>
        <v>0</v>
      </c>
      <c r="R127" s="79"/>
      <c r="S127" s="80"/>
      <c r="T127" s="78"/>
      <c r="U127" s="80"/>
      <c r="V127" s="78">
        <f>SUMIFS(実績!販売利益13,実績!報告者名13,B!$K$1,実績!月13,B!V$97,実績!ラボ13,"〇",実績!リピート判別13,"リピート",実績!受注確定13,"A",実績!得意先分類名13,"一般",実績!期中内13,"〇")</f>
        <v>0</v>
      </c>
      <c r="W127" s="79"/>
      <c r="X127" s="80"/>
      <c r="Y127" s="78"/>
      <c r="Z127" s="80"/>
      <c r="AA127" s="81">
        <f>L127+Q127+V127</f>
        <v>0</v>
      </c>
      <c r="AB127" s="82"/>
      <c r="AC127" s="83"/>
      <c r="AD127" s="81"/>
      <c r="AE127" s="83"/>
      <c r="AF127" s="78">
        <f>SUMIFS(実績!販売利益13,実績!報告者名13,B!$K$1,実績!月13,B!AF$97,実績!ラボ13,"〇",実績!リピート判別13,"リピート",実績!受注確定13,"A",実績!得意先分類名13,"一般",実績!期中内13,"〇")</f>
        <v>0</v>
      </c>
      <c r="AG127" s="79"/>
      <c r="AH127" s="80"/>
      <c r="AI127" s="78"/>
      <c r="AJ127" s="80"/>
      <c r="AK127" s="78">
        <f>SUMIFS(実績!販売利益13,実績!報告者名13,B!$K$1,実績!月13,B!AK$97,実績!ラボ13,"〇",実績!リピート判別13,"リピート",実績!受注確定13,"A",実績!得意先分類名13,"一般",実績!期中内13,"〇")</f>
        <v>0</v>
      </c>
      <c r="AL127" s="79"/>
      <c r="AM127" s="80"/>
      <c r="AN127" s="78"/>
      <c r="AO127" s="80"/>
      <c r="AP127" s="78">
        <f>SUMIFS(実績!販売利益13,実績!報告者名13,B!$K$1,実績!月13,B!AP$97,実績!ラボ13,"〇",実績!リピート判別13,"リピート",実績!受注確定13,"A",実績!得意先分類名13,"一般",実績!期中内13,"〇")</f>
        <v>0</v>
      </c>
      <c r="AQ127" s="79"/>
      <c r="AR127" s="80"/>
      <c r="AS127" s="78"/>
      <c r="AT127" s="80"/>
      <c r="AU127" s="81">
        <f>AF127+AK127+AP127</f>
        <v>0</v>
      </c>
      <c r="AV127" s="82"/>
      <c r="AW127" s="83"/>
      <c r="AX127" s="81"/>
      <c r="AY127" s="83"/>
      <c r="AZ127" s="78">
        <f>SUMIFS(実績!販売利益13,実績!報告者名13,B!$K$1,実績!月13,B!AZ$97,実績!ラボ13,"〇",実績!リピート判別13,"リピート",実績!受注確定13,"A",実績!得意先分類名13,"一般",実績!期中内13,"〇")</f>
        <v>0</v>
      </c>
      <c r="BA127" s="79"/>
      <c r="BB127" s="80"/>
      <c r="BC127" s="78"/>
      <c r="BD127" s="80"/>
      <c r="BE127" s="78">
        <f>SUMIFS(実績!販売利益13,実績!報告者名13,B!$K$1,実績!月13,B!BE$97,実績!ラボ13,"〇",実績!リピート判別13,"リピート",実績!受注確定13,"A",実績!得意先分類名13,"一般",実績!期中内13,"〇")</f>
        <v>0</v>
      </c>
      <c r="BF127" s="79"/>
      <c r="BG127" s="80"/>
      <c r="BH127" s="78"/>
      <c r="BI127" s="80"/>
      <c r="BJ127" s="78">
        <f>SUMIFS(実績!販売利益13,実績!報告者名13,B!$K$1,実績!月13,B!BJ$97,実績!ラボ13,"〇",実績!リピート判別13,"リピート",実績!受注確定13,"A",実績!得意先分類名13,"一般",実績!期中内13,"〇")</f>
        <v>0</v>
      </c>
      <c r="BK127" s="79"/>
      <c r="BL127" s="80"/>
      <c r="BM127" s="78"/>
      <c r="BN127" s="80"/>
      <c r="BO127" s="81">
        <f>AZ127+BE127+BJ127</f>
        <v>0</v>
      </c>
      <c r="BP127" s="82"/>
      <c r="BQ127" s="83"/>
      <c r="BR127" s="81"/>
      <c r="BS127" s="83"/>
      <c r="BT127" s="78">
        <f>SUMIFS(実績!販売利益13,実績!報告者名13,B!$K$1,実績!月13,B!BT$97,実績!ラボ13,"〇",実績!リピート判別13,"リピート",実績!受注確定13,"A",実績!得意先分類名13,"一般",実績!期中内13,"〇")</f>
        <v>0</v>
      </c>
      <c r="BU127" s="79"/>
      <c r="BV127" s="80"/>
      <c r="BW127" s="78"/>
      <c r="BX127" s="80"/>
      <c r="BY127" s="78">
        <f>SUMIFS(実績!販売利益13,実績!報告者名13,B!$K$1,実績!月13,B!BY$97,実績!ラボ13,"〇",実績!リピート判別13,"リピート",実績!受注確定13,"A",実績!得意先分類名13,"一般",実績!期中内13,"〇")</f>
        <v>0</v>
      </c>
      <c r="BZ127" s="79"/>
      <c r="CA127" s="80"/>
      <c r="CB127" s="78"/>
      <c r="CC127" s="80"/>
      <c r="CD127" s="78">
        <f>SUMIFS(実績!販売利益13,実績!報告者名13,B!$K$1,実績!月13,B!CD$97,実績!ラボ13,"〇",実績!リピート判別13,"リピート",実績!受注確定13,"A",実績!得意先分類名13,"一般",実績!期中内13,"〇")</f>
        <v>0</v>
      </c>
      <c r="CE127" s="79"/>
      <c r="CF127" s="80"/>
      <c r="CG127" s="78"/>
      <c r="CH127" s="80"/>
      <c r="CI127" s="81">
        <f>BT127+BY127+CD127</f>
        <v>0</v>
      </c>
      <c r="CJ127" s="82"/>
      <c r="CK127" s="83"/>
      <c r="CL127" s="81"/>
      <c r="CM127" s="83"/>
    </row>
    <row r="128" spans="1:91" ht="19.95" hidden="1" customHeight="1" x14ac:dyDescent="0.45">
      <c r="A128" s="154"/>
      <c r="B128" s="154"/>
      <c r="C128" s="86"/>
      <c r="D128" s="86"/>
      <c r="E128" s="135" t="s">
        <v>133</v>
      </c>
      <c r="F128" s="137"/>
      <c r="G128" s="84" t="e">
        <f>G127/G126</f>
        <v>#DIV/0!</v>
      </c>
      <c r="H128" s="96"/>
      <c r="I128" s="85"/>
      <c r="J128" s="81"/>
      <c r="K128" s="83"/>
      <c r="L128" s="76" t="e">
        <f t="shared" ref="L128" si="181">L127/L126</f>
        <v>#DIV/0!</v>
      </c>
      <c r="M128" s="95"/>
      <c r="N128" s="77"/>
      <c r="O128" s="78"/>
      <c r="P128" s="80"/>
      <c r="Q128" s="76" t="e">
        <f t="shared" ref="Q128" si="182">Q127/Q126</f>
        <v>#DIV/0!</v>
      </c>
      <c r="R128" s="95"/>
      <c r="S128" s="77"/>
      <c r="T128" s="78"/>
      <c r="U128" s="80"/>
      <c r="V128" s="76" t="e">
        <f t="shared" ref="V128" si="183">V127/V126</f>
        <v>#DIV/0!</v>
      </c>
      <c r="W128" s="95"/>
      <c r="X128" s="77"/>
      <c r="Y128" s="78"/>
      <c r="Z128" s="80"/>
      <c r="AA128" s="84" t="e">
        <f t="shared" ref="AA128" si="184">AA127/AA126</f>
        <v>#DIV/0!</v>
      </c>
      <c r="AB128" s="96"/>
      <c r="AC128" s="85"/>
      <c r="AD128" s="81"/>
      <c r="AE128" s="83"/>
      <c r="AF128" s="76" t="e">
        <f t="shared" ref="AF128" si="185">AF127/AF126</f>
        <v>#DIV/0!</v>
      </c>
      <c r="AG128" s="95"/>
      <c r="AH128" s="77"/>
      <c r="AI128" s="78"/>
      <c r="AJ128" s="80"/>
      <c r="AK128" s="76" t="e">
        <f t="shared" ref="AK128" si="186">AK127/AK126</f>
        <v>#DIV/0!</v>
      </c>
      <c r="AL128" s="95"/>
      <c r="AM128" s="77"/>
      <c r="AN128" s="78"/>
      <c r="AO128" s="80"/>
      <c r="AP128" s="76" t="e">
        <f t="shared" ref="AP128" si="187">AP127/AP126</f>
        <v>#DIV/0!</v>
      </c>
      <c r="AQ128" s="95"/>
      <c r="AR128" s="77"/>
      <c r="AS128" s="78"/>
      <c r="AT128" s="80"/>
      <c r="AU128" s="84" t="e">
        <f t="shared" ref="AU128" si="188">AU127/AU126</f>
        <v>#DIV/0!</v>
      </c>
      <c r="AV128" s="96"/>
      <c r="AW128" s="85"/>
      <c r="AX128" s="81"/>
      <c r="AY128" s="83"/>
      <c r="AZ128" s="76" t="e">
        <f t="shared" ref="AZ128" si="189">AZ127/AZ126</f>
        <v>#DIV/0!</v>
      </c>
      <c r="BA128" s="95"/>
      <c r="BB128" s="77"/>
      <c r="BC128" s="78"/>
      <c r="BD128" s="80"/>
      <c r="BE128" s="76" t="e">
        <f t="shared" ref="BE128" si="190">BE127/BE126</f>
        <v>#DIV/0!</v>
      </c>
      <c r="BF128" s="95"/>
      <c r="BG128" s="77"/>
      <c r="BH128" s="78"/>
      <c r="BI128" s="80"/>
      <c r="BJ128" s="76" t="e">
        <f t="shared" ref="BJ128" si="191">BJ127/BJ126</f>
        <v>#DIV/0!</v>
      </c>
      <c r="BK128" s="95"/>
      <c r="BL128" s="77"/>
      <c r="BM128" s="78"/>
      <c r="BN128" s="80"/>
      <c r="BO128" s="84" t="e">
        <f t="shared" ref="BO128" si="192">BO127/BO126</f>
        <v>#DIV/0!</v>
      </c>
      <c r="BP128" s="96"/>
      <c r="BQ128" s="85"/>
      <c r="BR128" s="81"/>
      <c r="BS128" s="83"/>
      <c r="BT128" s="76" t="e">
        <f t="shared" ref="BT128" si="193">BT127/BT126</f>
        <v>#DIV/0!</v>
      </c>
      <c r="BU128" s="95"/>
      <c r="BV128" s="77"/>
      <c r="BW128" s="78"/>
      <c r="BX128" s="80"/>
      <c r="BY128" s="76" t="e">
        <f t="shared" ref="BY128" si="194">BY127/BY126</f>
        <v>#DIV/0!</v>
      </c>
      <c r="BZ128" s="95"/>
      <c r="CA128" s="77"/>
      <c r="CB128" s="78"/>
      <c r="CC128" s="80"/>
      <c r="CD128" s="76" t="e">
        <f t="shared" ref="CD128" si="195">CD127/CD126</f>
        <v>#DIV/0!</v>
      </c>
      <c r="CE128" s="95"/>
      <c r="CF128" s="77"/>
      <c r="CG128" s="78"/>
      <c r="CH128" s="80"/>
      <c r="CI128" s="84" t="e">
        <f t="shared" ref="CI128" si="196">CI127/CI126</f>
        <v>#DIV/0!</v>
      </c>
      <c r="CJ128" s="96"/>
      <c r="CK128" s="85"/>
      <c r="CL128" s="81"/>
      <c r="CM128" s="83"/>
    </row>
    <row r="129" spans="1:91" hidden="1" x14ac:dyDescent="0.45">
      <c r="A129" s="154"/>
      <c r="B129" s="154"/>
      <c r="C129" s="86"/>
      <c r="D129" s="86"/>
      <c r="E129" s="135" t="s">
        <v>98</v>
      </c>
      <c r="F129" s="137"/>
      <c r="G129" s="81">
        <f>AA129+AU129+BO129+CI129</f>
        <v>0</v>
      </c>
      <c r="H129" s="82"/>
      <c r="I129" s="83"/>
      <c r="J129" s="17"/>
      <c r="K129" s="18"/>
      <c r="L129" s="78">
        <f>SUMIFS(見積!見積数,見積!月,B!L$97,見積!報告者名,B!$K$1,見積!ラボ見積,"〇",見積!得意先分類名見積,"一般",見積!期中内見積,"〇")</f>
        <v>0</v>
      </c>
      <c r="M129" s="79"/>
      <c r="N129" s="80"/>
      <c r="O129" s="11"/>
      <c r="P129" s="12"/>
      <c r="Q129" s="78">
        <f>SUMIFS(見積!見積数,見積!月,B!Q$97,見積!報告者名,B!$K$1,見積!ラボ見積,"〇",見積!得意先分類名見積,"一般",見積!期中内見積,"〇")</f>
        <v>0</v>
      </c>
      <c r="R129" s="79"/>
      <c r="S129" s="80"/>
      <c r="T129" s="11"/>
      <c r="U129" s="12"/>
      <c r="V129" s="78">
        <f>SUMIFS(見積!見積数,見積!月,B!V$97,見積!報告者名,B!$K$1,見積!ラボ見積,"〇",見積!得意先分類名見積,"一般",見積!期中内見積,"〇")</f>
        <v>0</v>
      </c>
      <c r="W129" s="79"/>
      <c r="X129" s="80"/>
      <c r="Y129" s="11"/>
      <c r="Z129" s="12"/>
      <c r="AA129" s="81">
        <f>L129+Q129+V129</f>
        <v>0</v>
      </c>
      <c r="AB129" s="82"/>
      <c r="AC129" s="83"/>
      <c r="AD129" s="17"/>
      <c r="AE129" s="18"/>
      <c r="AF129" s="78">
        <f>SUMIFS(見積!見積数,見積!月,B!AF$97,見積!報告者名,B!$K$1,見積!ラボ見積,"〇",見積!得意先分類名見積,"一般",見積!期中内見積,"〇")</f>
        <v>0</v>
      </c>
      <c r="AG129" s="79"/>
      <c r="AH129" s="80"/>
      <c r="AI129" s="11"/>
      <c r="AJ129" s="12"/>
      <c r="AK129" s="78">
        <f>SUMIFS(見積!見積数,見積!月,B!AK$97,見積!報告者名,B!$K$1,見積!ラボ見積,"〇",見積!得意先分類名見積,"一般",見積!期中内見積,"〇")</f>
        <v>0</v>
      </c>
      <c r="AL129" s="79"/>
      <c r="AM129" s="80"/>
      <c r="AN129" s="11"/>
      <c r="AO129" s="12"/>
      <c r="AP129" s="78">
        <f>SUMIFS(見積!見積数,見積!月,B!AP$97,見積!報告者名,B!$K$1,見積!ラボ見積,"〇",見積!得意先分類名見積,"一般",見積!期中内見積,"〇")</f>
        <v>0</v>
      </c>
      <c r="AQ129" s="79"/>
      <c r="AR129" s="80"/>
      <c r="AS129" s="11"/>
      <c r="AT129" s="12"/>
      <c r="AU129" s="81">
        <f>AF129+AK129+AP129</f>
        <v>0</v>
      </c>
      <c r="AV129" s="82"/>
      <c r="AW129" s="83"/>
      <c r="AX129" s="17"/>
      <c r="AY129" s="18"/>
      <c r="AZ129" s="78">
        <f>SUMIFS(見積!見積数,見積!月,B!AZ$97,見積!報告者名,B!$K$1,見積!ラボ見積,"〇",見積!得意先分類名見積,"一般",見積!期中内見積,"〇")</f>
        <v>0</v>
      </c>
      <c r="BA129" s="79"/>
      <c r="BB129" s="80"/>
      <c r="BC129" s="11"/>
      <c r="BD129" s="12"/>
      <c r="BE129" s="78">
        <f>SUMIFS(見積!見積数,見積!月,B!BE$97,見積!報告者名,B!$K$1,見積!ラボ見積,"〇",見積!得意先分類名見積,"一般",見積!期中内見積,"〇")</f>
        <v>0</v>
      </c>
      <c r="BF129" s="79"/>
      <c r="BG129" s="80"/>
      <c r="BH129" s="11"/>
      <c r="BI129" s="12"/>
      <c r="BJ129" s="78">
        <f>SUMIFS(見積!見積数,見積!月,B!BJ$97,見積!報告者名,B!$K$1,見積!ラボ見積,"〇",見積!得意先分類名見積,"一般",見積!期中内見積,"〇")</f>
        <v>0</v>
      </c>
      <c r="BK129" s="79"/>
      <c r="BL129" s="80"/>
      <c r="BM129" s="11"/>
      <c r="BN129" s="12"/>
      <c r="BO129" s="81">
        <f>AZ129+BE129+BJ129</f>
        <v>0</v>
      </c>
      <c r="BP129" s="82"/>
      <c r="BQ129" s="83"/>
      <c r="BR129" s="17"/>
      <c r="BS129" s="18"/>
      <c r="BT129" s="78">
        <f>SUMIFS(見積!見積数,見積!月,B!BT$97,見積!報告者名,B!$K$1,見積!ラボ見積,"〇",見積!得意先分類名見積,"一般",見積!期中内見積,"〇")</f>
        <v>0</v>
      </c>
      <c r="BU129" s="79"/>
      <c r="BV129" s="80"/>
      <c r="BW129" s="11"/>
      <c r="BX129" s="12"/>
      <c r="BY129" s="78">
        <f>SUMIFS(見積!見積数,見積!月,B!BY$97,見積!報告者名,B!$K$1,見積!ラボ見積,"〇",見積!得意先分類名見積,"一般",見積!期中内見積,"〇")</f>
        <v>0</v>
      </c>
      <c r="BZ129" s="79"/>
      <c r="CA129" s="80"/>
      <c r="CB129" s="11"/>
      <c r="CC129" s="12"/>
      <c r="CD129" s="78">
        <f>SUMIFS(見積!見積数,見積!月,B!CD$97,見積!報告者名,B!$K$1,見積!ラボ見積,"〇",見積!得意先分類名見積,"一般",見積!期中内見積,"〇")</f>
        <v>0</v>
      </c>
      <c r="CE129" s="79"/>
      <c r="CF129" s="80"/>
      <c r="CG129" s="11"/>
      <c r="CH129" s="12"/>
      <c r="CI129" s="81">
        <f>BT129+BY129+CD129</f>
        <v>0</v>
      </c>
      <c r="CJ129" s="82"/>
      <c r="CK129" s="83"/>
      <c r="CL129" s="17"/>
      <c r="CM129" s="18"/>
    </row>
    <row r="130" spans="1:91" ht="13.5" hidden="1" customHeight="1" x14ac:dyDescent="0.45">
      <c r="A130" s="7"/>
      <c r="B130" s="7"/>
      <c r="C130" s="7"/>
      <c r="D130" s="7"/>
      <c r="E130" s="23"/>
      <c r="F130" s="23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25"/>
      <c r="BU130" s="25"/>
      <c r="BV130" s="25"/>
      <c r="BW130" s="25"/>
      <c r="BX130" s="25"/>
      <c r="BY130" s="25"/>
      <c r="BZ130" s="25"/>
      <c r="CA130" s="25"/>
      <c r="CB130" s="25"/>
      <c r="CC130" s="25"/>
      <c r="CD130" s="25"/>
      <c r="CE130" s="25"/>
      <c r="CF130" s="25"/>
      <c r="CG130" s="25"/>
      <c r="CH130" s="25"/>
      <c r="CI130" s="25"/>
      <c r="CJ130" s="25"/>
      <c r="CK130" s="25"/>
      <c r="CL130" s="25"/>
      <c r="CM130" s="25"/>
    </row>
    <row r="131" spans="1:91" ht="19.95" hidden="1" customHeight="1" x14ac:dyDescent="0.45">
      <c r="A131" t="s">
        <v>47</v>
      </c>
    </row>
    <row r="132" spans="1:91" hidden="1" x14ac:dyDescent="0.45">
      <c r="A132" s="146" t="s">
        <v>13</v>
      </c>
      <c r="B132" s="147"/>
      <c r="C132" s="147"/>
      <c r="D132" s="147"/>
      <c r="E132" s="147"/>
      <c r="F132" s="148"/>
      <c r="G132" s="123" t="s">
        <v>30</v>
      </c>
      <c r="H132" s="124"/>
      <c r="I132" s="124"/>
      <c r="J132" s="124"/>
      <c r="K132" s="125"/>
      <c r="L132" s="135" t="s">
        <v>1</v>
      </c>
      <c r="M132" s="136"/>
      <c r="N132" s="136"/>
      <c r="O132" s="136"/>
      <c r="P132" s="137"/>
      <c r="Q132" s="135" t="s">
        <v>2</v>
      </c>
      <c r="R132" s="136"/>
      <c r="S132" s="136"/>
      <c r="T132" s="136"/>
      <c r="U132" s="137"/>
      <c r="V132" s="135" t="s">
        <v>3</v>
      </c>
      <c r="W132" s="136"/>
      <c r="X132" s="136"/>
      <c r="Y132" s="136"/>
      <c r="Z132" s="137"/>
      <c r="AA132" s="123" t="s">
        <v>14</v>
      </c>
      <c r="AB132" s="124"/>
      <c r="AC132" s="124"/>
      <c r="AD132" s="124"/>
      <c r="AE132" s="125"/>
      <c r="AF132" s="135" t="s">
        <v>15</v>
      </c>
      <c r="AG132" s="136"/>
      <c r="AH132" s="136"/>
      <c r="AI132" s="136"/>
      <c r="AJ132" s="137"/>
      <c r="AK132" s="135" t="s">
        <v>16</v>
      </c>
      <c r="AL132" s="136"/>
      <c r="AM132" s="136"/>
      <c r="AN132" s="136"/>
      <c r="AO132" s="137"/>
      <c r="AP132" s="135" t="s">
        <v>17</v>
      </c>
      <c r="AQ132" s="136"/>
      <c r="AR132" s="136"/>
      <c r="AS132" s="136"/>
      <c r="AT132" s="137"/>
      <c r="AU132" s="123" t="s">
        <v>18</v>
      </c>
      <c r="AV132" s="124"/>
      <c r="AW132" s="124"/>
      <c r="AX132" s="124"/>
      <c r="AY132" s="125"/>
      <c r="AZ132" s="135" t="s">
        <v>19</v>
      </c>
      <c r="BA132" s="136"/>
      <c r="BB132" s="136"/>
      <c r="BC132" s="136"/>
      <c r="BD132" s="137"/>
      <c r="BE132" s="135" t="s">
        <v>20</v>
      </c>
      <c r="BF132" s="136"/>
      <c r="BG132" s="136"/>
      <c r="BH132" s="136"/>
      <c r="BI132" s="137"/>
      <c r="BJ132" s="135" t="s">
        <v>21</v>
      </c>
      <c r="BK132" s="136"/>
      <c r="BL132" s="136"/>
      <c r="BM132" s="136"/>
      <c r="BN132" s="137"/>
      <c r="BO132" s="123" t="s">
        <v>22</v>
      </c>
      <c r="BP132" s="124"/>
      <c r="BQ132" s="124"/>
      <c r="BR132" s="124"/>
      <c r="BS132" s="125"/>
      <c r="BT132" s="135" t="s">
        <v>23</v>
      </c>
      <c r="BU132" s="136"/>
      <c r="BV132" s="136"/>
      <c r="BW132" s="136"/>
      <c r="BX132" s="137"/>
      <c r="BY132" s="135" t="s">
        <v>24</v>
      </c>
      <c r="BZ132" s="136"/>
      <c r="CA132" s="136"/>
      <c r="CB132" s="136"/>
      <c r="CC132" s="137"/>
      <c r="CD132" s="135" t="s">
        <v>25</v>
      </c>
      <c r="CE132" s="136"/>
      <c r="CF132" s="136"/>
      <c r="CG132" s="136"/>
      <c r="CH132" s="137"/>
      <c r="CI132" s="123" t="s">
        <v>26</v>
      </c>
      <c r="CJ132" s="124"/>
      <c r="CK132" s="124"/>
      <c r="CL132" s="124"/>
      <c r="CM132" s="125"/>
    </row>
    <row r="133" spans="1:91" hidden="1" x14ac:dyDescent="0.45">
      <c r="A133" s="149"/>
      <c r="B133" s="150"/>
      <c r="C133" s="150"/>
      <c r="D133" s="150"/>
      <c r="E133" s="150"/>
      <c r="F133" s="151"/>
      <c r="G133" s="123" t="s">
        <v>13</v>
      </c>
      <c r="H133" s="124"/>
      <c r="I133" s="125"/>
      <c r="J133" s="123" t="s">
        <v>5</v>
      </c>
      <c r="K133" s="125"/>
      <c r="L133" s="135" t="s">
        <v>13</v>
      </c>
      <c r="M133" s="136"/>
      <c r="N133" s="137"/>
      <c r="O133" s="135" t="s">
        <v>5</v>
      </c>
      <c r="P133" s="137"/>
      <c r="Q133" s="135" t="s">
        <v>13</v>
      </c>
      <c r="R133" s="136"/>
      <c r="S133" s="137"/>
      <c r="T133" s="135" t="s">
        <v>5</v>
      </c>
      <c r="U133" s="137"/>
      <c r="V133" s="135" t="s">
        <v>13</v>
      </c>
      <c r="W133" s="136"/>
      <c r="X133" s="137"/>
      <c r="Y133" s="135" t="s">
        <v>5</v>
      </c>
      <c r="Z133" s="137"/>
      <c r="AA133" s="123" t="s">
        <v>13</v>
      </c>
      <c r="AB133" s="124"/>
      <c r="AC133" s="125"/>
      <c r="AD133" s="123" t="s">
        <v>5</v>
      </c>
      <c r="AE133" s="125"/>
      <c r="AF133" s="135" t="s">
        <v>13</v>
      </c>
      <c r="AG133" s="136"/>
      <c r="AH133" s="137"/>
      <c r="AI133" s="135" t="s">
        <v>5</v>
      </c>
      <c r="AJ133" s="137"/>
      <c r="AK133" s="135" t="s">
        <v>13</v>
      </c>
      <c r="AL133" s="136"/>
      <c r="AM133" s="137"/>
      <c r="AN133" s="135" t="s">
        <v>5</v>
      </c>
      <c r="AO133" s="137"/>
      <c r="AP133" s="135" t="s">
        <v>13</v>
      </c>
      <c r="AQ133" s="136"/>
      <c r="AR133" s="137"/>
      <c r="AS133" s="135" t="s">
        <v>5</v>
      </c>
      <c r="AT133" s="137"/>
      <c r="AU133" s="123" t="s">
        <v>13</v>
      </c>
      <c r="AV133" s="124"/>
      <c r="AW133" s="125"/>
      <c r="AX133" s="123" t="s">
        <v>5</v>
      </c>
      <c r="AY133" s="125"/>
      <c r="AZ133" s="135" t="s">
        <v>13</v>
      </c>
      <c r="BA133" s="136"/>
      <c r="BB133" s="137"/>
      <c r="BC133" s="135" t="s">
        <v>5</v>
      </c>
      <c r="BD133" s="137"/>
      <c r="BE133" s="135" t="s">
        <v>13</v>
      </c>
      <c r="BF133" s="136"/>
      <c r="BG133" s="137"/>
      <c r="BH133" s="135" t="s">
        <v>5</v>
      </c>
      <c r="BI133" s="137"/>
      <c r="BJ133" s="135" t="s">
        <v>13</v>
      </c>
      <c r="BK133" s="136"/>
      <c r="BL133" s="137"/>
      <c r="BM133" s="135" t="s">
        <v>5</v>
      </c>
      <c r="BN133" s="137"/>
      <c r="BO133" s="123" t="s">
        <v>13</v>
      </c>
      <c r="BP133" s="124"/>
      <c r="BQ133" s="125"/>
      <c r="BR133" s="123" t="s">
        <v>5</v>
      </c>
      <c r="BS133" s="125"/>
      <c r="BT133" s="135" t="s">
        <v>13</v>
      </c>
      <c r="BU133" s="136"/>
      <c r="BV133" s="137"/>
      <c r="BW133" s="135" t="s">
        <v>5</v>
      </c>
      <c r="BX133" s="137"/>
      <c r="BY133" s="135" t="s">
        <v>13</v>
      </c>
      <c r="BZ133" s="136"/>
      <c r="CA133" s="137"/>
      <c r="CB133" s="135" t="s">
        <v>5</v>
      </c>
      <c r="CC133" s="137"/>
      <c r="CD133" s="135" t="s">
        <v>13</v>
      </c>
      <c r="CE133" s="136"/>
      <c r="CF133" s="137"/>
      <c r="CG133" s="135" t="s">
        <v>5</v>
      </c>
      <c r="CH133" s="137"/>
      <c r="CI133" s="123" t="s">
        <v>13</v>
      </c>
      <c r="CJ133" s="124"/>
      <c r="CK133" s="125"/>
      <c r="CL133" s="123" t="s">
        <v>5</v>
      </c>
      <c r="CM133" s="125"/>
    </row>
    <row r="134" spans="1:91" hidden="1" x14ac:dyDescent="0.45">
      <c r="A134" s="146" t="s">
        <v>30</v>
      </c>
      <c r="B134" s="147"/>
      <c r="C134" s="147"/>
      <c r="D134" s="148"/>
      <c r="E134" s="135" t="s">
        <v>131</v>
      </c>
      <c r="F134" s="137"/>
      <c r="G134" s="81">
        <f>AA134+AU134+BO134+CI134</f>
        <v>0</v>
      </c>
      <c r="H134" s="82"/>
      <c r="I134" s="83"/>
      <c r="J134" s="84" t="e">
        <f>G134/G135</f>
        <v>#DIV/0!</v>
      </c>
      <c r="K134" s="85"/>
      <c r="L134" s="78">
        <f>L139+L143</f>
        <v>0</v>
      </c>
      <c r="M134" s="110"/>
      <c r="N134" s="111"/>
      <c r="O134" s="76" t="e">
        <f>L134/L135</f>
        <v>#DIV/0!</v>
      </c>
      <c r="P134" s="77"/>
      <c r="Q134" s="78">
        <f>Q139+Q143</f>
        <v>0</v>
      </c>
      <c r="R134" s="110"/>
      <c r="S134" s="111"/>
      <c r="T134" s="76" t="e">
        <f>Q134/Q135</f>
        <v>#DIV/0!</v>
      </c>
      <c r="U134" s="77"/>
      <c r="V134" s="78">
        <f>V139+V143</f>
        <v>0</v>
      </c>
      <c r="W134" s="110"/>
      <c r="X134" s="111"/>
      <c r="Y134" s="76" t="e">
        <f>V134/V135</f>
        <v>#DIV/0!</v>
      </c>
      <c r="Z134" s="77"/>
      <c r="AA134" s="81">
        <f>L134+Q134+V134</f>
        <v>0</v>
      </c>
      <c r="AB134" s="82"/>
      <c r="AC134" s="83"/>
      <c r="AD134" s="84" t="e">
        <f>AA134/AA135</f>
        <v>#DIV/0!</v>
      </c>
      <c r="AE134" s="85"/>
      <c r="AF134" s="78">
        <f>AF139+AF143</f>
        <v>0</v>
      </c>
      <c r="AG134" s="110"/>
      <c r="AH134" s="111"/>
      <c r="AI134" s="76" t="e">
        <f>AF134/AF135</f>
        <v>#DIV/0!</v>
      </c>
      <c r="AJ134" s="77"/>
      <c r="AK134" s="78">
        <f>AK139+AK143</f>
        <v>0</v>
      </c>
      <c r="AL134" s="110"/>
      <c r="AM134" s="111"/>
      <c r="AN134" s="76" t="e">
        <f>AK134/AK135</f>
        <v>#DIV/0!</v>
      </c>
      <c r="AO134" s="77"/>
      <c r="AP134" s="78">
        <f>AP139+AP143</f>
        <v>0</v>
      </c>
      <c r="AQ134" s="110"/>
      <c r="AR134" s="111"/>
      <c r="AS134" s="76" t="e">
        <f>AP134/AP135</f>
        <v>#DIV/0!</v>
      </c>
      <c r="AT134" s="77"/>
      <c r="AU134" s="81">
        <f>AF134+AK134+AP134</f>
        <v>0</v>
      </c>
      <c r="AV134" s="82"/>
      <c r="AW134" s="83"/>
      <c r="AX134" s="84" t="e">
        <f>AU134/AU135</f>
        <v>#DIV/0!</v>
      </c>
      <c r="AY134" s="85"/>
      <c r="AZ134" s="78">
        <f>AZ139+AZ143</f>
        <v>0</v>
      </c>
      <c r="BA134" s="110"/>
      <c r="BB134" s="111"/>
      <c r="BC134" s="76" t="e">
        <f>AZ134/AZ135</f>
        <v>#DIV/0!</v>
      </c>
      <c r="BD134" s="77"/>
      <c r="BE134" s="78">
        <f>BE139+BE143</f>
        <v>0</v>
      </c>
      <c r="BF134" s="110"/>
      <c r="BG134" s="111"/>
      <c r="BH134" s="76" t="e">
        <f>BE134/BE135</f>
        <v>#DIV/0!</v>
      </c>
      <c r="BI134" s="77"/>
      <c r="BJ134" s="78">
        <f>BJ139+BJ143</f>
        <v>0</v>
      </c>
      <c r="BK134" s="110"/>
      <c r="BL134" s="111"/>
      <c r="BM134" s="76" t="e">
        <f>BJ134/BJ135</f>
        <v>#DIV/0!</v>
      </c>
      <c r="BN134" s="77"/>
      <c r="BO134" s="81">
        <f>AZ134+BE134+BJ134</f>
        <v>0</v>
      </c>
      <c r="BP134" s="82"/>
      <c r="BQ134" s="83"/>
      <c r="BR134" s="84" t="e">
        <f>BO134/BO135</f>
        <v>#DIV/0!</v>
      </c>
      <c r="BS134" s="85"/>
      <c r="BT134" s="78">
        <f>BT139+BT143</f>
        <v>0</v>
      </c>
      <c r="BU134" s="110"/>
      <c r="BV134" s="111"/>
      <c r="BW134" s="76" t="e">
        <f>BT134/BT135</f>
        <v>#DIV/0!</v>
      </c>
      <c r="BX134" s="77"/>
      <c r="BY134" s="78">
        <f>BY139+BY143</f>
        <v>0</v>
      </c>
      <c r="BZ134" s="110"/>
      <c r="CA134" s="111"/>
      <c r="CB134" s="76" t="e">
        <f>BY134/BY135</f>
        <v>#DIV/0!</v>
      </c>
      <c r="CC134" s="77"/>
      <c r="CD134" s="78">
        <f>CD139+CD143</f>
        <v>0</v>
      </c>
      <c r="CE134" s="110"/>
      <c r="CF134" s="111"/>
      <c r="CG134" s="76" t="e">
        <f>CD134/CD135</f>
        <v>#DIV/0!</v>
      </c>
      <c r="CH134" s="77"/>
      <c r="CI134" s="81">
        <f>BT134+BY134+CD134</f>
        <v>0</v>
      </c>
      <c r="CJ134" s="82"/>
      <c r="CK134" s="83"/>
      <c r="CL134" s="84" t="e">
        <f>CI134/CI135</f>
        <v>#DIV/0!</v>
      </c>
      <c r="CM134" s="85"/>
    </row>
    <row r="135" spans="1:91" ht="19.95" hidden="1" customHeight="1" x14ac:dyDescent="0.45">
      <c r="A135" s="152"/>
      <c r="B135" s="153"/>
      <c r="C135" s="153"/>
      <c r="D135" s="155"/>
      <c r="E135" s="135" t="s">
        <v>93</v>
      </c>
      <c r="F135" s="137"/>
      <c r="G135" s="81">
        <f>AA135+AU135+BO135+CI135</f>
        <v>0</v>
      </c>
      <c r="H135" s="82"/>
      <c r="I135" s="83"/>
      <c r="J135" s="13"/>
      <c r="K135" s="14"/>
      <c r="L135" s="78">
        <f>SUMIFS(予算!商流改善,予算!対象ユーザー名,B!$K$1,予算!予算月,B!L$97)</f>
        <v>0</v>
      </c>
      <c r="M135" s="79"/>
      <c r="N135" s="80"/>
      <c r="O135" s="15"/>
      <c r="P135" s="16"/>
      <c r="Q135" s="78">
        <f>SUMIFS(予算!商流改善,予算!対象ユーザー名,B!$K$1,予算!予算月,B!Q$97)</f>
        <v>0</v>
      </c>
      <c r="R135" s="79"/>
      <c r="S135" s="80"/>
      <c r="T135" s="15"/>
      <c r="U135" s="16"/>
      <c r="V135" s="78">
        <f>SUMIFS(予算!商流改善,予算!対象ユーザー名,B!$K$1,予算!予算月,B!V$97)</f>
        <v>0</v>
      </c>
      <c r="W135" s="79"/>
      <c r="X135" s="80"/>
      <c r="Y135" s="15"/>
      <c r="Z135" s="16"/>
      <c r="AA135" s="81">
        <f>L135+Q135+V135</f>
        <v>0</v>
      </c>
      <c r="AB135" s="82"/>
      <c r="AC135" s="83"/>
      <c r="AD135" s="13"/>
      <c r="AE135" s="14"/>
      <c r="AF135" s="78">
        <f>SUMIFS(予算!商流改善,予算!対象ユーザー名,B!$K$1,予算!予算月,B!AF$97)</f>
        <v>0</v>
      </c>
      <c r="AG135" s="79"/>
      <c r="AH135" s="80"/>
      <c r="AI135" s="15"/>
      <c r="AJ135" s="16"/>
      <c r="AK135" s="78">
        <f>SUMIFS(予算!商流改善,予算!対象ユーザー名,B!$K$1,予算!予算月,B!AK$97)</f>
        <v>0</v>
      </c>
      <c r="AL135" s="79"/>
      <c r="AM135" s="80"/>
      <c r="AN135" s="15"/>
      <c r="AO135" s="16"/>
      <c r="AP135" s="78">
        <f>SUMIFS(予算!商流改善,予算!対象ユーザー名,B!$K$1,予算!予算月,B!AP$97)</f>
        <v>0</v>
      </c>
      <c r="AQ135" s="79"/>
      <c r="AR135" s="80"/>
      <c r="AS135" s="15"/>
      <c r="AT135" s="16"/>
      <c r="AU135" s="81">
        <f>AF135+AK135+AP135</f>
        <v>0</v>
      </c>
      <c r="AV135" s="82"/>
      <c r="AW135" s="83"/>
      <c r="AX135" s="13"/>
      <c r="AY135" s="14"/>
      <c r="AZ135" s="78">
        <f>SUMIFS(予算!商流改善,予算!対象ユーザー名,B!$K$1,予算!予算月,B!AZ$97)</f>
        <v>0</v>
      </c>
      <c r="BA135" s="79"/>
      <c r="BB135" s="80"/>
      <c r="BC135" s="15"/>
      <c r="BD135" s="16"/>
      <c r="BE135" s="78">
        <f>SUMIFS(予算!商流改善,予算!対象ユーザー名,B!$K$1,予算!予算月,B!BE$97)</f>
        <v>0</v>
      </c>
      <c r="BF135" s="79"/>
      <c r="BG135" s="80"/>
      <c r="BH135" s="15"/>
      <c r="BI135" s="16"/>
      <c r="BJ135" s="78">
        <f>SUMIFS(予算!商流改善,予算!対象ユーザー名,B!$K$1,予算!予算月,B!BJ$97)</f>
        <v>0</v>
      </c>
      <c r="BK135" s="79"/>
      <c r="BL135" s="80"/>
      <c r="BM135" s="15"/>
      <c r="BN135" s="16"/>
      <c r="BO135" s="81">
        <f>AZ135+BE135+BJ135</f>
        <v>0</v>
      </c>
      <c r="BP135" s="82"/>
      <c r="BQ135" s="83"/>
      <c r="BR135" s="13"/>
      <c r="BS135" s="14"/>
      <c r="BT135" s="78">
        <f>SUMIFS(予算!商流改善,予算!対象ユーザー名,B!$K$1,予算!予算月,B!BT$97)</f>
        <v>0</v>
      </c>
      <c r="BU135" s="79"/>
      <c r="BV135" s="80"/>
      <c r="BW135" s="15"/>
      <c r="BX135" s="16"/>
      <c r="BY135" s="78">
        <f>SUMIFS(予算!商流改善,予算!対象ユーザー名,B!$K$1,予算!予算月,B!BY$97)</f>
        <v>0</v>
      </c>
      <c r="BZ135" s="79"/>
      <c r="CA135" s="80"/>
      <c r="CB135" s="15"/>
      <c r="CC135" s="16"/>
      <c r="CD135" s="78">
        <f>SUMIFS(予算!商流改善,予算!対象ユーザー名,B!$K$1,予算!予算月,B!CD$97)</f>
        <v>0</v>
      </c>
      <c r="CE135" s="79"/>
      <c r="CF135" s="80"/>
      <c r="CG135" s="15"/>
      <c r="CH135" s="16"/>
      <c r="CI135" s="81">
        <f>BT135+BY135+CD135</f>
        <v>0</v>
      </c>
      <c r="CJ135" s="82"/>
      <c r="CK135" s="83"/>
      <c r="CL135" s="13"/>
      <c r="CM135" s="14"/>
    </row>
    <row r="136" spans="1:91" ht="19.95" hidden="1" customHeight="1" x14ac:dyDescent="0.45">
      <c r="A136" s="152"/>
      <c r="B136" s="153"/>
      <c r="C136" s="153"/>
      <c r="D136" s="155"/>
      <c r="E136" s="135" t="s">
        <v>132</v>
      </c>
      <c r="F136" s="137"/>
      <c r="G136" s="81">
        <f>AA136+AU136+BO136+CI136</f>
        <v>0</v>
      </c>
      <c r="H136" s="82"/>
      <c r="I136" s="83"/>
      <c r="J136" s="81"/>
      <c r="K136" s="83"/>
      <c r="L136" s="78">
        <f>L140+L144</f>
        <v>0</v>
      </c>
      <c r="M136" s="110"/>
      <c r="N136" s="111"/>
      <c r="O136" s="78"/>
      <c r="P136" s="80"/>
      <c r="Q136" s="78">
        <f>Q140+Q144</f>
        <v>0</v>
      </c>
      <c r="R136" s="110"/>
      <c r="S136" s="111"/>
      <c r="T136" s="78"/>
      <c r="U136" s="80"/>
      <c r="V136" s="78">
        <f>V140+V144</f>
        <v>0</v>
      </c>
      <c r="W136" s="110"/>
      <c r="X136" s="111"/>
      <c r="Y136" s="78"/>
      <c r="Z136" s="80"/>
      <c r="AA136" s="81">
        <f>L136+Q136+V136</f>
        <v>0</v>
      </c>
      <c r="AB136" s="82"/>
      <c r="AC136" s="83"/>
      <c r="AD136" s="81"/>
      <c r="AE136" s="83"/>
      <c r="AF136" s="78">
        <f>AF140+AF144</f>
        <v>0</v>
      </c>
      <c r="AG136" s="110"/>
      <c r="AH136" s="111"/>
      <c r="AI136" s="78"/>
      <c r="AJ136" s="80"/>
      <c r="AK136" s="78">
        <f>AK140+AK144</f>
        <v>0</v>
      </c>
      <c r="AL136" s="110"/>
      <c r="AM136" s="111"/>
      <c r="AN136" s="78"/>
      <c r="AO136" s="80"/>
      <c r="AP136" s="78">
        <f>AP140+AP144</f>
        <v>0</v>
      </c>
      <c r="AQ136" s="110"/>
      <c r="AR136" s="111"/>
      <c r="AS136" s="78"/>
      <c r="AT136" s="80"/>
      <c r="AU136" s="81">
        <f>AF136+AK136+AP136</f>
        <v>0</v>
      </c>
      <c r="AV136" s="82"/>
      <c r="AW136" s="83"/>
      <c r="AX136" s="81"/>
      <c r="AY136" s="83"/>
      <c r="AZ136" s="78">
        <f>AZ140+AZ144</f>
        <v>0</v>
      </c>
      <c r="BA136" s="110"/>
      <c r="BB136" s="111"/>
      <c r="BC136" s="78"/>
      <c r="BD136" s="80"/>
      <c r="BE136" s="78">
        <f>BE140+BE144</f>
        <v>0</v>
      </c>
      <c r="BF136" s="110"/>
      <c r="BG136" s="111"/>
      <c r="BH136" s="78"/>
      <c r="BI136" s="80"/>
      <c r="BJ136" s="78">
        <f>BJ140+BJ144</f>
        <v>0</v>
      </c>
      <c r="BK136" s="110"/>
      <c r="BL136" s="111"/>
      <c r="BM136" s="78"/>
      <c r="BN136" s="80"/>
      <c r="BO136" s="81">
        <f>AZ136+BE136+BJ136</f>
        <v>0</v>
      </c>
      <c r="BP136" s="82"/>
      <c r="BQ136" s="83"/>
      <c r="BR136" s="81"/>
      <c r="BS136" s="83"/>
      <c r="BT136" s="78">
        <f>BT140+BT144</f>
        <v>0</v>
      </c>
      <c r="BU136" s="110"/>
      <c r="BV136" s="111"/>
      <c r="BW136" s="78"/>
      <c r="BX136" s="80"/>
      <c r="BY136" s="78">
        <f>BY140+BY144</f>
        <v>0</v>
      </c>
      <c r="BZ136" s="110"/>
      <c r="CA136" s="111"/>
      <c r="CB136" s="78"/>
      <c r="CC136" s="80"/>
      <c r="CD136" s="78">
        <f>CD140+CD144</f>
        <v>0</v>
      </c>
      <c r="CE136" s="110"/>
      <c r="CF136" s="111"/>
      <c r="CG136" s="78"/>
      <c r="CH136" s="80"/>
      <c r="CI136" s="81">
        <f>BT136+BY136+CD136</f>
        <v>0</v>
      </c>
      <c r="CJ136" s="82"/>
      <c r="CK136" s="83"/>
      <c r="CL136" s="81"/>
      <c r="CM136" s="83"/>
    </row>
    <row r="137" spans="1:91" ht="19.95" hidden="1" customHeight="1" x14ac:dyDescent="0.45">
      <c r="A137" s="152"/>
      <c r="B137" s="153"/>
      <c r="C137" s="153"/>
      <c r="D137" s="155"/>
      <c r="E137" s="135" t="s">
        <v>133</v>
      </c>
      <c r="F137" s="137"/>
      <c r="G137" s="84" t="e">
        <f>G136/G134</f>
        <v>#DIV/0!</v>
      </c>
      <c r="H137" s="96"/>
      <c r="I137" s="85"/>
      <c r="J137" s="81"/>
      <c r="K137" s="83"/>
      <c r="L137" s="76" t="e">
        <f>L136/L134</f>
        <v>#DIV/0!</v>
      </c>
      <c r="M137" s="95"/>
      <c r="N137" s="77"/>
      <c r="O137" s="78"/>
      <c r="P137" s="80"/>
      <c r="Q137" s="76" t="e">
        <f>Q136/Q134</f>
        <v>#DIV/0!</v>
      </c>
      <c r="R137" s="95"/>
      <c r="S137" s="77"/>
      <c r="T137" s="78"/>
      <c r="U137" s="80"/>
      <c r="V137" s="76" t="e">
        <f>V136/V134</f>
        <v>#DIV/0!</v>
      </c>
      <c r="W137" s="95"/>
      <c r="X137" s="77"/>
      <c r="Y137" s="78"/>
      <c r="Z137" s="80"/>
      <c r="AA137" s="84" t="e">
        <f>AA136/AA134</f>
        <v>#DIV/0!</v>
      </c>
      <c r="AB137" s="96"/>
      <c r="AC137" s="85"/>
      <c r="AD137" s="81"/>
      <c r="AE137" s="83"/>
      <c r="AF137" s="76" t="e">
        <f>AF136/AF134</f>
        <v>#DIV/0!</v>
      </c>
      <c r="AG137" s="95"/>
      <c r="AH137" s="77"/>
      <c r="AI137" s="78"/>
      <c r="AJ137" s="80"/>
      <c r="AK137" s="76" t="e">
        <f>AK136/AK134</f>
        <v>#DIV/0!</v>
      </c>
      <c r="AL137" s="95"/>
      <c r="AM137" s="77"/>
      <c r="AN137" s="78"/>
      <c r="AO137" s="80"/>
      <c r="AP137" s="76" t="e">
        <f>AP136/AP134</f>
        <v>#DIV/0!</v>
      </c>
      <c r="AQ137" s="95"/>
      <c r="AR137" s="77"/>
      <c r="AS137" s="78"/>
      <c r="AT137" s="80"/>
      <c r="AU137" s="84" t="e">
        <f>AU136/AU134</f>
        <v>#DIV/0!</v>
      </c>
      <c r="AV137" s="96"/>
      <c r="AW137" s="85"/>
      <c r="AX137" s="81"/>
      <c r="AY137" s="83"/>
      <c r="AZ137" s="76" t="e">
        <f>AZ136/AZ134</f>
        <v>#DIV/0!</v>
      </c>
      <c r="BA137" s="95"/>
      <c r="BB137" s="77"/>
      <c r="BC137" s="78"/>
      <c r="BD137" s="80"/>
      <c r="BE137" s="76" t="e">
        <f>BE136/BE134</f>
        <v>#DIV/0!</v>
      </c>
      <c r="BF137" s="95"/>
      <c r="BG137" s="77"/>
      <c r="BH137" s="78"/>
      <c r="BI137" s="80"/>
      <c r="BJ137" s="76" t="e">
        <f>BJ136/BJ134</f>
        <v>#DIV/0!</v>
      </c>
      <c r="BK137" s="95"/>
      <c r="BL137" s="77"/>
      <c r="BM137" s="78"/>
      <c r="BN137" s="80"/>
      <c r="BO137" s="84" t="e">
        <f>BO136/BO134</f>
        <v>#DIV/0!</v>
      </c>
      <c r="BP137" s="96"/>
      <c r="BQ137" s="85"/>
      <c r="BR137" s="81"/>
      <c r="BS137" s="83"/>
      <c r="BT137" s="76" t="e">
        <f>BT136/BT134</f>
        <v>#DIV/0!</v>
      </c>
      <c r="BU137" s="95"/>
      <c r="BV137" s="77"/>
      <c r="BW137" s="78"/>
      <c r="BX137" s="80"/>
      <c r="BY137" s="76" t="e">
        <f>BY136/BY134</f>
        <v>#DIV/0!</v>
      </c>
      <c r="BZ137" s="95"/>
      <c r="CA137" s="77"/>
      <c r="CB137" s="78"/>
      <c r="CC137" s="80"/>
      <c r="CD137" s="76" t="e">
        <f>CD136/CD134</f>
        <v>#DIV/0!</v>
      </c>
      <c r="CE137" s="95"/>
      <c r="CF137" s="77"/>
      <c r="CG137" s="78"/>
      <c r="CH137" s="80"/>
      <c r="CI137" s="84" t="e">
        <f>CI136/CI134</f>
        <v>#DIV/0!</v>
      </c>
      <c r="CJ137" s="96"/>
      <c r="CK137" s="85"/>
      <c r="CL137" s="81"/>
      <c r="CM137" s="83"/>
    </row>
    <row r="138" spans="1:91" hidden="1" x14ac:dyDescent="0.45">
      <c r="A138" s="149"/>
      <c r="B138" s="150"/>
      <c r="C138" s="150"/>
      <c r="D138" s="151"/>
      <c r="E138" s="135" t="s">
        <v>98</v>
      </c>
      <c r="F138" s="137"/>
      <c r="G138" s="81">
        <f>AA138+AU138+BO138+CI138</f>
        <v>0</v>
      </c>
      <c r="H138" s="82"/>
      <c r="I138" s="83"/>
      <c r="J138" s="17"/>
      <c r="K138" s="18"/>
      <c r="L138" s="78">
        <f>L142+L146</f>
        <v>0</v>
      </c>
      <c r="M138" s="110"/>
      <c r="N138" s="111"/>
      <c r="O138" s="11"/>
      <c r="P138" s="12"/>
      <c r="Q138" s="78">
        <f>Q142+Q146</f>
        <v>0</v>
      </c>
      <c r="R138" s="110"/>
      <c r="S138" s="111"/>
      <c r="T138" s="11"/>
      <c r="U138" s="12"/>
      <c r="V138" s="78">
        <f>V142+V146</f>
        <v>0</v>
      </c>
      <c r="W138" s="110"/>
      <c r="X138" s="111"/>
      <c r="Y138" s="11"/>
      <c r="Z138" s="12"/>
      <c r="AA138" s="81">
        <f>L138+Q138+V138</f>
        <v>0</v>
      </c>
      <c r="AB138" s="82"/>
      <c r="AC138" s="83"/>
      <c r="AD138" s="17"/>
      <c r="AE138" s="18"/>
      <c r="AF138" s="78">
        <f>AF142+AF146</f>
        <v>0</v>
      </c>
      <c r="AG138" s="110"/>
      <c r="AH138" s="111"/>
      <c r="AI138" s="11"/>
      <c r="AJ138" s="12"/>
      <c r="AK138" s="78">
        <f>AK142+AK146</f>
        <v>0</v>
      </c>
      <c r="AL138" s="110"/>
      <c r="AM138" s="111"/>
      <c r="AN138" s="11"/>
      <c r="AO138" s="12"/>
      <c r="AP138" s="78">
        <f>AP142+AP146</f>
        <v>0</v>
      </c>
      <c r="AQ138" s="110"/>
      <c r="AR138" s="111"/>
      <c r="AS138" s="11"/>
      <c r="AT138" s="12"/>
      <c r="AU138" s="81">
        <f>AF138+AK138+AP138</f>
        <v>0</v>
      </c>
      <c r="AV138" s="82"/>
      <c r="AW138" s="83"/>
      <c r="AX138" s="17"/>
      <c r="AY138" s="18"/>
      <c r="AZ138" s="78">
        <f>AZ142+AZ146</f>
        <v>0</v>
      </c>
      <c r="BA138" s="110"/>
      <c r="BB138" s="111"/>
      <c r="BC138" s="11"/>
      <c r="BD138" s="12"/>
      <c r="BE138" s="78">
        <f>BE142+BE146</f>
        <v>0</v>
      </c>
      <c r="BF138" s="110"/>
      <c r="BG138" s="111"/>
      <c r="BH138" s="11"/>
      <c r="BI138" s="12"/>
      <c r="BJ138" s="78">
        <f>BJ142+BJ146</f>
        <v>0</v>
      </c>
      <c r="BK138" s="110"/>
      <c r="BL138" s="111"/>
      <c r="BM138" s="11"/>
      <c r="BN138" s="12"/>
      <c r="BO138" s="81">
        <f>AZ138+BE138+BJ138</f>
        <v>0</v>
      </c>
      <c r="BP138" s="82"/>
      <c r="BQ138" s="83"/>
      <c r="BR138" s="17"/>
      <c r="BS138" s="18"/>
      <c r="BT138" s="78">
        <f>BT142+BT146</f>
        <v>0</v>
      </c>
      <c r="BU138" s="110"/>
      <c r="BV138" s="111"/>
      <c r="BW138" s="11"/>
      <c r="BX138" s="12"/>
      <c r="BY138" s="78">
        <f>BY142+BY146</f>
        <v>0</v>
      </c>
      <c r="BZ138" s="110"/>
      <c r="CA138" s="111"/>
      <c r="CB138" s="11"/>
      <c r="CC138" s="12"/>
      <c r="CD138" s="78">
        <f>CD142+CD146</f>
        <v>0</v>
      </c>
      <c r="CE138" s="110"/>
      <c r="CF138" s="111"/>
      <c r="CG138" s="11"/>
      <c r="CH138" s="12"/>
      <c r="CI138" s="81">
        <f>BT138+BY138+CD138</f>
        <v>0</v>
      </c>
      <c r="CJ138" s="82"/>
      <c r="CK138" s="83"/>
      <c r="CL138" s="17"/>
      <c r="CM138" s="18"/>
    </row>
    <row r="139" spans="1:91" ht="19.5" hidden="1" customHeight="1" x14ac:dyDescent="0.45">
      <c r="A139" s="146" t="s">
        <v>45</v>
      </c>
      <c r="B139" s="147"/>
      <c r="C139" s="147"/>
      <c r="D139" s="148"/>
      <c r="E139" s="135" t="s">
        <v>131</v>
      </c>
      <c r="F139" s="137"/>
      <c r="G139" s="81">
        <f t="shared" ref="G139" si="197">AA139+AU139+BO139+CI139</f>
        <v>0</v>
      </c>
      <c r="H139" s="82"/>
      <c r="I139" s="83"/>
      <c r="J139" s="13"/>
      <c r="K139" s="14"/>
      <c r="L139" s="78">
        <f>SUMIFS(実績!見積額13,実績!報告者名13,B!$K$1,実績!月13,B!L$97,実績!商流改善先店13,"〇",実績!リピート判別13,"新規",実績!受注確定13,"A")+SUMIFS(実績!見積額13,実績!報告者名13,B!$K$1,実績!月13,B!L$97,実績!顧客名13,"商流改善先店（未登録）",実績!受注確定13,"A")</f>
        <v>0</v>
      </c>
      <c r="M139" s="79"/>
      <c r="N139" s="80"/>
      <c r="O139" s="15"/>
      <c r="P139" s="16"/>
      <c r="Q139" s="78">
        <f>SUMIFS(実績!見積額13,実績!報告者名13,B!$K$1,実績!月13,B!Q$97,実績!商流改善先店13,"〇",実績!リピート判別13,"新規",実績!受注確定13,"A")+SUMIFS(実績!見積額13,実績!報告者名13,B!$K$1,実績!月13,B!Q$97,実績!顧客名13,"商流改善先店（未登録）",実績!受注確定13,"A")</f>
        <v>0</v>
      </c>
      <c r="R139" s="79"/>
      <c r="S139" s="80"/>
      <c r="T139" s="15"/>
      <c r="U139" s="16"/>
      <c r="V139" s="78">
        <f>SUMIFS(実績!見積額13,実績!報告者名13,B!$K$1,実績!月13,B!V$97,実績!商流改善先店13,"〇",実績!リピート判別13,"新規",実績!受注確定13,"A")+SUMIFS(実績!見積額13,実績!報告者名13,B!$K$1,実績!月13,B!V$97,実績!顧客名13,"商流改善先店（未登録）",実績!受注確定13,"A")</f>
        <v>0</v>
      </c>
      <c r="W139" s="79"/>
      <c r="X139" s="80"/>
      <c r="Y139" s="15"/>
      <c r="Z139" s="16"/>
      <c r="AA139" s="81">
        <f t="shared" ref="AA139" si="198">L139+Q139+V139</f>
        <v>0</v>
      </c>
      <c r="AB139" s="82"/>
      <c r="AC139" s="83"/>
      <c r="AD139" s="13"/>
      <c r="AE139" s="14"/>
      <c r="AF139" s="78">
        <f>SUMIFS(実績!見積額13,実績!報告者名13,B!$K$1,実績!月13,B!AF$97,実績!商流改善先店13,"〇",実績!リピート判別13,"新規",実績!受注確定13,"A")+SUMIFS(実績!見積額13,実績!報告者名13,B!$K$1,実績!月13,B!AF$97,実績!顧客名13,"商流改善先店（未登録）",実績!受注確定13,"A")</f>
        <v>0</v>
      </c>
      <c r="AG139" s="79"/>
      <c r="AH139" s="80"/>
      <c r="AI139" s="15"/>
      <c r="AJ139" s="16"/>
      <c r="AK139" s="78">
        <f>SUMIFS(実績!見積額13,実績!報告者名13,B!$K$1,実績!月13,B!AK$97,実績!商流改善先店13,"〇",実績!リピート判別13,"新規",実績!受注確定13,"A")+SUMIFS(実績!見積額13,実績!報告者名13,B!$K$1,実績!月13,B!AK$97,実績!顧客名13,"商流改善先店（未登録）",実績!受注確定13,"A")</f>
        <v>0</v>
      </c>
      <c r="AL139" s="79"/>
      <c r="AM139" s="80"/>
      <c r="AN139" s="15"/>
      <c r="AO139" s="16"/>
      <c r="AP139" s="78">
        <f>SUMIFS(実績!見積額13,実績!報告者名13,B!$K$1,実績!月13,B!AP$97,実績!商流改善先店13,"〇",実績!リピート判別13,"新規",実績!受注確定13,"A")+SUMIFS(実績!見積額13,実績!報告者名13,B!$K$1,実績!月13,B!AP$97,実績!顧客名13,"商流改善先店（未登録）",実績!受注確定13,"A")</f>
        <v>0</v>
      </c>
      <c r="AQ139" s="79"/>
      <c r="AR139" s="80"/>
      <c r="AS139" s="15"/>
      <c r="AT139" s="16"/>
      <c r="AU139" s="81">
        <f t="shared" ref="AU139" si="199">AF139+AK139+AP139</f>
        <v>0</v>
      </c>
      <c r="AV139" s="82"/>
      <c r="AW139" s="83"/>
      <c r="AX139" s="13"/>
      <c r="AY139" s="14"/>
      <c r="AZ139" s="78">
        <f>SUMIFS(実績!見積額13,実績!報告者名13,B!$K$1,実績!月13,B!AZ$97,実績!商流改善先店13,"〇",実績!リピート判別13,"新規",実績!受注確定13,"A")+SUMIFS(実績!見積額13,実績!報告者名13,B!$K$1,実績!月13,B!AZ$97,実績!顧客名13,"商流改善先店（未登録）",実績!受注確定13,"A")</f>
        <v>0</v>
      </c>
      <c r="BA139" s="79"/>
      <c r="BB139" s="80"/>
      <c r="BC139" s="15"/>
      <c r="BD139" s="16"/>
      <c r="BE139" s="78">
        <f>SUMIFS(実績!見積額13,実績!報告者名13,B!$K$1,実績!月13,B!BE$97,実績!商流改善先店13,"〇",実績!リピート判別13,"新規",実績!受注確定13,"A")+SUMIFS(実績!見積額13,実績!報告者名13,B!$K$1,実績!月13,B!BE$97,実績!顧客名13,"商流改善先店（未登録）",実績!受注確定13,"A")</f>
        <v>0</v>
      </c>
      <c r="BF139" s="79"/>
      <c r="BG139" s="80"/>
      <c r="BH139" s="15"/>
      <c r="BI139" s="16"/>
      <c r="BJ139" s="78">
        <f>SUMIFS(実績!見積額13,実績!報告者名13,B!$K$1,実績!月13,B!BJ$97,実績!商流改善先店13,"〇",実績!リピート判別13,"新規",実績!受注確定13,"A")+SUMIFS(実績!見積額13,実績!報告者名13,B!$K$1,実績!月13,B!BJ$97,実績!顧客名13,"商流改善先店（未登録）",実績!受注確定13,"A")</f>
        <v>0</v>
      </c>
      <c r="BK139" s="79"/>
      <c r="BL139" s="80"/>
      <c r="BM139" s="15"/>
      <c r="BN139" s="16"/>
      <c r="BO139" s="81">
        <f t="shared" ref="BO139" si="200">AZ139+BE139+BJ139</f>
        <v>0</v>
      </c>
      <c r="BP139" s="82"/>
      <c r="BQ139" s="83"/>
      <c r="BR139" s="13"/>
      <c r="BS139" s="14"/>
      <c r="BT139" s="78">
        <f>SUMIFS(実績!見積額13,実績!報告者名13,B!$K$1,実績!月13,B!BT$97,実績!商流改善先店13,"〇",実績!リピート判別13,"新規",実績!受注確定13,"A")+SUMIFS(実績!見積額13,実績!報告者名13,B!$K$1,実績!月13,B!BT$97,実績!顧客名13,"商流改善先店（未登録）",実績!受注確定13,"A")</f>
        <v>0</v>
      </c>
      <c r="BU139" s="79"/>
      <c r="BV139" s="80"/>
      <c r="BW139" s="15"/>
      <c r="BX139" s="16"/>
      <c r="BY139" s="78">
        <f>SUMIFS(実績!見積額13,実績!報告者名13,B!$K$1,実績!月13,B!BY$97,実績!商流改善先店13,"〇",実績!リピート判別13,"新規",実績!受注確定13,"A")+SUMIFS(実績!見積額13,実績!報告者名13,B!$K$1,実績!月13,B!BY$97,実績!顧客名13,"商流改善先店（未登録）",実績!受注確定13,"A")</f>
        <v>0</v>
      </c>
      <c r="BZ139" s="79"/>
      <c r="CA139" s="80"/>
      <c r="CB139" s="15"/>
      <c r="CC139" s="16"/>
      <c r="CD139" s="78">
        <f>SUMIFS(実績!見積額13,実績!報告者名13,B!$K$1,実績!月13,B!CD$97,実績!商流改善先店13,"〇",実績!リピート判別13,"新規",実績!受注確定13,"A")+SUMIFS(実績!見積額13,実績!報告者名13,B!$K$1,実績!月13,B!CD$97,実績!顧客名13,"商流改善先店（未登録）",実績!受注確定13,"A")</f>
        <v>0</v>
      </c>
      <c r="CE139" s="79"/>
      <c r="CF139" s="80"/>
      <c r="CG139" s="15"/>
      <c r="CH139" s="16"/>
      <c r="CI139" s="81">
        <f t="shared" ref="CI139" si="201">BT139+BY139+CD139</f>
        <v>0</v>
      </c>
      <c r="CJ139" s="82"/>
      <c r="CK139" s="83"/>
      <c r="CL139" s="13"/>
      <c r="CM139" s="14"/>
    </row>
    <row r="140" spans="1:91" ht="19.95" hidden="1" customHeight="1" x14ac:dyDescent="0.45">
      <c r="A140" s="152"/>
      <c r="B140" s="153"/>
      <c r="C140" s="153"/>
      <c r="D140" s="155"/>
      <c r="E140" s="135" t="s">
        <v>132</v>
      </c>
      <c r="F140" s="137"/>
      <c r="G140" s="81">
        <f>AA140+AU140+BO140+CI140</f>
        <v>0</v>
      </c>
      <c r="H140" s="82"/>
      <c r="I140" s="83"/>
      <c r="J140" s="81"/>
      <c r="K140" s="83"/>
      <c r="L140" s="78">
        <f>SUMIFS(実績!販売利益13,実績!報告者名13,B!$K$1,実績!月13,B!L$97,実績!商流改善先店13,"〇",実績!リピート判別13,"新規",実績!受注確定13,"A")+SUMIFS(実績!販売利益13,実績!報告者名13,B!$K$1,実績!月13,B!L$97,実績!顧客名13,"商流改善先店（未登録）",実績!受注確定13,"A")</f>
        <v>0</v>
      </c>
      <c r="M140" s="79"/>
      <c r="N140" s="80"/>
      <c r="O140" s="78"/>
      <c r="P140" s="80"/>
      <c r="Q140" s="78">
        <f>SUMIFS(実績!販売利益13,実績!報告者名13,B!$K$1,実績!月13,B!Q$97,実績!商流改善先店13,"〇",実績!リピート判別13,"新規",実績!受注確定13,"A")+SUMIFS(実績!販売利益13,実績!報告者名13,B!$K$1,実績!月13,B!Q$97,実績!顧客名13,"商流改善先店（未登録）",実績!受注確定13,"A")</f>
        <v>0</v>
      </c>
      <c r="R140" s="79"/>
      <c r="S140" s="80"/>
      <c r="T140" s="78"/>
      <c r="U140" s="80"/>
      <c r="V140" s="78">
        <f>SUMIFS(実績!販売利益13,実績!報告者名13,B!$K$1,実績!月13,B!V$97,実績!商流改善先店13,"〇",実績!リピート判別13,"新規",実績!受注確定13,"A")+SUMIFS(実績!販売利益13,実績!報告者名13,B!$K$1,実績!月13,B!V$97,実績!顧客名13,"商流改善先店（未登録）",実績!受注確定13,"A")</f>
        <v>0</v>
      </c>
      <c r="W140" s="79"/>
      <c r="X140" s="80"/>
      <c r="Y140" s="78"/>
      <c r="Z140" s="80"/>
      <c r="AA140" s="81">
        <f>L140+Q140+V140</f>
        <v>0</v>
      </c>
      <c r="AB140" s="82"/>
      <c r="AC140" s="83"/>
      <c r="AD140" s="81"/>
      <c r="AE140" s="83"/>
      <c r="AF140" s="78">
        <f>SUMIFS(実績!販売利益13,実績!報告者名13,B!$K$1,実績!月13,B!AF$97,実績!商流改善先店13,"〇",実績!リピート判別13,"新規",実績!受注確定13,"A")+SUMIFS(実績!販売利益13,実績!報告者名13,B!$K$1,実績!月13,B!AF$97,実績!顧客名13,"商流改善先店（未登録）",実績!受注確定13,"A")</f>
        <v>0</v>
      </c>
      <c r="AG140" s="79"/>
      <c r="AH140" s="80"/>
      <c r="AI140" s="78"/>
      <c r="AJ140" s="80"/>
      <c r="AK140" s="78">
        <f>SUMIFS(実績!販売利益13,実績!報告者名13,B!$K$1,実績!月13,B!AK$97,実績!商流改善先店13,"〇",実績!リピート判別13,"新規",実績!受注確定13,"A")+SUMIFS(実績!販売利益13,実績!報告者名13,B!$K$1,実績!月13,B!AK$97,実績!顧客名13,"商流改善先店（未登録）",実績!受注確定13,"A")</f>
        <v>0</v>
      </c>
      <c r="AL140" s="79"/>
      <c r="AM140" s="80"/>
      <c r="AN140" s="78"/>
      <c r="AO140" s="80"/>
      <c r="AP140" s="78">
        <f>SUMIFS(実績!販売利益13,実績!報告者名13,B!$K$1,実績!月13,B!AP$97,実績!商流改善先店13,"〇",実績!リピート判別13,"新規",実績!受注確定13,"A")+SUMIFS(実績!販売利益13,実績!報告者名13,B!$K$1,実績!月13,B!AP$97,実績!顧客名13,"商流改善先店（未登録）",実績!受注確定13,"A")</f>
        <v>0</v>
      </c>
      <c r="AQ140" s="79"/>
      <c r="AR140" s="80"/>
      <c r="AS140" s="78"/>
      <c r="AT140" s="80"/>
      <c r="AU140" s="81">
        <f>AF140+AK140+AP140</f>
        <v>0</v>
      </c>
      <c r="AV140" s="82"/>
      <c r="AW140" s="83"/>
      <c r="AX140" s="81"/>
      <c r="AY140" s="83"/>
      <c r="AZ140" s="78">
        <f>SUMIFS(実績!販売利益13,実績!報告者名13,B!$K$1,実績!月13,B!AZ$97,実績!商流改善先店13,"〇",実績!リピート判別13,"新規",実績!受注確定13,"A")+SUMIFS(実績!販売利益13,実績!報告者名13,B!$K$1,実績!月13,B!AZ$97,実績!顧客名13,"商流改善先店（未登録）",実績!受注確定13,"A")</f>
        <v>0</v>
      </c>
      <c r="BA140" s="79"/>
      <c r="BB140" s="80"/>
      <c r="BC140" s="78"/>
      <c r="BD140" s="80"/>
      <c r="BE140" s="78">
        <f>SUMIFS(実績!販売利益13,実績!報告者名13,B!$K$1,実績!月13,B!BE$97,実績!商流改善先店13,"〇",実績!リピート判別13,"新規",実績!受注確定13,"A")+SUMIFS(実績!販売利益13,実績!報告者名13,B!$K$1,実績!月13,B!BE$97,実績!顧客名13,"商流改善先店（未登録）",実績!受注確定13,"A")</f>
        <v>0</v>
      </c>
      <c r="BF140" s="79"/>
      <c r="BG140" s="80"/>
      <c r="BH140" s="78"/>
      <c r="BI140" s="80"/>
      <c r="BJ140" s="78">
        <f>SUMIFS(実績!販売利益13,実績!報告者名13,B!$K$1,実績!月13,B!BJ$97,実績!商流改善先店13,"〇",実績!リピート判別13,"新規",実績!受注確定13,"A")+SUMIFS(実績!販売利益13,実績!報告者名13,B!$K$1,実績!月13,B!BJ$97,実績!顧客名13,"商流改善先店（未登録）",実績!受注確定13,"A")</f>
        <v>0</v>
      </c>
      <c r="BK140" s="79"/>
      <c r="BL140" s="80"/>
      <c r="BM140" s="78"/>
      <c r="BN140" s="80"/>
      <c r="BO140" s="81">
        <f>AZ140+BE140+BJ140</f>
        <v>0</v>
      </c>
      <c r="BP140" s="82"/>
      <c r="BQ140" s="83"/>
      <c r="BR140" s="81"/>
      <c r="BS140" s="83"/>
      <c r="BT140" s="78">
        <f>SUMIFS(実績!販売利益13,実績!報告者名13,B!$K$1,実績!月13,B!BT$97,実績!商流改善先店13,"〇",実績!リピート判別13,"新規",実績!受注確定13,"A")+SUMIFS(実績!販売利益13,実績!報告者名13,B!$K$1,実績!月13,B!BT$97,実績!顧客名13,"商流改善先店（未登録）",実績!受注確定13,"A")</f>
        <v>0</v>
      </c>
      <c r="BU140" s="79"/>
      <c r="BV140" s="80"/>
      <c r="BW140" s="78"/>
      <c r="BX140" s="80"/>
      <c r="BY140" s="78">
        <f>SUMIFS(実績!販売利益13,実績!報告者名13,B!$K$1,実績!月13,B!BY$97,実績!商流改善先店13,"〇",実績!リピート判別13,"新規",実績!受注確定13,"A")+SUMIFS(実績!販売利益13,実績!報告者名13,B!$K$1,実績!月13,B!BY$97,実績!顧客名13,"商流改善先店（未登録）",実績!受注確定13,"A")</f>
        <v>0</v>
      </c>
      <c r="BZ140" s="79"/>
      <c r="CA140" s="80"/>
      <c r="CB140" s="78"/>
      <c r="CC140" s="80"/>
      <c r="CD140" s="78">
        <f>SUMIFS(実績!販売利益13,実績!報告者名13,B!$K$1,実績!月13,B!CD$97,実績!商流改善先店13,"〇",実績!リピート判別13,"新規",実績!受注確定13,"A")+SUMIFS(実績!販売利益13,実績!報告者名13,B!$K$1,実績!月13,B!CD$97,実績!顧客名13,"商流改善先店（未登録）",実績!受注確定13,"A")</f>
        <v>0</v>
      </c>
      <c r="CE140" s="79"/>
      <c r="CF140" s="80"/>
      <c r="CG140" s="78"/>
      <c r="CH140" s="80"/>
      <c r="CI140" s="81">
        <f>BT140+BY140+CD140</f>
        <v>0</v>
      </c>
      <c r="CJ140" s="82"/>
      <c r="CK140" s="83"/>
      <c r="CL140" s="81"/>
      <c r="CM140" s="83"/>
    </row>
    <row r="141" spans="1:91" ht="19.95" hidden="1" customHeight="1" x14ac:dyDescent="0.45">
      <c r="A141" s="152"/>
      <c r="B141" s="153"/>
      <c r="C141" s="153"/>
      <c r="D141" s="155"/>
      <c r="E141" s="135" t="s">
        <v>133</v>
      </c>
      <c r="F141" s="137"/>
      <c r="G141" s="84" t="e">
        <f>G140/G139</f>
        <v>#DIV/0!</v>
      </c>
      <c r="H141" s="96"/>
      <c r="I141" s="85"/>
      <c r="J141" s="81"/>
      <c r="K141" s="83"/>
      <c r="L141" s="76" t="e">
        <f>L140/L139</f>
        <v>#DIV/0!</v>
      </c>
      <c r="M141" s="95"/>
      <c r="N141" s="77"/>
      <c r="O141" s="78"/>
      <c r="P141" s="80"/>
      <c r="Q141" s="76" t="e">
        <f>Q140/Q139</f>
        <v>#DIV/0!</v>
      </c>
      <c r="R141" s="95"/>
      <c r="S141" s="77"/>
      <c r="T141" s="78"/>
      <c r="U141" s="80"/>
      <c r="V141" s="76" t="e">
        <f>V140/V139</f>
        <v>#DIV/0!</v>
      </c>
      <c r="W141" s="95"/>
      <c r="X141" s="77"/>
      <c r="Y141" s="78"/>
      <c r="Z141" s="80"/>
      <c r="AA141" s="84" t="e">
        <f>AA140/AA139</f>
        <v>#DIV/0!</v>
      </c>
      <c r="AB141" s="96"/>
      <c r="AC141" s="85"/>
      <c r="AD141" s="81"/>
      <c r="AE141" s="83"/>
      <c r="AF141" s="76" t="e">
        <f>AF140/AF139</f>
        <v>#DIV/0!</v>
      </c>
      <c r="AG141" s="95"/>
      <c r="AH141" s="77"/>
      <c r="AI141" s="78"/>
      <c r="AJ141" s="80"/>
      <c r="AK141" s="76" t="e">
        <f>AK140/AK139</f>
        <v>#DIV/0!</v>
      </c>
      <c r="AL141" s="95"/>
      <c r="AM141" s="77"/>
      <c r="AN141" s="78"/>
      <c r="AO141" s="80"/>
      <c r="AP141" s="76" t="e">
        <f>AP140/AP139</f>
        <v>#DIV/0!</v>
      </c>
      <c r="AQ141" s="95"/>
      <c r="AR141" s="77"/>
      <c r="AS141" s="78"/>
      <c r="AT141" s="80"/>
      <c r="AU141" s="84" t="e">
        <f>AU140/AU139</f>
        <v>#DIV/0!</v>
      </c>
      <c r="AV141" s="96"/>
      <c r="AW141" s="85"/>
      <c r="AX141" s="81"/>
      <c r="AY141" s="83"/>
      <c r="AZ141" s="76" t="e">
        <f>AZ140/AZ139</f>
        <v>#DIV/0!</v>
      </c>
      <c r="BA141" s="95"/>
      <c r="BB141" s="77"/>
      <c r="BC141" s="78"/>
      <c r="BD141" s="80"/>
      <c r="BE141" s="76" t="e">
        <f>BE140/BE139</f>
        <v>#DIV/0!</v>
      </c>
      <c r="BF141" s="95"/>
      <c r="BG141" s="77"/>
      <c r="BH141" s="78"/>
      <c r="BI141" s="80"/>
      <c r="BJ141" s="76" t="e">
        <f>BJ140/BJ139</f>
        <v>#DIV/0!</v>
      </c>
      <c r="BK141" s="95"/>
      <c r="BL141" s="77"/>
      <c r="BM141" s="78"/>
      <c r="BN141" s="80"/>
      <c r="BO141" s="84" t="e">
        <f>BO140/BO139</f>
        <v>#DIV/0!</v>
      </c>
      <c r="BP141" s="96"/>
      <c r="BQ141" s="85"/>
      <c r="BR141" s="81"/>
      <c r="BS141" s="83"/>
      <c r="BT141" s="76" t="e">
        <f>BT140/BT139</f>
        <v>#DIV/0!</v>
      </c>
      <c r="BU141" s="95"/>
      <c r="BV141" s="77"/>
      <c r="BW141" s="78"/>
      <c r="BX141" s="80"/>
      <c r="BY141" s="76" t="e">
        <f>BY140/BY139</f>
        <v>#DIV/0!</v>
      </c>
      <c r="BZ141" s="95"/>
      <c r="CA141" s="77"/>
      <c r="CB141" s="78"/>
      <c r="CC141" s="80"/>
      <c r="CD141" s="76" t="e">
        <f>CD140/CD139</f>
        <v>#DIV/0!</v>
      </c>
      <c r="CE141" s="95"/>
      <c r="CF141" s="77"/>
      <c r="CG141" s="78"/>
      <c r="CH141" s="80"/>
      <c r="CI141" s="84" t="e">
        <f>CI140/CI139</f>
        <v>#DIV/0!</v>
      </c>
      <c r="CJ141" s="96"/>
      <c r="CK141" s="85"/>
      <c r="CL141" s="81"/>
      <c r="CM141" s="83"/>
    </row>
    <row r="142" spans="1:91" hidden="1" x14ac:dyDescent="0.45">
      <c r="A142" s="149"/>
      <c r="B142" s="150"/>
      <c r="C142" s="150"/>
      <c r="D142" s="151"/>
      <c r="E142" s="135" t="s">
        <v>98</v>
      </c>
      <c r="F142" s="137"/>
      <c r="G142" s="81">
        <f>AA142+AU142+BO142+CI142</f>
        <v>0</v>
      </c>
      <c r="H142" s="82"/>
      <c r="I142" s="83"/>
      <c r="J142" s="17"/>
      <c r="K142" s="18"/>
      <c r="L142" s="78">
        <f>SUMIFS(見積!見積数,見積!月,B!L$97,見積!報告者名,B!$K$1,見積!顧客名見積,"商流改善先店（未登録）")</f>
        <v>0</v>
      </c>
      <c r="M142" s="79"/>
      <c r="N142" s="80"/>
      <c r="O142" s="11"/>
      <c r="P142" s="12"/>
      <c r="Q142" s="78">
        <f>SUMIFS(見積!見積数,見積!月,B!Q$97,見積!報告者名,B!$K$1,見積!顧客名見積,"商流改善先店（未登録）")</f>
        <v>0</v>
      </c>
      <c r="R142" s="79"/>
      <c r="S142" s="80"/>
      <c r="T142" s="11"/>
      <c r="U142" s="12"/>
      <c r="V142" s="78">
        <f>SUMIFS(見積!見積数,見積!月,B!V$97,見積!報告者名,B!$K$1,見積!顧客名見積,"商流改善先店（未登録）")</f>
        <v>0</v>
      </c>
      <c r="W142" s="79"/>
      <c r="X142" s="80"/>
      <c r="Y142" s="11"/>
      <c r="Z142" s="12"/>
      <c r="AA142" s="81">
        <f>L142+Q142+V142</f>
        <v>0</v>
      </c>
      <c r="AB142" s="82"/>
      <c r="AC142" s="83"/>
      <c r="AD142" s="17"/>
      <c r="AE142" s="18"/>
      <c r="AF142" s="78">
        <f>SUMIFS(見積!見積数,見積!月,B!AF$97,見積!報告者名,B!$K$1,見積!顧客名見積,"商流改善先店（未登録）")</f>
        <v>0</v>
      </c>
      <c r="AG142" s="79"/>
      <c r="AH142" s="80"/>
      <c r="AI142" s="11"/>
      <c r="AJ142" s="12"/>
      <c r="AK142" s="78">
        <f>SUMIFS(見積!見積数,見積!月,B!AK$97,見積!報告者名,B!$K$1,見積!顧客名見積,"商流改善先店（未登録）")</f>
        <v>0</v>
      </c>
      <c r="AL142" s="79"/>
      <c r="AM142" s="80"/>
      <c r="AN142" s="11"/>
      <c r="AO142" s="12"/>
      <c r="AP142" s="78">
        <f>SUMIFS(見積!見積数,見積!月,B!AP$97,見積!報告者名,B!$K$1,見積!顧客名見積,"商流改善先店（未登録）")</f>
        <v>0</v>
      </c>
      <c r="AQ142" s="79"/>
      <c r="AR142" s="80"/>
      <c r="AS142" s="11"/>
      <c r="AT142" s="12"/>
      <c r="AU142" s="81">
        <f>AF142+AK142+AP142</f>
        <v>0</v>
      </c>
      <c r="AV142" s="82"/>
      <c r="AW142" s="83"/>
      <c r="AX142" s="17"/>
      <c r="AY142" s="18"/>
      <c r="AZ142" s="78">
        <f>SUMIFS(見積!見積数,見積!月,B!AZ$97,見積!報告者名,B!$K$1,見積!顧客名見積,"商流改善先店（未登録）")</f>
        <v>0</v>
      </c>
      <c r="BA142" s="79"/>
      <c r="BB142" s="80"/>
      <c r="BC142" s="11"/>
      <c r="BD142" s="12"/>
      <c r="BE142" s="78">
        <f>SUMIFS(見積!見積数,見積!月,B!BE$97,見積!報告者名,B!$K$1,見積!顧客名見積,"商流改善先店（未登録）")</f>
        <v>0</v>
      </c>
      <c r="BF142" s="79"/>
      <c r="BG142" s="80"/>
      <c r="BH142" s="11"/>
      <c r="BI142" s="12"/>
      <c r="BJ142" s="78">
        <f>SUMIFS(見積!見積数,見積!月,B!BJ$97,見積!報告者名,B!$K$1,見積!顧客名見積,"商流改善先店（未登録）")</f>
        <v>0</v>
      </c>
      <c r="BK142" s="79"/>
      <c r="BL142" s="80"/>
      <c r="BM142" s="11"/>
      <c r="BN142" s="12"/>
      <c r="BO142" s="81">
        <f>AZ142+BE142+BJ142</f>
        <v>0</v>
      </c>
      <c r="BP142" s="82"/>
      <c r="BQ142" s="83"/>
      <c r="BR142" s="17"/>
      <c r="BS142" s="18"/>
      <c r="BT142" s="78">
        <f>SUMIFS(見積!見積数,見積!月,B!BT$97,見積!報告者名,B!$K$1,見積!顧客名見積,"商流改善先店（未登録）")</f>
        <v>0</v>
      </c>
      <c r="BU142" s="79"/>
      <c r="BV142" s="80"/>
      <c r="BW142" s="11"/>
      <c r="BX142" s="12"/>
      <c r="BY142" s="78">
        <f>SUMIFS(見積!見積数,見積!月,B!BY$97,見積!報告者名,B!$K$1,見積!顧客名見積,"商流改善先店（未登録）")</f>
        <v>0</v>
      </c>
      <c r="BZ142" s="79"/>
      <c r="CA142" s="80"/>
      <c r="CB142" s="11"/>
      <c r="CC142" s="12"/>
      <c r="CD142" s="78">
        <f>SUMIFS(見積!見積数,見積!月,B!CD$97,見積!報告者名,B!$K$1,見積!顧客名見積,"商流改善先店（未登録）")</f>
        <v>0</v>
      </c>
      <c r="CE142" s="79"/>
      <c r="CF142" s="80"/>
      <c r="CG142" s="11"/>
      <c r="CH142" s="12"/>
      <c r="CI142" s="81">
        <f>BT142+BY142+CD142</f>
        <v>0</v>
      </c>
      <c r="CJ142" s="82"/>
      <c r="CK142" s="83"/>
      <c r="CL142" s="17"/>
      <c r="CM142" s="18"/>
    </row>
    <row r="143" spans="1:91" ht="19.95" hidden="1" customHeight="1" x14ac:dyDescent="0.45">
      <c r="A143" s="146" t="s">
        <v>46</v>
      </c>
      <c r="B143" s="147"/>
      <c r="C143" s="147"/>
      <c r="D143" s="148"/>
      <c r="E143" s="135" t="s">
        <v>131</v>
      </c>
      <c r="F143" s="137"/>
      <c r="G143" s="81">
        <f t="shared" ref="G143" si="202">AA143+AU143+BO143+CI143</f>
        <v>0</v>
      </c>
      <c r="H143" s="82"/>
      <c r="I143" s="83"/>
      <c r="J143" s="13"/>
      <c r="K143" s="14"/>
      <c r="L143" s="78">
        <f>SUMIFS(実績!見積額13,実績!報告者名13,B!$K$1,実績!月13,B!L$97,実績!商流改善先店13,"〇",実績!リピート判別13,"リピート",実績!受注確定13,"A",実績!期中内13,"〇")</f>
        <v>0</v>
      </c>
      <c r="M143" s="79"/>
      <c r="N143" s="80"/>
      <c r="O143" s="15"/>
      <c r="P143" s="16"/>
      <c r="Q143" s="78">
        <f>SUMIFS(実績!見積額13,実績!報告者名13,B!$K$1,実績!月13,B!Q$97,実績!商流改善先店13,"〇",実績!リピート判別13,"リピート",実績!受注確定13,"A",実績!期中内13,"〇")</f>
        <v>0</v>
      </c>
      <c r="R143" s="79"/>
      <c r="S143" s="80"/>
      <c r="T143" s="15"/>
      <c r="U143" s="16"/>
      <c r="V143" s="78">
        <f>SUMIFS(実績!見積額13,実績!報告者名13,B!$K$1,実績!月13,B!V$97,実績!商流改善先店13,"〇",実績!リピート判別13,"リピート",実績!受注確定13,"A",実績!期中内13,"〇")</f>
        <v>0</v>
      </c>
      <c r="W143" s="79"/>
      <c r="X143" s="80"/>
      <c r="Y143" s="15"/>
      <c r="Z143" s="16"/>
      <c r="AA143" s="81">
        <f t="shared" ref="AA143" si="203">L143+Q143+V143</f>
        <v>0</v>
      </c>
      <c r="AB143" s="82"/>
      <c r="AC143" s="83"/>
      <c r="AD143" s="13"/>
      <c r="AE143" s="14"/>
      <c r="AF143" s="78">
        <f>SUMIFS(実績!見積額13,実績!報告者名13,B!$K$1,実績!月13,B!AF$97,実績!商流改善先店13,"〇",実績!リピート判別13,"リピート",実績!受注確定13,"A",実績!期中内13,"〇")</f>
        <v>0</v>
      </c>
      <c r="AG143" s="79"/>
      <c r="AH143" s="80"/>
      <c r="AI143" s="15"/>
      <c r="AJ143" s="16"/>
      <c r="AK143" s="78">
        <f>SUMIFS(実績!見積額13,実績!報告者名13,B!$K$1,実績!月13,B!AK$97,実績!商流改善先店13,"〇",実績!リピート判別13,"リピート",実績!受注確定13,"A",実績!期中内13,"〇")</f>
        <v>0</v>
      </c>
      <c r="AL143" s="79"/>
      <c r="AM143" s="80"/>
      <c r="AN143" s="15"/>
      <c r="AO143" s="16"/>
      <c r="AP143" s="78">
        <f>SUMIFS(実績!見積額13,実績!報告者名13,B!$K$1,実績!月13,B!AP$97,実績!商流改善先店13,"〇",実績!リピート判別13,"リピート",実績!受注確定13,"A",実績!期中内13,"〇")</f>
        <v>0</v>
      </c>
      <c r="AQ143" s="79"/>
      <c r="AR143" s="80"/>
      <c r="AS143" s="15"/>
      <c r="AT143" s="16"/>
      <c r="AU143" s="81">
        <f t="shared" ref="AU143" si="204">AF143+AK143+AP143</f>
        <v>0</v>
      </c>
      <c r="AV143" s="82"/>
      <c r="AW143" s="83"/>
      <c r="AX143" s="13"/>
      <c r="AY143" s="14"/>
      <c r="AZ143" s="78">
        <f>SUMIFS(実績!見積額13,実績!報告者名13,B!$K$1,実績!月13,B!AZ$97,実績!商流改善先店13,"〇",実績!リピート判別13,"リピート",実績!受注確定13,"A",実績!期中内13,"〇")</f>
        <v>0</v>
      </c>
      <c r="BA143" s="79"/>
      <c r="BB143" s="80"/>
      <c r="BC143" s="15"/>
      <c r="BD143" s="16"/>
      <c r="BE143" s="78">
        <f>SUMIFS(実績!見積額13,実績!報告者名13,B!$K$1,実績!月13,B!BE$97,実績!商流改善先店13,"〇",実績!リピート判別13,"リピート",実績!受注確定13,"A",実績!期中内13,"〇")</f>
        <v>0</v>
      </c>
      <c r="BF143" s="79"/>
      <c r="BG143" s="80"/>
      <c r="BH143" s="15"/>
      <c r="BI143" s="16"/>
      <c r="BJ143" s="78">
        <f>SUMIFS(実績!見積額13,実績!報告者名13,B!$K$1,実績!月13,B!BJ$97,実績!商流改善先店13,"〇",実績!リピート判別13,"リピート",実績!受注確定13,"A",実績!期中内13,"〇")</f>
        <v>0</v>
      </c>
      <c r="BK143" s="79"/>
      <c r="BL143" s="80"/>
      <c r="BM143" s="15"/>
      <c r="BN143" s="16"/>
      <c r="BO143" s="81">
        <f t="shared" ref="BO143" si="205">AZ143+BE143+BJ143</f>
        <v>0</v>
      </c>
      <c r="BP143" s="82"/>
      <c r="BQ143" s="83"/>
      <c r="BR143" s="13"/>
      <c r="BS143" s="14"/>
      <c r="BT143" s="78">
        <f>SUMIFS(実績!見積額13,実績!報告者名13,B!$K$1,実績!月13,B!BT$97,実績!商流改善先店13,"〇",実績!リピート判別13,"リピート",実績!受注確定13,"A",実績!期中内13,"〇")</f>
        <v>0</v>
      </c>
      <c r="BU143" s="79"/>
      <c r="BV143" s="80"/>
      <c r="BW143" s="15"/>
      <c r="BX143" s="16"/>
      <c r="BY143" s="78">
        <f>SUMIFS(実績!見積額13,実績!報告者名13,B!$K$1,実績!月13,B!BY$97,実績!商流改善先店13,"〇",実績!リピート判別13,"リピート",実績!受注確定13,"A",実績!期中内13,"〇")</f>
        <v>0</v>
      </c>
      <c r="BZ143" s="79"/>
      <c r="CA143" s="80"/>
      <c r="CB143" s="15"/>
      <c r="CC143" s="16"/>
      <c r="CD143" s="78">
        <f>SUMIFS(実績!見積額13,実績!報告者名13,B!$K$1,実績!月13,B!CD$97,実績!商流改善先店13,"〇",実績!リピート判別13,"リピート",実績!受注確定13,"A",実績!期中内13,"〇")</f>
        <v>0</v>
      </c>
      <c r="CE143" s="79"/>
      <c r="CF143" s="80"/>
      <c r="CG143" s="15"/>
      <c r="CH143" s="16"/>
      <c r="CI143" s="81">
        <f t="shared" ref="CI143" si="206">BT143+BY143+CD143</f>
        <v>0</v>
      </c>
      <c r="CJ143" s="82"/>
      <c r="CK143" s="83"/>
      <c r="CL143" s="13"/>
      <c r="CM143" s="14"/>
    </row>
    <row r="144" spans="1:91" ht="19.95" hidden="1" customHeight="1" x14ac:dyDescent="0.45">
      <c r="A144" s="152"/>
      <c r="B144" s="153"/>
      <c r="C144" s="153"/>
      <c r="D144" s="155"/>
      <c r="E144" s="135" t="s">
        <v>132</v>
      </c>
      <c r="F144" s="137"/>
      <c r="G144" s="81">
        <f>AA144+AU144+BO144+CI144</f>
        <v>0</v>
      </c>
      <c r="H144" s="82"/>
      <c r="I144" s="83"/>
      <c r="J144" s="81"/>
      <c r="K144" s="83"/>
      <c r="L144" s="78">
        <f>SUMIFS(実績!販売利益13,実績!報告者名13,B!$K$1,実績!月13,B!L$97,実績!商流改善先店13,"〇",実績!リピート判別13,"リピート",実績!受注確定13,"A",実績!期中内13,"〇")</f>
        <v>0</v>
      </c>
      <c r="M144" s="79"/>
      <c r="N144" s="80"/>
      <c r="O144" s="78"/>
      <c r="P144" s="80"/>
      <c r="Q144" s="78">
        <f>SUMIFS(実績!販売利益13,実績!報告者名13,B!$K$1,実績!月13,B!Q$97,実績!商流改善先店13,"〇",実績!リピート判別13,"リピート",実績!受注確定13,"A",実績!期中内13,"〇")</f>
        <v>0</v>
      </c>
      <c r="R144" s="79"/>
      <c r="S144" s="80"/>
      <c r="T144" s="78"/>
      <c r="U144" s="80"/>
      <c r="V144" s="78">
        <f>SUMIFS(実績!販売利益13,実績!報告者名13,B!$K$1,実績!月13,B!V$97,実績!商流改善先店13,"〇",実績!リピート判別13,"リピート",実績!受注確定13,"A",実績!期中内13,"〇")</f>
        <v>0</v>
      </c>
      <c r="W144" s="79"/>
      <c r="X144" s="80"/>
      <c r="Y144" s="78"/>
      <c r="Z144" s="80"/>
      <c r="AA144" s="81">
        <f>L144+Q144+V144</f>
        <v>0</v>
      </c>
      <c r="AB144" s="82"/>
      <c r="AC144" s="83"/>
      <c r="AD144" s="81"/>
      <c r="AE144" s="83"/>
      <c r="AF144" s="78">
        <f>SUMIFS(実績!販売利益13,実績!報告者名13,B!$K$1,実績!月13,B!AF$97,実績!商流改善先店13,"〇",実績!リピート判別13,"リピート",実績!受注確定13,"A",実績!期中内13,"〇")</f>
        <v>0</v>
      </c>
      <c r="AG144" s="79"/>
      <c r="AH144" s="80"/>
      <c r="AI144" s="78"/>
      <c r="AJ144" s="80"/>
      <c r="AK144" s="78">
        <f>SUMIFS(実績!販売利益13,実績!報告者名13,B!$K$1,実績!月13,B!AK$97,実績!商流改善先店13,"〇",実績!リピート判別13,"リピート",実績!受注確定13,"A",実績!期中内13,"〇")</f>
        <v>0</v>
      </c>
      <c r="AL144" s="79"/>
      <c r="AM144" s="80"/>
      <c r="AN144" s="78"/>
      <c r="AO144" s="80"/>
      <c r="AP144" s="78">
        <f>SUMIFS(実績!販売利益13,実績!報告者名13,B!$K$1,実績!月13,B!AP$97,実績!商流改善先店13,"〇",実績!リピート判別13,"リピート",実績!受注確定13,"A",実績!期中内13,"〇")</f>
        <v>0</v>
      </c>
      <c r="AQ144" s="79"/>
      <c r="AR144" s="80"/>
      <c r="AS144" s="78"/>
      <c r="AT144" s="80"/>
      <c r="AU144" s="81">
        <f>AF144+AK144+AP144</f>
        <v>0</v>
      </c>
      <c r="AV144" s="82"/>
      <c r="AW144" s="83"/>
      <c r="AX144" s="81"/>
      <c r="AY144" s="83"/>
      <c r="AZ144" s="78">
        <f>SUMIFS(実績!販売利益13,実績!報告者名13,B!$K$1,実績!月13,B!AZ$97,実績!商流改善先店13,"〇",実績!リピート判別13,"リピート",実績!受注確定13,"A",実績!期中内13,"〇")</f>
        <v>0</v>
      </c>
      <c r="BA144" s="79"/>
      <c r="BB144" s="80"/>
      <c r="BC144" s="78"/>
      <c r="BD144" s="80"/>
      <c r="BE144" s="78">
        <f>SUMIFS(実績!販売利益13,実績!報告者名13,B!$K$1,実績!月13,B!BE$97,実績!商流改善先店13,"〇",実績!リピート判別13,"リピート",実績!受注確定13,"A",実績!期中内13,"〇")</f>
        <v>0</v>
      </c>
      <c r="BF144" s="79"/>
      <c r="BG144" s="80"/>
      <c r="BH144" s="78"/>
      <c r="BI144" s="80"/>
      <c r="BJ144" s="78">
        <f>SUMIFS(実績!販売利益13,実績!報告者名13,B!$K$1,実績!月13,B!BJ$97,実績!商流改善先店13,"〇",実績!リピート判別13,"リピート",実績!受注確定13,"A",実績!期中内13,"〇")</f>
        <v>0</v>
      </c>
      <c r="BK144" s="79"/>
      <c r="BL144" s="80"/>
      <c r="BM144" s="78"/>
      <c r="BN144" s="80"/>
      <c r="BO144" s="81">
        <f>AZ144+BE144+BJ144</f>
        <v>0</v>
      </c>
      <c r="BP144" s="82"/>
      <c r="BQ144" s="83"/>
      <c r="BR144" s="81"/>
      <c r="BS144" s="83"/>
      <c r="BT144" s="78">
        <f>SUMIFS(実績!販売利益13,実績!報告者名13,B!$K$1,実績!月13,B!BT$97,実績!商流改善先店13,"〇",実績!リピート判別13,"リピート",実績!受注確定13,"A",実績!期中内13,"〇")</f>
        <v>0</v>
      </c>
      <c r="BU144" s="79"/>
      <c r="BV144" s="80"/>
      <c r="BW144" s="78"/>
      <c r="BX144" s="80"/>
      <c r="BY144" s="78">
        <f>SUMIFS(実績!販売利益13,実績!報告者名13,B!$K$1,実績!月13,B!BY$97,実績!商流改善先店13,"〇",実績!リピート判別13,"リピート",実績!受注確定13,"A",実績!期中内13,"〇")</f>
        <v>0</v>
      </c>
      <c r="BZ144" s="79"/>
      <c r="CA144" s="80"/>
      <c r="CB144" s="78"/>
      <c r="CC144" s="80"/>
      <c r="CD144" s="78">
        <f>SUMIFS(実績!販売利益13,実績!報告者名13,B!$K$1,実績!月13,B!CD$97,実績!商流改善先店13,"〇",実績!リピート判別13,"リピート",実績!受注確定13,"A",実績!期中内13,"〇")</f>
        <v>0</v>
      </c>
      <c r="CE144" s="79"/>
      <c r="CF144" s="80"/>
      <c r="CG144" s="78"/>
      <c r="CH144" s="80"/>
      <c r="CI144" s="81">
        <f>BT144+BY144+CD144</f>
        <v>0</v>
      </c>
      <c r="CJ144" s="82"/>
      <c r="CK144" s="83"/>
      <c r="CL144" s="81"/>
      <c r="CM144" s="83"/>
    </row>
    <row r="145" spans="1:91" ht="19.95" hidden="1" customHeight="1" x14ac:dyDescent="0.45">
      <c r="A145" s="152"/>
      <c r="B145" s="153"/>
      <c r="C145" s="153"/>
      <c r="D145" s="155"/>
      <c r="E145" s="135" t="s">
        <v>133</v>
      </c>
      <c r="F145" s="137"/>
      <c r="G145" s="84" t="e">
        <f>G144/G143</f>
        <v>#DIV/0!</v>
      </c>
      <c r="H145" s="96"/>
      <c r="I145" s="85"/>
      <c r="J145" s="81"/>
      <c r="K145" s="83"/>
      <c r="L145" s="76" t="e">
        <f>L144/L143</f>
        <v>#DIV/0!</v>
      </c>
      <c r="M145" s="95"/>
      <c r="N145" s="77"/>
      <c r="O145" s="78"/>
      <c r="P145" s="80"/>
      <c r="Q145" s="76" t="e">
        <f>Q144/Q143</f>
        <v>#DIV/0!</v>
      </c>
      <c r="R145" s="95"/>
      <c r="S145" s="77"/>
      <c r="T145" s="78"/>
      <c r="U145" s="80"/>
      <c r="V145" s="76" t="e">
        <f>V144/V143</f>
        <v>#DIV/0!</v>
      </c>
      <c r="W145" s="95"/>
      <c r="X145" s="77"/>
      <c r="Y145" s="78"/>
      <c r="Z145" s="80"/>
      <c r="AA145" s="84" t="e">
        <f>AA144/AA143</f>
        <v>#DIV/0!</v>
      </c>
      <c r="AB145" s="96"/>
      <c r="AC145" s="85"/>
      <c r="AD145" s="81"/>
      <c r="AE145" s="83"/>
      <c r="AF145" s="76" t="e">
        <f>AF144/AF143</f>
        <v>#DIV/0!</v>
      </c>
      <c r="AG145" s="95"/>
      <c r="AH145" s="77"/>
      <c r="AI145" s="78"/>
      <c r="AJ145" s="80"/>
      <c r="AK145" s="76" t="e">
        <f>AK144/AK143</f>
        <v>#DIV/0!</v>
      </c>
      <c r="AL145" s="95"/>
      <c r="AM145" s="77"/>
      <c r="AN145" s="78"/>
      <c r="AO145" s="80"/>
      <c r="AP145" s="76" t="e">
        <f>AP144/AP143</f>
        <v>#DIV/0!</v>
      </c>
      <c r="AQ145" s="95"/>
      <c r="AR145" s="77"/>
      <c r="AS145" s="78"/>
      <c r="AT145" s="80"/>
      <c r="AU145" s="84" t="e">
        <f>AU144/AU143</f>
        <v>#DIV/0!</v>
      </c>
      <c r="AV145" s="96"/>
      <c r="AW145" s="85"/>
      <c r="AX145" s="81"/>
      <c r="AY145" s="83"/>
      <c r="AZ145" s="76" t="e">
        <f>AZ144/AZ143</f>
        <v>#DIV/0!</v>
      </c>
      <c r="BA145" s="95"/>
      <c r="BB145" s="77"/>
      <c r="BC145" s="78"/>
      <c r="BD145" s="80"/>
      <c r="BE145" s="76" t="e">
        <f>BE144/BE143</f>
        <v>#DIV/0!</v>
      </c>
      <c r="BF145" s="95"/>
      <c r="BG145" s="77"/>
      <c r="BH145" s="78"/>
      <c r="BI145" s="80"/>
      <c r="BJ145" s="76" t="e">
        <f>BJ144/BJ143</f>
        <v>#DIV/0!</v>
      </c>
      <c r="BK145" s="95"/>
      <c r="BL145" s="77"/>
      <c r="BM145" s="78"/>
      <c r="BN145" s="80"/>
      <c r="BO145" s="84" t="e">
        <f>BO144/BO143</f>
        <v>#DIV/0!</v>
      </c>
      <c r="BP145" s="96"/>
      <c r="BQ145" s="85"/>
      <c r="BR145" s="81"/>
      <c r="BS145" s="83"/>
      <c r="BT145" s="76" t="e">
        <f>BT144/BT143</f>
        <v>#DIV/0!</v>
      </c>
      <c r="BU145" s="95"/>
      <c r="BV145" s="77"/>
      <c r="BW145" s="78"/>
      <c r="BX145" s="80"/>
      <c r="BY145" s="76" t="e">
        <f>BY144/BY143</f>
        <v>#DIV/0!</v>
      </c>
      <c r="BZ145" s="95"/>
      <c r="CA145" s="77"/>
      <c r="CB145" s="78"/>
      <c r="CC145" s="80"/>
      <c r="CD145" s="76" t="e">
        <f>CD144/CD143</f>
        <v>#DIV/0!</v>
      </c>
      <c r="CE145" s="95"/>
      <c r="CF145" s="77"/>
      <c r="CG145" s="78"/>
      <c r="CH145" s="80"/>
      <c r="CI145" s="84" t="e">
        <f>CI144/CI143</f>
        <v>#DIV/0!</v>
      </c>
      <c r="CJ145" s="96"/>
      <c r="CK145" s="85"/>
      <c r="CL145" s="81"/>
      <c r="CM145" s="83"/>
    </row>
    <row r="146" spans="1:91" hidden="1" x14ac:dyDescent="0.45">
      <c r="A146" s="149"/>
      <c r="B146" s="150"/>
      <c r="C146" s="150"/>
      <c r="D146" s="151"/>
      <c r="E146" s="135" t="s">
        <v>98</v>
      </c>
      <c r="F146" s="137"/>
      <c r="G146" s="81">
        <f>AA146+AU146+BO146+CI146</f>
        <v>0</v>
      </c>
      <c r="H146" s="82"/>
      <c r="I146" s="83"/>
      <c r="J146" s="17"/>
      <c r="K146" s="18"/>
      <c r="L146" s="78">
        <f>SUMIFS(見積!見積数,見積!月,B!L$97,見積!報告者名,B!$K$1,見積!商流改善先店見積,"〇",見積!期中内見積,"〇")</f>
        <v>0</v>
      </c>
      <c r="M146" s="79"/>
      <c r="N146" s="80"/>
      <c r="O146" s="11"/>
      <c r="P146" s="12"/>
      <c r="Q146" s="78">
        <f>SUMIFS(見積!見積数,見積!月,B!Q$97,見積!報告者名,B!$K$1,見積!商流改善先店見積,"〇",見積!期中内見積,"〇")</f>
        <v>0</v>
      </c>
      <c r="R146" s="79"/>
      <c r="S146" s="80"/>
      <c r="T146" s="11"/>
      <c r="U146" s="12"/>
      <c r="V146" s="78">
        <f>SUMIFS(見積!見積数,見積!月,B!V$97,見積!報告者名,B!$K$1,見積!商流改善先店見積,"〇",見積!期中内見積,"〇")</f>
        <v>0</v>
      </c>
      <c r="W146" s="79"/>
      <c r="X146" s="80"/>
      <c r="Y146" s="11"/>
      <c r="Z146" s="12"/>
      <c r="AA146" s="81">
        <f>L146+Q146+V146</f>
        <v>0</v>
      </c>
      <c r="AB146" s="82"/>
      <c r="AC146" s="83"/>
      <c r="AD146" s="17"/>
      <c r="AE146" s="18"/>
      <c r="AF146" s="78">
        <f>SUMIFS(見積!見積数,見積!月,B!AF$97,見積!報告者名,B!$K$1,見積!商流改善先店見積,"〇",見積!期中内見積,"〇")</f>
        <v>0</v>
      </c>
      <c r="AG146" s="79"/>
      <c r="AH146" s="80"/>
      <c r="AI146" s="11"/>
      <c r="AJ146" s="12"/>
      <c r="AK146" s="78">
        <f>SUMIFS(見積!見積数,見積!月,B!AK$97,見積!報告者名,B!$K$1,見積!商流改善先店見積,"〇",見積!期中内見積,"〇")</f>
        <v>0</v>
      </c>
      <c r="AL146" s="79"/>
      <c r="AM146" s="80"/>
      <c r="AN146" s="11"/>
      <c r="AO146" s="12"/>
      <c r="AP146" s="78">
        <f>SUMIFS(見積!見積数,見積!月,B!AP$97,見積!報告者名,B!$K$1,見積!商流改善先店見積,"〇",見積!期中内見積,"〇")</f>
        <v>0</v>
      </c>
      <c r="AQ146" s="79"/>
      <c r="AR146" s="80"/>
      <c r="AS146" s="11"/>
      <c r="AT146" s="12"/>
      <c r="AU146" s="81">
        <f>AF146+AK146+AP146</f>
        <v>0</v>
      </c>
      <c r="AV146" s="82"/>
      <c r="AW146" s="83"/>
      <c r="AX146" s="17"/>
      <c r="AY146" s="18"/>
      <c r="AZ146" s="78">
        <f>SUMIFS(見積!見積数,見積!月,B!AZ$97,見積!報告者名,B!$K$1,見積!商流改善先店見積,"〇",見積!期中内見積,"〇")</f>
        <v>0</v>
      </c>
      <c r="BA146" s="79"/>
      <c r="BB146" s="80"/>
      <c r="BC146" s="11"/>
      <c r="BD146" s="12"/>
      <c r="BE146" s="78">
        <f>SUMIFS(見積!見積数,見積!月,B!BE$97,見積!報告者名,B!$K$1,見積!商流改善先店見積,"〇",見積!期中内見積,"〇")</f>
        <v>0</v>
      </c>
      <c r="BF146" s="79"/>
      <c r="BG146" s="80"/>
      <c r="BH146" s="11"/>
      <c r="BI146" s="12"/>
      <c r="BJ146" s="78">
        <f>SUMIFS(見積!見積数,見積!月,B!BJ$97,見積!報告者名,B!$K$1,見積!商流改善先店見積,"〇",見積!期中内見積,"〇")</f>
        <v>0</v>
      </c>
      <c r="BK146" s="79"/>
      <c r="BL146" s="80"/>
      <c r="BM146" s="11"/>
      <c r="BN146" s="12"/>
      <c r="BO146" s="81">
        <f>AZ146+BE146+BJ146</f>
        <v>0</v>
      </c>
      <c r="BP146" s="82"/>
      <c r="BQ146" s="83"/>
      <c r="BR146" s="17"/>
      <c r="BS146" s="18"/>
      <c r="BT146" s="78">
        <f>SUMIFS(見積!見積数,見積!月,B!BT$97,見積!報告者名,B!$K$1,見積!商流改善先店見積,"〇",見積!期中内見積,"〇")</f>
        <v>0</v>
      </c>
      <c r="BU146" s="79"/>
      <c r="BV146" s="80"/>
      <c r="BW146" s="11"/>
      <c r="BX146" s="12"/>
      <c r="BY146" s="78">
        <f>SUMIFS(見積!見積数,見積!月,B!BY$97,見積!報告者名,B!$K$1,見積!商流改善先店見積,"〇",見積!期中内見積,"〇")</f>
        <v>0</v>
      </c>
      <c r="BZ146" s="79"/>
      <c r="CA146" s="80"/>
      <c r="CB146" s="11"/>
      <c r="CC146" s="12"/>
      <c r="CD146" s="78">
        <f>SUMIFS(見積!見積数,見積!月,B!CD$97,見積!報告者名,B!$K$1,見積!商流改善先店見積,"〇",見積!期中内見積,"〇")</f>
        <v>0</v>
      </c>
      <c r="CE146" s="79"/>
      <c r="CF146" s="80"/>
      <c r="CG146" s="11"/>
      <c r="CH146" s="12"/>
      <c r="CI146" s="81">
        <f>BT146+BY146+CD146</f>
        <v>0</v>
      </c>
      <c r="CJ146" s="82"/>
      <c r="CK146" s="83"/>
      <c r="CL146" s="17"/>
      <c r="CM146" s="18"/>
    </row>
    <row r="147" spans="1:91" hidden="1" x14ac:dyDescent="0.45"/>
    <row r="148" spans="1:91" x14ac:dyDescent="0.45">
      <c r="A148" t="s">
        <v>145</v>
      </c>
      <c r="H148"/>
    </row>
    <row r="149" spans="1:91" x14ac:dyDescent="0.45">
      <c r="A149" s="164" t="s">
        <v>257</v>
      </c>
      <c r="B149" s="165"/>
      <c r="C149" s="165"/>
      <c r="D149" s="165"/>
      <c r="E149" s="165"/>
      <c r="F149" s="165"/>
      <c r="G149" s="165"/>
      <c r="H149" s="165"/>
      <c r="I149" s="165"/>
      <c r="J149" s="165"/>
      <c r="K149" s="165"/>
      <c r="L149" s="165"/>
      <c r="M149" s="165"/>
      <c r="N149" s="165"/>
      <c r="O149" s="165"/>
      <c r="P149" s="165"/>
      <c r="Q149" s="165"/>
      <c r="R149" s="165"/>
      <c r="S149" s="165"/>
      <c r="T149" s="165"/>
      <c r="U149" s="165"/>
      <c r="V149" s="165"/>
      <c r="W149" s="165"/>
      <c r="X149" s="165"/>
      <c r="Y149" s="165"/>
      <c r="Z149" s="165"/>
      <c r="AA149" s="165"/>
      <c r="AB149" s="165"/>
      <c r="AC149" s="165"/>
      <c r="AD149" s="165"/>
      <c r="AE149" s="165"/>
      <c r="AF149" s="165"/>
      <c r="AG149" s="165"/>
      <c r="AH149" s="165"/>
      <c r="AI149" s="165"/>
      <c r="AJ149" s="165"/>
      <c r="AK149" s="165"/>
      <c r="AL149" s="165"/>
      <c r="AM149" s="165"/>
      <c r="AN149" s="165"/>
      <c r="AO149" s="165"/>
      <c r="AP149" s="165"/>
      <c r="AQ149" s="165"/>
      <c r="AR149" s="165"/>
      <c r="AS149" s="165"/>
      <c r="AT149" s="165"/>
      <c r="AU149" s="165"/>
      <c r="AV149" s="165"/>
      <c r="AW149" s="165"/>
      <c r="AX149" s="165"/>
      <c r="AY149" s="165"/>
      <c r="AZ149" s="165"/>
      <c r="BA149" s="165"/>
      <c r="BB149" s="165"/>
      <c r="BC149" s="165"/>
      <c r="BD149" s="165"/>
      <c r="BE149" s="165"/>
      <c r="BF149" s="165"/>
      <c r="BG149" s="165"/>
      <c r="BH149" s="165"/>
      <c r="BI149" s="165"/>
      <c r="BJ149" s="166"/>
    </row>
    <row r="150" spans="1:91" x14ac:dyDescent="0.45">
      <c r="A150" s="27" t="s">
        <v>36</v>
      </c>
      <c r="B150" s="164" t="s">
        <v>31</v>
      </c>
      <c r="C150" s="165"/>
      <c r="D150" s="165"/>
      <c r="E150" s="165"/>
      <c r="F150" s="166"/>
      <c r="G150" s="164" t="s">
        <v>142</v>
      </c>
      <c r="H150" s="165"/>
      <c r="I150" s="165"/>
      <c r="J150" s="166"/>
      <c r="K150" s="164" t="s">
        <v>131</v>
      </c>
      <c r="L150" s="165"/>
      <c r="M150" s="165"/>
      <c r="N150" s="165"/>
      <c r="O150" s="164" t="s">
        <v>143</v>
      </c>
      <c r="P150" s="166"/>
      <c r="Q150" s="164" t="s">
        <v>144</v>
      </c>
      <c r="R150" s="166"/>
      <c r="S150" s="164" t="s">
        <v>32</v>
      </c>
      <c r="T150" s="165"/>
      <c r="U150" s="165"/>
      <c r="V150" s="166"/>
      <c r="W150" s="164" t="s">
        <v>33</v>
      </c>
      <c r="X150" s="165"/>
      <c r="Y150" s="166"/>
      <c r="Z150" s="164" t="s">
        <v>37</v>
      </c>
      <c r="AA150" s="166"/>
      <c r="AB150" s="164" t="s">
        <v>38</v>
      </c>
      <c r="AC150" s="166"/>
      <c r="AD150" s="164" t="s">
        <v>39</v>
      </c>
      <c r="AE150" s="166"/>
      <c r="AF150" s="27" t="s">
        <v>36</v>
      </c>
      <c r="AG150" s="164" t="s">
        <v>31</v>
      </c>
      <c r="AH150" s="165"/>
      <c r="AI150" s="165"/>
      <c r="AJ150" s="165"/>
      <c r="AK150" s="166"/>
      <c r="AL150" s="164" t="s">
        <v>142</v>
      </c>
      <c r="AM150" s="165"/>
      <c r="AN150" s="165"/>
      <c r="AO150" s="166"/>
      <c r="AP150" s="164" t="s">
        <v>131</v>
      </c>
      <c r="AQ150" s="165"/>
      <c r="AR150" s="165"/>
      <c r="AS150" s="165"/>
      <c r="AT150" s="164" t="s">
        <v>143</v>
      </c>
      <c r="AU150" s="166"/>
      <c r="AV150" s="164" t="s">
        <v>144</v>
      </c>
      <c r="AW150" s="166"/>
      <c r="AX150" s="164" t="s">
        <v>32</v>
      </c>
      <c r="AY150" s="165"/>
      <c r="AZ150" s="165"/>
      <c r="BA150" s="166"/>
      <c r="BB150" s="164" t="s">
        <v>33</v>
      </c>
      <c r="BC150" s="165"/>
      <c r="BD150" s="166"/>
      <c r="BE150" s="164" t="s">
        <v>37</v>
      </c>
      <c r="BF150" s="166"/>
      <c r="BG150" s="164" t="s">
        <v>38</v>
      </c>
      <c r="BH150" s="166"/>
      <c r="BI150" s="164" t="s">
        <v>39</v>
      </c>
      <c r="BJ150" s="166"/>
      <c r="BK150" s="28"/>
      <c r="BL150" s="28"/>
    </row>
    <row r="151" spans="1:91" x14ac:dyDescent="0.45">
      <c r="A151" s="27">
        <v>1</v>
      </c>
      <c r="B151" s="172"/>
      <c r="C151" s="173"/>
      <c r="D151" s="173"/>
      <c r="E151" s="173"/>
      <c r="F151" s="174"/>
      <c r="G151" s="161"/>
      <c r="H151" s="162"/>
      <c r="I151" s="162"/>
      <c r="J151" s="163"/>
      <c r="K151" s="78">
        <f>SUMIFS(実績!見積額13,実績!報告者名13,$K$1,実績!大将ｺｰﾄﾞ13,$BK151)</f>
        <v>0</v>
      </c>
      <c r="L151" s="79"/>
      <c r="M151" s="79"/>
      <c r="N151" s="80"/>
      <c r="O151" s="76" t="e">
        <f>K151/G151</f>
        <v>#DIV/0!</v>
      </c>
      <c r="P151" s="77"/>
      <c r="Q151" s="156">
        <f>COUNTIFS(実績!報告者名13,$K$1,実績!大将ｺｰﾄﾞ13,$BK151)</f>
        <v>0</v>
      </c>
      <c r="R151" s="157"/>
      <c r="S151" s="78">
        <f>SUMIFS(実績!販売利益13,実績!報告者名13,$K$1,実績!大将ｺｰﾄﾞ13,$BK151)</f>
        <v>0</v>
      </c>
      <c r="T151" s="79"/>
      <c r="U151" s="79"/>
      <c r="V151" s="80"/>
      <c r="W151" s="76" t="e">
        <f t="shared" ref="W151:W159" si="207">S151/K151</f>
        <v>#DIV/0!</v>
      </c>
      <c r="X151" s="95"/>
      <c r="Y151" s="77"/>
      <c r="Z151" s="109">
        <f>SUMIFS(行動!件数行動,行動!対象者名,$K$1,行動!大将ｺｰﾄﾞ行動,$BK151)</f>
        <v>0</v>
      </c>
      <c r="AA151" s="111"/>
      <c r="AB151" s="109">
        <f>SUMIFS(見積!見積数,見積!報告者名,$K$1,見積!大将ｺｰﾄﾞ,$BK151)</f>
        <v>0</v>
      </c>
      <c r="AC151" s="111"/>
      <c r="AD151" s="76" t="e">
        <f>Q151/AB151</f>
        <v>#DIV/0!</v>
      </c>
      <c r="AE151" s="77"/>
      <c r="AF151" s="27">
        <v>11</v>
      </c>
      <c r="AG151" s="172"/>
      <c r="AH151" s="173"/>
      <c r="AI151" s="173"/>
      <c r="AJ151" s="173"/>
      <c r="AK151" s="174"/>
      <c r="AL151" s="161"/>
      <c r="AM151" s="162"/>
      <c r="AN151" s="162"/>
      <c r="AO151" s="163"/>
      <c r="AP151" s="78">
        <f>SUMIFS(実績!見積額13,実績!報告者名13,$K$1,実績!大将ｺｰﾄﾞ13,$BL151)</f>
        <v>0</v>
      </c>
      <c r="AQ151" s="79"/>
      <c r="AR151" s="79"/>
      <c r="AS151" s="80"/>
      <c r="AT151" s="76" t="e">
        <f t="shared" ref="AT151:AT160" si="208">AP151/AL151</f>
        <v>#DIV/0!</v>
      </c>
      <c r="AU151" s="77"/>
      <c r="AV151" s="156">
        <f>COUNTIFS(実績!報告者名13,$K$1,実績!大将ｺｰﾄﾞ13,$BL151)</f>
        <v>0</v>
      </c>
      <c r="AW151" s="157"/>
      <c r="AX151" s="78">
        <f>SUMIFS(実績!販売利益13,実績!報告者名13,$K$1,実績!大将ｺｰﾄﾞ13,$BL151)</f>
        <v>0</v>
      </c>
      <c r="AY151" s="79"/>
      <c r="AZ151" s="79"/>
      <c r="BA151" s="80"/>
      <c r="BB151" s="76" t="e">
        <f t="shared" ref="BB151:BB160" si="209">AX151/AP151</f>
        <v>#DIV/0!</v>
      </c>
      <c r="BC151" s="95"/>
      <c r="BD151" s="77"/>
      <c r="BE151" s="109">
        <f>SUMIFS(行動!件数行動,行動!対象者名,$K$1,行動!大将ｺｰﾄﾞ行動,$BL151)</f>
        <v>0</v>
      </c>
      <c r="BF151" s="111"/>
      <c r="BG151" s="109">
        <f>SUMIFS(見積!見積数,見積!報告者名,$K$1,見積!大将ｺｰﾄﾞ,$BL151)</f>
        <v>0</v>
      </c>
      <c r="BH151" s="111"/>
      <c r="BI151" s="76" t="e">
        <f t="shared" ref="BI151:BI160" si="210">AV151/BG151</f>
        <v>#DIV/0!</v>
      </c>
      <c r="BJ151" s="77"/>
      <c r="BK151" s="29">
        <v>1427</v>
      </c>
      <c r="BL151" s="29">
        <v>1372</v>
      </c>
    </row>
    <row r="152" spans="1:91" x14ac:dyDescent="0.45">
      <c r="A152" s="27">
        <v>2</v>
      </c>
      <c r="B152" s="172"/>
      <c r="C152" s="173"/>
      <c r="D152" s="173"/>
      <c r="E152" s="173"/>
      <c r="F152" s="174"/>
      <c r="G152" s="161"/>
      <c r="H152" s="162"/>
      <c r="I152" s="162"/>
      <c r="J152" s="163"/>
      <c r="K152" s="78">
        <f>SUMIFS(実績!見積額13,実績!報告者名13,$K$1,実績!大将ｺｰﾄﾞ13,$BK152)</f>
        <v>0</v>
      </c>
      <c r="L152" s="79"/>
      <c r="M152" s="79"/>
      <c r="N152" s="80"/>
      <c r="O152" s="76" t="e">
        <f t="shared" ref="O152:O159" si="211">K152/G152</f>
        <v>#DIV/0!</v>
      </c>
      <c r="P152" s="77"/>
      <c r="Q152" s="156">
        <f>COUNTIFS(実績!報告者名13,$K$1,実績!大将ｺｰﾄﾞ13,$BK152)</f>
        <v>0</v>
      </c>
      <c r="R152" s="157"/>
      <c r="S152" s="78">
        <f>SUMIFS(実績!販売利益13,実績!報告者名13,$K$1,実績!大将ｺｰﾄﾞ13,$BK152)</f>
        <v>0</v>
      </c>
      <c r="T152" s="79"/>
      <c r="U152" s="79"/>
      <c r="V152" s="80"/>
      <c r="W152" s="76" t="e">
        <f t="shared" si="207"/>
        <v>#DIV/0!</v>
      </c>
      <c r="X152" s="95"/>
      <c r="Y152" s="77"/>
      <c r="Z152" s="109">
        <f>SUMIFS(行動!件数行動,行動!対象者名,$K$1,行動!大将ｺｰﾄﾞ行動,$BK152)</f>
        <v>0</v>
      </c>
      <c r="AA152" s="111"/>
      <c r="AB152" s="109">
        <f>SUMIFS(見積!見積数,見積!報告者名,$K$1,見積!大将ｺｰﾄﾞ,$BK152)</f>
        <v>0</v>
      </c>
      <c r="AC152" s="111"/>
      <c r="AD152" s="76" t="e">
        <f t="shared" ref="AD152:AD159" si="212">Q152/AB152</f>
        <v>#DIV/0!</v>
      </c>
      <c r="AE152" s="77"/>
      <c r="AF152" s="27">
        <v>12</v>
      </c>
      <c r="AG152" s="172"/>
      <c r="AH152" s="173"/>
      <c r="AI152" s="173"/>
      <c r="AJ152" s="173"/>
      <c r="AK152" s="174"/>
      <c r="AL152" s="161"/>
      <c r="AM152" s="162"/>
      <c r="AN152" s="162"/>
      <c r="AO152" s="163"/>
      <c r="AP152" s="78">
        <f>SUMIFS(実績!見積額13,実績!報告者名13,$K$1,実績!大将ｺｰﾄﾞ13,$BL152)</f>
        <v>0</v>
      </c>
      <c r="AQ152" s="79"/>
      <c r="AR152" s="79"/>
      <c r="AS152" s="80"/>
      <c r="AT152" s="76" t="e">
        <f t="shared" si="208"/>
        <v>#DIV/0!</v>
      </c>
      <c r="AU152" s="77"/>
      <c r="AV152" s="156">
        <f>COUNTIFS(実績!報告者名13,$K$1,実績!大将ｺｰﾄﾞ13,$BL152)</f>
        <v>0</v>
      </c>
      <c r="AW152" s="157"/>
      <c r="AX152" s="78">
        <f>SUMIFS(実績!販売利益13,実績!報告者名13,$K$1,実績!大将ｺｰﾄﾞ13,$BL152)</f>
        <v>0</v>
      </c>
      <c r="AY152" s="79"/>
      <c r="AZ152" s="79"/>
      <c r="BA152" s="80"/>
      <c r="BB152" s="76" t="e">
        <f t="shared" si="209"/>
        <v>#DIV/0!</v>
      </c>
      <c r="BC152" s="95"/>
      <c r="BD152" s="77"/>
      <c r="BE152" s="109">
        <f>SUMIFS(行動!件数行動,行動!対象者名,$K$1,行動!大将ｺｰﾄﾞ行動,$BL152)</f>
        <v>0</v>
      </c>
      <c r="BF152" s="111"/>
      <c r="BG152" s="109">
        <f>SUMIFS(見積!見積数,見積!報告者名,$K$1,見積!大将ｺｰﾄﾞ,$BL152)</f>
        <v>0</v>
      </c>
      <c r="BH152" s="111"/>
      <c r="BI152" s="76" t="e">
        <f t="shared" si="210"/>
        <v>#DIV/0!</v>
      </c>
      <c r="BJ152" s="77"/>
      <c r="BK152" s="29">
        <v>707</v>
      </c>
      <c r="BL152" s="29">
        <v>1256</v>
      </c>
    </row>
    <row r="153" spans="1:91" x14ac:dyDescent="0.45">
      <c r="A153" s="27">
        <v>3</v>
      </c>
      <c r="B153" s="172"/>
      <c r="C153" s="173"/>
      <c r="D153" s="173"/>
      <c r="E153" s="173"/>
      <c r="F153" s="174"/>
      <c r="G153" s="161"/>
      <c r="H153" s="162"/>
      <c r="I153" s="162"/>
      <c r="J153" s="163"/>
      <c r="K153" s="78">
        <f>SUMIFS(実績!見積額13,実績!報告者名13,$K$1,実績!大将ｺｰﾄﾞ13,$BK153)</f>
        <v>0</v>
      </c>
      <c r="L153" s="79"/>
      <c r="M153" s="79"/>
      <c r="N153" s="80"/>
      <c r="O153" s="76" t="e">
        <f t="shared" si="211"/>
        <v>#DIV/0!</v>
      </c>
      <c r="P153" s="77"/>
      <c r="Q153" s="156">
        <f>COUNTIFS(実績!報告者名13,$K$1,実績!大将ｺｰﾄﾞ13,$BK153)</f>
        <v>0</v>
      </c>
      <c r="R153" s="157"/>
      <c r="S153" s="78">
        <f>SUMIFS(実績!販売利益13,実績!報告者名13,$K$1,実績!大将ｺｰﾄﾞ13,$BK153)</f>
        <v>0</v>
      </c>
      <c r="T153" s="79"/>
      <c r="U153" s="79"/>
      <c r="V153" s="80"/>
      <c r="W153" s="76" t="e">
        <f t="shared" si="207"/>
        <v>#DIV/0!</v>
      </c>
      <c r="X153" s="95"/>
      <c r="Y153" s="77"/>
      <c r="Z153" s="109">
        <f>SUMIFS(行動!件数行動,行動!対象者名,$K$1,行動!大将ｺｰﾄﾞ行動,$BK153)</f>
        <v>0</v>
      </c>
      <c r="AA153" s="111"/>
      <c r="AB153" s="109">
        <f>SUMIFS(見積!見積数,見積!報告者名,$K$1,見積!大将ｺｰﾄﾞ,$BK153)</f>
        <v>0</v>
      </c>
      <c r="AC153" s="111"/>
      <c r="AD153" s="76" t="e">
        <f t="shared" si="212"/>
        <v>#DIV/0!</v>
      </c>
      <c r="AE153" s="77"/>
      <c r="AF153" s="27">
        <v>13</v>
      </c>
      <c r="AG153" s="172"/>
      <c r="AH153" s="173"/>
      <c r="AI153" s="173"/>
      <c r="AJ153" s="173"/>
      <c r="AK153" s="174"/>
      <c r="AL153" s="161"/>
      <c r="AM153" s="162"/>
      <c r="AN153" s="162"/>
      <c r="AO153" s="163"/>
      <c r="AP153" s="78">
        <f>SUMIFS(実績!見積額13,実績!報告者名13,$K$1,実績!大将ｺｰﾄﾞ13,$BL153)</f>
        <v>0</v>
      </c>
      <c r="AQ153" s="79"/>
      <c r="AR153" s="79"/>
      <c r="AS153" s="80"/>
      <c r="AT153" s="76" t="e">
        <f t="shared" si="208"/>
        <v>#DIV/0!</v>
      </c>
      <c r="AU153" s="77"/>
      <c r="AV153" s="156">
        <f>COUNTIFS(実績!報告者名13,$K$1,実績!大将ｺｰﾄﾞ13,$BL153)</f>
        <v>0</v>
      </c>
      <c r="AW153" s="157"/>
      <c r="AX153" s="78">
        <f>SUMIFS(実績!販売利益13,実績!報告者名13,$K$1,実績!大将ｺｰﾄﾞ13,$BL153)</f>
        <v>0</v>
      </c>
      <c r="AY153" s="79"/>
      <c r="AZ153" s="79"/>
      <c r="BA153" s="80"/>
      <c r="BB153" s="76" t="e">
        <f t="shared" si="209"/>
        <v>#DIV/0!</v>
      </c>
      <c r="BC153" s="95"/>
      <c r="BD153" s="77"/>
      <c r="BE153" s="109">
        <f>SUMIFS(行動!件数行動,行動!対象者名,$K$1,行動!大将ｺｰﾄﾞ行動,$BL153)</f>
        <v>0</v>
      </c>
      <c r="BF153" s="111"/>
      <c r="BG153" s="109">
        <f>SUMIFS(見積!見積数,見積!報告者名,$K$1,見積!大将ｺｰﾄﾞ,$BL153)</f>
        <v>0</v>
      </c>
      <c r="BH153" s="111"/>
      <c r="BI153" s="76" t="e">
        <f t="shared" si="210"/>
        <v>#DIV/0!</v>
      </c>
      <c r="BJ153" s="77"/>
      <c r="BK153" s="29">
        <v>1375</v>
      </c>
      <c r="BL153" s="29">
        <v>1177</v>
      </c>
    </row>
    <row r="154" spans="1:91" x14ac:dyDescent="0.45">
      <c r="A154" s="27">
        <v>4</v>
      </c>
      <c r="B154" s="172"/>
      <c r="C154" s="173"/>
      <c r="D154" s="173"/>
      <c r="E154" s="173"/>
      <c r="F154" s="174"/>
      <c r="G154" s="161"/>
      <c r="H154" s="162"/>
      <c r="I154" s="162"/>
      <c r="J154" s="163"/>
      <c r="K154" s="78">
        <f>SUMIFS(実績!見積額13,実績!報告者名13,$K$1,実績!大将ｺｰﾄﾞ13,$BK154)</f>
        <v>0</v>
      </c>
      <c r="L154" s="79"/>
      <c r="M154" s="79"/>
      <c r="N154" s="80"/>
      <c r="O154" s="76" t="e">
        <f t="shared" si="211"/>
        <v>#DIV/0!</v>
      </c>
      <c r="P154" s="77"/>
      <c r="Q154" s="156">
        <f>COUNTIFS(実績!報告者名13,$K$1,実績!大将ｺｰﾄﾞ13,$BK154)</f>
        <v>0</v>
      </c>
      <c r="R154" s="157"/>
      <c r="S154" s="78">
        <f>SUMIFS(実績!販売利益13,実績!報告者名13,$K$1,実績!大将ｺｰﾄﾞ13,$BK154)</f>
        <v>0</v>
      </c>
      <c r="T154" s="79"/>
      <c r="U154" s="79"/>
      <c r="V154" s="80"/>
      <c r="W154" s="76" t="e">
        <f t="shared" si="207"/>
        <v>#DIV/0!</v>
      </c>
      <c r="X154" s="95"/>
      <c r="Y154" s="77"/>
      <c r="Z154" s="109">
        <f>SUMIFS(行動!件数行動,行動!対象者名,$K$1,行動!大将ｺｰﾄﾞ行動,$BK154)</f>
        <v>0</v>
      </c>
      <c r="AA154" s="111"/>
      <c r="AB154" s="109">
        <f>SUMIFS(見積!見積数,見積!報告者名,$K$1,見積!大将ｺｰﾄﾞ,$BK154)</f>
        <v>0</v>
      </c>
      <c r="AC154" s="111"/>
      <c r="AD154" s="76" t="e">
        <f t="shared" si="212"/>
        <v>#DIV/0!</v>
      </c>
      <c r="AE154" s="77"/>
      <c r="AF154" s="27">
        <v>14</v>
      </c>
      <c r="AG154" s="172"/>
      <c r="AH154" s="173"/>
      <c r="AI154" s="173"/>
      <c r="AJ154" s="173"/>
      <c r="AK154" s="174"/>
      <c r="AL154" s="161"/>
      <c r="AM154" s="162"/>
      <c r="AN154" s="162"/>
      <c r="AO154" s="163"/>
      <c r="AP154" s="78">
        <f>SUMIFS(実績!見積額13,実績!報告者名13,$K$1,実績!大将ｺｰﾄﾞ13,$BL154)</f>
        <v>0</v>
      </c>
      <c r="AQ154" s="79"/>
      <c r="AR154" s="79"/>
      <c r="AS154" s="80"/>
      <c r="AT154" s="76" t="e">
        <f t="shared" si="208"/>
        <v>#DIV/0!</v>
      </c>
      <c r="AU154" s="77"/>
      <c r="AV154" s="156">
        <f>COUNTIFS(実績!報告者名13,$K$1,実績!大将ｺｰﾄﾞ13,$BL154)</f>
        <v>0</v>
      </c>
      <c r="AW154" s="157"/>
      <c r="AX154" s="78">
        <f>SUMIFS(実績!販売利益13,実績!報告者名13,$K$1,実績!大将ｺｰﾄﾞ13,$BL154)</f>
        <v>0</v>
      </c>
      <c r="AY154" s="79"/>
      <c r="AZ154" s="79"/>
      <c r="BA154" s="80"/>
      <c r="BB154" s="76" t="e">
        <f t="shared" si="209"/>
        <v>#DIV/0!</v>
      </c>
      <c r="BC154" s="95"/>
      <c r="BD154" s="77"/>
      <c r="BE154" s="109">
        <f>SUMIFS(行動!件数行動,行動!対象者名,$K$1,行動!大将ｺｰﾄﾞ行動,$BL154)</f>
        <v>0</v>
      </c>
      <c r="BF154" s="111"/>
      <c r="BG154" s="109">
        <f>SUMIFS(見積!見積数,見積!報告者名,$K$1,見積!大将ｺｰﾄﾞ,$BL154)</f>
        <v>0</v>
      </c>
      <c r="BH154" s="111"/>
      <c r="BI154" s="76" t="e">
        <f t="shared" si="210"/>
        <v>#DIV/0!</v>
      </c>
      <c r="BJ154" s="77"/>
      <c r="BK154" s="29">
        <v>589</v>
      </c>
      <c r="BL154" s="29">
        <v>1091</v>
      </c>
    </row>
    <row r="155" spans="1:91" x14ac:dyDescent="0.45">
      <c r="A155" s="27">
        <v>5</v>
      </c>
      <c r="B155" s="172"/>
      <c r="C155" s="173"/>
      <c r="D155" s="173"/>
      <c r="E155" s="173"/>
      <c r="F155" s="174"/>
      <c r="G155" s="161"/>
      <c r="H155" s="162"/>
      <c r="I155" s="162"/>
      <c r="J155" s="163"/>
      <c r="K155" s="78">
        <f>SUMIFS(実績!見積額13,実績!報告者名13,$K$1,実績!大将ｺｰﾄﾞ13,$BK155)</f>
        <v>0</v>
      </c>
      <c r="L155" s="79"/>
      <c r="M155" s="79"/>
      <c r="N155" s="80"/>
      <c r="O155" s="76" t="e">
        <f t="shared" si="211"/>
        <v>#DIV/0!</v>
      </c>
      <c r="P155" s="77"/>
      <c r="Q155" s="156">
        <f>COUNTIFS(実績!報告者名13,$K$1,実績!大将ｺｰﾄﾞ13,$BK155)</f>
        <v>0</v>
      </c>
      <c r="R155" s="157"/>
      <c r="S155" s="78">
        <f>SUMIFS(実績!販売利益13,実績!報告者名13,$K$1,実績!大将ｺｰﾄﾞ13,$BK155)</f>
        <v>0</v>
      </c>
      <c r="T155" s="79"/>
      <c r="U155" s="79"/>
      <c r="V155" s="80"/>
      <c r="W155" s="76" t="e">
        <f t="shared" si="207"/>
        <v>#DIV/0!</v>
      </c>
      <c r="X155" s="95"/>
      <c r="Y155" s="77"/>
      <c r="Z155" s="109">
        <f>SUMIFS(行動!件数行動,行動!対象者名,$K$1,行動!大将ｺｰﾄﾞ行動,$BK155)</f>
        <v>0</v>
      </c>
      <c r="AA155" s="111"/>
      <c r="AB155" s="109">
        <f>SUMIFS(見積!見積数,見積!報告者名,$K$1,見積!大将ｺｰﾄﾞ,$BK155)</f>
        <v>0</v>
      </c>
      <c r="AC155" s="111"/>
      <c r="AD155" s="76" t="e">
        <f t="shared" si="212"/>
        <v>#DIV/0!</v>
      </c>
      <c r="AE155" s="77"/>
      <c r="AF155" s="27">
        <v>15</v>
      </c>
      <c r="AG155" s="172"/>
      <c r="AH155" s="173"/>
      <c r="AI155" s="173"/>
      <c r="AJ155" s="173"/>
      <c r="AK155" s="174"/>
      <c r="AL155" s="161"/>
      <c r="AM155" s="162"/>
      <c r="AN155" s="162"/>
      <c r="AO155" s="163"/>
      <c r="AP155" s="78">
        <f>SUMIFS(実績!見積額13,実績!報告者名13,$K$1,実績!大将ｺｰﾄﾞ13,$BL155)</f>
        <v>0</v>
      </c>
      <c r="AQ155" s="79"/>
      <c r="AR155" s="79"/>
      <c r="AS155" s="80"/>
      <c r="AT155" s="76" t="e">
        <f t="shared" si="208"/>
        <v>#DIV/0!</v>
      </c>
      <c r="AU155" s="77"/>
      <c r="AV155" s="156">
        <f>COUNTIFS(実績!報告者名13,$K$1,実績!大将ｺｰﾄﾞ13,$BL155)</f>
        <v>0</v>
      </c>
      <c r="AW155" s="157"/>
      <c r="AX155" s="78">
        <f>SUMIFS(実績!販売利益13,実績!報告者名13,$K$1,実績!大将ｺｰﾄﾞ13,$BL155)</f>
        <v>0</v>
      </c>
      <c r="AY155" s="79"/>
      <c r="AZ155" s="79"/>
      <c r="BA155" s="80"/>
      <c r="BB155" s="76" t="e">
        <f t="shared" si="209"/>
        <v>#DIV/0!</v>
      </c>
      <c r="BC155" s="95"/>
      <c r="BD155" s="77"/>
      <c r="BE155" s="109">
        <f>SUMIFS(行動!件数行動,行動!対象者名,$K$1,行動!大将ｺｰﾄﾞ行動,$BL155)</f>
        <v>0</v>
      </c>
      <c r="BF155" s="111"/>
      <c r="BG155" s="109">
        <f>SUMIFS(見積!見積数,見積!報告者名,$K$1,見積!大将ｺｰﾄﾞ,$BL155)</f>
        <v>0</v>
      </c>
      <c r="BH155" s="111"/>
      <c r="BI155" s="76" t="e">
        <f t="shared" si="210"/>
        <v>#DIV/0!</v>
      </c>
      <c r="BJ155" s="77"/>
      <c r="BK155" s="29">
        <v>1507</v>
      </c>
      <c r="BL155" s="29">
        <v>485</v>
      </c>
    </row>
    <row r="156" spans="1:91" x14ac:dyDescent="0.45">
      <c r="A156" s="27">
        <v>6</v>
      </c>
      <c r="B156" s="172"/>
      <c r="C156" s="173"/>
      <c r="D156" s="173"/>
      <c r="E156" s="173"/>
      <c r="F156" s="174"/>
      <c r="G156" s="161"/>
      <c r="H156" s="162"/>
      <c r="I156" s="162"/>
      <c r="J156" s="163"/>
      <c r="K156" s="78">
        <f>SUMIFS(実績!見積額13,実績!報告者名13,$K$1,実績!大将ｺｰﾄﾞ13,$BK156)</f>
        <v>0</v>
      </c>
      <c r="L156" s="79"/>
      <c r="M156" s="79"/>
      <c r="N156" s="80"/>
      <c r="O156" s="76" t="e">
        <f t="shared" si="211"/>
        <v>#DIV/0!</v>
      </c>
      <c r="P156" s="77"/>
      <c r="Q156" s="156">
        <f>COUNTIFS(実績!報告者名13,$K$1,実績!大将ｺｰﾄﾞ13,$BK156)</f>
        <v>0</v>
      </c>
      <c r="R156" s="157"/>
      <c r="S156" s="78">
        <f>SUMIFS(実績!販売利益13,実績!報告者名13,$K$1,実績!大将ｺｰﾄﾞ13,$BK156)</f>
        <v>0</v>
      </c>
      <c r="T156" s="79"/>
      <c r="U156" s="79"/>
      <c r="V156" s="80"/>
      <c r="W156" s="76" t="e">
        <f t="shared" si="207"/>
        <v>#DIV/0!</v>
      </c>
      <c r="X156" s="95"/>
      <c r="Y156" s="77"/>
      <c r="Z156" s="109">
        <f>SUMIFS(行動!件数行動,行動!対象者名,$K$1,行動!大将ｺｰﾄﾞ行動,$BK156)</f>
        <v>0</v>
      </c>
      <c r="AA156" s="111"/>
      <c r="AB156" s="109">
        <f>SUMIFS(見積!見積数,見積!報告者名,$K$1,見積!大将ｺｰﾄﾞ,$BK156)</f>
        <v>0</v>
      </c>
      <c r="AC156" s="111"/>
      <c r="AD156" s="76" t="e">
        <f t="shared" si="212"/>
        <v>#DIV/0!</v>
      </c>
      <c r="AE156" s="77"/>
      <c r="AF156" s="27">
        <v>16</v>
      </c>
      <c r="AG156" s="172"/>
      <c r="AH156" s="173"/>
      <c r="AI156" s="173"/>
      <c r="AJ156" s="173"/>
      <c r="AK156" s="174"/>
      <c r="AL156" s="161"/>
      <c r="AM156" s="162"/>
      <c r="AN156" s="162"/>
      <c r="AO156" s="163"/>
      <c r="AP156" s="78">
        <f>SUMIFS(実績!見積額13,実績!報告者名13,$K$1,実績!大将ｺｰﾄﾞ13,$BL156)</f>
        <v>0</v>
      </c>
      <c r="AQ156" s="79"/>
      <c r="AR156" s="79"/>
      <c r="AS156" s="80"/>
      <c r="AT156" s="76" t="e">
        <f t="shared" si="208"/>
        <v>#DIV/0!</v>
      </c>
      <c r="AU156" s="77"/>
      <c r="AV156" s="156">
        <f>COUNTIFS(実績!報告者名13,$K$1,実績!大将ｺｰﾄﾞ13,$BL156)</f>
        <v>0</v>
      </c>
      <c r="AW156" s="157"/>
      <c r="AX156" s="78">
        <f>SUMIFS(実績!販売利益13,実績!報告者名13,$K$1,実績!大将ｺｰﾄﾞ13,$BL156)</f>
        <v>0</v>
      </c>
      <c r="AY156" s="79"/>
      <c r="AZ156" s="79"/>
      <c r="BA156" s="80"/>
      <c r="BB156" s="76" t="e">
        <f t="shared" si="209"/>
        <v>#DIV/0!</v>
      </c>
      <c r="BC156" s="95"/>
      <c r="BD156" s="77"/>
      <c r="BE156" s="109">
        <f>SUMIFS(行動!件数行動,行動!対象者名,$K$1,行動!大将ｺｰﾄﾞ行動,$BL156)</f>
        <v>0</v>
      </c>
      <c r="BF156" s="111"/>
      <c r="BG156" s="109">
        <f>SUMIFS(見積!見積数,見積!報告者名,$K$1,見積!大将ｺｰﾄﾞ,$BL156)</f>
        <v>0</v>
      </c>
      <c r="BH156" s="111"/>
      <c r="BI156" s="76" t="e">
        <f t="shared" si="210"/>
        <v>#DIV/0!</v>
      </c>
      <c r="BJ156" s="77"/>
      <c r="BK156" s="29">
        <v>3297</v>
      </c>
      <c r="BL156" s="29">
        <v>250</v>
      </c>
    </row>
    <row r="157" spans="1:91" x14ac:dyDescent="0.45">
      <c r="A157" s="27">
        <v>7</v>
      </c>
      <c r="B157" s="172"/>
      <c r="C157" s="173"/>
      <c r="D157" s="173"/>
      <c r="E157" s="173"/>
      <c r="F157" s="174"/>
      <c r="G157" s="161"/>
      <c r="H157" s="162"/>
      <c r="I157" s="162"/>
      <c r="J157" s="163"/>
      <c r="K157" s="78">
        <f>SUMIFS(実績!見積額13,実績!報告者名13,$K$1,実績!大将ｺｰﾄﾞ13,$BK157)</f>
        <v>0</v>
      </c>
      <c r="L157" s="79"/>
      <c r="M157" s="79"/>
      <c r="N157" s="80"/>
      <c r="O157" s="76" t="e">
        <f t="shared" si="211"/>
        <v>#DIV/0!</v>
      </c>
      <c r="P157" s="77"/>
      <c r="Q157" s="156">
        <f>COUNTIFS(実績!報告者名13,$K$1,実績!大将ｺｰﾄﾞ13,$BK157)</f>
        <v>0</v>
      </c>
      <c r="R157" s="157"/>
      <c r="S157" s="78">
        <f>SUMIFS(実績!販売利益13,実績!報告者名13,$K$1,実績!大将ｺｰﾄﾞ13,$BK157)</f>
        <v>0</v>
      </c>
      <c r="T157" s="79"/>
      <c r="U157" s="79"/>
      <c r="V157" s="80"/>
      <c r="W157" s="76" t="e">
        <f t="shared" si="207"/>
        <v>#DIV/0!</v>
      </c>
      <c r="X157" s="95"/>
      <c r="Y157" s="77"/>
      <c r="Z157" s="109">
        <f>SUMIFS(行動!件数行動,行動!対象者名,$K$1,行動!大将ｺｰﾄﾞ行動,$BK157)</f>
        <v>0</v>
      </c>
      <c r="AA157" s="111"/>
      <c r="AB157" s="109">
        <f>SUMIFS(見積!見積数,見積!報告者名,$K$1,見積!大将ｺｰﾄﾞ,$BK157)</f>
        <v>0</v>
      </c>
      <c r="AC157" s="111"/>
      <c r="AD157" s="76" t="e">
        <f t="shared" si="212"/>
        <v>#DIV/0!</v>
      </c>
      <c r="AE157" s="77"/>
      <c r="AF157" s="27">
        <v>17</v>
      </c>
      <c r="AG157" s="172"/>
      <c r="AH157" s="173"/>
      <c r="AI157" s="173"/>
      <c r="AJ157" s="173"/>
      <c r="AK157" s="174"/>
      <c r="AL157" s="161"/>
      <c r="AM157" s="162"/>
      <c r="AN157" s="162"/>
      <c r="AO157" s="163"/>
      <c r="AP157" s="78">
        <f>SUMIFS(実績!見積額13,実績!報告者名13,$K$1,実績!大将ｺｰﾄﾞ13,$BL157)</f>
        <v>0</v>
      </c>
      <c r="AQ157" s="79"/>
      <c r="AR157" s="79"/>
      <c r="AS157" s="80"/>
      <c r="AT157" s="76" t="e">
        <f t="shared" si="208"/>
        <v>#DIV/0!</v>
      </c>
      <c r="AU157" s="77"/>
      <c r="AV157" s="156">
        <f>COUNTIFS(実績!報告者名13,$K$1,実績!大将ｺｰﾄﾞ13,$BL157)</f>
        <v>0</v>
      </c>
      <c r="AW157" s="157"/>
      <c r="AX157" s="78">
        <f>SUMIFS(実績!販売利益13,実績!報告者名13,$K$1,実績!大将ｺｰﾄﾞ13,$BL157)</f>
        <v>0</v>
      </c>
      <c r="AY157" s="79"/>
      <c r="AZ157" s="79"/>
      <c r="BA157" s="80"/>
      <c r="BB157" s="76" t="e">
        <f t="shared" si="209"/>
        <v>#DIV/0!</v>
      </c>
      <c r="BC157" s="95"/>
      <c r="BD157" s="77"/>
      <c r="BE157" s="109">
        <f>SUMIFS(行動!件数行動,行動!対象者名,$K$1,行動!大将ｺｰﾄﾞ行動,$BL157)</f>
        <v>0</v>
      </c>
      <c r="BF157" s="111"/>
      <c r="BG157" s="109">
        <f>SUMIFS(見積!見積数,見積!報告者名,$K$1,見積!大将ｺｰﾄﾞ,$BL157)</f>
        <v>0</v>
      </c>
      <c r="BH157" s="111"/>
      <c r="BI157" s="76" t="e">
        <f t="shared" si="210"/>
        <v>#DIV/0!</v>
      </c>
      <c r="BJ157" s="77"/>
      <c r="BK157" s="29">
        <v>1400</v>
      </c>
      <c r="BL157" s="29">
        <v>290</v>
      </c>
    </row>
    <row r="158" spans="1:91" x14ac:dyDescent="0.45">
      <c r="A158" s="27">
        <v>8</v>
      </c>
      <c r="B158" s="172"/>
      <c r="C158" s="173"/>
      <c r="D158" s="173"/>
      <c r="E158" s="173"/>
      <c r="F158" s="174"/>
      <c r="G158" s="161"/>
      <c r="H158" s="162"/>
      <c r="I158" s="162"/>
      <c r="J158" s="163"/>
      <c r="K158" s="78">
        <f>SUMIFS(実績!見積額13,実績!報告者名13,$K$1,実績!大将ｺｰﾄﾞ13,$BK158)</f>
        <v>0</v>
      </c>
      <c r="L158" s="79"/>
      <c r="M158" s="79"/>
      <c r="N158" s="80"/>
      <c r="O158" s="76" t="e">
        <f t="shared" si="211"/>
        <v>#DIV/0!</v>
      </c>
      <c r="P158" s="77"/>
      <c r="Q158" s="156">
        <f>COUNTIFS(実績!報告者名13,$K$1,実績!大将ｺｰﾄﾞ13,$BK158)</f>
        <v>0</v>
      </c>
      <c r="R158" s="157"/>
      <c r="S158" s="78">
        <f>SUMIFS(実績!販売利益13,実績!報告者名13,$K$1,実績!大将ｺｰﾄﾞ13,$BK158)</f>
        <v>0</v>
      </c>
      <c r="T158" s="79"/>
      <c r="U158" s="79"/>
      <c r="V158" s="80"/>
      <c r="W158" s="76" t="e">
        <f t="shared" si="207"/>
        <v>#DIV/0!</v>
      </c>
      <c r="X158" s="95"/>
      <c r="Y158" s="77"/>
      <c r="Z158" s="109">
        <f>SUMIFS(行動!件数行動,行動!対象者名,$K$1,行動!大将ｺｰﾄﾞ行動,$BK158)</f>
        <v>0</v>
      </c>
      <c r="AA158" s="111"/>
      <c r="AB158" s="109">
        <f>SUMIFS(見積!見積数,見積!報告者名,$K$1,見積!大将ｺｰﾄﾞ,$BK158)</f>
        <v>0</v>
      </c>
      <c r="AC158" s="111"/>
      <c r="AD158" s="76" t="e">
        <f t="shared" si="212"/>
        <v>#DIV/0!</v>
      </c>
      <c r="AE158" s="77"/>
      <c r="AF158" s="27">
        <v>18</v>
      </c>
      <c r="AG158" s="172"/>
      <c r="AH158" s="173"/>
      <c r="AI158" s="173"/>
      <c r="AJ158" s="173"/>
      <c r="AK158" s="174"/>
      <c r="AL158" s="161"/>
      <c r="AM158" s="162"/>
      <c r="AN158" s="162"/>
      <c r="AO158" s="163"/>
      <c r="AP158" s="78">
        <f>SUMIFS(実績!見積額13,実績!報告者名13,$K$1,実績!大将ｺｰﾄﾞ13,$BL158)</f>
        <v>0</v>
      </c>
      <c r="AQ158" s="79"/>
      <c r="AR158" s="79"/>
      <c r="AS158" s="80"/>
      <c r="AT158" s="76" t="e">
        <f t="shared" si="208"/>
        <v>#DIV/0!</v>
      </c>
      <c r="AU158" s="77"/>
      <c r="AV158" s="156">
        <f>COUNTIFS(実績!報告者名13,$K$1,実績!大将ｺｰﾄﾞ13,$BL158)</f>
        <v>0</v>
      </c>
      <c r="AW158" s="157"/>
      <c r="AX158" s="78">
        <f>SUMIFS(実績!販売利益13,実績!報告者名13,$K$1,実績!大将ｺｰﾄﾞ13,$BL158)</f>
        <v>0</v>
      </c>
      <c r="AY158" s="79"/>
      <c r="AZ158" s="79"/>
      <c r="BA158" s="80"/>
      <c r="BB158" s="76" t="e">
        <f t="shared" si="209"/>
        <v>#DIV/0!</v>
      </c>
      <c r="BC158" s="95"/>
      <c r="BD158" s="77"/>
      <c r="BE158" s="109">
        <f>SUMIFS(行動!件数行動,行動!対象者名,$K$1,行動!大将ｺｰﾄﾞ行動,$BL158)</f>
        <v>0</v>
      </c>
      <c r="BF158" s="111"/>
      <c r="BG158" s="109">
        <f>SUMIFS(見積!見積数,見積!報告者名,$K$1,見積!大将ｺｰﾄﾞ,$BL158)</f>
        <v>0</v>
      </c>
      <c r="BH158" s="111"/>
      <c r="BI158" s="76" t="e">
        <f t="shared" si="210"/>
        <v>#DIV/0!</v>
      </c>
      <c r="BJ158" s="77"/>
      <c r="BK158" s="29">
        <v>1503</v>
      </c>
      <c r="BL158" s="29">
        <v>3369</v>
      </c>
    </row>
    <row r="159" spans="1:91" x14ac:dyDescent="0.45">
      <c r="A159" s="27">
        <v>9</v>
      </c>
      <c r="B159" s="172"/>
      <c r="C159" s="173"/>
      <c r="D159" s="173"/>
      <c r="E159" s="173"/>
      <c r="F159" s="174"/>
      <c r="G159" s="161"/>
      <c r="H159" s="162"/>
      <c r="I159" s="162"/>
      <c r="J159" s="163"/>
      <c r="K159" s="78">
        <f>SUMIFS(実績!見積額13,実績!報告者名13,$K$1,実績!大将ｺｰﾄﾞ13,$BK159)</f>
        <v>0</v>
      </c>
      <c r="L159" s="79"/>
      <c r="M159" s="79"/>
      <c r="N159" s="80"/>
      <c r="O159" s="76" t="e">
        <f t="shared" si="211"/>
        <v>#DIV/0!</v>
      </c>
      <c r="P159" s="77"/>
      <c r="Q159" s="156">
        <f>COUNTIFS(実績!報告者名13,$K$1,実績!大将ｺｰﾄﾞ13,$BK159)</f>
        <v>0</v>
      </c>
      <c r="R159" s="157"/>
      <c r="S159" s="78">
        <f>SUMIFS(実績!販売利益13,実績!報告者名13,$K$1,実績!大将ｺｰﾄﾞ13,$BK159)</f>
        <v>0</v>
      </c>
      <c r="T159" s="79"/>
      <c r="U159" s="79"/>
      <c r="V159" s="80"/>
      <c r="W159" s="76" t="e">
        <f t="shared" si="207"/>
        <v>#DIV/0!</v>
      </c>
      <c r="X159" s="95"/>
      <c r="Y159" s="77"/>
      <c r="Z159" s="109">
        <f>SUMIFS(行動!件数行動,行動!対象者名,$K$1,行動!大将ｺｰﾄﾞ行動,$BK159)</f>
        <v>0</v>
      </c>
      <c r="AA159" s="111"/>
      <c r="AB159" s="109">
        <f>SUMIFS(見積!見積数,見積!報告者名,$K$1,見積!大将ｺｰﾄﾞ,$BK159)</f>
        <v>0</v>
      </c>
      <c r="AC159" s="111"/>
      <c r="AD159" s="76" t="e">
        <f t="shared" si="212"/>
        <v>#DIV/0!</v>
      </c>
      <c r="AE159" s="77"/>
      <c r="AF159" s="27">
        <v>19</v>
      </c>
      <c r="AG159" s="172"/>
      <c r="AH159" s="173"/>
      <c r="AI159" s="173"/>
      <c r="AJ159" s="173"/>
      <c r="AK159" s="174"/>
      <c r="AL159" s="161"/>
      <c r="AM159" s="162"/>
      <c r="AN159" s="162"/>
      <c r="AO159" s="163"/>
      <c r="AP159" s="78">
        <f>SUMIFS(実績!見積額13,実績!報告者名13,$K$1,実績!大将ｺｰﾄﾞ13,$BL159)</f>
        <v>0</v>
      </c>
      <c r="AQ159" s="79"/>
      <c r="AR159" s="79"/>
      <c r="AS159" s="80"/>
      <c r="AT159" s="76" t="e">
        <f t="shared" si="208"/>
        <v>#DIV/0!</v>
      </c>
      <c r="AU159" s="77"/>
      <c r="AV159" s="156">
        <f>COUNTIFS(実績!報告者名13,$K$1,実績!大将ｺｰﾄﾞ13,$BL159)</f>
        <v>0</v>
      </c>
      <c r="AW159" s="157"/>
      <c r="AX159" s="78">
        <f>SUMIFS(実績!販売利益13,実績!報告者名13,$K$1,実績!大将ｺｰﾄﾞ13,$BL159)</f>
        <v>0</v>
      </c>
      <c r="AY159" s="79"/>
      <c r="AZ159" s="79"/>
      <c r="BA159" s="80"/>
      <c r="BB159" s="76" t="e">
        <f t="shared" si="209"/>
        <v>#DIV/0!</v>
      </c>
      <c r="BC159" s="95"/>
      <c r="BD159" s="77"/>
      <c r="BE159" s="109">
        <f>SUMIFS(行動!件数行動,行動!対象者名,$K$1,行動!大将ｺｰﾄﾞ行動,$BL159)</f>
        <v>0</v>
      </c>
      <c r="BF159" s="111"/>
      <c r="BG159" s="109">
        <f>SUMIFS(見積!見積数,見積!報告者名,$K$1,見積!大将ｺｰﾄﾞ,$BL159)</f>
        <v>0</v>
      </c>
      <c r="BH159" s="111"/>
      <c r="BI159" s="76" t="e">
        <f t="shared" si="210"/>
        <v>#DIV/0!</v>
      </c>
      <c r="BJ159" s="77"/>
      <c r="BK159" s="29">
        <v>1373</v>
      </c>
      <c r="BL159" s="29">
        <v>1328</v>
      </c>
    </row>
    <row r="160" spans="1:91" x14ac:dyDescent="0.45">
      <c r="A160" s="27">
        <v>10</v>
      </c>
      <c r="B160" s="158"/>
      <c r="C160" s="159"/>
      <c r="D160" s="159"/>
      <c r="E160" s="159"/>
      <c r="F160" s="160"/>
      <c r="G160" s="78"/>
      <c r="H160" s="79"/>
      <c r="I160" s="79"/>
      <c r="J160" s="80"/>
      <c r="K160" s="78">
        <f>SUMIFS(実績!見積額13,実績!報告者名13,$K$1,実績!大将ｺｰﾄﾞ13,$BK160)</f>
        <v>0</v>
      </c>
      <c r="L160" s="79"/>
      <c r="M160" s="79"/>
      <c r="N160" s="80"/>
      <c r="O160" s="76" t="e">
        <f>K160/G160</f>
        <v>#DIV/0!</v>
      </c>
      <c r="P160" s="77"/>
      <c r="Q160" s="156">
        <f>COUNTIFS(実績!報告者名13,$K$1,実績!大将ｺｰﾄﾞ13,$BK160)</f>
        <v>0</v>
      </c>
      <c r="R160" s="157"/>
      <c r="S160" s="78">
        <f>SUMIFS(実績!販売利益13,実績!報告者名13,$K$1,実績!大将ｺｰﾄﾞ13,$BK160)</f>
        <v>0</v>
      </c>
      <c r="T160" s="79"/>
      <c r="U160" s="79"/>
      <c r="V160" s="80"/>
      <c r="W160" s="76" t="e">
        <f>S160/K160</f>
        <v>#DIV/0!</v>
      </c>
      <c r="X160" s="95"/>
      <c r="Y160" s="77"/>
      <c r="Z160" s="109">
        <f>SUMIFS(行動!件数行動,行動!対象者名,$K$1,行動!大将ｺｰﾄﾞ行動,$BK160)</f>
        <v>0</v>
      </c>
      <c r="AA160" s="111"/>
      <c r="AB160" s="109">
        <f>SUMIFS(見積!見積数,見積!報告者名,$K$1,見積!大将ｺｰﾄﾞ,$BK160)</f>
        <v>0</v>
      </c>
      <c r="AC160" s="111"/>
      <c r="AD160" s="76" t="e">
        <f>Q160/AB160</f>
        <v>#DIV/0!</v>
      </c>
      <c r="AE160" s="77"/>
      <c r="AF160" s="27">
        <v>20</v>
      </c>
      <c r="AG160" s="158"/>
      <c r="AH160" s="159"/>
      <c r="AI160" s="159"/>
      <c r="AJ160" s="159"/>
      <c r="AK160" s="160"/>
      <c r="AL160" s="78"/>
      <c r="AM160" s="79"/>
      <c r="AN160" s="79"/>
      <c r="AO160" s="80"/>
      <c r="AP160" s="78">
        <f>SUMIFS(実績!見積額13,実績!報告者名13,$K$1,実績!大将ｺｰﾄﾞ13,$BL160)</f>
        <v>0</v>
      </c>
      <c r="AQ160" s="79"/>
      <c r="AR160" s="79"/>
      <c r="AS160" s="80"/>
      <c r="AT160" s="76" t="e">
        <f t="shared" si="208"/>
        <v>#DIV/0!</v>
      </c>
      <c r="AU160" s="77"/>
      <c r="AV160" s="156">
        <f>COUNTIFS(実績!報告者名13,$K$1,実績!大将ｺｰﾄﾞ13,$BL160)</f>
        <v>0</v>
      </c>
      <c r="AW160" s="157"/>
      <c r="AX160" s="78">
        <f>SUMIFS(実績!販売利益13,実績!報告者名13,$K$1,実績!大将ｺｰﾄﾞ13,$BL160)</f>
        <v>0</v>
      </c>
      <c r="AY160" s="79"/>
      <c r="AZ160" s="79"/>
      <c r="BA160" s="80"/>
      <c r="BB160" s="76" t="e">
        <f t="shared" si="209"/>
        <v>#DIV/0!</v>
      </c>
      <c r="BC160" s="95"/>
      <c r="BD160" s="77"/>
      <c r="BE160" s="109">
        <f>SUMIFS(行動!件数行動,行動!対象者名,$K$1,行動!大将ｺｰﾄﾞ行動,$BL160)</f>
        <v>0</v>
      </c>
      <c r="BF160" s="111"/>
      <c r="BG160" s="109">
        <f>SUMIFS(見積!見積数,見積!報告者名,$K$1,見積!大将ｺｰﾄﾞ,$BL160)</f>
        <v>0</v>
      </c>
      <c r="BH160" s="111"/>
      <c r="BI160" s="76" t="e">
        <f t="shared" si="210"/>
        <v>#DIV/0!</v>
      </c>
      <c r="BJ160" s="77"/>
      <c r="BK160" s="29">
        <v>1286</v>
      </c>
      <c r="BL160" s="29">
        <v>1464</v>
      </c>
    </row>
    <row r="161" spans="63:63" x14ac:dyDescent="0.45">
      <c r="BK161"/>
    </row>
    <row r="162" spans="63:63" x14ac:dyDescent="0.45">
      <c r="BK162"/>
    </row>
    <row r="163" spans="63:63" x14ac:dyDescent="0.45">
      <c r="BK163"/>
    </row>
    <row r="164" spans="63:63" x14ac:dyDescent="0.45">
      <c r="BK164"/>
    </row>
    <row r="165" spans="63:63" x14ac:dyDescent="0.45">
      <c r="BK165"/>
    </row>
    <row r="166" spans="63:63" x14ac:dyDescent="0.45">
      <c r="BK166"/>
    </row>
    <row r="167" spans="63:63" x14ac:dyDescent="0.45">
      <c r="BK167"/>
    </row>
    <row r="168" spans="63:63" x14ac:dyDescent="0.45">
      <c r="BK168"/>
    </row>
    <row r="169" spans="63:63" x14ac:dyDescent="0.45">
      <c r="BK169"/>
    </row>
    <row r="170" spans="63:63" x14ac:dyDescent="0.45">
      <c r="BK170"/>
    </row>
  </sheetData>
  <mergeCells count="3199">
    <mergeCell ref="R1:T1"/>
    <mergeCell ref="Z1:AC1"/>
    <mergeCell ref="A14:F15"/>
    <mergeCell ref="G14:K14"/>
    <mergeCell ref="L14:N14"/>
    <mergeCell ref="O14:P14"/>
    <mergeCell ref="Q14:S14"/>
    <mergeCell ref="T14:U14"/>
    <mergeCell ref="V14:X14"/>
    <mergeCell ref="Y14:Z14"/>
    <mergeCell ref="AN15:AO15"/>
    <mergeCell ref="AP15:AR15"/>
    <mergeCell ref="AS15:AT15"/>
    <mergeCell ref="AU15:AW15"/>
    <mergeCell ref="AX15:AY15"/>
    <mergeCell ref="V15:X15"/>
    <mergeCell ref="Y15:Z15"/>
    <mergeCell ref="AA15:AC15"/>
    <mergeCell ref="AD15:AE15"/>
    <mergeCell ref="AF15:AH15"/>
    <mergeCell ref="AI15:AJ15"/>
    <mergeCell ref="CI16:CK16"/>
    <mergeCell ref="CL16:CM16"/>
    <mergeCell ref="CB14:CC14"/>
    <mergeCell ref="CD14:CF14"/>
    <mergeCell ref="CG14:CH14"/>
    <mergeCell ref="CI14:CM14"/>
    <mergeCell ref="G15:I15"/>
    <mergeCell ref="J15:K15"/>
    <mergeCell ref="L15:N15"/>
    <mergeCell ref="O15:P15"/>
    <mergeCell ref="Q15:S15"/>
    <mergeCell ref="T15:U15"/>
    <mergeCell ref="BJ14:BL14"/>
    <mergeCell ref="BM14:BN14"/>
    <mergeCell ref="BO14:BS14"/>
    <mergeCell ref="BT14:BV14"/>
    <mergeCell ref="BW14:BX14"/>
    <mergeCell ref="BY14:CA14"/>
    <mergeCell ref="AS14:AT14"/>
    <mergeCell ref="AU14:AY14"/>
    <mergeCell ref="AZ14:BB14"/>
    <mergeCell ref="BC14:BD14"/>
    <mergeCell ref="BE14:BG14"/>
    <mergeCell ref="BH14:BI14"/>
    <mergeCell ref="AA14:AE14"/>
    <mergeCell ref="AF14:AH14"/>
    <mergeCell ref="AI14:AJ14"/>
    <mergeCell ref="AK14:AM14"/>
    <mergeCell ref="AN14:AO14"/>
    <mergeCell ref="AP14:AR14"/>
    <mergeCell ref="T16:U16"/>
    <mergeCell ref="V16:X16"/>
    <mergeCell ref="Y16:Z16"/>
    <mergeCell ref="AA16:AC16"/>
    <mergeCell ref="AD16:AE16"/>
    <mergeCell ref="AF16:AH16"/>
    <mergeCell ref="CD15:CF15"/>
    <mergeCell ref="CG15:CH15"/>
    <mergeCell ref="CI15:CK15"/>
    <mergeCell ref="CL15:CM15"/>
    <mergeCell ref="A16:F16"/>
    <mergeCell ref="G16:I16"/>
    <mergeCell ref="J16:K16"/>
    <mergeCell ref="L16:N16"/>
    <mergeCell ref="O16:P16"/>
    <mergeCell ref="Q16:S16"/>
    <mergeCell ref="BO15:BQ15"/>
    <mergeCell ref="BR15:BS15"/>
    <mergeCell ref="BT15:BV15"/>
    <mergeCell ref="BW15:BX15"/>
    <mergeCell ref="BY15:CA15"/>
    <mergeCell ref="CB15:CC15"/>
    <mergeCell ref="AZ15:BB15"/>
    <mergeCell ref="BC15:BD15"/>
    <mergeCell ref="BE15:BG15"/>
    <mergeCell ref="BH15:BI15"/>
    <mergeCell ref="BJ15:BL15"/>
    <mergeCell ref="BM15:BN15"/>
    <mergeCell ref="AK15:AM15"/>
    <mergeCell ref="CB16:CC16"/>
    <mergeCell ref="CD16:CF16"/>
    <mergeCell ref="CG16:CH16"/>
    <mergeCell ref="BM16:BN16"/>
    <mergeCell ref="BO16:BQ16"/>
    <mergeCell ref="BR16:BS16"/>
    <mergeCell ref="BT16:BV16"/>
    <mergeCell ref="BW16:BX16"/>
    <mergeCell ref="BY16:CA16"/>
    <mergeCell ref="AX16:AY16"/>
    <mergeCell ref="AZ16:BB16"/>
    <mergeCell ref="BC16:BD16"/>
    <mergeCell ref="BE16:BG16"/>
    <mergeCell ref="BH16:BI16"/>
    <mergeCell ref="BJ16:BL16"/>
    <mergeCell ref="AI16:AJ16"/>
    <mergeCell ref="AK16:AM16"/>
    <mergeCell ref="AN16:AO16"/>
    <mergeCell ref="AP16:AR16"/>
    <mergeCell ref="AS16:AT16"/>
    <mergeCell ref="AU16:AW16"/>
    <mergeCell ref="CL17:CM17"/>
    <mergeCell ref="BJ17:BL17"/>
    <mergeCell ref="BM17:BN17"/>
    <mergeCell ref="BO17:BQ17"/>
    <mergeCell ref="BR17:BS17"/>
    <mergeCell ref="BT17:BV17"/>
    <mergeCell ref="BW17:BX17"/>
    <mergeCell ref="AU17:AW17"/>
    <mergeCell ref="AX17:AY17"/>
    <mergeCell ref="AZ17:BB17"/>
    <mergeCell ref="BC17:BD17"/>
    <mergeCell ref="BE17:BG17"/>
    <mergeCell ref="BH17:BI17"/>
    <mergeCell ref="BY17:CA17"/>
    <mergeCell ref="CB17:CC17"/>
    <mergeCell ref="CD17:CF17"/>
    <mergeCell ref="CG17:CH17"/>
    <mergeCell ref="CI17:CK17"/>
    <mergeCell ref="Q17:S17"/>
    <mergeCell ref="T17:U17"/>
    <mergeCell ref="V17:X17"/>
    <mergeCell ref="Y17:Z17"/>
    <mergeCell ref="AA17:AC17"/>
    <mergeCell ref="AD17:AE17"/>
    <mergeCell ref="A17:F17"/>
    <mergeCell ref="G17:I17"/>
    <mergeCell ref="J17:K17"/>
    <mergeCell ref="L17:N17"/>
    <mergeCell ref="O17:P17"/>
    <mergeCell ref="V19:X19"/>
    <mergeCell ref="Y19:Z19"/>
    <mergeCell ref="AA19:AC19"/>
    <mergeCell ref="AD19:AE19"/>
    <mergeCell ref="CB18:CC18"/>
    <mergeCell ref="CD18:CF18"/>
    <mergeCell ref="CG18:CH18"/>
    <mergeCell ref="CI18:CK18"/>
    <mergeCell ref="AF17:AH17"/>
    <mergeCell ref="AI17:AJ17"/>
    <mergeCell ref="AK17:AM17"/>
    <mergeCell ref="AN17:AO17"/>
    <mergeCell ref="AP17:AR17"/>
    <mergeCell ref="AS17:AT17"/>
    <mergeCell ref="T18:U18"/>
    <mergeCell ref="V18:X18"/>
    <mergeCell ref="Y18:Z18"/>
    <mergeCell ref="AA18:AC18"/>
    <mergeCell ref="AD18:AE18"/>
    <mergeCell ref="CL18:CM18"/>
    <mergeCell ref="A19:F19"/>
    <mergeCell ref="G19:I19"/>
    <mergeCell ref="J19:K19"/>
    <mergeCell ref="L19:N19"/>
    <mergeCell ref="O19:P19"/>
    <mergeCell ref="BM18:BN18"/>
    <mergeCell ref="BO18:BQ18"/>
    <mergeCell ref="BR18:BS18"/>
    <mergeCell ref="BT18:BV18"/>
    <mergeCell ref="BW18:BX18"/>
    <mergeCell ref="BY18:CA18"/>
    <mergeCell ref="AX18:AY18"/>
    <mergeCell ref="AZ18:BB18"/>
    <mergeCell ref="BC18:BD18"/>
    <mergeCell ref="BE18:BG18"/>
    <mergeCell ref="BH18:BI18"/>
    <mergeCell ref="BJ18:BL18"/>
    <mergeCell ref="AI18:AJ18"/>
    <mergeCell ref="AK18:AM18"/>
    <mergeCell ref="AN18:AO18"/>
    <mergeCell ref="AP18:AR18"/>
    <mergeCell ref="AS18:AT18"/>
    <mergeCell ref="AU18:AW18"/>
    <mergeCell ref="AF18:AH18"/>
    <mergeCell ref="A18:F18"/>
    <mergeCell ref="G18:I18"/>
    <mergeCell ref="J18:K18"/>
    <mergeCell ref="L18:N18"/>
    <mergeCell ref="O18:P18"/>
    <mergeCell ref="Q18:S18"/>
    <mergeCell ref="A20:F20"/>
    <mergeCell ref="G20:I20"/>
    <mergeCell ref="J20:K20"/>
    <mergeCell ref="L20:N20"/>
    <mergeCell ref="O20:P20"/>
    <mergeCell ref="Q20:S20"/>
    <mergeCell ref="BY19:CA19"/>
    <mergeCell ref="CB19:CC19"/>
    <mergeCell ref="CD19:CF19"/>
    <mergeCell ref="CG19:CH19"/>
    <mergeCell ref="CI19:CK19"/>
    <mergeCell ref="CL19:CM19"/>
    <mergeCell ref="BJ19:BL19"/>
    <mergeCell ref="BM19:BN19"/>
    <mergeCell ref="BO19:BQ19"/>
    <mergeCell ref="BR19:BS19"/>
    <mergeCell ref="BT19:BV19"/>
    <mergeCell ref="BW19:BX19"/>
    <mergeCell ref="AU19:AW19"/>
    <mergeCell ref="AX19:AY19"/>
    <mergeCell ref="AZ19:BB19"/>
    <mergeCell ref="BC19:BD19"/>
    <mergeCell ref="BE19:BG19"/>
    <mergeCell ref="BH19:BI19"/>
    <mergeCell ref="AF19:AH19"/>
    <mergeCell ref="AI19:AJ19"/>
    <mergeCell ref="AK19:AM19"/>
    <mergeCell ref="AN19:AO19"/>
    <mergeCell ref="AP19:AR19"/>
    <mergeCell ref="AS19:AT19"/>
    <mergeCell ref="Q19:S19"/>
    <mergeCell ref="T19:U19"/>
    <mergeCell ref="AN25:AO25"/>
    <mergeCell ref="AP25:AR25"/>
    <mergeCell ref="AS25:AT25"/>
    <mergeCell ref="A25:F25"/>
    <mergeCell ref="G25:I25"/>
    <mergeCell ref="J25:K25"/>
    <mergeCell ref="L25:N25"/>
    <mergeCell ref="O25:P25"/>
    <mergeCell ref="BM20:BN20"/>
    <mergeCell ref="BO20:BQ20"/>
    <mergeCell ref="BR20:BS20"/>
    <mergeCell ref="BT20:BV20"/>
    <mergeCell ref="BW20:BX20"/>
    <mergeCell ref="BY20:CA20"/>
    <mergeCell ref="AX20:AY20"/>
    <mergeCell ref="AZ20:BB20"/>
    <mergeCell ref="BC20:BD20"/>
    <mergeCell ref="BE20:BG20"/>
    <mergeCell ref="BH20:BI20"/>
    <mergeCell ref="BJ20:BL20"/>
    <mergeCell ref="AI20:AJ20"/>
    <mergeCell ref="AK20:AM20"/>
    <mergeCell ref="AN20:AO20"/>
    <mergeCell ref="AP20:AR20"/>
    <mergeCell ref="AS20:AT20"/>
    <mergeCell ref="AU20:AW20"/>
    <mergeCell ref="T20:U20"/>
    <mergeCell ref="V20:X20"/>
    <mergeCell ref="Y20:Z20"/>
    <mergeCell ref="AA20:AC20"/>
    <mergeCell ref="AD20:AE20"/>
    <mergeCell ref="AF20:AH20"/>
    <mergeCell ref="A26:F26"/>
    <mergeCell ref="G26:I26"/>
    <mergeCell ref="L26:N26"/>
    <mergeCell ref="Q26:S26"/>
    <mergeCell ref="V26:X26"/>
    <mergeCell ref="AA26:AC26"/>
    <mergeCell ref="AD25:AE25"/>
    <mergeCell ref="CB20:CC20"/>
    <mergeCell ref="CD20:CF20"/>
    <mergeCell ref="CG20:CH20"/>
    <mergeCell ref="CI20:CK20"/>
    <mergeCell ref="CL20:CM20"/>
    <mergeCell ref="BY25:CA25"/>
    <mergeCell ref="CB25:CC25"/>
    <mergeCell ref="CD25:CF25"/>
    <mergeCell ref="CG25:CH25"/>
    <mergeCell ref="CI25:CK25"/>
    <mergeCell ref="CL25:CM25"/>
    <mergeCell ref="BJ25:BL25"/>
    <mergeCell ref="BM25:BN25"/>
    <mergeCell ref="BO25:BQ25"/>
    <mergeCell ref="BR25:BS25"/>
    <mergeCell ref="BT25:BV25"/>
    <mergeCell ref="BW25:BX25"/>
    <mergeCell ref="AU25:AW25"/>
    <mergeCell ref="AX25:AY25"/>
    <mergeCell ref="AZ25:BB25"/>
    <mergeCell ref="BC25:BD25"/>
    <mergeCell ref="BE25:BG25"/>
    <mergeCell ref="BH25:BI25"/>
    <mergeCell ref="AF25:AH25"/>
    <mergeCell ref="AI25:AJ25"/>
    <mergeCell ref="Q25:S25"/>
    <mergeCell ref="T25:U25"/>
    <mergeCell ref="V25:X25"/>
    <mergeCell ref="Y25:Z25"/>
    <mergeCell ref="AA25:AC25"/>
    <mergeCell ref="AA28:AC28"/>
    <mergeCell ref="BJ27:BL27"/>
    <mergeCell ref="BO27:BQ27"/>
    <mergeCell ref="BT27:BV27"/>
    <mergeCell ref="BY27:CA27"/>
    <mergeCell ref="CD27:CF27"/>
    <mergeCell ref="CI27:CK27"/>
    <mergeCell ref="AF27:AH27"/>
    <mergeCell ref="AK27:AM27"/>
    <mergeCell ref="AP27:AR27"/>
    <mergeCell ref="AU27:AW27"/>
    <mergeCell ref="AZ27:BB27"/>
    <mergeCell ref="BE27:BG27"/>
    <mergeCell ref="BE28:BG28"/>
    <mergeCell ref="BJ26:BL26"/>
    <mergeCell ref="BO26:BQ26"/>
    <mergeCell ref="BT26:BV26"/>
    <mergeCell ref="BY26:CA26"/>
    <mergeCell ref="CD26:CF26"/>
    <mergeCell ref="CI26:CK26"/>
    <mergeCell ref="AF26:AH26"/>
    <mergeCell ref="AK26:AM26"/>
    <mergeCell ref="AP26:AR26"/>
    <mergeCell ref="AU26:AW26"/>
    <mergeCell ref="AZ26:BB26"/>
    <mergeCell ref="BE26:BG26"/>
    <mergeCell ref="AK25:AM25"/>
    <mergeCell ref="A27:F27"/>
    <mergeCell ref="G27:I27"/>
    <mergeCell ref="L27:N27"/>
    <mergeCell ref="Q27:S27"/>
    <mergeCell ref="V27:X27"/>
    <mergeCell ref="AA27:AC27"/>
    <mergeCell ref="BY29:CA29"/>
    <mergeCell ref="CD29:CF29"/>
    <mergeCell ref="CI29:CK29"/>
    <mergeCell ref="AF29:AH29"/>
    <mergeCell ref="AK29:AM29"/>
    <mergeCell ref="AP29:AR29"/>
    <mergeCell ref="AU29:AW29"/>
    <mergeCell ref="AZ29:BB29"/>
    <mergeCell ref="BE29:BG29"/>
    <mergeCell ref="A29:F29"/>
    <mergeCell ref="G29:I29"/>
    <mergeCell ref="L29:N29"/>
    <mergeCell ref="Q29:S29"/>
    <mergeCell ref="V29:X29"/>
    <mergeCell ref="AA29:AC29"/>
    <mergeCell ref="BJ28:BL28"/>
    <mergeCell ref="BO28:BQ28"/>
    <mergeCell ref="BT28:BV28"/>
    <mergeCell ref="BY28:CA28"/>
    <mergeCell ref="CD28:CF28"/>
    <mergeCell ref="CI28:CK28"/>
    <mergeCell ref="AF28:AH28"/>
    <mergeCell ref="AK28:AM28"/>
    <mergeCell ref="AP28:AR28"/>
    <mergeCell ref="AU28:AW28"/>
    <mergeCell ref="AZ28:BB28"/>
    <mergeCell ref="A28:F28"/>
    <mergeCell ref="G28:I28"/>
    <mergeCell ref="L28:N28"/>
    <mergeCell ref="Q28:S28"/>
    <mergeCell ref="V28:X28"/>
    <mergeCell ref="AS33:AT33"/>
    <mergeCell ref="AU33:AW33"/>
    <mergeCell ref="T33:U33"/>
    <mergeCell ref="V33:X33"/>
    <mergeCell ref="Y33:Z33"/>
    <mergeCell ref="AA33:AC33"/>
    <mergeCell ref="AD33:AE33"/>
    <mergeCell ref="AF33:AH33"/>
    <mergeCell ref="A33:F33"/>
    <mergeCell ref="G33:I33"/>
    <mergeCell ref="J33:K33"/>
    <mergeCell ref="L33:N33"/>
    <mergeCell ref="O33:P33"/>
    <mergeCell ref="Q33:S33"/>
    <mergeCell ref="AK33:AM33"/>
    <mergeCell ref="AN33:AO33"/>
    <mergeCell ref="AP33:AR33"/>
    <mergeCell ref="A30:F30"/>
    <mergeCell ref="G30:I30"/>
    <mergeCell ref="J30:K30"/>
    <mergeCell ref="L30:N30"/>
    <mergeCell ref="O30:P30"/>
    <mergeCell ref="Q30:S30"/>
    <mergeCell ref="T30:U30"/>
    <mergeCell ref="V30:X30"/>
    <mergeCell ref="Y30:Z30"/>
    <mergeCell ref="AA30:AC30"/>
    <mergeCell ref="Q34:S34"/>
    <mergeCell ref="T34:U34"/>
    <mergeCell ref="V34:X34"/>
    <mergeCell ref="Y34:Z34"/>
    <mergeCell ref="AA34:AC34"/>
    <mergeCell ref="AD34:AE34"/>
    <mergeCell ref="CB33:CC33"/>
    <mergeCell ref="CD33:CF33"/>
    <mergeCell ref="CG33:CH33"/>
    <mergeCell ref="CI33:CK33"/>
    <mergeCell ref="CL33:CM33"/>
    <mergeCell ref="A34:F34"/>
    <mergeCell ref="G34:I34"/>
    <mergeCell ref="J34:K34"/>
    <mergeCell ref="L34:N34"/>
    <mergeCell ref="O34:P34"/>
    <mergeCell ref="BM33:BN33"/>
    <mergeCell ref="BO33:BQ33"/>
    <mergeCell ref="BR33:BS33"/>
    <mergeCell ref="BT33:BV33"/>
    <mergeCell ref="BW33:BX33"/>
    <mergeCell ref="BY33:CA33"/>
    <mergeCell ref="AX33:AY33"/>
    <mergeCell ref="AZ33:BB33"/>
    <mergeCell ref="BC33:BD33"/>
    <mergeCell ref="BE33:BG33"/>
    <mergeCell ref="BH33:BI33"/>
    <mergeCell ref="BJ33:BL33"/>
    <mergeCell ref="AI33:AJ33"/>
    <mergeCell ref="AD35:AE35"/>
    <mergeCell ref="AF35:AH35"/>
    <mergeCell ref="A35:F35"/>
    <mergeCell ref="G35:I35"/>
    <mergeCell ref="J35:K35"/>
    <mergeCell ref="L35:N35"/>
    <mergeCell ref="O35:P35"/>
    <mergeCell ref="Q35:S35"/>
    <mergeCell ref="BY34:CA34"/>
    <mergeCell ref="CB34:CC34"/>
    <mergeCell ref="CD34:CF34"/>
    <mergeCell ref="CG34:CH34"/>
    <mergeCell ref="CI34:CK34"/>
    <mergeCell ref="CL34:CM34"/>
    <mergeCell ref="BJ34:BL34"/>
    <mergeCell ref="BM34:BN34"/>
    <mergeCell ref="BO34:BQ34"/>
    <mergeCell ref="BR34:BS34"/>
    <mergeCell ref="BT34:BV34"/>
    <mergeCell ref="BW34:BX34"/>
    <mergeCell ref="AU34:AW34"/>
    <mergeCell ref="AX34:AY34"/>
    <mergeCell ref="AZ34:BB34"/>
    <mergeCell ref="BC34:BD34"/>
    <mergeCell ref="BE34:BG34"/>
    <mergeCell ref="BH34:BI34"/>
    <mergeCell ref="AF34:AH34"/>
    <mergeCell ref="AI34:AJ34"/>
    <mergeCell ref="AK34:AM34"/>
    <mergeCell ref="AN34:AO34"/>
    <mergeCell ref="AP34:AR34"/>
    <mergeCell ref="AS34:AT34"/>
    <mergeCell ref="CB35:CC35"/>
    <mergeCell ref="CD35:CF35"/>
    <mergeCell ref="CG35:CH35"/>
    <mergeCell ref="CI35:CK35"/>
    <mergeCell ref="CL35:CM35"/>
    <mergeCell ref="A36:F36"/>
    <mergeCell ref="G36:I36"/>
    <mergeCell ref="J36:K36"/>
    <mergeCell ref="L36:N36"/>
    <mergeCell ref="O36:P36"/>
    <mergeCell ref="BM35:BN35"/>
    <mergeCell ref="BO35:BQ35"/>
    <mergeCell ref="BR35:BS35"/>
    <mergeCell ref="BT35:BV35"/>
    <mergeCell ref="BW35:BX35"/>
    <mergeCell ref="BY35:CA35"/>
    <mergeCell ref="AX35:AY35"/>
    <mergeCell ref="AZ35:BB35"/>
    <mergeCell ref="BC35:BD35"/>
    <mergeCell ref="BE35:BG35"/>
    <mergeCell ref="BH35:BI35"/>
    <mergeCell ref="BJ35:BL35"/>
    <mergeCell ref="AI35:AJ35"/>
    <mergeCell ref="AK35:AM35"/>
    <mergeCell ref="AN35:AO35"/>
    <mergeCell ref="AP35:AR35"/>
    <mergeCell ref="AS35:AT35"/>
    <mergeCell ref="AU35:AW35"/>
    <mergeCell ref="T35:U35"/>
    <mergeCell ref="V35:X35"/>
    <mergeCell ref="Y35:Z35"/>
    <mergeCell ref="AA35:AC35"/>
    <mergeCell ref="CG36:CH36"/>
    <mergeCell ref="CI36:CK36"/>
    <mergeCell ref="CL36:CM36"/>
    <mergeCell ref="BJ36:BL36"/>
    <mergeCell ref="BM36:BN36"/>
    <mergeCell ref="BO36:BQ36"/>
    <mergeCell ref="BR36:BS36"/>
    <mergeCell ref="BT36:BV36"/>
    <mergeCell ref="BW36:BX36"/>
    <mergeCell ref="AU36:AW36"/>
    <mergeCell ref="AX36:AY36"/>
    <mergeCell ref="AZ36:BB36"/>
    <mergeCell ref="BC36:BD36"/>
    <mergeCell ref="BE36:BG36"/>
    <mergeCell ref="BH36:BI36"/>
    <mergeCell ref="AF36:AH36"/>
    <mergeCell ref="AI36:AJ36"/>
    <mergeCell ref="AK36:AM36"/>
    <mergeCell ref="AN36:AO36"/>
    <mergeCell ref="AP36:AR36"/>
    <mergeCell ref="AS36:AT36"/>
    <mergeCell ref="AS41:AT41"/>
    <mergeCell ref="AU41:AW41"/>
    <mergeCell ref="T41:U41"/>
    <mergeCell ref="V41:X41"/>
    <mergeCell ref="Y41:Z41"/>
    <mergeCell ref="AA41:AC41"/>
    <mergeCell ref="AD41:AE41"/>
    <mergeCell ref="AF41:AH41"/>
    <mergeCell ref="A41:F41"/>
    <mergeCell ref="G41:I41"/>
    <mergeCell ref="J41:K41"/>
    <mergeCell ref="L41:N41"/>
    <mergeCell ref="O41:P41"/>
    <mergeCell ref="Q41:S41"/>
    <mergeCell ref="BY36:CA36"/>
    <mergeCell ref="CB36:CC36"/>
    <mergeCell ref="CD36:CF36"/>
    <mergeCell ref="Q36:S36"/>
    <mergeCell ref="T36:U36"/>
    <mergeCell ref="V36:X36"/>
    <mergeCell ref="Y36:Z36"/>
    <mergeCell ref="AA36:AC36"/>
    <mergeCell ref="AD36:AE36"/>
    <mergeCell ref="BW37:BX37"/>
    <mergeCell ref="BY37:CA37"/>
    <mergeCell ref="CB37:CC37"/>
    <mergeCell ref="CD37:CF37"/>
    <mergeCell ref="BY38:CA38"/>
    <mergeCell ref="CB38:CC38"/>
    <mergeCell ref="CD38:CF38"/>
    <mergeCell ref="BY39:CA39"/>
    <mergeCell ref="CB39:CC39"/>
    <mergeCell ref="Q42:S42"/>
    <mergeCell ref="T42:U42"/>
    <mergeCell ref="V42:X42"/>
    <mergeCell ref="Y42:Z42"/>
    <mergeCell ref="AA42:AC42"/>
    <mergeCell ref="AD42:AE42"/>
    <mergeCell ref="CB41:CC41"/>
    <mergeCell ref="CD41:CF41"/>
    <mergeCell ref="CG41:CH41"/>
    <mergeCell ref="CI41:CK41"/>
    <mergeCell ref="CL41:CM41"/>
    <mergeCell ref="A42:F42"/>
    <mergeCell ref="G42:I42"/>
    <mergeCell ref="J42:K42"/>
    <mergeCell ref="L42:N42"/>
    <mergeCell ref="O42:P42"/>
    <mergeCell ref="BM41:BN41"/>
    <mergeCell ref="BO41:BQ41"/>
    <mergeCell ref="BR41:BS41"/>
    <mergeCell ref="BT41:BV41"/>
    <mergeCell ref="BW41:BX41"/>
    <mergeCell ref="BY41:CA41"/>
    <mergeCell ref="AX41:AY41"/>
    <mergeCell ref="AZ41:BB41"/>
    <mergeCell ref="BC41:BD41"/>
    <mergeCell ref="BE41:BG41"/>
    <mergeCell ref="BH41:BI41"/>
    <mergeCell ref="BJ41:BL41"/>
    <mergeCell ref="AI41:AJ41"/>
    <mergeCell ref="AK41:AM41"/>
    <mergeCell ref="AN41:AO41"/>
    <mergeCell ref="AP41:AR41"/>
    <mergeCell ref="AD47:AE47"/>
    <mergeCell ref="AF47:AH47"/>
    <mergeCell ref="A47:F47"/>
    <mergeCell ref="G47:I47"/>
    <mergeCell ref="J47:K47"/>
    <mergeCell ref="L47:N47"/>
    <mergeCell ref="O47:P47"/>
    <mergeCell ref="Q47:S47"/>
    <mergeCell ref="BY42:CA42"/>
    <mergeCell ref="CB42:CC42"/>
    <mergeCell ref="CD42:CF42"/>
    <mergeCell ref="CG42:CH42"/>
    <mergeCell ref="CI42:CK42"/>
    <mergeCell ref="CL42:CM42"/>
    <mergeCell ref="BJ42:BL42"/>
    <mergeCell ref="BM42:BN42"/>
    <mergeCell ref="BO42:BQ42"/>
    <mergeCell ref="BR42:BS42"/>
    <mergeCell ref="BT42:BV42"/>
    <mergeCell ref="BW42:BX42"/>
    <mergeCell ref="AU42:AW42"/>
    <mergeCell ref="AX42:AY42"/>
    <mergeCell ref="AZ42:BB42"/>
    <mergeCell ref="BC42:BD42"/>
    <mergeCell ref="BE42:BG42"/>
    <mergeCell ref="BH42:BI42"/>
    <mergeCell ref="AF42:AH42"/>
    <mergeCell ref="AI42:AJ42"/>
    <mergeCell ref="AK42:AM42"/>
    <mergeCell ref="AN42:AO42"/>
    <mergeCell ref="AP42:AR42"/>
    <mergeCell ref="AS42:AT42"/>
    <mergeCell ref="CB47:CC47"/>
    <mergeCell ref="CD47:CF47"/>
    <mergeCell ref="CG47:CH47"/>
    <mergeCell ref="CI47:CK47"/>
    <mergeCell ref="CL47:CM47"/>
    <mergeCell ref="A52:F52"/>
    <mergeCell ref="G52:K52"/>
    <mergeCell ref="L52:N53"/>
    <mergeCell ref="O52:Q53"/>
    <mergeCell ref="R52:T53"/>
    <mergeCell ref="BM47:BN47"/>
    <mergeCell ref="BO47:BQ47"/>
    <mergeCell ref="BR47:BS47"/>
    <mergeCell ref="BT47:BV47"/>
    <mergeCell ref="BW47:BX47"/>
    <mergeCell ref="BY47:CA47"/>
    <mergeCell ref="AX47:AY47"/>
    <mergeCell ref="AZ47:BB47"/>
    <mergeCell ref="BC47:BD47"/>
    <mergeCell ref="BE47:BG47"/>
    <mergeCell ref="BH47:BI47"/>
    <mergeCell ref="BJ47:BL47"/>
    <mergeCell ref="AI47:AJ47"/>
    <mergeCell ref="AK47:AM47"/>
    <mergeCell ref="AN47:AO47"/>
    <mergeCell ref="AP47:AR47"/>
    <mergeCell ref="AS47:AT47"/>
    <mergeCell ref="AU47:AW47"/>
    <mergeCell ref="T47:U47"/>
    <mergeCell ref="V47:X47"/>
    <mergeCell ref="Y47:Z47"/>
    <mergeCell ref="AA47:AC47"/>
    <mergeCell ref="X54:Z54"/>
    <mergeCell ref="AA54:AB54"/>
    <mergeCell ref="AC54:AD54"/>
    <mergeCell ref="AF54:AK54"/>
    <mergeCell ref="AU54:AW54"/>
    <mergeCell ref="A54:F54"/>
    <mergeCell ref="G54:I54"/>
    <mergeCell ref="J54:K54"/>
    <mergeCell ref="L54:N54"/>
    <mergeCell ref="O54:Q54"/>
    <mergeCell ref="R54:T54"/>
    <mergeCell ref="BZ52:CB53"/>
    <mergeCell ref="A53:F53"/>
    <mergeCell ref="G53:I53"/>
    <mergeCell ref="J53:K53"/>
    <mergeCell ref="AF53:AK53"/>
    <mergeCell ref="BQ53:BV53"/>
    <mergeCell ref="AL52:AN53"/>
    <mergeCell ref="AO52:AQ53"/>
    <mergeCell ref="AR52:AT53"/>
    <mergeCell ref="BQ52:BV52"/>
    <mergeCell ref="AX54:AY54"/>
    <mergeCell ref="BA54:BC54"/>
    <mergeCell ref="BD54:BF54"/>
    <mergeCell ref="BG54:BI54"/>
    <mergeCell ref="BJ54:BK54"/>
    <mergeCell ref="CC52:CE53"/>
    <mergeCell ref="BW52:BY53"/>
    <mergeCell ref="U52:W53"/>
    <mergeCell ref="X52:Z53"/>
    <mergeCell ref="AA52:AB53"/>
    <mergeCell ref="AC52:AD53"/>
    <mergeCell ref="AF52:AK52"/>
    <mergeCell ref="AU52:AW53"/>
    <mergeCell ref="CC55:CE55"/>
    <mergeCell ref="BW55:BY55"/>
    <mergeCell ref="BZ55:CB55"/>
    <mergeCell ref="A56:F56"/>
    <mergeCell ref="G56:I56"/>
    <mergeCell ref="J56:K56"/>
    <mergeCell ref="L56:N56"/>
    <mergeCell ref="O56:Q56"/>
    <mergeCell ref="R56:T56"/>
    <mergeCell ref="AC55:AD55"/>
    <mergeCell ref="AF55:AK55"/>
    <mergeCell ref="AU55:AW55"/>
    <mergeCell ref="AL55:AN55"/>
    <mergeCell ref="AO55:AQ55"/>
    <mergeCell ref="AR55:AT55"/>
    <mergeCell ref="BZ54:CB54"/>
    <mergeCell ref="A55:F55"/>
    <mergeCell ref="G55:I55"/>
    <mergeCell ref="J55:K55"/>
    <mergeCell ref="L55:N55"/>
    <mergeCell ref="O55:Q55"/>
    <mergeCell ref="R55:T55"/>
    <mergeCell ref="U55:W55"/>
    <mergeCell ref="X55:Z55"/>
    <mergeCell ref="AA55:AB55"/>
    <mergeCell ref="AL54:AN54"/>
    <mergeCell ref="AO54:AQ54"/>
    <mergeCell ref="AR54:AT54"/>
    <mergeCell ref="BQ54:BV54"/>
    <mergeCell ref="CC54:CE54"/>
    <mergeCell ref="BW54:BY54"/>
    <mergeCell ref="U54:W54"/>
    <mergeCell ref="AC57:AD57"/>
    <mergeCell ref="AF57:AK57"/>
    <mergeCell ref="AU57:AW57"/>
    <mergeCell ref="AL57:AN57"/>
    <mergeCell ref="AO57:AQ57"/>
    <mergeCell ref="AR57:AT57"/>
    <mergeCell ref="BZ56:CB56"/>
    <mergeCell ref="A57:F57"/>
    <mergeCell ref="G57:I57"/>
    <mergeCell ref="J57:K57"/>
    <mergeCell ref="L57:N57"/>
    <mergeCell ref="O57:Q57"/>
    <mergeCell ref="R57:T57"/>
    <mergeCell ref="U57:W57"/>
    <mergeCell ref="X57:Z57"/>
    <mergeCell ref="AA57:AB57"/>
    <mergeCell ref="AL56:AN56"/>
    <mergeCell ref="AO56:AQ56"/>
    <mergeCell ref="AR56:AT56"/>
    <mergeCell ref="BQ56:BV56"/>
    <mergeCell ref="CC56:CE56"/>
    <mergeCell ref="BW56:BY56"/>
    <mergeCell ref="U56:W56"/>
    <mergeCell ref="X56:Z56"/>
    <mergeCell ref="AA56:AB56"/>
    <mergeCell ref="AC56:AD56"/>
    <mergeCell ref="AF56:AK56"/>
    <mergeCell ref="AU56:AW56"/>
    <mergeCell ref="A60:F60"/>
    <mergeCell ref="A61:F61"/>
    <mergeCell ref="A62:F62"/>
    <mergeCell ref="A63:F63"/>
    <mergeCell ref="A64:F64"/>
    <mergeCell ref="AL58:AN58"/>
    <mergeCell ref="AO58:AQ58"/>
    <mergeCell ref="AR58:AT58"/>
    <mergeCell ref="BQ58:BV58"/>
    <mergeCell ref="CC58:CE58"/>
    <mergeCell ref="BW58:BY58"/>
    <mergeCell ref="U58:W58"/>
    <mergeCell ref="X58:Z58"/>
    <mergeCell ref="AA58:AB58"/>
    <mergeCell ref="AC58:AD58"/>
    <mergeCell ref="AF58:AK58"/>
    <mergeCell ref="AU58:AW58"/>
    <mergeCell ref="A58:F58"/>
    <mergeCell ref="G58:I58"/>
    <mergeCell ref="J58:K58"/>
    <mergeCell ref="L58:N58"/>
    <mergeCell ref="O58:Q58"/>
    <mergeCell ref="R58:T58"/>
    <mergeCell ref="A74:F74"/>
    <mergeCell ref="G74:K74"/>
    <mergeCell ref="L74:O74"/>
    <mergeCell ref="P74:T74"/>
    <mergeCell ref="U74:X74"/>
    <mergeCell ref="Y74:AD74"/>
    <mergeCell ref="U71:X72"/>
    <mergeCell ref="Y71:AD72"/>
    <mergeCell ref="A72:F72"/>
    <mergeCell ref="A73:F73"/>
    <mergeCell ref="G73:K73"/>
    <mergeCell ref="L73:O73"/>
    <mergeCell ref="P73:T73"/>
    <mergeCell ref="U73:X73"/>
    <mergeCell ref="Y73:AD73"/>
    <mergeCell ref="A65:F65"/>
    <mergeCell ref="A66:F66"/>
    <mergeCell ref="A71:F71"/>
    <mergeCell ref="G71:K72"/>
    <mergeCell ref="L71:O72"/>
    <mergeCell ref="P71:T72"/>
    <mergeCell ref="Y79:AD80"/>
    <mergeCell ref="A77:F77"/>
    <mergeCell ref="G77:K77"/>
    <mergeCell ref="L77:O77"/>
    <mergeCell ref="P77:T77"/>
    <mergeCell ref="U77:X77"/>
    <mergeCell ref="Y77:AD77"/>
    <mergeCell ref="A76:F76"/>
    <mergeCell ref="G76:K76"/>
    <mergeCell ref="L76:O76"/>
    <mergeCell ref="P76:T76"/>
    <mergeCell ref="U76:X76"/>
    <mergeCell ref="Y76:AD76"/>
    <mergeCell ref="A75:F75"/>
    <mergeCell ref="G75:K75"/>
    <mergeCell ref="L75:O75"/>
    <mergeCell ref="P75:T75"/>
    <mergeCell ref="U75:X75"/>
    <mergeCell ref="Y75:AD75"/>
    <mergeCell ref="U81:X81"/>
    <mergeCell ref="Y81:AD81"/>
    <mergeCell ref="CU79:CW80"/>
    <mergeCell ref="CX79:CZ80"/>
    <mergeCell ref="A80:F80"/>
    <mergeCell ref="AF80:AK80"/>
    <mergeCell ref="AX80:BC80"/>
    <mergeCell ref="BQ80:BV80"/>
    <mergeCell ref="CI80:CN80"/>
    <mergeCell ref="BZ79:CB80"/>
    <mergeCell ref="CC79:CE80"/>
    <mergeCell ref="CF79:CH80"/>
    <mergeCell ref="CI79:CN79"/>
    <mergeCell ref="CO79:CQ80"/>
    <mergeCell ref="CR79:CT80"/>
    <mergeCell ref="BD79:BF80"/>
    <mergeCell ref="BG79:BI80"/>
    <mergeCell ref="BJ79:BL80"/>
    <mergeCell ref="BM79:BO80"/>
    <mergeCell ref="BQ79:BV79"/>
    <mergeCell ref="BW79:BY80"/>
    <mergeCell ref="AF79:AK79"/>
    <mergeCell ref="AL79:AN80"/>
    <mergeCell ref="AO79:AQ80"/>
    <mergeCell ref="AR79:AT80"/>
    <mergeCell ref="AU79:AW80"/>
    <mergeCell ref="AX79:BC79"/>
    <mergeCell ref="A79:F79"/>
    <mergeCell ref="G79:K80"/>
    <mergeCell ref="L79:O80"/>
    <mergeCell ref="P79:T80"/>
    <mergeCell ref="U79:X80"/>
    <mergeCell ref="CU81:CW81"/>
    <mergeCell ref="CX81:CZ81"/>
    <mergeCell ref="A82:F82"/>
    <mergeCell ref="G82:K82"/>
    <mergeCell ref="L82:O82"/>
    <mergeCell ref="P82:T82"/>
    <mergeCell ref="U82:X82"/>
    <mergeCell ref="Y82:AD82"/>
    <mergeCell ref="AF82:AK82"/>
    <mergeCell ref="AL82:AN82"/>
    <mergeCell ref="BZ81:CB81"/>
    <mergeCell ref="CC81:CE81"/>
    <mergeCell ref="CF81:CH81"/>
    <mergeCell ref="CI81:CN81"/>
    <mergeCell ref="CO81:CQ81"/>
    <mergeCell ref="CR81:CT81"/>
    <mergeCell ref="BD81:BF81"/>
    <mergeCell ref="BG81:BI81"/>
    <mergeCell ref="BJ81:BL81"/>
    <mergeCell ref="BM81:BO81"/>
    <mergeCell ref="BQ81:BV81"/>
    <mergeCell ref="BW81:BY81"/>
    <mergeCell ref="AF81:AK81"/>
    <mergeCell ref="AL81:AN81"/>
    <mergeCell ref="AO81:AQ81"/>
    <mergeCell ref="AR81:AT81"/>
    <mergeCell ref="AU81:AW81"/>
    <mergeCell ref="AX81:BC81"/>
    <mergeCell ref="A81:F81"/>
    <mergeCell ref="G81:K81"/>
    <mergeCell ref="L81:O81"/>
    <mergeCell ref="P81:T81"/>
    <mergeCell ref="A83:F83"/>
    <mergeCell ref="G83:K83"/>
    <mergeCell ref="L83:O83"/>
    <mergeCell ref="P83:T83"/>
    <mergeCell ref="U83:X83"/>
    <mergeCell ref="Y83:AD83"/>
    <mergeCell ref="CF82:CH82"/>
    <mergeCell ref="CI82:CN82"/>
    <mergeCell ref="CO82:CQ82"/>
    <mergeCell ref="CR82:CT82"/>
    <mergeCell ref="CU82:CW82"/>
    <mergeCell ref="CX82:CZ82"/>
    <mergeCell ref="BJ82:BL82"/>
    <mergeCell ref="BM82:BO82"/>
    <mergeCell ref="BQ82:BV82"/>
    <mergeCell ref="BW82:BY82"/>
    <mergeCell ref="BZ82:CB82"/>
    <mergeCell ref="CC82:CE82"/>
    <mergeCell ref="AO82:AQ82"/>
    <mergeCell ref="AR82:AT82"/>
    <mergeCell ref="AU82:AW82"/>
    <mergeCell ref="AX82:BC82"/>
    <mergeCell ref="BD82:BF82"/>
    <mergeCell ref="BG82:BI82"/>
    <mergeCell ref="CU83:CW83"/>
    <mergeCell ref="CX83:CZ83"/>
    <mergeCell ref="U84:X84"/>
    <mergeCell ref="Y84:AD84"/>
    <mergeCell ref="AF84:AK84"/>
    <mergeCell ref="AL84:AN84"/>
    <mergeCell ref="BZ83:CB83"/>
    <mergeCell ref="CC83:CE83"/>
    <mergeCell ref="CF83:CH83"/>
    <mergeCell ref="CI83:CN83"/>
    <mergeCell ref="CO83:CQ83"/>
    <mergeCell ref="CR83:CT83"/>
    <mergeCell ref="BD83:BF83"/>
    <mergeCell ref="BG83:BI83"/>
    <mergeCell ref="BJ83:BL83"/>
    <mergeCell ref="BM83:BO83"/>
    <mergeCell ref="BQ83:BV83"/>
    <mergeCell ref="BW83:BY83"/>
    <mergeCell ref="AF83:AK83"/>
    <mergeCell ref="AL83:AN83"/>
    <mergeCell ref="AO83:AQ83"/>
    <mergeCell ref="AR83:AT83"/>
    <mergeCell ref="AU83:AW83"/>
    <mergeCell ref="AX83:BC83"/>
    <mergeCell ref="A85:F85"/>
    <mergeCell ref="G85:K85"/>
    <mergeCell ref="L85:O85"/>
    <mergeCell ref="P85:T85"/>
    <mergeCell ref="A88:F88"/>
    <mergeCell ref="AF88:AK88"/>
    <mergeCell ref="U85:X85"/>
    <mergeCell ref="Y85:AD85"/>
    <mergeCell ref="CF84:CH84"/>
    <mergeCell ref="CI84:CN84"/>
    <mergeCell ref="CO84:CQ84"/>
    <mergeCell ref="CR84:CT84"/>
    <mergeCell ref="CU84:CW84"/>
    <mergeCell ref="CX84:CZ84"/>
    <mergeCell ref="BJ84:BL84"/>
    <mergeCell ref="BM84:BO84"/>
    <mergeCell ref="BQ84:BV84"/>
    <mergeCell ref="BW84:BY84"/>
    <mergeCell ref="BZ84:CB84"/>
    <mergeCell ref="CC84:CE84"/>
    <mergeCell ref="AO84:AQ84"/>
    <mergeCell ref="AR84:AT84"/>
    <mergeCell ref="AU84:AW84"/>
    <mergeCell ref="AX84:BC84"/>
    <mergeCell ref="BD84:BF84"/>
    <mergeCell ref="BG84:BI84"/>
    <mergeCell ref="CU85:CW85"/>
    <mergeCell ref="CX85:CZ85"/>
    <mergeCell ref="A84:F84"/>
    <mergeCell ref="G84:K84"/>
    <mergeCell ref="L84:O84"/>
    <mergeCell ref="P84:T84"/>
    <mergeCell ref="CR89:CT89"/>
    <mergeCell ref="CU89:CW89"/>
    <mergeCell ref="CX89:CZ89"/>
    <mergeCell ref="A87:F87"/>
    <mergeCell ref="G87:K88"/>
    <mergeCell ref="L87:O88"/>
    <mergeCell ref="P87:T88"/>
    <mergeCell ref="U87:X88"/>
    <mergeCell ref="Y87:AD88"/>
    <mergeCell ref="AF87:AK87"/>
    <mergeCell ref="AL87:AN88"/>
    <mergeCell ref="BZ85:CB85"/>
    <mergeCell ref="CC85:CE85"/>
    <mergeCell ref="CF85:CH85"/>
    <mergeCell ref="CI85:CN85"/>
    <mergeCell ref="CO85:CQ85"/>
    <mergeCell ref="CR85:CT85"/>
    <mergeCell ref="BD85:BF85"/>
    <mergeCell ref="BG85:BI85"/>
    <mergeCell ref="BJ85:BL85"/>
    <mergeCell ref="BM85:BO85"/>
    <mergeCell ref="BQ85:BV85"/>
    <mergeCell ref="BW85:BY85"/>
    <mergeCell ref="AF85:AK85"/>
    <mergeCell ref="AL85:AN85"/>
    <mergeCell ref="AO85:AQ85"/>
    <mergeCell ref="AR85:AT85"/>
    <mergeCell ref="AU85:AW85"/>
    <mergeCell ref="AX85:BC85"/>
    <mergeCell ref="AX88:BC88"/>
    <mergeCell ref="BQ88:BV88"/>
    <mergeCell ref="CI88:CN88"/>
    <mergeCell ref="CF87:CH88"/>
    <mergeCell ref="CI87:CN87"/>
    <mergeCell ref="CO87:CQ88"/>
    <mergeCell ref="CR87:CT88"/>
    <mergeCell ref="CU87:CW88"/>
    <mergeCell ref="CX87:CZ88"/>
    <mergeCell ref="BJ87:BL88"/>
    <mergeCell ref="BM87:BO88"/>
    <mergeCell ref="BQ87:BV87"/>
    <mergeCell ref="BW87:BY88"/>
    <mergeCell ref="BZ87:CB88"/>
    <mergeCell ref="CC87:CE88"/>
    <mergeCell ref="AO87:AQ88"/>
    <mergeCell ref="AR87:AT88"/>
    <mergeCell ref="AU87:AW88"/>
    <mergeCell ref="AX87:BC87"/>
    <mergeCell ref="BD87:BF88"/>
    <mergeCell ref="BG87:BI88"/>
    <mergeCell ref="A90:F90"/>
    <mergeCell ref="G90:K90"/>
    <mergeCell ref="L90:O90"/>
    <mergeCell ref="P90:T90"/>
    <mergeCell ref="U90:X90"/>
    <mergeCell ref="Y90:AD90"/>
    <mergeCell ref="AF90:AK90"/>
    <mergeCell ref="BW89:BY89"/>
    <mergeCell ref="BZ89:CB89"/>
    <mergeCell ref="CC89:CE89"/>
    <mergeCell ref="CF89:CH89"/>
    <mergeCell ref="CI89:CN89"/>
    <mergeCell ref="CO89:CQ89"/>
    <mergeCell ref="AX89:BC89"/>
    <mergeCell ref="BD89:BF89"/>
    <mergeCell ref="BG89:BI89"/>
    <mergeCell ref="BJ89:BL89"/>
    <mergeCell ref="BM89:BO89"/>
    <mergeCell ref="BQ89:BV89"/>
    <mergeCell ref="Y89:AD89"/>
    <mergeCell ref="AF89:AK89"/>
    <mergeCell ref="AL89:AN89"/>
    <mergeCell ref="AO89:AQ89"/>
    <mergeCell ref="AR89:AT89"/>
    <mergeCell ref="AU89:AW89"/>
    <mergeCell ref="A89:F89"/>
    <mergeCell ref="G89:K89"/>
    <mergeCell ref="L89:O89"/>
    <mergeCell ref="P89:T89"/>
    <mergeCell ref="U89:X89"/>
    <mergeCell ref="CX90:CZ90"/>
    <mergeCell ref="A91:F91"/>
    <mergeCell ref="G91:K91"/>
    <mergeCell ref="L91:O91"/>
    <mergeCell ref="P91:T91"/>
    <mergeCell ref="U91:X91"/>
    <mergeCell ref="Y91:AD91"/>
    <mergeCell ref="AF91:AK91"/>
    <mergeCell ref="AL91:AN91"/>
    <mergeCell ref="AO91:AQ91"/>
    <mergeCell ref="CC90:CE90"/>
    <mergeCell ref="CF90:CH90"/>
    <mergeCell ref="CI90:CN90"/>
    <mergeCell ref="CO90:CQ90"/>
    <mergeCell ref="CR90:CT90"/>
    <mergeCell ref="CU90:CW90"/>
    <mergeCell ref="BG90:BI90"/>
    <mergeCell ref="BJ90:BL90"/>
    <mergeCell ref="BM90:BO90"/>
    <mergeCell ref="BQ90:BV90"/>
    <mergeCell ref="BW90:BY90"/>
    <mergeCell ref="BZ90:CB90"/>
    <mergeCell ref="AL90:AN90"/>
    <mergeCell ref="AO90:AQ90"/>
    <mergeCell ref="AR90:AT90"/>
    <mergeCell ref="AU90:AW90"/>
    <mergeCell ref="AX90:BC90"/>
    <mergeCell ref="BD90:BF90"/>
    <mergeCell ref="CI91:CN91"/>
    <mergeCell ref="CO91:CQ91"/>
    <mergeCell ref="CR91:CT91"/>
    <mergeCell ref="CU91:CW91"/>
    <mergeCell ref="CX91:CZ91"/>
    <mergeCell ref="A92:F92"/>
    <mergeCell ref="G92:K92"/>
    <mergeCell ref="L92:O92"/>
    <mergeCell ref="P92:T92"/>
    <mergeCell ref="U92:X92"/>
    <mergeCell ref="BM91:BO91"/>
    <mergeCell ref="BQ91:BV91"/>
    <mergeCell ref="BW91:BY91"/>
    <mergeCell ref="BZ91:CB91"/>
    <mergeCell ref="CC91:CE91"/>
    <mergeCell ref="CF91:CH91"/>
    <mergeCell ref="AR91:AT91"/>
    <mergeCell ref="AU91:AW91"/>
    <mergeCell ref="AX91:BC91"/>
    <mergeCell ref="BD91:BF91"/>
    <mergeCell ref="BG91:BI91"/>
    <mergeCell ref="BJ91:BL91"/>
    <mergeCell ref="CR92:CT92"/>
    <mergeCell ref="CU92:CW92"/>
    <mergeCell ref="CX92:CZ92"/>
    <mergeCell ref="A93:F93"/>
    <mergeCell ref="G93:K93"/>
    <mergeCell ref="L93:O93"/>
    <mergeCell ref="P93:T93"/>
    <mergeCell ref="U93:X93"/>
    <mergeCell ref="Y93:AD93"/>
    <mergeCell ref="AF93:AK93"/>
    <mergeCell ref="BW92:BY92"/>
    <mergeCell ref="BZ92:CB92"/>
    <mergeCell ref="CC92:CE92"/>
    <mergeCell ref="CF92:CH92"/>
    <mergeCell ref="CI92:CN92"/>
    <mergeCell ref="CO92:CQ92"/>
    <mergeCell ref="AX92:BC92"/>
    <mergeCell ref="BD92:BF92"/>
    <mergeCell ref="BG92:BI92"/>
    <mergeCell ref="BJ92:BL92"/>
    <mergeCell ref="BM92:BO92"/>
    <mergeCell ref="BQ92:BV92"/>
    <mergeCell ref="Y92:AD92"/>
    <mergeCell ref="AF92:AK92"/>
    <mergeCell ref="AL92:AN92"/>
    <mergeCell ref="AO92:AQ92"/>
    <mergeCell ref="AR92:AT92"/>
    <mergeCell ref="AU92:AW92"/>
    <mergeCell ref="CX93:CZ93"/>
    <mergeCell ref="A97:F98"/>
    <mergeCell ref="G97:K97"/>
    <mergeCell ref="L97:P97"/>
    <mergeCell ref="Q97:U97"/>
    <mergeCell ref="V97:Z97"/>
    <mergeCell ref="AA97:AE97"/>
    <mergeCell ref="AF97:AJ97"/>
    <mergeCell ref="AK97:AO97"/>
    <mergeCell ref="AP97:AT97"/>
    <mergeCell ref="CC93:CE93"/>
    <mergeCell ref="CF93:CH93"/>
    <mergeCell ref="CI93:CN93"/>
    <mergeCell ref="CO93:CQ93"/>
    <mergeCell ref="CR93:CT93"/>
    <mergeCell ref="CU93:CW93"/>
    <mergeCell ref="BG93:BI93"/>
    <mergeCell ref="BJ93:BL93"/>
    <mergeCell ref="BM93:BO93"/>
    <mergeCell ref="BQ93:BV93"/>
    <mergeCell ref="BW93:BY93"/>
    <mergeCell ref="BZ93:CB93"/>
    <mergeCell ref="AL93:AN93"/>
    <mergeCell ref="AO93:AQ93"/>
    <mergeCell ref="AR93:AT93"/>
    <mergeCell ref="AU93:AW93"/>
    <mergeCell ref="AX93:BC93"/>
    <mergeCell ref="BD93:BF93"/>
    <mergeCell ref="AI98:AJ98"/>
    <mergeCell ref="AK98:AM98"/>
    <mergeCell ref="BY97:CC97"/>
    <mergeCell ref="CD97:CH97"/>
    <mergeCell ref="CI97:CM97"/>
    <mergeCell ref="G98:I98"/>
    <mergeCell ref="J98:K98"/>
    <mergeCell ref="L98:N98"/>
    <mergeCell ref="O98:P98"/>
    <mergeCell ref="Q98:S98"/>
    <mergeCell ref="T98:U98"/>
    <mergeCell ref="V98:X98"/>
    <mergeCell ref="AU97:AY97"/>
    <mergeCell ref="AZ97:BD97"/>
    <mergeCell ref="BE97:BI97"/>
    <mergeCell ref="BJ97:BN97"/>
    <mergeCell ref="BO97:BS97"/>
    <mergeCell ref="BT97:BX97"/>
    <mergeCell ref="CG98:CH98"/>
    <mergeCell ref="CI98:CK98"/>
    <mergeCell ref="CL98:CM98"/>
    <mergeCell ref="A99:D103"/>
    <mergeCell ref="E99:F99"/>
    <mergeCell ref="G99:I99"/>
    <mergeCell ref="J99:K99"/>
    <mergeCell ref="L99:N99"/>
    <mergeCell ref="O99:P99"/>
    <mergeCell ref="Q99:S99"/>
    <mergeCell ref="BR98:BS98"/>
    <mergeCell ref="BT98:BV98"/>
    <mergeCell ref="BW98:BX98"/>
    <mergeCell ref="BY98:CA98"/>
    <mergeCell ref="CB98:CC98"/>
    <mergeCell ref="CD98:CF98"/>
    <mergeCell ref="BC98:BD98"/>
    <mergeCell ref="BE98:BG98"/>
    <mergeCell ref="BH98:BI98"/>
    <mergeCell ref="BJ98:BL98"/>
    <mergeCell ref="BM98:BN98"/>
    <mergeCell ref="BO98:BQ98"/>
    <mergeCell ref="AN98:AO98"/>
    <mergeCell ref="AP98:AR98"/>
    <mergeCell ref="AS98:AT98"/>
    <mergeCell ref="AU98:AW98"/>
    <mergeCell ref="AX98:AY98"/>
    <mergeCell ref="AZ98:BB98"/>
    <mergeCell ref="Y98:Z98"/>
    <mergeCell ref="AA98:AC98"/>
    <mergeCell ref="AD98:AE98"/>
    <mergeCell ref="AF98:AH98"/>
    <mergeCell ref="E100:F100"/>
    <mergeCell ref="G100:I100"/>
    <mergeCell ref="J100:K100"/>
    <mergeCell ref="L100:N100"/>
    <mergeCell ref="O100:P100"/>
    <mergeCell ref="BM99:BN99"/>
    <mergeCell ref="BO99:BQ99"/>
    <mergeCell ref="BR99:BS99"/>
    <mergeCell ref="BT99:BV99"/>
    <mergeCell ref="BW99:BX99"/>
    <mergeCell ref="BY99:CA99"/>
    <mergeCell ref="AX99:AY99"/>
    <mergeCell ref="AZ99:BB99"/>
    <mergeCell ref="BC99:BD99"/>
    <mergeCell ref="BE99:BG99"/>
    <mergeCell ref="BH99:BI99"/>
    <mergeCell ref="BJ99:BL99"/>
    <mergeCell ref="AI99:AJ99"/>
    <mergeCell ref="AK99:AM99"/>
    <mergeCell ref="AN99:AO99"/>
    <mergeCell ref="AP99:AR99"/>
    <mergeCell ref="AS99:AT99"/>
    <mergeCell ref="AU99:AW99"/>
    <mergeCell ref="T99:U99"/>
    <mergeCell ref="V99:X99"/>
    <mergeCell ref="Y99:Z99"/>
    <mergeCell ref="AA99:AC99"/>
    <mergeCell ref="AD99:AE99"/>
    <mergeCell ref="AF99:AH99"/>
    <mergeCell ref="AF100:AH100"/>
    <mergeCell ref="AI100:AJ100"/>
    <mergeCell ref="AK100:AM100"/>
    <mergeCell ref="AN100:AO100"/>
    <mergeCell ref="AP100:AR100"/>
    <mergeCell ref="AS100:AT100"/>
    <mergeCell ref="Q100:S100"/>
    <mergeCell ref="T100:U100"/>
    <mergeCell ref="V100:X100"/>
    <mergeCell ref="Y100:Z100"/>
    <mergeCell ref="AA100:AC100"/>
    <mergeCell ref="AD100:AE100"/>
    <mergeCell ref="CB99:CC99"/>
    <mergeCell ref="CD99:CF99"/>
    <mergeCell ref="CG99:CH99"/>
    <mergeCell ref="CI99:CK99"/>
    <mergeCell ref="CL99:CM99"/>
    <mergeCell ref="BY100:CA100"/>
    <mergeCell ref="CB100:CC100"/>
    <mergeCell ref="CD100:CF100"/>
    <mergeCell ref="CG100:CH100"/>
    <mergeCell ref="CI100:CK100"/>
    <mergeCell ref="CL100:CM100"/>
    <mergeCell ref="BJ100:BL100"/>
    <mergeCell ref="BM100:BN100"/>
    <mergeCell ref="BO100:BQ100"/>
    <mergeCell ref="BR100:BS100"/>
    <mergeCell ref="BT100:BV100"/>
    <mergeCell ref="BW100:BX100"/>
    <mergeCell ref="AU100:AW100"/>
    <mergeCell ref="AX100:AY100"/>
    <mergeCell ref="AZ100:BB100"/>
    <mergeCell ref="BC100:BD100"/>
    <mergeCell ref="BE100:BG100"/>
    <mergeCell ref="BH100:BI100"/>
    <mergeCell ref="E102:F102"/>
    <mergeCell ref="G102:I102"/>
    <mergeCell ref="L102:N102"/>
    <mergeCell ref="Q102:S102"/>
    <mergeCell ref="V102:X102"/>
    <mergeCell ref="AA102:AC102"/>
    <mergeCell ref="BJ101:BL101"/>
    <mergeCell ref="BO101:BQ101"/>
    <mergeCell ref="BT101:BV101"/>
    <mergeCell ref="BY101:CA101"/>
    <mergeCell ref="CD101:CF101"/>
    <mergeCell ref="CI101:CK101"/>
    <mergeCell ref="AF101:AH101"/>
    <mergeCell ref="AK101:AM101"/>
    <mergeCell ref="AP101:AR101"/>
    <mergeCell ref="AU101:AW101"/>
    <mergeCell ref="AZ101:BB101"/>
    <mergeCell ref="BE101:BG101"/>
    <mergeCell ref="E101:F101"/>
    <mergeCell ref="G101:I101"/>
    <mergeCell ref="L101:N101"/>
    <mergeCell ref="Q101:S101"/>
    <mergeCell ref="V101:X101"/>
    <mergeCell ref="AA101:AC101"/>
    <mergeCell ref="BT104:BV104"/>
    <mergeCell ref="AS104:AT104"/>
    <mergeCell ref="AU104:AW104"/>
    <mergeCell ref="BJ102:BL102"/>
    <mergeCell ref="BO102:BQ102"/>
    <mergeCell ref="BT102:BV102"/>
    <mergeCell ref="BY102:CA102"/>
    <mergeCell ref="CD102:CF102"/>
    <mergeCell ref="CI102:CK102"/>
    <mergeCell ref="AF102:AH102"/>
    <mergeCell ref="AK102:AM102"/>
    <mergeCell ref="AP102:AR102"/>
    <mergeCell ref="AU102:AW102"/>
    <mergeCell ref="AZ102:BB102"/>
    <mergeCell ref="BE102:BG102"/>
    <mergeCell ref="BJ103:BL103"/>
    <mergeCell ref="BO103:BQ103"/>
    <mergeCell ref="BT103:BV103"/>
    <mergeCell ref="BY103:CA103"/>
    <mergeCell ref="CD103:CF103"/>
    <mergeCell ref="CI103:CK103"/>
    <mergeCell ref="AF103:AH103"/>
    <mergeCell ref="AK103:AM103"/>
    <mergeCell ref="AP103:AR103"/>
    <mergeCell ref="AU103:AW103"/>
    <mergeCell ref="AZ103:BB103"/>
    <mergeCell ref="BE103:BG103"/>
    <mergeCell ref="BC104:BD104"/>
    <mergeCell ref="BE104:BG104"/>
    <mergeCell ref="E103:F103"/>
    <mergeCell ref="G103:I103"/>
    <mergeCell ref="L103:N103"/>
    <mergeCell ref="Q103:S103"/>
    <mergeCell ref="V103:X103"/>
    <mergeCell ref="AA103:AC103"/>
    <mergeCell ref="V104:X104"/>
    <mergeCell ref="Y104:Z104"/>
    <mergeCell ref="AA104:AC104"/>
    <mergeCell ref="E106:F106"/>
    <mergeCell ref="G106:I106"/>
    <mergeCell ref="J106:K106"/>
    <mergeCell ref="L106:N106"/>
    <mergeCell ref="O106:P106"/>
    <mergeCell ref="Q106:S106"/>
    <mergeCell ref="T106:U106"/>
    <mergeCell ref="AU105:AW105"/>
    <mergeCell ref="AD104:AE104"/>
    <mergeCell ref="AF104:AH104"/>
    <mergeCell ref="AI104:AJ104"/>
    <mergeCell ref="AK104:AM104"/>
    <mergeCell ref="AN104:AO104"/>
    <mergeCell ref="AP104:AR104"/>
    <mergeCell ref="O104:P104"/>
    <mergeCell ref="Q104:S104"/>
    <mergeCell ref="T104:U104"/>
    <mergeCell ref="A104:B113"/>
    <mergeCell ref="C104:D108"/>
    <mergeCell ref="E104:F104"/>
    <mergeCell ref="G104:I104"/>
    <mergeCell ref="J104:K104"/>
    <mergeCell ref="L104:N104"/>
    <mergeCell ref="E108:F108"/>
    <mergeCell ref="G108:I108"/>
    <mergeCell ref="L108:N108"/>
    <mergeCell ref="CL104:CM104"/>
    <mergeCell ref="E105:F105"/>
    <mergeCell ref="G105:I105"/>
    <mergeCell ref="L105:N105"/>
    <mergeCell ref="Q105:S105"/>
    <mergeCell ref="V105:X105"/>
    <mergeCell ref="AA105:AC105"/>
    <mergeCell ref="AF105:AH105"/>
    <mergeCell ref="AK105:AM105"/>
    <mergeCell ref="AP105:AR105"/>
    <mergeCell ref="BW104:BX104"/>
    <mergeCell ref="BY104:CA104"/>
    <mergeCell ref="CB104:CC104"/>
    <mergeCell ref="CD104:CF104"/>
    <mergeCell ref="CG104:CH104"/>
    <mergeCell ref="CI104:CK104"/>
    <mergeCell ref="BH104:BI104"/>
    <mergeCell ref="BJ104:BL104"/>
    <mergeCell ref="BM104:BN104"/>
    <mergeCell ref="AX104:AY104"/>
    <mergeCell ref="AZ104:BB104"/>
    <mergeCell ref="BO104:BQ104"/>
    <mergeCell ref="BR104:BS104"/>
    <mergeCell ref="BJ106:BL106"/>
    <mergeCell ref="BM106:BN106"/>
    <mergeCell ref="AK106:AM106"/>
    <mergeCell ref="AN106:AO106"/>
    <mergeCell ref="AP106:AR106"/>
    <mergeCell ref="AS106:AT106"/>
    <mergeCell ref="AU106:AW106"/>
    <mergeCell ref="AX106:AY106"/>
    <mergeCell ref="V106:X106"/>
    <mergeCell ref="Y106:Z106"/>
    <mergeCell ref="AA106:AC106"/>
    <mergeCell ref="AD106:AE106"/>
    <mergeCell ref="AF106:AH106"/>
    <mergeCell ref="AI106:AJ106"/>
    <mergeCell ref="BY105:CA105"/>
    <mergeCell ref="CD105:CF105"/>
    <mergeCell ref="CI105:CK105"/>
    <mergeCell ref="BJ105:BL105"/>
    <mergeCell ref="BO105:BQ105"/>
    <mergeCell ref="BT105:BV105"/>
    <mergeCell ref="AZ105:BB105"/>
    <mergeCell ref="BE105:BG105"/>
    <mergeCell ref="BJ107:BL107"/>
    <mergeCell ref="BO107:BQ107"/>
    <mergeCell ref="BT107:BV107"/>
    <mergeCell ref="BY107:CA107"/>
    <mergeCell ref="CD107:CF107"/>
    <mergeCell ref="CI107:CK107"/>
    <mergeCell ref="AF107:AH107"/>
    <mergeCell ref="AK107:AM107"/>
    <mergeCell ref="AP107:AR107"/>
    <mergeCell ref="AU107:AW107"/>
    <mergeCell ref="AZ107:BB107"/>
    <mergeCell ref="BE107:BG107"/>
    <mergeCell ref="CD106:CF106"/>
    <mergeCell ref="CG106:CH106"/>
    <mergeCell ref="CI106:CK106"/>
    <mergeCell ref="CL106:CM106"/>
    <mergeCell ref="E107:F107"/>
    <mergeCell ref="G107:I107"/>
    <mergeCell ref="L107:N107"/>
    <mergeCell ref="Q107:S107"/>
    <mergeCell ref="V107:X107"/>
    <mergeCell ref="AA107:AC107"/>
    <mergeCell ref="BO106:BQ106"/>
    <mergeCell ref="BR106:BS106"/>
    <mergeCell ref="BT106:BV106"/>
    <mergeCell ref="BW106:BX106"/>
    <mergeCell ref="BY106:CA106"/>
    <mergeCell ref="CB106:CC106"/>
    <mergeCell ref="AZ106:BB106"/>
    <mergeCell ref="BC106:BD106"/>
    <mergeCell ref="BE106:BG106"/>
    <mergeCell ref="BH106:BI106"/>
    <mergeCell ref="BY108:CA108"/>
    <mergeCell ref="CD108:CF108"/>
    <mergeCell ref="CI108:CK108"/>
    <mergeCell ref="C109:D113"/>
    <mergeCell ref="E109:F109"/>
    <mergeCell ref="G109:I109"/>
    <mergeCell ref="J109:K109"/>
    <mergeCell ref="L109:N109"/>
    <mergeCell ref="O109:P109"/>
    <mergeCell ref="Q109:S109"/>
    <mergeCell ref="AU108:AW108"/>
    <mergeCell ref="AZ108:BB108"/>
    <mergeCell ref="BE108:BG108"/>
    <mergeCell ref="BJ108:BL108"/>
    <mergeCell ref="BO108:BQ108"/>
    <mergeCell ref="BT108:BV108"/>
    <mergeCell ref="Q108:S108"/>
    <mergeCell ref="V108:X108"/>
    <mergeCell ref="AA108:AC108"/>
    <mergeCell ref="AF108:AH108"/>
    <mergeCell ref="AK108:AM108"/>
    <mergeCell ref="AP108:AR108"/>
    <mergeCell ref="CB109:CC109"/>
    <mergeCell ref="CD109:CF109"/>
    <mergeCell ref="CG109:CH109"/>
    <mergeCell ref="CI109:CK109"/>
    <mergeCell ref="AK111:AM111"/>
    <mergeCell ref="AN111:AO111"/>
    <mergeCell ref="E111:F111"/>
    <mergeCell ref="G111:I111"/>
    <mergeCell ref="J111:K111"/>
    <mergeCell ref="L111:N111"/>
    <mergeCell ref="CL109:CM109"/>
    <mergeCell ref="E110:F110"/>
    <mergeCell ref="G110:I110"/>
    <mergeCell ref="L110:N110"/>
    <mergeCell ref="Q110:S110"/>
    <mergeCell ref="V110:X110"/>
    <mergeCell ref="BM109:BN109"/>
    <mergeCell ref="BO109:BQ109"/>
    <mergeCell ref="BR109:BS109"/>
    <mergeCell ref="BT109:BV109"/>
    <mergeCell ref="BW109:BX109"/>
    <mergeCell ref="BY109:CA109"/>
    <mergeCell ref="AX109:AY109"/>
    <mergeCell ref="AZ109:BB109"/>
    <mergeCell ref="BC109:BD109"/>
    <mergeCell ref="BE109:BG109"/>
    <mergeCell ref="BH109:BI109"/>
    <mergeCell ref="BJ109:BL109"/>
    <mergeCell ref="AI109:AJ109"/>
    <mergeCell ref="AK109:AM109"/>
    <mergeCell ref="AN109:AO109"/>
    <mergeCell ref="AP109:AR109"/>
    <mergeCell ref="AS109:AT109"/>
    <mergeCell ref="AU109:AW109"/>
    <mergeCell ref="T109:U109"/>
    <mergeCell ref="V109:X109"/>
    <mergeCell ref="Y109:Z109"/>
    <mergeCell ref="AA109:AC109"/>
    <mergeCell ref="CI110:CK110"/>
    <mergeCell ref="AD109:AE109"/>
    <mergeCell ref="AF109:AH109"/>
    <mergeCell ref="O111:P111"/>
    <mergeCell ref="Q111:S111"/>
    <mergeCell ref="T111:U111"/>
    <mergeCell ref="V111:X111"/>
    <mergeCell ref="Y111:Z111"/>
    <mergeCell ref="BE110:BG110"/>
    <mergeCell ref="BJ110:BL110"/>
    <mergeCell ref="BO110:BQ110"/>
    <mergeCell ref="BT110:BV110"/>
    <mergeCell ref="BY110:CA110"/>
    <mergeCell ref="CD110:CF110"/>
    <mergeCell ref="AA110:AC110"/>
    <mergeCell ref="AF110:AH110"/>
    <mergeCell ref="AK110:AM110"/>
    <mergeCell ref="AP110:AR110"/>
    <mergeCell ref="AU110:AW110"/>
    <mergeCell ref="AZ110:BB110"/>
    <mergeCell ref="CI111:CK111"/>
    <mergeCell ref="CL111:CM111"/>
    <mergeCell ref="E112:F112"/>
    <mergeCell ref="G112:I112"/>
    <mergeCell ref="L112:N112"/>
    <mergeCell ref="Q112:S112"/>
    <mergeCell ref="V112:X112"/>
    <mergeCell ref="AA112:AC112"/>
    <mergeCell ref="AF112:AH112"/>
    <mergeCell ref="AK112:AM112"/>
    <mergeCell ref="BT111:BV111"/>
    <mergeCell ref="BW111:BX111"/>
    <mergeCell ref="BY111:CA111"/>
    <mergeCell ref="CB111:CC111"/>
    <mergeCell ref="CD111:CF111"/>
    <mergeCell ref="CG111:CH111"/>
    <mergeCell ref="BE111:BG111"/>
    <mergeCell ref="BH111:BI111"/>
    <mergeCell ref="BJ111:BL111"/>
    <mergeCell ref="BM111:BN111"/>
    <mergeCell ref="BO111:BQ111"/>
    <mergeCell ref="BR111:BS111"/>
    <mergeCell ref="AP111:AR111"/>
    <mergeCell ref="AS111:AT111"/>
    <mergeCell ref="AU111:AW111"/>
    <mergeCell ref="AX111:AY111"/>
    <mergeCell ref="AZ111:BB111"/>
    <mergeCell ref="BC111:BD111"/>
    <mergeCell ref="AA111:AC111"/>
    <mergeCell ref="AD111:AE111"/>
    <mergeCell ref="AF111:AH111"/>
    <mergeCell ref="AI111:AJ111"/>
    <mergeCell ref="BJ113:BL113"/>
    <mergeCell ref="BO113:BQ113"/>
    <mergeCell ref="BT113:BV113"/>
    <mergeCell ref="BY113:CA113"/>
    <mergeCell ref="CD113:CF113"/>
    <mergeCell ref="CI113:CK113"/>
    <mergeCell ref="AF113:AH113"/>
    <mergeCell ref="AK113:AM113"/>
    <mergeCell ref="AP113:AR113"/>
    <mergeCell ref="AU113:AW113"/>
    <mergeCell ref="AZ113:BB113"/>
    <mergeCell ref="BE113:BG113"/>
    <mergeCell ref="BT112:BV112"/>
    <mergeCell ref="BY112:CA112"/>
    <mergeCell ref="CD112:CF112"/>
    <mergeCell ref="CI112:CK112"/>
    <mergeCell ref="E113:F113"/>
    <mergeCell ref="G113:I113"/>
    <mergeCell ref="L113:N113"/>
    <mergeCell ref="Q113:S113"/>
    <mergeCell ref="V113:X113"/>
    <mergeCell ref="AA113:AC113"/>
    <mergeCell ref="AP112:AR112"/>
    <mergeCell ref="AU112:AW112"/>
    <mergeCell ref="AZ112:BB112"/>
    <mergeCell ref="BE112:BG112"/>
    <mergeCell ref="BJ112:BL112"/>
    <mergeCell ref="BO112:BQ112"/>
    <mergeCell ref="AD114:AE114"/>
    <mergeCell ref="AF114:AH114"/>
    <mergeCell ref="AI114:AJ114"/>
    <mergeCell ref="AK114:AM114"/>
    <mergeCell ref="AN114:AO114"/>
    <mergeCell ref="AP114:AR114"/>
    <mergeCell ref="O114:P114"/>
    <mergeCell ref="Q114:S114"/>
    <mergeCell ref="T114:U114"/>
    <mergeCell ref="V114:X114"/>
    <mergeCell ref="Y114:Z114"/>
    <mergeCell ref="AA114:AC114"/>
    <mergeCell ref="A114:B121"/>
    <mergeCell ref="C114:D117"/>
    <mergeCell ref="E114:F114"/>
    <mergeCell ref="G114:I114"/>
    <mergeCell ref="J114:K114"/>
    <mergeCell ref="L114:N114"/>
    <mergeCell ref="AF115:AH115"/>
    <mergeCell ref="AI115:AJ115"/>
    <mergeCell ref="AK115:AM115"/>
    <mergeCell ref="AN115:AO115"/>
    <mergeCell ref="AI116:AJ116"/>
    <mergeCell ref="AK116:AM116"/>
    <mergeCell ref="E116:F116"/>
    <mergeCell ref="G116:I116"/>
    <mergeCell ref="J116:K116"/>
    <mergeCell ref="L116:N116"/>
    <mergeCell ref="O116:P116"/>
    <mergeCell ref="Q116:S116"/>
    <mergeCell ref="T116:U116"/>
    <mergeCell ref="V116:X116"/>
    <mergeCell ref="CL114:CM114"/>
    <mergeCell ref="E115:F115"/>
    <mergeCell ref="G115:I115"/>
    <mergeCell ref="J115:K115"/>
    <mergeCell ref="L115:N115"/>
    <mergeCell ref="O115:P115"/>
    <mergeCell ref="Q115:S115"/>
    <mergeCell ref="T115:U115"/>
    <mergeCell ref="V115:X115"/>
    <mergeCell ref="Y115:Z115"/>
    <mergeCell ref="BW114:BX114"/>
    <mergeCell ref="BY114:CA114"/>
    <mergeCell ref="CB114:CC114"/>
    <mergeCell ref="CD114:CF114"/>
    <mergeCell ref="CG114:CH114"/>
    <mergeCell ref="CI114:CK114"/>
    <mergeCell ref="BH114:BI114"/>
    <mergeCell ref="BJ114:BL114"/>
    <mergeCell ref="BM114:BN114"/>
    <mergeCell ref="BO114:BQ114"/>
    <mergeCell ref="BR114:BS114"/>
    <mergeCell ref="BT114:BV114"/>
    <mergeCell ref="AS114:AT114"/>
    <mergeCell ref="AU114:AW114"/>
    <mergeCell ref="AX114:AY114"/>
    <mergeCell ref="AZ114:BB114"/>
    <mergeCell ref="BC114:BD114"/>
    <mergeCell ref="BE114:BG114"/>
    <mergeCell ref="CI115:CK115"/>
    <mergeCell ref="CL115:CM115"/>
    <mergeCell ref="BT115:BV115"/>
    <mergeCell ref="BW115:BX115"/>
    <mergeCell ref="BY115:CA115"/>
    <mergeCell ref="CB115:CC115"/>
    <mergeCell ref="CD115:CF115"/>
    <mergeCell ref="CG115:CH115"/>
    <mergeCell ref="BE115:BG115"/>
    <mergeCell ref="BH115:BI115"/>
    <mergeCell ref="BJ115:BL115"/>
    <mergeCell ref="BM115:BN115"/>
    <mergeCell ref="BO115:BQ115"/>
    <mergeCell ref="BR115:BS115"/>
    <mergeCell ref="AP115:AR115"/>
    <mergeCell ref="AS115:AT115"/>
    <mergeCell ref="AU115:AW115"/>
    <mergeCell ref="AX115:AY115"/>
    <mergeCell ref="AZ115:BB115"/>
    <mergeCell ref="BC115:BD115"/>
    <mergeCell ref="AA115:AC115"/>
    <mergeCell ref="AD115:AE115"/>
    <mergeCell ref="CG116:CH116"/>
    <mergeCell ref="CI116:CK116"/>
    <mergeCell ref="CL116:CM116"/>
    <mergeCell ref="E117:F117"/>
    <mergeCell ref="G117:I117"/>
    <mergeCell ref="L117:N117"/>
    <mergeCell ref="Q117:S117"/>
    <mergeCell ref="V117:X117"/>
    <mergeCell ref="AA117:AC117"/>
    <mergeCell ref="AF117:AH117"/>
    <mergeCell ref="BR116:BS116"/>
    <mergeCell ref="BT116:BV116"/>
    <mergeCell ref="BW116:BX116"/>
    <mergeCell ref="BY116:CA116"/>
    <mergeCell ref="CB116:CC116"/>
    <mergeCell ref="CD116:CF116"/>
    <mergeCell ref="BC116:BD116"/>
    <mergeCell ref="BE116:BG116"/>
    <mergeCell ref="BH116:BI116"/>
    <mergeCell ref="BJ116:BL116"/>
    <mergeCell ref="BM116:BN116"/>
    <mergeCell ref="BO116:BQ116"/>
    <mergeCell ref="AN116:AO116"/>
    <mergeCell ref="AP116:AR116"/>
    <mergeCell ref="AS116:AT116"/>
    <mergeCell ref="AU116:AW116"/>
    <mergeCell ref="AX116:AY116"/>
    <mergeCell ref="AZ116:BB116"/>
    <mergeCell ref="Y116:Z116"/>
    <mergeCell ref="AA116:AC116"/>
    <mergeCell ref="AD116:AE116"/>
    <mergeCell ref="AF116:AH116"/>
    <mergeCell ref="AF118:AH118"/>
    <mergeCell ref="AI118:AJ118"/>
    <mergeCell ref="AK118:AM118"/>
    <mergeCell ref="AN118:AO118"/>
    <mergeCell ref="AP118:AR118"/>
    <mergeCell ref="O118:P118"/>
    <mergeCell ref="Q118:S118"/>
    <mergeCell ref="T118:U118"/>
    <mergeCell ref="V118:X118"/>
    <mergeCell ref="Y118:Z118"/>
    <mergeCell ref="AA118:AC118"/>
    <mergeCell ref="BO117:BQ117"/>
    <mergeCell ref="BT117:BV117"/>
    <mergeCell ref="BY117:CA117"/>
    <mergeCell ref="CD117:CF117"/>
    <mergeCell ref="CI117:CK117"/>
    <mergeCell ref="AK117:AM117"/>
    <mergeCell ref="AP117:AR117"/>
    <mergeCell ref="AU117:AW117"/>
    <mergeCell ref="AZ117:BB117"/>
    <mergeCell ref="BE117:BG117"/>
    <mergeCell ref="BJ117:BL117"/>
    <mergeCell ref="AI119:AJ119"/>
    <mergeCell ref="AK119:AM119"/>
    <mergeCell ref="AN119:AO119"/>
    <mergeCell ref="CL118:CM118"/>
    <mergeCell ref="E119:F119"/>
    <mergeCell ref="G119:I119"/>
    <mergeCell ref="J119:K119"/>
    <mergeCell ref="L119:N119"/>
    <mergeCell ref="O119:P119"/>
    <mergeCell ref="Q119:S119"/>
    <mergeCell ref="T119:U119"/>
    <mergeCell ref="V119:X119"/>
    <mergeCell ref="Y119:Z119"/>
    <mergeCell ref="BW118:BX118"/>
    <mergeCell ref="BY118:CA118"/>
    <mergeCell ref="CB118:CC118"/>
    <mergeCell ref="CD118:CF118"/>
    <mergeCell ref="CG118:CH118"/>
    <mergeCell ref="CI118:CK118"/>
    <mergeCell ref="BH118:BI118"/>
    <mergeCell ref="BJ118:BL118"/>
    <mergeCell ref="BM118:BN118"/>
    <mergeCell ref="BO118:BQ118"/>
    <mergeCell ref="BR118:BS118"/>
    <mergeCell ref="BT118:BV118"/>
    <mergeCell ref="AS118:AT118"/>
    <mergeCell ref="AU118:AW118"/>
    <mergeCell ref="AX118:AY118"/>
    <mergeCell ref="AZ118:BB118"/>
    <mergeCell ref="BC118:BD118"/>
    <mergeCell ref="BE118:BG118"/>
    <mergeCell ref="AD118:AE118"/>
    <mergeCell ref="AK120:AM120"/>
    <mergeCell ref="CI119:CK119"/>
    <mergeCell ref="CL119:CM119"/>
    <mergeCell ref="E120:F120"/>
    <mergeCell ref="G120:I120"/>
    <mergeCell ref="J120:K120"/>
    <mergeCell ref="L120:N120"/>
    <mergeCell ref="O120:P120"/>
    <mergeCell ref="Q120:S120"/>
    <mergeCell ref="T120:U120"/>
    <mergeCell ref="V120:X120"/>
    <mergeCell ref="BT119:BV119"/>
    <mergeCell ref="BW119:BX119"/>
    <mergeCell ref="BY119:CA119"/>
    <mergeCell ref="CB119:CC119"/>
    <mergeCell ref="CD119:CF119"/>
    <mergeCell ref="CG119:CH119"/>
    <mergeCell ref="BE119:BG119"/>
    <mergeCell ref="BH119:BI119"/>
    <mergeCell ref="BJ119:BL119"/>
    <mergeCell ref="BM119:BN119"/>
    <mergeCell ref="BO119:BQ119"/>
    <mergeCell ref="BR119:BS119"/>
    <mergeCell ref="AP119:AR119"/>
    <mergeCell ref="AS119:AT119"/>
    <mergeCell ref="AU119:AW119"/>
    <mergeCell ref="AX119:AY119"/>
    <mergeCell ref="AZ119:BB119"/>
    <mergeCell ref="BC119:BD119"/>
    <mergeCell ref="AA119:AC119"/>
    <mergeCell ref="AD119:AE119"/>
    <mergeCell ref="AF119:AH119"/>
    <mergeCell ref="CI120:CK120"/>
    <mergeCell ref="CL120:CM120"/>
    <mergeCell ref="E121:F121"/>
    <mergeCell ref="G121:I121"/>
    <mergeCell ref="L121:N121"/>
    <mergeCell ref="Q121:S121"/>
    <mergeCell ref="V121:X121"/>
    <mergeCell ref="AA121:AC121"/>
    <mergeCell ref="AF121:AH121"/>
    <mergeCell ref="BR120:BS120"/>
    <mergeCell ref="BT120:BV120"/>
    <mergeCell ref="BW120:BX120"/>
    <mergeCell ref="BY120:CA120"/>
    <mergeCell ref="CB120:CC120"/>
    <mergeCell ref="CD120:CF120"/>
    <mergeCell ref="BC120:BD120"/>
    <mergeCell ref="BE120:BG120"/>
    <mergeCell ref="BH120:BI120"/>
    <mergeCell ref="BJ120:BL120"/>
    <mergeCell ref="BM120:BN120"/>
    <mergeCell ref="BO120:BQ120"/>
    <mergeCell ref="AN120:AO120"/>
    <mergeCell ref="AP120:AR120"/>
    <mergeCell ref="AS120:AT120"/>
    <mergeCell ref="AU120:AW120"/>
    <mergeCell ref="AX120:AY120"/>
    <mergeCell ref="AZ120:BB120"/>
    <mergeCell ref="Y120:Z120"/>
    <mergeCell ref="AA120:AC120"/>
    <mergeCell ref="AD120:AE120"/>
    <mergeCell ref="AF120:AH120"/>
    <mergeCell ref="AI120:AJ120"/>
    <mergeCell ref="AN122:AO122"/>
    <mergeCell ref="L122:N122"/>
    <mergeCell ref="O122:P122"/>
    <mergeCell ref="Q122:S122"/>
    <mergeCell ref="T122:U122"/>
    <mergeCell ref="V122:X122"/>
    <mergeCell ref="Y122:Z122"/>
    <mergeCell ref="BO121:BQ121"/>
    <mergeCell ref="BT121:BV121"/>
    <mergeCell ref="BY121:CA121"/>
    <mergeCell ref="CD121:CF121"/>
    <mergeCell ref="CI121:CK121"/>
    <mergeCell ref="A122:B129"/>
    <mergeCell ref="C122:D125"/>
    <mergeCell ref="E122:F122"/>
    <mergeCell ref="G122:I122"/>
    <mergeCell ref="J122:K122"/>
    <mergeCell ref="AK121:AM121"/>
    <mergeCell ref="AP121:AR121"/>
    <mergeCell ref="AU121:AW121"/>
    <mergeCell ref="AZ121:BB121"/>
    <mergeCell ref="BE121:BG121"/>
    <mergeCell ref="BJ121:BL121"/>
    <mergeCell ref="C118:D121"/>
    <mergeCell ref="E118:F118"/>
    <mergeCell ref="G118:I118"/>
    <mergeCell ref="J118:K118"/>
    <mergeCell ref="L118:N118"/>
    <mergeCell ref="CI122:CK122"/>
    <mergeCell ref="E124:F124"/>
    <mergeCell ref="G124:I124"/>
    <mergeCell ref="CG120:CH120"/>
    <mergeCell ref="CL122:CM122"/>
    <mergeCell ref="E123:F123"/>
    <mergeCell ref="G123:I123"/>
    <mergeCell ref="J123:K123"/>
    <mergeCell ref="L123:N123"/>
    <mergeCell ref="O123:P123"/>
    <mergeCell ref="Q123:S123"/>
    <mergeCell ref="T123:U123"/>
    <mergeCell ref="V123:X123"/>
    <mergeCell ref="BT122:BV122"/>
    <mergeCell ref="BW122:BX122"/>
    <mergeCell ref="BY122:CA122"/>
    <mergeCell ref="CB122:CC122"/>
    <mergeCell ref="CD122:CF122"/>
    <mergeCell ref="CG122:CH122"/>
    <mergeCell ref="BE122:BG122"/>
    <mergeCell ref="BH122:BI122"/>
    <mergeCell ref="BJ122:BL122"/>
    <mergeCell ref="BM122:BN122"/>
    <mergeCell ref="BO122:BQ122"/>
    <mergeCell ref="BR122:BS122"/>
    <mergeCell ref="AP122:AR122"/>
    <mergeCell ref="AS122:AT122"/>
    <mergeCell ref="AU122:AW122"/>
    <mergeCell ref="AX122:AY122"/>
    <mergeCell ref="AZ122:BB122"/>
    <mergeCell ref="BC122:BD122"/>
    <mergeCell ref="AA122:AC122"/>
    <mergeCell ref="AD122:AE122"/>
    <mergeCell ref="AF122:AH122"/>
    <mergeCell ref="AI122:AJ122"/>
    <mergeCell ref="AK122:AM122"/>
    <mergeCell ref="J124:K124"/>
    <mergeCell ref="L124:N124"/>
    <mergeCell ref="O124:P124"/>
    <mergeCell ref="Q124:S124"/>
    <mergeCell ref="T124:U124"/>
    <mergeCell ref="BR123:BS123"/>
    <mergeCell ref="BT123:BV123"/>
    <mergeCell ref="BW123:BX123"/>
    <mergeCell ref="BY123:CA123"/>
    <mergeCell ref="CB123:CC123"/>
    <mergeCell ref="CD123:CF123"/>
    <mergeCell ref="BC123:BD123"/>
    <mergeCell ref="BE123:BG123"/>
    <mergeCell ref="BH123:BI123"/>
    <mergeCell ref="BJ123:BL123"/>
    <mergeCell ref="BM123:BN123"/>
    <mergeCell ref="BO123:BQ123"/>
    <mergeCell ref="AN123:AO123"/>
    <mergeCell ref="AP123:AR123"/>
    <mergeCell ref="AS123:AT123"/>
    <mergeCell ref="AU123:AW123"/>
    <mergeCell ref="AX123:AY123"/>
    <mergeCell ref="AZ123:BB123"/>
    <mergeCell ref="Y123:Z123"/>
    <mergeCell ref="AA123:AC123"/>
    <mergeCell ref="AD123:AE123"/>
    <mergeCell ref="AF123:AH123"/>
    <mergeCell ref="AI123:AJ123"/>
    <mergeCell ref="AK123:AM123"/>
    <mergeCell ref="BJ124:BL124"/>
    <mergeCell ref="BM124:BN124"/>
    <mergeCell ref="AK124:AM124"/>
    <mergeCell ref="AS124:AT124"/>
    <mergeCell ref="AU124:AW124"/>
    <mergeCell ref="AX124:AY124"/>
    <mergeCell ref="V124:X124"/>
    <mergeCell ref="Y124:Z124"/>
    <mergeCell ref="AA124:AC124"/>
    <mergeCell ref="AD124:AE124"/>
    <mergeCell ref="AF124:AH124"/>
    <mergeCell ref="AI124:AJ124"/>
    <mergeCell ref="CG123:CH123"/>
    <mergeCell ref="CI123:CK123"/>
    <mergeCell ref="CL123:CM123"/>
    <mergeCell ref="BJ125:BL125"/>
    <mergeCell ref="BO125:BQ125"/>
    <mergeCell ref="BT125:BV125"/>
    <mergeCell ref="BY125:CA125"/>
    <mergeCell ref="CD125:CF125"/>
    <mergeCell ref="CI125:CK125"/>
    <mergeCell ref="AF125:AH125"/>
    <mergeCell ref="AK125:AM125"/>
    <mergeCell ref="AP125:AR125"/>
    <mergeCell ref="AU125:AW125"/>
    <mergeCell ref="AZ125:BB125"/>
    <mergeCell ref="BE125:BG125"/>
    <mergeCell ref="CD124:CF124"/>
    <mergeCell ref="CG124:CH124"/>
    <mergeCell ref="CI124:CK124"/>
    <mergeCell ref="CL124:CM124"/>
    <mergeCell ref="AF129:AH129"/>
    <mergeCell ref="AK129:AM129"/>
    <mergeCell ref="AA128:AC128"/>
    <mergeCell ref="AD128:AE128"/>
    <mergeCell ref="E125:F125"/>
    <mergeCell ref="G125:I125"/>
    <mergeCell ref="L125:N125"/>
    <mergeCell ref="Q125:S125"/>
    <mergeCell ref="V125:X125"/>
    <mergeCell ref="AA125:AC125"/>
    <mergeCell ref="BO124:BQ124"/>
    <mergeCell ref="BR124:BS124"/>
    <mergeCell ref="BT124:BV124"/>
    <mergeCell ref="BW124:BX124"/>
    <mergeCell ref="BY124:CA124"/>
    <mergeCell ref="CB124:CC124"/>
    <mergeCell ref="AZ124:BB124"/>
    <mergeCell ref="BC124:BD124"/>
    <mergeCell ref="BE124:BG124"/>
    <mergeCell ref="BH124:BI124"/>
    <mergeCell ref="AP126:AR126"/>
    <mergeCell ref="AS126:AT126"/>
    <mergeCell ref="Q126:S126"/>
    <mergeCell ref="T126:U126"/>
    <mergeCell ref="V126:X126"/>
    <mergeCell ref="Y126:Z126"/>
    <mergeCell ref="AA126:AC126"/>
    <mergeCell ref="AD126:AE126"/>
    <mergeCell ref="BY126:CA126"/>
    <mergeCell ref="CB126:CC126"/>
    <mergeCell ref="AN124:AO124"/>
    <mergeCell ref="AP124:AR124"/>
    <mergeCell ref="AX128:AY128"/>
    <mergeCell ref="AZ128:BB128"/>
    <mergeCell ref="BC128:BD128"/>
    <mergeCell ref="CL127:CM127"/>
    <mergeCell ref="C126:D129"/>
    <mergeCell ref="E126:F126"/>
    <mergeCell ref="G126:I126"/>
    <mergeCell ref="J126:K126"/>
    <mergeCell ref="L126:N126"/>
    <mergeCell ref="O126:P126"/>
    <mergeCell ref="E127:F127"/>
    <mergeCell ref="G127:I127"/>
    <mergeCell ref="J127:K127"/>
    <mergeCell ref="L127:N127"/>
    <mergeCell ref="AI127:AJ127"/>
    <mergeCell ref="AK127:AM127"/>
    <mergeCell ref="AN127:AO127"/>
    <mergeCell ref="AP127:AR127"/>
    <mergeCell ref="O127:P127"/>
    <mergeCell ref="Q127:S127"/>
    <mergeCell ref="T127:U127"/>
    <mergeCell ref="V127:X127"/>
    <mergeCell ref="Y127:Z127"/>
    <mergeCell ref="AA127:AC127"/>
    <mergeCell ref="AK128:AM128"/>
    <mergeCell ref="AN128:AO128"/>
    <mergeCell ref="E129:F129"/>
    <mergeCell ref="G129:I129"/>
    <mergeCell ref="L129:N129"/>
    <mergeCell ref="Q129:S129"/>
    <mergeCell ref="V129:X129"/>
    <mergeCell ref="AA129:AC129"/>
    <mergeCell ref="CD126:CF126"/>
    <mergeCell ref="CG126:CH126"/>
    <mergeCell ref="CI126:CK126"/>
    <mergeCell ref="CL126:CM126"/>
    <mergeCell ref="BJ126:BL126"/>
    <mergeCell ref="BM126:BN126"/>
    <mergeCell ref="BO126:BQ126"/>
    <mergeCell ref="BR126:BS126"/>
    <mergeCell ref="BT126:BV126"/>
    <mergeCell ref="BW126:BX126"/>
    <mergeCell ref="AU126:AW126"/>
    <mergeCell ref="AX126:AY126"/>
    <mergeCell ref="AZ126:BB126"/>
    <mergeCell ref="BC126:BD126"/>
    <mergeCell ref="BE126:BG126"/>
    <mergeCell ref="BH126:BI126"/>
    <mergeCell ref="AF126:AH126"/>
    <mergeCell ref="AI126:AJ126"/>
    <mergeCell ref="AK126:AM126"/>
    <mergeCell ref="AN126:AO126"/>
    <mergeCell ref="E128:F128"/>
    <mergeCell ref="G128:I128"/>
    <mergeCell ref="J128:K128"/>
    <mergeCell ref="L128:N128"/>
    <mergeCell ref="O128:P128"/>
    <mergeCell ref="Q128:S128"/>
    <mergeCell ref="T128:U128"/>
    <mergeCell ref="V128:X128"/>
    <mergeCell ref="Y128:Z128"/>
    <mergeCell ref="BW127:BX127"/>
    <mergeCell ref="BY127:CA127"/>
    <mergeCell ref="CB127:CC127"/>
    <mergeCell ref="CD127:CF127"/>
    <mergeCell ref="CG127:CH127"/>
    <mergeCell ref="CI127:CK127"/>
    <mergeCell ref="BH127:BI127"/>
    <mergeCell ref="BJ127:BL127"/>
    <mergeCell ref="BM127:BN127"/>
    <mergeCell ref="BO127:BQ127"/>
    <mergeCell ref="BR127:BS127"/>
    <mergeCell ref="BT127:BV127"/>
    <mergeCell ref="AS127:AT127"/>
    <mergeCell ref="AU127:AW127"/>
    <mergeCell ref="AX127:AY127"/>
    <mergeCell ref="AZ127:BB127"/>
    <mergeCell ref="BC127:BD127"/>
    <mergeCell ref="BE127:BG127"/>
    <mergeCell ref="AF128:AH128"/>
    <mergeCell ref="AI128:AJ128"/>
    <mergeCell ref="AD127:AE127"/>
    <mergeCell ref="AF127:AH127"/>
    <mergeCell ref="CI128:CK128"/>
    <mergeCell ref="BJ132:BN132"/>
    <mergeCell ref="BO132:BS132"/>
    <mergeCell ref="BT132:BX132"/>
    <mergeCell ref="BY132:CC132"/>
    <mergeCell ref="CD132:CH132"/>
    <mergeCell ref="CI132:CM132"/>
    <mergeCell ref="AF132:AJ132"/>
    <mergeCell ref="AK132:AO132"/>
    <mergeCell ref="AP132:AT132"/>
    <mergeCell ref="AU132:AY132"/>
    <mergeCell ref="AZ132:BD132"/>
    <mergeCell ref="BE132:BI132"/>
    <mergeCell ref="BT129:BV129"/>
    <mergeCell ref="BY129:CA129"/>
    <mergeCell ref="CD129:CF129"/>
    <mergeCell ref="CI129:CK129"/>
    <mergeCell ref="BT128:BV128"/>
    <mergeCell ref="BW128:BX128"/>
    <mergeCell ref="BY128:CA128"/>
    <mergeCell ref="CB128:CC128"/>
    <mergeCell ref="CD128:CF128"/>
    <mergeCell ref="CG128:CH128"/>
    <mergeCell ref="BE128:BG128"/>
    <mergeCell ref="BH128:BI128"/>
    <mergeCell ref="BJ128:BL128"/>
    <mergeCell ref="BM128:BN128"/>
    <mergeCell ref="BO128:BQ128"/>
    <mergeCell ref="BR128:BS128"/>
    <mergeCell ref="AP128:AR128"/>
    <mergeCell ref="AS128:AT128"/>
    <mergeCell ref="CL128:CM128"/>
    <mergeCell ref="AU128:AW128"/>
    <mergeCell ref="A132:F133"/>
    <mergeCell ref="G132:K132"/>
    <mergeCell ref="L132:P132"/>
    <mergeCell ref="Q132:U132"/>
    <mergeCell ref="V132:Z132"/>
    <mergeCell ref="AA132:AE132"/>
    <mergeCell ref="AP129:AR129"/>
    <mergeCell ref="AU129:AW129"/>
    <mergeCell ref="AZ129:BB129"/>
    <mergeCell ref="BE129:BG129"/>
    <mergeCell ref="BJ129:BL129"/>
    <mergeCell ref="BO129:BQ129"/>
    <mergeCell ref="BJ133:BL133"/>
    <mergeCell ref="BM133:BN133"/>
    <mergeCell ref="AK133:AM133"/>
    <mergeCell ref="AN133:AO133"/>
    <mergeCell ref="AP133:AR133"/>
    <mergeCell ref="AS133:AT133"/>
    <mergeCell ref="AU133:AW133"/>
    <mergeCell ref="AX133:AY133"/>
    <mergeCell ref="V133:X133"/>
    <mergeCell ref="Y133:Z133"/>
    <mergeCell ref="AA133:AC133"/>
    <mergeCell ref="AD133:AE133"/>
    <mergeCell ref="AF133:AH133"/>
    <mergeCell ref="AI133:AJ133"/>
    <mergeCell ref="G133:I133"/>
    <mergeCell ref="J133:K133"/>
    <mergeCell ref="L133:N133"/>
    <mergeCell ref="O133:P133"/>
    <mergeCell ref="Q133:S133"/>
    <mergeCell ref="T133:U133"/>
    <mergeCell ref="AF134:AH134"/>
    <mergeCell ref="AI134:AJ134"/>
    <mergeCell ref="AK134:AM134"/>
    <mergeCell ref="AN134:AO134"/>
    <mergeCell ref="AP134:AR134"/>
    <mergeCell ref="AS134:AT134"/>
    <mergeCell ref="Q134:S134"/>
    <mergeCell ref="T134:U134"/>
    <mergeCell ref="V134:X134"/>
    <mergeCell ref="Y134:Z134"/>
    <mergeCell ref="AA134:AC134"/>
    <mergeCell ref="AD134:AE134"/>
    <mergeCell ref="CD133:CF133"/>
    <mergeCell ref="CG133:CH133"/>
    <mergeCell ref="CI133:CK133"/>
    <mergeCell ref="CL133:CM133"/>
    <mergeCell ref="A134:D138"/>
    <mergeCell ref="E134:F134"/>
    <mergeCell ref="G134:I134"/>
    <mergeCell ref="J134:K134"/>
    <mergeCell ref="L134:N134"/>
    <mergeCell ref="O134:P134"/>
    <mergeCell ref="BO133:BQ133"/>
    <mergeCell ref="BR133:BS133"/>
    <mergeCell ref="BT133:BV133"/>
    <mergeCell ref="BW133:BX133"/>
    <mergeCell ref="BY133:CA133"/>
    <mergeCell ref="CB133:CC133"/>
    <mergeCell ref="AZ133:BB133"/>
    <mergeCell ref="BC133:BD133"/>
    <mergeCell ref="BE133:BG133"/>
    <mergeCell ref="BH133:BI133"/>
    <mergeCell ref="BY134:CA134"/>
    <mergeCell ref="CB134:CC134"/>
    <mergeCell ref="CD134:CF134"/>
    <mergeCell ref="CG134:CH134"/>
    <mergeCell ref="CI134:CK134"/>
    <mergeCell ref="CL134:CM134"/>
    <mergeCell ref="BJ134:BL134"/>
    <mergeCell ref="BM134:BN134"/>
    <mergeCell ref="BO134:BQ134"/>
    <mergeCell ref="BR134:BS134"/>
    <mergeCell ref="BT134:BV134"/>
    <mergeCell ref="BW134:BX134"/>
    <mergeCell ref="AU134:AW134"/>
    <mergeCell ref="AX134:AY134"/>
    <mergeCell ref="AZ134:BB134"/>
    <mergeCell ref="BC134:BD134"/>
    <mergeCell ref="BE134:BG134"/>
    <mergeCell ref="BH134:BI134"/>
    <mergeCell ref="L136:N136"/>
    <mergeCell ref="O136:P136"/>
    <mergeCell ref="Q136:S136"/>
    <mergeCell ref="BJ135:BL135"/>
    <mergeCell ref="BO135:BQ135"/>
    <mergeCell ref="BT135:BV135"/>
    <mergeCell ref="BY135:CA135"/>
    <mergeCell ref="CD135:CF135"/>
    <mergeCell ref="CI135:CK135"/>
    <mergeCell ref="AF135:AH135"/>
    <mergeCell ref="AK135:AM135"/>
    <mergeCell ref="AP135:AR135"/>
    <mergeCell ref="AU135:AW135"/>
    <mergeCell ref="AZ135:BB135"/>
    <mergeCell ref="BE135:BG135"/>
    <mergeCell ref="E135:F135"/>
    <mergeCell ref="G135:I135"/>
    <mergeCell ref="L135:N135"/>
    <mergeCell ref="Q135:S135"/>
    <mergeCell ref="V135:X135"/>
    <mergeCell ref="AA135:AC135"/>
    <mergeCell ref="E137:F137"/>
    <mergeCell ref="G137:I137"/>
    <mergeCell ref="J137:K137"/>
    <mergeCell ref="L137:N137"/>
    <mergeCell ref="O137:P137"/>
    <mergeCell ref="BM136:BN136"/>
    <mergeCell ref="BO136:BQ136"/>
    <mergeCell ref="BR136:BS136"/>
    <mergeCell ref="BT136:BV136"/>
    <mergeCell ref="BW136:BX136"/>
    <mergeCell ref="BY136:CA136"/>
    <mergeCell ref="AX136:AY136"/>
    <mergeCell ref="AZ136:BB136"/>
    <mergeCell ref="BC136:BD136"/>
    <mergeCell ref="BE136:BG136"/>
    <mergeCell ref="BH136:BI136"/>
    <mergeCell ref="BJ136:BL136"/>
    <mergeCell ref="AI136:AJ136"/>
    <mergeCell ref="AK136:AM136"/>
    <mergeCell ref="AN136:AO136"/>
    <mergeCell ref="AP136:AR136"/>
    <mergeCell ref="AS136:AT136"/>
    <mergeCell ref="AU136:AW136"/>
    <mergeCell ref="T136:U136"/>
    <mergeCell ref="V136:X136"/>
    <mergeCell ref="Y136:Z136"/>
    <mergeCell ref="AA136:AC136"/>
    <mergeCell ref="AD136:AE136"/>
    <mergeCell ref="AF136:AH136"/>
    <mergeCell ref="E136:F136"/>
    <mergeCell ref="G136:I136"/>
    <mergeCell ref="J136:K136"/>
    <mergeCell ref="AD137:AE137"/>
    <mergeCell ref="CB136:CC136"/>
    <mergeCell ref="CD136:CF136"/>
    <mergeCell ref="CG136:CH136"/>
    <mergeCell ref="CI136:CK136"/>
    <mergeCell ref="CL136:CM136"/>
    <mergeCell ref="BY137:CA137"/>
    <mergeCell ref="CB137:CC137"/>
    <mergeCell ref="CD137:CF137"/>
    <mergeCell ref="CG137:CH137"/>
    <mergeCell ref="CI137:CK137"/>
    <mergeCell ref="CL137:CM137"/>
    <mergeCell ref="BJ137:BL137"/>
    <mergeCell ref="BM137:BN137"/>
    <mergeCell ref="BO137:BQ137"/>
    <mergeCell ref="BR137:BS137"/>
    <mergeCell ref="BT137:BV137"/>
    <mergeCell ref="BW137:BX137"/>
    <mergeCell ref="AU137:AW137"/>
    <mergeCell ref="AX137:AY137"/>
    <mergeCell ref="AZ137:BB137"/>
    <mergeCell ref="BC137:BD137"/>
    <mergeCell ref="BE137:BG137"/>
    <mergeCell ref="BH137:BI137"/>
    <mergeCell ref="AF137:AH137"/>
    <mergeCell ref="AI137:AJ137"/>
    <mergeCell ref="AK137:AM137"/>
    <mergeCell ref="AN137:AO137"/>
    <mergeCell ref="AP137:AR137"/>
    <mergeCell ref="AS137:AT137"/>
    <mergeCell ref="BJ138:BL138"/>
    <mergeCell ref="BO138:BQ138"/>
    <mergeCell ref="BT138:BV138"/>
    <mergeCell ref="BY138:CA138"/>
    <mergeCell ref="CD138:CF138"/>
    <mergeCell ref="CI138:CK138"/>
    <mergeCell ref="AF138:AH138"/>
    <mergeCell ref="AK138:AM138"/>
    <mergeCell ref="AP138:AR138"/>
    <mergeCell ref="AU138:AW138"/>
    <mergeCell ref="AZ138:BB138"/>
    <mergeCell ref="BE138:BG138"/>
    <mergeCell ref="E138:F138"/>
    <mergeCell ref="G138:I138"/>
    <mergeCell ref="L138:N138"/>
    <mergeCell ref="Q138:S138"/>
    <mergeCell ref="V138:X138"/>
    <mergeCell ref="AA138:AC138"/>
    <mergeCell ref="Q137:S137"/>
    <mergeCell ref="T137:U137"/>
    <mergeCell ref="V137:X137"/>
    <mergeCell ref="Y137:Z137"/>
    <mergeCell ref="AA137:AC137"/>
    <mergeCell ref="AK140:AM140"/>
    <mergeCell ref="AN140:AO140"/>
    <mergeCell ref="CI139:CK139"/>
    <mergeCell ref="E140:F140"/>
    <mergeCell ref="G140:I140"/>
    <mergeCell ref="J140:K140"/>
    <mergeCell ref="L140:N140"/>
    <mergeCell ref="O140:P140"/>
    <mergeCell ref="Q140:S140"/>
    <mergeCell ref="T140:U140"/>
    <mergeCell ref="V140:X140"/>
    <mergeCell ref="Y140:Z140"/>
    <mergeCell ref="BE139:BG139"/>
    <mergeCell ref="BJ139:BL139"/>
    <mergeCell ref="BO139:BQ139"/>
    <mergeCell ref="BT139:BV139"/>
    <mergeCell ref="BY139:CA139"/>
    <mergeCell ref="CD139:CF139"/>
    <mergeCell ref="AA139:AC139"/>
    <mergeCell ref="AF139:AH139"/>
    <mergeCell ref="AK139:AM139"/>
    <mergeCell ref="AP139:AR139"/>
    <mergeCell ref="AU139:AW139"/>
    <mergeCell ref="AZ139:BB139"/>
    <mergeCell ref="E139:F139"/>
    <mergeCell ref="G139:I139"/>
    <mergeCell ref="L139:N139"/>
    <mergeCell ref="Q139:S139"/>
    <mergeCell ref="V139:X139"/>
    <mergeCell ref="CI140:CK140"/>
    <mergeCell ref="CL140:CM140"/>
    <mergeCell ref="E141:F141"/>
    <mergeCell ref="G141:I141"/>
    <mergeCell ref="J141:K141"/>
    <mergeCell ref="L141:N141"/>
    <mergeCell ref="O141:P141"/>
    <mergeCell ref="Q141:S141"/>
    <mergeCell ref="T141:U141"/>
    <mergeCell ref="V141:X141"/>
    <mergeCell ref="BT140:BV140"/>
    <mergeCell ref="BW140:BX140"/>
    <mergeCell ref="BY140:CA140"/>
    <mergeCell ref="CB140:CC140"/>
    <mergeCell ref="CD140:CF140"/>
    <mergeCell ref="CG140:CH140"/>
    <mergeCell ref="BE140:BG140"/>
    <mergeCell ref="BH140:BI140"/>
    <mergeCell ref="BJ140:BL140"/>
    <mergeCell ref="BM140:BN140"/>
    <mergeCell ref="BO140:BQ140"/>
    <mergeCell ref="BR140:BS140"/>
    <mergeCell ref="AP140:AR140"/>
    <mergeCell ref="AS140:AT140"/>
    <mergeCell ref="AU140:AW140"/>
    <mergeCell ref="AX140:AY140"/>
    <mergeCell ref="AZ140:BB140"/>
    <mergeCell ref="BC140:BD140"/>
    <mergeCell ref="AA140:AC140"/>
    <mergeCell ref="AD140:AE140"/>
    <mergeCell ref="AF140:AH140"/>
    <mergeCell ref="AI140:AJ140"/>
    <mergeCell ref="CL141:CM141"/>
    <mergeCell ref="E142:F142"/>
    <mergeCell ref="G142:I142"/>
    <mergeCell ref="L142:N142"/>
    <mergeCell ref="Q142:S142"/>
    <mergeCell ref="V142:X142"/>
    <mergeCell ref="AA142:AC142"/>
    <mergeCell ref="AF142:AH142"/>
    <mergeCell ref="BR141:BS141"/>
    <mergeCell ref="BT141:BV141"/>
    <mergeCell ref="BW141:BX141"/>
    <mergeCell ref="BY141:CA141"/>
    <mergeCell ref="CB141:CC141"/>
    <mergeCell ref="CD141:CF141"/>
    <mergeCell ref="BC141:BD141"/>
    <mergeCell ref="BE141:BG141"/>
    <mergeCell ref="BH141:BI141"/>
    <mergeCell ref="BJ141:BL141"/>
    <mergeCell ref="BM141:BN141"/>
    <mergeCell ref="BO141:BQ141"/>
    <mergeCell ref="AN141:AO141"/>
    <mergeCell ref="AP141:AR141"/>
    <mergeCell ref="AS141:AT141"/>
    <mergeCell ref="AU141:AW141"/>
    <mergeCell ref="AX141:AY141"/>
    <mergeCell ref="AZ141:BB141"/>
    <mergeCell ref="Y141:Z141"/>
    <mergeCell ref="AA141:AC141"/>
    <mergeCell ref="AD141:AE141"/>
    <mergeCell ref="AF141:AH141"/>
    <mergeCell ref="AI141:AJ141"/>
    <mergeCell ref="AK141:AM141"/>
    <mergeCell ref="BO142:BQ142"/>
    <mergeCell ref="BT142:BV142"/>
    <mergeCell ref="BY142:CA142"/>
    <mergeCell ref="CD142:CF142"/>
    <mergeCell ref="CI142:CK142"/>
    <mergeCell ref="A143:D146"/>
    <mergeCell ref="E143:F143"/>
    <mergeCell ref="G143:I143"/>
    <mergeCell ref="L143:N143"/>
    <mergeCell ref="Q143:S143"/>
    <mergeCell ref="AK142:AM142"/>
    <mergeCell ref="AP142:AR142"/>
    <mergeCell ref="AU142:AW142"/>
    <mergeCell ref="AZ142:BB142"/>
    <mergeCell ref="BE142:BG142"/>
    <mergeCell ref="BJ142:BL142"/>
    <mergeCell ref="CG141:CH141"/>
    <mergeCell ref="CI141:CK141"/>
    <mergeCell ref="A139:D142"/>
    <mergeCell ref="CD143:CF143"/>
    <mergeCell ref="CI143:CK143"/>
    <mergeCell ref="E144:F144"/>
    <mergeCell ref="G144:I144"/>
    <mergeCell ref="J144:K144"/>
    <mergeCell ref="L144:N144"/>
    <mergeCell ref="O144:P144"/>
    <mergeCell ref="Q144:S144"/>
    <mergeCell ref="T144:U144"/>
    <mergeCell ref="V144:X144"/>
    <mergeCell ref="AZ143:BB143"/>
    <mergeCell ref="BE143:BG143"/>
    <mergeCell ref="BJ143:BL143"/>
    <mergeCell ref="BO143:BQ143"/>
    <mergeCell ref="AZ144:BB144"/>
    <mergeCell ref="Y144:Z144"/>
    <mergeCell ref="AA144:AC144"/>
    <mergeCell ref="AD144:AE144"/>
    <mergeCell ref="AF144:AH144"/>
    <mergeCell ref="AI144:AJ144"/>
    <mergeCell ref="AK144:AM144"/>
    <mergeCell ref="BT143:BV143"/>
    <mergeCell ref="BY143:CA143"/>
    <mergeCell ref="V143:X143"/>
    <mergeCell ref="AA143:AC143"/>
    <mergeCell ref="AF143:AH143"/>
    <mergeCell ref="AK143:AM143"/>
    <mergeCell ref="AP143:AR143"/>
    <mergeCell ref="AU143:AW143"/>
    <mergeCell ref="BJ144:BL144"/>
    <mergeCell ref="BM144:BN144"/>
    <mergeCell ref="BO144:BQ144"/>
    <mergeCell ref="AN144:AO144"/>
    <mergeCell ref="AP144:AR144"/>
    <mergeCell ref="AS144:AT144"/>
    <mergeCell ref="AU144:AW144"/>
    <mergeCell ref="AX144:AY144"/>
    <mergeCell ref="L145:N145"/>
    <mergeCell ref="O145:P145"/>
    <mergeCell ref="Q145:S145"/>
    <mergeCell ref="T145:U145"/>
    <mergeCell ref="BR144:BS144"/>
    <mergeCell ref="BT144:BV144"/>
    <mergeCell ref="BW144:BX144"/>
    <mergeCell ref="BY144:CA144"/>
    <mergeCell ref="BJ145:BL145"/>
    <mergeCell ref="BM145:BN145"/>
    <mergeCell ref="AK145:AM145"/>
    <mergeCell ref="AN145:AO145"/>
    <mergeCell ref="AP145:AR145"/>
    <mergeCell ref="AS145:AT145"/>
    <mergeCell ref="V145:X145"/>
    <mergeCell ref="Y145:Z145"/>
    <mergeCell ref="AA145:AC145"/>
    <mergeCell ref="AD145:AE145"/>
    <mergeCell ref="AF145:AH145"/>
    <mergeCell ref="E145:F145"/>
    <mergeCell ref="G145:I145"/>
    <mergeCell ref="J145:K145"/>
    <mergeCell ref="CG144:CH144"/>
    <mergeCell ref="CI144:CK144"/>
    <mergeCell ref="CL144:CM144"/>
    <mergeCell ref="BJ146:BL146"/>
    <mergeCell ref="BO146:BQ146"/>
    <mergeCell ref="BT146:BV146"/>
    <mergeCell ref="BY146:CA146"/>
    <mergeCell ref="CD146:CF146"/>
    <mergeCell ref="CI146:CK146"/>
    <mergeCell ref="AF146:AH146"/>
    <mergeCell ref="AK146:AM146"/>
    <mergeCell ref="AP146:AR146"/>
    <mergeCell ref="AU146:AW146"/>
    <mergeCell ref="AZ146:BB146"/>
    <mergeCell ref="BE146:BG146"/>
    <mergeCell ref="CD145:CF145"/>
    <mergeCell ref="CG145:CH145"/>
    <mergeCell ref="CI145:CK145"/>
    <mergeCell ref="CL145:CM145"/>
    <mergeCell ref="CB144:CC144"/>
    <mergeCell ref="CD144:CF144"/>
    <mergeCell ref="BC144:BD144"/>
    <mergeCell ref="BE144:BG144"/>
    <mergeCell ref="BH144:BI144"/>
    <mergeCell ref="BO145:BQ145"/>
    <mergeCell ref="BR145:BS145"/>
    <mergeCell ref="BT145:BV145"/>
    <mergeCell ref="BW145:BX145"/>
    <mergeCell ref="BY145:CA145"/>
    <mergeCell ref="CB145:CC145"/>
    <mergeCell ref="AZ145:BB145"/>
    <mergeCell ref="BC145:BD145"/>
    <mergeCell ref="BE145:BG145"/>
    <mergeCell ref="BH145:BI145"/>
    <mergeCell ref="AX150:BA150"/>
    <mergeCell ref="BB150:BD150"/>
    <mergeCell ref="BE150:BF150"/>
    <mergeCell ref="BG150:BH150"/>
    <mergeCell ref="BI150:BJ150"/>
    <mergeCell ref="AI145:AJ145"/>
    <mergeCell ref="AU145:AW145"/>
    <mergeCell ref="AX145:AY145"/>
    <mergeCell ref="AD150:AE150"/>
    <mergeCell ref="AG150:AK150"/>
    <mergeCell ref="AL150:AO150"/>
    <mergeCell ref="AP150:AS150"/>
    <mergeCell ref="AT150:AU150"/>
    <mergeCell ref="AV150:AW150"/>
    <mergeCell ref="A149:BJ149"/>
    <mergeCell ref="B150:F150"/>
    <mergeCell ref="G150:J150"/>
    <mergeCell ref="K150:N150"/>
    <mergeCell ref="O150:P150"/>
    <mergeCell ref="Q150:R150"/>
    <mergeCell ref="S150:V150"/>
    <mergeCell ref="W150:Y150"/>
    <mergeCell ref="Z150:AA150"/>
    <mergeCell ref="AB150:AC150"/>
    <mergeCell ref="E146:F146"/>
    <mergeCell ref="G146:I146"/>
    <mergeCell ref="L146:N146"/>
    <mergeCell ref="Q146:S146"/>
    <mergeCell ref="V146:X146"/>
    <mergeCell ref="AA146:AC146"/>
    <mergeCell ref="AD152:AE152"/>
    <mergeCell ref="AG152:AK152"/>
    <mergeCell ref="AL152:AO152"/>
    <mergeCell ref="AP152:AS152"/>
    <mergeCell ref="BE151:BF151"/>
    <mergeCell ref="BG151:BH151"/>
    <mergeCell ref="BI151:BJ151"/>
    <mergeCell ref="B152:F152"/>
    <mergeCell ref="G152:J152"/>
    <mergeCell ref="K152:N152"/>
    <mergeCell ref="O152:P152"/>
    <mergeCell ref="Q152:R152"/>
    <mergeCell ref="S152:V152"/>
    <mergeCell ref="W152:Y152"/>
    <mergeCell ref="AL151:AO151"/>
    <mergeCell ref="AP151:AS151"/>
    <mergeCell ref="AT151:AU151"/>
    <mergeCell ref="AV151:AW151"/>
    <mergeCell ref="AX151:BA151"/>
    <mergeCell ref="BB151:BD151"/>
    <mergeCell ref="S151:V151"/>
    <mergeCell ref="W151:Y151"/>
    <mergeCell ref="Z151:AA151"/>
    <mergeCell ref="AB151:AC151"/>
    <mergeCell ref="AD151:AE151"/>
    <mergeCell ref="AG151:AK151"/>
    <mergeCell ref="B151:F151"/>
    <mergeCell ref="G151:J151"/>
    <mergeCell ref="K151:N151"/>
    <mergeCell ref="O151:P151"/>
    <mergeCell ref="Q151:R151"/>
    <mergeCell ref="BE153:BF153"/>
    <mergeCell ref="BG153:BH153"/>
    <mergeCell ref="BI153:BJ153"/>
    <mergeCell ref="B154:F154"/>
    <mergeCell ref="G154:J154"/>
    <mergeCell ref="K154:N154"/>
    <mergeCell ref="O154:P154"/>
    <mergeCell ref="Q154:R154"/>
    <mergeCell ref="AD153:AE153"/>
    <mergeCell ref="AG153:AK153"/>
    <mergeCell ref="AL153:AO153"/>
    <mergeCell ref="AP153:AS153"/>
    <mergeCell ref="AT153:AU153"/>
    <mergeCell ref="AV153:AW153"/>
    <mergeCell ref="BI152:BJ152"/>
    <mergeCell ref="B153:F153"/>
    <mergeCell ref="G153:J153"/>
    <mergeCell ref="K153:N153"/>
    <mergeCell ref="O153:P153"/>
    <mergeCell ref="Q153:R153"/>
    <mergeCell ref="S153:V153"/>
    <mergeCell ref="W153:Y153"/>
    <mergeCell ref="Z153:AA153"/>
    <mergeCell ref="AB153:AC153"/>
    <mergeCell ref="AT152:AU152"/>
    <mergeCell ref="AV152:AW152"/>
    <mergeCell ref="AX152:BA152"/>
    <mergeCell ref="BB152:BD152"/>
    <mergeCell ref="BE152:BF152"/>
    <mergeCell ref="BG152:BH152"/>
    <mergeCell ref="Z152:AA152"/>
    <mergeCell ref="AB152:AC152"/>
    <mergeCell ref="O155:P155"/>
    <mergeCell ref="Q155:R155"/>
    <mergeCell ref="S155:V155"/>
    <mergeCell ref="W155:Y155"/>
    <mergeCell ref="AL154:AO154"/>
    <mergeCell ref="AP154:AS154"/>
    <mergeCell ref="AT154:AU154"/>
    <mergeCell ref="AV154:AW154"/>
    <mergeCell ref="AX154:BA154"/>
    <mergeCell ref="BB154:BD154"/>
    <mergeCell ref="S154:V154"/>
    <mergeCell ref="W154:Y154"/>
    <mergeCell ref="Z154:AA154"/>
    <mergeCell ref="AB154:AC154"/>
    <mergeCell ref="AD154:AE154"/>
    <mergeCell ref="AG154:AK154"/>
    <mergeCell ref="AX153:BA153"/>
    <mergeCell ref="BB153:BD153"/>
    <mergeCell ref="Q157:R157"/>
    <mergeCell ref="AD156:AE156"/>
    <mergeCell ref="AG156:AK156"/>
    <mergeCell ref="AL156:AO156"/>
    <mergeCell ref="AP156:AS156"/>
    <mergeCell ref="AT156:AU156"/>
    <mergeCell ref="AV156:AW156"/>
    <mergeCell ref="BI155:BJ155"/>
    <mergeCell ref="B156:F156"/>
    <mergeCell ref="G156:J156"/>
    <mergeCell ref="K156:N156"/>
    <mergeCell ref="O156:P156"/>
    <mergeCell ref="Q156:R156"/>
    <mergeCell ref="S156:V156"/>
    <mergeCell ref="W156:Y156"/>
    <mergeCell ref="Z156:AA156"/>
    <mergeCell ref="AB156:AC156"/>
    <mergeCell ref="AT155:AU155"/>
    <mergeCell ref="AV155:AW155"/>
    <mergeCell ref="AX155:BA155"/>
    <mergeCell ref="BB155:BD155"/>
    <mergeCell ref="BE155:BF155"/>
    <mergeCell ref="BG155:BH155"/>
    <mergeCell ref="Z155:AA155"/>
    <mergeCell ref="AB155:AC155"/>
    <mergeCell ref="AD155:AE155"/>
    <mergeCell ref="AG155:AK155"/>
    <mergeCell ref="AL155:AO155"/>
    <mergeCell ref="AP155:AS155"/>
    <mergeCell ref="B155:F155"/>
    <mergeCell ref="G155:J155"/>
    <mergeCell ref="K155:N155"/>
    <mergeCell ref="Z158:AA158"/>
    <mergeCell ref="AB158:AC158"/>
    <mergeCell ref="AD158:AE158"/>
    <mergeCell ref="AG158:AK158"/>
    <mergeCell ref="AL158:AO158"/>
    <mergeCell ref="AP158:AS158"/>
    <mergeCell ref="BE157:BF157"/>
    <mergeCell ref="BG157:BH157"/>
    <mergeCell ref="BI157:BJ157"/>
    <mergeCell ref="B158:F158"/>
    <mergeCell ref="G158:J158"/>
    <mergeCell ref="K158:N158"/>
    <mergeCell ref="O158:P158"/>
    <mergeCell ref="Q158:R158"/>
    <mergeCell ref="S158:V158"/>
    <mergeCell ref="W158:Y158"/>
    <mergeCell ref="AL157:AO157"/>
    <mergeCell ref="AP157:AS157"/>
    <mergeCell ref="AT157:AU157"/>
    <mergeCell ref="AV157:AW157"/>
    <mergeCell ref="AX157:BA157"/>
    <mergeCell ref="BB157:BD157"/>
    <mergeCell ref="S157:V157"/>
    <mergeCell ref="W157:Y157"/>
    <mergeCell ref="Z157:AA157"/>
    <mergeCell ref="AB157:AC157"/>
    <mergeCell ref="AD157:AE157"/>
    <mergeCell ref="AG157:AK157"/>
    <mergeCell ref="B157:F157"/>
    <mergeCell ref="G157:J157"/>
    <mergeCell ref="K157:N157"/>
    <mergeCell ref="O157:P157"/>
    <mergeCell ref="S160:V160"/>
    <mergeCell ref="W160:Y160"/>
    <mergeCell ref="Z160:AA160"/>
    <mergeCell ref="AB160:AC160"/>
    <mergeCell ref="AD160:AE160"/>
    <mergeCell ref="AG160:AK160"/>
    <mergeCell ref="AX159:BA159"/>
    <mergeCell ref="BB159:BD159"/>
    <mergeCell ref="BE159:BF159"/>
    <mergeCell ref="BG159:BH159"/>
    <mergeCell ref="BI159:BJ159"/>
    <mergeCell ref="B160:F160"/>
    <mergeCell ref="G160:J160"/>
    <mergeCell ref="K160:N160"/>
    <mergeCell ref="O160:P160"/>
    <mergeCell ref="Q160:R160"/>
    <mergeCell ref="AD159:AE159"/>
    <mergeCell ref="AG159:AK159"/>
    <mergeCell ref="AL159:AO159"/>
    <mergeCell ref="AP159:AS159"/>
    <mergeCell ref="AT159:AU159"/>
    <mergeCell ref="AV159:AW159"/>
    <mergeCell ref="B159:F159"/>
    <mergeCell ref="G159:J159"/>
    <mergeCell ref="K159:N159"/>
    <mergeCell ref="O159:P159"/>
    <mergeCell ref="Q159:R159"/>
    <mergeCell ref="S159:V159"/>
    <mergeCell ref="W159:Y159"/>
    <mergeCell ref="Z159:AA159"/>
    <mergeCell ref="AB159:AC159"/>
    <mergeCell ref="AU21:AW21"/>
    <mergeCell ref="AZ21:BB21"/>
    <mergeCell ref="BE21:BG21"/>
    <mergeCell ref="BJ21:BL21"/>
    <mergeCell ref="BO21:BQ21"/>
    <mergeCell ref="BT21:BV21"/>
    <mergeCell ref="BY21:CA21"/>
    <mergeCell ref="CD21:CF21"/>
    <mergeCell ref="BE160:BF160"/>
    <mergeCell ref="BG160:BH160"/>
    <mergeCell ref="BI160:BJ160"/>
    <mergeCell ref="AL160:AO160"/>
    <mergeCell ref="AP160:AS160"/>
    <mergeCell ref="AT160:AU160"/>
    <mergeCell ref="AV160:AW160"/>
    <mergeCell ref="AX160:BA160"/>
    <mergeCell ref="BB160:BD160"/>
    <mergeCell ref="BI158:BJ158"/>
    <mergeCell ref="AT158:AU158"/>
    <mergeCell ref="AV158:AW158"/>
    <mergeCell ref="AX158:BA158"/>
    <mergeCell ref="BB158:BD158"/>
    <mergeCell ref="BE158:BF158"/>
    <mergeCell ref="BG158:BH158"/>
    <mergeCell ref="AX156:BA156"/>
    <mergeCell ref="BB156:BD156"/>
    <mergeCell ref="BE156:BF156"/>
    <mergeCell ref="BG156:BH156"/>
    <mergeCell ref="BI156:BJ156"/>
    <mergeCell ref="BE154:BF154"/>
    <mergeCell ref="BG154:BH154"/>
    <mergeCell ref="BI154:BJ154"/>
    <mergeCell ref="BO23:BQ23"/>
    <mergeCell ref="BT23:BV23"/>
    <mergeCell ref="BY23:CA23"/>
    <mergeCell ref="CD23:CF23"/>
    <mergeCell ref="CI21:CK21"/>
    <mergeCell ref="A22:F22"/>
    <mergeCell ref="G22:I22"/>
    <mergeCell ref="L22:N22"/>
    <mergeCell ref="Q22:S22"/>
    <mergeCell ref="V22:X22"/>
    <mergeCell ref="AA22:AC22"/>
    <mergeCell ref="AF22:AH22"/>
    <mergeCell ref="AK22:AM22"/>
    <mergeCell ref="AP22:AR22"/>
    <mergeCell ref="AU22:AW22"/>
    <mergeCell ref="AZ22:BB22"/>
    <mergeCell ref="BE22:BG22"/>
    <mergeCell ref="BJ22:BL22"/>
    <mergeCell ref="BO22:BQ22"/>
    <mergeCell ref="BT22:BV22"/>
    <mergeCell ref="BY22:CA22"/>
    <mergeCell ref="CD22:CF22"/>
    <mergeCell ref="CI22:CK22"/>
    <mergeCell ref="A21:F21"/>
    <mergeCell ref="G21:I21"/>
    <mergeCell ref="L21:N21"/>
    <mergeCell ref="Q21:S21"/>
    <mergeCell ref="V21:X21"/>
    <mergeCell ref="AA21:AC21"/>
    <mergeCell ref="AF21:AH21"/>
    <mergeCell ref="AK21:AM21"/>
    <mergeCell ref="AP21:AR21"/>
    <mergeCell ref="CI23:CK23"/>
    <mergeCell ref="A24:F24"/>
    <mergeCell ref="G24:I24"/>
    <mergeCell ref="L24:N24"/>
    <mergeCell ref="Q24:S24"/>
    <mergeCell ref="V24:X24"/>
    <mergeCell ref="AA24:AC24"/>
    <mergeCell ref="AF24:AH24"/>
    <mergeCell ref="AK24:AM24"/>
    <mergeCell ref="AP24:AR24"/>
    <mergeCell ref="AU24:AW24"/>
    <mergeCell ref="AZ24:BB24"/>
    <mergeCell ref="BE24:BG24"/>
    <mergeCell ref="BJ24:BL24"/>
    <mergeCell ref="BO24:BQ24"/>
    <mergeCell ref="BT24:BV24"/>
    <mergeCell ref="BY24:CA24"/>
    <mergeCell ref="CD24:CF24"/>
    <mergeCell ref="CI24:CK24"/>
    <mergeCell ref="A23:F23"/>
    <mergeCell ref="G23:I23"/>
    <mergeCell ref="L23:N23"/>
    <mergeCell ref="Q23:S23"/>
    <mergeCell ref="V23:X23"/>
    <mergeCell ref="AA23:AC23"/>
    <mergeCell ref="AF23:AH23"/>
    <mergeCell ref="AK23:AM23"/>
    <mergeCell ref="AP23:AR23"/>
    <mergeCell ref="AU23:AW23"/>
    <mergeCell ref="AZ23:BB23"/>
    <mergeCell ref="BE23:BG23"/>
    <mergeCell ref="BJ23:BL23"/>
    <mergeCell ref="J26:K26"/>
    <mergeCell ref="J27:K27"/>
    <mergeCell ref="J28:K28"/>
    <mergeCell ref="J29:K29"/>
    <mergeCell ref="O26:P26"/>
    <mergeCell ref="O27:P27"/>
    <mergeCell ref="O28:P28"/>
    <mergeCell ref="O29:P29"/>
    <mergeCell ref="T26:U26"/>
    <mergeCell ref="T27:U27"/>
    <mergeCell ref="T28:U28"/>
    <mergeCell ref="T29:U29"/>
    <mergeCell ref="Y26:Z26"/>
    <mergeCell ref="Y27:Z27"/>
    <mergeCell ref="Y28:Z28"/>
    <mergeCell ref="Y29:Z29"/>
    <mergeCell ref="AD26:AE26"/>
    <mergeCell ref="AD27:AE27"/>
    <mergeCell ref="AD28:AE28"/>
    <mergeCell ref="AD29:AE29"/>
    <mergeCell ref="AI26:AJ26"/>
    <mergeCell ref="AI27:AJ27"/>
    <mergeCell ref="AI28:AJ28"/>
    <mergeCell ref="AI29:AJ29"/>
    <mergeCell ref="AN26:AO26"/>
    <mergeCell ref="AN27:AO27"/>
    <mergeCell ref="AN28:AO28"/>
    <mergeCell ref="AN29:AO29"/>
    <mergeCell ref="AS26:AT26"/>
    <mergeCell ref="AS27:AT27"/>
    <mergeCell ref="AS28:AT28"/>
    <mergeCell ref="AS29:AT29"/>
    <mergeCell ref="AX26:AY26"/>
    <mergeCell ref="AX27:AY27"/>
    <mergeCell ref="AX28:AY28"/>
    <mergeCell ref="AX29:AY29"/>
    <mergeCell ref="BC26:BD26"/>
    <mergeCell ref="BC27:BD27"/>
    <mergeCell ref="BC28:BD28"/>
    <mergeCell ref="BC29:BD29"/>
    <mergeCell ref="BH26:BI26"/>
    <mergeCell ref="BH27:BI27"/>
    <mergeCell ref="BH28:BI28"/>
    <mergeCell ref="BH29:BI29"/>
    <mergeCell ref="BM26:BN26"/>
    <mergeCell ref="BM27:BN27"/>
    <mergeCell ref="BM28:BN28"/>
    <mergeCell ref="BM29:BN29"/>
    <mergeCell ref="BW26:BX26"/>
    <mergeCell ref="BW27:BX27"/>
    <mergeCell ref="BW28:BX28"/>
    <mergeCell ref="BW29:BX29"/>
    <mergeCell ref="CB26:CC26"/>
    <mergeCell ref="CB27:CC27"/>
    <mergeCell ref="CB28:CC28"/>
    <mergeCell ref="CB29:CC29"/>
    <mergeCell ref="CG26:CH26"/>
    <mergeCell ref="CG27:CH27"/>
    <mergeCell ref="CG28:CH28"/>
    <mergeCell ref="CG29:CH29"/>
    <mergeCell ref="BR26:BS26"/>
    <mergeCell ref="BR27:BS27"/>
    <mergeCell ref="BR28:BS28"/>
    <mergeCell ref="BR29:BS29"/>
    <mergeCell ref="BJ29:BL29"/>
    <mergeCell ref="BO29:BQ29"/>
    <mergeCell ref="BT29:BV29"/>
    <mergeCell ref="CL26:CM26"/>
    <mergeCell ref="CL27:CM27"/>
    <mergeCell ref="CL28:CM28"/>
    <mergeCell ref="CL29:CM29"/>
    <mergeCell ref="A37:F37"/>
    <mergeCell ref="G37:I37"/>
    <mergeCell ref="J37:K37"/>
    <mergeCell ref="L37:N37"/>
    <mergeCell ref="O37:P37"/>
    <mergeCell ref="Q37:S37"/>
    <mergeCell ref="T37:U37"/>
    <mergeCell ref="V37:X37"/>
    <mergeCell ref="Y37:Z37"/>
    <mergeCell ref="AA37:AC37"/>
    <mergeCell ref="AD37:AE37"/>
    <mergeCell ref="AF37:AH37"/>
    <mergeCell ref="AI37:AJ37"/>
    <mergeCell ref="AK37:AM37"/>
    <mergeCell ref="AN37:AO37"/>
    <mergeCell ref="AP37:AR37"/>
    <mergeCell ref="AS37:AT37"/>
    <mergeCell ref="AU37:AW37"/>
    <mergeCell ref="AX37:AY37"/>
    <mergeCell ref="AZ37:BB37"/>
    <mergeCell ref="BC37:BD37"/>
    <mergeCell ref="BE37:BG37"/>
    <mergeCell ref="BH37:BI37"/>
    <mergeCell ref="BJ37:BL37"/>
    <mergeCell ref="BM37:BN37"/>
    <mergeCell ref="BO37:BQ37"/>
    <mergeCell ref="BR37:BS37"/>
    <mergeCell ref="BT37:BV37"/>
    <mergeCell ref="CG37:CH37"/>
    <mergeCell ref="CI37:CK37"/>
    <mergeCell ref="CL37:CM37"/>
    <mergeCell ref="A38:F38"/>
    <mergeCell ref="G38:I38"/>
    <mergeCell ref="J38:K38"/>
    <mergeCell ref="L38:N38"/>
    <mergeCell ref="O38:P38"/>
    <mergeCell ref="Q38:S38"/>
    <mergeCell ref="T38:U38"/>
    <mergeCell ref="V38:X38"/>
    <mergeCell ref="Y38:Z38"/>
    <mergeCell ref="AA38:AC38"/>
    <mergeCell ref="AD38:AE38"/>
    <mergeCell ref="AF38:AH38"/>
    <mergeCell ref="AI38:AJ38"/>
    <mergeCell ref="AK38:AM38"/>
    <mergeCell ref="AN38:AO38"/>
    <mergeCell ref="AP38:AR38"/>
    <mergeCell ref="AS38:AT38"/>
    <mergeCell ref="AU38:AW38"/>
    <mergeCell ref="AX38:AY38"/>
    <mergeCell ref="AZ38:BB38"/>
    <mergeCell ref="BC38:BD38"/>
    <mergeCell ref="BE38:BG38"/>
    <mergeCell ref="BH38:BI38"/>
    <mergeCell ref="BJ38:BL38"/>
    <mergeCell ref="BM38:BN38"/>
    <mergeCell ref="BO38:BQ38"/>
    <mergeCell ref="BR38:BS38"/>
    <mergeCell ref="BT38:BV38"/>
    <mergeCell ref="BW38:BX38"/>
    <mergeCell ref="CG38:CH38"/>
    <mergeCell ref="CI38:CK38"/>
    <mergeCell ref="CL38:CM38"/>
    <mergeCell ref="A39:F39"/>
    <mergeCell ref="G39:I39"/>
    <mergeCell ref="J39:K39"/>
    <mergeCell ref="L39:N39"/>
    <mergeCell ref="O39:P39"/>
    <mergeCell ref="Q39:S39"/>
    <mergeCell ref="T39:U39"/>
    <mergeCell ref="V39:X39"/>
    <mergeCell ref="Y39:Z39"/>
    <mergeCell ref="AA39:AC39"/>
    <mergeCell ref="AD39:AE39"/>
    <mergeCell ref="AF39:AH39"/>
    <mergeCell ref="AI39:AJ39"/>
    <mergeCell ref="AK39:AM39"/>
    <mergeCell ref="AN39:AO39"/>
    <mergeCell ref="AP39:AR39"/>
    <mergeCell ref="AS39:AT39"/>
    <mergeCell ref="AU39:AW39"/>
    <mergeCell ref="AX39:AY39"/>
    <mergeCell ref="AZ39:BB39"/>
    <mergeCell ref="BC39:BD39"/>
    <mergeCell ref="BE39:BG39"/>
    <mergeCell ref="BH39:BI39"/>
    <mergeCell ref="BJ39:BL39"/>
    <mergeCell ref="BM39:BN39"/>
    <mergeCell ref="BO39:BQ39"/>
    <mergeCell ref="BR39:BS39"/>
    <mergeCell ref="BT39:BV39"/>
    <mergeCell ref="BW39:BX39"/>
    <mergeCell ref="CD39:CF39"/>
    <mergeCell ref="CG39:CH39"/>
    <mergeCell ref="CI39:CK39"/>
    <mergeCell ref="CL39:CM39"/>
    <mergeCell ref="A40:F40"/>
    <mergeCell ref="G40:I40"/>
    <mergeCell ref="J40:K40"/>
    <mergeCell ref="L40:N40"/>
    <mergeCell ref="O40:P40"/>
    <mergeCell ref="Q40:S40"/>
    <mergeCell ref="T40:U40"/>
    <mergeCell ref="V40:X40"/>
    <mergeCell ref="Y40:Z40"/>
    <mergeCell ref="AA40:AC40"/>
    <mergeCell ref="AD40:AE40"/>
    <mergeCell ref="AF40:AH40"/>
    <mergeCell ref="AI40:AJ40"/>
    <mergeCell ref="AK40:AM40"/>
    <mergeCell ref="AN40:AO40"/>
    <mergeCell ref="AP40:AR40"/>
    <mergeCell ref="AS40:AT40"/>
    <mergeCell ref="AU40:AW40"/>
    <mergeCell ref="AX40:AY40"/>
    <mergeCell ref="AZ40:BB40"/>
    <mergeCell ref="BC40:BD40"/>
    <mergeCell ref="BE40:BG40"/>
    <mergeCell ref="BH40:BI40"/>
    <mergeCell ref="BJ40:BL40"/>
    <mergeCell ref="BM40:BN40"/>
    <mergeCell ref="BO40:BQ40"/>
    <mergeCell ref="BR40:BS40"/>
    <mergeCell ref="BT40:BV40"/>
    <mergeCell ref="BW40:BX40"/>
    <mergeCell ref="BY40:CA40"/>
    <mergeCell ref="CB40:CC40"/>
    <mergeCell ref="CD40:CF40"/>
    <mergeCell ref="CG40:CH40"/>
    <mergeCell ref="CI40:CK40"/>
    <mergeCell ref="CL40:CM40"/>
    <mergeCell ref="A43:F43"/>
    <mergeCell ref="G43:I43"/>
    <mergeCell ref="J43:K43"/>
    <mergeCell ref="L43:N43"/>
    <mergeCell ref="O43:P43"/>
    <mergeCell ref="Q43:S43"/>
    <mergeCell ref="T43:U43"/>
    <mergeCell ref="V43:X43"/>
    <mergeCell ref="Y43:Z43"/>
    <mergeCell ref="AA43:AC43"/>
    <mergeCell ref="AD43:AE43"/>
    <mergeCell ref="AF43:AH43"/>
    <mergeCell ref="AI43:AJ43"/>
    <mergeCell ref="AK43:AM43"/>
    <mergeCell ref="AN43:AO43"/>
    <mergeCell ref="AP43:AR43"/>
    <mergeCell ref="AS43:AT43"/>
    <mergeCell ref="AU43:AW43"/>
    <mergeCell ref="AX43:AY43"/>
    <mergeCell ref="AZ43:BB43"/>
    <mergeCell ref="BC43:BD43"/>
    <mergeCell ref="BE43:BG43"/>
    <mergeCell ref="BH43:BI43"/>
    <mergeCell ref="BJ43:BL43"/>
    <mergeCell ref="BM43:BN43"/>
    <mergeCell ref="BO43:BQ43"/>
    <mergeCell ref="BR43:BS43"/>
    <mergeCell ref="BT43:BV43"/>
    <mergeCell ref="BW43:BX43"/>
    <mergeCell ref="BY43:CA43"/>
    <mergeCell ref="CB43:CC43"/>
    <mergeCell ref="CD43:CF43"/>
    <mergeCell ref="CG43:CH43"/>
    <mergeCell ref="CI43:CK43"/>
    <mergeCell ref="CL43:CM43"/>
    <mergeCell ref="A44:F44"/>
    <mergeCell ref="G44:I44"/>
    <mergeCell ref="J44:K44"/>
    <mergeCell ref="L44:N44"/>
    <mergeCell ref="O44:P44"/>
    <mergeCell ref="Q44:S44"/>
    <mergeCell ref="T44:U44"/>
    <mergeCell ref="V44:X44"/>
    <mergeCell ref="Y44:Z44"/>
    <mergeCell ref="AA44:AC44"/>
    <mergeCell ref="AD44:AE44"/>
    <mergeCell ref="AF44:AH44"/>
    <mergeCell ref="AI44:AJ44"/>
    <mergeCell ref="AK44:AM44"/>
    <mergeCell ref="AN44:AO44"/>
    <mergeCell ref="AP44:AR44"/>
    <mergeCell ref="AS44:AT44"/>
    <mergeCell ref="AU44:AW44"/>
    <mergeCell ref="AX44:AY44"/>
    <mergeCell ref="AZ44:BB44"/>
    <mergeCell ref="BC44:BD44"/>
    <mergeCell ref="BE44:BG44"/>
    <mergeCell ref="BH44:BI44"/>
    <mergeCell ref="BJ44:BL44"/>
    <mergeCell ref="BM44:BN44"/>
    <mergeCell ref="BO44:BQ44"/>
    <mergeCell ref="BR44:BS44"/>
    <mergeCell ref="BT44:BV44"/>
    <mergeCell ref="BW44:BX44"/>
    <mergeCell ref="BY44:CA44"/>
    <mergeCell ref="CB44:CC44"/>
    <mergeCell ref="CD44:CF44"/>
    <mergeCell ref="CG44:CH44"/>
    <mergeCell ref="CI44:CK44"/>
    <mergeCell ref="CL44:CM44"/>
    <mergeCell ref="A45:F45"/>
    <mergeCell ref="G45:I45"/>
    <mergeCell ref="J45:K45"/>
    <mergeCell ref="L45:N45"/>
    <mergeCell ref="O45:P45"/>
    <mergeCell ref="Q45:S45"/>
    <mergeCell ref="T45:U45"/>
    <mergeCell ref="V45:X45"/>
    <mergeCell ref="Y45:Z45"/>
    <mergeCell ref="AA45:AC45"/>
    <mergeCell ref="AD45:AE45"/>
    <mergeCell ref="AF45:AH45"/>
    <mergeCell ref="AI45:AJ45"/>
    <mergeCell ref="AK45:AM45"/>
    <mergeCell ref="AN45:AO45"/>
    <mergeCell ref="AP45:AR45"/>
    <mergeCell ref="AS45:AT45"/>
    <mergeCell ref="AU45:AW45"/>
    <mergeCell ref="AX45:AY45"/>
    <mergeCell ref="BT45:BV45"/>
    <mergeCell ref="BW45:BX45"/>
    <mergeCell ref="BY45:CA45"/>
    <mergeCell ref="CB45:CC45"/>
    <mergeCell ref="CD45:CF45"/>
    <mergeCell ref="CG45:CH45"/>
    <mergeCell ref="CI45:CK45"/>
    <mergeCell ref="CL45:CM45"/>
    <mergeCell ref="A46:F46"/>
    <mergeCell ref="G46:I46"/>
    <mergeCell ref="J46:K46"/>
    <mergeCell ref="L46:N46"/>
    <mergeCell ref="O46:P46"/>
    <mergeCell ref="Q46:S46"/>
    <mergeCell ref="T46:U46"/>
    <mergeCell ref="V46:X46"/>
    <mergeCell ref="Y46:Z46"/>
    <mergeCell ref="AA46:AC46"/>
    <mergeCell ref="AD46:AE46"/>
    <mergeCell ref="AF46:AH46"/>
    <mergeCell ref="AI46:AJ46"/>
    <mergeCell ref="AK46:AM46"/>
    <mergeCell ref="AN46:AO46"/>
    <mergeCell ref="AP46:AR46"/>
    <mergeCell ref="CF54:CH54"/>
    <mergeCell ref="CI54:CJ54"/>
    <mergeCell ref="CF55:CH55"/>
    <mergeCell ref="CI55:CJ55"/>
    <mergeCell ref="CF56:CH56"/>
    <mergeCell ref="CI56:CJ56"/>
    <mergeCell ref="CF57:CH57"/>
    <mergeCell ref="CI57:CJ57"/>
    <mergeCell ref="CF58:CH58"/>
    <mergeCell ref="CI58:CJ58"/>
    <mergeCell ref="BZ58:CB58"/>
    <mergeCell ref="BQ57:BV57"/>
    <mergeCell ref="CC57:CE57"/>
    <mergeCell ref="BW57:BY57"/>
    <mergeCell ref="BZ57:CB57"/>
    <mergeCell ref="BQ55:BV55"/>
    <mergeCell ref="AS46:AT46"/>
    <mergeCell ref="AU46:AW46"/>
    <mergeCell ref="AX46:AY46"/>
    <mergeCell ref="AZ46:BB46"/>
    <mergeCell ref="BC46:BD46"/>
    <mergeCell ref="BE46:BG46"/>
    <mergeCell ref="BH46:BI46"/>
    <mergeCell ref="BJ46:BL46"/>
    <mergeCell ref="BM46:BN46"/>
    <mergeCell ref="BO46:BQ46"/>
    <mergeCell ref="BR46:BS46"/>
    <mergeCell ref="BT46:BV46"/>
    <mergeCell ref="BW46:BX46"/>
    <mergeCell ref="BY46:CA46"/>
    <mergeCell ref="CB46:CC46"/>
    <mergeCell ref="CD46:CF46"/>
    <mergeCell ref="AD30:AE30"/>
    <mergeCell ref="AF30:AH30"/>
    <mergeCell ref="AI30:AJ30"/>
    <mergeCell ref="AK30:AM30"/>
    <mergeCell ref="AN30:AO30"/>
    <mergeCell ref="AP30:AR30"/>
    <mergeCell ref="AS30:AT30"/>
    <mergeCell ref="AU30:AW30"/>
    <mergeCell ref="AX30:AY30"/>
    <mergeCell ref="AZ30:BB30"/>
    <mergeCell ref="BC30:BD30"/>
    <mergeCell ref="BE30:BG30"/>
    <mergeCell ref="BH30:BI30"/>
    <mergeCell ref="BJ30:BL30"/>
    <mergeCell ref="BM30:BN30"/>
    <mergeCell ref="BO30:BQ30"/>
    <mergeCell ref="BR30:BS30"/>
    <mergeCell ref="BT30:BV30"/>
    <mergeCell ref="BW30:BX30"/>
    <mergeCell ref="BY30:CA30"/>
    <mergeCell ref="CB30:CC30"/>
    <mergeCell ref="CD30:CF30"/>
    <mergeCell ref="CG30:CH30"/>
    <mergeCell ref="CI30:CK30"/>
    <mergeCell ref="CL30:CM30"/>
    <mergeCell ref="A31:F31"/>
    <mergeCell ref="G31:I31"/>
    <mergeCell ref="J31:K31"/>
    <mergeCell ref="L31:N31"/>
    <mergeCell ref="O31:P31"/>
    <mergeCell ref="Q31:S31"/>
    <mergeCell ref="T31:U31"/>
    <mergeCell ref="V31:X31"/>
    <mergeCell ref="Y31:Z31"/>
    <mergeCell ref="AA31:AC31"/>
    <mergeCell ref="AD31:AE31"/>
    <mergeCell ref="AF31:AH31"/>
    <mergeCell ref="AI31:AJ31"/>
    <mergeCell ref="AK31:AM31"/>
    <mergeCell ref="AN31:AO31"/>
    <mergeCell ref="AP31:AR31"/>
    <mergeCell ref="AS31:AT31"/>
    <mergeCell ref="AU31:AW31"/>
    <mergeCell ref="AX31:AY31"/>
    <mergeCell ref="AZ31:BB31"/>
    <mergeCell ref="BC31:BD31"/>
    <mergeCell ref="BE31:BG31"/>
    <mergeCell ref="BH31:BI31"/>
    <mergeCell ref="BJ31:BL31"/>
    <mergeCell ref="BM31:BN31"/>
    <mergeCell ref="BO31:BQ31"/>
    <mergeCell ref="BR31:BS31"/>
    <mergeCell ref="BT31:BV31"/>
    <mergeCell ref="BW31:BX31"/>
    <mergeCell ref="BY31:CA31"/>
    <mergeCell ref="CB31:CC31"/>
    <mergeCell ref="CD31:CF31"/>
    <mergeCell ref="CG31:CH31"/>
    <mergeCell ref="CI31:CK31"/>
    <mergeCell ref="CL31:CM31"/>
    <mergeCell ref="A32:F32"/>
    <mergeCell ref="G32:I32"/>
    <mergeCell ref="J32:K32"/>
    <mergeCell ref="L32:N32"/>
    <mergeCell ref="O32:P32"/>
    <mergeCell ref="Q32:S32"/>
    <mergeCell ref="T32:U32"/>
    <mergeCell ref="V32:X32"/>
    <mergeCell ref="Y32:Z32"/>
    <mergeCell ref="AA32:AC32"/>
    <mergeCell ref="AD32:AE32"/>
    <mergeCell ref="AF32:AH32"/>
    <mergeCell ref="AI32:AJ32"/>
    <mergeCell ref="AK32:AM32"/>
    <mergeCell ref="AN32:AO32"/>
    <mergeCell ref="AP32:AR32"/>
    <mergeCell ref="AS32:AT32"/>
    <mergeCell ref="AU32:AW32"/>
    <mergeCell ref="AX32:AY32"/>
    <mergeCell ref="AZ32:BB32"/>
    <mergeCell ref="BC32:BD32"/>
    <mergeCell ref="BE32:BG32"/>
    <mergeCell ref="BH32:BI32"/>
    <mergeCell ref="BJ32:BL32"/>
    <mergeCell ref="BM32:BN32"/>
    <mergeCell ref="BO32:BQ32"/>
    <mergeCell ref="BR32:BS32"/>
    <mergeCell ref="BT32:BV32"/>
    <mergeCell ref="BW32:BX32"/>
    <mergeCell ref="BY32:CA32"/>
    <mergeCell ref="CB32:CC32"/>
    <mergeCell ref="CD32:CF32"/>
    <mergeCell ref="CG32:CH32"/>
    <mergeCell ref="CI32:CK32"/>
    <mergeCell ref="CL32:CM32"/>
    <mergeCell ref="AX52:AY53"/>
    <mergeCell ref="BA52:BC53"/>
    <mergeCell ref="BD52:BF53"/>
    <mergeCell ref="BG52:BI53"/>
    <mergeCell ref="BJ52:BK53"/>
    <mergeCell ref="CI46:CK46"/>
    <mergeCell ref="CL46:CM46"/>
    <mergeCell ref="CF52:CH53"/>
    <mergeCell ref="CI52:CJ53"/>
    <mergeCell ref="CG46:CH46"/>
    <mergeCell ref="AZ45:BB45"/>
    <mergeCell ref="BC45:BD45"/>
    <mergeCell ref="BE45:BG45"/>
    <mergeCell ref="BH45:BI45"/>
    <mergeCell ref="BJ45:BL45"/>
    <mergeCell ref="BM45:BN45"/>
    <mergeCell ref="BO45:BQ45"/>
    <mergeCell ref="BR45:BS45"/>
    <mergeCell ref="AX55:AY55"/>
    <mergeCell ref="BA55:BC55"/>
    <mergeCell ref="BD55:BF55"/>
    <mergeCell ref="BG55:BI55"/>
    <mergeCell ref="BJ55:BK55"/>
    <mergeCell ref="AX56:AY56"/>
    <mergeCell ref="BA56:BC56"/>
    <mergeCell ref="BD56:BF56"/>
    <mergeCell ref="BG56:BI56"/>
    <mergeCell ref="BJ56:BK56"/>
    <mergeCell ref="AX57:AY57"/>
    <mergeCell ref="BA57:BC57"/>
    <mergeCell ref="BD57:BF57"/>
    <mergeCell ref="BG57:BI57"/>
    <mergeCell ref="BJ57:BK57"/>
    <mergeCell ref="AX58:AY58"/>
    <mergeCell ref="BA58:BC58"/>
    <mergeCell ref="BD58:BF58"/>
    <mergeCell ref="BG58:BI58"/>
    <mergeCell ref="BJ58:BK58"/>
  </mergeCells>
  <phoneticPr fontId="1"/>
  <conditionalFormatting sqref="G25:I29">
    <cfRule type="cellIs" dxfId="119" priority="71" operator="lessThan">
      <formula>G20</formula>
    </cfRule>
  </conditionalFormatting>
  <conditionalFormatting sqref="L25:N29">
    <cfRule type="cellIs" dxfId="118" priority="69" operator="lessThan">
      <formula>L20</formula>
    </cfRule>
  </conditionalFormatting>
  <conditionalFormatting sqref="Q25:S29">
    <cfRule type="cellIs" dxfId="117" priority="67" operator="lessThan">
      <formula>Q20</formula>
    </cfRule>
  </conditionalFormatting>
  <conditionalFormatting sqref="V25:X29">
    <cfRule type="cellIs" dxfId="116" priority="65" operator="lessThan">
      <formula>V20</formula>
    </cfRule>
  </conditionalFormatting>
  <conditionalFormatting sqref="AA54:AB58">
    <cfRule type="cellIs" dxfId="115" priority="38" operator="lessThan">
      <formula>1</formula>
    </cfRule>
  </conditionalFormatting>
  <conditionalFormatting sqref="AA25:AC29">
    <cfRule type="cellIs" dxfId="114" priority="63" operator="lessThan">
      <formula>AA20</formula>
    </cfRule>
  </conditionalFormatting>
  <conditionalFormatting sqref="AF25:AH29">
    <cfRule type="cellIs" dxfId="113" priority="61" operator="lessThan">
      <formula>AF20</formula>
    </cfRule>
  </conditionalFormatting>
  <conditionalFormatting sqref="AF79:AW85">
    <cfRule type="expression" dxfId="112" priority="80">
      <formula>$Z$1="【営業方針会議】"</formula>
    </cfRule>
  </conditionalFormatting>
  <conditionalFormatting sqref="AF87:AW93">
    <cfRule type="expression" dxfId="111" priority="78">
      <formula>$Z$1="【役員会議】"</formula>
    </cfRule>
  </conditionalFormatting>
  <conditionalFormatting sqref="AK25:AM29">
    <cfRule type="cellIs" dxfId="110" priority="59" operator="lessThan">
      <formula>AK20</formula>
    </cfRule>
  </conditionalFormatting>
  <conditionalFormatting sqref="AP25:AR29">
    <cfRule type="cellIs" dxfId="109" priority="57" operator="lessThan">
      <formula>AP20</formula>
    </cfRule>
  </conditionalFormatting>
  <conditionalFormatting sqref="AU25:AW29">
    <cfRule type="cellIs" dxfId="108" priority="55" operator="lessThan">
      <formula>AU20</formula>
    </cfRule>
  </conditionalFormatting>
  <conditionalFormatting sqref="AX54:AY58">
    <cfRule type="cellIs" dxfId="107" priority="2" operator="lessThan">
      <formula>1</formula>
    </cfRule>
  </conditionalFormatting>
  <conditionalFormatting sqref="AX79:BO85">
    <cfRule type="expression" dxfId="106" priority="79">
      <formula>$Z$1="【営業面談A】"</formula>
    </cfRule>
  </conditionalFormatting>
  <conditionalFormatting sqref="AX87:BO93">
    <cfRule type="expression" dxfId="105" priority="77">
      <formula>$Z$1="【営業面談B】"</formula>
    </cfRule>
  </conditionalFormatting>
  <conditionalFormatting sqref="AZ25:BB29">
    <cfRule type="cellIs" dxfId="104" priority="53" operator="lessThan">
      <formula>AZ20</formula>
    </cfRule>
  </conditionalFormatting>
  <conditionalFormatting sqref="BE25:BG29">
    <cfRule type="cellIs" dxfId="103" priority="51" operator="lessThan">
      <formula>BE20</formula>
    </cfRule>
  </conditionalFormatting>
  <conditionalFormatting sqref="BJ54:BK58">
    <cfRule type="cellIs" dxfId="102" priority="1" operator="lessThan">
      <formula>1</formula>
    </cfRule>
  </conditionalFormatting>
  <conditionalFormatting sqref="BJ25:BL29">
    <cfRule type="cellIs" dxfId="101" priority="49" operator="lessThan">
      <formula>BJ20</formula>
    </cfRule>
  </conditionalFormatting>
  <conditionalFormatting sqref="BO25:BQ29">
    <cfRule type="cellIs" dxfId="100" priority="47" operator="lessThan">
      <formula>BO20</formula>
    </cfRule>
  </conditionalFormatting>
  <conditionalFormatting sqref="BQ79:CH85">
    <cfRule type="expression" dxfId="99" priority="76">
      <formula>$Z$1="【営業方針会議】"</formula>
    </cfRule>
  </conditionalFormatting>
  <conditionalFormatting sqref="BQ87:CH93">
    <cfRule type="expression" dxfId="98" priority="74">
      <formula>$Z$1="【役員会議】"</formula>
    </cfRule>
  </conditionalFormatting>
  <conditionalFormatting sqref="BT25:BV29">
    <cfRule type="cellIs" dxfId="97" priority="45" operator="lessThan">
      <formula>BT20</formula>
    </cfRule>
  </conditionalFormatting>
  <conditionalFormatting sqref="BY25:CA29">
    <cfRule type="cellIs" dxfId="96" priority="43" operator="lessThan">
      <formula>BY20</formula>
    </cfRule>
  </conditionalFormatting>
  <conditionalFormatting sqref="CD25:CF29">
    <cfRule type="cellIs" dxfId="95" priority="41" operator="lessThan">
      <formula>CD20</formula>
    </cfRule>
  </conditionalFormatting>
  <conditionalFormatting sqref="CI54:CJ58">
    <cfRule type="cellIs" dxfId="94" priority="36" operator="lessThan">
      <formula>1</formula>
    </cfRule>
  </conditionalFormatting>
  <conditionalFormatting sqref="CI25:CK29">
    <cfRule type="cellIs" dxfId="93" priority="39" operator="lessThan">
      <formula>CI20</formula>
    </cfRule>
  </conditionalFormatting>
  <conditionalFormatting sqref="CI79:CZ85">
    <cfRule type="expression" dxfId="92" priority="75">
      <formula>$Z$1="【営業面談A】"</formula>
    </cfRule>
  </conditionalFormatting>
  <conditionalFormatting sqref="CI87:CZ93">
    <cfRule type="expression" dxfId="91" priority="73">
      <formula>$Z$1="【営業面談B】"</formula>
    </cfRule>
  </conditionalFormatting>
  <pageMargins left="0.70866141732283461" right="0.70866141732283461" top="0.74803149606299213" bottom="0.74803149606299213" header="0.31496062992125984" footer="0.31496062992125984"/>
  <pageSetup paperSize="8" scale="41" orientation="landscape" horizontalDpi="1200" verticalDpi="1200" r:id="rId1"/>
  <rowBreaks count="1" manualBreakCount="1">
    <brk id="93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7A255-752F-4725-86F4-7AD3C82142AC}">
  <sheetPr>
    <tabColor theme="7" tint="0.79998168889431442"/>
    <pageSetUpPr fitToPage="1"/>
  </sheetPr>
  <dimension ref="B1:W25"/>
  <sheetViews>
    <sheetView workbookViewId="0">
      <selection activeCell="F2" sqref="F2"/>
    </sheetView>
  </sheetViews>
  <sheetFormatPr defaultRowHeight="18" x14ac:dyDescent="0.45"/>
  <cols>
    <col min="1" max="1" width="1.8984375" customWidth="1"/>
    <col min="2" max="2" width="6.09765625" customWidth="1"/>
    <col min="3" max="7" width="3.19921875" customWidth="1"/>
    <col min="8" max="8" width="4.3984375" customWidth="1"/>
    <col min="9" max="9" width="8.19921875" customWidth="1"/>
    <col min="10" max="17" width="3.19921875" customWidth="1"/>
    <col min="18" max="18" width="9.8984375" customWidth="1"/>
    <col min="19" max="21" width="3.19921875" customWidth="1"/>
    <col min="22" max="23" width="13" customWidth="1"/>
    <col min="24" max="38" width="4.5" customWidth="1"/>
    <col min="40" max="40" width="4.5" customWidth="1"/>
  </cols>
  <sheetData>
    <row r="1" spans="2:23" ht="24.75" customHeight="1" x14ac:dyDescent="0.55000000000000004">
      <c r="B1" s="66" t="str">
        <f>(MONTH('1課合計'!R1)+2)&amp;"月"</f>
        <v>12月</v>
      </c>
      <c r="C1" s="65" t="s">
        <v>254</v>
      </c>
      <c r="D1" s="24"/>
      <c r="E1" s="24"/>
      <c r="F1" s="67" t="s">
        <v>114</v>
      </c>
      <c r="I1" t="s">
        <v>239</v>
      </c>
      <c r="L1" s="60"/>
    </row>
    <row r="2" spans="2:23" ht="11.25" customHeight="1" x14ac:dyDescent="0.45"/>
    <row r="3" spans="2:23" ht="24.75" customHeight="1" x14ac:dyDescent="0.55000000000000004">
      <c r="B3" s="66" t="str">
        <f>MONTH('1課合計'!R1)&amp;"月"</f>
        <v>10月</v>
      </c>
      <c r="C3" s="64" t="s">
        <v>98</v>
      </c>
      <c r="G3" t="s">
        <v>93</v>
      </c>
      <c r="I3" s="71">
        <f>SUMIFS(予算!目標見積数,予算!対象ユーザー名,F1,予算!予算月,B1)</f>
        <v>0</v>
      </c>
      <c r="K3" t="s">
        <v>241</v>
      </c>
      <c r="N3" t="s">
        <v>242</v>
      </c>
      <c r="R3" s="69" t="e">
        <f>M10/(I5/100)/R5</f>
        <v>#DIV/0!</v>
      </c>
      <c r="T3" t="s">
        <v>241</v>
      </c>
    </row>
    <row r="4" spans="2:23" ht="18.75" customHeight="1" x14ac:dyDescent="0.55000000000000004">
      <c r="B4" s="66"/>
      <c r="C4" s="64"/>
      <c r="I4" s="6"/>
      <c r="R4" s="69"/>
    </row>
    <row r="5" spans="2:23" ht="24.75" customHeight="1" x14ac:dyDescent="0.55000000000000004">
      <c r="B5" s="66" t="s">
        <v>250</v>
      </c>
      <c r="C5" s="64" t="s">
        <v>251</v>
      </c>
      <c r="G5" t="s">
        <v>39</v>
      </c>
      <c r="I5" s="72" t="e">
        <f>B!G31*100</f>
        <v>#DIV/0!</v>
      </c>
      <c r="K5" t="s">
        <v>252</v>
      </c>
      <c r="N5" t="s">
        <v>185</v>
      </c>
      <c r="R5" s="70" t="e">
        <f>B!G32</f>
        <v>#DIV/0!</v>
      </c>
      <c r="T5" t="s">
        <v>253</v>
      </c>
    </row>
    <row r="6" spans="2:23" ht="17.25" customHeight="1" x14ac:dyDescent="0.55000000000000004">
      <c r="B6" s="66"/>
      <c r="C6" s="64"/>
      <c r="R6" s="68"/>
    </row>
    <row r="7" spans="2:23" ht="24.75" customHeight="1" x14ac:dyDescent="0.55000000000000004">
      <c r="B7" s="66" t="str">
        <f>(MONTH('1課合計'!R1)+2)&amp;"月"</f>
        <v>12月</v>
      </c>
      <c r="C7" s="64" t="s">
        <v>240</v>
      </c>
      <c r="F7" s="73" t="s">
        <v>255</v>
      </c>
      <c r="V7" s="63" t="s">
        <v>243</v>
      </c>
    </row>
    <row r="8" spans="2:23" ht="24.75" customHeight="1" x14ac:dyDescent="0.45">
      <c r="B8" s="86" t="s">
        <v>83</v>
      </c>
      <c r="C8" s="86"/>
      <c r="D8" s="86"/>
      <c r="E8" s="86"/>
      <c r="F8" s="86"/>
      <c r="G8" s="86"/>
      <c r="H8" s="86" t="s">
        <v>109</v>
      </c>
      <c r="I8" s="86"/>
      <c r="J8" s="86"/>
      <c r="K8" s="86"/>
      <c r="L8" s="86"/>
      <c r="M8" s="86" t="s">
        <v>93</v>
      </c>
      <c r="N8" s="86"/>
      <c r="O8" s="86"/>
      <c r="P8" s="86" t="s">
        <v>108</v>
      </c>
      <c r="Q8" s="138"/>
      <c r="V8" s="62" t="s">
        <v>244</v>
      </c>
      <c r="W8" s="61">
        <f>COUNTIFS(顧客ランク分け一覧表!$H$4:$H$5000,BD!V8,顧客ランク分け一覧表!$E$4:$E$5000,BD!$F$1)</f>
        <v>0</v>
      </c>
    </row>
    <row r="9" spans="2:23" ht="24.75" customHeight="1" x14ac:dyDescent="0.45">
      <c r="B9" s="171" t="str">
        <f>B7</f>
        <v>12月</v>
      </c>
      <c r="C9" s="86"/>
      <c r="D9" s="86"/>
      <c r="E9" s="86"/>
      <c r="F9" s="86"/>
      <c r="G9" s="86"/>
      <c r="H9" s="86" t="s">
        <v>106</v>
      </c>
      <c r="I9" s="86"/>
      <c r="J9" s="86"/>
      <c r="K9" s="86" t="s">
        <v>105</v>
      </c>
      <c r="L9" s="86"/>
      <c r="M9" s="86"/>
      <c r="N9" s="86"/>
      <c r="O9" s="86"/>
      <c r="P9" s="86"/>
      <c r="Q9" s="138"/>
      <c r="V9" s="62" t="s">
        <v>245</v>
      </c>
      <c r="W9" s="61">
        <f>COUNTIFS(顧客ランク分け一覧表!$H$4:$H$5000,BD!V9,顧客ランク分け一覧表!$E$4:$E$5000,BD!$F$1)</f>
        <v>0</v>
      </c>
    </row>
    <row r="10" spans="2:23" ht="24.75" customHeight="1" x14ac:dyDescent="0.45">
      <c r="B10" s="100" t="s">
        <v>30</v>
      </c>
      <c r="C10" s="100"/>
      <c r="D10" s="100"/>
      <c r="E10" s="100"/>
      <c r="F10" s="100"/>
      <c r="G10" s="100"/>
      <c r="H10" s="88">
        <f>B!U54</f>
        <v>0</v>
      </c>
      <c r="I10" s="88"/>
      <c r="J10" s="88"/>
      <c r="K10" s="143">
        <f>B!J54</f>
        <v>0</v>
      </c>
      <c r="L10" s="143"/>
      <c r="M10" s="88">
        <f>B!X54</f>
        <v>0</v>
      </c>
      <c r="N10" s="88"/>
      <c r="O10" s="88"/>
      <c r="P10" s="87" t="e">
        <f>B!AA54</f>
        <v>#DIV/0!</v>
      </c>
      <c r="Q10" s="112"/>
      <c r="V10" s="62" t="s">
        <v>246</v>
      </c>
      <c r="W10" s="61">
        <f>COUNTIFS(顧客ランク分け一覧表!$H$4:$H$5000,BD!V10,顧客ランク分け一覧表!$E$4:$E$5000,BD!$F$1)</f>
        <v>0</v>
      </c>
    </row>
    <row r="11" spans="2:23" ht="24.75" customHeight="1" x14ac:dyDescent="0.45">
      <c r="B11" s="100" t="s">
        <v>100</v>
      </c>
      <c r="C11" s="100"/>
      <c r="D11" s="100"/>
      <c r="E11" s="100"/>
      <c r="F11" s="100"/>
      <c r="G11" s="100"/>
      <c r="H11" s="88">
        <f>B!U55</f>
        <v>0</v>
      </c>
      <c r="I11" s="88"/>
      <c r="J11" s="88"/>
      <c r="K11" s="143">
        <f>B!J55</f>
        <v>0</v>
      </c>
      <c r="L11" s="143"/>
      <c r="M11" s="88"/>
      <c r="N11" s="88"/>
      <c r="O11" s="88"/>
      <c r="P11" s="87"/>
      <c r="Q11" s="112"/>
      <c r="V11" s="62" t="s">
        <v>247</v>
      </c>
      <c r="W11" s="61">
        <f>COUNTIFS(顧客ランク分け一覧表!$H$4:$H$5000,BD!V11,顧客ランク分け一覧表!$E$4:$E$5000,BD!$F$1)</f>
        <v>0</v>
      </c>
    </row>
    <row r="12" spans="2:23" ht="24.75" customHeight="1" x14ac:dyDescent="0.45">
      <c r="B12" s="100" t="s">
        <v>101</v>
      </c>
      <c r="C12" s="100"/>
      <c r="D12" s="100"/>
      <c r="E12" s="100"/>
      <c r="F12" s="100"/>
      <c r="G12" s="100"/>
      <c r="H12" s="88">
        <f>B!U56</f>
        <v>0</v>
      </c>
      <c r="I12" s="88"/>
      <c r="J12" s="88"/>
      <c r="K12" s="143">
        <f>B!J56</f>
        <v>0</v>
      </c>
      <c r="L12" s="143"/>
      <c r="M12" s="88"/>
      <c r="N12" s="88"/>
      <c r="O12" s="88"/>
      <c r="P12" s="87"/>
      <c r="Q12" s="112"/>
      <c r="V12" s="75" t="s">
        <v>256</v>
      </c>
      <c r="W12" s="74">
        <f>SUM(W8:W11)</f>
        <v>0</v>
      </c>
    </row>
    <row r="13" spans="2:23" ht="24.75" customHeight="1" x14ac:dyDescent="0.45">
      <c r="B13" s="100" t="s">
        <v>102</v>
      </c>
      <c r="C13" s="100"/>
      <c r="D13" s="100"/>
      <c r="E13" s="100"/>
      <c r="F13" s="100"/>
      <c r="G13" s="100"/>
      <c r="H13" s="88">
        <f>B!U57</f>
        <v>0</v>
      </c>
      <c r="I13" s="88"/>
      <c r="J13" s="88"/>
      <c r="K13" s="143">
        <f>B!J57</f>
        <v>0</v>
      </c>
      <c r="L13" s="143"/>
      <c r="M13" s="88"/>
      <c r="N13" s="88"/>
      <c r="O13" s="88"/>
      <c r="P13" s="87"/>
      <c r="Q13" s="112"/>
      <c r="V13" s="75" t="s">
        <v>248</v>
      </c>
      <c r="W13" s="74">
        <f>COUNTIFS(顧客ランク分け一覧表!$H$4:$H$5000,BD!V13,顧客ランク分け一覧表!$E$4:$E$5000,BD!$F$1)</f>
        <v>0</v>
      </c>
    </row>
    <row r="14" spans="2:23" ht="24.75" customHeight="1" x14ac:dyDescent="0.45">
      <c r="B14" s="100" t="s">
        <v>103</v>
      </c>
      <c r="C14" s="100"/>
      <c r="D14" s="100"/>
      <c r="E14" s="100"/>
      <c r="F14" s="100"/>
      <c r="G14" s="100"/>
      <c r="H14" s="88">
        <f>B!U58</f>
        <v>0</v>
      </c>
      <c r="I14" s="88"/>
      <c r="J14" s="88"/>
      <c r="K14" s="143">
        <f>B!J58</f>
        <v>0</v>
      </c>
      <c r="L14" s="143"/>
      <c r="M14" s="88"/>
      <c r="N14" s="88"/>
      <c r="O14" s="88"/>
      <c r="P14" s="87"/>
      <c r="Q14" s="112"/>
      <c r="V14" s="75" t="s">
        <v>249</v>
      </c>
      <c r="W14" s="74">
        <f>COUNTIFS(顧客ランク分け一覧表!$H$4:$H$5000,BD!V14,顧客ランク分け一覧表!$E$4:$E$5000,BD!$F$1)</f>
        <v>0</v>
      </c>
    </row>
    <row r="15" spans="2:23" ht="24.75" customHeight="1" x14ac:dyDescent="0.45"/>
    <row r="16" spans="2:23" ht="24.75" customHeight="1" x14ac:dyDescent="0.45">
      <c r="B16" s="144"/>
      <c r="C16" s="144"/>
      <c r="D16" s="144"/>
      <c r="E16" s="144"/>
      <c r="F16" s="144"/>
      <c r="G16" s="144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2:17" ht="24.75" customHeight="1" x14ac:dyDescent="0.45">
      <c r="B17" s="144"/>
      <c r="C17" s="144"/>
      <c r="D17" s="144"/>
      <c r="E17" s="144"/>
      <c r="F17" s="144"/>
      <c r="G17" s="144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2:17" ht="24.75" customHeight="1" x14ac:dyDescent="0.45">
      <c r="B18" s="145"/>
      <c r="C18" s="145"/>
      <c r="D18" s="145"/>
      <c r="E18" s="145"/>
      <c r="F18" s="145"/>
      <c r="G18" s="145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2:17" ht="24.75" customHeight="1" x14ac:dyDescent="0.45">
      <c r="B19" s="145"/>
      <c r="C19" s="145"/>
      <c r="D19" s="145"/>
      <c r="E19" s="145"/>
      <c r="F19" s="145"/>
      <c r="G19" s="145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2:17" ht="24.75" customHeight="1" x14ac:dyDescent="0.45">
      <c r="B20" s="145"/>
      <c r="C20" s="145"/>
      <c r="D20" s="145"/>
      <c r="E20" s="145"/>
      <c r="F20" s="145"/>
      <c r="G20" s="145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2:17" ht="24.75" customHeight="1" x14ac:dyDescent="0.45">
      <c r="B21" s="145"/>
      <c r="C21" s="145"/>
      <c r="D21" s="145"/>
      <c r="E21" s="145"/>
      <c r="F21" s="145"/>
      <c r="G21" s="145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2:17" ht="24.75" customHeight="1" x14ac:dyDescent="0.45">
      <c r="B22" s="145"/>
      <c r="C22" s="145"/>
      <c r="D22" s="145"/>
      <c r="E22" s="145"/>
      <c r="F22" s="145"/>
      <c r="G22" s="145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spans="2:17" ht="24.75" customHeight="1" x14ac:dyDescent="0.45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2:17" ht="24.75" customHeight="1" x14ac:dyDescent="0.4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2:17" ht="24.75" customHeight="1" x14ac:dyDescent="0.4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</sheetData>
  <mergeCells count="39">
    <mergeCell ref="B10:G10"/>
    <mergeCell ref="H10:J10"/>
    <mergeCell ref="K10:L10"/>
    <mergeCell ref="M10:O10"/>
    <mergeCell ref="P10:Q10"/>
    <mergeCell ref="B8:G8"/>
    <mergeCell ref="H8:L8"/>
    <mergeCell ref="M8:O9"/>
    <mergeCell ref="P8:Q9"/>
    <mergeCell ref="B9:G9"/>
    <mergeCell ref="H9:J9"/>
    <mergeCell ref="K9:L9"/>
    <mergeCell ref="B12:G12"/>
    <mergeCell ref="H12:J12"/>
    <mergeCell ref="K12:L12"/>
    <mergeCell ref="M12:O12"/>
    <mergeCell ref="P12:Q12"/>
    <mergeCell ref="B11:G11"/>
    <mergeCell ref="H11:J11"/>
    <mergeCell ref="K11:L11"/>
    <mergeCell ref="M11:O11"/>
    <mergeCell ref="P11:Q11"/>
    <mergeCell ref="B14:G14"/>
    <mergeCell ref="H14:J14"/>
    <mergeCell ref="K14:L14"/>
    <mergeCell ref="M14:O14"/>
    <mergeCell ref="P14:Q14"/>
    <mergeCell ref="B13:G13"/>
    <mergeCell ref="H13:J13"/>
    <mergeCell ref="K13:L13"/>
    <mergeCell ref="M13:O13"/>
    <mergeCell ref="P13:Q13"/>
    <mergeCell ref="B22:G22"/>
    <mergeCell ref="B16:G16"/>
    <mergeCell ref="B17:G17"/>
    <mergeCell ref="B18:G18"/>
    <mergeCell ref="B19:G19"/>
    <mergeCell ref="B20:G20"/>
    <mergeCell ref="B21:G21"/>
  </mergeCells>
  <phoneticPr fontId="1"/>
  <conditionalFormatting sqref="C1:E1">
    <cfRule type="containsText" dxfId="90" priority="2" operator="containsText" text="クール">
      <formula>NOT(ISERROR(SEARCH("クール",C1)))</formula>
    </cfRule>
    <cfRule type="containsText" dxfId="89" priority="3" operator="containsText" text="コールド">
      <formula>NOT(ISERROR(SEARCH("コールド",C1)))</formula>
    </cfRule>
    <cfRule type="containsText" dxfId="88" priority="4" operator="containsText" text="離脱">
      <formula>NOT(ISERROR(SEARCH("離脱",C1)))</formula>
    </cfRule>
    <cfRule type="containsText" dxfId="87" priority="5" operator="containsText" text="クールファン">
      <formula>NOT(ISERROR(SEARCH("クールファン",C1)))</formula>
    </cfRule>
    <cfRule type="containsText" dxfId="86" priority="6" operator="containsText" text="クールリピーター">
      <formula>NOT(ISERROR(SEARCH("クールリピーター",C1)))</formula>
    </cfRule>
    <cfRule type="containsText" dxfId="85" priority="7" operator="containsText" text="ウォーム">
      <formula>NOT(ISERROR(SEARCH("ウォーム",C1)))</formula>
    </cfRule>
    <cfRule type="containsText" dxfId="84" priority="8" operator="containsText" text="ホット">
      <formula>NOT(ISERROR(SEARCH("ホット",C1)))</formula>
    </cfRule>
  </conditionalFormatting>
  <conditionalFormatting sqref="P10:Q14">
    <cfRule type="cellIs" dxfId="83" priority="1" operator="lessThan">
      <formula>1</formula>
    </cfRule>
  </conditionalFormatting>
  <pageMargins left="0.7" right="0.7" top="0.75" bottom="0.75" header="0.3" footer="0.3"/>
  <pageSetup paperSize="9" scale="69" orientation="landscape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082E7-2397-454E-B641-2EC235687290}">
  <sheetPr>
    <tabColor theme="5" tint="0.59999389629810485"/>
    <pageSetUpPr fitToPage="1"/>
  </sheetPr>
  <dimension ref="A1:DH170"/>
  <sheetViews>
    <sheetView zoomScale="60" zoomScaleNormal="60" zoomScaleSheetLayoutView="40" workbookViewId="0">
      <selection activeCell="K2" sqref="K2"/>
    </sheetView>
  </sheetViews>
  <sheetFormatPr defaultColWidth="9" defaultRowHeight="18" x14ac:dyDescent="0.45"/>
  <cols>
    <col min="1" max="91" width="4.09765625" style="6" customWidth="1"/>
    <col min="92" max="171" width="3.69921875" style="6" customWidth="1"/>
    <col min="172" max="16384" width="9" style="6"/>
  </cols>
  <sheetData>
    <row r="1" spans="1:91" customFormat="1" x14ac:dyDescent="0.45">
      <c r="A1" t="s">
        <v>0</v>
      </c>
      <c r="I1" t="s">
        <v>48</v>
      </c>
      <c r="K1" t="s">
        <v>115</v>
      </c>
      <c r="O1" t="s">
        <v>84</v>
      </c>
      <c r="R1" s="169">
        <f>'1課合計'!R1</f>
        <v>45596</v>
      </c>
      <c r="S1" s="169"/>
      <c r="T1" s="169"/>
      <c r="V1" t="s">
        <v>170</v>
      </c>
      <c r="Z1" s="170" t="str">
        <f>'1課合計'!Z1</f>
        <v>【営業方針会議】</v>
      </c>
      <c r="AA1" s="170"/>
      <c r="AB1" s="170"/>
      <c r="AC1" s="170"/>
    </row>
    <row r="2" spans="1:91" ht="14.25" customHeight="1" x14ac:dyDescent="0.45"/>
    <row r="13" spans="1:91" x14ac:dyDescent="0.45">
      <c r="A13" t="s">
        <v>40</v>
      </c>
    </row>
    <row r="14" spans="1:91" x14ac:dyDescent="0.45">
      <c r="A14" s="129"/>
      <c r="B14" s="130"/>
      <c r="C14" s="130"/>
      <c r="D14" s="130"/>
      <c r="E14" s="130"/>
      <c r="F14" s="131"/>
      <c r="G14" s="123" t="s">
        <v>30</v>
      </c>
      <c r="H14" s="124"/>
      <c r="I14" s="124"/>
      <c r="J14" s="124"/>
      <c r="K14" s="125"/>
      <c r="L14" s="120" t="s">
        <v>1</v>
      </c>
      <c r="M14" s="121"/>
      <c r="N14" s="121"/>
      <c r="O14" s="121"/>
      <c r="P14" s="122"/>
      <c r="Q14" s="120" t="s">
        <v>165</v>
      </c>
      <c r="R14" s="121"/>
      <c r="S14" s="121"/>
      <c r="T14" s="121"/>
      <c r="U14" s="122"/>
      <c r="V14" s="120" t="s">
        <v>166</v>
      </c>
      <c r="W14" s="121"/>
      <c r="X14" s="121"/>
      <c r="Y14" s="121"/>
      <c r="Z14" s="122"/>
      <c r="AA14" s="123" t="s">
        <v>14</v>
      </c>
      <c r="AB14" s="124"/>
      <c r="AC14" s="124"/>
      <c r="AD14" s="124"/>
      <c r="AE14" s="125"/>
      <c r="AF14" s="120" t="s">
        <v>15</v>
      </c>
      <c r="AG14" s="121"/>
      <c r="AH14" s="121"/>
      <c r="AI14" s="121"/>
      <c r="AJ14" s="122"/>
      <c r="AK14" s="120" t="s">
        <v>16</v>
      </c>
      <c r="AL14" s="121"/>
      <c r="AM14" s="121"/>
      <c r="AN14" s="121"/>
      <c r="AO14" s="122"/>
      <c r="AP14" s="120" t="s">
        <v>17</v>
      </c>
      <c r="AQ14" s="121"/>
      <c r="AR14" s="121"/>
      <c r="AS14" s="121"/>
      <c r="AT14" s="122"/>
      <c r="AU14" s="123" t="s">
        <v>18</v>
      </c>
      <c r="AV14" s="124"/>
      <c r="AW14" s="124"/>
      <c r="AX14" s="124"/>
      <c r="AY14" s="125"/>
      <c r="AZ14" s="120" t="s">
        <v>19</v>
      </c>
      <c r="BA14" s="121"/>
      <c r="BB14" s="121"/>
      <c r="BC14" s="121"/>
      <c r="BD14" s="122"/>
      <c r="BE14" s="120" t="s">
        <v>20</v>
      </c>
      <c r="BF14" s="121"/>
      <c r="BG14" s="121"/>
      <c r="BH14" s="121"/>
      <c r="BI14" s="122"/>
      <c r="BJ14" s="120" t="s">
        <v>21</v>
      </c>
      <c r="BK14" s="121"/>
      <c r="BL14" s="121"/>
      <c r="BM14" s="121"/>
      <c r="BN14" s="122"/>
      <c r="BO14" s="123" t="s">
        <v>22</v>
      </c>
      <c r="BP14" s="124"/>
      <c r="BQ14" s="124"/>
      <c r="BR14" s="124"/>
      <c r="BS14" s="125"/>
      <c r="BT14" s="120" t="s">
        <v>23</v>
      </c>
      <c r="BU14" s="121"/>
      <c r="BV14" s="121"/>
      <c r="BW14" s="121"/>
      <c r="BX14" s="122"/>
      <c r="BY14" s="120" t="s">
        <v>24</v>
      </c>
      <c r="BZ14" s="121"/>
      <c r="CA14" s="121"/>
      <c r="CB14" s="121"/>
      <c r="CC14" s="122"/>
      <c r="CD14" s="120" t="s">
        <v>25</v>
      </c>
      <c r="CE14" s="121"/>
      <c r="CF14" s="121"/>
      <c r="CG14" s="121"/>
      <c r="CH14" s="122"/>
      <c r="CI14" s="123" t="s">
        <v>26</v>
      </c>
      <c r="CJ14" s="124"/>
      <c r="CK14" s="124"/>
      <c r="CL14" s="124"/>
      <c r="CM14" s="125"/>
    </row>
    <row r="15" spans="1:91" x14ac:dyDescent="0.45">
      <c r="A15" s="132"/>
      <c r="B15" s="133"/>
      <c r="C15" s="133"/>
      <c r="D15" s="133"/>
      <c r="E15" s="133"/>
      <c r="F15" s="134"/>
      <c r="G15" s="123" t="s">
        <v>13</v>
      </c>
      <c r="H15" s="124"/>
      <c r="I15" s="125"/>
      <c r="J15" s="123" t="s">
        <v>5</v>
      </c>
      <c r="K15" s="125"/>
      <c r="L15" s="135" t="s">
        <v>13</v>
      </c>
      <c r="M15" s="136"/>
      <c r="N15" s="137"/>
      <c r="O15" s="135" t="s">
        <v>5</v>
      </c>
      <c r="P15" s="137"/>
      <c r="Q15" s="135" t="s">
        <v>13</v>
      </c>
      <c r="R15" s="136"/>
      <c r="S15" s="137"/>
      <c r="T15" s="135" t="s">
        <v>5</v>
      </c>
      <c r="U15" s="137"/>
      <c r="V15" s="135" t="s">
        <v>13</v>
      </c>
      <c r="W15" s="136"/>
      <c r="X15" s="137"/>
      <c r="Y15" s="135" t="s">
        <v>5</v>
      </c>
      <c r="Z15" s="137"/>
      <c r="AA15" s="123" t="s">
        <v>13</v>
      </c>
      <c r="AB15" s="124"/>
      <c r="AC15" s="125"/>
      <c r="AD15" s="123" t="s">
        <v>5</v>
      </c>
      <c r="AE15" s="125"/>
      <c r="AF15" s="135" t="s">
        <v>13</v>
      </c>
      <c r="AG15" s="136"/>
      <c r="AH15" s="137"/>
      <c r="AI15" s="135" t="s">
        <v>5</v>
      </c>
      <c r="AJ15" s="137"/>
      <c r="AK15" s="135" t="s">
        <v>13</v>
      </c>
      <c r="AL15" s="136"/>
      <c r="AM15" s="137"/>
      <c r="AN15" s="135" t="s">
        <v>5</v>
      </c>
      <c r="AO15" s="137"/>
      <c r="AP15" s="135" t="s">
        <v>13</v>
      </c>
      <c r="AQ15" s="136"/>
      <c r="AR15" s="137"/>
      <c r="AS15" s="135" t="s">
        <v>5</v>
      </c>
      <c r="AT15" s="137"/>
      <c r="AU15" s="123" t="s">
        <v>13</v>
      </c>
      <c r="AV15" s="124"/>
      <c r="AW15" s="125"/>
      <c r="AX15" s="123" t="s">
        <v>5</v>
      </c>
      <c r="AY15" s="125"/>
      <c r="AZ15" s="135" t="s">
        <v>13</v>
      </c>
      <c r="BA15" s="136"/>
      <c r="BB15" s="137"/>
      <c r="BC15" s="135" t="s">
        <v>5</v>
      </c>
      <c r="BD15" s="137"/>
      <c r="BE15" s="135" t="s">
        <v>13</v>
      </c>
      <c r="BF15" s="136"/>
      <c r="BG15" s="137"/>
      <c r="BH15" s="135" t="s">
        <v>5</v>
      </c>
      <c r="BI15" s="137"/>
      <c r="BJ15" s="135" t="s">
        <v>13</v>
      </c>
      <c r="BK15" s="136"/>
      <c r="BL15" s="137"/>
      <c r="BM15" s="135" t="s">
        <v>5</v>
      </c>
      <c r="BN15" s="137"/>
      <c r="BO15" s="123" t="s">
        <v>13</v>
      </c>
      <c r="BP15" s="124"/>
      <c r="BQ15" s="125"/>
      <c r="BR15" s="123" t="s">
        <v>5</v>
      </c>
      <c r="BS15" s="125"/>
      <c r="BT15" s="135" t="s">
        <v>13</v>
      </c>
      <c r="BU15" s="136"/>
      <c r="BV15" s="137"/>
      <c r="BW15" s="135" t="s">
        <v>5</v>
      </c>
      <c r="BX15" s="137"/>
      <c r="BY15" s="135" t="s">
        <v>13</v>
      </c>
      <c r="BZ15" s="136"/>
      <c r="CA15" s="137"/>
      <c r="CB15" s="135" t="s">
        <v>5</v>
      </c>
      <c r="CC15" s="137"/>
      <c r="CD15" s="135" t="s">
        <v>13</v>
      </c>
      <c r="CE15" s="136"/>
      <c r="CF15" s="137"/>
      <c r="CG15" s="135" t="s">
        <v>5</v>
      </c>
      <c r="CH15" s="137"/>
      <c r="CI15" s="123" t="s">
        <v>13</v>
      </c>
      <c r="CJ15" s="124"/>
      <c r="CK15" s="125"/>
      <c r="CL15" s="123" t="s">
        <v>5</v>
      </c>
      <c r="CM15" s="125"/>
    </row>
    <row r="16" spans="1:91" ht="19.95" customHeight="1" x14ac:dyDescent="0.45">
      <c r="A16" s="101" t="s">
        <v>12</v>
      </c>
      <c r="B16" s="102"/>
      <c r="C16" s="102"/>
      <c r="D16" s="102"/>
      <c r="E16" s="102"/>
      <c r="F16" s="103"/>
      <c r="G16" s="81">
        <f t="shared" ref="G16:G29" si="0">AA16+AU16+BO16+CI16</f>
        <v>0</v>
      </c>
      <c r="H16" s="82"/>
      <c r="I16" s="83"/>
      <c r="J16" s="81"/>
      <c r="K16" s="83"/>
      <c r="L16" s="78">
        <f>SUMIFS(予算!目標営業数,予算!対象ユーザー名,'C'!$K$1,予算!予算月,'C'!L$14)</f>
        <v>0</v>
      </c>
      <c r="M16" s="79"/>
      <c r="N16" s="80"/>
      <c r="O16" s="78"/>
      <c r="P16" s="80"/>
      <c r="Q16" s="78">
        <f>SUMIFS(予算!目標営業数,予算!対象ユーザー名,'C'!$K$1,予算!予算月,'C'!Q$14)</f>
        <v>0</v>
      </c>
      <c r="R16" s="79"/>
      <c r="S16" s="80"/>
      <c r="T16" s="78"/>
      <c r="U16" s="80"/>
      <c r="V16" s="78">
        <f>SUMIFS(予算!目標営業数,予算!対象ユーザー名,'C'!$K$1,予算!予算月,'C'!V$14)</f>
        <v>0</v>
      </c>
      <c r="W16" s="79"/>
      <c r="X16" s="80"/>
      <c r="Y16" s="78"/>
      <c r="Z16" s="80"/>
      <c r="AA16" s="81">
        <f t="shared" ref="AA16:AA29" si="1">L16+Q16+V16</f>
        <v>0</v>
      </c>
      <c r="AB16" s="82"/>
      <c r="AC16" s="83"/>
      <c r="AD16" s="81"/>
      <c r="AE16" s="83"/>
      <c r="AF16" s="78">
        <f>SUMIFS(予算!目標営業数,予算!対象ユーザー名,'C'!$K$1,予算!予算月,'C'!AF$14)</f>
        <v>0</v>
      </c>
      <c r="AG16" s="79"/>
      <c r="AH16" s="80"/>
      <c r="AI16" s="78"/>
      <c r="AJ16" s="80"/>
      <c r="AK16" s="78">
        <f>SUMIFS(予算!目標営業数,予算!対象ユーザー名,'C'!$K$1,予算!予算月,'C'!AK$14)</f>
        <v>0</v>
      </c>
      <c r="AL16" s="79"/>
      <c r="AM16" s="80"/>
      <c r="AN16" s="78"/>
      <c r="AO16" s="80"/>
      <c r="AP16" s="78">
        <f>SUMIFS(予算!目標営業数,予算!対象ユーザー名,'C'!$K$1,予算!予算月,'C'!AP$14)</f>
        <v>0</v>
      </c>
      <c r="AQ16" s="79"/>
      <c r="AR16" s="80"/>
      <c r="AS16" s="78"/>
      <c r="AT16" s="80"/>
      <c r="AU16" s="81">
        <f t="shared" ref="AU16:AU29" si="2">AF16+AK16+AP16</f>
        <v>0</v>
      </c>
      <c r="AV16" s="82"/>
      <c r="AW16" s="83"/>
      <c r="AX16" s="81"/>
      <c r="AY16" s="83"/>
      <c r="AZ16" s="78">
        <f>SUMIFS(予算!目標営業数,予算!対象ユーザー名,'C'!$K$1,予算!予算月,'C'!AZ$14)</f>
        <v>0</v>
      </c>
      <c r="BA16" s="79"/>
      <c r="BB16" s="80"/>
      <c r="BC16" s="78"/>
      <c r="BD16" s="80"/>
      <c r="BE16" s="78">
        <f>SUMIFS(予算!目標営業数,予算!対象ユーザー名,'C'!$K$1,予算!予算月,'C'!BE$14)</f>
        <v>0</v>
      </c>
      <c r="BF16" s="79"/>
      <c r="BG16" s="80"/>
      <c r="BH16" s="78"/>
      <c r="BI16" s="80"/>
      <c r="BJ16" s="78">
        <f>SUMIFS(予算!目標営業数,予算!対象ユーザー名,'C'!$K$1,予算!予算月,'C'!BJ$14)</f>
        <v>0</v>
      </c>
      <c r="BK16" s="79"/>
      <c r="BL16" s="80"/>
      <c r="BM16" s="78"/>
      <c r="BN16" s="80"/>
      <c r="BO16" s="81">
        <f t="shared" ref="BO16:BO29" si="3">AZ16+BE16+BJ16</f>
        <v>0</v>
      </c>
      <c r="BP16" s="82"/>
      <c r="BQ16" s="83"/>
      <c r="BR16" s="81"/>
      <c r="BS16" s="83"/>
      <c r="BT16" s="78">
        <f>SUMIFS(予算!目標営業数,予算!対象ユーザー名,'C'!$K$1,予算!予算月,'C'!BT$14)</f>
        <v>0</v>
      </c>
      <c r="BU16" s="79"/>
      <c r="BV16" s="80"/>
      <c r="BW16" s="78"/>
      <c r="BX16" s="80"/>
      <c r="BY16" s="78">
        <f>SUMIFS(予算!目標営業数,予算!対象ユーザー名,'C'!$K$1,予算!予算月,'C'!BY$14)</f>
        <v>0</v>
      </c>
      <c r="BZ16" s="79"/>
      <c r="CA16" s="80"/>
      <c r="CB16" s="78"/>
      <c r="CC16" s="80"/>
      <c r="CD16" s="78">
        <f>SUMIFS(予算!目標営業数,予算!対象ユーザー名,'C'!$K$1,予算!予算月,'C'!CD$14)</f>
        <v>0</v>
      </c>
      <c r="CE16" s="79"/>
      <c r="CF16" s="80"/>
      <c r="CG16" s="78"/>
      <c r="CH16" s="80"/>
      <c r="CI16" s="81">
        <f t="shared" ref="CI16:CI29" si="4">BT16+BY16+CD16</f>
        <v>0</v>
      </c>
      <c r="CJ16" s="82"/>
      <c r="CK16" s="83"/>
      <c r="CL16" s="81"/>
      <c r="CM16" s="83"/>
    </row>
    <row r="17" spans="1:91" ht="19.95" customHeight="1" x14ac:dyDescent="0.45">
      <c r="A17" s="101" t="s">
        <v>11</v>
      </c>
      <c r="B17" s="102"/>
      <c r="C17" s="102"/>
      <c r="D17" s="102"/>
      <c r="E17" s="102"/>
      <c r="F17" s="103"/>
      <c r="G17" s="81">
        <f t="shared" si="0"/>
        <v>0</v>
      </c>
      <c r="H17" s="82"/>
      <c r="I17" s="83"/>
      <c r="J17" s="84" t="e">
        <f>G17/G16</f>
        <v>#DIV/0!</v>
      </c>
      <c r="K17" s="85"/>
      <c r="L17" s="78">
        <f>SUMIFS(行動!件数行動,行動!対象者名,'C'!$K$1,行動!月行動,'C'!L$14)</f>
        <v>0</v>
      </c>
      <c r="M17" s="79"/>
      <c r="N17" s="80"/>
      <c r="O17" s="76" t="e">
        <f>L17/L16</f>
        <v>#DIV/0!</v>
      </c>
      <c r="P17" s="77"/>
      <c r="Q17" s="78">
        <f>SUMIFS(行動!件数行動,行動!対象者名,'C'!$K$1,行動!月行動,'C'!Q$14)</f>
        <v>0</v>
      </c>
      <c r="R17" s="79"/>
      <c r="S17" s="80"/>
      <c r="T17" s="76" t="e">
        <f>Q17/Q16</f>
        <v>#DIV/0!</v>
      </c>
      <c r="U17" s="77"/>
      <c r="V17" s="78">
        <f>SUMIFS(行動!件数行動,行動!対象者名,'C'!$K$1,行動!月行動,'C'!V$14)</f>
        <v>0</v>
      </c>
      <c r="W17" s="79"/>
      <c r="X17" s="80"/>
      <c r="Y17" s="76" t="e">
        <f>V17/V16</f>
        <v>#DIV/0!</v>
      </c>
      <c r="Z17" s="77"/>
      <c r="AA17" s="81">
        <f t="shared" si="1"/>
        <v>0</v>
      </c>
      <c r="AB17" s="82"/>
      <c r="AC17" s="83"/>
      <c r="AD17" s="84" t="e">
        <f>AA17/AA16</f>
        <v>#DIV/0!</v>
      </c>
      <c r="AE17" s="85"/>
      <c r="AF17" s="78">
        <f>SUMIFS(行動!件数行動,行動!対象者名,'C'!$K$1,行動!月行動,'C'!AF$14)</f>
        <v>0</v>
      </c>
      <c r="AG17" s="79"/>
      <c r="AH17" s="80"/>
      <c r="AI17" s="76" t="e">
        <f>AF17/AF16</f>
        <v>#DIV/0!</v>
      </c>
      <c r="AJ17" s="77"/>
      <c r="AK17" s="78">
        <f>SUMIFS(行動!件数行動,行動!対象者名,'C'!$K$1,行動!月行動,'C'!AK$14)</f>
        <v>0</v>
      </c>
      <c r="AL17" s="79"/>
      <c r="AM17" s="80"/>
      <c r="AN17" s="76" t="e">
        <f>AK17/AK16</f>
        <v>#DIV/0!</v>
      </c>
      <c r="AO17" s="77"/>
      <c r="AP17" s="78">
        <f>SUMIFS(行動!件数行動,行動!対象者名,'C'!$K$1,行動!月行動,'C'!AP$14)</f>
        <v>0</v>
      </c>
      <c r="AQ17" s="79"/>
      <c r="AR17" s="80"/>
      <c r="AS17" s="76" t="e">
        <f>AP17/AP16</f>
        <v>#DIV/0!</v>
      </c>
      <c r="AT17" s="77"/>
      <c r="AU17" s="81">
        <f t="shared" si="2"/>
        <v>0</v>
      </c>
      <c r="AV17" s="82"/>
      <c r="AW17" s="83"/>
      <c r="AX17" s="84" t="e">
        <f>AU17/AU16</f>
        <v>#DIV/0!</v>
      </c>
      <c r="AY17" s="85"/>
      <c r="AZ17" s="78">
        <f>SUMIFS(行動!件数行動,行動!対象者名,'C'!$K$1,行動!月行動,'C'!AZ$14)</f>
        <v>0</v>
      </c>
      <c r="BA17" s="79"/>
      <c r="BB17" s="80"/>
      <c r="BC17" s="76" t="e">
        <f>AZ17/AZ16</f>
        <v>#DIV/0!</v>
      </c>
      <c r="BD17" s="77"/>
      <c r="BE17" s="78">
        <f>SUMIFS(行動!件数行動,行動!対象者名,'C'!$K$1,行動!月行動,'C'!BE$14)</f>
        <v>0</v>
      </c>
      <c r="BF17" s="79"/>
      <c r="BG17" s="80"/>
      <c r="BH17" s="76" t="e">
        <f>BE17/BE16</f>
        <v>#DIV/0!</v>
      </c>
      <c r="BI17" s="77"/>
      <c r="BJ17" s="78">
        <f>SUMIFS(行動!件数行動,行動!対象者名,'C'!$K$1,行動!月行動,'C'!BJ$14)</f>
        <v>0</v>
      </c>
      <c r="BK17" s="79"/>
      <c r="BL17" s="80"/>
      <c r="BM17" s="76" t="e">
        <f>BJ17/BJ16</f>
        <v>#DIV/0!</v>
      </c>
      <c r="BN17" s="77"/>
      <c r="BO17" s="81">
        <f t="shared" si="3"/>
        <v>0</v>
      </c>
      <c r="BP17" s="82"/>
      <c r="BQ17" s="83"/>
      <c r="BR17" s="84" t="e">
        <f>BO17/BO16</f>
        <v>#DIV/0!</v>
      </c>
      <c r="BS17" s="85"/>
      <c r="BT17" s="78">
        <f>SUMIFS(行動!件数行動,行動!対象者名,'C'!$K$1,行動!月行動,'C'!BT$14)</f>
        <v>0</v>
      </c>
      <c r="BU17" s="79"/>
      <c r="BV17" s="80"/>
      <c r="BW17" s="76" t="e">
        <f>BT17/BT16</f>
        <v>#DIV/0!</v>
      </c>
      <c r="BX17" s="77"/>
      <c r="BY17" s="78">
        <f>SUMIFS(行動!件数行動,行動!対象者名,'C'!$K$1,行動!月行動,'C'!BY$14)</f>
        <v>0</v>
      </c>
      <c r="BZ17" s="79"/>
      <c r="CA17" s="80"/>
      <c r="CB17" s="76" t="e">
        <f>BY17/BY16</f>
        <v>#DIV/0!</v>
      </c>
      <c r="CC17" s="77"/>
      <c r="CD17" s="78">
        <f>SUMIFS(行動!件数行動,行動!対象者名,'C'!$K$1,行動!月行動,'C'!CD$14)</f>
        <v>0</v>
      </c>
      <c r="CE17" s="79"/>
      <c r="CF17" s="80"/>
      <c r="CG17" s="76" t="e">
        <f>CD17/CD16</f>
        <v>#DIV/0!</v>
      </c>
      <c r="CH17" s="77"/>
      <c r="CI17" s="81">
        <f t="shared" si="4"/>
        <v>0</v>
      </c>
      <c r="CJ17" s="82"/>
      <c r="CK17" s="83"/>
      <c r="CL17" s="84" t="e">
        <f>CI17/CI16</f>
        <v>#DIV/0!</v>
      </c>
      <c r="CM17" s="85"/>
    </row>
    <row r="18" spans="1:91" ht="19.95" customHeight="1" x14ac:dyDescent="0.45">
      <c r="A18" s="101" t="s">
        <v>168</v>
      </c>
      <c r="B18" s="102"/>
      <c r="C18" s="102"/>
      <c r="D18" s="102"/>
      <c r="E18" s="102"/>
      <c r="F18" s="103"/>
      <c r="G18" s="81">
        <f t="shared" si="0"/>
        <v>0</v>
      </c>
      <c r="H18" s="82"/>
      <c r="I18" s="83"/>
      <c r="J18" s="81"/>
      <c r="K18" s="83"/>
      <c r="L18" s="78">
        <f>SUMIFS(予算!目標見積数,予算!対象ユーザー名,'C'!$K$1,予算!予算月,'C'!L$14)</f>
        <v>0</v>
      </c>
      <c r="M18" s="79"/>
      <c r="N18" s="80"/>
      <c r="O18" s="78"/>
      <c r="P18" s="80"/>
      <c r="Q18" s="78">
        <f>SUMIFS(予算!目標見積数,予算!対象ユーザー名,'C'!$K$1,予算!予算月,'C'!Q$14)</f>
        <v>0</v>
      </c>
      <c r="R18" s="79"/>
      <c r="S18" s="80"/>
      <c r="T18" s="78"/>
      <c r="U18" s="80"/>
      <c r="V18" s="78">
        <f>SUMIFS(予算!目標見積数,予算!対象ユーザー名,'C'!$K$1,予算!予算月,'C'!V$14)</f>
        <v>0</v>
      </c>
      <c r="W18" s="79"/>
      <c r="X18" s="80"/>
      <c r="Y18" s="78"/>
      <c r="Z18" s="80"/>
      <c r="AA18" s="81">
        <f t="shared" si="1"/>
        <v>0</v>
      </c>
      <c r="AB18" s="82"/>
      <c r="AC18" s="83"/>
      <c r="AD18" s="81"/>
      <c r="AE18" s="83"/>
      <c r="AF18" s="78">
        <f>SUMIFS(予算!目標見積数,予算!対象ユーザー名,'C'!$K$1,予算!予算月,'C'!AF$14)</f>
        <v>0</v>
      </c>
      <c r="AG18" s="79"/>
      <c r="AH18" s="80"/>
      <c r="AI18" s="78"/>
      <c r="AJ18" s="80"/>
      <c r="AK18" s="78">
        <f>SUMIFS(予算!目標見積数,予算!対象ユーザー名,'C'!$K$1,予算!予算月,'C'!AK$14)</f>
        <v>0</v>
      </c>
      <c r="AL18" s="79"/>
      <c r="AM18" s="80"/>
      <c r="AN18" s="78"/>
      <c r="AO18" s="80"/>
      <c r="AP18" s="78">
        <f>SUMIFS(予算!目標見積数,予算!対象ユーザー名,'C'!$K$1,予算!予算月,'C'!AP$14)</f>
        <v>0</v>
      </c>
      <c r="AQ18" s="79"/>
      <c r="AR18" s="80"/>
      <c r="AS18" s="78"/>
      <c r="AT18" s="80"/>
      <c r="AU18" s="81">
        <f t="shared" si="2"/>
        <v>0</v>
      </c>
      <c r="AV18" s="82"/>
      <c r="AW18" s="83"/>
      <c r="AX18" s="81"/>
      <c r="AY18" s="83"/>
      <c r="AZ18" s="78">
        <f>SUMIFS(予算!目標見積数,予算!対象ユーザー名,'C'!$K$1,予算!予算月,'C'!AZ$14)</f>
        <v>0</v>
      </c>
      <c r="BA18" s="79"/>
      <c r="BB18" s="80"/>
      <c r="BC18" s="78"/>
      <c r="BD18" s="80"/>
      <c r="BE18" s="78">
        <f>SUMIFS(予算!目標見積数,予算!対象ユーザー名,'C'!$K$1,予算!予算月,'C'!BE$14)</f>
        <v>0</v>
      </c>
      <c r="BF18" s="79"/>
      <c r="BG18" s="80"/>
      <c r="BH18" s="78"/>
      <c r="BI18" s="80"/>
      <c r="BJ18" s="78">
        <f>SUMIFS(予算!目標見積数,予算!対象ユーザー名,'C'!$K$1,予算!予算月,'C'!BJ$14)</f>
        <v>0</v>
      </c>
      <c r="BK18" s="79"/>
      <c r="BL18" s="80"/>
      <c r="BM18" s="78"/>
      <c r="BN18" s="80"/>
      <c r="BO18" s="81">
        <f t="shared" si="3"/>
        <v>0</v>
      </c>
      <c r="BP18" s="82"/>
      <c r="BQ18" s="83"/>
      <c r="BR18" s="81"/>
      <c r="BS18" s="83"/>
      <c r="BT18" s="78">
        <f>SUMIFS(予算!目標見積数,予算!対象ユーザー名,'C'!$K$1,予算!予算月,'C'!BT$14)</f>
        <v>0</v>
      </c>
      <c r="BU18" s="79"/>
      <c r="BV18" s="80"/>
      <c r="BW18" s="78"/>
      <c r="BX18" s="80"/>
      <c r="BY18" s="78">
        <f>SUMIFS(予算!目標見積数,予算!対象ユーザー名,'C'!$K$1,予算!予算月,'C'!BY$14)</f>
        <v>0</v>
      </c>
      <c r="BZ18" s="79"/>
      <c r="CA18" s="80"/>
      <c r="CB18" s="78"/>
      <c r="CC18" s="80"/>
      <c r="CD18" s="78">
        <f>SUMIFS(予算!目標見積数,予算!対象ユーザー名,'C'!$K$1,予算!予算月,'C'!CD$14)</f>
        <v>0</v>
      </c>
      <c r="CE18" s="79"/>
      <c r="CF18" s="80"/>
      <c r="CG18" s="78"/>
      <c r="CH18" s="80"/>
      <c r="CI18" s="81">
        <f t="shared" si="4"/>
        <v>0</v>
      </c>
      <c r="CJ18" s="82"/>
      <c r="CK18" s="83"/>
      <c r="CL18" s="81"/>
      <c r="CM18" s="83"/>
    </row>
    <row r="19" spans="1:91" ht="19.5" customHeight="1" x14ac:dyDescent="0.45">
      <c r="A19" s="101" t="s">
        <v>169</v>
      </c>
      <c r="B19" s="102"/>
      <c r="C19" s="102"/>
      <c r="D19" s="102"/>
      <c r="E19" s="102"/>
      <c r="F19" s="103"/>
      <c r="G19" s="81">
        <f t="shared" si="0"/>
        <v>0</v>
      </c>
      <c r="H19" s="82"/>
      <c r="I19" s="83"/>
      <c r="J19" s="84" t="e">
        <f>G19/G18</f>
        <v>#DIV/0!</v>
      </c>
      <c r="K19" s="85"/>
      <c r="L19" s="78">
        <f>SUMIFS(見積!見積数,見積!報告者名,'C'!$K$1,見積!月,L$14)</f>
        <v>0</v>
      </c>
      <c r="M19" s="79"/>
      <c r="N19" s="80"/>
      <c r="O19" s="76" t="e">
        <f>L19/L18</f>
        <v>#DIV/0!</v>
      </c>
      <c r="P19" s="77"/>
      <c r="Q19" s="78">
        <f>SUMIFS(見積!見積数,見積!報告者名,'C'!$K$1,見積!月,Q$14)</f>
        <v>0</v>
      </c>
      <c r="R19" s="79"/>
      <c r="S19" s="80"/>
      <c r="T19" s="76" t="e">
        <f>Q19/Q18</f>
        <v>#DIV/0!</v>
      </c>
      <c r="U19" s="77"/>
      <c r="V19" s="78">
        <f>SUMIFS(見積!見積数,見積!報告者名,'C'!$K$1,見積!月,V$14)</f>
        <v>0</v>
      </c>
      <c r="W19" s="79"/>
      <c r="X19" s="80"/>
      <c r="Y19" s="76" t="e">
        <f>V19/V18</f>
        <v>#DIV/0!</v>
      </c>
      <c r="Z19" s="77"/>
      <c r="AA19" s="81">
        <f t="shared" si="1"/>
        <v>0</v>
      </c>
      <c r="AB19" s="82"/>
      <c r="AC19" s="83"/>
      <c r="AD19" s="84" t="e">
        <f>AA19/AA18</f>
        <v>#DIV/0!</v>
      </c>
      <c r="AE19" s="85"/>
      <c r="AF19" s="78">
        <f>SUMIFS(見積!見積数,見積!報告者名,'C'!$K$1,見積!月,AF$14)</f>
        <v>0</v>
      </c>
      <c r="AG19" s="79"/>
      <c r="AH19" s="80"/>
      <c r="AI19" s="76" t="e">
        <f>AF19/AF18</f>
        <v>#DIV/0!</v>
      </c>
      <c r="AJ19" s="77"/>
      <c r="AK19" s="78">
        <f>SUMIFS(見積!見積数,見積!報告者名,'C'!$K$1,見積!月,AK$14)</f>
        <v>0</v>
      </c>
      <c r="AL19" s="79"/>
      <c r="AM19" s="80"/>
      <c r="AN19" s="76" t="e">
        <f>AK19/AK18</f>
        <v>#DIV/0!</v>
      </c>
      <c r="AO19" s="77"/>
      <c r="AP19" s="78">
        <f>SUMIFS(見積!見積数,見積!報告者名,'C'!$K$1,見積!月,AP$14)</f>
        <v>0</v>
      </c>
      <c r="AQ19" s="79"/>
      <c r="AR19" s="80"/>
      <c r="AS19" s="76" t="e">
        <f>AP19/AP18</f>
        <v>#DIV/0!</v>
      </c>
      <c r="AT19" s="77"/>
      <c r="AU19" s="81">
        <f t="shared" si="2"/>
        <v>0</v>
      </c>
      <c r="AV19" s="82"/>
      <c r="AW19" s="83"/>
      <c r="AX19" s="84" t="e">
        <f>AU19/AU18</f>
        <v>#DIV/0!</v>
      </c>
      <c r="AY19" s="85"/>
      <c r="AZ19" s="78">
        <f>SUMIFS(見積!見積数,見積!報告者名,'C'!$K$1,見積!月,AZ$14)</f>
        <v>0</v>
      </c>
      <c r="BA19" s="79"/>
      <c r="BB19" s="80"/>
      <c r="BC19" s="76" t="e">
        <f>AZ19/AZ18</f>
        <v>#DIV/0!</v>
      </c>
      <c r="BD19" s="77"/>
      <c r="BE19" s="78">
        <f>SUMIFS(見積!見積数,見積!報告者名,'C'!$K$1,見積!月,BE$14)</f>
        <v>0</v>
      </c>
      <c r="BF19" s="79"/>
      <c r="BG19" s="80"/>
      <c r="BH19" s="76" t="e">
        <f>BE19/BE18</f>
        <v>#DIV/0!</v>
      </c>
      <c r="BI19" s="77"/>
      <c r="BJ19" s="78">
        <f>SUMIFS(見積!見積数,見積!報告者名,'C'!$K$1,見積!月,BJ$14)</f>
        <v>0</v>
      </c>
      <c r="BK19" s="79"/>
      <c r="BL19" s="80"/>
      <c r="BM19" s="76" t="e">
        <f>BJ19/BJ18</f>
        <v>#DIV/0!</v>
      </c>
      <c r="BN19" s="77"/>
      <c r="BO19" s="81">
        <f t="shared" si="3"/>
        <v>0</v>
      </c>
      <c r="BP19" s="82"/>
      <c r="BQ19" s="83"/>
      <c r="BR19" s="84" t="e">
        <f>BO19/BO18</f>
        <v>#DIV/0!</v>
      </c>
      <c r="BS19" s="85"/>
      <c r="BT19" s="78">
        <f>SUMIFS(見積!見積数,見積!報告者名,'C'!$K$1,見積!月,BT$14)</f>
        <v>0</v>
      </c>
      <c r="BU19" s="79"/>
      <c r="BV19" s="80"/>
      <c r="BW19" s="76" t="e">
        <f>BT19/BT18</f>
        <v>#DIV/0!</v>
      </c>
      <c r="BX19" s="77"/>
      <c r="BY19" s="78">
        <f>SUMIFS(見積!見積数,見積!報告者名,'C'!$K$1,見積!月,BY$14,見積!年,"2025")</f>
        <v>0</v>
      </c>
      <c r="BZ19" s="79"/>
      <c r="CA19" s="80"/>
      <c r="CB19" s="76" t="e">
        <f>BY19/BY18</f>
        <v>#DIV/0!</v>
      </c>
      <c r="CC19" s="77"/>
      <c r="CD19" s="78">
        <f>SUMIFS(見積!見積数,見積!報告者名,'C'!$K$1,見積!月,CD$14,見積!年,"2025")</f>
        <v>0</v>
      </c>
      <c r="CE19" s="79"/>
      <c r="CF19" s="80"/>
      <c r="CG19" s="76" t="e">
        <f>CD19/CD18</f>
        <v>#DIV/0!</v>
      </c>
      <c r="CH19" s="77"/>
      <c r="CI19" s="81">
        <f t="shared" si="4"/>
        <v>0</v>
      </c>
      <c r="CJ19" s="82"/>
      <c r="CK19" s="83"/>
      <c r="CL19" s="84" t="e">
        <f>CI19/CI18</f>
        <v>#DIV/0!</v>
      </c>
      <c r="CM19" s="85"/>
    </row>
    <row r="20" spans="1:91" ht="19.95" customHeight="1" x14ac:dyDescent="0.45">
      <c r="A20" s="101" t="s">
        <v>4</v>
      </c>
      <c r="B20" s="102"/>
      <c r="C20" s="102"/>
      <c r="D20" s="102"/>
      <c r="E20" s="102"/>
      <c r="F20" s="103"/>
      <c r="G20" s="81">
        <f t="shared" si="0"/>
        <v>0</v>
      </c>
      <c r="H20" s="82"/>
      <c r="I20" s="83"/>
      <c r="J20" s="81"/>
      <c r="K20" s="83"/>
      <c r="L20" s="78">
        <f>SUMIFS(予算!目標金額,予算!対象ユーザー名,'C'!$K$1,予算!予算月,'C'!L$14)</f>
        <v>0</v>
      </c>
      <c r="M20" s="79"/>
      <c r="N20" s="80"/>
      <c r="O20" s="78"/>
      <c r="P20" s="80"/>
      <c r="Q20" s="78">
        <f>SUMIFS(予算!目標金額,予算!対象ユーザー名,'C'!$K$1,予算!予算月,'C'!Q$14)</f>
        <v>0</v>
      </c>
      <c r="R20" s="79"/>
      <c r="S20" s="80"/>
      <c r="T20" s="78"/>
      <c r="U20" s="80"/>
      <c r="V20" s="78">
        <f>SUMIFS(予算!目標金額,予算!対象ユーザー名,'C'!$K$1,予算!予算月,'C'!V$14)</f>
        <v>0</v>
      </c>
      <c r="W20" s="79"/>
      <c r="X20" s="80"/>
      <c r="Y20" s="78"/>
      <c r="Z20" s="80"/>
      <c r="AA20" s="81">
        <f t="shared" si="1"/>
        <v>0</v>
      </c>
      <c r="AB20" s="82"/>
      <c r="AC20" s="83"/>
      <c r="AD20" s="81"/>
      <c r="AE20" s="83"/>
      <c r="AF20" s="78">
        <f>SUMIFS(予算!目標金額,予算!対象ユーザー名,'C'!$K$1,予算!予算月,'C'!AF$14)</f>
        <v>0</v>
      </c>
      <c r="AG20" s="79"/>
      <c r="AH20" s="80"/>
      <c r="AI20" s="78"/>
      <c r="AJ20" s="80"/>
      <c r="AK20" s="78">
        <f>SUMIFS(予算!目標金額,予算!対象ユーザー名,'C'!$K$1,予算!予算月,'C'!AK$14)</f>
        <v>0</v>
      </c>
      <c r="AL20" s="79"/>
      <c r="AM20" s="80"/>
      <c r="AN20" s="78"/>
      <c r="AO20" s="80"/>
      <c r="AP20" s="78">
        <f>SUMIFS(予算!目標金額,予算!対象ユーザー名,'C'!$K$1,予算!予算月,'C'!AP$14)</f>
        <v>0</v>
      </c>
      <c r="AQ20" s="79"/>
      <c r="AR20" s="80"/>
      <c r="AS20" s="78"/>
      <c r="AT20" s="80"/>
      <c r="AU20" s="81">
        <f t="shared" si="2"/>
        <v>0</v>
      </c>
      <c r="AV20" s="82"/>
      <c r="AW20" s="83"/>
      <c r="AX20" s="81"/>
      <c r="AY20" s="83"/>
      <c r="AZ20" s="78">
        <f>SUMIFS(予算!目標金額,予算!対象ユーザー名,'C'!$K$1,予算!予算月,'C'!AZ$14)</f>
        <v>0</v>
      </c>
      <c r="BA20" s="79"/>
      <c r="BB20" s="80"/>
      <c r="BC20" s="78"/>
      <c r="BD20" s="80"/>
      <c r="BE20" s="78">
        <f>SUMIFS(予算!目標金額,予算!対象ユーザー名,'C'!$K$1,予算!予算月,'C'!BE$14)</f>
        <v>0</v>
      </c>
      <c r="BF20" s="79"/>
      <c r="BG20" s="80"/>
      <c r="BH20" s="78"/>
      <c r="BI20" s="80"/>
      <c r="BJ20" s="78">
        <f>SUMIFS(予算!目標金額,予算!対象ユーザー名,'C'!$K$1,予算!予算月,'C'!BJ$14)</f>
        <v>0</v>
      </c>
      <c r="BK20" s="79"/>
      <c r="BL20" s="80"/>
      <c r="BM20" s="78"/>
      <c r="BN20" s="80"/>
      <c r="BO20" s="81">
        <f t="shared" si="3"/>
        <v>0</v>
      </c>
      <c r="BP20" s="82"/>
      <c r="BQ20" s="83"/>
      <c r="BR20" s="81"/>
      <c r="BS20" s="83"/>
      <c r="BT20" s="78">
        <f>SUMIFS(予算!目標金額,予算!対象ユーザー名,'C'!$K$1,予算!予算月,'C'!BT$14)</f>
        <v>0</v>
      </c>
      <c r="BU20" s="79"/>
      <c r="BV20" s="80"/>
      <c r="BW20" s="78"/>
      <c r="BX20" s="80"/>
      <c r="BY20" s="78">
        <f>SUMIFS(予算!目標金額,予算!対象ユーザー名,'C'!$K$1,予算!予算月,'C'!BY$14)</f>
        <v>0</v>
      </c>
      <c r="BZ20" s="79"/>
      <c r="CA20" s="80"/>
      <c r="CB20" s="78"/>
      <c r="CC20" s="80"/>
      <c r="CD20" s="78">
        <f>SUMIFS(予算!目標金額,予算!対象ユーザー名,'C'!$K$1,予算!予算月,'C'!CD$14)</f>
        <v>0</v>
      </c>
      <c r="CE20" s="79"/>
      <c r="CF20" s="80"/>
      <c r="CG20" s="78"/>
      <c r="CH20" s="80"/>
      <c r="CI20" s="81">
        <f t="shared" si="4"/>
        <v>0</v>
      </c>
      <c r="CJ20" s="82"/>
      <c r="CK20" s="83"/>
      <c r="CL20" s="81"/>
      <c r="CM20" s="83"/>
    </row>
    <row r="21" spans="1:91" ht="19.95" customHeight="1" x14ac:dyDescent="0.45">
      <c r="A21" s="101" t="s">
        <v>100</v>
      </c>
      <c r="B21" s="102"/>
      <c r="C21" s="102"/>
      <c r="D21" s="102"/>
      <c r="E21" s="102"/>
      <c r="F21" s="103"/>
      <c r="G21" s="81">
        <f t="shared" si="0"/>
        <v>0</v>
      </c>
      <c r="H21" s="82"/>
      <c r="I21" s="83"/>
      <c r="J21" s="13"/>
      <c r="K21" s="14"/>
      <c r="L21" s="78">
        <f>SUMIFS(予算!AP,予算!予算月,L$14,予算!対象ユーザー名,$K$1)</f>
        <v>0</v>
      </c>
      <c r="M21" s="79"/>
      <c r="N21" s="80"/>
      <c r="O21" s="15"/>
      <c r="P21" s="16"/>
      <c r="Q21" s="78">
        <f>SUMIFS(予算!AP,予算!予算月,Q$14,予算!対象ユーザー名,$K$1)</f>
        <v>0</v>
      </c>
      <c r="R21" s="79"/>
      <c r="S21" s="80"/>
      <c r="T21" s="15"/>
      <c r="U21" s="16"/>
      <c r="V21" s="78">
        <f>SUMIFS(予算!AP,予算!予算月,V$14,予算!対象ユーザー名,$K$1)</f>
        <v>0</v>
      </c>
      <c r="W21" s="79"/>
      <c r="X21" s="80"/>
      <c r="Y21" s="15"/>
      <c r="Z21" s="16"/>
      <c r="AA21" s="81">
        <f t="shared" si="1"/>
        <v>0</v>
      </c>
      <c r="AB21" s="82"/>
      <c r="AC21" s="83"/>
      <c r="AD21" s="13"/>
      <c r="AE21" s="14"/>
      <c r="AF21" s="78">
        <f>SUMIFS(予算!AP,予算!予算月,AF$14,予算!対象ユーザー名,$K$1)</f>
        <v>0</v>
      </c>
      <c r="AG21" s="79"/>
      <c r="AH21" s="80"/>
      <c r="AI21" s="15"/>
      <c r="AJ21" s="16"/>
      <c r="AK21" s="78">
        <f>SUMIFS(予算!AP,予算!予算月,AK$14,予算!対象ユーザー名,$K$1)</f>
        <v>0</v>
      </c>
      <c r="AL21" s="79"/>
      <c r="AM21" s="80"/>
      <c r="AN21" s="15"/>
      <c r="AO21" s="16"/>
      <c r="AP21" s="78">
        <f>SUMIFS(予算!AP,予算!予算月,AP$14,予算!対象ユーザー名,$K$1)</f>
        <v>0</v>
      </c>
      <c r="AQ21" s="79"/>
      <c r="AR21" s="80"/>
      <c r="AS21" s="15"/>
      <c r="AT21" s="16"/>
      <c r="AU21" s="81">
        <f t="shared" si="2"/>
        <v>0</v>
      </c>
      <c r="AV21" s="82"/>
      <c r="AW21" s="83"/>
      <c r="AX21" s="13"/>
      <c r="AY21" s="14"/>
      <c r="AZ21" s="78">
        <f>SUMIFS(予算!AP,予算!予算月,AZ$14,予算!対象ユーザー名,$K$1)</f>
        <v>0</v>
      </c>
      <c r="BA21" s="79"/>
      <c r="BB21" s="80"/>
      <c r="BC21" s="15"/>
      <c r="BD21" s="16"/>
      <c r="BE21" s="78">
        <f>SUMIFS(予算!AP,予算!予算月,BE$14,予算!対象ユーザー名,$K$1)</f>
        <v>0</v>
      </c>
      <c r="BF21" s="79"/>
      <c r="BG21" s="80"/>
      <c r="BH21" s="15"/>
      <c r="BI21" s="16"/>
      <c r="BJ21" s="78">
        <f>SUMIFS(予算!AP,予算!予算月,BJ$14,予算!対象ユーザー名,$K$1)</f>
        <v>0</v>
      </c>
      <c r="BK21" s="79"/>
      <c r="BL21" s="80"/>
      <c r="BM21" s="15"/>
      <c r="BN21" s="16"/>
      <c r="BO21" s="81">
        <f t="shared" si="3"/>
        <v>0</v>
      </c>
      <c r="BP21" s="82"/>
      <c r="BQ21" s="83"/>
      <c r="BR21" s="13"/>
      <c r="BS21" s="14"/>
      <c r="BT21" s="78">
        <f>SUMIFS(予算!AP,予算!予算月,BT$14,予算!対象ユーザー名,$K$1)</f>
        <v>0</v>
      </c>
      <c r="BU21" s="79"/>
      <c r="BV21" s="80"/>
      <c r="BW21" s="15"/>
      <c r="BX21" s="16"/>
      <c r="BY21" s="78">
        <f>SUMIFS(予算!AP,予算!予算月,BY$14,予算!対象ユーザー名,$K$1)</f>
        <v>0</v>
      </c>
      <c r="BZ21" s="79"/>
      <c r="CA21" s="80"/>
      <c r="CB21" s="15"/>
      <c r="CC21" s="16"/>
      <c r="CD21" s="78">
        <f>SUMIFS(予算!AP,予算!予算月,CD$14,予算!対象ユーザー名,$K$1)</f>
        <v>0</v>
      </c>
      <c r="CE21" s="79"/>
      <c r="CF21" s="80"/>
      <c r="CG21" s="15"/>
      <c r="CH21" s="16"/>
      <c r="CI21" s="81">
        <f t="shared" si="4"/>
        <v>0</v>
      </c>
      <c r="CJ21" s="82"/>
      <c r="CK21" s="83"/>
      <c r="CL21" s="13"/>
      <c r="CM21" s="14"/>
    </row>
    <row r="22" spans="1:91" ht="19.95" customHeight="1" x14ac:dyDescent="0.45">
      <c r="A22" s="101" t="s">
        <v>101</v>
      </c>
      <c r="B22" s="102"/>
      <c r="C22" s="102"/>
      <c r="D22" s="102"/>
      <c r="E22" s="102"/>
      <c r="F22" s="103"/>
      <c r="G22" s="81">
        <f t="shared" si="0"/>
        <v>0</v>
      </c>
      <c r="H22" s="82"/>
      <c r="I22" s="83"/>
      <c r="J22" s="13"/>
      <c r="K22" s="14"/>
      <c r="L22" s="78">
        <f>SUMIFS(予算!SP,予算!予算月,L$14,予算!対象ユーザー名,$K$1)</f>
        <v>0</v>
      </c>
      <c r="M22" s="79"/>
      <c r="N22" s="80"/>
      <c r="O22" s="15"/>
      <c r="P22" s="16"/>
      <c r="Q22" s="78">
        <f>SUMIFS(予算!SP,予算!予算月,Q$14,予算!対象ユーザー名,$K$1)</f>
        <v>0</v>
      </c>
      <c r="R22" s="79"/>
      <c r="S22" s="80"/>
      <c r="T22" s="15"/>
      <c r="U22" s="16"/>
      <c r="V22" s="78">
        <f>SUMIFS(予算!SP,予算!予算月,V$14,予算!対象ユーザー名,$K$1)</f>
        <v>0</v>
      </c>
      <c r="W22" s="79"/>
      <c r="X22" s="80"/>
      <c r="Y22" s="15"/>
      <c r="Z22" s="16"/>
      <c r="AA22" s="81">
        <f t="shared" si="1"/>
        <v>0</v>
      </c>
      <c r="AB22" s="82"/>
      <c r="AC22" s="83"/>
      <c r="AD22" s="13"/>
      <c r="AE22" s="14"/>
      <c r="AF22" s="78">
        <f>SUMIFS(予算!SP,予算!予算月,AF$14,予算!対象ユーザー名,$K$1)</f>
        <v>0</v>
      </c>
      <c r="AG22" s="79"/>
      <c r="AH22" s="80"/>
      <c r="AI22" s="15"/>
      <c r="AJ22" s="16"/>
      <c r="AK22" s="78">
        <f>SUMIFS(予算!SP,予算!予算月,AK$14,予算!対象ユーザー名,$K$1)</f>
        <v>0</v>
      </c>
      <c r="AL22" s="79"/>
      <c r="AM22" s="80"/>
      <c r="AN22" s="15"/>
      <c r="AO22" s="16"/>
      <c r="AP22" s="78">
        <f>SUMIFS(予算!SP,予算!予算月,AP$14,予算!対象ユーザー名,$K$1)</f>
        <v>0</v>
      </c>
      <c r="AQ22" s="79"/>
      <c r="AR22" s="80"/>
      <c r="AS22" s="15"/>
      <c r="AT22" s="16"/>
      <c r="AU22" s="81">
        <f t="shared" si="2"/>
        <v>0</v>
      </c>
      <c r="AV22" s="82"/>
      <c r="AW22" s="83"/>
      <c r="AX22" s="13"/>
      <c r="AY22" s="14"/>
      <c r="AZ22" s="78">
        <f>SUMIFS(予算!SP,予算!予算月,AZ$14,予算!対象ユーザー名,$K$1)</f>
        <v>0</v>
      </c>
      <c r="BA22" s="79"/>
      <c r="BB22" s="80"/>
      <c r="BC22" s="15"/>
      <c r="BD22" s="16"/>
      <c r="BE22" s="78">
        <f>SUMIFS(予算!SP,予算!予算月,BE$14,予算!対象ユーザー名,$K$1)</f>
        <v>0</v>
      </c>
      <c r="BF22" s="79"/>
      <c r="BG22" s="80"/>
      <c r="BH22" s="15"/>
      <c r="BI22" s="16"/>
      <c r="BJ22" s="78">
        <f>SUMIFS(予算!SP,予算!予算月,BJ$14,予算!対象ユーザー名,$K$1)</f>
        <v>0</v>
      </c>
      <c r="BK22" s="79"/>
      <c r="BL22" s="80"/>
      <c r="BM22" s="15"/>
      <c r="BN22" s="16"/>
      <c r="BO22" s="81">
        <f t="shared" si="3"/>
        <v>0</v>
      </c>
      <c r="BP22" s="82"/>
      <c r="BQ22" s="83"/>
      <c r="BR22" s="13"/>
      <c r="BS22" s="14"/>
      <c r="BT22" s="78">
        <f>SUMIFS(予算!SP,予算!予算月,BT$14,予算!対象ユーザー名,$K$1)</f>
        <v>0</v>
      </c>
      <c r="BU22" s="79"/>
      <c r="BV22" s="80"/>
      <c r="BW22" s="15"/>
      <c r="BX22" s="16"/>
      <c r="BY22" s="78">
        <f>SUMIFS(予算!SP,予算!予算月,BY$14,予算!対象ユーザー名,$K$1)</f>
        <v>0</v>
      </c>
      <c r="BZ22" s="79"/>
      <c r="CA22" s="80"/>
      <c r="CB22" s="15"/>
      <c r="CC22" s="16"/>
      <c r="CD22" s="78">
        <f>SUMIFS(予算!SP,予算!予算月,CD$14,予算!対象ユーザー名,$K$1)</f>
        <v>0</v>
      </c>
      <c r="CE22" s="79"/>
      <c r="CF22" s="80"/>
      <c r="CG22" s="15"/>
      <c r="CH22" s="16"/>
      <c r="CI22" s="81">
        <f t="shared" si="4"/>
        <v>0</v>
      </c>
      <c r="CJ22" s="82"/>
      <c r="CK22" s="83"/>
      <c r="CL22" s="13"/>
      <c r="CM22" s="14"/>
    </row>
    <row r="23" spans="1:91" ht="19.95" customHeight="1" x14ac:dyDescent="0.45">
      <c r="A23" s="101" t="s">
        <v>102</v>
      </c>
      <c r="B23" s="102"/>
      <c r="C23" s="102"/>
      <c r="D23" s="102"/>
      <c r="E23" s="102"/>
      <c r="F23" s="103"/>
      <c r="G23" s="81">
        <f t="shared" si="0"/>
        <v>0</v>
      </c>
      <c r="H23" s="82"/>
      <c r="I23" s="83"/>
      <c r="J23" s="13"/>
      <c r="K23" s="14"/>
      <c r="L23" s="78">
        <f>SUMIFS(予算!TB,予算!予算月,L$14,予算!対象ユーザー名,$K$1)</f>
        <v>0</v>
      </c>
      <c r="M23" s="79"/>
      <c r="N23" s="80"/>
      <c r="O23" s="15"/>
      <c r="P23" s="16"/>
      <c r="Q23" s="78">
        <f>SUMIFS(予算!TB,予算!予算月,Q$14,予算!対象ユーザー名,$K$1)</f>
        <v>0</v>
      </c>
      <c r="R23" s="79"/>
      <c r="S23" s="80"/>
      <c r="T23" s="15"/>
      <c r="U23" s="16"/>
      <c r="V23" s="78">
        <f>SUMIFS(予算!TB,予算!予算月,V$14,予算!対象ユーザー名,$K$1)</f>
        <v>0</v>
      </c>
      <c r="W23" s="79"/>
      <c r="X23" s="80"/>
      <c r="Y23" s="15"/>
      <c r="Z23" s="16"/>
      <c r="AA23" s="81">
        <f t="shared" si="1"/>
        <v>0</v>
      </c>
      <c r="AB23" s="82"/>
      <c r="AC23" s="83"/>
      <c r="AD23" s="13"/>
      <c r="AE23" s="14"/>
      <c r="AF23" s="78">
        <f>SUMIFS(予算!TB,予算!予算月,AF$14,予算!対象ユーザー名,$K$1)</f>
        <v>0</v>
      </c>
      <c r="AG23" s="79"/>
      <c r="AH23" s="80"/>
      <c r="AI23" s="15"/>
      <c r="AJ23" s="16"/>
      <c r="AK23" s="78">
        <f>SUMIFS(予算!TB,予算!予算月,AK$14,予算!対象ユーザー名,$K$1)</f>
        <v>0</v>
      </c>
      <c r="AL23" s="79"/>
      <c r="AM23" s="80"/>
      <c r="AN23" s="15"/>
      <c r="AO23" s="16"/>
      <c r="AP23" s="78">
        <f>SUMIFS(予算!TB,予算!予算月,AP$14,予算!対象ユーザー名,$K$1)</f>
        <v>0</v>
      </c>
      <c r="AQ23" s="79"/>
      <c r="AR23" s="80"/>
      <c r="AS23" s="15"/>
      <c r="AT23" s="16"/>
      <c r="AU23" s="81">
        <f t="shared" si="2"/>
        <v>0</v>
      </c>
      <c r="AV23" s="82"/>
      <c r="AW23" s="83"/>
      <c r="AX23" s="13"/>
      <c r="AY23" s="14"/>
      <c r="AZ23" s="78">
        <f>SUMIFS(予算!TB,予算!予算月,AZ$14,予算!対象ユーザー名,$K$1)</f>
        <v>0</v>
      </c>
      <c r="BA23" s="79"/>
      <c r="BB23" s="80"/>
      <c r="BC23" s="15"/>
      <c r="BD23" s="16"/>
      <c r="BE23" s="78">
        <f>SUMIFS(予算!TB,予算!予算月,BE$14,予算!対象ユーザー名,$K$1)</f>
        <v>0</v>
      </c>
      <c r="BF23" s="79"/>
      <c r="BG23" s="80"/>
      <c r="BH23" s="15"/>
      <c r="BI23" s="16"/>
      <c r="BJ23" s="78">
        <f>SUMIFS(予算!TB,予算!予算月,BJ$14,予算!対象ユーザー名,$K$1)</f>
        <v>0</v>
      </c>
      <c r="BK23" s="79"/>
      <c r="BL23" s="80"/>
      <c r="BM23" s="15"/>
      <c r="BN23" s="16"/>
      <c r="BO23" s="81">
        <f t="shared" si="3"/>
        <v>0</v>
      </c>
      <c r="BP23" s="82"/>
      <c r="BQ23" s="83"/>
      <c r="BR23" s="13"/>
      <c r="BS23" s="14"/>
      <c r="BT23" s="78">
        <f>SUMIFS(予算!TB,予算!予算月,BT$14,予算!対象ユーザー名,$K$1)</f>
        <v>0</v>
      </c>
      <c r="BU23" s="79"/>
      <c r="BV23" s="80"/>
      <c r="BW23" s="15"/>
      <c r="BX23" s="16"/>
      <c r="BY23" s="78">
        <f>SUMIFS(予算!TB,予算!予算月,BY$14,予算!対象ユーザー名,$K$1)</f>
        <v>0</v>
      </c>
      <c r="BZ23" s="79"/>
      <c r="CA23" s="80"/>
      <c r="CB23" s="15"/>
      <c r="CC23" s="16"/>
      <c r="CD23" s="78">
        <f>SUMIFS(予算!TB,予算!予算月,CD$14,予算!対象ユーザー名,$K$1)</f>
        <v>0</v>
      </c>
      <c r="CE23" s="79"/>
      <c r="CF23" s="80"/>
      <c r="CG23" s="15"/>
      <c r="CH23" s="16"/>
      <c r="CI23" s="81">
        <f t="shared" si="4"/>
        <v>0</v>
      </c>
      <c r="CJ23" s="82"/>
      <c r="CK23" s="83"/>
      <c r="CL23" s="13"/>
      <c r="CM23" s="14"/>
    </row>
    <row r="24" spans="1:91" ht="19.95" customHeight="1" x14ac:dyDescent="0.45">
      <c r="A24" s="101" t="s">
        <v>103</v>
      </c>
      <c r="B24" s="102"/>
      <c r="C24" s="102"/>
      <c r="D24" s="102"/>
      <c r="E24" s="102"/>
      <c r="F24" s="103"/>
      <c r="G24" s="81">
        <f t="shared" si="0"/>
        <v>0</v>
      </c>
      <c r="H24" s="82"/>
      <c r="I24" s="83"/>
      <c r="J24" s="13"/>
      <c r="K24" s="14"/>
      <c r="L24" s="78">
        <f>L20-L21-L22-L23</f>
        <v>0</v>
      </c>
      <c r="M24" s="79"/>
      <c r="N24" s="80"/>
      <c r="O24" s="15"/>
      <c r="P24" s="16"/>
      <c r="Q24" s="78">
        <f>Q20-Q21-Q22-Q23</f>
        <v>0</v>
      </c>
      <c r="R24" s="79"/>
      <c r="S24" s="80"/>
      <c r="T24" s="15"/>
      <c r="U24" s="16"/>
      <c r="V24" s="78">
        <f>V20-V21-V22-V23</f>
        <v>0</v>
      </c>
      <c r="W24" s="79"/>
      <c r="X24" s="80"/>
      <c r="Y24" s="15"/>
      <c r="Z24" s="16"/>
      <c r="AA24" s="81">
        <f t="shared" si="1"/>
        <v>0</v>
      </c>
      <c r="AB24" s="82"/>
      <c r="AC24" s="83"/>
      <c r="AD24" s="13"/>
      <c r="AE24" s="14"/>
      <c r="AF24" s="78">
        <f>AF20-AF21-AF22-AF23</f>
        <v>0</v>
      </c>
      <c r="AG24" s="79"/>
      <c r="AH24" s="80"/>
      <c r="AI24" s="15"/>
      <c r="AJ24" s="16"/>
      <c r="AK24" s="78">
        <f>AK20-AK21-AK22-AK23</f>
        <v>0</v>
      </c>
      <c r="AL24" s="79"/>
      <c r="AM24" s="80"/>
      <c r="AN24" s="15"/>
      <c r="AO24" s="16"/>
      <c r="AP24" s="78">
        <f>AP20-AP21-AP22-AP23</f>
        <v>0</v>
      </c>
      <c r="AQ24" s="79"/>
      <c r="AR24" s="80"/>
      <c r="AS24" s="15"/>
      <c r="AT24" s="16"/>
      <c r="AU24" s="81">
        <f t="shared" si="2"/>
        <v>0</v>
      </c>
      <c r="AV24" s="82"/>
      <c r="AW24" s="83"/>
      <c r="AX24" s="13"/>
      <c r="AY24" s="14"/>
      <c r="AZ24" s="78">
        <f>AZ20-AZ21-AZ22-AZ23</f>
        <v>0</v>
      </c>
      <c r="BA24" s="79"/>
      <c r="BB24" s="80"/>
      <c r="BC24" s="15"/>
      <c r="BD24" s="16"/>
      <c r="BE24" s="78">
        <f>BE20-BE21-BE22-BE23</f>
        <v>0</v>
      </c>
      <c r="BF24" s="79"/>
      <c r="BG24" s="80"/>
      <c r="BH24" s="15"/>
      <c r="BI24" s="16"/>
      <c r="BJ24" s="78">
        <f>BJ20-BJ21-BJ22-BJ23</f>
        <v>0</v>
      </c>
      <c r="BK24" s="79"/>
      <c r="BL24" s="80"/>
      <c r="BM24" s="15"/>
      <c r="BN24" s="16"/>
      <c r="BO24" s="81">
        <f t="shared" si="3"/>
        <v>0</v>
      </c>
      <c r="BP24" s="82"/>
      <c r="BQ24" s="83"/>
      <c r="BR24" s="13"/>
      <c r="BS24" s="14"/>
      <c r="BT24" s="78">
        <f>BT20-BT21-BT22-BT23</f>
        <v>0</v>
      </c>
      <c r="BU24" s="79"/>
      <c r="BV24" s="80"/>
      <c r="BW24" s="15"/>
      <c r="BX24" s="16"/>
      <c r="BY24" s="78">
        <f>BY20-BY21-BY22-BY23</f>
        <v>0</v>
      </c>
      <c r="BZ24" s="79"/>
      <c r="CA24" s="80"/>
      <c r="CB24" s="15"/>
      <c r="CC24" s="16"/>
      <c r="CD24" s="78">
        <f>CD20-CD21-CD22-CD23</f>
        <v>0</v>
      </c>
      <c r="CE24" s="79"/>
      <c r="CF24" s="80"/>
      <c r="CG24" s="15"/>
      <c r="CH24" s="16"/>
      <c r="CI24" s="81">
        <f t="shared" si="4"/>
        <v>0</v>
      </c>
      <c r="CJ24" s="82"/>
      <c r="CK24" s="83"/>
      <c r="CL24" s="13"/>
      <c r="CM24" s="14"/>
    </row>
    <row r="25" spans="1:91" ht="19.95" customHeight="1" x14ac:dyDescent="0.45">
      <c r="A25" s="97" t="s">
        <v>123</v>
      </c>
      <c r="B25" s="98"/>
      <c r="C25" s="98"/>
      <c r="D25" s="98"/>
      <c r="E25" s="98"/>
      <c r="F25" s="99"/>
      <c r="G25" s="81">
        <f t="shared" si="0"/>
        <v>0</v>
      </c>
      <c r="H25" s="82"/>
      <c r="I25" s="83"/>
      <c r="J25" s="84" t="e">
        <f>G25/G20</f>
        <v>#DIV/0!</v>
      </c>
      <c r="K25" s="85"/>
      <c r="L25" s="78">
        <f>SUMIFS(実績!見積額13,実績!月13,'C'!L$14,実績!報告者名13,'C'!$K$1)</f>
        <v>0</v>
      </c>
      <c r="M25" s="79"/>
      <c r="N25" s="80"/>
      <c r="O25" s="76" t="e">
        <f>L25/L20</f>
        <v>#DIV/0!</v>
      </c>
      <c r="P25" s="77"/>
      <c r="Q25" s="78">
        <f>SUMIFS(実績!見積額13,実績!月13,'C'!Q$14,実績!報告者名13,'C'!$K$1)</f>
        <v>0</v>
      </c>
      <c r="R25" s="79"/>
      <c r="S25" s="80"/>
      <c r="T25" s="76" t="e">
        <f>Q25/Q20</f>
        <v>#DIV/0!</v>
      </c>
      <c r="U25" s="77"/>
      <c r="V25" s="78">
        <f>SUMIFS(実績!見積額13,実績!月13,'C'!V$14,実績!報告者名13,'C'!$K$1)</f>
        <v>0</v>
      </c>
      <c r="W25" s="79"/>
      <c r="X25" s="80"/>
      <c r="Y25" s="76" t="e">
        <f>V25/V20</f>
        <v>#DIV/0!</v>
      </c>
      <c r="Z25" s="77"/>
      <c r="AA25" s="81">
        <f t="shared" si="1"/>
        <v>0</v>
      </c>
      <c r="AB25" s="82"/>
      <c r="AC25" s="83"/>
      <c r="AD25" s="84" t="e">
        <f>AA25/AA20</f>
        <v>#DIV/0!</v>
      </c>
      <c r="AE25" s="85"/>
      <c r="AF25" s="78">
        <f>SUMIFS(実績!見積額13,実績!月13,'C'!AF$14,実績!報告者名13,'C'!$K$1)</f>
        <v>0</v>
      </c>
      <c r="AG25" s="79"/>
      <c r="AH25" s="80"/>
      <c r="AI25" s="76" t="e">
        <f>AF25/AF20</f>
        <v>#DIV/0!</v>
      </c>
      <c r="AJ25" s="77"/>
      <c r="AK25" s="78">
        <f>SUMIFS(実績!見積額13,実績!月13,'C'!AK$14,実績!報告者名13,'C'!$K$1)</f>
        <v>0</v>
      </c>
      <c r="AL25" s="79"/>
      <c r="AM25" s="80"/>
      <c r="AN25" s="76" t="e">
        <f>AK25/AK20</f>
        <v>#DIV/0!</v>
      </c>
      <c r="AO25" s="77"/>
      <c r="AP25" s="78">
        <f>SUMIFS(実績!見積額13,実績!月13,'C'!AP$14,実績!報告者名13,'C'!$K$1)</f>
        <v>0</v>
      </c>
      <c r="AQ25" s="79"/>
      <c r="AR25" s="80"/>
      <c r="AS25" s="76" t="e">
        <f>AP25/AP20</f>
        <v>#DIV/0!</v>
      </c>
      <c r="AT25" s="77"/>
      <c r="AU25" s="81">
        <f t="shared" si="2"/>
        <v>0</v>
      </c>
      <c r="AV25" s="82"/>
      <c r="AW25" s="83"/>
      <c r="AX25" s="84" t="e">
        <f>AU25/AU20</f>
        <v>#DIV/0!</v>
      </c>
      <c r="AY25" s="85"/>
      <c r="AZ25" s="78">
        <f>SUMIFS(実績!見積額13,実績!月13,'C'!AZ$14,実績!報告者名13,'C'!$K$1)</f>
        <v>0</v>
      </c>
      <c r="BA25" s="79"/>
      <c r="BB25" s="80"/>
      <c r="BC25" s="76" t="e">
        <f>AZ25/AZ20</f>
        <v>#DIV/0!</v>
      </c>
      <c r="BD25" s="77"/>
      <c r="BE25" s="78">
        <f>SUMIFS(実績!見積額13,実績!月13,'C'!BE$14,実績!報告者名13,'C'!$K$1)</f>
        <v>0</v>
      </c>
      <c r="BF25" s="79"/>
      <c r="BG25" s="80"/>
      <c r="BH25" s="76" t="e">
        <f>BE25/BE20</f>
        <v>#DIV/0!</v>
      </c>
      <c r="BI25" s="77"/>
      <c r="BJ25" s="78">
        <f>SUMIFS(実績!見積額13,実績!月13,'C'!BJ$14,実績!報告者名13,'C'!$K$1)</f>
        <v>0</v>
      </c>
      <c r="BK25" s="79"/>
      <c r="BL25" s="80"/>
      <c r="BM25" s="76" t="e">
        <f>BJ25/BJ20</f>
        <v>#DIV/0!</v>
      </c>
      <c r="BN25" s="77"/>
      <c r="BO25" s="81">
        <f t="shared" si="3"/>
        <v>0</v>
      </c>
      <c r="BP25" s="82"/>
      <c r="BQ25" s="83"/>
      <c r="BR25" s="84" t="e">
        <f>BO25/BO20</f>
        <v>#DIV/0!</v>
      </c>
      <c r="BS25" s="85"/>
      <c r="BT25" s="78">
        <f>SUMIFS(実績!見積額13,実績!月13,'C'!BT$14,実績!報告者名13,'C'!$K$1)</f>
        <v>0</v>
      </c>
      <c r="BU25" s="79"/>
      <c r="BV25" s="80"/>
      <c r="BW25" s="76" t="e">
        <f>BT25/BT20</f>
        <v>#DIV/0!</v>
      </c>
      <c r="BX25" s="77"/>
      <c r="BY25" s="78">
        <f>SUMIFS(実績!見積額13,実績!月13,'C'!BY$14,実績!報告者名13,'C'!$K$1)</f>
        <v>0</v>
      </c>
      <c r="BZ25" s="79"/>
      <c r="CA25" s="80"/>
      <c r="CB25" s="76" t="e">
        <f>BY25/BY20</f>
        <v>#DIV/0!</v>
      </c>
      <c r="CC25" s="77"/>
      <c r="CD25" s="78">
        <f>SUMIFS(実績!見積額13,実績!月13,'C'!CD$14,実績!報告者名13,'C'!$K$1)</f>
        <v>0</v>
      </c>
      <c r="CE25" s="79"/>
      <c r="CF25" s="80"/>
      <c r="CG25" s="76" t="e">
        <f>CD25/CD20</f>
        <v>#DIV/0!</v>
      </c>
      <c r="CH25" s="77"/>
      <c r="CI25" s="81">
        <f t="shared" si="4"/>
        <v>0</v>
      </c>
      <c r="CJ25" s="82"/>
      <c r="CK25" s="83"/>
      <c r="CL25" s="84" t="e">
        <f>CI25/CI20</f>
        <v>#DIV/0!</v>
      </c>
      <c r="CM25" s="85"/>
    </row>
    <row r="26" spans="1:91" ht="19.95" customHeight="1" x14ac:dyDescent="0.45">
      <c r="A26" s="97" t="s">
        <v>100</v>
      </c>
      <c r="B26" s="98"/>
      <c r="C26" s="98"/>
      <c r="D26" s="98"/>
      <c r="E26" s="98"/>
      <c r="F26" s="99"/>
      <c r="G26" s="81">
        <f t="shared" si="0"/>
        <v>0</v>
      </c>
      <c r="H26" s="82"/>
      <c r="I26" s="83"/>
      <c r="J26" s="84" t="e">
        <f t="shared" ref="J26:J29" si="5">G26/G21</f>
        <v>#DIV/0!</v>
      </c>
      <c r="K26" s="85"/>
      <c r="L26" s="78">
        <f>SUMIFS(実績!見積額13,実績!月13,'C'!L$14,実績!報告者名13,'C'!$K$1,実績!工種13,$A26)</f>
        <v>0</v>
      </c>
      <c r="M26" s="79"/>
      <c r="N26" s="80"/>
      <c r="O26" s="76" t="e">
        <f t="shared" ref="O26:O29" si="6">L26/L21</f>
        <v>#DIV/0!</v>
      </c>
      <c r="P26" s="77"/>
      <c r="Q26" s="78">
        <f>SUMIFS(実績!見積額13,実績!月13,'C'!Q$14,実績!報告者名13,'C'!$K$1,実績!工種13,$A26)</f>
        <v>0</v>
      </c>
      <c r="R26" s="79"/>
      <c r="S26" s="80"/>
      <c r="T26" s="76" t="e">
        <f t="shared" ref="T26:T29" si="7">Q26/Q21</f>
        <v>#DIV/0!</v>
      </c>
      <c r="U26" s="77"/>
      <c r="V26" s="78">
        <f>SUMIFS(実績!見積額13,実績!月13,'C'!V$14,実績!報告者名13,'C'!$K$1,実績!工種13,$A26)</f>
        <v>0</v>
      </c>
      <c r="W26" s="79"/>
      <c r="X26" s="80"/>
      <c r="Y26" s="76" t="e">
        <f t="shared" ref="Y26:Y29" si="8">V26/V21</f>
        <v>#DIV/0!</v>
      </c>
      <c r="Z26" s="77"/>
      <c r="AA26" s="81">
        <f t="shared" si="1"/>
        <v>0</v>
      </c>
      <c r="AB26" s="82"/>
      <c r="AC26" s="83"/>
      <c r="AD26" s="84" t="e">
        <f t="shared" ref="AD26:AD29" si="9">AA26/AA21</f>
        <v>#DIV/0!</v>
      </c>
      <c r="AE26" s="85"/>
      <c r="AF26" s="78">
        <f>SUMIFS(実績!見積額13,実績!月13,'C'!AF$14,実績!報告者名13,'C'!$K$1,実績!工種13,$A26)</f>
        <v>0</v>
      </c>
      <c r="AG26" s="79"/>
      <c r="AH26" s="80"/>
      <c r="AI26" s="76" t="e">
        <f t="shared" ref="AI26:AI29" si="10">AF26/AF21</f>
        <v>#DIV/0!</v>
      </c>
      <c r="AJ26" s="77"/>
      <c r="AK26" s="78">
        <f>SUMIFS(実績!見積額13,実績!月13,'C'!AK$14,実績!報告者名13,'C'!$K$1,実績!工種13,$A26)</f>
        <v>0</v>
      </c>
      <c r="AL26" s="79"/>
      <c r="AM26" s="80"/>
      <c r="AN26" s="76" t="e">
        <f t="shared" ref="AN26:AN29" si="11">AK26/AK21</f>
        <v>#DIV/0!</v>
      </c>
      <c r="AO26" s="77"/>
      <c r="AP26" s="78">
        <f>SUMIFS(実績!見積額13,実績!月13,'C'!AP$14,実績!報告者名13,'C'!$K$1,実績!工種13,$A26)</f>
        <v>0</v>
      </c>
      <c r="AQ26" s="79"/>
      <c r="AR26" s="80"/>
      <c r="AS26" s="76" t="e">
        <f t="shared" ref="AS26:AS29" si="12">AP26/AP21</f>
        <v>#DIV/0!</v>
      </c>
      <c r="AT26" s="77"/>
      <c r="AU26" s="81">
        <f t="shared" si="2"/>
        <v>0</v>
      </c>
      <c r="AV26" s="82"/>
      <c r="AW26" s="83"/>
      <c r="AX26" s="84" t="e">
        <f t="shared" ref="AX26:AX29" si="13">AU26/AU21</f>
        <v>#DIV/0!</v>
      </c>
      <c r="AY26" s="85"/>
      <c r="AZ26" s="78">
        <f>SUMIFS(実績!見積額13,実績!月13,'C'!AZ$14,実績!報告者名13,'C'!$K$1,実績!工種13,$A26)</f>
        <v>0</v>
      </c>
      <c r="BA26" s="79"/>
      <c r="BB26" s="80"/>
      <c r="BC26" s="76" t="e">
        <f t="shared" ref="BC26:BC29" si="14">AZ26/AZ21</f>
        <v>#DIV/0!</v>
      </c>
      <c r="BD26" s="77"/>
      <c r="BE26" s="78">
        <f>SUMIFS(実績!見積額13,実績!月13,'C'!BE$14,実績!報告者名13,'C'!$K$1,実績!工種13,$A26)</f>
        <v>0</v>
      </c>
      <c r="BF26" s="79"/>
      <c r="BG26" s="80"/>
      <c r="BH26" s="76" t="e">
        <f t="shared" ref="BH26:BH29" si="15">BE26/BE21</f>
        <v>#DIV/0!</v>
      </c>
      <c r="BI26" s="77"/>
      <c r="BJ26" s="78">
        <f>SUMIFS(実績!見積額13,実績!月13,'C'!BJ$14,実績!報告者名13,'C'!$K$1,実績!工種13,$A26)</f>
        <v>0</v>
      </c>
      <c r="BK26" s="79"/>
      <c r="BL26" s="80"/>
      <c r="BM26" s="76" t="e">
        <f t="shared" ref="BM26:BM29" si="16">BJ26/BJ21</f>
        <v>#DIV/0!</v>
      </c>
      <c r="BN26" s="77"/>
      <c r="BO26" s="81">
        <f t="shared" si="3"/>
        <v>0</v>
      </c>
      <c r="BP26" s="82"/>
      <c r="BQ26" s="83"/>
      <c r="BR26" s="84" t="e">
        <f t="shared" ref="BR26:BR29" si="17">BO26/BO21</f>
        <v>#DIV/0!</v>
      </c>
      <c r="BS26" s="85"/>
      <c r="BT26" s="78">
        <f>SUMIFS(実績!見積額13,実績!月13,'C'!BT$14,実績!報告者名13,'C'!$K$1,実績!工種13,$A26)</f>
        <v>0</v>
      </c>
      <c r="BU26" s="79"/>
      <c r="BV26" s="80"/>
      <c r="BW26" s="76" t="e">
        <f t="shared" ref="BW26:BW29" si="18">BT26/BT21</f>
        <v>#DIV/0!</v>
      </c>
      <c r="BX26" s="77"/>
      <c r="BY26" s="78">
        <f>SUMIFS(実績!見積額13,実績!月13,'C'!BY$14,実績!報告者名13,'C'!$K$1,実績!工種13,$A26)</f>
        <v>0</v>
      </c>
      <c r="BZ26" s="79"/>
      <c r="CA26" s="80"/>
      <c r="CB26" s="76" t="e">
        <f t="shared" ref="CB26:CB29" si="19">BY26/BY21</f>
        <v>#DIV/0!</v>
      </c>
      <c r="CC26" s="77"/>
      <c r="CD26" s="78">
        <f>SUMIFS(実績!見積額13,実績!月13,'C'!CD$14,実績!報告者名13,'C'!$K$1,実績!工種13,$A26)</f>
        <v>0</v>
      </c>
      <c r="CE26" s="79"/>
      <c r="CF26" s="80"/>
      <c r="CG26" s="76" t="e">
        <f t="shared" ref="CG26:CG29" si="20">CD26/CD21</f>
        <v>#DIV/0!</v>
      </c>
      <c r="CH26" s="77"/>
      <c r="CI26" s="81">
        <f t="shared" si="4"/>
        <v>0</v>
      </c>
      <c r="CJ26" s="82"/>
      <c r="CK26" s="83"/>
      <c r="CL26" s="84" t="e">
        <f t="shared" ref="CL26:CL29" si="21">CI26/CI21</f>
        <v>#DIV/0!</v>
      </c>
      <c r="CM26" s="85"/>
    </row>
    <row r="27" spans="1:91" ht="19.95" customHeight="1" x14ac:dyDescent="0.45">
      <c r="A27" s="97" t="s">
        <v>101</v>
      </c>
      <c r="B27" s="98"/>
      <c r="C27" s="98"/>
      <c r="D27" s="98"/>
      <c r="E27" s="98"/>
      <c r="F27" s="99"/>
      <c r="G27" s="81">
        <f t="shared" si="0"/>
        <v>0</v>
      </c>
      <c r="H27" s="82"/>
      <c r="I27" s="83"/>
      <c r="J27" s="84" t="e">
        <f t="shared" si="5"/>
        <v>#DIV/0!</v>
      </c>
      <c r="K27" s="85"/>
      <c r="L27" s="78">
        <f>SUMIFS(実績!見積額13,実績!月13,'C'!L$14,実績!報告者名13,'C'!$K$1,実績!工種13,$A27)</f>
        <v>0</v>
      </c>
      <c r="M27" s="79"/>
      <c r="N27" s="80"/>
      <c r="O27" s="76" t="e">
        <f t="shared" si="6"/>
        <v>#DIV/0!</v>
      </c>
      <c r="P27" s="77"/>
      <c r="Q27" s="78">
        <f>SUMIFS(実績!見積額13,実績!月13,'C'!Q$14,実績!報告者名13,'C'!$K$1,実績!工種13,$A27)</f>
        <v>0</v>
      </c>
      <c r="R27" s="79"/>
      <c r="S27" s="80"/>
      <c r="T27" s="76" t="e">
        <f t="shared" si="7"/>
        <v>#DIV/0!</v>
      </c>
      <c r="U27" s="77"/>
      <c r="V27" s="78">
        <f>SUMIFS(実績!見積額13,実績!月13,'C'!V$14,実績!報告者名13,'C'!$K$1,実績!工種13,$A27)</f>
        <v>0</v>
      </c>
      <c r="W27" s="79"/>
      <c r="X27" s="80"/>
      <c r="Y27" s="76" t="e">
        <f t="shared" si="8"/>
        <v>#DIV/0!</v>
      </c>
      <c r="Z27" s="77"/>
      <c r="AA27" s="81">
        <f t="shared" si="1"/>
        <v>0</v>
      </c>
      <c r="AB27" s="82"/>
      <c r="AC27" s="83"/>
      <c r="AD27" s="84" t="e">
        <f t="shared" si="9"/>
        <v>#DIV/0!</v>
      </c>
      <c r="AE27" s="85"/>
      <c r="AF27" s="78">
        <f>SUMIFS(実績!見積額13,実績!月13,'C'!AF$14,実績!報告者名13,'C'!$K$1,実績!工種13,$A27)</f>
        <v>0</v>
      </c>
      <c r="AG27" s="79"/>
      <c r="AH27" s="80"/>
      <c r="AI27" s="76" t="e">
        <f t="shared" si="10"/>
        <v>#DIV/0!</v>
      </c>
      <c r="AJ27" s="77"/>
      <c r="AK27" s="78">
        <f>SUMIFS(実績!見積額13,実績!月13,'C'!AK$14,実績!報告者名13,'C'!$K$1,実績!工種13,$A27)</f>
        <v>0</v>
      </c>
      <c r="AL27" s="79"/>
      <c r="AM27" s="80"/>
      <c r="AN27" s="76" t="e">
        <f t="shared" si="11"/>
        <v>#DIV/0!</v>
      </c>
      <c r="AO27" s="77"/>
      <c r="AP27" s="78">
        <f>SUMIFS(実績!見積額13,実績!月13,'C'!AP$14,実績!報告者名13,'C'!$K$1,実績!工種13,$A27)</f>
        <v>0</v>
      </c>
      <c r="AQ27" s="79"/>
      <c r="AR27" s="80"/>
      <c r="AS27" s="76" t="e">
        <f t="shared" si="12"/>
        <v>#DIV/0!</v>
      </c>
      <c r="AT27" s="77"/>
      <c r="AU27" s="81">
        <f t="shared" si="2"/>
        <v>0</v>
      </c>
      <c r="AV27" s="82"/>
      <c r="AW27" s="83"/>
      <c r="AX27" s="84" t="e">
        <f t="shared" si="13"/>
        <v>#DIV/0!</v>
      </c>
      <c r="AY27" s="85"/>
      <c r="AZ27" s="78">
        <f>SUMIFS(実績!見積額13,実績!月13,'C'!AZ$14,実績!報告者名13,'C'!$K$1,実績!工種13,$A27)</f>
        <v>0</v>
      </c>
      <c r="BA27" s="79"/>
      <c r="BB27" s="80"/>
      <c r="BC27" s="76" t="e">
        <f t="shared" si="14"/>
        <v>#DIV/0!</v>
      </c>
      <c r="BD27" s="77"/>
      <c r="BE27" s="78">
        <f>SUMIFS(実績!見積額13,実績!月13,'C'!BE$14,実績!報告者名13,'C'!$K$1,実績!工種13,$A27)</f>
        <v>0</v>
      </c>
      <c r="BF27" s="79"/>
      <c r="BG27" s="80"/>
      <c r="BH27" s="76" t="e">
        <f t="shared" si="15"/>
        <v>#DIV/0!</v>
      </c>
      <c r="BI27" s="77"/>
      <c r="BJ27" s="78">
        <f>SUMIFS(実績!見積額13,実績!月13,'C'!BJ$14,実績!報告者名13,'C'!$K$1,実績!工種13,$A27)</f>
        <v>0</v>
      </c>
      <c r="BK27" s="79"/>
      <c r="BL27" s="80"/>
      <c r="BM27" s="76" t="e">
        <f t="shared" si="16"/>
        <v>#DIV/0!</v>
      </c>
      <c r="BN27" s="77"/>
      <c r="BO27" s="81">
        <f t="shared" si="3"/>
        <v>0</v>
      </c>
      <c r="BP27" s="82"/>
      <c r="BQ27" s="83"/>
      <c r="BR27" s="84" t="e">
        <f t="shared" si="17"/>
        <v>#DIV/0!</v>
      </c>
      <c r="BS27" s="85"/>
      <c r="BT27" s="78">
        <f>SUMIFS(実績!見積額13,実績!月13,'C'!BT$14,実績!報告者名13,'C'!$K$1,実績!工種13,$A27)</f>
        <v>0</v>
      </c>
      <c r="BU27" s="79"/>
      <c r="BV27" s="80"/>
      <c r="BW27" s="76" t="e">
        <f t="shared" si="18"/>
        <v>#DIV/0!</v>
      </c>
      <c r="BX27" s="77"/>
      <c r="BY27" s="78">
        <f>SUMIFS(実績!見積額13,実績!月13,'C'!BY$14,実績!報告者名13,'C'!$K$1,実績!工種13,$A27)</f>
        <v>0</v>
      </c>
      <c r="BZ27" s="79"/>
      <c r="CA27" s="80"/>
      <c r="CB27" s="76" t="e">
        <f t="shared" si="19"/>
        <v>#DIV/0!</v>
      </c>
      <c r="CC27" s="77"/>
      <c r="CD27" s="78">
        <f>SUMIFS(実績!見積額13,実績!月13,'C'!CD$14,実績!報告者名13,'C'!$K$1,実績!工種13,$A27)</f>
        <v>0</v>
      </c>
      <c r="CE27" s="79"/>
      <c r="CF27" s="80"/>
      <c r="CG27" s="76" t="e">
        <f t="shared" si="20"/>
        <v>#DIV/0!</v>
      </c>
      <c r="CH27" s="77"/>
      <c r="CI27" s="81">
        <f t="shared" si="4"/>
        <v>0</v>
      </c>
      <c r="CJ27" s="82"/>
      <c r="CK27" s="83"/>
      <c r="CL27" s="84" t="e">
        <f t="shared" si="21"/>
        <v>#DIV/0!</v>
      </c>
      <c r="CM27" s="85"/>
    </row>
    <row r="28" spans="1:91" ht="19.95" customHeight="1" x14ac:dyDescent="0.45">
      <c r="A28" s="97" t="s">
        <v>102</v>
      </c>
      <c r="B28" s="98"/>
      <c r="C28" s="98"/>
      <c r="D28" s="98"/>
      <c r="E28" s="98"/>
      <c r="F28" s="99"/>
      <c r="G28" s="81">
        <f t="shared" si="0"/>
        <v>0</v>
      </c>
      <c r="H28" s="82"/>
      <c r="I28" s="83"/>
      <c r="J28" s="84" t="e">
        <f t="shared" si="5"/>
        <v>#DIV/0!</v>
      </c>
      <c r="K28" s="85"/>
      <c r="L28" s="78">
        <f>SUMIFS(実績!見積額13,実績!月13,'C'!L$14,実績!報告者名13,'C'!$K$1,実績!工種13,$A28)</f>
        <v>0</v>
      </c>
      <c r="M28" s="79"/>
      <c r="N28" s="80"/>
      <c r="O28" s="76" t="e">
        <f t="shared" si="6"/>
        <v>#DIV/0!</v>
      </c>
      <c r="P28" s="77"/>
      <c r="Q28" s="78">
        <f>SUMIFS(実績!見積額13,実績!月13,'C'!Q$14,実績!報告者名13,'C'!$K$1,実績!工種13,$A28)</f>
        <v>0</v>
      </c>
      <c r="R28" s="79"/>
      <c r="S28" s="80"/>
      <c r="T28" s="76" t="e">
        <f t="shared" si="7"/>
        <v>#DIV/0!</v>
      </c>
      <c r="U28" s="77"/>
      <c r="V28" s="78">
        <f>SUMIFS(実績!見積額13,実績!月13,'C'!V$14,実績!報告者名13,'C'!$K$1,実績!工種13,$A28)</f>
        <v>0</v>
      </c>
      <c r="W28" s="79"/>
      <c r="X28" s="80"/>
      <c r="Y28" s="76" t="e">
        <f t="shared" si="8"/>
        <v>#DIV/0!</v>
      </c>
      <c r="Z28" s="77"/>
      <c r="AA28" s="81">
        <f t="shared" si="1"/>
        <v>0</v>
      </c>
      <c r="AB28" s="82"/>
      <c r="AC28" s="83"/>
      <c r="AD28" s="84" t="e">
        <f t="shared" si="9"/>
        <v>#DIV/0!</v>
      </c>
      <c r="AE28" s="85"/>
      <c r="AF28" s="78">
        <f>SUMIFS(実績!見積額13,実績!月13,'C'!AF$14,実績!報告者名13,'C'!$K$1,実績!工種13,$A28)</f>
        <v>0</v>
      </c>
      <c r="AG28" s="79"/>
      <c r="AH28" s="80"/>
      <c r="AI28" s="76" t="e">
        <f t="shared" si="10"/>
        <v>#DIV/0!</v>
      </c>
      <c r="AJ28" s="77"/>
      <c r="AK28" s="78">
        <f>SUMIFS(実績!見積額13,実績!月13,'C'!AK$14,実績!報告者名13,'C'!$K$1,実績!工種13,$A28)</f>
        <v>0</v>
      </c>
      <c r="AL28" s="79"/>
      <c r="AM28" s="80"/>
      <c r="AN28" s="76" t="e">
        <f t="shared" si="11"/>
        <v>#DIV/0!</v>
      </c>
      <c r="AO28" s="77"/>
      <c r="AP28" s="78">
        <f>SUMIFS(実績!見積額13,実績!月13,'C'!AP$14,実績!報告者名13,'C'!$K$1,実績!工種13,$A28)</f>
        <v>0</v>
      </c>
      <c r="AQ28" s="79"/>
      <c r="AR28" s="80"/>
      <c r="AS28" s="76" t="e">
        <f t="shared" si="12"/>
        <v>#DIV/0!</v>
      </c>
      <c r="AT28" s="77"/>
      <c r="AU28" s="81">
        <f t="shared" si="2"/>
        <v>0</v>
      </c>
      <c r="AV28" s="82"/>
      <c r="AW28" s="83"/>
      <c r="AX28" s="84" t="e">
        <f t="shared" si="13"/>
        <v>#DIV/0!</v>
      </c>
      <c r="AY28" s="85"/>
      <c r="AZ28" s="78">
        <f>SUMIFS(実績!見積額13,実績!月13,'C'!AZ$14,実績!報告者名13,'C'!$K$1,実績!工種13,$A28)</f>
        <v>0</v>
      </c>
      <c r="BA28" s="79"/>
      <c r="BB28" s="80"/>
      <c r="BC28" s="76" t="e">
        <f t="shared" si="14"/>
        <v>#DIV/0!</v>
      </c>
      <c r="BD28" s="77"/>
      <c r="BE28" s="78">
        <f>SUMIFS(実績!見積額13,実績!月13,'C'!BE$14,実績!報告者名13,'C'!$K$1,実績!工種13,$A28)</f>
        <v>0</v>
      </c>
      <c r="BF28" s="79"/>
      <c r="BG28" s="80"/>
      <c r="BH28" s="76" t="e">
        <f t="shared" si="15"/>
        <v>#DIV/0!</v>
      </c>
      <c r="BI28" s="77"/>
      <c r="BJ28" s="78">
        <f>SUMIFS(実績!見積額13,実績!月13,'C'!BJ$14,実績!報告者名13,'C'!$K$1,実績!工種13,$A28)</f>
        <v>0</v>
      </c>
      <c r="BK28" s="79"/>
      <c r="BL28" s="80"/>
      <c r="BM28" s="76" t="e">
        <f t="shared" si="16"/>
        <v>#DIV/0!</v>
      </c>
      <c r="BN28" s="77"/>
      <c r="BO28" s="81">
        <f t="shared" si="3"/>
        <v>0</v>
      </c>
      <c r="BP28" s="82"/>
      <c r="BQ28" s="83"/>
      <c r="BR28" s="84" t="e">
        <f t="shared" si="17"/>
        <v>#DIV/0!</v>
      </c>
      <c r="BS28" s="85"/>
      <c r="BT28" s="78">
        <f>SUMIFS(実績!見積額13,実績!月13,'C'!BT$14,実績!報告者名13,'C'!$K$1,実績!工種13,$A28)</f>
        <v>0</v>
      </c>
      <c r="BU28" s="79"/>
      <c r="BV28" s="80"/>
      <c r="BW28" s="76" t="e">
        <f t="shared" si="18"/>
        <v>#DIV/0!</v>
      </c>
      <c r="BX28" s="77"/>
      <c r="BY28" s="78">
        <f>SUMIFS(実績!見積額13,実績!月13,'C'!BY$14,実績!報告者名13,'C'!$K$1,実績!工種13,$A28)</f>
        <v>0</v>
      </c>
      <c r="BZ28" s="79"/>
      <c r="CA28" s="80"/>
      <c r="CB28" s="76" t="e">
        <f t="shared" si="19"/>
        <v>#DIV/0!</v>
      </c>
      <c r="CC28" s="77"/>
      <c r="CD28" s="78">
        <f>SUMIFS(実績!見積額13,実績!月13,'C'!CD$14,実績!報告者名13,'C'!$K$1,実績!工種13,$A28)</f>
        <v>0</v>
      </c>
      <c r="CE28" s="79"/>
      <c r="CF28" s="80"/>
      <c r="CG28" s="76" t="e">
        <f t="shared" si="20"/>
        <v>#DIV/0!</v>
      </c>
      <c r="CH28" s="77"/>
      <c r="CI28" s="81">
        <f t="shared" si="4"/>
        <v>0</v>
      </c>
      <c r="CJ28" s="82"/>
      <c r="CK28" s="83"/>
      <c r="CL28" s="84" t="e">
        <f t="shared" si="21"/>
        <v>#DIV/0!</v>
      </c>
      <c r="CM28" s="85"/>
    </row>
    <row r="29" spans="1:91" ht="19.95" customHeight="1" x14ac:dyDescent="0.45">
      <c r="A29" s="97" t="s">
        <v>103</v>
      </c>
      <c r="B29" s="98"/>
      <c r="C29" s="98"/>
      <c r="D29" s="98"/>
      <c r="E29" s="98"/>
      <c r="F29" s="99"/>
      <c r="G29" s="81">
        <f t="shared" si="0"/>
        <v>0</v>
      </c>
      <c r="H29" s="82"/>
      <c r="I29" s="83"/>
      <c r="J29" s="84" t="e">
        <f t="shared" si="5"/>
        <v>#DIV/0!</v>
      </c>
      <c r="K29" s="85"/>
      <c r="L29" s="78">
        <f>L25-L26-L27-L28</f>
        <v>0</v>
      </c>
      <c r="M29" s="79"/>
      <c r="N29" s="80"/>
      <c r="O29" s="76" t="e">
        <f t="shared" si="6"/>
        <v>#DIV/0!</v>
      </c>
      <c r="P29" s="77"/>
      <c r="Q29" s="78">
        <f>Q25-Q26-Q27-Q28</f>
        <v>0</v>
      </c>
      <c r="R29" s="79"/>
      <c r="S29" s="80"/>
      <c r="T29" s="76" t="e">
        <f t="shared" si="7"/>
        <v>#DIV/0!</v>
      </c>
      <c r="U29" s="77"/>
      <c r="V29" s="78">
        <f>V25-V26-V27-V28</f>
        <v>0</v>
      </c>
      <c r="W29" s="79"/>
      <c r="X29" s="80"/>
      <c r="Y29" s="76" t="e">
        <f t="shared" si="8"/>
        <v>#DIV/0!</v>
      </c>
      <c r="Z29" s="77"/>
      <c r="AA29" s="81">
        <f t="shared" si="1"/>
        <v>0</v>
      </c>
      <c r="AB29" s="82"/>
      <c r="AC29" s="83"/>
      <c r="AD29" s="84" t="e">
        <f t="shared" si="9"/>
        <v>#DIV/0!</v>
      </c>
      <c r="AE29" s="85"/>
      <c r="AF29" s="78">
        <f>AF25-AF26-AF27-AF28</f>
        <v>0</v>
      </c>
      <c r="AG29" s="79"/>
      <c r="AH29" s="80"/>
      <c r="AI29" s="76" t="e">
        <f t="shared" si="10"/>
        <v>#DIV/0!</v>
      </c>
      <c r="AJ29" s="77"/>
      <c r="AK29" s="78">
        <f>AK25-AK26-AK27-AK28</f>
        <v>0</v>
      </c>
      <c r="AL29" s="79"/>
      <c r="AM29" s="80"/>
      <c r="AN29" s="76" t="e">
        <f t="shared" si="11"/>
        <v>#DIV/0!</v>
      </c>
      <c r="AO29" s="77"/>
      <c r="AP29" s="78">
        <f>AP25-AP26-AP27-AP28</f>
        <v>0</v>
      </c>
      <c r="AQ29" s="79"/>
      <c r="AR29" s="80"/>
      <c r="AS29" s="76" t="e">
        <f t="shared" si="12"/>
        <v>#DIV/0!</v>
      </c>
      <c r="AT29" s="77"/>
      <c r="AU29" s="81">
        <f t="shared" si="2"/>
        <v>0</v>
      </c>
      <c r="AV29" s="82"/>
      <c r="AW29" s="83"/>
      <c r="AX29" s="84" t="e">
        <f t="shared" si="13"/>
        <v>#DIV/0!</v>
      </c>
      <c r="AY29" s="85"/>
      <c r="AZ29" s="78">
        <f>AZ25-AZ26-AZ27-AZ28</f>
        <v>0</v>
      </c>
      <c r="BA29" s="79"/>
      <c r="BB29" s="80"/>
      <c r="BC29" s="76" t="e">
        <f t="shared" si="14"/>
        <v>#DIV/0!</v>
      </c>
      <c r="BD29" s="77"/>
      <c r="BE29" s="78">
        <f>BE25-BE26-BE27-BE28</f>
        <v>0</v>
      </c>
      <c r="BF29" s="79"/>
      <c r="BG29" s="80"/>
      <c r="BH29" s="76" t="e">
        <f t="shared" si="15"/>
        <v>#DIV/0!</v>
      </c>
      <c r="BI29" s="77"/>
      <c r="BJ29" s="78">
        <f>BJ25-BJ26-BJ27-BJ28</f>
        <v>0</v>
      </c>
      <c r="BK29" s="79"/>
      <c r="BL29" s="80"/>
      <c r="BM29" s="76" t="e">
        <f t="shared" si="16"/>
        <v>#DIV/0!</v>
      </c>
      <c r="BN29" s="77"/>
      <c r="BO29" s="81">
        <f t="shared" si="3"/>
        <v>0</v>
      </c>
      <c r="BP29" s="82"/>
      <c r="BQ29" s="83"/>
      <c r="BR29" s="84" t="e">
        <f t="shared" si="17"/>
        <v>#DIV/0!</v>
      </c>
      <c r="BS29" s="85"/>
      <c r="BT29" s="78">
        <f>BT25-BT26-BT27-BT28</f>
        <v>0</v>
      </c>
      <c r="BU29" s="79"/>
      <c r="BV29" s="80"/>
      <c r="BW29" s="76" t="e">
        <f t="shared" si="18"/>
        <v>#DIV/0!</v>
      </c>
      <c r="BX29" s="77"/>
      <c r="BY29" s="78">
        <f>BY25-BY26-BY27-BY28</f>
        <v>0</v>
      </c>
      <c r="BZ29" s="79"/>
      <c r="CA29" s="80"/>
      <c r="CB29" s="76" t="e">
        <f t="shared" si="19"/>
        <v>#DIV/0!</v>
      </c>
      <c r="CC29" s="77"/>
      <c r="CD29" s="78">
        <f>CD25-CD26-CD27-CD28</f>
        <v>0</v>
      </c>
      <c r="CE29" s="79"/>
      <c r="CF29" s="80"/>
      <c r="CG29" s="76" t="e">
        <f t="shared" si="20"/>
        <v>#DIV/0!</v>
      </c>
      <c r="CH29" s="77"/>
      <c r="CI29" s="81">
        <f t="shared" si="4"/>
        <v>0</v>
      </c>
      <c r="CJ29" s="82"/>
      <c r="CK29" s="83"/>
      <c r="CL29" s="84" t="e">
        <f t="shared" si="21"/>
        <v>#DIV/0!</v>
      </c>
      <c r="CM29" s="85"/>
    </row>
    <row r="30" spans="1:91" ht="19.95" customHeight="1" x14ac:dyDescent="0.45">
      <c r="A30" s="97" t="s">
        <v>144</v>
      </c>
      <c r="B30" s="98"/>
      <c r="C30" s="98"/>
      <c r="D30" s="98"/>
      <c r="E30" s="98"/>
      <c r="F30" s="99"/>
      <c r="G30" s="81">
        <f t="shared" ref="G30" si="22">AA30+AU30+BO30+CI30</f>
        <v>0</v>
      </c>
      <c r="H30" s="82"/>
      <c r="I30" s="83"/>
      <c r="J30" s="84"/>
      <c r="K30" s="85"/>
      <c r="L30" s="78">
        <f>COUNTIFS(実績!月13,'C'!L$14,実績!報告者名13,'C'!$K$1)</f>
        <v>0</v>
      </c>
      <c r="M30" s="79"/>
      <c r="N30" s="80"/>
      <c r="O30" s="76"/>
      <c r="P30" s="77"/>
      <c r="Q30" s="78">
        <f>COUNTIFS(実績!月13,'C'!Q$14,実績!報告者名13,'C'!$K$1)</f>
        <v>0</v>
      </c>
      <c r="R30" s="79"/>
      <c r="S30" s="80"/>
      <c r="T30" s="76"/>
      <c r="U30" s="77"/>
      <c r="V30" s="78">
        <f>COUNTIFS(実績!月13,'C'!V$14,実績!報告者名13,'C'!$K$1)</f>
        <v>0</v>
      </c>
      <c r="W30" s="79"/>
      <c r="X30" s="80"/>
      <c r="Y30" s="76"/>
      <c r="Z30" s="77"/>
      <c r="AA30" s="81">
        <f t="shared" ref="AA30" si="23">L30+Q30+V30</f>
        <v>0</v>
      </c>
      <c r="AB30" s="82"/>
      <c r="AC30" s="83"/>
      <c r="AD30" s="84"/>
      <c r="AE30" s="85"/>
      <c r="AF30" s="78">
        <f>COUNTIFS(実績!月13,'C'!AF$14,実績!報告者名13,'C'!$K$1)</f>
        <v>0</v>
      </c>
      <c r="AG30" s="79"/>
      <c r="AH30" s="80"/>
      <c r="AI30" s="76"/>
      <c r="AJ30" s="77"/>
      <c r="AK30" s="78">
        <f>COUNTIFS(実績!月13,'C'!AK$14,実績!報告者名13,'C'!$K$1)</f>
        <v>0</v>
      </c>
      <c r="AL30" s="79"/>
      <c r="AM30" s="80"/>
      <c r="AN30" s="76"/>
      <c r="AO30" s="77"/>
      <c r="AP30" s="78">
        <f>COUNTIFS(実績!月13,'C'!AP$14,実績!報告者名13,'C'!$K$1)</f>
        <v>0</v>
      </c>
      <c r="AQ30" s="79"/>
      <c r="AR30" s="80"/>
      <c r="AS30" s="76"/>
      <c r="AT30" s="77"/>
      <c r="AU30" s="81">
        <f t="shared" ref="AU30" si="24">AF30+AK30+AP30</f>
        <v>0</v>
      </c>
      <c r="AV30" s="82"/>
      <c r="AW30" s="83"/>
      <c r="AX30" s="84"/>
      <c r="AY30" s="85"/>
      <c r="AZ30" s="78">
        <f>COUNTIFS(実績!月13,'C'!AZ$14,実績!報告者名13,'C'!$K$1)</f>
        <v>0</v>
      </c>
      <c r="BA30" s="79"/>
      <c r="BB30" s="80"/>
      <c r="BC30" s="76"/>
      <c r="BD30" s="77"/>
      <c r="BE30" s="78">
        <f>COUNTIFS(実績!月13,'C'!BE$14,実績!報告者名13,'C'!$K$1)</f>
        <v>0</v>
      </c>
      <c r="BF30" s="79"/>
      <c r="BG30" s="80"/>
      <c r="BH30" s="76"/>
      <c r="BI30" s="77"/>
      <c r="BJ30" s="78">
        <f>COUNTIFS(実績!月13,'C'!BJ$14,実績!報告者名13,'C'!$K$1)</f>
        <v>0</v>
      </c>
      <c r="BK30" s="79"/>
      <c r="BL30" s="80"/>
      <c r="BM30" s="76"/>
      <c r="BN30" s="77"/>
      <c r="BO30" s="81">
        <f t="shared" ref="BO30" si="25">AZ30+BE30+BJ30</f>
        <v>0</v>
      </c>
      <c r="BP30" s="82"/>
      <c r="BQ30" s="83"/>
      <c r="BR30" s="84"/>
      <c r="BS30" s="85"/>
      <c r="BT30" s="78">
        <f>COUNTIFS(実績!月13,'C'!BT$14,実績!報告者名13,'C'!$K$1)</f>
        <v>0</v>
      </c>
      <c r="BU30" s="79"/>
      <c r="BV30" s="80"/>
      <c r="BW30" s="76"/>
      <c r="BX30" s="77"/>
      <c r="BY30" s="78">
        <f>COUNTIFS(実績!月13,'C'!BY$14,実績!報告者名13,'C'!$K$1)</f>
        <v>0</v>
      </c>
      <c r="BZ30" s="79"/>
      <c r="CA30" s="80"/>
      <c r="CB30" s="76"/>
      <c r="CC30" s="77"/>
      <c r="CD30" s="78">
        <f>COUNTIFS(実績!月13,'C'!CD$14,実績!報告者名13,'C'!$K$1)</f>
        <v>0</v>
      </c>
      <c r="CE30" s="79"/>
      <c r="CF30" s="80"/>
      <c r="CG30" s="76"/>
      <c r="CH30" s="77"/>
      <c r="CI30" s="81">
        <f t="shared" ref="CI30" si="26">BT30+BY30+CD30</f>
        <v>0</v>
      </c>
      <c r="CJ30" s="82"/>
      <c r="CK30" s="83"/>
      <c r="CL30" s="84"/>
      <c r="CM30" s="85"/>
    </row>
    <row r="31" spans="1:91" ht="19.95" customHeight="1" x14ac:dyDescent="0.45">
      <c r="A31" s="97" t="s">
        <v>39</v>
      </c>
      <c r="B31" s="98"/>
      <c r="C31" s="98"/>
      <c r="D31" s="98"/>
      <c r="E31" s="98"/>
      <c r="F31" s="99"/>
      <c r="G31" s="84" t="e">
        <f>G30/G19</f>
        <v>#DIV/0!</v>
      </c>
      <c r="H31" s="96"/>
      <c r="I31" s="85"/>
      <c r="J31" s="84"/>
      <c r="K31" s="85"/>
      <c r="L31" s="76" t="e">
        <f t="shared" ref="L31" si="27">L30/L19</f>
        <v>#DIV/0!</v>
      </c>
      <c r="M31" s="95"/>
      <c r="N31" s="77"/>
      <c r="O31" s="76"/>
      <c r="P31" s="77"/>
      <c r="Q31" s="76" t="e">
        <f t="shared" ref="Q31" si="28">Q30/Q19</f>
        <v>#DIV/0!</v>
      </c>
      <c r="R31" s="95"/>
      <c r="S31" s="77"/>
      <c r="T31" s="76"/>
      <c r="U31" s="77"/>
      <c r="V31" s="76" t="e">
        <f t="shared" ref="V31" si="29">V30/V19</f>
        <v>#DIV/0!</v>
      </c>
      <c r="W31" s="95"/>
      <c r="X31" s="77"/>
      <c r="Y31" s="76"/>
      <c r="Z31" s="77"/>
      <c r="AA31" s="84" t="e">
        <f t="shared" ref="AA31" si="30">AA30/AA19</f>
        <v>#DIV/0!</v>
      </c>
      <c r="AB31" s="96"/>
      <c r="AC31" s="85"/>
      <c r="AD31" s="84"/>
      <c r="AE31" s="85"/>
      <c r="AF31" s="76" t="e">
        <f t="shared" ref="AF31" si="31">AF30/AF19</f>
        <v>#DIV/0!</v>
      </c>
      <c r="AG31" s="95"/>
      <c r="AH31" s="77"/>
      <c r="AI31" s="76"/>
      <c r="AJ31" s="77"/>
      <c r="AK31" s="76" t="e">
        <f t="shared" ref="AK31" si="32">AK30/AK19</f>
        <v>#DIV/0!</v>
      </c>
      <c r="AL31" s="95"/>
      <c r="AM31" s="77"/>
      <c r="AN31" s="76"/>
      <c r="AO31" s="77"/>
      <c r="AP31" s="76" t="e">
        <f t="shared" ref="AP31" si="33">AP30/AP19</f>
        <v>#DIV/0!</v>
      </c>
      <c r="AQ31" s="95"/>
      <c r="AR31" s="77"/>
      <c r="AS31" s="76"/>
      <c r="AT31" s="77"/>
      <c r="AU31" s="84" t="e">
        <f t="shared" ref="AU31" si="34">AU30/AU19</f>
        <v>#DIV/0!</v>
      </c>
      <c r="AV31" s="96"/>
      <c r="AW31" s="85"/>
      <c r="AX31" s="84"/>
      <c r="AY31" s="85"/>
      <c r="AZ31" s="76" t="e">
        <f t="shared" ref="AZ31" si="35">AZ30/AZ19</f>
        <v>#DIV/0!</v>
      </c>
      <c r="BA31" s="95"/>
      <c r="BB31" s="77"/>
      <c r="BC31" s="76"/>
      <c r="BD31" s="77"/>
      <c r="BE31" s="76" t="e">
        <f t="shared" ref="BE31" si="36">BE30/BE19</f>
        <v>#DIV/0!</v>
      </c>
      <c r="BF31" s="95"/>
      <c r="BG31" s="77"/>
      <c r="BH31" s="76"/>
      <c r="BI31" s="77"/>
      <c r="BJ31" s="76" t="e">
        <f t="shared" ref="BJ31" si="37">BJ30/BJ19</f>
        <v>#DIV/0!</v>
      </c>
      <c r="BK31" s="95"/>
      <c r="BL31" s="77"/>
      <c r="BM31" s="76"/>
      <c r="BN31" s="77"/>
      <c r="BO31" s="84" t="e">
        <f t="shared" ref="BO31" si="38">BO30/BO19</f>
        <v>#DIV/0!</v>
      </c>
      <c r="BP31" s="96"/>
      <c r="BQ31" s="85"/>
      <c r="BR31" s="84"/>
      <c r="BS31" s="85"/>
      <c r="BT31" s="76" t="e">
        <f t="shared" ref="BT31" si="39">BT30/BT19</f>
        <v>#DIV/0!</v>
      </c>
      <c r="BU31" s="95"/>
      <c r="BV31" s="77"/>
      <c r="BW31" s="76"/>
      <c r="BX31" s="77"/>
      <c r="BY31" s="76" t="e">
        <f t="shared" ref="BY31" si="40">BY30/BY19</f>
        <v>#DIV/0!</v>
      </c>
      <c r="BZ31" s="95"/>
      <c r="CA31" s="77"/>
      <c r="CB31" s="76"/>
      <c r="CC31" s="77"/>
      <c r="CD31" s="76" t="e">
        <f t="shared" ref="CD31" si="41">CD30/CD19</f>
        <v>#DIV/0!</v>
      </c>
      <c r="CE31" s="95"/>
      <c r="CF31" s="77"/>
      <c r="CG31" s="76"/>
      <c r="CH31" s="77"/>
      <c r="CI31" s="84" t="e">
        <f t="shared" ref="CI31" si="42">CI30/CI19</f>
        <v>#DIV/0!</v>
      </c>
      <c r="CJ31" s="96"/>
      <c r="CK31" s="85"/>
      <c r="CL31" s="84"/>
      <c r="CM31" s="85"/>
    </row>
    <row r="32" spans="1:91" ht="19.95" customHeight="1" x14ac:dyDescent="0.45">
      <c r="A32" s="97" t="s">
        <v>185</v>
      </c>
      <c r="B32" s="98"/>
      <c r="C32" s="98"/>
      <c r="D32" s="98"/>
      <c r="E32" s="98"/>
      <c r="F32" s="99"/>
      <c r="G32" s="81" t="e">
        <f>G25/G30</f>
        <v>#DIV/0!</v>
      </c>
      <c r="H32" s="82"/>
      <c r="I32" s="83"/>
      <c r="J32" s="84"/>
      <c r="K32" s="85"/>
      <c r="L32" s="78" t="e">
        <f t="shared" ref="L32" si="43">L25/L30</f>
        <v>#DIV/0!</v>
      </c>
      <c r="M32" s="79"/>
      <c r="N32" s="80"/>
      <c r="O32" s="76"/>
      <c r="P32" s="77"/>
      <c r="Q32" s="78" t="e">
        <f t="shared" ref="Q32" si="44">Q25/Q30</f>
        <v>#DIV/0!</v>
      </c>
      <c r="R32" s="79"/>
      <c r="S32" s="80"/>
      <c r="T32" s="76"/>
      <c r="U32" s="77"/>
      <c r="V32" s="78" t="e">
        <f t="shared" ref="V32" si="45">V25/V30</f>
        <v>#DIV/0!</v>
      </c>
      <c r="W32" s="79"/>
      <c r="X32" s="80"/>
      <c r="Y32" s="76"/>
      <c r="Z32" s="77"/>
      <c r="AA32" s="81" t="e">
        <f t="shared" ref="AA32" si="46">AA25/AA30</f>
        <v>#DIV/0!</v>
      </c>
      <c r="AB32" s="82"/>
      <c r="AC32" s="83"/>
      <c r="AD32" s="84"/>
      <c r="AE32" s="85"/>
      <c r="AF32" s="78" t="e">
        <f t="shared" ref="AF32" si="47">AF25/AF30</f>
        <v>#DIV/0!</v>
      </c>
      <c r="AG32" s="79"/>
      <c r="AH32" s="80"/>
      <c r="AI32" s="76"/>
      <c r="AJ32" s="77"/>
      <c r="AK32" s="78" t="e">
        <f t="shared" ref="AK32" si="48">AK25/AK30</f>
        <v>#DIV/0!</v>
      </c>
      <c r="AL32" s="79"/>
      <c r="AM32" s="80"/>
      <c r="AN32" s="76"/>
      <c r="AO32" s="77"/>
      <c r="AP32" s="78" t="e">
        <f t="shared" ref="AP32" si="49">AP25/AP30</f>
        <v>#DIV/0!</v>
      </c>
      <c r="AQ32" s="79"/>
      <c r="AR32" s="80"/>
      <c r="AS32" s="76"/>
      <c r="AT32" s="77"/>
      <c r="AU32" s="81" t="e">
        <f t="shared" ref="AU32" si="50">AU25/AU30</f>
        <v>#DIV/0!</v>
      </c>
      <c r="AV32" s="82"/>
      <c r="AW32" s="83"/>
      <c r="AX32" s="84"/>
      <c r="AY32" s="85"/>
      <c r="AZ32" s="78" t="e">
        <f t="shared" ref="AZ32" si="51">AZ25/AZ30</f>
        <v>#DIV/0!</v>
      </c>
      <c r="BA32" s="79"/>
      <c r="BB32" s="80"/>
      <c r="BC32" s="76"/>
      <c r="BD32" s="77"/>
      <c r="BE32" s="78" t="e">
        <f t="shared" ref="BE32" si="52">BE25/BE30</f>
        <v>#DIV/0!</v>
      </c>
      <c r="BF32" s="79"/>
      <c r="BG32" s="80"/>
      <c r="BH32" s="76"/>
      <c r="BI32" s="77"/>
      <c r="BJ32" s="78" t="e">
        <f t="shared" ref="BJ32" si="53">BJ25/BJ30</f>
        <v>#DIV/0!</v>
      </c>
      <c r="BK32" s="79"/>
      <c r="BL32" s="80"/>
      <c r="BM32" s="76"/>
      <c r="BN32" s="77"/>
      <c r="BO32" s="81" t="e">
        <f t="shared" ref="BO32" si="54">BO25/BO30</f>
        <v>#DIV/0!</v>
      </c>
      <c r="BP32" s="82"/>
      <c r="BQ32" s="83"/>
      <c r="BR32" s="84"/>
      <c r="BS32" s="85"/>
      <c r="BT32" s="78" t="e">
        <f t="shared" ref="BT32" si="55">BT25/BT30</f>
        <v>#DIV/0!</v>
      </c>
      <c r="BU32" s="79"/>
      <c r="BV32" s="80"/>
      <c r="BW32" s="76"/>
      <c r="BX32" s="77"/>
      <c r="BY32" s="78" t="e">
        <f t="shared" ref="BY32" si="56">BY25/BY30</f>
        <v>#DIV/0!</v>
      </c>
      <c r="BZ32" s="79"/>
      <c r="CA32" s="80"/>
      <c r="CB32" s="76"/>
      <c r="CC32" s="77"/>
      <c r="CD32" s="78" t="e">
        <f t="shared" ref="CD32" si="57">CD25/CD30</f>
        <v>#DIV/0!</v>
      </c>
      <c r="CE32" s="79"/>
      <c r="CF32" s="80"/>
      <c r="CG32" s="76"/>
      <c r="CH32" s="77"/>
      <c r="CI32" s="81" t="e">
        <f t="shared" ref="CI32" si="58">CI25/CI30</f>
        <v>#DIV/0!</v>
      </c>
      <c r="CJ32" s="82"/>
      <c r="CK32" s="83"/>
      <c r="CL32" s="84"/>
      <c r="CM32" s="85"/>
    </row>
    <row r="33" spans="1:91" ht="19.95" customHeight="1" x14ac:dyDescent="0.45">
      <c r="A33" s="101" t="s">
        <v>34</v>
      </c>
      <c r="B33" s="102"/>
      <c r="C33" s="102"/>
      <c r="D33" s="102"/>
      <c r="E33" s="102"/>
      <c r="F33" s="103"/>
      <c r="G33" s="81">
        <f>AA33+AU33+BO33+CI33</f>
        <v>0</v>
      </c>
      <c r="H33" s="82"/>
      <c r="I33" s="83"/>
      <c r="J33" s="81"/>
      <c r="K33" s="83"/>
      <c r="L33" s="78">
        <f>SUMIFS(予算!利益予算,予算!対象ユーザー名,'C'!$K$1,予算!予算月,'C'!L$14)</f>
        <v>0</v>
      </c>
      <c r="M33" s="79"/>
      <c r="N33" s="80"/>
      <c r="O33" s="76"/>
      <c r="P33" s="77"/>
      <c r="Q33" s="78">
        <f>SUMIFS(予算!利益予算,予算!対象ユーザー名,'C'!$K$1,予算!予算月,'C'!Q$14)</f>
        <v>0</v>
      </c>
      <c r="R33" s="79"/>
      <c r="S33" s="80"/>
      <c r="T33" s="76"/>
      <c r="U33" s="77"/>
      <c r="V33" s="78">
        <f>SUMIFS(予算!利益予算,予算!対象ユーザー名,'C'!$K$1,予算!予算月,'C'!V$14)</f>
        <v>0</v>
      </c>
      <c r="W33" s="79"/>
      <c r="X33" s="80"/>
      <c r="Y33" s="76"/>
      <c r="Z33" s="77"/>
      <c r="AA33" s="81">
        <f>L33+Q33+V33</f>
        <v>0</v>
      </c>
      <c r="AB33" s="82"/>
      <c r="AC33" s="83"/>
      <c r="AD33" s="81"/>
      <c r="AE33" s="83"/>
      <c r="AF33" s="78">
        <f>SUMIFS(予算!利益予算,予算!対象ユーザー名,'C'!$K$1,予算!予算月,'C'!AF$14)</f>
        <v>0</v>
      </c>
      <c r="AG33" s="79"/>
      <c r="AH33" s="80"/>
      <c r="AI33" s="76"/>
      <c r="AJ33" s="77"/>
      <c r="AK33" s="78">
        <f>SUMIFS(予算!利益予算,予算!対象ユーザー名,'C'!$K$1,予算!予算月,'C'!AK$14)</f>
        <v>0</v>
      </c>
      <c r="AL33" s="79"/>
      <c r="AM33" s="80"/>
      <c r="AN33" s="76"/>
      <c r="AO33" s="77"/>
      <c r="AP33" s="78">
        <f>SUMIFS(予算!利益予算,予算!対象ユーザー名,'C'!$K$1,予算!予算月,'C'!AP$14)</f>
        <v>0</v>
      </c>
      <c r="AQ33" s="79"/>
      <c r="AR33" s="80"/>
      <c r="AS33" s="76"/>
      <c r="AT33" s="77"/>
      <c r="AU33" s="81">
        <f>AF33+AK33+AP33</f>
        <v>0</v>
      </c>
      <c r="AV33" s="82"/>
      <c r="AW33" s="83"/>
      <c r="AX33" s="81"/>
      <c r="AY33" s="83"/>
      <c r="AZ33" s="78">
        <f>SUMIFS(予算!利益予算,予算!対象ユーザー名,'C'!$K$1,予算!予算月,'C'!AZ$14)</f>
        <v>0</v>
      </c>
      <c r="BA33" s="79"/>
      <c r="BB33" s="80"/>
      <c r="BC33" s="76"/>
      <c r="BD33" s="77"/>
      <c r="BE33" s="78">
        <f>SUMIFS(予算!利益予算,予算!対象ユーザー名,'C'!$K$1,予算!予算月,'C'!BE$14)</f>
        <v>0</v>
      </c>
      <c r="BF33" s="79"/>
      <c r="BG33" s="80"/>
      <c r="BH33" s="76"/>
      <c r="BI33" s="77"/>
      <c r="BJ33" s="78">
        <f>SUMIFS(予算!利益予算,予算!対象ユーザー名,'C'!$K$1,予算!予算月,'C'!BJ$14)</f>
        <v>0</v>
      </c>
      <c r="BK33" s="79"/>
      <c r="BL33" s="80"/>
      <c r="BM33" s="76"/>
      <c r="BN33" s="77"/>
      <c r="BO33" s="81">
        <f>AZ33+BE33+BJ33</f>
        <v>0</v>
      </c>
      <c r="BP33" s="82"/>
      <c r="BQ33" s="83"/>
      <c r="BR33" s="81"/>
      <c r="BS33" s="83"/>
      <c r="BT33" s="78">
        <f>SUMIFS(予算!利益予算,予算!対象ユーザー名,'C'!$K$1,予算!予算月,'C'!BT$14)</f>
        <v>0</v>
      </c>
      <c r="BU33" s="79"/>
      <c r="BV33" s="80"/>
      <c r="BW33" s="76"/>
      <c r="BX33" s="77"/>
      <c r="BY33" s="78">
        <f>SUMIFS(予算!利益予算,予算!対象ユーザー名,'C'!$K$1,予算!予算月,'C'!BY$14)</f>
        <v>0</v>
      </c>
      <c r="BZ33" s="79"/>
      <c r="CA33" s="80"/>
      <c r="CB33" s="76"/>
      <c r="CC33" s="77"/>
      <c r="CD33" s="78">
        <f>SUMIFS(予算!利益予算,予算!対象ユーザー名,'C'!$K$1,予算!予算月,'C'!CD$14)</f>
        <v>0</v>
      </c>
      <c r="CE33" s="79"/>
      <c r="CF33" s="80"/>
      <c r="CG33" s="76"/>
      <c r="CH33" s="77"/>
      <c r="CI33" s="81">
        <f>BT33+BY33+CD33</f>
        <v>0</v>
      </c>
      <c r="CJ33" s="82"/>
      <c r="CK33" s="83"/>
      <c r="CL33" s="81"/>
      <c r="CM33" s="83"/>
    </row>
    <row r="34" spans="1:91" ht="19.95" customHeight="1" x14ac:dyDescent="0.45">
      <c r="A34" s="101" t="s">
        <v>35</v>
      </c>
      <c r="B34" s="102"/>
      <c r="C34" s="102"/>
      <c r="D34" s="102"/>
      <c r="E34" s="102"/>
      <c r="F34" s="103"/>
      <c r="G34" s="84" t="e">
        <f>G33/G20</f>
        <v>#DIV/0!</v>
      </c>
      <c r="H34" s="96"/>
      <c r="I34" s="85"/>
      <c r="J34" s="81"/>
      <c r="K34" s="83"/>
      <c r="L34" s="76" t="e">
        <f>L33/L20</f>
        <v>#DIV/0!</v>
      </c>
      <c r="M34" s="95"/>
      <c r="N34" s="77"/>
      <c r="O34" s="76"/>
      <c r="P34" s="77"/>
      <c r="Q34" s="76" t="e">
        <f>Q33/Q20</f>
        <v>#DIV/0!</v>
      </c>
      <c r="R34" s="95"/>
      <c r="S34" s="77"/>
      <c r="T34" s="76"/>
      <c r="U34" s="77"/>
      <c r="V34" s="76" t="e">
        <f>V33/V20</f>
        <v>#DIV/0!</v>
      </c>
      <c r="W34" s="95"/>
      <c r="X34" s="77"/>
      <c r="Y34" s="76"/>
      <c r="Z34" s="77"/>
      <c r="AA34" s="84" t="e">
        <f>AA33/AA20</f>
        <v>#DIV/0!</v>
      </c>
      <c r="AB34" s="96"/>
      <c r="AC34" s="85"/>
      <c r="AD34" s="81"/>
      <c r="AE34" s="83"/>
      <c r="AF34" s="76" t="e">
        <f>AF33/AF20</f>
        <v>#DIV/0!</v>
      </c>
      <c r="AG34" s="95"/>
      <c r="AH34" s="77"/>
      <c r="AI34" s="76"/>
      <c r="AJ34" s="77"/>
      <c r="AK34" s="76" t="e">
        <f>AK33/AK20</f>
        <v>#DIV/0!</v>
      </c>
      <c r="AL34" s="95"/>
      <c r="AM34" s="77"/>
      <c r="AN34" s="76"/>
      <c r="AO34" s="77"/>
      <c r="AP34" s="76" t="e">
        <f>AP33/AP20</f>
        <v>#DIV/0!</v>
      </c>
      <c r="AQ34" s="95"/>
      <c r="AR34" s="77"/>
      <c r="AS34" s="76"/>
      <c r="AT34" s="77"/>
      <c r="AU34" s="84" t="e">
        <f>AU33/AU20</f>
        <v>#DIV/0!</v>
      </c>
      <c r="AV34" s="96"/>
      <c r="AW34" s="85"/>
      <c r="AX34" s="81"/>
      <c r="AY34" s="83"/>
      <c r="AZ34" s="76" t="e">
        <f>AZ33/AZ20</f>
        <v>#DIV/0!</v>
      </c>
      <c r="BA34" s="95"/>
      <c r="BB34" s="77"/>
      <c r="BC34" s="76"/>
      <c r="BD34" s="77"/>
      <c r="BE34" s="76" t="e">
        <f>BE33/BE20</f>
        <v>#DIV/0!</v>
      </c>
      <c r="BF34" s="95"/>
      <c r="BG34" s="77"/>
      <c r="BH34" s="76"/>
      <c r="BI34" s="77"/>
      <c r="BJ34" s="76" t="e">
        <f>BJ33/BJ20</f>
        <v>#DIV/0!</v>
      </c>
      <c r="BK34" s="95"/>
      <c r="BL34" s="77"/>
      <c r="BM34" s="76"/>
      <c r="BN34" s="77"/>
      <c r="BO34" s="84" t="e">
        <f>BO33/BO20</f>
        <v>#DIV/0!</v>
      </c>
      <c r="BP34" s="96"/>
      <c r="BQ34" s="85"/>
      <c r="BR34" s="81"/>
      <c r="BS34" s="83"/>
      <c r="BT34" s="76" t="e">
        <f>BT33/BT20</f>
        <v>#DIV/0!</v>
      </c>
      <c r="BU34" s="95"/>
      <c r="BV34" s="77"/>
      <c r="BW34" s="76"/>
      <c r="BX34" s="77"/>
      <c r="BY34" s="76" t="e">
        <f>BY33/BY20</f>
        <v>#DIV/0!</v>
      </c>
      <c r="BZ34" s="95"/>
      <c r="CA34" s="77"/>
      <c r="CB34" s="76"/>
      <c r="CC34" s="77"/>
      <c r="CD34" s="76" t="e">
        <f>CD33/CD20</f>
        <v>#DIV/0!</v>
      </c>
      <c r="CE34" s="95"/>
      <c r="CF34" s="77"/>
      <c r="CG34" s="76"/>
      <c r="CH34" s="77"/>
      <c r="CI34" s="84" t="e">
        <f>CI33/CI20</f>
        <v>#DIV/0!</v>
      </c>
      <c r="CJ34" s="96"/>
      <c r="CK34" s="85"/>
      <c r="CL34" s="81"/>
      <c r="CM34" s="83"/>
    </row>
    <row r="35" spans="1:91" ht="19.95" hidden="1" customHeight="1" x14ac:dyDescent="0.45">
      <c r="A35" s="101" t="s">
        <v>6</v>
      </c>
      <c r="B35" s="102"/>
      <c r="C35" s="102"/>
      <c r="D35" s="102"/>
      <c r="E35" s="102"/>
      <c r="F35" s="103"/>
      <c r="G35" s="92">
        <f>AA35+AU35+BO35+CI35</f>
        <v>0</v>
      </c>
      <c r="H35" s="93"/>
      <c r="I35" s="94"/>
      <c r="J35" s="84" t="e">
        <f>G35/G33</f>
        <v>#DIV/0!</v>
      </c>
      <c r="K35" s="85"/>
      <c r="L35" s="89">
        <f>SUMIFS(実績!想定販利13,実績!月13,'C'!L$14,実績!報告者名13,'C'!$K$1)</f>
        <v>0</v>
      </c>
      <c r="M35" s="90"/>
      <c r="N35" s="91"/>
      <c r="O35" s="76" t="e">
        <f>L35/L33</f>
        <v>#DIV/0!</v>
      </c>
      <c r="P35" s="77"/>
      <c r="Q35" s="89">
        <f>SUMIFS(実績!想定販利13,実績!月13,'C'!Q$14,実績!報告者名13,'C'!$K$1)</f>
        <v>0</v>
      </c>
      <c r="R35" s="90"/>
      <c r="S35" s="91"/>
      <c r="T35" s="76" t="e">
        <f>Q35/Q33</f>
        <v>#DIV/0!</v>
      </c>
      <c r="U35" s="77"/>
      <c r="V35" s="89">
        <f>SUMIFS(実績!想定販利13,実績!月13,'C'!V$14,実績!報告者名13,'C'!$K$1)</f>
        <v>0</v>
      </c>
      <c r="W35" s="90"/>
      <c r="X35" s="91"/>
      <c r="Y35" s="76" t="e">
        <f>V35/V33</f>
        <v>#DIV/0!</v>
      </c>
      <c r="Z35" s="77"/>
      <c r="AA35" s="92">
        <f>L35+Q35+V35</f>
        <v>0</v>
      </c>
      <c r="AB35" s="93"/>
      <c r="AC35" s="94"/>
      <c r="AD35" s="84" t="e">
        <f>AA35/AA33</f>
        <v>#DIV/0!</v>
      </c>
      <c r="AE35" s="85"/>
      <c r="AF35" s="89">
        <f>SUMIFS(実績!想定販利13,実績!月13,'C'!AF$14,実績!報告者名13,'C'!$K$1)</f>
        <v>0</v>
      </c>
      <c r="AG35" s="90"/>
      <c r="AH35" s="91"/>
      <c r="AI35" s="76" t="e">
        <f>AF35/AF33</f>
        <v>#DIV/0!</v>
      </c>
      <c r="AJ35" s="77"/>
      <c r="AK35" s="89">
        <f>SUMIFS(実績!想定販利13,実績!月13,'C'!AK$14,実績!報告者名13,'C'!$K$1)</f>
        <v>0</v>
      </c>
      <c r="AL35" s="90"/>
      <c r="AM35" s="91"/>
      <c r="AN35" s="76" t="e">
        <f>AK35/AK33</f>
        <v>#DIV/0!</v>
      </c>
      <c r="AO35" s="77"/>
      <c r="AP35" s="89">
        <f>SUMIFS(実績!想定販利13,実績!月13,'C'!AP$14,実績!報告者名13,'C'!$K$1)</f>
        <v>0</v>
      </c>
      <c r="AQ35" s="90"/>
      <c r="AR35" s="91"/>
      <c r="AS35" s="76" t="e">
        <f>AP35/AP33</f>
        <v>#DIV/0!</v>
      </c>
      <c r="AT35" s="77"/>
      <c r="AU35" s="92">
        <f>AF35+AK35+AP35</f>
        <v>0</v>
      </c>
      <c r="AV35" s="93"/>
      <c r="AW35" s="94"/>
      <c r="AX35" s="84" t="e">
        <f>AU35/AU33</f>
        <v>#DIV/0!</v>
      </c>
      <c r="AY35" s="85"/>
      <c r="AZ35" s="89">
        <f>SUMIFS(実績!想定販利13,実績!月13,'C'!AZ$14,実績!報告者名13,'C'!$K$1)</f>
        <v>0</v>
      </c>
      <c r="BA35" s="90"/>
      <c r="BB35" s="91"/>
      <c r="BC35" s="76" t="e">
        <f>AZ35/AZ33</f>
        <v>#DIV/0!</v>
      </c>
      <c r="BD35" s="77"/>
      <c r="BE35" s="89">
        <f>SUMIFS(実績!想定販利13,実績!月13,'C'!BE$14,実績!報告者名13,'C'!$K$1)</f>
        <v>0</v>
      </c>
      <c r="BF35" s="90"/>
      <c r="BG35" s="91"/>
      <c r="BH35" s="76" t="e">
        <f>BE35/BE33</f>
        <v>#DIV/0!</v>
      </c>
      <c r="BI35" s="77"/>
      <c r="BJ35" s="89">
        <f>SUMIFS(実績!想定販利13,実績!月13,'C'!BJ$14,実績!報告者名13,'C'!$K$1)</f>
        <v>0</v>
      </c>
      <c r="BK35" s="90"/>
      <c r="BL35" s="91"/>
      <c r="BM35" s="76" t="e">
        <f>BJ35/BJ33</f>
        <v>#DIV/0!</v>
      </c>
      <c r="BN35" s="77"/>
      <c r="BO35" s="92">
        <f>AZ35+BE35+BJ35</f>
        <v>0</v>
      </c>
      <c r="BP35" s="93"/>
      <c r="BQ35" s="94"/>
      <c r="BR35" s="84" t="e">
        <f>BO35/BO33</f>
        <v>#DIV/0!</v>
      </c>
      <c r="BS35" s="85"/>
      <c r="BT35" s="89">
        <f>SUMIFS(実績!想定販利13,実績!月13,'C'!BT$14,実績!報告者名13,'C'!$K$1)</f>
        <v>0</v>
      </c>
      <c r="BU35" s="90"/>
      <c r="BV35" s="91"/>
      <c r="BW35" s="76" t="e">
        <f>BT35/BT33</f>
        <v>#DIV/0!</v>
      </c>
      <c r="BX35" s="77"/>
      <c r="BY35" s="89">
        <f>SUMIFS(実績!想定販利13,実績!月13,'C'!BY$14,実績!報告者名13,'C'!$K$1)</f>
        <v>0</v>
      </c>
      <c r="BZ35" s="90"/>
      <c r="CA35" s="91"/>
      <c r="CB35" s="76" t="e">
        <f>BY35/BY33</f>
        <v>#DIV/0!</v>
      </c>
      <c r="CC35" s="77"/>
      <c r="CD35" s="89">
        <f>SUMIFS(実績!想定販利13,実績!月13,'C'!CD$14,実績!報告者名13,'C'!$K$1)</f>
        <v>0</v>
      </c>
      <c r="CE35" s="90"/>
      <c r="CF35" s="91"/>
      <c r="CG35" s="76" t="e">
        <f>CD35/CD33</f>
        <v>#DIV/0!</v>
      </c>
      <c r="CH35" s="77"/>
      <c r="CI35" s="92">
        <f>BT35+BY35+CD35</f>
        <v>0</v>
      </c>
      <c r="CJ35" s="93"/>
      <c r="CK35" s="94"/>
      <c r="CL35" s="84" t="e">
        <f>CI35/CI33</f>
        <v>#DIV/0!</v>
      </c>
      <c r="CM35" s="85"/>
    </row>
    <row r="36" spans="1:91" ht="19.95" hidden="1" customHeight="1" x14ac:dyDescent="0.45">
      <c r="A36" s="101" t="s">
        <v>7</v>
      </c>
      <c r="B36" s="102"/>
      <c r="C36" s="102"/>
      <c r="D36" s="102"/>
      <c r="E36" s="102"/>
      <c r="F36" s="103"/>
      <c r="G36" s="84" t="e">
        <f>G35/G25</f>
        <v>#DIV/0!</v>
      </c>
      <c r="H36" s="96"/>
      <c r="I36" s="85"/>
      <c r="J36" s="81"/>
      <c r="K36" s="83"/>
      <c r="L36" s="76" t="e">
        <f t="shared" ref="L36" si="59">L35/L25</f>
        <v>#DIV/0!</v>
      </c>
      <c r="M36" s="95"/>
      <c r="N36" s="77"/>
      <c r="O36" s="76"/>
      <c r="P36" s="77"/>
      <c r="Q36" s="76" t="e">
        <f t="shared" ref="Q36" si="60">Q35/Q25</f>
        <v>#DIV/0!</v>
      </c>
      <c r="R36" s="95"/>
      <c r="S36" s="77"/>
      <c r="T36" s="76"/>
      <c r="U36" s="77"/>
      <c r="V36" s="76" t="e">
        <f t="shared" ref="V36" si="61">V35/V25</f>
        <v>#DIV/0!</v>
      </c>
      <c r="W36" s="95"/>
      <c r="X36" s="77"/>
      <c r="Y36" s="76"/>
      <c r="Z36" s="77"/>
      <c r="AA36" s="84" t="e">
        <f t="shared" ref="AA36" si="62">AA35/AA25</f>
        <v>#DIV/0!</v>
      </c>
      <c r="AB36" s="96"/>
      <c r="AC36" s="85"/>
      <c r="AD36" s="81"/>
      <c r="AE36" s="83"/>
      <c r="AF36" s="76" t="e">
        <f t="shared" ref="AF36" si="63">AF35/AF25</f>
        <v>#DIV/0!</v>
      </c>
      <c r="AG36" s="95"/>
      <c r="AH36" s="77"/>
      <c r="AI36" s="76"/>
      <c r="AJ36" s="77"/>
      <c r="AK36" s="76" t="e">
        <f t="shared" ref="AK36" si="64">AK35/AK25</f>
        <v>#DIV/0!</v>
      </c>
      <c r="AL36" s="95"/>
      <c r="AM36" s="77"/>
      <c r="AN36" s="76"/>
      <c r="AO36" s="77"/>
      <c r="AP36" s="76" t="e">
        <f t="shared" ref="AP36" si="65">AP35/AP25</f>
        <v>#DIV/0!</v>
      </c>
      <c r="AQ36" s="95"/>
      <c r="AR36" s="77"/>
      <c r="AS36" s="76"/>
      <c r="AT36" s="77"/>
      <c r="AU36" s="84" t="e">
        <f t="shared" ref="AU36" si="66">AU35/AU25</f>
        <v>#DIV/0!</v>
      </c>
      <c r="AV36" s="96"/>
      <c r="AW36" s="85"/>
      <c r="AX36" s="81"/>
      <c r="AY36" s="83"/>
      <c r="AZ36" s="76" t="e">
        <f t="shared" ref="AZ36" si="67">AZ35/AZ25</f>
        <v>#DIV/0!</v>
      </c>
      <c r="BA36" s="95"/>
      <c r="BB36" s="77"/>
      <c r="BC36" s="76"/>
      <c r="BD36" s="77"/>
      <c r="BE36" s="76" t="e">
        <f t="shared" ref="BE36" si="68">BE35/BE25</f>
        <v>#DIV/0!</v>
      </c>
      <c r="BF36" s="95"/>
      <c r="BG36" s="77"/>
      <c r="BH36" s="76"/>
      <c r="BI36" s="77"/>
      <c r="BJ36" s="76" t="e">
        <f t="shared" ref="BJ36" si="69">BJ35/BJ25</f>
        <v>#DIV/0!</v>
      </c>
      <c r="BK36" s="95"/>
      <c r="BL36" s="77"/>
      <c r="BM36" s="76"/>
      <c r="BN36" s="77"/>
      <c r="BO36" s="84" t="e">
        <f t="shared" ref="BO36" si="70">BO35/BO25</f>
        <v>#DIV/0!</v>
      </c>
      <c r="BP36" s="96"/>
      <c r="BQ36" s="85"/>
      <c r="BR36" s="81"/>
      <c r="BS36" s="83"/>
      <c r="BT36" s="76" t="e">
        <f t="shared" ref="BT36" si="71">BT35/BT25</f>
        <v>#DIV/0!</v>
      </c>
      <c r="BU36" s="95"/>
      <c r="BV36" s="77"/>
      <c r="BW36" s="76"/>
      <c r="BX36" s="77"/>
      <c r="BY36" s="76" t="e">
        <f t="shared" ref="BY36" si="72">BY35/BY25</f>
        <v>#DIV/0!</v>
      </c>
      <c r="BZ36" s="95"/>
      <c r="CA36" s="77"/>
      <c r="CB36" s="76"/>
      <c r="CC36" s="77"/>
      <c r="CD36" s="76" t="e">
        <f t="shared" ref="CD36" si="73">CD35/CD25</f>
        <v>#DIV/0!</v>
      </c>
      <c r="CE36" s="95"/>
      <c r="CF36" s="77"/>
      <c r="CG36" s="76"/>
      <c r="CH36" s="77"/>
      <c r="CI36" s="84" t="e">
        <f t="shared" ref="CI36" si="74">CI35/CI25</f>
        <v>#DIV/0!</v>
      </c>
      <c r="CJ36" s="96"/>
      <c r="CK36" s="85"/>
      <c r="CL36" s="81"/>
      <c r="CM36" s="83"/>
    </row>
    <row r="37" spans="1:91" ht="19.95" hidden="1" customHeight="1" x14ac:dyDescent="0.45">
      <c r="A37" s="97" t="s">
        <v>100</v>
      </c>
      <c r="B37" s="98"/>
      <c r="C37" s="98"/>
      <c r="D37" s="98"/>
      <c r="E37" s="98"/>
      <c r="F37" s="99"/>
      <c r="G37" s="81">
        <f t="shared" ref="G37:G40" si="75">AA37+AU37+BO37+CI37</f>
        <v>0</v>
      </c>
      <c r="H37" s="82"/>
      <c r="I37" s="83"/>
      <c r="J37" s="84" t="e">
        <f>G37/G26</f>
        <v>#DIV/0!</v>
      </c>
      <c r="K37" s="85"/>
      <c r="L37" s="89">
        <f>SUMIFS(実績!想定販利13,実績!月13,L$14,実績!報告者名13,$K$1,実績!工種13,$A37)</f>
        <v>0</v>
      </c>
      <c r="M37" s="90"/>
      <c r="N37" s="91"/>
      <c r="O37" s="76" t="e">
        <f>L37/L26</f>
        <v>#DIV/0!</v>
      </c>
      <c r="P37" s="77"/>
      <c r="Q37" s="89">
        <f>SUMIFS(実績!想定販利13,実績!月13,Q$14,実績!報告者名13,$K$1,実績!工種13,$A37)</f>
        <v>0</v>
      </c>
      <c r="R37" s="90"/>
      <c r="S37" s="91"/>
      <c r="T37" s="76" t="e">
        <f>Q37/Q26</f>
        <v>#DIV/0!</v>
      </c>
      <c r="U37" s="77"/>
      <c r="V37" s="89">
        <f>SUMIFS(実績!想定販利13,実績!月13,V$14,実績!報告者名13,$K$1,実績!工種13,$A37)</f>
        <v>0</v>
      </c>
      <c r="W37" s="90"/>
      <c r="X37" s="91"/>
      <c r="Y37" s="76" t="e">
        <f>V37/V26</f>
        <v>#DIV/0!</v>
      </c>
      <c r="Z37" s="77"/>
      <c r="AA37" s="81">
        <f t="shared" ref="AA37:AA40" si="76">L37+Q37+V37</f>
        <v>0</v>
      </c>
      <c r="AB37" s="82"/>
      <c r="AC37" s="83"/>
      <c r="AD37" s="84" t="e">
        <f>AA37/AA26</f>
        <v>#DIV/0!</v>
      </c>
      <c r="AE37" s="85"/>
      <c r="AF37" s="89">
        <f>SUMIFS(実績!想定販利13,実績!月13,AF$14,実績!報告者名13,$K$1,実績!工種13,$A37)</f>
        <v>0</v>
      </c>
      <c r="AG37" s="90"/>
      <c r="AH37" s="91"/>
      <c r="AI37" s="76" t="e">
        <f>AF37/AF26</f>
        <v>#DIV/0!</v>
      </c>
      <c r="AJ37" s="77"/>
      <c r="AK37" s="89">
        <f>SUMIFS(実績!想定販利13,実績!月13,AK$14,実績!報告者名13,$K$1,実績!工種13,$A37)</f>
        <v>0</v>
      </c>
      <c r="AL37" s="90"/>
      <c r="AM37" s="91"/>
      <c r="AN37" s="76" t="e">
        <f>AK37/AK26</f>
        <v>#DIV/0!</v>
      </c>
      <c r="AO37" s="77"/>
      <c r="AP37" s="89">
        <f>SUMIFS(実績!想定販利13,実績!月13,AP$14,実績!報告者名13,$K$1,実績!工種13,$A37)</f>
        <v>0</v>
      </c>
      <c r="AQ37" s="90"/>
      <c r="AR37" s="91"/>
      <c r="AS37" s="76" t="e">
        <f>AP37/AP26</f>
        <v>#DIV/0!</v>
      </c>
      <c r="AT37" s="77"/>
      <c r="AU37" s="81">
        <f t="shared" ref="AU37:AU40" si="77">AF37+AK37+AP37</f>
        <v>0</v>
      </c>
      <c r="AV37" s="82"/>
      <c r="AW37" s="83"/>
      <c r="AX37" s="84" t="e">
        <f>AU37/AU26</f>
        <v>#DIV/0!</v>
      </c>
      <c r="AY37" s="85"/>
      <c r="AZ37" s="89">
        <f>SUMIFS(実績!想定販利13,実績!月13,AZ$14,実績!報告者名13,$K$1,実績!工種13,$A37)</f>
        <v>0</v>
      </c>
      <c r="BA37" s="90"/>
      <c r="BB37" s="91"/>
      <c r="BC37" s="76" t="e">
        <f>AZ37/AZ26</f>
        <v>#DIV/0!</v>
      </c>
      <c r="BD37" s="77"/>
      <c r="BE37" s="89">
        <f>SUMIFS(実績!想定販利13,実績!月13,BE$14,実績!報告者名13,$K$1,実績!工種13,$A37)</f>
        <v>0</v>
      </c>
      <c r="BF37" s="90"/>
      <c r="BG37" s="91"/>
      <c r="BH37" s="76" t="e">
        <f>BE37/BE26</f>
        <v>#DIV/0!</v>
      </c>
      <c r="BI37" s="77"/>
      <c r="BJ37" s="89">
        <f>SUMIFS(実績!想定販利13,実績!月13,BJ$14,実績!報告者名13,$K$1,実績!工種13,$A37)</f>
        <v>0</v>
      </c>
      <c r="BK37" s="90"/>
      <c r="BL37" s="91"/>
      <c r="BM37" s="76" t="e">
        <f>BJ37/BJ26</f>
        <v>#DIV/0!</v>
      </c>
      <c r="BN37" s="77"/>
      <c r="BO37" s="81">
        <f t="shared" ref="BO37:BO40" si="78">AZ37+BE37+BJ37</f>
        <v>0</v>
      </c>
      <c r="BP37" s="82"/>
      <c r="BQ37" s="83"/>
      <c r="BR37" s="84" t="e">
        <f>BO37/BO26</f>
        <v>#DIV/0!</v>
      </c>
      <c r="BS37" s="85"/>
      <c r="BT37" s="89">
        <f>SUMIFS(実績!想定販利13,実績!月13,BT$14,実績!報告者名13,$K$1,実績!工種13,$A37)</f>
        <v>0</v>
      </c>
      <c r="BU37" s="90"/>
      <c r="BV37" s="91"/>
      <c r="BW37" s="76" t="e">
        <f>BT37/BT26</f>
        <v>#DIV/0!</v>
      </c>
      <c r="BX37" s="77"/>
      <c r="BY37" s="89">
        <f>SUMIFS(実績!想定販利13,実績!月13,BY$14,実績!報告者名13,$K$1,実績!工種13,$A37)</f>
        <v>0</v>
      </c>
      <c r="BZ37" s="90"/>
      <c r="CA37" s="91"/>
      <c r="CB37" s="76" t="e">
        <f>BY37/BY26</f>
        <v>#DIV/0!</v>
      </c>
      <c r="CC37" s="77"/>
      <c r="CD37" s="89">
        <f>SUMIFS(実績!想定販利13,実績!月13,CD$14,実績!報告者名13,$K$1,実績!工種13,$A37)</f>
        <v>0</v>
      </c>
      <c r="CE37" s="90"/>
      <c r="CF37" s="91"/>
      <c r="CG37" s="76" t="e">
        <f>CD37/CD26</f>
        <v>#DIV/0!</v>
      </c>
      <c r="CH37" s="77"/>
      <c r="CI37" s="81">
        <f t="shared" ref="CI37:CI40" si="79">BT37+BY37+CD37</f>
        <v>0</v>
      </c>
      <c r="CJ37" s="82"/>
      <c r="CK37" s="83"/>
      <c r="CL37" s="84" t="e">
        <f>CI37/CI26</f>
        <v>#DIV/0!</v>
      </c>
      <c r="CM37" s="85"/>
    </row>
    <row r="38" spans="1:91" ht="19.95" hidden="1" customHeight="1" x14ac:dyDescent="0.45">
      <c r="A38" s="97" t="s">
        <v>101</v>
      </c>
      <c r="B38" s="98"/>
      <c r="C38" s="98"/>
      <c r="D38" s="98"/>
      <c r="E38" s="98"/>
      <c r="F38" s="99"/>
      <c r="G38" s="81">
        <f t="shared" si="75"/>
        <v>0</v>
      </c>
      <c r="H38" s="82"/>
      <c r="I38" s="83"/>
      <c r="J38" s="84" t="e">
        <f>G38/G27</f>
        <v>#DIV/0!</v>
      </c>
      <c r="K38" s="85"/>
      <c r="L38" s="78">
        <f>SUMIFS(実績!想定販利13,実績!月13,L$14,実績!報告者名13,$K$1,実績!工種13,$A38)</f>
        <v>0</v>
      </c>
      <c r="M38" s="79"/>
      <c r="N38" s="80"/>
      <c r="O38" s="76" t="e">
        <f>L38/L27</f>
        <v>#DIV/0!</v>
      </c>
      <c r="P38" s="77"/>
      <c r="Q38" s="78">
        <f>SUMIFS(実績!想定販利13,実績!月13,Q$14,実績!報告者名13,$K$1,実績!工種13,$A38)</f>
        <v>0</v>
      </c>
      <c r="R38" s="79"/>
      <c r="S38" s="80"/>
      <c r="T38" s="76" t="e">
        <f>Q38/Q27</f>
        <v>#DIV/0!</v>
      </c>
      <c r="U38" s="77"/>
      <c r="V38" s="78">
        <f>SUMIFS(実績!想定販利13,実績!月13,V$14,実績!報告者名13,$K$1,実績!工種13,$A38)</f>
        <v>0</v>
      </c>
      <c r="W38" s="79"/>
      <c r="X38" s="80"/>
      <c r="Y38" s="76" t="e">
        <f>V38/V27</f>
        <v>#DIV/0!</v>
      </c>
      <c r="Z38" s="77"/>
      <c r="AA38" s="81">
        <f t="shared" si="76"/>
        <v>0</v>
      </c>
      <c r="AB38" s="82"/>
      <c r="AC38" s="83"/>
      <c r="AD38" s="84" t="e">
        <f>AA38/AA27</f>
        <v>#DIV/0!</v>
      </c>
      <c r="AE38" s="85"/>
      <c r="AF38" s="78">
        <f>SUMIFS(実績!想定販利13,実績!月13,AF$14,実績!報告者名13,$K$1,実績!工種13,$A38)</f>
        <v>0</v>
      </c>
      <c r="AG38" s="79"/>
      <c r="AH38" s="80"/>
      <c r="AI38" s="76" t="e">
        <f>AF38/AF27</f>
        <v>#DIV/0!</v>
      </c>
      <c r="AJ38" s="77"/>
      <c r="AK38" s="78">
        <f>SUMIFS(実績!想定販利13,実績!月13,AK$14,実績!報告者名13,$K$1,実績!工種13,$A38)</f>
        <v>0</v>
      </c>
      <c r="AL38" s="79"/>
      <c r="AM38" s="80"/>
      <c r="AN38" s="76" t="e">
        <f>AK38/AK27</f>
        <v>#DIV/0!</v>
      </c>
      <c r="AO38" s="77"/>
      <c r="AP38" s="78">
        <f>SUMIFS(実績!想定販利13,実績!月13,AP$14,実績!報告者名13,$K$1,実績!工種13,$A38)</f>
        <v>0</v>
      </c>
      <c r="AQ38" s="79"/>
      <c r="AR38" s="80"/>
      <c r="AS38" s="76" t="e">
        <f>AP38/AP27</f>
        <v>#DIV/0!</v>
      </c>
      <c r="AT38" s="77"/>
      <c r="AU38" s="81">
        <f t="shared" si="77"/>
        <v>0</v>
      </c>
      <c r="AV38" s="82"/>
      <c r="AW38" s="83"/>
      <c r="AX38" s="84" t="e">
        <f>AU38/AU27</f>
        <v>#DIV/0!</v>
      </c>
      <c r="AY38" s="85"/>
      <c r="AZ38" s="78">
        <f>SUMIFS(実績!想定販利13,実績!月13,AZ$14,実績!報告者名13,$K$1,実績!工種13,$A38)</f>
        <v>0</v>
      </c>
      <c r="BA38" s="79"/>
      <c r="BB38" s="80"/>
      <c r="BC38" s="76" t="e">
        <f>AZ38/AZ27</f>
        <v>#DIV/0!</v>
      </c>
      <c r="BD38" s="77"/>
      <c r="BE38" s="78">
        <f>SUMIFS(実績!想定販利13,実績!月13,BE$14,実績!報告者名13,$K$1,実績!工種13,$A38)</f>
        <v>0</v>
      </c>
      <c r="BF38" s="79"/>
      <c r="BG38" s="80"/>
      <c r="BH38" s="76" t="e">
        <f>BE38/BE27</f>
        <v>#DIV/0!</v>
      </c>
      <c r="BI38" s="77"/>
      <c r="BJ38" s="78">
        <f>SUMIFS(実績!想定販利13,実績!月13,BJ$14,実績!報告者名13,$K$1,実績!工種13,$A38)</f>
        <v>0</v>
      </c>
      <c r="BK38" s="79"/>
      <c r="BL38" s="80"/>
      <c r="BM38" s="76" t="e">
        <f>BJ38/BJ27</f>
        <v>#DIV/0!</v>
      </c>
      <c r="BN38" s="77"/>
      <c r="BO38" s="81">
        <f t="shared" si="78"/>
        <v>0</v>
      </c>
      <c r="BP38" s="82"/>
      <c r="BQ38" s="83"/>
      <c r="BR38" s="84" t="e">
        <f>BO38/BO27</f>
        <v>#DIV/0!</v>
      </c>
      <c r="BS38" s="85"/>
      <c r="BT38" s="78">
        <f>SUMIFS(実績!想定販利13,実績!月13,BT$14,実績!報告者名13,$K$1,実績!工種13,$A38)</f>
        <v>0</v>
      </c>
      <c r="BU38" s="79"/>
      <c r="BV38" s="80"/>
      <c r="BW38" s="76" t="e">
        <f>BT38/BT27</f>
        <v>#DIV/0!</v>
      </c>
      <c r="BX38" s="77"/>
      <c r="BY38" s="78">
        <f>SUMIFS(実績!想定販利13,実績!月13,BY$14,実績!報告者名13,$K$1,実績!工種13,$A38)</f>
        <v>0</v>
      </c>
      <c r="BZ38" s="79"/>
      <c r="CA38" s="80"/>
      <c r="CB38" s="76" t="e">
        <f>BY38/BY27</f>
        <v>#DIV/0!</v>
      </c>
      <c r="CC38" s="77"/>
      <c r="CD38" s="78">
        <f>SUMIFS(実績!想定販利13,実績!月13,CD$14,実績!報告者名13,$K$1,実績!工種13,$A38)</f>
        <v>0</v>
      </c>
      <c r="CE38" s="79"/>
      <c r="CF38" s="80"/>
      <c r="CG38" s="76" t="e">
        <f>CD38/CD27</f>
        <v>#DIV/0!</v>
      </c>
      <c r="CH38" s="77"/>
      <c r="CI38" s="81">
        <f t="shared" si="79"/>
        <v>0</v>
      </c>
      <c r="CJ38" s="82"/>
      <c r="CK38" s="83"/>
      <c r="CL38" s="84" t="e">
        <f>CI38/CI27</f>
        <v>#DIV/0!</v>
      </c>
      <c r="CM38" s="85"/>
    </row>
    <row r="39" spans="1:91" ht="19.95" hidden="1" customHeight="1" x14ac:dyDescent="0.45">
      <c r="A39" s="97" t="s">
        <v>102</v>
      </c>
      <c r="B39" s="98"/>
      <c r="C39" s="98"/>
      <c r="D39" s="98"/>
      <c r="E39" s="98"/>
      <c r="F39" s="99"/>
      <c r="G39" s="81">
        <f t="shared" si="75"/>
        <v>0</v>
      </c>
      <c r="H39" s="82"/>
      <c r="I39" s="83"/>
      <c r="J39" s="84" t="e">
        <f>G39/G28</f>
        <v>#DIV/0!</v>
      </c>
      <c r="K39" s="85"/>
      <c r="L39" s="78">
        <f>SUMIFS(実績!想定販利13,実績!月13,L$14,実績!報告者名13,$K$1,実績!工種13,$A39)</f>
        <v>0</v>
      </c>
      <c r="M39" s="79"/>
      <c r="N39" s="80"/>
      <c r="O39" s="76" t="e">
        <f>L39/L28</f>
        <v>#DIV/0!</v>
      </c>
      <c r="P39" s="77"/>
      <c r="Q39" s="78">
        <f>SUMIFS(実績!想定販利13,実績!月13,Q$14,実績!報告者名13,$K$1,実績!工種13,$A39)</f>
        <v>0</v>
      </c>
      <c r="R39" s="79"/>
      <c r="S39" s="80"/>
      <c r="T39" s="76" t="e">
        <f>Q39/Q28</f>
        <v>#DIV/0!</v>
      </c>
      <c r="U39" s="77"/>
      <c r="V39" s="78">
        <f>SUMIFS(実績!想定販利13,実績!月13,V$14,実績!報告者名13,$K$1,実績!工種13,$A39)</f>
        <v>0</v>
      </c>
      <c r="W39" s="79"/>
      <c r="X39" s="80"/>
      <c r="Y39" s="76" t="e">
        <f>V39/V28</f>
        <v>#DIV/0!</v>
      </c>
      <c r="Z39" s="77"/>
      <c r="AA39" s="81">
        <f t="shared" si="76"/>
        <v>0</v>
      </c>
      <c r="AB39" s="82"/>
      <c r="AC39" s="83"/>
      <c r="AD39" s="84" t="e">
        <f>AA39/AA28</f>
        <v>#DIV/0!</v>
      </c>
      <c r="AE39" s="85"/>
      <c r="AF39" s="78">
        <f>SUMIFS(実績!想定販利13,実績!月13,AF$14,実績!報告者名13,$K$1,実績!工種13,$A39)</f>
        <v>0</v>
      </c>
      <c r="AG39" s="79"/>
      <c r="AH39" s="80"/>
      <c r="AI39" s="76" t="e">
        <f>AF39/AF28</f>
        <v>#DIV/0!</v>
      </c>
      <c r="AJ39" s="77"/>
      <c r="AK39" s="78">
        <f>SUMIFS(実績!想定販利13,実績!月13,AK$14,実績!報告者名13,$K$1,実績!工種13,$A39)</f>
        <v>0</v>
      </c>
      <c r="AL39" s="79"/>
      <c r="AM39" s="80"/>
      <c r="AN39" s="76" t="e">
        <f>AK39/AK28</f>
        <v>#DIV/0!</v>
      </c>
      <c r="AO39" s="77"/>
      <c r="AP39" s="78">
        <f>SUMIFS(実績!想定販利13,実績!月13,AP$14,実績!報告者名13,$K$1,実績!工種13,$A39)</f>
        <v>0</v>
      </c>
      <c r="AQ39" s="79"/>
      <c r="AR39" s="80"/>
      <c r="AS39" s="76" t="e">
        <f>AP39/AP28</f>
        <v>#DIV/0!</v>
      </c>
      <c r="AT39" s="77"/>
      <c r="AU39" s="81">
        <f t="shared" si="77"/>
        <v>0</v>
      </c>
      <c r="AV39" s="82"/>
      <c r="AW39" s="83"/>
      <c r="AX39" s="84" t="e">
        <f>AU39/AU28</f>
        <v>#DIV/0!</v>
      </c>
      <c r="AY39" s="85"/>
      <c r="AZ39" s="78">
        <f>SUMIFS(実績!想定販利13,実績!月13,AZ$14,実績!報告者名13,$K$1,実績!工種13,$A39)</f>
        <v>0</v>
      </c>
      <c r="BA39" s="79"/>
      <c r="BB39" s="80"/>
      <c r="BC39" s="76" t="e">
        <f>AZ39/AZ28</f>
        <v>#DIV/0!</v>
      </c>
      <c r="BD39" s="77"/>
      <c r="BE39" s="78">
        <f>SUMIFS(実績!想定販利13,実績!月13,BE$14,実績!報告者名13,$K$1,実績!工種13,$A39)</f>
        <v>0</v>
      </c>
      <c r="BF39" s="79"/>
      <c r="BG39" s="80"/>
      <c r="BH39" s="76" t="e">
        <f>BE39/BE28</f>
        <v>#DIV/0!</v>
      </c>
      <c r="BI39" s="77"/>
      <c r="BJ39" s="78">
        <f>SUMIFS(実績!想定販利13,実績!月13,BJ$14,実績!報告者名13,$K$1,実績!工種13,$A39)</f>
        <v>0</v>
      </c>
      <c r="BK39" s="79"/>
      <c r="BL39" s="80"/>
      <c r="BM39" s="76" t="e">
        <f>BJ39/BJ28</f>
        <v>#DIV/0!</v>
      </c>
      <c r="BN39" s="77"/>
      <c r="BO39" s="81">
        <f t="shared" si="78"/>
        <v>0</v>
      </c>
      <c r="BP39" s="82"/>
      <c r="BQ39" s="83"/>
      <c r="BR39" s="84" t="e">
        <f>BO39/BO28</f>
        <v>#DIV/0!</v>
      </c>
      <c r="BS39" s="85"/>
      <c r="BT39" s="78">
        <f>SUMIFS(実績!想定販利13,実績!月13,BT$14,実績!報告者名13,$K$1,実績!工種13,$A39)</f>
        <v>0</v>
      </c>
      <c r="BU39" s="79"/>
      <c r="BV39" s="80"/>
      <c r="BW39" s="76" t="e">
        <f>BT39/BT28</f>
        <v>#DIV/0!</v>
      </c>
      <c r="BX39" s="77"/>
      <c r="BY39" s="78">
        <f>SUMIFS(実績!想定販利13,実績!月13,BY$14,実績!報告者名13,$K$1,実績!工種13,$A39)</f>
        <v>0</v>
      </c>
      <c r="BZ39" s="79"/>
      <c r="CA39" s="80"/>
      <c r="CB39" s="76" t="e">
        <f>BY39/BY28</f>
        <v>#DIV/0!</v>
      </c>
      <c r="CC39" s="77"/>
      <c r="CD39" s="78">
        <f>SUMIFS(実績!想定販利13,実績!月13,CD$14,実績!報告者名13,$K$1,実績!工種13,$A39)</f>
        <v>0</v>
      </c>
      <c r="CE39" s="79"/>
      <c r="CF39" s="80"/>
      <c r="CG39" s="76" t="e">
        <f>CD39/CD28</f>
        <v>#DIV/0!</v>
      </c>
      <c r="CH39" s="77"/>
      <c r="CI39" s="81">
        <f t="shared" si="79"/>
        <v>0</v>
      </c>
      <c r="CJ39" s="82"/>
      <c r="CK39" s="83"/>
      <c r="CL39" s="84" t="e">
        <f>CI39/CI28</f>
        <v>#DIV/0!</v>
      </c>
      <c r="CM39" s="85"/>
    </row>
    <row r="40" spans="1:91" ht="19.95" hidden="1" customHeight="1" x14ac:dyDescent="0.45">
      <c r="A40" s="97" t="s">
        <v>103</v>
      </c>
      <c r="B40" s="98"/>
      <c r="C40" s="98"/>
      <c r="D40" s="98"/>
      <c r="E40" s="98"/>
      <c r="F40" s="99"/>
      <c r="G40" s="81">
        <f t="shared" si="75"/>
        <v>0</v>
      </c>
      <c r="H40" s="82"/>
      <c r="I40" s="83"/>
      <c r="J40" s="84" t="e">
        <f>G40/G29</f>
        <v>#DIV/0!</v>
      </c>
      <c r="K40" s="85"/>
      <c r="L40" s="78">
        <f>L35-L37-L38-L39</f>
        <v>0</v>
      </c>
      <c r="M40" s="79"/>
      <c r="N40" s="80"/>
      <c r="O40" s="76" t="e">
        <f>L40/L29</f>
        <v>#DIV/0!</v>
      </c>
      <c r="P40" s="77"/>
      <c r="Q40" s="78">
        <f>Q35-Q37-Q38-Q39</f>
        <v>0</v>
      </c>
      <c r="R40" s="79"/>
      <c r="S40" s="80"/>
      <c r="T40" s="76" t="e">
        <f>Q40/Q29</f>
        <v>#DIV/0!</v>
      </c>
      <c r="U40" s="77"/>
      <c r="V40" s="78">
        <f>V35-V37-V38-V39</f>
        <v>0</v>
      </c>
      <c r="W40" s="79"/>
      <c r="X40" s="80"/>
      <c r="Y40" s="76" t="e">
        <f>V40/V29</f>
        <v>#DIV/0!</v>
      </c>
      <c r="Z40" s="77"/>
      <c r="AA40" s="81">
        <f t="shared" si="76"/>
        <v>0</v>
      </c>
      <c r="AB40" s="82"/>
      <c r="AC40" s="83"/>
      <c r="AD40" s="84" t="e">
        <f>AA40/AA29</f>
        <v>#DIV/0!</v>
      </c>
      <c r="AE40" s="85"/>
      <c r="AF40" s="78">
        <f>AF35-AF37-AF38-AF39</f>
        <v>0</v>
      </c>
      <c r="AG40" s="79"/>
      <c r="AH40" s="80"/>
      <c r="AI40" s="76" t="e">
        <f>AF40/AF29</f>
        <v>#DIV/0!</v>
      </c>
      <c r="AJ40" s="77"/>
      <c r="AK40" s="78">
        <f>AK35-AK37-AK38-AK39</f>
        <v>0</v>
      </c>
      <c r="AL40" s="79"/>
      <c r="AM40" s="80"/>
      <c r="AN40" s="76" t="e">
        <f>AK40/AK29</f>
        <v>#DIV/0!</v>
      </c>
      <c r="AO40" s="77"/>
      <c r="AP40" s="78">
        <f>AP35-AP37-AP38-AP39</f>
        <v>0</v>
      </c>
      <c r="AQ40" s="79"/>
      <c r="AR40" s="80"/>
      <c r="AS40" s="76" t="e">
        <f>AP40/AP29</f>
        <v>#DIV/0!</v>
      </c>
      <c r="AT40" s="77"/>
      <c r="AU40" s="81">
        <f t="shared" si="77"/>
        <v>0</v>
      </c>
      <c r="AV40" s="82"/>
      <c r="AW40" s="83"/>
      <c r="AX40" s="84" t="e">
        <f>AU40/AU29</f>
        <v>#DIV/0!</v>
      </c>
      <c r="AY40" s="85"/>
      <c r="AZ40" s="78">
        <f>AZ35-AZ37-AZ38-AZ39</f>
        <v>0</v>
      </c>
      <c r="BA40" s="79"/>
      <c r="BB40" s="80"/>
      <c r="BC40" s="76" t="e">
        <f>AZ40/AZ29</f>
        <v>#DIV/0!</v>
      </c>
      <c r="BD40" s="77"/>
      <c r="BE40" s="78">
        <f>BE35-BE37-BE38-BE39</f>
        <v>0</v>
      </c>
      <c r="BF40" s="79"/>
      <c r="BG40" s="80"/>
      <c r="BH40" s="76" t="e">
        <f>BE40/BE29</f>
        <v>#DIV/0!</v>
      </c>
      <c r="BI40" s="77"/>
      <c r="BJ40" s="78">
        <f>BJ35-BJ37-BJ38-BJ39</f>
        <v>0</v>
      </c>
      <c r="BK40" s="79"/>
      <c r="BL40" s="80"/>
      <c r="BM40" s="76" t="e">
        <f>BJ40/BJ29</f>
        <v>#DIV/0!</v>
      </c>
      <c r="BN40" s="77"/>
      <c r="BO40" s="81">
        <f t="shared" si="78"/>
        <v>0</v>
      </c>
      <c r="BP40" s="82"/>
      <c r="BQ40" s="83"/>
      <c r="BR40" s="84" t="e">
        <f>BO40/BO29</f>
        <v>#DIV/0!</v>
      </c>
      <c r="BS40" s="85"/>
      <c r="BT40" s="78">
        <f>BT35-BT37-BT38-BT39</f>
        <v>0</v>
      </c>
      <c r="BU40" s="79"/>
      <c r="BV40" s="80"/>
      <c r="BW40" s="76" t="e">
        <f>BT40/BT29</f>
        <v>#DIV/0!</v>
      </c>
      <c r="BX40" s="77"/>
      <c r="BY40" s="78">
        <f>BY35-BY37-BY38-BY39</f>
        <v>0</v>
      </c>
      <c r="BZ40" s="79"/>
      <c r="CA40" s="80"/>
      <c r="CB40" s="76" t="e">
        <f>BY40/BY29</f>
        <v>#DIV/0!</v>
      </c>
      <c r="CC40" s="77"/>
      <c r="CD40" s="78">
        <f>CD35-CD37-CD38-CD39</f>
        <v>0</v>
      </c>
      <c r="CE40" s="79"/>
      <c r="CF40" s="80"/>
      <c r="CG40" s="76" t="e">
        <f>CD40/CD29</f>
        <v>#DIV/0!</v>
      </c>
      <c r="CH40" s="77"/>
      <c r="CI40" s="81">
        <f t="shared" si="79"/>
        <v>0</v>
      </c>
      <c r="CJ40" s="82"/>
      <c r="CK40" s="83"/>
      <c r="CL40" s="84" t="e">
        <f>CI40/CI29</f>
        <v>#DIV/0!</v>
      </c>
      <c r="CM40" s="85"/>
    </row>
    <row r="41" spans="1:91" ht="19.95" customHeight="1" x14ac:dyDescent="0.45">
      <c r="A41" s="101" t="s">
        <v>8</v>
      </c>
      <c r="B41" s="102"/>
      <c r="C41" s="102"/>
      <c r="D41" s="102"/>
      <c r="E41" s="102"/>
      <c r="F41" s="103"/>
      <c r="G41" s="92">
        <f>AA41+AU41+BO41+CI41</f>
        <v>0</v>
      </c>
      <c r="H41" s="93"/>
      <c r="I41" s="94"/>
      <c r="J41" s="84" t="e">
        <f>G41/G33</f>
        <v>#DIV/0!</v>
      </c>
      <c r="K41" s="85"/>
      <c r="L41" s="89">
        <f>SUMIFS(実績!販売利益13,実績!月13,'C'!L$14,実績!報告者名13,'C'!$K$1)</f>
        <v>0</v>
      </c>
      <c r="M41" s="90"/>
      <c r="N41" s="91"/>
      <c r="O41" s="76" t="e">
        <f>L41/L33</f>
        <v>#DIV/0!</v>
      </c>
      <c r="P41" s="77"/>
      <c r="Q41" s="89">
        <f>SUMIFS(実績!販売利益13,実績!月13,'C'!Q$14,実績!報告者名13,'C'!$K$1)</f>
        <v>0</v>
      </c>
      <c r="R41" s="90"/>
      <c r="S41" s="91"/>
      <c r="T41" s="76" t="e">
        <f>Q41/Q33</f>
        <v>#DIV/0!</v>
      </c>
      <c r="U41" s="77"/>
      <c r="V41" s="89">
        <f>SUMIFS(実績!販売利益13,実績!月13,'C'!V$14,実績!報告者名13,'C'!$K$1)</f>
        <v>0</v>
      </c>
      <c r="W41" s="90"/>
      <c r="X41" s="91"/>
      <c r="Y41" s="76" t="e">
        <f>V41/V33</f>
        <v>#DIV/0!</v>
      </c>
      <c r="Z41" s="77"/>
      <c r="AA41" s="92">
        <f>L41+Q41+V41</f>
        <v>0</v>
      </c>
      <c r="AB41" s="93"/>
      <c r="AC41" s="94"/>
      <c r="AD41" s="84" t="e">
        <f>AA41/AA33</f>
        <v>#DIV/0!</v>
      </c>
      <c r="AE41" s="85"/>
      <c r="AF41" s="89">
        <f>SUMIFS(実績!販売利益13,実績!月13,'C'!AF$14,実績!報告者名13,'C'!$K$1)</f>
        <v>0</v>
      </c>
      <c r="AG41" s="90"/>
      <c r="AH41" s="91"/>
      <c r="AI41" s="76" t="e">
        <f>AF41/AF33</f>
        <v>#DIV/0!</v>
      </c>
      <c r="AJ41" s="77"/>
      <c r="AK41" s="89">
        <f>SUMIFS(実績!販売利益13,実績!月13,'C'!AK$14,実績!報告者名13,'C'!$K$1)</f>
        <v>0</v>
      </c>
      <c r="AL41" s="90"/>
      <c r="AM41" s="91"/>
      <c r="AN41" s="76" t="e">
        <f>AK41/AK33</f>
        <v>#DIV/0!</v>
      </c>
      <c r="AO41" s="77"/>
      <c r="AP41" s="89">
        <f>SUMIFS(実績!販売利益13,実績!月13,'C'!AP$14,実績!報告者名13,'C'!$K$1)</f>
        <v>0</v>
      </c>
      <c r="AQ41" s="90"/>
      <c r="AR41" s="91"/>
      <c r="AS41" s="76" t="e">
        <f>AP41/AP33</f>
        <v>#DIV/0!</v>
      </c>
      <c r="AT41" s="77"/>
      <c r="AU41" s="92">
        <f>AF41+AK41+AP41</f>
        <v>0</v>
      </c>
      <c r="AV41" s="93"/>
      <c r="AW41" s="94"/>
      <c r="AX41" s="84" t="e">
        <f>AU41/AU33</f>
        <v>#DIV/0!</v>
      </c>
      <c r="AY41" s="85"/>
      <c r="AZ41" s="89">
        <f>SUMIFS(実績!販売利益13,実績!月13,'C'!AZ$14,実績!報告者名13,'C'!$K$1)</f>
        <v>0</v>
      </c>
      <c r="BA41" s="90"/>
      <c r="BB41" s="91"/>
      <c r="BC41" s="76" t="e">
        <f>AZ41/AZ33</f>
        <v>#DIV/0!</v>
      </c>
      <c r="BD41" s="77"/>
      <c r="BE41" s="89">
        <f>SUMIFS(実績!販売利益13,実績!月13,'C'!BE$14,実績!報告者名13,'C'!$K$1)</f>
        <v>0</v>
      </c>
      <c r="BF41" s="90"/>
      <c r="BG41" s="91"/>
      <c r="BH41" s="76" t="e">
        <f>BE41/BE33</f>
        <v>#DIV/0!</v>
      </c>
      <c r="BI41" s="77"/>
      <c r="BJ41" s="89">
        <f>SUMIFS(実績!販売利益13,実績!月13,'C'!BJ$14,実績!報告者名13,'C'!$K$1)</f>
        <v>0</v>
      </c>
      <c r="BK41" s="90"/>
      <c r="BL41" s="91"/>
      <c r="BM41" s="76" t="e">
        <f>BJ41/BJ33</f>
        <v>#DIV/0!</v>
      </c>
      <c r="BN41" s="77"/>
      <c r="BO41" s="92">
        <f>AZ41+BE41+BJ41</f>
        <v>0</v>
      </c>
      <c r="BP41" s="93"/>
      <c r="BQ41" s="94"/>
      <c r="BR41" s="84" t="e">
        <f>BO41/BO33</f>
        <v>#DIV/0!</v>
      </c>
      <c r="BS41" s="85"/>
      <c r="BT41" s="89">
        <f>SUMIFS(実績!販売利益13,実績!月13,'C'!BT$14,実績!報告者名13,'C'!$K$1)</f>
        <v>0</v>
      </c>
      <c r="BU41" s="90"/>
      <c r="BV41" s="91"/>
      <c r="BW41" s="76" t="e">
        <f>BT41/BT33</f>
        <v>#DIV/0!</v>
      </c>
      <c r="BX41" s="77"/>
      <c r="BY41" s="89">
        <f>SUMIFS(実績!販売利益13,実績!月13,'C'!BY$14,実績!報告者名13,'C'!$K$1)</f>
        <v>0</v>
      </c>
      <c r="BZ41" s="90"/>
      <c r="CA41" s="91"/>
      <c r="CB41" s="76" t="e">
        <f>BY41/BY33</f>
        <v>#DIV/0!</v>
      </c>
      <c r="CC41" s="77"/>
      <c r="CD41" s="89">
        <f>SUMIFS(実績!販売利益13,実績!月13,'C'!CD$14,実績!報告者名13,'C'!$K$1)</f>
        <v>0</v>
      </c>
      <c r="CE41" s="90"/>
      <c r="CF41" s="91"/>
      <c r="CG41" s="76" t="e">
        <f>CD41/CD33</f>
        <v>#DIV/0!</v>
      </c>
      <c r="CH41" s="77"/>
      <c r="CI41" s="92">
        <f>BT41+BY41+CD41</f>
        <v>0</v>
      </c>
      <c r="CJ41" s="93"/>
      <c r="CK41" s="94"/>
      <c r="CL41" s="84" t="e">
        <f>CI41/CI33</f>
        <v>#DIV/0!</v>
      </c>
      <c r="CM41" s="85"/>
    </row>
    <row r="42" spans="1:91" ht="19.95" customHeight="1" x14ac:dyDescent="0.45">
      <c r="A42" s="101" t="s">
        <v>9</v>
      </c>
      <c r="B42" s="102"/>
      <c r="C42" s="102"/>
      <c r="D42" s="102"/>
      <c r="E42" s="102"/>
      <c r="F42" s="103"/>
      <c r="G42" s="84" t="e">
        <f>G41/G25</f>
        <v>#DIV/0!</v>
      </c>
      <c r="H42" s="96"/>
      <c r="I42" s="85"/>
      <c r="J42" s="81"/>
      <c r="K42" s="83"/>
      <c r="L42" s="76" t="e">
        <f t="shared" ref="L42" si="80">L41/L25</f>
        <v>#DIV/0!</v>
      </c>
      <c r="M42" s="95"/>
      <c r="N42" s="77"/>
      <c r="O42" s="76"/>
      <c r="P42" s="77"/>
      <c r="Q42" s="76" t="e">
        <f t="shared" ref="Q42" si="81">Q41/Q25</f>
        <v>#DIV/0!</v>
      </c>
      <c r="R42" s="95"/>
      <c r="S42" s="77"/>
      <c r="T42" s="76"/>
      <c r="U42" s="77"/>
      <c r="V42" s="76" t="e">
        <f t="shared" ref="V42" si="82">V41/V25</f>
        <v>#DIV/0!</v>
      </c>
      <c r="W42" s="95"/>
      <c r="X42" s="77"/>
      <c r="Y42" s="76"/>
      <c r="Z42" s="77"/>
      <c r="AA42" s="84" t="e">
        <f t="shared" ref="AA42" si="83">AA41/AA25</f>
        <v>#DIV/0!</v>
      </c>
      <c r="AB42" s="96"/>
      <c r="AC42" s="85"/>
      <c r="AD42" s="81"/>
      <c r="AE42" s="83"/>
      <c r="AF42" s="76" t="e">
        <f t="shared" ref="AF42" si="84">AF41/AF25</f>
        <v>#DIV/0!</v>
      </c>
      <c r="AG42" s="95"/>
      <c r="AH42" s="77"/>
      <c r="AI42" s="76"/>
      <c r="AJ42" s="77"/>
      <c r="AK42" s="76" t="e">
        <f t="shared" ref="AK42" si="85">AK41/AK25</f>
        <v>#DIV/0!</v>
      </c>
      <c r="AL42" s="95"/>
      <c r="AM42" s="77"/>
      <c r="AN42" s="76"/>
      <c r="AO42" s="77"/>
      <c r="AP42" s="76" t="e">
        <f t="shared" ref="AP42" si="86">AP41/AP25</f>
        <v>#DIV/0!</v>
      </c>
      <c r="AQ42" s="95"/>
      <c r="AR42" s="77"/>
      <c r="AS42" s="76"/>
      <c r="AT42" s="77"/>
      <c r="AU42" s="84" t="e">
        <f t="shared" ref="AU42" si="87">AU41/AU25</f>
        <v>#DIV/0!</v>
      </c>
      <c r="AV42" s="96"/>
      <c r="AW42" s="85"/>
      <c r="AX42" s="81"/>
      <c r="AY42" s="83"/>
      <c r="AZ42" s="76" t="e">
        <f t="shared" ref="AZ42" si="88">AZ41/AZ25</f>
        <v>#DIV/0!</v>
      </c>
      <c r="BA42" s="95"/>
      <c r="BB42" s="77"/>
      <c r="BC42" s="76"/>
      <c r="BD42" s="77"/>
      <c r="BE42" s="76" t="e">
        <f t="shared" ref="BE42" si="89">BE41/BE25</f>
        <v>#DIV/0!</v>
      </c>
      <c r="BF42" s="95"/>
      <c r="BG42" s="77"/>
      <c r="BH42" s="76"/>
      <c r="BI42" s="77"/>
      <c r="BJ42" s="76" t="e">
        <f t="shared" ref="BJ42" si="90">BJ41/BJ25</f>
        <v>#DIV/0!</v>
      </c>
      <c r="BK42" s="95"/>
      <c r="BL42" s="77"/>
      <c r="BM42" s="76"/>
      <c r="BN42" s="77"/>
      <c r="BO42" s="84" t="e">
        <f t="shared" ref="BO42" si="91">BO41/BO25</f>
        <v>#DIV/0!</v>
      </c>
      <c r="BP42" s="96"/>
      <c r="BQ42" s="85"/>
      <c r="BR42" s="81"/>
      <c r="BS42" s="83"/>
      <c r="BT42" s="76" t="e">
        <f t="shared" ref="BT42" si="92">BT41/BT25</f>
        <v>#DIV/0!</v>
      </c>
      <c r="BU42" s="95"/>
      <c r="BV42" s="77"/>
      <c r="BW42" s="76"/>
      <c r="BX42" s="77"/>
      <c r="BY42" s="76" t="e">
        <f t="shared" ref="BY42" si="93">BY41/BY25</f>
        <v>#DIV/0!</v>
      </c>
      <c r="BZ42" s="95"/>
      <c r="CA42" s="77"/>
      <c r="CB42" s="76"/>
      <c r="CC42" s="77"/>
      <c r="CD42" s="76" t="e">
        <f t="shared" ref="CD42" si="94">CD41/CD25</f>
        <v>#DIV/0!</v>
      </c>
      <c r="CE42" s="95"/>
      <c r="CF42" s="77"/>
      <c r="CG42" s="76"/>
      <c r="CH42" s="77"/>
      <c r="CI42" s="84" t="e">
        <f t="shared" ref="CI42" si="95">CI41/CI25</f>
        <v>#DIV/0!</v>
      </c>
      <c r="CJ42" s="96"/>
      <c r="CK42" s="85"/>
      <c r="CL42" s="81"/>
      <c r="CM42" s="83"/>
    </row>
    <row r="43" spans="1:91" ht="19.95" customHeight="1" x14ac:dyDescent="0.45">
      <c r="A43" s="97" t="s">
        <v>100</v>
      </c>
      <c r="B43" s="98"/>
      <c r="C43" s="98"/>
      <c r="D43" s="98"/>
      <c r="E43" s="98"/>
      <c r="F43" s="99"/>
      <c r="G43" s="81">
        <f t="shared" ref="G43:G46" si="96">AA43+AU43+BO43+CI43</f>
        <v>0</v>
      </c>
      <c r="H43" s="82"/>
      <c r="I43" s="83"/>
      <c r="J43" s="84" t="e">
        <f>G43/G26</f>
        <v>#DIV/0!</v>
      </c>
      <c r="K43" s="85"/>
      <c r="L43" s="89">
        <f>SUMIFS(実績!販売利益13,実績!月13,L$14,実績!報告者名13,$K$1,実績!工種13,$A43)</f>
        <v>0</v>
      </c>
      <c r="M43" s="90"/>
      <c r="N43" s="91"/>
      <c r="O43" s="76" t="e">
        <f>L43/L26</f>
        <v>#DIV/0!</v>
      </c>
      <c r="P43" s="77"/>
      <c r="Q43" s="89">
        <f>SUMIFS(実績!販売利益13,実績!月13,Q$14,実績!報告者名13,$K$1,実績!工種13,$A43)</f>
        <v>0</v>
      </c>
      <c r="R43" s="90"/>
      <c r="S43" s="91"/>
      <c r="T43" s="76" t="e">
        <f>Q43/Q26</f>
        <v>#DIV/0!</v>
      </c>
      <c r="U43" s="77"/>
      <c r="V43" s="89">
        <f>SUMIFS(実績!販売利益13,実績!月13,V$14,実績!報告者名13,$K$1,実績!工種13,$A43)</f>
        <v>0</v>
      </c>
      <c r="W43" s="90"/>
      <c r="X43" s="91"/>
      <c r="Y43" s="76" t="e">
        <f>V43/V26</f>
        <v>#DIV/0!</v>
      </c>
      <c r="Z43" s="77"/>
      <c r="AA43" s="81">
        <f t="shared" ref="AA43:AA46" si="97">L43+Q43+V43</f>
        <v>0</v>
      </c>
      <c r="AB43" s="82"/>
      <c r="AC43" s="83"/>
      <c r="AD43" s="84" t="e">
        <f>AA43/AA26</f>
        <v>#DIV/0!</v>
      </c>
      <c r="AE43" s="85"/>
      <c r="AF43" s="89">
        <f>SUMIFS(実績!販売利益13,実績!月13,AF$14,実績!報告者名13,$K$1,実績!工種13,$A43)</f>
        <v>0</v>
      </c>
      <c r="AG43" s="90"/>
      <c r="AH43" s="91"/>
      <c r="AI43" s="76" t="e">
        <f>AF43/AF26</f>
        <v>#DIV/0!</v>
      </c>
      <c r="AJ43" s="77"/>
      <c r="AK43" s="89">
        <f>SUMIFS(実績!販売利益13,実績!月13,AK$14,実績!報告者名13,$K$1,実績!工種13,$A43)</f>
        <v>0</v>
      </c>
      <c r="AL43" s="90"/>
      <c r="AM43" s="91"/>
      <c r="AN43" s="76" t="e">
        <f>AK43/AK26</f>
        <v>#DIV/0!</v>
      </c>
      <c r="AO43" s="77"/>
      <c r="AP43" s="89">
        <f>SUMIFS(実績!販売利益13,実績!月13,AP$14,実績!報告者名13,$K$1,実績!工種13,$A43)</f>
        <v>0</v>
      </c>
      <c r="AQ43" s="90"/>
      <c r="AR43" s="91"/>
      <c r="AS43" s="76" t="e">
        <f>AP43/AP26</f>
        <v>#DIV/0!</v>
      </c>
      <c r="AT43" s="77"/>
      <c r="AU43" s="81">
        <f t="shared" ref="AU43:AU46" si="98">AF43+AK43+AP43</f>
        <v>0</v>
      </c>
      <c r="AV43" s="82"/>
      <c r="AW43" s="83"/>
      <c r="AX43" s="84" t="e">
        <f>AU43/AU26</f>
        <v>#DIV/0!</v>
      </c>
      <c r="AY43" s="85"/>
      <c r="AZ43" s="89">
        <f>SUMIFS(実績!販売利益13,実績!月13,AZ$14,実績!報告者名13,$K$1,実績!工種13,$A43)</f>
        <v>0</v>
      </c>
      <c r="BA43" s="90"/>
      <c r="BB43" s="91"/>
      <c r="BC43" s="76" t="e">
        <f>AZ43/AZ26</f>
        <v>#DIV/0!</v>
      </c>
      <c r="BD43" s="77"/>
      <c r="BE43" s="89">
        <f>SUMIFS(実績!販売利益13,実績!月13,BE$14,実績!報告者名13,$K$1,実績!工種13,$A43)</f>
        <v>0</v>
      </c>
      <c r="BF43" s="90"/>
      <c r="BG43" s="91"/>
      <c r="BH43" s="76" t="e">
        <f>BE43/BE26</f>
        <v>#DIV/0!</v>
      </c>
      <c r="BI43" s="77"/>
      <c r="BJ43" s="89">
        <f>SUMIFS(実績!販売利益13,実績!月13,BJ$14,実績!報告者名13,$K$1,実績!工種13,$A43)</f>
        <v>0</v>
      </c>
      <c r="BK43" s="90"/>
      <c r="BL43" s="91"/>
      <c r="BM43" s="76" t="e">
        <f>BJ43/BJ26</f>
        <v>#DIV/0!</v>
      </c>
      <c r="BN43" s="77"/>
      <c r="BO43" s="81">
        <f t="shared" ref="BO43:BO46" si="99">AZ43+BE43+BJ43</f>
        <v>0</v>
      </c>
      <c r="BP43" s="82"/>
      <c r="BQ43" s="83"/>
      <c r="BR43" s="84" t="e">
        <f>BO43/BO26</f>
        <v>#DIV/0!</v>
      </c>
      <c r="BS43" s="85"/>
      <c r="BT43" s="89">
        <f>SUMIFS(実績!販売利益13,実績!月13,BT$14,実績!報告者名13,$K$1,実績!工種13,$A43)</f>
        <v>0</v>
      </c>
      <c r="BU43" s="90"/>
      <c r="BV43" s="91"/>
      <c r="BW43" s="76" t="e">
        <f>BT43/BT26</f>
        <v>#DIV/0!</v>
      </c>
      <c r="BX43" s="77"/>
      <c r="BY43" s="89">
        <f>SUMIFS(実績!販売利益13,実績!月13,BY$14,実績!報告者名13,$K$1,実績!工種13,$A43)</f>
        <v>0</v>
      </c>
      <c r="BZ43" s="90"/>
      <c r="CA43" s="91"/>
      <c r="CB43" s="76" t="e">
        <f>BY43/BY26</f>
        <v>#DIV/0!</v>
      </c>
      <c r="CC43" s="77"/>
      <c r="CD43" s="89">
        <f>SUMIFS(実績!販売利益13,実績!月13,CD$14,実績!報告者名13,$K$1,実績!工種13,$A43)</f>
        <v>0</v>
      </c>
      <c r="CE43" s="90"/>
      <c r="CF43" s="91"/>
      <c r="CG43" s="76" t="e">
        <f>CD43/CD26</f>
        <v>#DIV/0!</v>
      </c>
      <c r="CH43" s="77"/>
      <c r="CI43" s="81">
        <f t="shared" ref="CI43:CI46" si="100">BT43+BY43+CD43</f>
        <v>0</v>
      </c>
      <c r="CJ43" s="82"/>
      <c r="CK43" s="83"/>
      <c r="CL43" s="84" t="e">
        <f>CI43/CI26</f>
        <v>#DIV/0!</v>
      </c>
      <c r="CM43" s="85"/>
    </row>
    <row r="44" spans="1:91" ht="19.95" customHeight="1" x14ac:dyDescent="0.45">
      <c r="A44" s="97" t="s">
        <v>101</v>
      </c>
      <c r="B44" s="98"/>
      <c r="C44" s="98"/>
      <c r="D44" s="98"/>
      <c r="E44" s="98"/>
      <c r="F44" s="99"/>
      <c r="G44" s="81">
        <f t="shared" si="96"/>
        <v>0</v>
      </c>
      <c r="H44" s="82"/>
      <c r="I44" s="83"/>
      <c r="J44" s="84" t="e">
        <f>G44/G27</f>
        <v>#DIV/0!</v>
      </c>
      <c r="K44" s="85"/>
      <c r="L44" s="89">
        <f>SUMIFS(実績!販売利益13,実績!月13,L$14,実績!報告者名13,$K$1,実績!工種13,$A44)</f>
        <v>0</v>
      </c>
      <c r="M44" s="90"/>
      <c r="N44" s="91"/>
      <c r="O44" s="76" t="e">
        <f>L44/L27</f>
        <v>#DIV/0!</v>
      </c>
      <c r="P44" s="77"/>
      <c r="Q44" s="89">
        <f>SUMIFS(実績!販売利益13,実績!月13,Q$14,実績!報告者名13,$K$1,実績!工種13,$A44)</f>
        <v>0</v>
      </c>
      <c r="R44" s="90"/>
      <c r="S44" s="91"/>
      <c r="T44" s="76" t="e">
        <f>Q44/Q27</f>
        <v>#DIV/0!</v>
      </c>
      <c r="U44" s="77"/>
      <c r="V44" s="89">
        <f>SUMIFS(実績!販売利益13,実績!月13,V$14,実績!報告者名13,$K$1,実績!工種13,$A44)</f>
        <v>0</v>
      </c>
      <c r="W44" s="90"/>
      <c r="X44" s="91"/>
      <c r="Y44" s="76" t="e">
        <f>V44/V27</f>
        <v>#DIV/0!</v>
      </c>
      <c r="Z44" s="77"/>
      <c r="AA44" s="81">
        <f t="shared" si="97"/>
        <v>0</v>
      </c>
      <c r="AB44" s="82"/>
      <c r="AC44" s="83"/>
      <c r="AD44" s="84" t="e">
        <f>AA44/AA27</f>
        <v>#DIV/0!</v>
      </c>
      <c r="AE44" s="85"/>
      <c r="AF44" s="89">
        <f>SUMIFS(実績!販売利益13,実績!月13,AF$14,実績!報告者名13,$K$1,実績!工種13,$A44)</f>
        <v>0</v>
      </c>
      <c r="AG44" s="90"/>
      <c r="AH44" s="91"/>
      <c r="AI44" s="76" t="e">
        <f>AF44/AF27</f>
        <v>#DIV/0!</v>
      </c>
      <c r="AJ44" s="77"/>
      <c r="AK44" s="89">
        <f>SUMIFS(実績!販売利益13,実績!月13,AK$14,実績!報告者名13,$K$1,実績!工種13,$A44)</f>
        <v>0</v>
      </c>
      <c r="AL44" s="90"/>
      <c r="AM44" s="91"/>
      <c r="AN44" s="76" t="e">
        <f>AK44/AK27</f>
        <v>#DIV/0!</v>
      </c>
      <c r="AO44" s="77"/>
      <c r="AP44" s="89">
        <f>SUMIFS(実績!販売利益13,実績!月13,AP$14,実績!報告者名13,$K$1,実績!工種13,$A44)</f>
        <v>0</v>
      </c>
      <c r="AQ44" s="90"/>
      <c r="AR44" s="91"/>
      <c r="AS44" s="76" t="e">
        <f>AP44/AP27</f>
        <v>#DIV/0!</v>
      </c>
      <c r="AT44" s="77"/>
      <c r="AU44" s="81">
        <f t="shared" si="98"/>
        <v>0</v>
      </c>
      <c r="AV44" s="82"/>
      <c r="AW44" s="83"/>
      <c r="AX44" s="84" t="e">
        <f>AU44/AU27</f>
        <v>#DIV/0!</v>
      </c>
      <c r="AY44" s="85"/>
      <c r="AZ44" s="89">
        <f>SUMIFS(実績!販売利益13,実績!月13,AZ$14,実績!報告者名13,$K$1,実績!工種13,$A44)</f>
        <v>0</v>
      </c>
      <c r="BA44" s="90"/>
      <c r="BB44" s="91"/>
      <c r="BC44" s="76" t="e">
        <f>AZ44/AZ27</f>
        <v>#DIV/0!</v>
      </c>
      <c r="BD44" s="77"/>
      <c r="BE44" s="89">
        <f>SUMIFS(実績!販売利益13,実績!月13,BE$14,実績!報告者名13,$K$1,実績!工種13,$A44)</f>
        <v>0</v>
      </c>
      <c r="BF44" s="90"/>
      <c r="BG44" s="91"/>
      <c r="BH44" s="76" t="e">
        <f>BE44/BE27</f>
        <v>#DIV/0!</v>
      </c>
      <c r="BI44" s="77"/>
      <c r="BJ44" s="89">
        <f>SUMIFS(実績!販売利益13,実績!月13,BJ$14,実績!報告者名13,$K$1,実績!工種13,$A44)</f>
        <v>0</v>
      </c>
      <c r="BK44" s="90"/>
      <c r="BL44" s="91"/>
      <c r="BM44" s="76" t="e">
        <f>BJ44/BJ27</f>
        <v>#DIV/0!</v>
      </c>
      <c r="BN44" s="77"/>
      <c r="BO44" s="81">
        <f t="shared" si="99"/>
        <v>0</v>
      </c>
      <c r="BP44" s="82"/>
      <c r="BQ44" s="83"/>
      <c r="BR44" s="84" t="e">
        <f>BO44/BO27</f>
        <v>#DIV/0!</v>
      </c>
      <c r="BS44" s="85"/>
      <c r="BT44" s="89">
        <f>SUMIFS(実績!販売利益13,実績!月13,BT$14,実績!報告者名13,$K$1,実績!工種13,$A44)</f>
        <v>0</v>
      </c>
      <c r="BU44" s="90"/>
      <c r="BV44" s="91"/>
      <c r="BW44" s="76" t="e">
        <f>BT44/BT27</f>
        <v>#DIV/0!</v>
      </c>
      <c r="BX44" s="77"/>
      <c r="BY44" s="89">
        <f>SUMIFS(実績!販売利益13,実績!月13,BY$14,実績!報告者名13,$K$1,実績!工種13,$A44)</f>
        <v>0</v>
      </c>
      <c r="BZ44" s="90"/>
      <c r="CA44" s="91"/>
      <c r="CB44" s="76" t="e">
        <f>BY44/BY27</f>
        <v>#DIV/0!</v>
      </c>
      <c r="CC44" s="77"/>
      <c r="CD44" s="89">
        <f>SUMIFS(実績!販売利益13,実績!月13,CD$14,実績!報告者名13,$K$1,実績!工種13,$A44)</f>
        <v>0</v>
      </c>
      <c r="CE44" s="90"/>
      <c r="CF44" s="91"/>
      <c r="CG44" s="76" t="e">
        <f>CD44/CD27</f>
        <v>#DIV/0!</v>
      </c>
      <c r="CH44" s="77"/>
      <c r="CI44" s="81">
        <f t="shared" si="100"/>
        <v>0</v>
      </c>
      <c r="CJ44" s="82"/>
      <c r="CK44" s="83"/>
      <c r="CL44" s="84" t="e">
        <f>CI44/CI27</f>
        <v>#DIV/0!</v>
      </c>
      <c r="CM44" s="85"/>
    </row>
    <row r="45" spans="1:91" ht="19.95" customHeight="1" x14ac:dyDescent="0.45">
      <c r="A45" s="97" t="s">
        <v>102</v>
      </c>
      <c r="B45" s="98"/>
      <c r="C45" s="98"/>
      <c r="D45" s="98"/>
      <c r="E45" s="98"/>
      <c r="F45" s="99"/>
      <c r="G45" s="81">
        <f t="shared" si="96"/>
        <v>0</v>
      </c>
      <c r="H45" s="82"/>
      <c r="I45" s="83"/>
      <c r="J45" s="84" t="e">
        <f>G45/G28</f>
        <v>#DIV/0!</v>
      </c>
      <c r="K45" s="85"/>
      <c r="L45" s="89">
        <f>SUMIFS(実績!販売利益13,実績!月13,L$14,実績!報告者名13,$K$1,実績!工種13,$A45)</f>
        <v>0</v>
      </c>
      <c r="M45" s="90"/>
      <c r="N45" s="91"/>
      <c r="O45" s="76" t="e">
        <f>L45/L28</f>
        <v>#DIV/0!</v>
      </c>
      <c r="P45" s="77"/>
      <c r="Q45" s="89">
        <f>SUMIFS(実績!販売利益13,実績!月13,Q$14,実績!報告者名13,$K$1,実績!工種13,$A45)</f>
        <v>0</v>
      </c>
      <c r="R45" s="90"/>
      <c r="S45" s="91"/>
      <c r="T45" s="76" t="e">
        <f>Q45/Q28</f>
        <v>#DIV/0!</v>
      </c>
      <c r="U45" s="77"/>
      <c r="V45" s="89">
        <f>SUMIFS(実績!販売利益13,実績!月13,V$14,実績!報告者名13,$K$1,実績!工種13,$A45)</f>
        <v>0</v>
      </c>
      <c r="W45" s="90"/>
      <c r="X45" s="91"/>
      <c r="Y45" s="76" t="e">
        <f>V45/V28</f>
        <v>#DIV/0!</v>
      </c>
      <c r="Z45" s="77"/>
      <c r="AA45" s="81">
        <f t="shared" si="97"/>
        <v>0</v>
      </c>
      <c r="AB45" s="82"/>
      <c r="AC45" s="83"/>
      <c r="AD45" s="84" t="e">
        <f>AA45/AA28</f>
        <v>#DIV/0!</v>
      </c>
      <c r="AE45" s="85"/>
      <c r="AF45" s="89">
        <f>SUMIFS(実績!販売利益13,実績!月13,AF$14,実績!報告者名13,$K$1,実績!工種13,$A45)</f>
        <v>0</v>
      </c>
      <c r="AG45" s="90"/>
      <c r="AH45" s="91"/>
      <c r="AI45" s="76" t="e">
        <f>AF45/AF28</f>
        <v>#DIV/0!</v>
      </c>
      <c r="AJ45" s="77"/>
      <c r="AK45" s="89">
        <f>SUMIFS(実績!販売利益13,実績!月13,AK$14,実績!報告者名13,$K$1,実績!工種13,$A45)</f>
        <v>0</v>
      </c>
      <c r="AL45" s="90"/>
      <c r="AM45" s="91"/>
      <c r="AN45" s="76" t="e">
        <f>AK45/AK28</f>
        <v>#DIV/0!</v>
      </c>
      <c r="AO45" s="77"/>
      <c r="AP45" s="89">
        <f>SUMIFS(実績!販売利益13,実績!月13,AP$14,実績!報告者名13,$K$1,実績!工種13,$A45)</f>
        <v>0</v>
      </c>
      <c r="AQ45" s="90"/>
      <c r="AR45" s="91"/>
      <c r="AS45" s="76" t="e">
        <f>AP45/AP28</f>
        <v>#DIV/0!</v>
      </c>
      <c r="AT45" s="77"/>
      <c r="AU45" s="81">
        <f t="shared" si="98"/>
        <v>0</v>
      </c>
      <c r="AV45" s="82"/>
      <c r="AW45" s="83"/>
      <c r="AX45" s="84" t="e">
        <f>AU45/AU28</f>
        <v>#DIV/0!</v>
      </c>
      <c r="AY45" s="85"/>
      <c r="AZ45" s="89">
        <f>SUMIFS(実績!販売利益13,実績!月13,AZ$14,実績!報告者名13,$K$1,実績!工種13,$A45)</f>
        <v>0</v>
      </c>
      <c r="BA45" s="90"/>
      <c r="BB45" s="91"/>
      <c r="BC45" s="76" t="e">
        <f>AZ45/AZ28</f>
        <v>#DIV/0!</v>
      </c>
      <c r="BD45" s="77"/>
      <c r="BE45" s="89">
        <f>SUMIFS(実績!販売利益13,実績!月13,BE$14,実績!報告者名13,$K$1,実績!工種13,$A45)</f>
        <v>0</v>
      </c>
      <c r="BF45" s="90"/>
      <c r="BG45" s="91"/>
      <c r="BH45" s="76" t="e">
        <f>BE45/BE28</f>
        <v>#DIV/0!</v>
      </c>
      <c r="BI45" s="77"/>
      <c r="BJ45" s="89">
        <f>SUMIFS(実績!販売利益13,実績!月13,BJ$14,実績!報告者名13,$K$1,実績!工種13,$A45)</f>
        <v>0</v>
      </c>
      <c r="BK45" s="90"/>
      <c r="BL45" s="91"/>
      <c r="BM45" s="76" t="e">
        <f>BJ45/BJ28</f>
        <v>#DIV/0!</v>
      </c>
      <c r="BN45" s="77"/>
      <c r="BO45" s="81">
        <f t="shared" si="99"/>
        <v>0</v>
      </c>
      <c r="BP45" s="82"/>
      <c r="BQ45" s="83"/>
      <c r="BR45" s="84" t="e">
        <f>BO45/BO28</f>
        <v>#DIV/0!</v>
      </c>
      <c r="BS45" s="85"/>
      <c r="BT45" s="89">
        <f>SUMIFS(実績!販売利益13,実績!月13,BT$14,実績!報告者名13,$K$1,実績!工種13,$A45)</f>
        <v>0</v>
      </c>
      <c r="BU45" s="90"/>
      <c r="BV45" s="91"/>
      <c r="BW45" s="76" t="e">
        <f>BT45/BT28</f>
        <v>#DIV/0!</v>
      </c>
      <c r="BX45" s="77"/>
      <c r="BY45" s="89">
        <f>SUMIFS(実績!販売利益13,実績!月13,BY$14,実績!報告者名13,$K$1,実績!工種13,$A45)</f>
        <v>0</v>
      </c>
      <c r="BZ45" s="90"/>
      <c r="CA45" s="91"/>
      <c r="CB45" s="76" t="e">
        <f>BY45/BY28</f>
        <v>#DIV/0!</v>
      </c>
      <c r="CC45" s="77"/>
      <c r="CD45" s="89">
        <f>SUMIFS(実績!販売利益13,実績!月13,CD$14,実績!報告者名13,$K$1,実績!工種13,$A45)</f>
        <v>0</v>
      </c>
      <c r="CE45" s="90"/>
      <c r="CF45" s="91"/>
      <c r="CG45" s="76" t="e">
        <f>CD45/CD28</f>
        <v>#DIV/0!</v>
      </c>
      <c r="CH45" s="77"/>
      <c r="CI45" s="81">
        <f t="shared" si="100"/>
        <v>0</v>
      </c>
      <c r="CJ45" s="82"/>
      <c r="CK45" s="83"/>
      <c r="CL45" s="84" t="e">
        <f>CI45/CI28</f>
        <v>#DIV/0!</v>
      </c>
      <c r="CM45" s="85"/>
    </row>
    <row r="46" spans="1:91" ht="19.95" customHeight="1" x14ac:dyDescent="0.45">
      <c r="A46" s="97" t="s">
        <v>103</v>
      </c>
      <c r="B46" s="98"/>
      <c r="C46" s="98"/>
      <c r="D46" s="98"/>
      <c r="E46" s="98"/>
      <c r="F46" s="99"/>
      <c r="G46" s="81">
        <f t="shared" si="96"/>
        <v>0</v>
      </c>
      <c r="H46" s="82"/>
      <c r="I46" s="83"/>
      <c r="J46" s="84" t="e">
        <f>G46/G29</f>
        <v>#DIV/0!</v>
      </c>
      <c r="K46" s="85"/>
      <c r="L46" s="78">
        <f>L41-L43-L44-L45</f>
        <v>0</v>
      </c>
      <c r="M46" s="79"/>
      <c r="N46" s="80"/>
      <c r="O46" s="76" t="e">
        <f>L46/L29</f>
        <v>#DIV/0!</v>
      </c>
      <c r="P46" s="77"/>
      <c r="Q46" s="78">
        <f>Q41-Q43-Q44-Q45</f>
        <v>0</v>
      </c>
      <c r="R46" s="79"/>
      <c r="S46" s="80"/>
      <c r="T46" s="76" t="e">
        <f>Q46/Q29</f>
        <v>#DIV/0!</v>
      </c>
      <c r="U46" s="77"/>
      <c r="V46" s="78">
        <f>V41-V43-V44-V45</f>
        <v>0</v>
      </c>
      <c r="W46" s="79"/>
      <c r="X46" s="80"/>
      <c r="Y46" s="76" t="e">
        <f>V46/V29</f>
        <v>#DIV/0!</v>
      </c>
      <c r="Z46" s="77"/>
      <c r="AA46" s="81">
        <f t="shared" si="97"/>
        <v>0</v>
      </c>
      <c r="AB46" s="82"/>
      <c r="AC46" s="83"/>
      <c r="AD46" s="84" t="e">
        <f>AA46/AA29</f>
        <v>#DIV/0!</v>
      </c>
      <c r="AE46" s="85"/>
      <c r="AF46" s="78">
        <f>AF41-AF43-AF44-AF45</f>
        <v>0</v>
      </c>
      <c r="AG46" s="79"/>
      <c r="AH46" s="80"/>
      <c r="AI46" s="76" t="e">
        <f>AF46/AF29</f>
        <v>#DIV/0!</v>
      </c>
      <c r="AJ46" s="77"/>
      <c r="AK46" s="78">
        <f>AK41-AK43-AK44-AK45</f>
        <v>0</v>
      </c>
      <c r="AL46" s="79"/>
      <c r="AM46" s="80"/>
      <c r="AN46" s="76" t="e">
        <f>AK46/AK29</f>
        <v>#DIV/0!</v>
      </c>
      <c r="AO46" s="77"/>
      <c r="AP46" s="78">
        <f>AP41-AP43-AP44-AP45</f>
        <v>0</v>
      </c>
      <c r="AQ46" s="79"/>
      <c r="AR46" s="80"/>
      <c r="AS46" s="76" t="e">
        <f>AP46/AP29</f>
        <v>#DIV/0!</v>
      </c>
      <c r="AT46" s="77"/>
      <c r="AU46" s="81">
        <f t="shared" si="98"/>
        <v>0</v>
      </c>
      <c r="AV46" s="82"/>
      <c r="AW46" s="83"/>
      <c r="AX46" s="84" t="e">
        <f>AU46/AU29</f>
        <v>#DIV/0!</v>
      </c>
      <c r="AY46" s="85"/>
      <c r="AZ46" s="78">
        <f>AZ41-AZ43-AZ44-AZ45</f>
        <v>0</v>
      </c>
      <c r="BA46" s="79"/>
      <c r="BB46" s="80"/>
      <c r="BC46" s="76" t="e">
        <f>AZ46/AZ29</f>
        <v>#DIV/0!</v>
      </c>
      <c r="BD46" s="77"/>
      <c r="BE46" s="78">
        <f>BE41-BE43-BE44-BE45</f>
        <v>0</v>
      </c>
      <c r="BF46" s="79"/>
      <c r="BG46" s="80"/>
      <c r="BH46" s="76" t="e">
        <f>BE46/BE29</f>
        <v>#DIV/0!</v>
      </c>
      <c r="BI46" s="77"/>
      <c r="BJ46" s="78">
        <f>BJ41-BJ43-BJ44-BJ45</f>
        <v>0</v>
      </c>
      <c r="BK46" s="79"/>
      <c r="BL46" s="80"/>
      <c r="BM46" s="76" t="e">
        <f>BJ46/BJ29</f>
        <v>#DIV/0!</v>
      </c>
      <c r="BN46" s="77"/>
      <c r="BO46" s="81">
        <f t="shared" si="99"/>
        <v>0</v>
      </c>
      <c r="BP46" s="82"/>
      <c r="BQ46" s="83"/>
      <c r="BR46" s="84" t="e">
        <f>BO46/BO29</f>
        <v>#DIV/0!</v>
      </c>
      <c r="BS46" s="85"/>
      <c r="BT46" s="78">
        <f>BT41-BT43-BT44-BT45</f>
        <v>0</v>
      </c>
      <c r="BU46" s="79"/>
      <c r="BV46" s="80"/>
      <c r="BW46" s="76" t="e">
        <f>BT46/BT29</f>
        <v>#DIV/0!</v>
      </c>
      <c r="BX46" s="77"/>
      <c r="BY46" s="78">
        <f>BY41-BY43-BY44-BY45</f>
        <v>0</v>
      </c>
      <c r="BZ46" s="79"/>
      <c r="CA46" s="80"/>
      <c r="CB46" s="76" t="e">
        <f>BY46/BY29</f>
        <v>#DIV/0!</v>
      </c>
      <c r="CC46" s="77"/>
      <c r="CD46" s="78">
        <f>CD41-CD43-CD44-CD45</f>
        <v>0</v>
      </c>
      <c r="CE46" s="79"/>
      <c r="CF46" s="80"/>
      <c r="CG46" s="76" t="e">
        <f>CD46/CD29</f>
        <v>#DIV/0!</v>
      </c>
      <c r="CH46" s="77"/>
      <c r="CI46" s="81">
        <f t="shared" si="100"/>
        <v>0</v>
      </c>
      <c r="CJ46" s="82"/>
      <c r="CK46" s="83"/>
      <c r="CL46" s="84" t="e">
        <f>CI46/CI29</f>
        <v>#DIV/0!</v>
      </c>
      <c r="CM46" s="85"/>
    </row>
    <row r="47" spans="1:91" s="7" customFormat="1" ht="19.95" hidden="1" customHeight="1" x14ac:dyDescent="0.45">
      <c r="A47" s="101" t="s">
        <v>10</v>
      </c>
      <c r="B47" s="102"/>
      <c r="C47" s="102"/>
      <c r="D47" s="102"/>
      <c r="E47" s="102"/>
      <c r="F47" s="103"/>
      <c r="G47" s="92">
        <f>AA47+AU47+BO47+CI47</f>
        <v>0</v>
      </c>
      <c r="H47" s="93"/>
      <c r="I47" s="94"/>
      <c r="J47" s="92"/>
      <c r="K47" s="94"/>
      <c r="L47" s="89">
        <f>L41-L35</f>
        <v>0</v>
      </c>
      <c r="M47" s="90"/>
      <c r="N47" s="91"/>
      <c r="O47" s="76"/>
      <c r="P47" s="77"/>
      <c r="Q47" s="89">
        <f>Q41-Q35</f>
        <v>0</v>
      </c>
      <c r="R47" s="90"/>
      <c r="S47" s="91"/>
      <c r="T47" s="76"/>
      <c r="U47" s="77"/>
      <c r="V47" s="89">
        <f>V41-V35</f>
        <v>0</v>
      </c>
      <c r="W47" s="90"/>
      <c r="X47" s="91"/>
      <c r="Y47" s="76"/>
      <c r="Z47" s="77"/>
      <c r="AA47" s="92">
        <f>L47+Q47+V47</f>
        <v>0</v>
      </c>
      <c r="AB47" s="93"/>
      <c r="AC47" s="94"/>
      <c r="AD47" s="92"/>
      <c r="AE47" s="94"/>
      <c r="AF47" s="89">
        <f>AF41-AF35</f>
        <v>0</v>
      </c>
      <c r="AG47" s="90"/>
      <c r="AH47" s="91"/>
      <c r="AI47" s="76"/>
      <c r="AJ47" s="77"/>
      <c r="AK47" s="89">
        <f>AK41-AK35</f>
        <v>0</v>
      </c>
      <c r="AL47" s="90"/>
      <c r="AM47" s="91"/>
      <c r="AN47" s="76"/>
      <c r="AO47" s="77"/>
      <c r="AP47" s="89">
        <f>AP41-AP35</f>
        <v>0</v>
      </c>
      <c r="AQ47" s="90"/>
      <c r="AR47" s="91"/>
      <c r="AS47" s="76"/>
      <c r="AT47" s="77"/>
      <c r="AU47" s="92">
        <f>AF47+AK47+AP47</f>
        <v>0</v>
      </c>
      <c r="AV47" s="93"/>
      <c r="AW47" s="94"/>
      <c r="AX47" s="92"/>
      <c r="AY47" s="94"/>
      <c r="AZ47" s="89">
        <f>AZ41-AZ35</f>
        <v>0</v>
      </c>
      <c r="BA47" s="90"/>
      <c r="BB47" s="91"/>
      <c r="BC47" s="76"/>
      <c r="BD47" s="77"/>
      <c r="BE47" s="89">
        <f>BE41-BE35</f>
        <v>0</v>
      </c>
      <c r="BF47" s="90"/>
      <c r="BG47" s="91"/>
      <c r="BH47" s="76"/>
      <c r="BI47" s="77"/>
      <c r="BJ47" s="89">
        <f>BJ41-BJ35</f>
        <v>0</v>
      </c>
      <c r="BK47" s="90"/>
      <c r="BL47" s="91"/>
      <c r="BM47" s="76"/>
      <c r="BN47" s="77"/>
      <c r="BO47" s="92">
        <f>AZ47+BE47+BJ47</f>
        <v>0</v>
      </c>
      <c r="BP47" s="93"/>
      <c r="BQ47" s="94"/>
      <c r="BR47" s="92"/>
      <c r="BS47" s="94"/>
      <c r="BT47" s="89">
        <f>BT41-BT35</f>
        <v>0</v>
      </c>
      <c r="BU47" s="90"/>
      <c r="BV47" s="91"/>
      <c r="BW47" s="76"/>
      <c r="BX47" s="77"/>
      <c r="BY47" s="89">
        <f>BY41-BY35</f>
        <v>0</v>
      </c>
      <c r="BZ47" s="90"/>
      <c r="CA47" s="91"/>
      <c r="CB47" s="76"/>
      <c r="CC47" s="77"/>
      <c r="CD47" s="89">
        <f>CD41-CD35</f>
        <v>0</v>
      </c>
      <c r="CE47" s="90"/>
      <c r="CF47" s="91"/>
      <c r="CG47" s="76"/>
      <c r="CH47" s="77"/>
      <c r="CI47" s="92">
        <f>BT47+BY47+CD47</f>
        <v>0</v>
      </c>
      <c r="CJ47" s="93"/>
      <c r="CK47" s="94"/>
      <c r="CL47" s="92"/>
      <c r="CM47" s="94"/>
    </row>
    <row r="48" spans="1:91" customFormat="1" hidden="1" x14ac:dyDescent="0.45">
      <c r="G48" t="s">
        <v>27</v>
      </c>
      <c r="Q48" t="s">
        <v>28</v>
      </c>
      <c r="Y48" t="s">
        <v>29</v>
      </c>
    </row>
    <row r="49" spans="1:99" customFormat="1" ht="6.75" customHeight="1" x14ac:dyDescent="0.45"/>
    <row r="50" spans="1:99" customFormat="1" x14ac:dyDescent="0.45">
      <c r="A50" t="s">
        <v>94</v>
      </c>
      <c r="AF50" t="s">
        <v>95</v>
      </c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BQ50" t="s">
        <v>121</v>
      </c>
    </row>
    <row r="51" spans="1:99" customFormat="1" ht="18.600000000000001" thickBot="1" x14ac:dyDescent="0.5">
      <c r="A51" t="s">
        <v>146</v>
      </c>
      <c r="AF51" t="s">
        <v>146</v>
      </c>
      <c r="BQ51" t="s">
        <v>146</v>
      </c>
    </row>
    <row r="52" spans="1:99" ht="18.75" customHeight="1" x14ac:dyDescent="0.45">
      <c r="A52" s="86" t="s">
        <v>83</v>
      </c>
      <c r="B52" s="86"/>
      <c r="C52" s="86"/>
      <c r="D52" s="86"/>
      <c r="E52" s="86"/>
      <c r="F52" s="86"/>
      <c r="G52" s="86" t="s">
        <v>109</v>
      </c>
      <c r="H52" s="86"/>
      <c r="I52" s="86"/>
      <c r="J52" s="86"/>
      <c r="K52" s="86"/>
      <c r="L52" s="86" t="s">
        <v>110</v>
      </c>
      <c r="M52" s="86"/>
      <c r="N52" s="86"/>
      <c r="O52" s="86" t="s">
        <v>114</v>
      </c>
      <c r="P52" s="86"/>
      <c r="Q52" s="86"/>
      <c r="R52" s="86" t="s">
        <v>115</v>
      </c>
      <c r="S52" s="86"/>
      <c r="T52" s="86"/>
      <c r="U52" s="86" t="s">
        <v>30</v>
      </c>
      <c r="V52" s="86"/>
      <c r="W52" s="86"/>
      <c r="X52" s="86" t="s">
        <v>93</v>
      </c>
      <c r="Y52" s="86"/>
      <c r="Z52" s="86"/>
      <c r="AA52" s="86" t="s">
        <v>108</v>
      </c>
      <c r="AB52" s="138"/>
      <c r="AC52" s="139" t="s">
        <v>182</v>
      </c>
      <c r="AD52" s="140"/>
      <c r="AF52" s="86" t="s">
        <v>83</v>
      </c>
      <c r="AG52" s="86"/>
      <c r="AH52" s="86"/>
      <c r="AI52" s="86"/>
      <c r="AJ52" s="86"/>
      <c r="AK52" s="86"/>
      <c r="AL52" s="86" t="s">
        <v>110</v>
      </c>
      <c r="AM52" s="86"/>
      <c r="AN52" s="86"/>
      <c r="AO52" s="86" t="s">
        <v>114</v>
      </c>
      <c r="AP52" s="86"/>
      <c r="AQ52" s="86"/>
      <c r="AR52" s="86" t="s">
        <v>122</v>
      </c>
      <c r="AS52" s="86"/>
      <c r="AT52" s="86"/>
      <c r="AU52" s="86" t="s">
        <v>93</v>
      </c>
      <c r="AV52" s="86"/>
      <c r="AW52" s="86"/>
      <c r="AX52" s="86" t="s">
        <v>108</v>
      </c>
      <c r="AY52" s="86"/>
      <c r="BA52" s="86" t="s">
        <v>115</v>
      </c>
      <c r="BB52" s="86"/>
      <c r="BC52" s="86"/>
      <c r="BD52" s="86" t="s">
        <v>96</v>
      </c>
      <c r="BE52" s="86"/>
      <c r="BF52" s="86"/>
      <c r="BG52" s="86" t="s">
        <v>93</v>
      </c>
      <c r="BH52" s="86"/>
      <c r="BI52" s="86"/>
      <c r="BJ52" s="86" t="s">
        <v>108</v>
      </c>
      <c r="BK52" s="86"/>
      <c r="BQ52" s="86" t="s">
        <v>83</v>
      </c>
      <c r="BR52" s="86"/>
      <c r="BS52" s="86"/>
      <c r="BT52" s="86"/>
      <c r="BU52" s="86"/>
      <c r="BV52" s="86"/>
      <c r="BW52" s="86" t="s">
        <v>110</v>
      </c>
      <c r="BX52" s="86"/>
      <c r="BY52" s="86"/>
      <c r="BZ52" s="86" t="s">
        <v>114</v>
      </c>
      <c r="CA52" s="86"/>
      <c r="CB52" s="86"/>
      <c r="CC52" s="86" t="s">
        <v>122</v>
      </c>
      <c r="CD52" s="86"/>
      <c r="CE52" s="86"/>
      <c r="CF52" s="86" t="s">
        <v>93</v>
      </c>
      <c r="CG52" s="86"/>
      <c r="CH52" s="86"/>
      <c r="CI52" s="86" t="s">
        <v>108</v>
      </c>
      <c r="CJ52" s="86"/>
    </row>
    <row r="53" spans="1:99" x14ac:dyDescent="0.45">
      <c r="A53" s="86" t="str">
        <f>MONTH(EDATE(R1,2))&amp;"月"</f>
        <v>12月</v>
      </c>
      <c r="B53" s="86"/>
      <c r="C53" s="86"/>
      <c r="D53" s="86"/>
      <c r="E53" s="86"/>
      <c r="F53" s="86"/>
      <c r="G53" s="86" t="s">
        <v>106</v>
      </c>
      <c r="H53" s="86"/>
      <c r="I53" s="86"/>
      <c r="J53" s="86" t="s">
        <v>105</v>
      </c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6"/>
      <c r="Z53" s="86"/>
      <c r="AA53" s="86"/>
      <c r="AB53" s="138"/>
      <c r="AC53" s="167"/>
      <c r="AD53" s="168"/>
      <c r="AF53" s="86" t="str">
        <f>MONTH(EDATE(R1,1))&amp;"月"</f>
        <v>11月</v>
      </c>
      <c r="AG53" s="86"/>
      <c r="AH53" s="86"/>
      <c r="AI53" s="86"/>
      <c r="AJ53" s="86"/>
      <c r="AK53" s="86"/>
      <c r="AL53" s="86"/>
      <c r="AM53" s="86"/>
      <c r="AN53" s="86"/>
      <c r="AO53" s="86"/>
      <c r="AP53" s="86"/>
      <c r="AQ53" s="86"/>
      <c r="AR53" s="86"/>
      <c r="AS53" s="86"/>
      <c r="AT53" s="86"/>
      <c r="AU53" s="86"/>
      <c r="AV53" s="86"/>
      <c r="AW53" s="86"/>
      <c r="AX53" s="86"/>
      <c r="AY53" s="86"/>
      <c r="BA53" s="86"/>
      <c r="BB53" s="86"/>
      <c r="BC53" s="86"/>
      <c r="BD53" s="86"/>
      <c r="BE53" s="86"/>
      <c r="BF53" s="86"/>
      <c r="BG53" s="86"/>
      <c r="BH53" s="86"/>
      <c r="BI53" s="86"/>
      <c r="BJ53" s="86"/>
      <c r="BK53" s="86"/>
      <c r="BQ53" s="86" t="str">
        <f>MONTH(R1)&amp;"月"</f>
        <v>10月</v>
      </c>
      <c r="BR53" s="86"/>
      <c r="BS53" s="86"/>
      <c r="BT53" s="86"/>
      <c r="BU53" s="86"/>
      <c r="BV53" s="86"/>
      <c r="BW53" s="86" t="s">
        <v>110</v>
      </c>
      <c r="BX53" s="86"/>
      <c r="BY53" s="86"/>
      <c r="BZ53" s="86" t="s">
        <v>114</v>
      </c>
      <c r="CA53" s="86"/>
      <c r="CB53" s="86"/>
      <c r="CC53" s="86" t="s">
        <v>122</v>
      </c>
      <c r="CD53" s="86"/>
      <c r="CE53" s="86"/>
      <c r="CF53" s="86"/>
      <c r="CG53" s="86"/>
      <c r="CH53" s="86"/>
      <c r="CI53" s="86"/>
      <c r="CJ53" s="86"/>
    </row>
    <row r="54" spans="1:99" x14ac:dyDescent="0.45">
      <c r="A54" s="100" t="s">
        <v>30</v>
      </c>
      <c r="B54" s="100"/>
      <c r="C54" s="100"/>
      <c r="D54" s="100"/>
      <c r="E54" s="100"/>
      <c r="F54" s="100"/>
      <c r="G54" s="88">
        <f>IFERROR(G73+G81+G89,G81+G89)</f>
        <v>0</v>
      </c>
      <c r="H54" s="88"/>
      <c r="I54" s="88"/>
      <c r="J54" s="143">
        <f>IFERROR(L73*U73+L81*U81+L89*U89,L81*U81+L89*U89)</f>
        <v>0</v>
      </c>
      <c r="K54" s="143"/>
      <c r="L54" s="88">
        <f>SUMIFS(実績!見積額13,実績!報告者名13,'C'!$K$1,実績!月13,$A$53,実績!受注確定13,L$52)</f>
        <v>0</v>
      </c>
      <c r="M54" s="88"/>
      <c r="N54" s="88"/>
      <c r="O54" s="88">
        <f>SUMIFS(実績!見積額13,実績!報告者名13,'C'!$K$1,実績!月13,$A$53,実績!受注確定13,O$52)</f>
        <v>0</v>
      </c>
      <c r="P54" s="88"/>
      <c r="Q54" s="88"/>
      <c r="R54" s="88">
        <f>SUMIFS(実績!見積額13,実績!報告者名13,'C'!$K$1,実績!月13,$A$53,実績!受注確定13,R$52)</f>
        <v>0</v>
      </c>
      <c r="S54" s="88"/>
      <c r="T54" s="88"/>
      <c r="U54" s="88">
        <f>G54+L54+O54+R54</f>
        <v>0</v>
      </c>
      <c r="V54" s="88"/>
      <c r="W54" s="88"/>
      <c r="X54" s="88">
        <f>SUMIFS(予算!目標金額,予算!対象ユーザー名,'C'!K$1,予算!予算月,A$53)</f>
        <v>0</v>
      </c>
      <c r="Y54" s="88"/>
      <c r="Z54" s="88"/>
      <c r="AA54" s="87" t="e">
        <f>U54/X54</f>
        <v>#DIV/0!</v>
      </c>
      <c r="AB54" s="112"/>
      <c r="AC54" s="115">
        <f>SUM(AC55:AD58)</f>
        <v>0</v>
      </c>
      <c r="AD54" s="116"/>
      <c r="AF54" s="100" t="s">
        <v>30</v>
      </c>
      <c r="AG54" s="100"/>
      <c r="AH54" s="100"/>
      <c r="AI54" s="100"/>
      <c r="AJ54" s="100"/>
      <c r="AK54" s="100"/>
      <c r="AL54" s="88">
        <f>SUMIFS(実績!見積額13,実績!報告者名13,'C'!K$1,実績!月13,AF$53,実績!受注確定13,AL52)</f>
        <v>0</v>
      </c>
      <c r="AM54" s="88"/>
      <c r="AN54" s="88"/>
      <c r="AO54" s="88">
        <f>SUMIFS(実績!見積額13,実績!報告者名13,'C'!K$1,実績!月13,AF$53,実績!受注確定13,AO52)</f>
        <v>0</v>
      </c>
      <c r="AP54" s="88"/>
      <c r="AQ54" s="88"/>
      <c r="AR54" s="88">
        <f>AL54+AO54</f>
        <v>0</v>
      </c>
      <c r="AS54" s="88"/>
      <c r="AT54" s="88"/>
      <c r="AU54" s="88">
        <f>SUMIFS(予算!目標金額,予算!対象ユーザー名,$K$1,予算!予算月,AF$53)</f>
        <v>0</v>
      </c>
      <c r="AV54" s="88"/>
      <c r="AW54" s="88"/>
      <c r="AX54" s="87" t="e">
        <f>AR54/AU54</f>
        <v>#DIV/0!</v>
      </c>
      <c r="AY54" s="87"/>
      <c r="BA54" s="88">
        <f>SUMIFS(実績!見積額13,実績!報告者名13,'C'!K$1,実績!月13,AF$53,実績!受注確定13,BA52)</f>
        <v>0</v>
      </c>
      <c r="BB54" s="88"/>
      <c r="BC54" s="88"/>
      <c r="BD54" s="88">
        <f>BA54+AO54+AL54</f>
        <v>0</v>
      </c>
      <c r="BE54" s="88"/>
      <c r="BF54" s="88"/>
      <c r="BG54" s="88">
        <f>SUMIFS(予算!目標金額,予算!対象ユーザー名,$K$1,予算!予算月,AF$53)</f>
        <v>0</v>
      </c>
      <c r="BH54" s="88"/>
      <c r="BI54" s="88"/>
      <c r="BJ54" s="87" t="e">
        <f>BD54/BG54</f>
        <v>#DIV/0!</v>
      </c>
      <c r="BK54" s="87"/>
      <c r="BQ54" s="100" t="s">
        <v>30</v>
      </c>
      <c r="BR54" s="100"/>
      <c r="BS54" s="100"/>
      <c r="BT54" s="100"/>
      <c r="BU54" s="100"/>
      <c r="BV54" s="100"/>
      <c r="BW54" s="88">
        <f>SUMIFS(実績!見積額13,実績!報告者名13,'C'!$K$1,実績!月13,BQ$53,実績!受注確定13,BW53)</f>
        <v>0</v>
      </c>
      <c r="BX54" s="88"/>
      <c r="BY54" s="88"/>
      <c r="BZ54" s="88">
        <f>SUMIFS(実績!見積額13,実績!報告者名13,'C'!$K$1,実績!月13,BQ$53,実績!受注確定13,BZ53)</f>
        <v>0</v>
      </c>
      <c r="CA54" s="88"/>
      <c r="CB54" s="88"/>
      <c r="CC54" s="88">
        <f>SUM(BW54+BZ54)</f>
        <v>0</v>
      </c>
      <c r="CD54" s="88"/>
      <c r="CE54" s="88"/>
      <c r="CF54" s="88">
        <f>SUMIFS(予算!目標金額,予算!対象ユーザー名,$K$1,予算!予算月,BQ$53)</f>
        <v>0</v>
      </c>
      <c r="CG54" s="88"/>
      <c r="CH54" s="88"/>
      <c r="CI54" s="87" t="e">
        <f>CC54/CF54</f>
        <v>#DIV/0!</v>
      </c>
      <c r="CJ54" s="87"/>
    </row>
    <row r="55" spans="1:99" x14ac:dyDescent="0.45">
      <c r="A55" s="100" t="s">
        <v>100</v>
      </c>
      <c r="B55" s="100"/>
      <c r="C55" s="100"/>
      <c r="D55" s="100"/>
      <c r="E55" s="100"/>
      <c r="F55" s="100"/>
      <c r="G55" s="88">
        <f t="shared" ref="G55:G58" si="101">IFERROR(G74+G82+G90,G82+G90)</f>
        <v>0</v>
      </c>
      <c r="H55" s="88"/>
      <c r="I55" s="88"/>
      <c r="J55" s="143">
        <f>IFERROR(L74*U74+L82*U82+L90*U90,L82*U82+L90*U90)</f>
        <v>0</v>
      </c>
      <c r="K55" s="143"/>
      <c r="L55" s="88">
        <f>SUMIFS(実績!見積額13,実績!報告者名13,'C'!$K$1,実績!月13,$A$53,実績!受注確定13,L$52,実績!工種13,$A55)</f>
        <v>0</v>
      </c>
      <c r="M55" s="88"/>
      <c r="N55" s="88"/>
      <c r="O55" s="88">
        <f>SUMIFS(実績!見積額13,実績!報告者名13,'C'!$K$1,実績!月13,$A$53,実績!受注確定13,O$52,実績!工種13,$A55)</f>
        <v>0</v>
      </c>
      <c r="P55" s="88"/>
      <c r="Q55" s="88"/>
      <c r="R55" s="88">
        <f>SUMIFS(実績!見積額13,実績!報告者名13,'C'!$K$1,実績!月13,$A$53,実績!受注確定13,R$52,実績!工種13,$A55)</f>
        <v>0</v>
      </c>
      <c r="S55" s="88"/>
      <c r="T55" s="88"/>
      <c r="U55" s="88">
        <f>G55+L55+O55+R55</f>
        <v>0</v>
      </c>
      <c r="V55" s="88"/>
      <c r="W55" s="88"/>
      <c r="X55" s="88">
        <f>SUMIFS(予算!AP,予算!対象ユーザー名,'C'!K$1,予算!予算月,A$53)</f>
        <v>0</v>
      </c>
      <c r="Y55" s="88"/>
      <c r="Z55" s="88"/>
      <c r="AA55" s="87" t="e">
        <f t="shared" ref="AA55:AA58" si="102">U55/X55</f>
        <v>#DIV/0!</v>
      </c>
      <c r="AB55" s="112"/>
      <c r="AC55" s="115">
        <f>IFERROR(IF(((X55-U55)/AVERAGE(Y74,Y90,Y82))/U74&lt;0,0,((X55-U55)/AVERAGE(Y74,Y90,Y82))/U74),0)</f>
        <v>0</v>
      </c>
      <c r="AD55" s="116"/>
      <c r="AF55" s="100" t="s">
        <v>100</v>
      </c>
      <c r="AG55" s="100"/>
      <c r="AH55" s="100"/>
      <c r="AI55" s="100"/>
      <c r="AJ55" s="100"/>
      <c r="AK55" s="100"/>
      <c r="AL55" s="88">
        <f>SUMIFS(実績!見積額13,実績!報告者名13,'C'!$K$1,実績!月13,$AF$53,実績!受注確定13,AL$52,実績!工種13,$AF55)</f>
        <v>0</v>
      </c>
      <c r="AM55" s="88"/>
      <c r="AN55" s="88"/>
      <c r="AO55" s="88">
        <f>SUMIFS(実績!見積額13,実績!報告者名13,'C'!$K$1,実績!月13,$AF$53,実績!受注確定13,AO$52,実績!工種13,$AF55)</f>
        <v>0</v>
      </c>
      <c r="AP55" s="88"/>
      <c r="AQ55" s="88"/>
      <c r="AR55" s="88">
        <f t="shared" ref="AR55:AR58" si="103">AL55+AO55</f>
        <v>0</v>
      </c>
      <c r="AS55" s="88"/>
      <c r="AT55" s="88"/>
      <c r="AU55" s="88">
        <f>SUMIFS(予算!AP,予算!対象ユーザー名,$K$1,予算!予算月,AF$53)</f>
        <v>0</v>
      </c>
      <c r="AV55" s="88"/>
      <c r="AW55" s="88"/>
      <c r="AX55" s="87" t="e">
        <f t="shared" ref="AX55:AX58" si="104">AR55/AU55</f>
        <v>#DIV/0!</v>
      </c>
      <c r="AY55" s="87"/>
      <c r="BA55" s="88">
        <f>SUMIFS(実績!見積額13,実績!報告者名13,'C'!$K$1,実績!月13,$AF$53,実績!受注確定13,BA$52,実績!工種13,$AF55)</f>
        <v>0</v>
      </c>
      <c r="BB55" s="88"/>
      <c r="BC55" s="88"/>
      <c r="BD55" s="88">
        <f t="shared" ref="BD55:BD58" si="105">BA55+AO55+AL55</f>
        <v>0</v>
      </c>
      <c r="BE55" s="88"/>
      <c r="BF55" s="88"/>
      <c r="BG55" s="88">
        <f>SUMIFS(予算!AP,予算!対象ユーザー名,$K$1,予算!予算月,AF$53)</f>
        <v>0</v>
      </c>
      <c r="BH55" s="88"/>
      <c r="BI55" s="88"/>
      <c r="BJ55" s="87" t="e">
        <f t="shared" ref="BJ55:BJ58" si="106">BD55/BG55</f>
        <v>#DIV/0!</v>
      </c>
      <c r="BK55" s="87"/>
      <c r="BQ55" s="100" t="s">
        <v>100</v>
      </c>
      <c r="BR55" s="100"/>
      <c r="BS55" s="100"/>
      <c r="BT55" s="100"/>
      <c r="BU55" s="100"/>
      <c r="BV55" s="100"/>
      <c r="BW55" s="88">
        <f>SUMIFS(実績!見積額13,実績!報告者名13,'C'!$K$1,実績!月13,$BQ$53,実績!受注確定13,BW$53,実績!工種13,$BQ55)</f>
        <v>0</v>
      </c>
      <c r="BX55" s="88"/>
      <c r="BY55" s="88"/>
      <c r="BZ55" s="88">
        <f>SUMIFS(実績!見積額13,実績!報告者名13,'C'!$K$1,実績!月13,BQ$53,実績!受注確定13,BZ54)</f>
        <v>0</v>
      </c>
      <c r="CA55" s="88"/>
      <c r="CB55" s="88"/>
      <c r="CC55" s="88">
        <f>SUM(BW55+BZ55)</f>
        <v>0</v>
      </c>
      <c r="CD55" s="88"/>
      <c r="CE55" s="88"/>
      <c r="CF55" s="88">
        <f>SUMIFS(予算!AP,予算!対象ユーザー名,$K$1,予算!予算月,BQ$53)</f>
        <v>0</v>
      </c>
      <c r="CG55" s="88"/>
      <c r="CH55" s="88"/>
      <c r="CI55" s="87" t="e">
        <f>CC55/CF55</f>
        <v>#DIV/0!</v>
      </c>
      <c r="CJ55" s="87"/>
    </row>
    <row r="56" spans="1:99" x14ac:dyDescent="0.45">
      <c r="A56" s="100" t="s">
        <v>101</v>
      </c>
      <c r="B56" s="100"/>
      <c r="C56" s="100"/>
      <c r="D56" s="100"/>
      <c r="E56" s="100"/>
      <c r="F56" s="100"/>
      <c r="G56" s="88">
        <f t="shared" si="101"/>
        <v>0</v>
      </c>
      <c r="H56" s="88"/>
      <c r="I56" s="88"/>
      <c r="J56" s="143">
        <f>IFERROR(L75*U75+L83*U83+L91*U91,L83*U83+L91*U91)</f>
        <v>0</v>
      </c>
      <c r="K56" s="143"/>
      <c r="L56" s="88">
        <f>SUMIFS(実績!見積額13,実績!報告者名13,'C'!$K$1,実績!月13,$A$53,実績!受注確定13,L$52,実績!工種13,$A56)</f>
        <v>0</v>
      </c>
      <c r="M56" s="88"/>
      <c r="N56" s="88"/>
      <c r="O56" s="88">
        <f>SUMIFS(実績!見積額13,実績!報告者名13,'C'!$K$1,実績!月13,$A$53,実績!受注確定13,O$52,実績!工種13,$A56)</f>
        <v>0</v>
      </c>
      <c r="P56" s="88"/>
      <c r="Q56" s="88"/>
      <c r="R56" s="88">
        <f>SUMIFS(実績!見積額13,実績!報告者名13,'C'!$K$1,実績!月13,$A$53,実績!受注確定13,R$52,実績!工種13,$A56)</f>
        <v>0</v>
      </c>
      <c r="S56" s="88"/>
      <c r="T56" s="88"/>
      <c r="U56" s="88">
        <f>G56+L56+O56+R56</f>
        <v>0</v>
      </c>
      <c r="V56" s="88"/>
      <c r="W56" s="88"/>
      <c r="X56" s="88">
        <f>SUMIFS(予算!SP,予算!対象ユーザー名,'C'!K$1,予算!予算月,A$53)</f>
        <v>0</v>
      </c>
      <c r="Y56" s="88"/>
      <c r="Z56" s="88"/>
      <c r="AA56" s="87" t="e">
        <f t="shared" si="102"/>
        <v>#DIV/0!</v>
      </c>
      <c r="AB56" s="112"/>
      <c r="AC56" s="115">
        <f t="shared" ref="AC56:AC58" si="107">IFERROR(IF(((X56-U56)/AVERAGE(Y75,Y91,Y83))/U75&lt;0,0,((X56-U56)/AVERAGE(Y75,Y91,Y83))/U75),0)</f>
        <v>0</v>
      </c>
      <c r="AD56" s="116"/>
      <c r="AF56" s="100" t="s">
        <v>101</v>
      </c>
      <c r="AG56" s="100"/>
      <c r="AH56" s="100"/>
      <c r="AI56" s="100"/>
      <c r="AJ56" s="100"/>
      <c r="AK56" s="100"/>
      <c r="AL56" s="88">
        <f>SUMIFS(実績!見積額13,実績!報告者名13,'C'!$K$1,実績!月13,$AF$53,実績!受注確定13,AL$52,実績!工種13,$AF56)</f>
        <v>0</v>
      </c>
      <c r="AM56" s="88"/>
      <c r="AN56" s="88"/>
      <c r="AO56" s="88">
        <f>SUMIFS(実績!見積額13,実績!報告者名13,'C'!$K$1,実績!月13,$AF$53,実績!受注確定13,AO$52,実績!工種13,$AF56)</f>
        <v>0</v>
      </c>
      <c r="AP56" s="88"/>
      <c r="AQ56" s="88"/>
      <c r="AR56" s="88">
        <f t="shared" si="103"/>
        <v>0</v>
      </c>
      <c r="AS56" s="88"/>
      <c r="AT56" s="88"/>
      <c r="AU56" s="88">
        <f>SUMIFS(予算!SP,予算!対象ユーザー名,$K$1,予算!予算月,AF$53)</f>
        <v>0</v>
      </c>
      <c r="AV56" s="88"/>
      <c r="AW56" s="88"/>
      <c r="AX56" s="87" t="e">
        <f t="shared" si="104"/>
        <v>#DIV/0!</v>
      </c>
      <c r="AY56" s="87"/>
      <c r="BA56" s="88">
        <f>SUMIFS(実績!見積額13,実績!報告者名13,'C'!$K$1,実績!月13,$AF$53,実績!受注確定13,BA$52,実績!工種13,$AF56)</f>
        <v>0</v>
      </c>
      <c r="BB56" s="88"/>
      <c r="BC56" s="88"/>
      <c r="BD56" s="88">
        <f t="shared" si="105"/>
        <v>0</v>
      </c>
      <c r="BE56" s="88"/>
      <c r="BF56" s="88"/>
      <c r="BG56" s="88">
        <f>SUMIFS(予算!SP,予算!対象ユーザー名,$K$1,予算!予算月,AF$53)</f>
        <v>0</v>
      </c>
      <c r="BH56" s="88"/>
      <c r="BI56" s="88"/>
      <c r="BJ56" s="87" t="e">
        <f t="shared" si="106"/>
        <v>#DIV/0!</v>
      </c>
      <c r="BK56" s="87"/>
      <c r="BQ56" s="100" t="s">
        <v>101</v>
      </c>
      <c r="BR56" s="100"/>
      <c r="BS56" s="100"/>
      <c r="BT56" s="100"/>
      <c r="BU56" s="100"/>
      <c r="BV56" s="100"/>
      <c r="BW56" s="88">
        <f>SUMIFS(実績!見積額13,実績!報告者名13,'C'!$K$1,実績!月13,$BQ$53,実績!受注確定13,BW$53,実績!工種13,$BQ56)</f>
        <v>0</v>
      </c>
      <c r="BX56" s="88"/>
      <c r="BY56" s="88"/>
      <c r="BZ56" s="88">
        <f>SUMIFS(実績!見積額13,実績!報告者名13,'C'!$K$1,実績!月13,BQ$53,実績!受注確定13,BZ55)</f>
        <v>0</v>
      </c>
      <c r="CA56" s="88"/>
      <c r="CB56" s="88"/>
      <c r="CC56" s="88">
        <f>SUM(BW56+BZ56)</f>
        <v>0</v>
      </c>
      <c r="CD56" s="88"/>
      <c r="CE56" s="88"/>
      <c r="CF56" s="88">
        <f>SUMIFS(予算!SP,予算!対象ユーザー名,$K$1,予算!予算月,BQ$53)</f>
        <v>0</v>
      </c>
      <c r="CG56" s="88"/>
      <c r="CH56" s="88"/>
      <c r="CI56" s="87" t="e">
        <f>CC56/CF56</f>
        <v>#DIV/0!</v>
      </c>
      <c r="CJ56" s="87"/>
    </row>
    <row r="57" spans="1:99" x14ac:dyDescent="0.45">
      <c r="A57" s="100" t="s">
        <v>102</v>
      </c>
      <c r="B57" s="100"/>
      <c r="C57" s="100"/>
      <c r="D57" s="100"/>
      <c r="E57" s="100"/>
      <c r="F57" s="100"/>
      <c r="G57" s="88">
        <f t="shared" si="101"/>
        <v>0</v>
      </c>
      <c r="H57" s="88"/>
      <c r="I57" s="88"/>
      <c r="J57" s="143">
        <f>IFERROR(L76*U76+L84*U84+L92*U92,L84*U84+L92*U92)</f>
        <v>0</v>
      </c>
      <c r="K57" s="143"/>
      <c r="L57" s="88">
        <f>SUMIFS(実績!見積額13,実績!報告者名13,'C'!$K$1,実績!月13,$A$53,実績!受注確定13,L$52,実績!工種13,$A57)</f>
        <v>0</v>
      </c>
      <c r="M57" s="88"/>
      <c r="N57" s="88"/>
      <c r="O57" s="88">
        <f>SUMIFS(実績!見積額13,実績!報告者名13,'C'!$K$1,実績!月13,$A$53,実績!受注確定13,O$52,実績!工種13,$A57)</f>
        <v>0</v>
      </c>
      <c r="P57" s="88"/>
      <c r="Q57" s="88"/>
      <c r="R57" s="88">
        <f>SUMIFS(実績!見積額13,実績!報告者名13,'C'!$K$1,実績!月13,$A$53,実績!受注確定13,R$52,実績!工種13,$A57)</f>
        <v>0</v>
      </c>
      <c r="S57" s="88"/>
      <c r="T57" s="88"/>
      <c r="U57" s="88">
        <f>G57+L57+O57+R57</f>
        <v>0</v>
      </c>
      <c r="V57" s="88"/>
      <c r="W57" s="88"/>
      <c r="X57" s="88">
        <f>SUMIFS(予算!TB,予算!対象ユーザー名,'C'!K$1,予算!予算月,A$53)</f>
        <v>0</v>
      </c>
      <c r="Y57" s="88"/>
      <c r="Z57" s="88"/>
      <c r="AA57" s="87" t="e">
        <f t="shared" si="102"/>
        <v>#DIV/0!</v>
      </c>
      <c r="AB57" s="112"/>
      <c r="AC57" s="115">
        <f t="shared" si="107"/>
        <v>0</v>
      </c>
      <c r="AD57" s="116"/>
      <c r="AF57" s="100" t="s">
        <v>102</v>
      </c>
      <c r="AG57" s="100"/>
      <c r="AH57" s="100"/>
      <c r="AI57" s="100"/>
      <c r="AJ57" s="100"/>
      <c r="AK57" s="100"/>
      <c r="AL57" s="88">
        <f>SUMIFS(実績!見積額13,実績!報告者名13,'C'!$K$1,実績!月13,$AF$53,実績!受注確定13,AL$52,実績!工種13,$AF57)</f>
        <v>0</v>
      </c>
      <c r="AM57" s="88"/>
      <c r="AN57" s="88"/>
      <c r="AO57" s="88">
        <f>SUMIFS(実績!見積額13,実績!報告者名13,'C'!$K$1,実績!月13,$AF$53,実績!受注確定13,AO$52,実績!工種13,$AF57)</f>
        <v>0</v>
      </c>
      <c r="AP57" s="88"/>
      <c r="AQ57" s="88"/>
      <c r="AR57" s="88">
        <f t="shared" si="103"/>
        <v>0</v>
      </c>
      <c r="AS57" s="88"/>
      <c r="AT57" s="88"/>
      <c r="AU57" s="88">
        <f>SUMIFS(予算!TB,予算!対象ユーザー名,$K$1,予算!予算月,AF$53)</f>
        <v>0</v>
      </c>
      <c r="AV57" s="88"/>
      <c r="AW57" s="88"/>
      <c r="AX57" s="87" t="e">
        <f t="shared" si="104"/>
        <v>#DIV/0!</v>
      </c>
      <c r="AY57" s="87"/>
      <c r="BA57" s="88">
        <f>SUMIFS(実績!見積額13,実績!報告者名13,'C'!$K$1,実績!月13,$AF$53,実績!受注確定13,BA$52,実績!工種13,$AF57)</f>
        <v>0</v>
      </c>
      <c r="BB57" s="88"/>
      <c r="BC57" s="88"/>
      <c r="BD57" s="88">
        <f t="shared" si="105"/>
        <v>0</v>
      </c>
      <c r="BE57" s="88"/>
      <c r="BF57" s="88"/>
      <c r="BG57" s="88">
        <f>SUMIFS(予算!TB,予算!対象ユーザー名,$K$1,予算!予算月,AF$53)</f>
        <v>0</v>
      </c>
      <c r="BH57" s="88"/>
      <c r="BI57" s="88"/>
      <c r="BJ57" s="87" t="e">
        <f t="shared" si="106"/>
        <v>#DIV/0!</v>
      </c>
      <c r="BK57" s="87"/>
      <c r="BQ57" s="100" t="s">
        <v>102</v>
      </c>
      <c r="BR57" s="100"/>
      <c r="BS57" s="100"/>
      <c r="BT57" s="100"/>
      <c r="BU57" s="100"/>
      <c r="BV57" s="100"/>
      <c r="BW57" s="88">
        <f>SUMIFS(実績!見積額13,実績!報告者名13,'C'!$K$1,実績!月13,$BQ$53,実績!受注確定13,BW$53,実績!工種13,$BQ57)</f>
        <v>0</v>
      </c>
      <c r="BX57" s="88"/>
      <c r="BY57" s="88"/>
      <c r="BZ57" s="88">
        <f>SUMIFS(実績!見積額13,実績!報告者名13,'C'!$K$1,実績!月13,BQ$53,実績!受注確定13,BZ56)</f>
        <v>0</v>
      </c>
      <c r="CA57" s="88"/>
      <c r="CB57" s="88"/>
      <c r="CC57" s="88">
        <f>SUM(BW57+BZ57)</f>
        <v>0</v>
      </c>
      <c r="CD57" s="88"/>
      <c r="CE57" s="88"/>
      <c r="CF57" s="88">
        <f>SUMIFS(予算!TB,予算!対象ユーザー名,$K$1,予算!予算月,BQ$53)</f>
        <v>0</v>
      </c>
      <c r="CG57" s="88"/>
      <c r="CH57" s="88"/>
      <c r="CI57" s="87" t="e">
        <f>CC57/CF57</f>
        <v>#DIV/0!</v>
      </c>
      <c r="CJ57" s="87"/>
    </row>
    <row r="58" spans="1:99" ht="18.600000000000001" thickBot="1" x14ac:dyDescent="0.5">
      <c r="A58" s="100" t="s">
        <v>103</v>
      </c>
      <c r="B58" s="100"/>
      <c r="C58" s="100"/>
      <c r="D58" s="100"/>
      <c r="E58" s="100"/>
      <c r="F58" s="100"/>
      <c r="G58" s="88">
        <f t="shared" si="101"/>
        <v>0</v>
      </c>
      <c r="H58" s="88"/>
      <c r="I58" s="88"/>
      <c r="J58" s="143">
        <f>IFERROR(L77*U77+L85*U85+L93*U93,L85*U85+L93*U93)</f>
        <v>0</v>
      </c>
      <c r="K58" s="143"/>
      <c r="L58" s="88">
        <f>SUMIFS(実績!見積額13,実績!報告者名13,'C'!$K$1,実績!月13,$A$53,実績!受注確定13,L$52,実績!工種13,$A58)</f>
        <v>0</v>
      </c>
      <c r="M58" s="88"/>
      <c r="N58" s="88"/>
      <c r="O58" s="88">
        <f>SUMIFS(実績!見積額13,実績!報告者名13,'C'!$K$1,実績!月13,$A$53,実績!受注確定13,O$52,実績!工種13,$A58)</f>
        <v>0</v>
      </c>
      <c r="P58" s="88"/>
      <c r="Q58" s="88"/>
      <c r="R58" s="88">
        <f>SUMIFS(実績!見積額13,実績!報告者名13,'C'!$K$1,実績!月13,$A$53,実績!受注確定13,R$52,実績!工種13,$A58)</f>
        <v>0</v>
      </c>
      <c r="S58" s="88"/>
      <c r="T58" s="88"/>
      <c r="U58" s="88">
        <f>G58+L58+O58+R58</f>
        <v>0</v>
      </c>
      <c r="V58" s="88"/>
      <c r="W58" s="88"/>
      <c r="X58" s="88">
        <f>X54-X55-X56-X57</f>
        <v>0</v>
      </c>
      <c r="Y58" s="88"/>
      <c r="Z58" s="88"/>
      <c r="AA58" s="87" t="e">
        <f t="shared" si="102"/>
        <v>#DIV/0!</v>
      </c>
      <c r="AB58" s="112"/>
      <c r="AC58" s="113">
        <f t="shared" si="107"/>
        <v>0</v>
      </c>
      <c r="AD58" s="114"/>
      <c r="AF58" s="100" t="s">
        <v>103</v>
      </c>
      <c r="AG58" s="100"/>
      <c r="AH58" s="100"/>
      <c r="AI58" s="100"/>
      <c r="AJ58" s="100"/>
      <c r="AK58" s="100"/>
      <c r="AL58" s="88">
        <f>AL54-AL55-AL56-AL57</f>
        <v>0</v>
      </c>
      <c r="AM58" s="88"/>
      <c r="AN58" s="88"/>
      <c r="AO58" s="88">
        <f>AO54-AO55-AO56-AO57</f>
        <v>0</v>
      </c>
      <c r="AP58" s="88"/>
      <c r="AQ58" s="88"/>
      <c r="AR58" s="88">
        <f t="shared" si="103"/>
        <v>0</v>
      </c>
      <c r="AS58" s="88"/>
      <c r="AT58" s="88"/>
      <c r="AU58" s="88">
        <f>AU54-AU55-AU56-AU57</f>
        <v>0</v>
      </c>
      <c r="AV58" s="88"/>
      <c r="AW58" s="88"/>
      <c r="AX58" s="87" t="e">
        <f t="shared" si="104"/>
        <v>#DIV/0!</v>
      </c>
      <c r="AY58" s="87"/>
      <c r="BA58" s="88">
        <f>BA54-BA55-BA56-BA57</f>
        <v>0</v>
      </c>
      <c r="BB58" s="88"/>
      <c r="BC58" s="88"/>
      <c r="BD58" s="88">
        <f t="shared" si="105"/>
        <v>0</v>
      </c>
      <c r="BE58" s="88"/>
      <c r="BF58" s="88"/>
      <c r="BG58" s="88">
        <f>BG54-BG55-BG56-BG57</f>
        <v>0</v>
      </c>
      <c r="BH58" s="88"/>
      <c r="BI58" s="88"/>
      <c r="BJ58" s="87" t="e">
        <f t="shared" si="106"/>
        <v>#DIV/0!</v>
      </c>
      <c r="BK58" s="87"/>
      <c r="BQ58" s="100" t="s">
        <v>103</v>
      </c>
      <c r="BR58" s="100"/>
      <c r="BS58" s="100"/>
      <c r="BT58" s="100"/>
      <c r="BU58" s="100"/>
      <c r="BV58" s="100"/>
      <c r="BW58" s="88">
        <f>BW54-BW55-BW56-BW57</f>
        <v>0</v>
      </c>
      <c r="BX58" s="88"/>
      <c r="BY58" s="88"/>
      <c r="BZ58" s="88">
        <f>SUMIFS(実績!見積額13,実績!報告者名13,'C'!$K$1,実績!月13,BQ$53,実績!受注確定13,BZ57)</f>
        <v>0</v>
      </c>
      <c r="CA58" s="88"/>
      <c r="CB58" s="88"/>
      <c r="CC58" s="88">
        <f>SUM(BW58+BZ58)</f>
        <v>0</v>
      </c>
      <c r="CD58" s="88"/>
      <c r="CE58" s="88"/>
      <c r="CF58" s="88">
        <f>CF54-CF55-CF56-CF57</f>
        <v>0</v>
      </c>
      <c r="CG58" s="88"/>
      <c r="CH58" s="88"/>
      <c r="CI58" s="87" t="e">
        <f>CC58/CF58</f>
        <v>#DIV/0!</v>
      </c>
      <c r="CJ58" s="87"/>
    </row>
    <row r="59" spans="1:99" customFormat="1" x14ac:dyDescent="0.45"/>
    <row r="60" spans="1:99" customFormat="1" x14ac:dyDescent="0.45">
      <c r="A60" s="144"/>
      <c r="B60" s="144"/>
      <c r="C60" s="144"/>
      <c r="D60" s="144"/>
      <c r="E60" s="144"/>
      <c r="F60" s="144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99" customFormat="1" x14ac:dyDescent="0.45">
      <c r="A61" s="144"/>
      <c r="B61" s="144"/>
      <c r="C61" s="144"/>
      <c r="D61" s="144"/>
      <c r="E61" s="144"/>
      <c r="F61" s="144"/>
      <c r="G61" s="6"/>
      <c r="H61" s="6"/>
      <c r="I61" s="6"/>
      <c r="J61" s="6"/>
      <c r="K61" s="6"/>
      <c r="L61" s="6"/>
      <c r="M61" s="6"/>
      <c r="N61" s="6"/>
      <c r="O61" s="6"/>
      <c r="P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</row>
    <row r="62" spans="1:99" customFormat="1" x14ac:dyDescent="0.45">
      <c r="A62" s="145"/>
      <c r="B62" s="145"/>
      <c r="C62" s="145"/>
      <c r="D62" s="145"/>
      <c r="E62" s="145"/>
      <c r="F62" s="145"/>
      <c r="G62" s="6"/>
      <c r="H62" s="6"/>
      <c r="I62" s="6"/>
      <c r="J62" s="6"/>
      <c r="K62" s="6"/>
      <c r="L62" s="6"/>
      <c r="M62" s="6"/>
      <c r="N62" s="6"/>
      <c r="O62" s="6"/>
      <c r="P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</row>
    <row r="63" spans="1:99" customFormat="1" x14ac:dyDescent="0.45">
      <c r="A63" s="145"/>
      <c r="B63" s="145"/>
      <c r="C63" s="145"/>
      <c r="D63" s="145"/>
      <c r="E63" s="145"/>
      <c r="F63" s="145"/>
      <c r="G63" s="6"/>
      <c r="H63" s="6"/>
      <c r="I63" s="6"/>
      <c r="J63" s="6"/>
      <c r="K63" s="6"/>
      <c r="L63" s="6"/>
      <c r="M63" s="6"/>
      <c r="N63" s="6"/>
      <c r="O63" s="6"/>
      <c r="P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</row>
    <row r="64" spans="1:99" customFormat="1" x14ac:dyDescent="0.45">
      <c r="A64" s="145"/>
      <c r="B64" s="145"/>
      <c r="C64" s="145"/>
      <c r="D64" s="145"/>
      <c r="E64" s="145"/>
      <c r="F64" s="145"/>
      <c r="G64" s="6"/>
      <c r="H64" s="6"/>
      <c r="I64" s="6"/>
      <c r="J64" s="6"/>
      <c r="K64" s="6"/>
      <c r="L64" s="6"/>
      <c r="M64" s="6"/>
      <c r="N64" s="6"/>
      <c r="O64" s="6"/>
      <c r="P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</row>
    <row r="65" spans="1:112" customFormat="1" x14ac:dyDescent="0.45">
      <c r="A65" s="145"/>
      <c r="B65" s="145"/>
      <c r="C65" s="145"/>
      <c r="D65" s="145"/>
      <c r="E65" s="145"/>
      <c r="F65" s="145"/>
      <c r="G65" s="6"/>
      <c r="H65" s="6"/>
      <c r="I65" s="6"/>
      <c r="J65" s="6"/>
      <c r="K65" s="6"/>
      <c r="L65" s="6"/>
      <c r="M65" s="6"/>
      <c r="N65" s="6"/>
      <c r="O65" s="6"/>
      <c r="P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</row>
    <row r="66" spans="1:112" customFormat="1" x14ac:dyDescent="0.45">
      <c r="A66" s="145"/>
      <c r="B66" s="145"/>
      <c r="C66" s="145"/>
      <c r="D66" s="145"/>
      <c r="E66" s="145"/>
      <c r="F66" s="145"/>
      <c r="G66" s="6"/>
      <c r="H66" s="6"/>
      <c r="I66" s="6"/>
      <c r="J66" s="6"/>
      <c r="K66" s="6"/>
      <c r="L66" s="6"/>
      <c r="M66" s="6"/>
      <c r="N66" s="6"/>
      <c r="O66" s="6"/>
      <c r="P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</row>
    <row r="67" spans="1:112" customFormat="1" x14ac:dyDescent="0.4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</row>
    <row r="68" spans="1:112" customFormat="1" x14ac:dyDescent="0.4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</row>
    <row r="69" spans="1:112" customFormat="1" x14ac:dyDescent="0.4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</row>
    <row r="70" spans="1:112" customFormat="1" x14ac:dyDescent="0.45">
      <c r="A70" t="s">
        <v>147</v>
      </c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</row>
    <row r="71" spans="1:112" customFormat="1" x14ac:dyDescent="0.45">
      <c r="A71" s="86" t="s">
        <v>83</v>
      </c>
      <c r="B71" s="86"/>
      <c r="C71" s="86"/>
      <c r="D71" s="86"/>
      <c r="E71" s="86"/>
      <c r="F71" s="86"/>
      <c r="G71" s="86" t="s">
        <v>82</v>
      </c>
      <c r="H71" s="86"/>
      <c r="I71" s="86"/>
      <c r="J71" s="86"/>
      <c r="K71" s="86"/>
      <c r="L71" s="86" t="s">
        <v>80</v>
      </c>
      <c r="M71" s="86"/>
      <c r="N71" s="86"/>
      <c r="O71" s="86"/>
      <c r="P71" s="86" t="s">
        <v>99</v>
      </c>
      <c r="Q71" s="86"/>
      <c r="R71" s="86"/>
      <c r="S71" s="86"/>
      <c r="T71" s="86"/>
      <c r="U71" s="86" t="s">
        <v>81</v>
      </c>
      <c r="V71" s="86"/>
      <c r="W71" s="86"/>
      <c r="X71" s="86"/>
      <c r="Y71" s="86" t="s">
        <v>104</v>
      </c>
      <c r="Z71" s="86"/>
      <c r="AA71" s="86"/>
      <c r="AB71" s="86"/>
      <c r="AC71" s="86"/>
      <c r="AD71" s="86"/>
      <c r="AE71" s="7"/>
      <c r="AF71" s="7"/>
      <c r="AG71" s="7"/>
      <c r="AH71" s="7"/>
      <c r="AI71" s="7"/>
      <c r="AJ71" s="7"/>
      <c r="AK71" s="7"/>
      <c r="AL71" s="7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</row>
    <row r="72" spans="1:112" customFormat="1" x14ac:dyDescent="0.45">
      <c r="A72" s="86" t="str">
        <f>MONTH(R1)&amp;"月"</f>
        <v>10月</v>
      </c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  <c r="AA72" s="86"/>
      <c r="AB72" s="86"/>
      <c r="AC72" s="86"/>
      <c r="AD72" s="86"/>
      <c r="AE72" s="7"/>
      <c r="AF72" s="7"/>
      <c r="AG72" s="7"/>
      <c r="AH72" s="7"/>
      <c r="AI72" s="7"/>
      <c r="AJ72" s="7"/>
      <c r="AK72" s="7"/>
      <c r="AL72" s="7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</row>
    <row r="73" spans="1:112" customFormat="1" x14ac:dyDescent="0.45">
      <c r="A73" s="100" t="s">
        <v>30</v>
      </c>
      <c r="B73" s="100"/>
      <c r="C73" s="100"/>
      <c r="D73" s="100"/>
      <c r="E73" s="100"/>
      <c r="F73" s="100"/>
      <c r="G73" s="88">
        <f>IFERROR(L73*Y73*U73,0)</f>
        <v>0</v>
      </c>
      <c r="H73" s="88"/>
      <c r="I73" s="88"/>
      <c r="J73" s="88"/>
      <c r="K73" s="88"/>
      <c r="L73" s="106">
        <f>SUMIFS(見積!見積数,見積!報告者名,'C'!K$1,見積!月,A$72,見積!年,YEAR('C'!R1))</f>
        <v>0</v>
      </c>
      <c r="M73" s="106"/>
      <c r="N73" s="106"/>
      <c r="O73" s="106"/>
      <c r="P73" s="88">
        <f>SUMIFS(見積!見積額,見積!報告者名,'C'!K$1,見積!月,A$72,見積!年,YEAR('C'!R1))</f>
        <v>0</v>
      </c>
      <c r="Q73" s="88"/>
      <c r="R73" s="88"/>
      <c r="S73" s="88"/>
      <c r="T73" s="88"/>
      <c r="U73" s="107">
        <f>VLOOKUP('C'!$K$1,受注率!$A$3:$P$15,2,FALSE)</f>
        <v>5.8301647655259824E-2</v>
      </c>
      <c r="V73" s="107"/>
      <c r="W73" s="107"/>
      <c r="X73" s="107"/>
      <c r="Y73" s="88" t="str">
        <f>IFERROR(P73/L73,"")</f>
        <v/>
      </c>
      <c r="Z73" s="88"/>
      <c r="AA73" s="88"/>
      <c r="AB73" s="88"/>
      <c r="AC73" s="88"/>
      <c r="AD73" s="88"/>
      <c r="AE73" s="25"/>
      <c r="AF73" s="25"/>
      <c r="AG73" s="25"/>
      <c r="AH73" s="25"/>
      <c r="AI73" s="25"/>
      <c r="AJ73" s="25"/>
      <c r="AK73" s="25"/>
      <c r="AL73" s="25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</row>
    <row r="74" spans="1:112" customFormat="1" x14ac:dyDescent="0.45">
      <c r="A74" s="100" t="s">
        <v>100</v>
      </c>
      <c r="B74" s="100"/>
      <c r="C74" s="100"/>
      <c r="D74" s="100"/>
      <c r="E74" s="100"/>
      <c r="F74" s="100"/>
      <c r="G74" s="88">
        <f>IFERROR(L74*Y74*U74,0)</f>
        <v>0</v>
      </c>
      <c r="H74" s="88"/>
      <c r="I74" s="88"/>
      <c r="J74" s="88"/>
      <c r="K74" s="88"/>
      <c r="L74" s="106">
        <f>SUMIFS(見積!見積数,見積!報告者名,'C'!K$1,見積!月,A$72,見積!工種,A74,見積!年,YEAR('C'!R1))</f>
        <v>0</v>
      </c>
      <c r="M74" s="106"/>
      <c r="N74" s="106"/>
      <c r="O74" s="106"/>
      <c r="P74" s="88">
        <f>SUMIFS(見積!見積額,見積!報告者名,'C'!K$1,見積!月,A$72,見積!工種,A74,見積!年,YEAR('C'!R1))</f>
        <v>0</v>
      </c>
      <c r="Q74" s="88"/>
      <c r="R74" s="88"/>
      <c r="S74" s="88"/>
      <c r="T74" s="88"/>
      <c r="U74" s="107">
        <f>VLOOKUP('C'!$K$1,受注率!$A$3:$P$15,3,FALSE)</f>
        <v>0.1368421052631579</v>
      </c>
      <c r="V74" s="107"/>
      <c r="W74" s="107"/>
      <c r="X74" s="107"/>
      <c r="Y74" s="88" t="str">
        <f>IFERROR(P74/L74,"")</f>
        <v/>
      </c>
      <c r="Z74" s="88"/>
      <c r="AA74" s="88"/>
      <c r="AB74" s="88"/>
      <c r="AC74" s="88"/>
      <c r="AD74" s="88"/>
      <c r="AE74" s="25"/>
      <c r="AF74" s="25"/>
      <c r="AG74" s="25"/>
      <c r="AH74" s="25"/>
      <c r="AI74" s="25"/>
      <c r="AJ74" s="25"/>
      <c r="AK74" s="25"/>
      <c r="AL74" s="25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</row>
    <row r="75" spans="1:112" customFormat="1" x14ac:dyDescent="0.45">
      <c r="A75" s="100" t="s">
        <v>101</v>
      </c>
      <c r="B75" s="100"/>
      <c r="C75" s="100"/>
      <c r="D75" s="100"/>
      <c r="E75" s="100"/>
      <c r="F75" s="100"/>
      <c r="G75" s="88">
        <f>IFERROR(L75*Y75*U75,0)</f>
        <v>0</v>
      </c>
      <c r="H75" s="88"/>
      <c r="I75" s="88"/>
      <c r="J75" s="88"/>
      <c r="K75" s="88"/>
      <c r="L75" s="106">
        <f>SUMIFS(見積!見積数,見積!報告者名,'C'!K$1,見積!月,A$72,見積!工種,A75,見積!年,YEAR('C'!R1))</f>
        <v>0</v>
      </c>
      <c r="M75" s="106"/>
      <c r="N75" s="106"/>
      <c r="O75" s="106"/>
      <c r="P75" s="88">
        <f>SUMIFS(見積!見積額,見積!報告者名,'C'!K$1,見積!月,A$72,見積!工種,A75,見積!年,YEAR('C'!R1))</f>
        <v>0</v>
      </c>
      <c r="Q75" s="88"/>
      <c r="R75" s="88"/>
      <c r="S75" s="88"/>
      <c r="T75" s="88"/>
      <c r="U75" s="107">
        <f>VLOOKUP('C'!$K$1,受注率!$A$3:$P$15,4,FALSE)</f>
        <v>6.0606060606060608E-2</v>
      </c>
      <c r="V75" s="107"/>
      <c r="W75" s="107"/>
      <c r="X75" s="107"/>
      <c r="Y75" s="88" t="str">
        <f>IFERROR(P75/L75,"")</f>
        <v/>
      </c>
      <c r="Z75" s="88"/>
      <c r="AA75" s="88"/>
      <c r="AB75" s="88"/>
      <c r="AC75" s="88"/>
      <c r="AD75" s="88"/>
      <c r="AE75" s="25"/>
      <c r="AF75" s="25"/>
      <c r="AG75" s="25"/>
      <c r="AH75" s="25"/>
      <c r="AI75" s="25"/>
      <c r="AJ75" s="25"/>
      <c r="AK75" s="25"/>
      <c r="AL75" s="25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</row>
    <row r="76" spans="1:112" customFormat="1" x14ac:dyDescent="0.45">
      <c r="A76" s="100" t="s">
        <v>102</v>
      </c>
      <c r="B76" s="100"/>
      <c r="C76" s="100"/>
      <c r="D76" s="100"/>
      <c r="E76" s="100"/>
      <c r="F76" s="100"/>
      <c r="G76" s="88">
        <f>IFERROR(L76*Y76*U76,0)</f>
        <v>0</v>
      </c>
      <c r="H76" s="88"/>
      <c r="I76" s="88"/>
      <c r="J76" s="88"/>
      <c r="K76" s="88"/>
      <c r="L76" s="106">
        <f>SUMIFS(見積!見積数,見積!報告者名,'C'!K$1,見積!月,A$72,見積!工種,A76,見積!年,YEAR('C'!R1))</f>
        <v>0</v>
      </c>
      <c r="M76" s="106"/>
      <c r="N76" s="106"/>
      <c r="O76" s="106"/>
      <c r="P76" s="88">
        <f>SUMIFS(見積!見積額,見積!報告者名,'C'!K$1,見積!月,A$72,見積!工種,A76,見積!年,YEAR('C'!R1))</f>
        <v>0</v>
      </c>
      <c r="Q76" s="88"/>
      <c r="R76" s="88"/>
      <c r="S76" s="88"/>
      <c r="T76" s="88"/>
      <c r="U76" s="107">
        <f>VLOOKUP('C'!$K$1,受注率!$A$3:$P$15,5,FALSE)</f>
        <v>2.8409090909090908E-2</v>
      </c>
      <c r="V76" s="107"/>
      <c r="W76" s="107"/>
      <c r="X76" s="107"/>
      <c r="Y76" s="88" t="str">
        <f>IFERROR(P76/L76,"")</f>
        <v/>
      </c>
      <c r="Z76" s="88"/>
      <c r="AA76" s="88"/>
      <c r="AB76" s="88"/>
      <c r="AC76" s="88"/>
      <c r="AD76" s="88"/>
      <c r="AE76" s="25"/>
      <c r="AF76" s="25"/>
      <c r="AG76" s="25"/>
      <c r="AH76" s="25"/>
      <c r="AI76" s="25"/>
      <c r="AJ76" s="25"/>
      <c r="AK76" s="25"/>
      <c r="AL76" s="25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</row>
    <row r="77" spans="1:112" customFormat="1" x14ac:dyDescent="0.45">
      <c r="A77" s="100" t="s">
        <v>103</v>
      </c>
      <c r="B77" s="100"/>
      <c r="C77" s="100"/>
      <c r="D77" s="100"/>
      <c r="E77" s="100"/>
      <c r="F77" s="100"/>
      <c r="G77" s="88">
        <f>IFERROR(L77*Y77*U77,0)</f>
        <v>0</v>
      </c>
      <c r="H77" s="88"/>
      <c r="I77" s="88"/>
      <c r="J77" s="88"/>
      <c r="K77" s="88"/>
      <c r="L77" s="106">
        <f>L73-L74-L75-L76</f>
        <v>0</v>
      </c>
      <c r="M77" s="106"/>
      <c r="N77" s="106"/>
      <c r="O77" s="106"/>
      <c r="P77" s="88">
        <f>P73-P74-P75-P76</f>
        <v>0</v>
      </c>
      <c r="Q77" s="88"/>
      <c r="R77" s="88"/>
      <c r="S77" s="88"/>
      <c r="T77" s="88"/>
      <c r="U77" s="107">
        <f>VLOOKUP('C'!$K$1,受注率!$A$3:$P$15,6,FALSE)</f>
        <v>7.8947368421052627E-2</v>
      </c>
      <c r="V77" s="107"/>
      <c r="W77" s="107"/>
      <c r="X77" s="107"/>
      <c r="Y77" s="88" t="str">
        <f>IFERROR(P77/L77,"")</f>
        <v/>
      </c>
      <c r="Z77" s="88"/>
      <c r="AA77" s="88"/>
      <c r="AB77" s="88"/>
      <c r="AC77" s="88"/>
      <c r="AD77" s="88"/>
      <c r="AE77" s="25"/>
      <c r="AF77" s="25"/>
      <c r="AG77" s="25"/>
      <c r="AH77" s="25"/>
      <c r="AI77" s="25"/>
      <c r="AJ77" s="25"/>
      <c r="AK77" s="25"/>
      <c r="AL77" s="25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</row>
    <row r="78" spans="1:112" customFormat="1" x14ac:dyDescent="0.45">
      <c r="A78" t="s">
        <v>148</v>
      </c>
      <c r="AG78" t="s">
        <v>153</v>
      </c>
      <c r="AY78" t="s">
        <v>172</v>
      </c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R78" t="s">
        <v>155</v>
      </c>
      <c r="CJ78" t="s">
        <v>174</v>
      </c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</row>
    <row r="79" spans="1:112" customFormat="1" x14ac:dyDescent="0.45">
      <c r="A79" s="86" t="s">
        <v>83</v>
      </c>
      <c r="B79" s="86"/>
      <c r="C79" s="86"/>
      <c r="D79" s="86"/>
      <c r="E79" s="86"/>
      <c r="F79" s="86"/>
      <c r="G79" s="86" t="s">
        <v>82</v>
      </c>
      <c r="H79" s="86"/>
      <c r="I79" s="86"/>
      <c r="J79" s="86"/>
      <c r="K79" s="86"/>
      <c r="L79" s="86" t="s">
        <v>80</v>
      </c>
      <c r="M79" s="86"/>
      <c r="N79" s="86"/>
      <c r="O79" s="86"/>
      <c r="P79" s="86" t="s">
        <v>99</v>
      </c>
      <c r="Q79" s="86"/>
      <c r="R79" s="86"/>
      <c r="S79" s="86"/>
      <c r="T79" s="86"/>
      <c r="U79" s="86" t="s">
        <v>81</v>
      </c>
      <c r="V79" s="86"/>
      <c r="W79" s="86"/>
      <c r="X79" s="86"/>
      <c r="Y79" s="86" t="s">
        <v>104</v>
      </c>
      <c r="Z79" s="86"/>
      <c r="AA79" s="86"/>
      <c r="AB79" s="86"/>
      <c r="AC79" s="86"/>
      <c r="AD79" s="86"/>
      <c r="AE79" s="7"/>
      <c r="AF79" s="86" t="s">
        <v>83</v>
      </c>
      <c r="AG79" s="86"/>
      <c r="AH79" s="86"/>
      <c r="AI79" s="86"/>
      <c r="AJ79" s="86"/>
      <c r="AK79" s="86"/>
      <c r="AL79" s="86" t="s">
        <v>117</v>
      </c>
      <c r="AM79" s="86"/>
      <c r="AN79" s="86"/>
      <c r="AO79" s="86" t="s">
        <v>150</v>
      </c>
      <c r="AP79" s="86"/>
      <c r="AQ79" s="86"/>
      <c r="AR79" s="86" t="s">
        <v>151</v>
      </c>
      <c r="AS79" s="86"/>
      <c r="AT79" s="86"/>
      <c r="AU79" s="86" t="s">
        <v>152</v>
      </c>
      <c r="AV79" s="86"/>
      <c r="AW79" s="86"/>
      <c r="AX79" s="86" t="s">
        <v>83</v>
      </c>
      <c r="AY79" s="86"/>
      <c r="AZ79" s="86"/>
      <c r="BA79" s="86"/>
      <c r="BB79" s="86"/>
      <c r="BC79" s="86"/>
      <c r="BD79" s="86" t="s">
        <v>117</v>
      </c>
      <c r="BE79" s="86"/>
      <c r="BF79" s="86"/>
      <c r="BG79" s="86" t="s">
        <v>150</v>
      </c>
      <c r="BH79" s="86"/>
      <c r="BI79" s="86"/>
      <c r="BJ79" s="86" t="s">
        <v>151</v>
      </c>
      <c r="BK79" s="86"/>
      <c r="BL79" s="86"/>
      <c r="BM79" s="86" t="s">
        <v>152</v>
      </c>
      <c r="BN79" s="86"/>
      <c r="BO79" s="86"/>
      <c r="BP79" s="6"/>
      <c r="BQ79" s="86" t="s">
        <v>83</v>
      </c>
      <c r="BR79" s="86"/>
      <c r="BS79" s="86"/>
      <c r="BT79" s="86"/>
      <c r="BU79" s="86"/>
      <c r="BV79" s="86"/>
      <c r="BW79" s="86" t="s">
        <v>117</v>
      </c>
      <c r="BX79" s="86"/>
      <c r="BY79" s="86"/>
      <c r="BZ79" s="86" t="s">
        <v>150</v>
      </c>
      <c r="CA79" s="86"/>
      <c r="CB79" s="86"/>
      <c r="CC79" s="86" t="s">
        <v>151</v>
      </c>
      <c r="CD79" s="86"/>
      <c r="CE79" s="86"/>
      <c r="CF79" s="86" t="s">
        <v>152</v>
      </c>
      <c r="CG79" s="86"/>
      <c r="CH79" s="86"/>
      <c r="CI79" s="86" t="s">
        <v>83</v>
      </c>
      <c r="CJ79" s="86"/>
      <c r="CK79" s="86"/>
      <c r="CL79" s="86"/>
      <c r="CM79" s="86"/>
      <c r="CN79" s="86"/>
      <c r="CO79" s="86" t="s">
        <v>117</v>
      </c>
      <c r="CP79" s="86"/>
      <c r="CQ79" s="86"/>
      <c r="CR79" s="86" t="s">
        <v>150</v>
      </c>
      <c r="CS79" s="86"/>
      <c r="CT79" s="86"/>
      <c r="CU79" s="86" t="s">
        <v>151</v>
      </c>
      <c r="CV79" s="86"/>
      <c r="CW79" s="86"/>
      <c r="CX79" s="86" t="s">
        <v>152</v>
      </c>
      <c r="CY79" s="86"/>
      <c r="CZ79" s="86"/>
    </row>
    <row r="80" spans="1:112" customFormat="1" x14ac:dyDescent="0.45">
      <c r="A80" s="86" t="str">
        <f>MONTH(EDATE(R1,-1))&amp;"月"</f>
        <v>9月</v>
      </c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  <c r="AB80" s="86"/>
      <c r="AC80" s="86"/>
      <c r="AD80" s="86"/>
      <c r="AE80" s="7"/>
      <c r="AF80" s="86" t="str">
        <f>AF53</f>
        <v>11月</v>
      </c>
      <c r="AG80" s="86"/>
      <c r="AH80" s="86"/>
      <c r="AI80" s="86"/>
      <c r="AJ80" s="86"/>
      <c r="AK80" s="86"/>
      <c r="AL80" s="86"/>
      <c r="AM80" s="86"/>
      <c r="AN80" s="86"/>
      <c r="AO80" s="86" t="s">
        <v>120</v>
      </c>
      <c r="AP80" s="86"/>
      <c r="AQ80" s="86"/>
      <c r="AR80" s="86" t="s">
        <v>119</v>
      </c>
      <c r="AS80" s="86"/>
      <c r="AT80" s="86"/>
      <c r="AU80" s="86" t="s">
        <v>118</v>
      </c>
      <c r="AV80" s="86"/>
      <c r="AW80" s="86"/>
      <c r="AX80" s="86" t="str">
        <f>AF53</f>
        <v>11月</v>
      </c>
      <c r="AY80" s="86"/>
      <c r="AZ80" s="86"/>
      <c r="BA80" s="86"/>
      <c r="BB80" s="86"/>
      <c r="BC80" s="86"/>
      <c r="BD80" s="86"/>
      <c r="BE80" s="86"/>
      <c r="BF80" s="86"/>
      <c r="BG80" s="86" t="s">
        <v>120</v>
      </c>
      <c r="BH80" s="86"/>
      <c r="BI80" s="86"/>
      <c r="BJ80" s="86" t="s">
        <v>119</v>
      </c>
      <c r="BK80" s="86"/>
      <c r="BL80" s="86"/>
      <c r="BM80" s="86" t="s">
        <v>118</v>
      </c>
      <c r="BN80" s="86"/>
      <c r="BO80" s="86"/>
      <c r="BP80" s="6"/>
      <c r="BQ80" s="86" t="str">
        <f>BQ53</f>
        <v>10月</v>
      </c>
      <c r="BR80" s="86"/>
      <c r="BS80" s="86"/>
      <c r="BT80" s="86"/>
      <c r="BU80" s="86"/>
      <c r="BV80" s="86"/>
      <c r="BW80" s="86"/>
      <c r="BX80" s="86"/>
      <c r="BY80" s="86"/>
      <c r="BZ80" s="86" t="s">
        <v>120</v>
      </c>
      <c r="CA80" s="86"/>
      <c r="CB80" s="86"/>
      <c r="CC80" s="86" t="s">
        <v>119</v>
      </c>
      <c r="CD80" s="86"/>
      <c r="CE80" s="86"/>
      <c r="CF80" s="86" t="s">
        <v>118</v>
      </c>
      <c r="CG80" s="86"/>
      <c r="CH80" s="86"/>
      <c r="CI80" s="86" t="str">
        <f>BQ53</f>
        <v>10月</v>
      </c>
      <c r="CJ80" s="86"/>
      <c r="CK80" s="86"/>
      <c r="CL80" s="86"/>
      <c r="CM80" s="86"/>
      <c r="CN80" s="86"/>
      <c r="CO80" s="86"/>
      <c r="CP80" s="86"/>
      <c r="CQ80" s="86"/>
      <c r="CR80" s="86" t="s">
        <v>120</v>
      </c>
      <c r="CS80" s="86"/>
      <c r="CT80" s="86"/>
      <c r="CU80" s="86" t="s">
        <v>119</v>
      </c>
      <c r="CV80" s="86"/>
      <c r="CW80" s="86"/>
      <c r="CX80" s="86" t="s">
        <v>118</v>
      </c>
      <c r="CY80" s="86"/>
      <c r="CZ80" s="86"/>
    </row>
    <row r="81" spans="1:104" customFormat="1" x14ac:dyDescent="0.45">
      <c r="A81" s="100" t="s">
        <v>30</v>
      </c>
      <c r="B81" s="100"/>
      <c r="C81" s="100"/>
      <c r="D81" s="100"/>
      <c r="E81" s="100"/>
      <c r="F81" s="100"/>
      <c r="G81" s="88">
        <f>IFERROR(L81*Y81*U81,0)</f>
        <v>0</v>
      </c>
      <c r="H81" s="88"/>
      <c r="I81" s="88"/>
      <c r="J81" s="88"/>
      <c r="K81" s="88"/>
      <c r="L81" s="106">
        <f>SUMIFS(見積!見積数,見積!報告者名,'C'!K$1,見積!月,A$80,見積!年,YEAR(EDATE('C'!R1,-1)))</f>
        <v>0</v>
      </c>
      <c r="M81" s="106"/>
      <c r="N81" s="106"/>
      <c r="O81" s="106"/>
      <c r="P81" s="88">
        <f>SUMIFS(見積!見積額,見積!報告者名,'C'!K$1,見積!月,A$80,見積!年,YEAR(EDATE('C'!R1,-1)))</f>
        <v>0</v>
      </c>
      <c r="Q81" s="88"/>
      <c r="R81" s="88"/>
      <c r="S81" s="88"/>
      <c r="T81" s="88"/>
      <c r="U81" s="107">
        <f>VLOOKUP('C'!$K$1,受注率!$A$3:$P$15,7,FALSE)</f>
        <v>2.7883396704689482E-2</v>
      </c>
      <c r="V81" s="107"/>
      <c r="W81" s="107"/>
      <c r="X81" s="107"/>
      <c r="Y81" s="88" t="str">
        <f>IFERROR(P81/L81,"")</f>
        <v/>
      </c>
      <c r="Z81" s="88"/>
      <c r="AA81" s="88"/>
      <c r="AB81" s="88"/>
      <c r="AC81" s="88"/>
      <c r="AD81" s="88"/>
      <c r="AE81" s="25"/>
      <c r="AF81" s="100" t="s">
        <v>30</v>
      </c>
      <c r="AG81" s="100"/>
      <c r="AH81" s="100"/>
      <c r="AI81" s="100"/>
      <c r="AJ81" s="100"/>
      <c r="AK81" s="100"/>
      <c r="AL81" s="105">
        <f>AU54-AO81</f>
        <v>0</v>
      </c>
      <c r="AM81" s="105"/>
      <c r="AN81" s="105"/>
      <c r="AO81" s="88">
        <f>AU81*AR81</f>
        <v>0</v>
      </c>
      <c r="AP81" s="88"/>
      <c r="AQ81" s="88"/>
      <c r="AR81" s="104">
        <v>0.7</v>
      </c>
      <c r="AS81" s="104"/>
      <c r="AT81" s="104"/>
      <c r="AU81" s="88">
        <f>SUMIFS(予算!目標金額,予算!対象ユーザー名,'C'!K$1,予算!予算月,AF$80)</f>
        <v>0</v>
      </c>
      <c r="AV81" s="88"/>
      <c r="AW81" s="88"/>
      <c r="AX81" s="100" t="s">
        <v>30</v>
      </c>
      <c r="AY81" s="100"/>
      <c r="AZ81" s="100"/>
      <c r="BA81" s="100"/>
      <c r="BB81" s="100"/>
      <c r="BC81" s="100"/>
      <c r="BD81" s="105">
        <f>AU54-BG81</f>
        <v>0</v>
      </c>
      <c r="BE81" s="105"/>
      <c r="BF81" s="105"/>
      <c r="BG81" s="88">
        <f>BM81*BJ81</f>
        <v>0</v>
      </c>
      <c r="BH81" s="88"/>
      <c r="BI81" s="88"/>
      <c r="BJ81" s="104">
        <v>0.8</v>
      </c>
      <c r="BK81" s="104"/>
      <c r="BL81" s="104"/>
      <c r="BM81" s="88">
        <f>SUMIFS(予算!目標金額,予算!対象ユーザー名,'C'!K$1,予算!予算月,AX$80)</f>
        <v>0</v>
      </c>
      <c r="BN81" s="88"/>
      <c r="BO81" s="88"/>
      <c r="BP81" s="6"/>
      <c r="BQ81" s="100" t="s">
        <v>30</v>
      </c>
      <c r="BR81" s="100"/>
      <c r="BS81" s="100"/>
      <c r="BT81" s="100"/>
      <c r="BU81" s="100"/>
      <c r="BV81" s="100"/>
      <c r="BW81" s="105">
        <f>CC54-BZ81</f>
        <v>0</v>
      </c>
      <c r="BX81" s="105"/>
      <c r="BY81" s="105"/>
      <c r="BZ81" s="88">
        <f>CF81*CC81</f>
        <v>0</v>
      </c>
      <c r="CA81" s="88"/>
      <c r="CB81" s="88"/>
      <c r="CC81" s="104">
        <v>1</v>
      </c>
      <c r="CD81" s="104"/>
      <c r="CE81" s="104"/>
      <c r="CF81" s="88">
        <f>SUMIFS(予算!目標金額,予算!対象ユーザー名,'C'!$K$1,予算!予算月,BQ$80)</f>
        <v>0</v>
      </c>
      <c r="CG81" s="88"/>
      <c r="CH81" s="88"/>
      <c r="CI81" s="100" t="s">
        <v>30</v>
      </c>
      <c r="CJ81" s="100"/>
      <c r="CK81" s="100"/>
      <c r="CL81" s="100"/>
      <c r="CM81" s="100"/>
      <c r="CN81" s="100"/>
      <c r="CO81" s="105">
        <f>BW54-CR81</f>
        <v>0</v>
      </c>
      <c r="CP81" s="105"/>
      <c r="CQ81" s="105"/>
      <c r="CR81" s="88">
        <f>CX81*CU81</f>
        <v>0</v>
      </c>
      <c r="CS81" s="88"/>
      <c r="CT81" s="88"/>
      <c r="CU81" s="104">
        <v>0.9</v>
      </c>
      <c r="CV81" s="104"/>
      <c r="CW81" s="104"/>
      <c r="CX81" s="88">
        <f>SUMIFS(予算!目標金額,予算!対象ユーザー名,'C'!$K$1,予算!予算月,CI$80)</f>
        <v>0</v>
      </c>
      <c r="CY81" s="88"/>
      <c r="CZ81" s="88"/>
    </row>
    <row r="82" spans="1:104" customFormat="1" x14ac:dyDescent="0.45">
      <c r="A82" s="100" t="s">
        <v>100</v>
      </c>
      <c r="B82" s="100"/>
      <c r="C82" s="100"/>
      <c r="D82" s="100"/>
      <c r="E82" s="100"/>
      <c r="F82" s="100"/>
      <c r="G82" s="88">
        <f>IFERROR(L82*Y82*U82,0)</f>
        <v>0</v>
      </c>
      <c r="H82" s="88"/>
      <c r="I82" s="88"/>
      <c r="J82" s="88"/>
      <c r="K82" s="88"/>
      <c r="L82" s="106">
        <f>SUMIFS(見積!見積数,見積!報告者名,'C'!K$1,見積!月,A$80,見積!工種,A82,見積!年,YEAR(EDATE('C'!R1,-1)))</f>
        <v>0</v>
      </c>
      <c r="M82" s="106"/>
      <c r="N82" s="106"/>
      <c r="O82" s="106"/>
      <c r="P82" s="88">
        <f>SUMIFS(見積!見積額,見積!報告者名,'C'!K$1,見積!月,A$80,見積!工種,A82,見積!年,YEAR(EDATE('C'!R1,-1)))</f>
        <v>0</v>
      </c>
      <c r="Q82" s="88"/>
      <c r="R82" s="88"/>
      <c r="S82" s="88"/>
      <c r="T82" s="88"/>
      <c r="U82" s="107">
        <f>VLOOKUP('C'!$K$1,受注率!$A$3:$P$15,8,FALSE)</f>
        <v>3.1578947368421054E-2</v>
      </c>
      <c r="V82" s="107"/>
      <c r="W82" s="107"/>
      <c r="X82" s="107"/>
      <c r="Y82" s="88" t="str">
        <f>IFERROR(P82/L82,"")</f>
        <v/>
      </c>
      <c r="Z82" s="88"/>
      <c r="AA82" s="88"/>
      <c r="AB82" s="88"/>
      <c r="AC82" s="88"/>
      <c r="AD82" s="88"/>
      <c r="AE82" s="25"/>
      <c r="AF82" s="100" t="s">
        <v>100</v>
      </c>
      <c r="AG82" s="100"/>
      <c r="AH82" s="100"/>
      <c r="AI82" s="100"/>
      <c r="AJ82" s="100"/>
      <c r="AK82" s="100"/>
      <c r="AL82" s="105">
        <f>AU55-AO82</f>
        <v>0</v>
      </c>
      <c r="AM82" s="105"/>
      <c r="AN82" s="105"/>
      <c r="AO82" s="88">
        <f t="shared" ref="AO82:AO85" si="108">AU82*AR82</f>
        <v>0</v>
      </c>
      <c r="AP82" s="88"/>
      <c r="AQ82" s="88"/>
      <c r="AR82" s="104">
        <v>0.7</v>
      </c>
      <c r="AS82" s="104"/>
      <c r="AT82" s="104"/>
      <c r="AU82" s="88">
        <f>SUMIFS(予算!AP,予算!対象ユーザー名,'C'!$K$1,予算!予算月,AF$80)</f>
        <v>0</v>
      </c>
      <c r="AV82" s="88"/>
      <c r="AW82" s="88"/>
      <c r="AX82" s="100" t="s">
        <v>100</v>
      </c>
      <c r="AY82" s="100"/>
      <c r="AZ82" s="100"/>
      <c r="BA82" s="100"/>
      <c r="BB82" s="100"/>
      <c r="BC82" s="100"/>
      <c r="BD82" s="105">
        <f>AU55-BG82</f>
        <v>0</v>
      </c>
      <c r="BE82" s="105"/>
      <c r="BF82" s="105"/>
      <c r="BG82" s="88">
        <f t="shared" ref="BG82:BG85" si="109">BM82*BJ82</f>
        <v>0</v>
      </c>
      <c r="BH82" s="88"/>
      <c r="BI82" s="88"/>
      <c r="BJ82" s="104">
        <v>0.8</v>
      </c>
      <c r="BK82" s="104"/>
      <c r="BL82" s="104"/>
      <c r="BM82" s="88">
        <f>SUMIFS(予算!AP,予算!対象ユーザー名,'C'!$K$1,予算!予算月,AX$80)</f>
        <v>0</v>
      </c>
      <c r="BN82" s="88"/>
      <c r="BO82" s="88"/>
      <c r="BP82" s="6"/>
      <c r="BQ82" s="100" t="s">
        <v>100</v>
      </c>
      <c r="BR82" s="100"/>
      <c r="BS82" s="100"/>
      <c r="BT82" s="100"/>
      <c r="BU82" s="100"/>
      <c r="BV82" s="100"/>
      <c r="BW82" s="105">
        <f>CC55-BZ82</f>
        <v>0</v>
      </c>
      <c r="BX82" s="105"/>
      <c r="BY82" s="105"/>
      <c r="BZ82" s="88">
        <f t="shared" ref="BZ82:BZ85" si="110">CF82*CC82</f>
        <v>0</v>
      </c>
      <c r="CA82" s="88"/>
      <c r="CB82" s="88"/>
      <c r="CC82" s="104">
        <v>1</v>
      </c>
      <c r="CD82" s="104"/>
      <c r="CE82" s="104"/>
      <c r="CF82" s="88">
        <f>SUMIFS(予算!AP,予算!対象ユーザー名,'C'!$K$1,予算!予算月,BQ$80)</f>
        <v>0</v>
      </c>
      <c r="CG82" s="88"/>
      <c r="CH82" s="88"/>
      <c r="CI82" s="100" t="s">
        <v>100</v>
      </c>
      <c r="CJ82" s="100"/>
      <c r="CK82" s="100"/>
      <c r="CL82" s="100"/>
      <c r="CM82" s="100"/>
      <c r="CN82" s="100"/>
      <c r="CO82" s="105">
        <f>BW55-CR82</f>
        <v>0</v>
      </c>
      <c r="CP82" s="105"/>
      <c r="CQ82" s="105"/>
      <c r="CR82" s="88">
        <f t="shared" ref="CR82:CR85" si="111">CX82*CU82</f>
        <v>0</v>
      </c>
      <c r="CS82" s="88"/>
      <c r="CT82" s="88"/>
      <c r="CU82" s="104">
        <v>0.9</v>
      </c>
      <c r="CV82" s="104"/>
      <c r="CW82" s="104"/>
      <c r="CX82" s="88">
        <f>SUMIFS(予算!AP,予算!対象ユーザー名,'C'!$K$1,予算!予算月,CI$80)</f>
        <v>0</v>
      </c>
      <c r="CY82" s="88"/>
      <c r="CZ82" s="88"/>
    </row>
    <row r="83" spans="1:104" customFormat="1" x14ac:dyDescent="0.45">
      <c r="A83" s="100" t="s">
        <v>101</v>
      </c>
      <c r="B83" s="100"/>
      <c r="C83" s="100"/>
      <c r="D83" s="100"/>
      <c r="E83" s="100"/>
      <c r="F83" s="100"/>
      <c r="G83" s="88">
        <f>IFERROR(L83*Y83*U83,0)</f>
        <v>0</v>
      </c>
      <c r="H83" s="88"/>
      <c r="I83" s="88"/>
      <c r="J83" s="88"/>
      <c r="K83" s="88"/>
      <c r="L83" s="106">
        <f>SUMIFS(見積!見積数,見積!報告者名,'C'!K$1,見積!月,A$80,見積!工種,A83,見積!年,YEAR(EDATE('C'!R1,-1)))</f>
        <v>0</v>
      </c>
      <c r="M83" s="106"/>
      <c r="N83" s="106"/>
      <c r="O83" s="106"/>
      <c r="P83" s="88">
        <f>SUMIFS(見積!見積額,見積!報告者名,'C'!K$1,見積!月,A$80,見積!工種,A83,見積!年,YEAR(EDATE('C'!R1,-1)))</f>
        <v>0</v>
      </c>
      <c r="Q83" s="88"/>
      <c r="R83" s="88"/>
      <c r="S83" s="88"/>
      <c r="T83" s="88"/>
      <c r="U83" s="107">
        <f>VLOOKUP('C'!$K$1,受注率!$A$3:$P$15,9,FALSE)</f>
        <v>0</v>
      </c>
      <c r="V83" s="107"/>
      <c r="W83" s="107"/>
      <c r="X83" s="107"/>
      <c r="Y83" s="88" t="str">
        <f>IFERROR(P83/L83,"")</f>
        <v/>
      </c>
      <c r="Z83" s="88"/>
      <c r="AA83" s="88"/>
      <c r="AB83" s="88"/>
      <c r="AC83" s="88"/>
      <c r="AD83" s="88"/>
      <c r="AE83" s="25"/>
      <c r="AF83" s="100" t="s">
        <v>101</v>
      </c>
      <c r="AG83" s="100"/>
      <c r="AH83" s="100"/>
      <c r="AI83" s="100"/>
      <c r="AJ83" s="100"/>
      <c r="AK83" s="100"/>
      <c r="AL83" s="105">
        <f>AU56-AO83</f>
        <v>0</v>
      </c>
      <c r="AM83" s="105"/>
      <c r="AN83" s="105"/>
      <c r="AO83" s="88">
        <f t="shared" si="108"/>
        <v>0</v>
      </c>
      <c r="AP83" s="88"/>
      <c r="AQ83" s="88"/>
      <c r="AR83" s="104">
        <v>0.7</v>
      </c>
      <c r="AS83" s="104"/>
      <c r="AT83" s="104"/>
      <c r="AU83" s="88">
        <f>SUMIFS(予算!SP,予算!対象ユーザー名,'C'!$K$1,予算!予算月,AF$80)</f>
        <v>0</v>
      </c>
      <c r="AV83" s="88"/>
      <c r="AW83" s="88"/>
      <c r="AX83" s="100" t="s">
        <v>101</v>
      </c>
      <c r="AY83" s="100"/>
      <c r="AZ83" s="100"/>
      <c r="BA83" s="100"/>
      <c r="BB83" s="100"/>
      <c r="BC83" s="100"/>
      <c r="BD83" s="105">
        <f>AU56-BG83</f>
        <v>0</v>
      </c>
      <c r="BE83" s="105"/>
      <c r="BF83" s="105"/>
      <c r="BG83" s="88">
        <f t="shared" si="109"/>
        <v>0</v>
      </c>
      <c r="BH83" s="88"/>
      <c r="BI83" s="88"/>
      <c r="BJ83" s="104">
        <v>0.8</v>
      </c>
      <c r="BK83" s="104"/>
      <c r="BL83" s="104"/>
      <c r="BM83" s="88">
        <f>SUMIFS(予算!SP,予算!対象ユーザー名,'C'!$K$1,予算!予算月,AX$80)</f>
        <v>0</v>
      </c>
      <c r="BN83" s="88"/>
      <c r="BO83" s="88"/>
      <c r="BP83" s="6"/>
      <c r="BQ83" s="100" t="s">
        <v>101</v>
      </c>
      <c r="BR83" s="100"/>
      <c r="BS83" s="100"/>
      <c r="BT83" s="100"/>
      <c r="BU83" s="100"/>
      <c r="BV83" s="100"/>
      <c r="BW83" s="105">
        <f>CC56-BZ83</f>
        <v>0</v>
      </c>
      <c r="BX83" s="105"/>
      <c r="BY83" s="105"/>
      <c r="BZ83" s="88">
        <f t="shared" si="110"/>
        <v>0</v>
      </c>
      <c r="CA83" s="88"/>
      <c r="CB83" s="88"/>
      <c r="CC83" s="104">
        <v>1</v>
      </c>
      <c r="CD83" s="104"/>
      <c r="CE83" s="104"/>
      <c r="CF83" s="88">
        <f>SUMIFS(予算!SP,予算!対象ユーザー名,'C'!$K$1,予算!予算月,BQ$80)</f>
        <v>0</v>
      </c>
      <c r="CG83" s="88"/>
      <c r="CH83" s="88"/>
      <c r="CI83" s="100" t="s">
        <v>101</v>
      </c>
      <c r="CJ83" s="100"/>
      <c r="CK83" s="100"/>
      <c r="CL83" s="100"/>
      <c r="CM83" s="100"/>
      <c r="CN83" s="100"/>
      <c r="CO83" s="105">
        <f>BW56-CR83</f>
        <v>0</v>
      </c>
      <c r="CP83" s="105"/>
      <c r="CQ83" s="105"/>
      <c r="CR83" s="88">
        <f t="shared" si="111"/>
        <v>0</v>
      </c>
      <c r="CS83" s="88"/>
      <c r="CT83" s="88"/>
      <c r="CU83" s="104">
        <v>0.9</v>
      </c>
      <c r="CV83" s="104"/>
      <c r="CW83" s="104"/>
      <c r="CX83" s="88">
        <f>SUMIFS(予算!SP,予算!対象ユーザー名,'C'!$K$1,予算!予算月,CI$80)</f>
        <v>0</v>
      </c>
      <c r="CY83" s="88"/>
      <c r="CZ83" s="88"/>
    </row>
    <row r="84" spans="1:104" customFormat="1" x14ac:dyDescent="0.45">
      <c r="A84" s="100" t="s">
        <v>102</v>
      </c>
      <c r="B84" s="100"/>
      <c r="C84" s="100"/>
      <c r="D84" s="100"/>
      <c r="E84" s="100"/>
      <c r="F84" s="100"/>
      <c r="G84" s="88">
        <f>IFERROR(L84*Y84*U84,0)</f>
        <v>0</v>
      </c>
      <c r="H84" s="88"/>
      <c r="I84" s="88"/>
      <c r="J84" s="88"/>
      <c r="K84" s="88"/>
      <c r="L84" s="106">
        <f>SUMIFS(見積!見積数,見積!報告者名,'C'!K$1,見積!月,A$80,見積!工種,A84,見積!年,YEAR(EDATE('C'!R1,-1)))</f>
        <v>0</v>
      </c>
      <c r="M84" s="106"/>
      <c r="N84" s="106"/>
      <c r="O84" s="106"/>
      <c r="P84" s="88">
        <f>SUMIFS(見積!見積額,見積!報告者名,'C'!K$1,見積!月,A$80,見積!工種,A84,見積!年,YEAR(EDATE('C'!R1,-1)))</f>
        <v>0</v>
      </c>
      <c r="Q84" s="88"/>
      <c r="R84" s="88"/>
      <c r="S84" s="88"/>
      <c r="T84" s="88"/>
      <c r="U84" s="107">
        <f>VLOOKUP('C'!$K$1,受注率!$A$3:$P$15,10,FALSE)</f>
        <v>2.8409090909090908E-2</v>
      </c>
      <c r="V84" s="107"/>
      <c r="W84" s="107"/>
      <c r="X84" s="107"/>
      <c r="Y84" s="88" t="str">
        <f>IFERROR(P84/L84,"")</f>
        <v/>
      </c>
      <c r="Z84" s="88"/>
      <c r="AA84" s="88"/>
      <c r="AB84" s="88"/>
      <c r="AC84" s="88"/>
      <c r="AD84" s="88"/>
      <c r="AE84" s="25"/>
      <c r="AF84" s="100" t="s">
        <v>102</v>
      </c>
      <c r="AG84" s="100"/>
      <c r="AH84" s="100"/>
      <c r="AI84" s="100"/>
      <c r="AJ84" s="100"/>
      <c r="AK84" s="100"/>
      <c r="AL84" s="105">
        <f>AU57-AO84</f>
        <v>0</v>
      </c>
      <c r="AM84" s="105"/>
      <c r="AN84" s="105"/>
      <c r="AO84" s="88">
        <f t="shared" si="108"/>
        <v>0</v>
      </c>
      <c r="AP84" s="88"/>
      <c r="AQ84" s="88"/>
      <c r="AR84" s="104">
        <v>0.7</v>
      </c>
      <c r="AS84" s="104"/>
      <c r="AT84" s="104"/>
      <c r="AU84" s="88">
        <f>SUMIFS(予算!TB,予算!対象ユーザー名,'C'!$K$1,予算!予算月,AF$80)</f>
        <v>0</v>
      </c>
      <c r="AV84" s="88"/>
      <c r="AW84" s="88"/>
      <c r="AX84" s="100" t="s">
        <v>102</v>
      </c>
      <c r="AY84" s="100"/>
      <c r="AZ84" s="100"/>
      <c r="BA84" s="100"/>
      <c r="BB84" s="100"/>
      <c r="BC84" s="100"/>
      <c r="BD84" s="105">
        <f>AU57-BG84</f>
        <v>0</v>
      </c>
      <c r="BE84" s="105"/>
      <c r="BF84" s="105"/>
      <c r="BG84" s="88">
        <f t="shared" si="109"/>
        <v>0</v>
      </c>
      <c r="BH84" s="88"/>
      <c r="BI84" s="88"/>
      <c r="BJ84" s="104">
        <v>0.8</v>
      </c>
      <c r="BK84" s="104"/>
      <c r="BL84" s="104"/>
      <c r="BM84" s="88">
        <f>SUMIFS(予算!TB,予算!対象ユーザー名,'C'!$K$1,予算!予算月,AX$80)</f>
        <v>0</v>
      </c>
      <c r="BN84" s="88"/>
      <c r="BO84" s="88"/>
      <c r="BP84" s="6"/>
      <c r="BQ84" s="100" t="s">
        <v>102</v>
      </c>
      <c r="BR84" s="100"/>
      <c r="BS84" s="100"/>
      <c r="BT84" s="100"/>
      <c r="BU84" s="100"/>
      <c r="BV84" s="100"/>
      <c r="BW84" s="105">
        <f>CC57-BZ84</f>
        <v>0</v>
      </c>
      <c r="BX84" s="105"/>
      <c r="BY84" s="105"/>
      <c r="BZ84" s="88">
        <f t="shared" si="110"/>
        <v>0</v>
      </c>
      <c r="CA84" s="88"/>
      <c r="CB84" s="88"/>
      <c r="CC84" s="104">
        <v>1</v>
      </c>
      <c r="CD84" s="104"/>
      <c r="CE84" s="104"/>
      <c r="CF84" s="88">
        <f>SUMIFS(予算!TB,予算!対象ユーザー名,'C'!$K$1,予算!予算月,BQ$80)</f>
        <v>0</v>
      </c>
      <c r="CG84" s="88"/>
      <c r="CH84" s="88"/>
      <c r="CI84" s="100" t="s">
        <v>102</v>
      </c>
      <c r="CJ84" s="100"/>
      <c r="CK84" s="100"/>
      <c r="CL84" s="100"/>
      <c r="CM84" s="100"/>
      <c r="CN84" s="100"/>
      <c r="CO84" s="105">
        <f>BW57-CR84</f>
        <v>0</v>
      </c>
      <c r="CP84" s="105"/>
      <c r="CQ84" s="105"/>
      <c r="CR84" s="88">
        <f t="shared" si="111"/>
        <v>0</v>
      </c>
      <c r="CS84" s="88"/>
      <c r="CT84" s="88"/>
      <c r="CU84" s="104">
        <v>0.9</v>
      </c>
      <c r="CV84" s="104"/>
      <c r="CW84" s="104"/>
      <c r="CX84" s="88">
        <f>SUMIFS(予算!TB,予算!対象ユーザー名,'C'!$K$1,予算!予算月,CI$80)</f>
        <v>0</v>
      </c>
      <c r="CY84" s="88"/>
      <c r="CZ84" s="88"/>
    </row>
    <row r="85" spans="1:104" customFormat="1" x14ac:dyDescent="0.45">
      <c r="A85" s="100" t="s">
        <v>103</v>
      </c>
      <c r="B85" s="100"/>
      <c r="C85" s="100"/>
      <c r="D85" s="100"/>
      <c r="E85" s="100"/>
      <c r="F85" s="100"/>
      <c r="G85" s="88">
        <f>IFERROR(L85*Y85*U85,0)</f>
        <v>0</v>
      </c>
      <c r="H85" s="88"/>
      <c r="I85" s="88"/>
      <c r="J85" s="88"/>
      <c r="K85" s="88"/>
      <c r="L85" s="106">
        <f>L81-L82-L83-L84</f>
        <v>0</v>
      </c>
      <c r="M85" s="106"/>
      <c r="N85" s="106"/>
      <c r="O85" s="106"/>
      <c r="P85" s="88">
        <f>P81-P82-P83-P84</f>
        <v>0</v>
      </c>
      <c r="Q85" s="88"/>
      <c r="R85" s="88"/>
      <c r="S85" s="88"/>
      <c r="T85" s="88"/>
      <c r="U85" s="107">
        <f>VLOOKUP('C'!$K$1,受注率!$A$3:$P$15,11,FALSE)</f>
        <v>2.6315789473684209E-2</v>
      </c>
      <c r="V85" s="107"/>
      <c r="W85" s="107"/>
      <c r="X85" s="107"/>
      <c r="Y85" s="88" t="str">
        <f>IFERROR(P85/L85,"")</f>
        <v/>
      </c>
      <c r="Z85" s="88"/>
      <c r="AA85" s="88"/>
      <c r="AB85" s="88"/>
      <c r="AC85" s="88"/>
      <c r="AD85" s="88"/>
      <c r="AE85" s="25"/>
      <c r="AF85" s="100" t="s">
        <v>103</v>
      </c>
      <c r="AG85" s="100"/>
      <c r="AH85" s="100"/>
      <c r="AI85" s="100"/>
      <c r="AJ85" s="100"/>
      <c r="AK85" s="100"/>
      <c r="AL85" s="105">
        <f>AU58-AO85</f>
        <v>0</v>
      </c>
      <c r="AM85" s="105"/>
      <c r="AN85" s="105"/>
      <c r="AO85" s="88">
        <f t="shared" si="108"/>
        <v>0</v>
      </c>
      <c r="AP85" s="88"/>
      <c r="AQ85" s="88"/>
      <c r="AR85" s="104">
        <v>0.7</v>
      </c>
      <c r="AS85" s="104"/>
      <c r="AT85" s="104"/>
      <c r="AU85" s="88">
        <f>SUMIFS(予算!その他,予算!対象ユーザー名,'C'!$K$1,予算!予算月,AF$80)</f>
        <v>0</v>
      </c>
      <c r="AV85" s="88"/>
      <c r="AW85" s="88"/>
      <c r="AX85" s="100" t="s">
        <v>103</v>
      </c>
      <c r="AY85" s="100"/>
      <c r="AZ85" s="100"/>
      <c r="BA85" s="100"/>
      <c r="BB85" s="100"/>
      <c r="BC85" s="100"/>
      <c r="BD85" s="105">
        <f>AU58-BG85</f>
        <v>0</v>
      </c>
      <c r="BE85" s="105"/>
      <c r="BF85" s="105"/>
      <c r="BG85" s="88">
        <f t="shared" si="109"/>
        <v>0</v>
      </c>
      <c r="BH85" s="88"/>
      <c r="BI85" s="88"/>
      <c r="BJ85" s="104">
        <v>0.8</v>
      </c>
      <c r="BK85" s="104"/>
      <c r="BL85" s="104"/>
      <c r="BM85" s="88">
        <f>SUMIFS(予算!その他,予算!対象ユーザー名,'C'!$K$1,予算!予算月,AX$80)</f>
        <v>0</v>
      </c>
      <c r="BN85" s="88"/>
      <c r="BO85" s="88"/>
      <c r="BP85" s="6"/>
      <c r="BQ85" s="100" t="s">
        <v>103</v>
      </c>
      <c r="BR85" s="100"/>
      <c r="BS85" s="100"/>
      <c r="BT85" s="100"/>
      <c r="BU85" s="100"/>
      <c r="BV85" s="100"/>
      <c r="BW85" s="105">
        <f>CC58-BZ85</f>
        <v>0</v>
      </c>
      <c r="BX85" s="105"/>
      <c r="BY85" s="105"/>
      <c r="BZ85" s="88">
        <f t="shared" si="110"/>
        <v>0</v>
      </c>
      <c r="CA85" s="88"/>
      <c r="CB85" s="88"/>
      <c r="CC85" s="104">
        <v>1</v>
      </c>
      <c r="CD85" s="104"/>
      <c r="CE85" s="104"/>
      <c r="CF85" s="88">
        <f>SUMIFS(予算!その他,予算!対象ユーザー名,'C'!$K$1,予算!予算月,BQ$80)</f>
        <v>0</v>
      </c>
      <c r="CG85" s="88"/>
      <c r="CH85" s="88"/>
      <c r="CI85" s="100" t="s">
        <v>103</v>
      </c>
      <c r="CJ85" s="100"/>
      <c r="CK85" s="100"/>
      <c r="CL85" s="100"/>
      <c r="CM85" s="100"/>
      <c r="CN85" s="100"/>
      <c r="CO85" s="105">
        <f>BW58-CR85</f>
        <v>0</v>
      </c>
      <c r="CP85" s="105"/>
      <c r="CQ85" s="105"/>
      <c r="CR85" s="88">
        <f t="shared" si="111"/>
        <v>0</v>
      </c>
      <c r="CS85" s="88"/>
      <c r="CT85" s="88"/>
      <c r="CU85" s="104">
        <v>0.9</v>
      </c>
      <c r="CV85" s="104"/>
      <c r="CW85" s="104"/>
      <c r="CX85" s="88">
        <f>SUMIFS(予算!その他,予算!対象ユーザー名,'C'!$K$1,予算!予算月,CI$80)</f>
        <v>0</v>
      </c>
      <c r="CY85" s="88"/>
      <c r="CZ85" s="88"/>
    </row>
    <row r="86" spans="1:104" customFormat="1" x14ac:dyDescent="0.45">
      <c r="A86" t="s">
        <v>149</v>
      </c>
      <c r="AF86" t="s">
        <v>154</v>
      </c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t="s">
        <v>173</v>
      </c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Q86" t="s">
        <v>156</v>
      </c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t="s">
        <v>175</v>
      </c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</row>
    <row r="87" spans="1:104" customFormat="1" x14ac:dyDescent="0.45">
      <c r="A87" s="86" t="s">
        <v>83</v>
      </c>
      <c r="B87" s="86"/>
      <c r="C87" s="86"/>
      <c r="D87" s="86"/>
      <c r="E87" s="86"/>
      <c r="F87" s="86"/>
      <c r="G87" s="86" t="s">
        <v>82</v>
      </c>
      <c r="H87" s="86"/>
      <c r="I87" s="86"/>
      <c r="J87" s="86"/>
      <c r="K87" s="86"/>
      <c r="L87" s="86" t="s">
        <v>80</v>
      </c>
      <c r="M87" s="86"/>
      <c r="N87" s="86"/>
      <c r="O87" s="86"/>
      <c r="P87" s="86" t="s">
        <v>99</v>
      </c>
      <c r="Q87" s="86"/>
      <c r="R87" s="86"/>
      <c r="S87" s="86"/>
      <c r="T87" s="86"/>
      <c r="U87" s="86" t="s">
        <v>81</v>
      </c>
      <c r="V87" s="86"/>
      <c r="W87" s="86"/>
      <c r="X87" s="86"/>
      <c r="Y87" s="86" t="s">
        <v>104</v>
      </c>
      <c r="Z87" s="86"/>
      <c r="AA87" s="86"/>
      <c r="AB87" s="86"/>
      <c r="AC87" s="86"/>
      <c r="AD87" s="86"/>
      <c r="AE87" s="7"/>
      <c r="AF87" s="86" t="s">
        <v>83</v>
      </c>
      <c r="AG87" s="86"/>
      <c r="AH87" s="86"/>
      <c r="AI87" s="86"/>
      <c r="AJ87" s="86"/>
      <c r="AK87" s="86"/>
      <c r="AL87" s="86" t="s">
        <v>117</v>
      </c>
      <c r="AM87" s="86"/>
      <c r="AN87" s="86"/>
      <c r="AO87" s="86" t="s">
        <v>150</v>
      </c>
      <c r="AP87" s="86"/>
      <c r="AQ87" s="86"/>
      <c r="AR87" s="86" t="s">
        <v>151</v>
      </c>
      <c r="AS87" s="86"/>
      <c r="AT87" s="86"/>
      <c r="AU87" s="86" t="s">
        <v>152</v>
      </c>
      <c r="AV87" s="86"/>
      <c r="AW87" s="86"/>
      <c r="AX87" s="86" t="s">
        <v>83</v>
      </c>
      <c r="AY87" s="86"/>
      <c r="AZ87" s="86"/>
      <c r="BA87" s="86"/>
      <c r="BB87" s="86"/>
      <c r="BC87" s="86"/>
      <c r="BD87" s="86" t="s">
        <v>117</v>
      </c>
      <c r="BE87" s="86"/>
      <c r="BF87" s="86"/>
      <c r="BG87" s="86" t="s">
        <v>150</v>
      </c>
      <c r="BH87" s="86"/>
      <c r="BI87" s="86"/>
      <c r="BJ87" s="86" t="s">
        <v>151</v>
      </c>
      <c r="BK87" s="86"/>
      <c r="BL87" s="86"/>
      <c r="BM87" s="86" t="s">
        <v>152</v>
      </c>
      <c r="BN87" s="86"/>
      <c r="BO87" s="86"/>
      <c r="BP87" s="6"/>
      <c r="BQ87" s="86" t="s">
        <v>83</v>
      </c>
      <c r="BR87" s="86"/>
      <c r="BS87" s="86"/>
      <c r="BT87" s="86"/>
      <c r="BU87" s="86"/>
      <c r="BV87" s="86"/>
      <c r="BW87" s="86" t="s">
        <v>117</v>
      </c>
      <c r="BX87" s="86"/>
      <c r="BY87" s="86"/>
      <c r="BZ87" s="86" t="s">
        <v>150</v>
      </c>
      <c r="CA87" s="86"/>
      <c r="CB87" s="86"/>
      <c r="CC87" s="86" t="s">
        <v>151</v>
      </c>
      <c r="CD87" s="86"/>
      <c r="CE87" s="86"/>
      <c r="CF87" s="86" t="s">
        <v>152</v>
      </c>
      <c r="CG87" s="86"/>
      <c r="CH87" s="86"/>
      <c r="CI87" s="86" t="s">
        <v>83</v>
      </c>
      <c r="CJ87" s="86"/>
      <c r="CK87" s="86"/>
      <c r="CL87" s="86"/>
      <c r="CM87" s="86"/>
      <c r="CN87" s="86"/>
      <c r="CO87" s="86" t="s">
        <v>117</v>
      </c>
      <c r="CP87" s="86"/>
      <c r="CQ87" s="86"/>
      <c r="CR87" s="86" t="s">
        <v>150</v>
      </c>
      <c r="CS87" s="86"/>
      <c r="CT87" s="86"/>
      <c r="CU87" s="86" t="s">
        <v>151</v>
      </c>
      <c r="CV87" s="86"/>
      <c r="CW87" s="86"/>
      <c r="CX87" s="86" t="s">
        <v>152</v>
      </c>
      <c r="CY87" s="86"/>
      <c r="CZ87" s="86"/>
    </row>
    <row r="88" spans="1:104" customFormat="1" x14ac:dyDescent="0.45">
      <c r="A88" s="86" t="str">
        <f>MONTH(EDATE(R1,-2))&amp;"月"</f>
        <v>8月</v>
      </c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6"/>
      <c r="Z88" s="86"/>
      <c r="AA88" s="86"/>
      <c r="AB88" s="86"/>
      <c r="AC88" s="86"/>
      <c r="AD88" s="86"/>
      <c r="AE88" s="7"/>
      <c r="AF88" s="86" t="str">
        <f>AF53</f>
        <v>11月</v>
      </c>
      <c r="AG88" s="86"/>
      <c r="AH88" s="86"/>
      <c r="AI88" s="86"/>
      <c r="AJ88" s="86"/>
      <c r="AK88" s="86"/>
      <c r="AL88" s="86"/>
      <c r="AM88" s="86"/>
      <c r="AN88" s="86"/>
      <c r="AO88" s="86" t="s">
        <v>120</v>
      </c>
      <c r="AP88" s="86"/>
      <c r="AQ88" s="86"/>
      <c r="AR88" s="86" t="s">
        <v>119</v>
      </c>
      <c r="AS88" s="86"/>
      <c r="AT88" s="86"/>
      <c r="AU88" s="86" t="s">
        <v>118</v>
      </c>
      <c r="AV88" s="86"/>
      <c r="AW88" s="86"/>
      <c r="AX88" s="86" t="str">
        <f>AF53</f>
        <v>11月</v>
      </c>
      <c r="AY88" s="86"/>
      <c r="AZ88" s="86"/>
      <c r="BA88" s="86"/>
      <c r="BB88" s="86"/>
      <c r="BC88" s="86"/>
      <c r="BD88" s="86"/>
      <c r="BE88" s="86"/>
      <c r="BF88" s="86"/>
      <c r="BG88" s="86" t="s">
        <v>120</v>
      </c>
      <c r="BH88" s="86"/>
      <c r="BI88" s="86"/>
      <c r="BJ88" s="86" t="s">
        <v>119</v>
      </c>
      <c r="BK88" s="86"/>
      <c r="BL88" s="86"/>
      <c r="BM88" s="86" t="s">
        <v>118</v>
      </c>
      <c r="BN88" s="86"/>
      <c r="BO88" s="86"/>
      <c r="BP88" s="6"/>
      <c r="BQ88" s="86" t="str">
        <f>BQ53</f>
        <v>10月</v>
      </c>
      <c r="BR88" s="86"/>
      <c r="BS88" s="86"/>
      <c r="BT88" s="86"/>
      <c r="BU88" s="86"/>
      <c r="BV88" s="86"/>
      <c r="BW88" s="86"/>
      <c r="BX88" s="86"/>
      <c r="BY88" s="86"/>
      <c r="BZ88" s="86" t="s">
        <v>120</v>
      </c>
      <c r="CA88" s="86"/>
      <c r="CB88" s="86"/>
      <c r="CC88" s="86" t="s">
        <v>119</v>
      </c>
      <c r="CD88" s="86"/>
      <c r="CE88" s="86"/>
      <c r="CF88" s="86" t="s">
        <v>118</v>
      </c>
      <c r="CG88" s="86"/>
      <c r="CH88" s="86"/>
      <c r="CI88" s="86" t="str">
        <f>BQ53</f>
        <v>10月</v>
      </c>
      <c r="CJ88" s="86"/>
      <c r="CK88" s="86"/>
      <c r="CL88" s="86"/>
      <c r="CM88" s="86"/>
      <c r="CN88" s="86"/>
      <c r="CO88" s="86"/>
      <c r="CP88" s="86"/>
      <c r="CQ88" s="86"/>
      <c r="CR88" s="86" t="s">
        <v>120</v>
      </c>
      <c r="CS88" s="86"/>
      <c r="CT88" s="86"/>
      <c r="CU88" s="86" t="s">
        <v>119</v>
      </c>
      <c r="CV88" s="86"/>
      <c r="CW88" s="86"/>
      <c r="CX88" s="86" t="s">
        <v>118</v>
      </c>
      <c r="CY88" s="86"/>
      <c r="CZ88" s="86"/>
    </row>
    <row r="89" spans="1:104" customFormat="1" x14ac:dyDescent="0.45">
      <c r="A89" s="100" t="s">
        <v>30</v>
      </c>
      <c r="B89" s="100"/>
      <c r="C89" s="100"/>
      <c r="D89" s="100"/>
      <c r="E89" s="100"/>
      <c r="F89" s="100"/>
      <c r="G89" s="88">
        <f>IFERROR(L89*Y89*U89,0)</f>
        <v>0</v>
      </c>
      <c r="H89" s="88"/>
      <c r="I89" s="88"/>
      <c r="J89" s="88"/>
      <c r="K89" s="88"/>
      <c r="L89" s="106">
        <f>SUMIFS(見積!見積数,見積!報告者名,'C'!K$1,見積!月,A$88,見積!年,YEAR(EDATE('C'!R1,-2)))</f>
        <v>0</v>
      </c>
      <c r="M89" s="106"/>
      <c r="N89" s="106"/>
      <c r="O89" s="106"/>
      <c r="P89" s="88">
        <f>SUMIFS(見積!見積額,見積!報告者名,'C'!K$1,見積!月,A$88,見積!年,YEAR(EDATE('C'!R1,-2)))</f>
        <v>0</v>
      </c>
      <c r="Q89" s="88"/>
      <c r="R89" s="88"/>
      <c r="S89" s="88"/>
      <c r="T89" s="88"/>
      <c r="U89" s="107">
        <f>VLOOKUP('C'!$K$1,受注率!$A$3:$P$15,12,FALSE)</f>
        <v>5.0697084917617236E-2</v>
      </c>
      <c r="V89" s="107"/>
      <c r="W89" s="107"/>
      <c r="X89" s="107"/>
      <c r="Y89" s="88" t="str">
        <f>IFERROR(P89/L89,"")</f>
        <v/>
      </c>
      <c r="Z89" s="88"/>
      <c r="AA89" s="88"/>
      <c r="AB89" s="88"/>
      <c r="AC89" s="88"/>
      <c r="AD89" s="88"/>
      <c r="AE89" s="25"/>
      <c r="AF89" s="100" t="s">
        <v>30</v>
      </c>
      <c r="AG89" s="100"/>
      <c r="AH89" s="100"/>
      <c r="AI89" s="100"/>
      <c r="AJ89" s="100"/>
      <c r="AK89" s="100"/>
      <c r="AL89" s="105">
        <f>AU54-AO89</f>
        <v>0</v>
      </c>
      <c r="AM89" s="105"/>
      <c r="AN89" s="105"/>
      <c r="AO89" s="88">
        <f>AU89*AR89</f>
        <v>0</v>
      </c>
      <c r="AP89" s="88"/>
      <c r="AQ89" s="88"/>
      <c r="AR89" s="104">
        <v>0.9</v>
      </c>
      <c r="AS89" s="104"/>
      <c r="AT89" s="104"/>
      <c r="AU89" s="88">
        <f>SUMIFS(予算!目標金額,予算!対象ユーザー名,'C'!K$1,予算!予算月,AF$88)</f>
        <v>0</v>
      </c>
      <c r="AV89" s="88"/>
      <c r="AW89" s="88"/>
      <c r="AX89" s="100" t="s">
        <v>30</v>
      </c>
      <c r="AY89" s="100"/>
      <c r="AZ89" s="100"/>
      <c r="BA89" s="100"/>
      <c r="BB89" s="100"/>
      <c r="BC89" s="100"/>
      <c r="BD89" s="105">
        <f>AU54-BG89</f>
        <v>0</v>
      </c>
      <c r="BE89" s="105"/>
      <c r="BF89" s="105"/>
      <c r="BG89" s="88">
        <f>BM89*BJ89</f>
        <v>0</v>
      </c>
      <c r="BH89" s="88"/>
      <c r="BI89" s="88"/>
      <c r="BJ89" s="104">
        <v>1</v>
      </c>
      <c r="BK89" s="104"/>
      <c r="BL89" s="104"/>
      <c r="BM89" s="88">
        <f>SUMIFS(予算!目標金額,予算!対象ユーザー名,'C'!K$1,予算!予算月,AX$88)</f>
        <v>0</v>
      </c>
      <c r="BN89" s="88"/>
      <c r="BO89" s="88"/>
      <c r="BP89" s="6"/>
      <c r="BQ89" s="100" t="s">
        <v>30</v>
      </c>
      <c r="BR89" s="100"/>
      <c r="BS89" s="100"/>
      <c r="BT89" s="100"/>
      <c r="BU89" s="100"/>
      <c r="BV89" s="100"/>
      <c r="BW89" s="105">
        <f>BW54-BZ89</f>
        <v>0</v>
      </c>
      <c r="BX89" s="105"/>
      <c r="BY89" s="105"/>
      <c r="BZ89" s="88">
        <f>CF89*CC89</f>
        <v>0</v>
      </c>
      <c r="CA89" s="88"/>
      <c r="CB89" s="88"/>
      <c r="CC89" s="104">
        <v>1</v>
      </c>
      <c r="CD89" s="104"/>
      <c r="CE89" s="104"/>
      <c r="CF89" s="88">
        <f>SUMIFS(予算!目標金額,予算!対象ユーザー名,'C'!$K$1,予算!予算月,BQ$88)</f>
        <v>0</v>
      </c>
      <c r="CG89" s="88"/>
      <c r="CH89" s="88"/>
      <c r="CI89" s="100" t="s">
        <v>30</v>
      </c>
      <c r="CJ89" s="100"/>
      <c r="CK89" s="100"/>
      <c r="CL89" s="100"/>
      <c r="CM89" s="100"/>
      <c r="CN89" s="100"/>
      <c r="CO89" s="105">
        <f>BW54-CR89</f>
        <v>0</v>
      </c>
      <c r="CP89" s="105"/>
      <c r="CQ89" s="105"/>
      <c r="CR89" s="88">
        <f>CX89*CU89</f>
        <v>0</v>
      </c>
      <c r="CS89" s="88"/>
      <c r="CT89" s="88"/>
      <c r="CU89" s="104">
        <v>1.05</v>
      </c>
      <c r="CV89" s="104"/>
      <c r="CW89" s="104"/>
      <c r="CX89" s="88">
        <f>SUMIFS(予算!目標金額,予算!対象ユーザー名,'C'!$K$1,予算!予算月,BQ$80)</f>
        <v>0</v>
      </c>
      <c r="CY89" s="88"/>
      <c r="CZ89" s="88"/>
    </row>
    <row r="90" spans="1:104" customFormat="1" x14ac:dyDescent="0.45">
      <c r="A90" s="100" t="s">
        <v>100</v>
      </c>
      <c r="B90" s="100"/>
      <c r="C90" s="100"/>
      <c r="D90" s="100"/>
      <c r="E90" s="100"/>
      <c r="F90" s="100"/>
      <c r="G90" s="88">
        <f>IFERROR(L90*Y90*U90,0)</f>
        <v>0</v>
      </c>
      <c r="H90" s="88"/>
      <c r="I90" s="88"/>
      <c r="J90" s="88"/>
      <c r="K90" s="88"/>
      <c r="L90" s="106">
        <f>SUMIFS(見積!見積数,見積!報告者名,'C'!K$1,見積!月,A$88,見積!工種,A90,見積!年,YEAR(EDATE('C'!R1,-2)))</f>
        <v>0</v>
      </c>
      <c r="M90" s="106"/>
      <c r="N90" s="106"/>
      <c r="O90" s="106"/>
      <c r="P90" s="88">
        <f>SUMIFS(見積!見積額,見積!報告者名,'C'!K$1,見積!月,A$88,見積!工種,A90,見積!年,YEAR(EDATE('C'!R1,-2)))</f>
        <v>0</v>
      </c>
      <c r="Q90" s="88"/>
      <c r="R90" s="88"/>
      <c r="S90" s="88"/>
      <c r="T90" s="88"/>
      <c r="U90" s="107">
        <f>VLOOKUP('C'!$K$1,受注率!$A$3:$P$15,13,FALSE)</f>
        <v>6.3157894736842107E-2</v>
      </c>
      <c r="V90" s="107"/>
      <c r="W90" s="107"/>
      <c r="X90" s="107"/>
      <c r="Y90" s="88" t="str">
        <f>IFERROR(P90/L90,"")</f>
        <v/>
      </c>
      <c r="Z90" s="88"/>
      <c r="AA90" s="88"/>
      <c r="AB90" s="88"/>
      <c r="AC90" s="88"/>
      <c r="AD90" s="88"/>
      <c r="AE90" s="25"/>
      <c r="AF90" s="100" t="s">
        <v>100</v>
      </c>
      <c r="AG90" s="100"/>
      <c r="AH90" s="100"/>
      <c r="AI90" s="100"/>
      <c r="AJ90" s="100"/>
      <c r="AK90" s="100"/>
      <c r="AL90" s="105">
        <f>AU55-AO90</f>
        <v>0</v>
      </c>
      <c r="AM90" s="105"/>
      <c r="AN90" s="105"/>
      <c r="AO90" s="88">
        <f t="shared" ref="AO90:AO93" si="112">AU90*AR90</f>
        <v>0</v>
      </c>
      <c r="AP90" s="88"/>
      <c r="AQ90" s="88"/>
      <c r="AR90" s="104">
        <v>0.9</v>
      </c>
      <c r="AS90" s="104"/>
      <c r="AT90" s="104"/>
      <c r="AU90" s="88">
        <f>SUMIFS(予算!AP,予算!対象ユーザー名,'C'!$K$1,予算!予算月,AF$88)</f>
        <v>0</v>
      </c>
      <c r="AV90" s="88"/>
      <c r="AW90" s="88"/>
      <c r="AX90" s="100" t="s">
        <v>100</v>
      </c>
      <c r="AY90" s="100"/>
      <c r="AZ90" s="100"/>
      <c r="BA90" s="100"/>
      <c r="BB90" s="100"/>
      <c r="BC90" s="100"/>
      <c r="BD90" s="105">
        <f>AU55-BG90</f>
        <v>0</v>
      </c>
      <c r="BE90" s="105"/>
      <c r="BF90" s="105"/>
      <c r="BG90" s="88">
        <f t="shared" ref="BG90:BG93" si="113">BM90*BJ90</f>
        <v>0</v>
      </c>
      <c r="BH90" s="88"/>
      <c r="BI90" s="88"/>
      <c r="BJ90" s="104">
        <v>1</v>
      </c>
      <c r="BK90" s="104"/>
      <c r="BL90" s="104"/>
      <c r="BM90" s="88">
        <f>SUMIFS(予算!AP,予算!対象ユーザー名,'C'!$K$1,予算!予算月,AX$88)</f>
        <v>0</v>
      </c>
      <c r="BN90" s="88"/>
      <c r="BO90" s="88"/>
      <c r="BP90" s="6"/>
      <c r="BQ90" s="100" t="s">
        <v>100</v>
      </c>
      <c r="BR90" s="100"/>
      <c r="BS90" s="100"/>
      <c r="BT90" s="100"/>
      <c r="BU90" s="100"/>
      <c r="BV90" s="100"/>
      <c r="BW90" s="105">
        <f>BW55-BZ90</f>
        <v>0</v>
      </c>
      <c r="BX90" s="105"/>
      <c r="BY90" s="105"/>
      <c r="BZ90" s="88">
        <f t="shared" ref="BZ90:BZ93" si="114">CF90*CC90</f>
        <v>0</v>
      </c>
      <c r="CA90" s="88"/>
      <c r="CB90" s="88"/>
      <c r="CC90" s="104">
        <v>1</v>
      </c>
      <c r="CD90" s="104"/>
      <c r="CE90" s="104"/>
      <c r="CF90" s="88">
        <f>SUMIFS(予算!AP,予算!対象ユーザー名,'C'!$K$1,予算!予算月,BQ$88)</f>
        <v>0</v>
      </c>
      <c r="CG90" s="88"/>
      <c r="CH90" s="88"/>
      <c r="CI90" s="100" t="s">
        <v>100</v>
      </c>
      <c r="CJ90" s="100"/>
      <c r="CK90" s="100"/>
      <c r="CL90" s="100"/>
      <c r="CM90" s="100"/>
      <c r="CN90" s="100"/>
      <c r="CO90" s="105">
        <f>BW55-CR90</f>
        <v>0</v>
      </c>
      <c r="CP90" s="105"/>
      <c r="CQ90" s="105"/>
      <c r="CR90" s="88">
        <f t="shared" ref="CR90:CR93" si="115">CX90*CU90</f>
        <v>0</v>
      </c>
      <c r="CS90" s="88"/>
      <c r="CT90" s="88"/>
      <c r="CU90" s="104">
        <v>1.05</v>
      </c>
      <c r="CV90" s="104"/>
      <c r="CW90" s="104"/>
      <c r="CX90" s="88">
        <f>SUMIFS(予算!AP,予算!対象ユーザー名,'C'!$K$1,予算!予算月,BQ$80)</f>
        <v>0</v>
      </c>
      <c r="CY90" s="88"/>
      <c r="CZ90" s="88"/>
    </row>
    <row r="91" spans="1:104" customFormat="1" x14ac:dyDescent="0.45">
      <c r="A91" s="100" t="s">
        <v>101</v>
      </c>
      <c r="B91" s="100"/>
      <c r="C91" s="100"/>
      <c r="D91" s="100"/>
      <c r="E91" s="100"/>
      <c r="F91" s="100"/>
      <c r="G91" s="88">
        <f>IFERROR(L91*Y91*U91,0)</f>
        <v>0</v>
      </c>
      <c r="H91" s="88"/>
      <c r="I91" s="88"/>
      <c r="J91" s="88"/>
      <c r="K91" s="88"/>
      <c r="L91" s="106">
        <f>SUMIFS(見積!見積数,見積!報告者名,'C'!K$1,見積!月,A$88,見積!工種,A91,見積!年,YEAR(EDATE('C'!R1,-2)))</f>
        <v>0</v>
      </c>
      <c r="M91" s="106"/>
      <c r="N91" s="106"/>
      <c r="O91" s="106"/>
      <c r="P91" s="88">
        <f>SUMIFS(見積!見積額,見積!報告者名,'C'!K$1,見積!月,A$88,見積!工種,A91,見積!年,YEAR(EDATE('C'!R1,-2)))</f>
        <v>0</v>
      </c>
      <c r="Q91" s="88"/>
      <c r="R91" s="88"/>
      <c r="S91" s="88"/>
      <c r="T91" s="88"/>
      <c r="U91" s="107">
        <f>VLOOKUP('C'!$K$1,受注率!$A$3:$P$15,14,FALSE)</f>
        <v>0.12121212121212122</v>
      </c>
      <c r="V91" s="107"/>
      <c r="W91" s="107"/>
      <c r="X91" s="107"/>
      <c r="Y91" s="88" t="str">
        <f>IFERROR(P91/L91,"")</f>
        <v/>
      </c>
      <c r="Z91" s="88"/>
      <c r="AA91" s="88"/>
      <c r="AB91" s="88"/>
      <c r="AC91" s="88"/>
      <c r="AD91" s="88"/>
      <c r="AE91" s="25"/>
      <c r="AF91" s="100" t="s">
        <v>101</v>
      </c>
      <c r="AG91" s="100"/>
      <c r="AH91" s="100"/>
      <c r="AI91" s="100"/>
      <c r="AJ91" s="100"/>
      <c r="AK91" s="100"/>
      <c r="AL91" s="105">
        <f>AU56-AO91</f>
        <v>0</v>
      </c>
      <c r="AM91" s="105"/>
      <c r="AN91" s="105"/>
      <c r="AO91" s="88">
        <f t="shared" si="112"/>
        <v>0</v>
      </c>
      <c r="AP91" s="88"/>
      <c r="AQ91" s="88"/>
      <c r="AR91" s="104">
        <v>0.9</v>
      </c>
      <c r="AS91" s="104"/>
      <c r="AT91" s="104"/>
      <c r="AU91" s="88">
        <f>SUMIFS(予算!SP,予算!対象ユーザー名,'C'!$K$1,予算!予算月,AF$88)</f>
        <v>0</v>
      </c>
      <c r="AV91" s="88"/>
      <c r="AW91" s="88"/>
      <c r="AX91" s="100" t="s">
        <v>101</v>
      </c>
      <c r="AY91" s="100"/>
      <c r="AZ91" s="100"/>
      <c r="BA91" s="100"/>
      <c r="BB91" s="100"/>
      <c r="BC91" s="100"/>
      <c r="BD91" s="105">
        <f>AU56-BG91</f>
        <v>0</v>
      </c>
      <c r="BE91" s="105"/>
      <c r="BF91" s="105"/>
      <c r="BG91" s="88">
        <f t="shared" si="113"/>
        <v>0</v>
      </c>
      <c r="BH91" s="88"/>
      <c r="BI91" s="88"/>
      <c r="BJ91" s="104">
        <v>1</v>
      </c>
      <c r="BK91" s="104"/>
      <c r="BL91" s="104"/>
      <c r="BM91" s="88">
        <f>SUMIFS(予算!SP,予算!対象ユーザー名,'C'!$K$1,予算!予算月,AX$88)</f>
        <v>0</v>
      </c>
      <c r="BN91" s="88"/>
      <c r="BO91" s="88"/>
      <c r="BP91" s="6"/>
      <c r="BQ91" s="100" t="s">
        <v>101</v>
      </c>
      <c r="BR91" s="100"/>
      <c r="BS91" s="100"/>
      <c r="BT91" s="100"/>
      <c r="BU91" s="100"/>
      <c r="BV91" s="100"/>
      <c r="BW91" s="105">
        <f>BW56-BZ91</f>
        <v>0</v>
      </c>
      <c r="BX91" s="105"/>
      <c r="BY91" s="105"/>
      <c r="BZ91" s="88">
        <f t="shared" si="114"/>
        <v>0</v>
      </c>
      <c r="CA91" s="88"/>
      <c r="CB91" s="88"/>
      <c r="CC91" s="104">
        <v>1</v>
      </c>
      <c r="CD91" s="104"/>
      <c r="CE91" s="104"/>
      <c r="CF91" s="88">
        <f>SUMIFS(予算!SP,予算!対象ユーザー名,'C'!$K$1,予算!予算月,BQ$88)</f>
        <v>0</v>
      </c>
      <c r="CG91" s="88"/>
      <c r="CH91" s="88"/>
      <c r="CI91" s="100" t="s">
        <v>101</v>
      </c>
      <c r="CJ91" s="100"/>
      <c r="CK91" s="100"/>
      <c r="CL91" s="100"/>
      <c r="CM91" s="100"/>
      <c r="CN91" s="100"/>
      <c r="CO91" s="105">
        <f>BW56-CR91</f>
        <v>0</v>
      </c>
      <c r="CP91" s="105"/>
      <c r="CQ91" s="105"/>
      <c r="CR91" s="88">
        <f t="shared" si="115"/>
        <v>0</v>
      </c>
      <c r="CS91" s="88"/>
      <c r="CT91" s="88"/>
      <c r="CU91" s="104">
        <v>1.05</v>
      </c>
      <c r="CV91" s="104"/>
      <c r="CW91" s="104"/>
      <c r="CX91" s="88">
        <f>SUMIFS(予算!SP,予算!対象ユーザー名,'C'!$K$1,予算!予算月,BQ$80)</f>
        <v>0</v>
      </c>
      <c r="CY91" s="88"/>
      <c r="CZ91" s="88"/>
    </row>
    <row r="92" spans="1:104" customFormat="1" x14ac:dyDescent="0.45">
      <c r="A92" s="100" t="s">
        <v>102</v>
      </c>
      <c r="B92" s="100"/>
      <c r="C92" s="100"/>
      <c r="D92" s="100"/>
      <c r="E92" s="100"/>
      <c r="F92" s="100"/>
      <c r="G92" s="88">
        <f>IFERROR(L92*Y92*U92,0)</f>
        <v>0</v>
      </c>
      <c r="H92" s="88"/>
      <c r="I92" s="88"/>
      <c r="J92" s="88"/>
      <c r="K92" s="88"/>
      <c r="L92" s="106">
        <f>SUMIFS(見積!見積数,見積!報告者名,'C'!K$1,見積!月,A$88,見積!工種,A92,見積!年,YEAR(EDATE('C'!R1,-2)))</f>
        <v>0</v>
      </c>
      <c r="M92" s="106"/>
      <c r="N92" s="106"/>
      <c r="O92" s="106"/>
      <c r="P92" s="88">
        <f>SUMIFS(見積!見積額,見積!報告者名,'C'!K$1,見積!月,A$88,見積!工種,A92,見積!年,YEAR(EDATE('C'!R1,-2)))</f>
        <v>0</v>
      </c>
      <c r="Q92" s="88"/>
      <c r="R92" s="88"/>
      <c r="S92" s="88"/>
      <c r="T92" s="88"/>
      <c r="U92" s="107">
        <f>VLOOKUP('C'!$K$1,受注率!$A$3:$P$15,15,FALSE)</f>
        <v>4.5454545454545456E-2</v>
      </c>
      <c r="V92" s="107"/>
      <c r="W92" s="107"/>
      <c r="X92" s="107"/>
      <c r="Y92" s="88" t="str">
        <f>IFERROR(P92/L92,"")</f>
        <v/>
      </c>
      <c r="Z92" s="88"/>
      <c r="AA92" s="88"/>
      <c r="AB92" s="88"/>
      <c r="AC92" s="88"/>
      <c r="AD92" s="88"/>
      <c r="AE92" s="25"/>
      <c r="AF92" s="100" t="s">
        <v>102</v>
      </c>
      <c r="AG92" s="100"/>
      <c r="AH92" s="100"/>
      <c r="AI92" s="100"/>
      <c r="AJ92" s="100"/>
      <c r="AK92" s="100"/>
      <c r="AL92" s="105">
        <f>AU57-AO92</f>
        <v>0</v>
      </c>
      <c r="AM92" s="105"/>
      <c r="AN92" s="105"/>
      <c r="AO92" s="88">
        <f t="shared" si="112"/>
        <v>0</v>
      </c>
      <c r="AP92" s="88"/>
      <c r="AQ92" s="88"/>
      <c r="AR92" s="104">
        <v>0.9</v>
      </c>
      <c r="AS92" s="104"/>
      <c r="AT92" s="104"/>
      <c r="AU92" s="88">
        <f>SUMIFS(予算!TB,予算!対象ユーザー名,'C'!$K$1,予算!予算月,AF$88)</f>
        <v>0</v>
      </c>
      <c r="AV92" s="88"/>
      <c r="AW92" s="88"/>
      <c r="AX92" s="100" t="s">
        <v>102</v>
      </c>
      <c r="AY92" s="100"/>
      <c r="AZ92" s="100"/>
      <c r="BA92" s="100"/>
      <c r="BB92" s="100"/>
      <c r="BC92" s="100"/>
      <c r="BD92" s="105">
        <f>AU57-BG92</f>
        <v>0</v>
      </c>
      <c r="BE92" s="105"/>
      <c r="BF92" s="105"/>
      <c r="BG92" s="88">
        <f t="shared" si="113"/>
        <v>0</v>
      </c>
      <c r="BH92" s="88"/>
      <c r="BI92" s="88"/>
      <c r="BJ92" s="104">
        <v>1</v>
      </c>
      <c r="BK92" s="104"/>
      <c r="BL92" s="104"/>
      <c r="BM92" s="88">
        <f>SUMIFS(予算!TB,予算!対象ユーザー名,'C'!$K$1,予算!予算月,AX$88)</f>
        <v>0</v>
      </c>
      <c r="BN92" s="88"/>
      <c r="BO92" s="88"/>
      <c r="BP92" s="6"/>
      <c r="BQ92" s="100" t="s">
        <v>102</v>
      </c>
      <c r="BR92" s="100"/>
      <c r="BS92" s="100"/>
      <c r="BT92" s="100"/>
      <c r="BU92" s="100"/>
      <c r="BV92" s="100"/>
      <c r="BW92" s="105">
        <f>BW57-BZ92</f>
        <v>0</v>
      </c>
      <c r="BX92" s="105"/>
      <c r="BY92" s="105"/>
      <c r="BZ92" s="88">
        <f t="shared" si="114"/>
        <v>0</v>
      </c>
      <c r="CA92" s="88"/>
      <c r="CB92" s="88"/>
      <c r="CC92" s="104">
        <v>1</v>
      </c>
      <c r="CD92" s="104"/>
      <c r="CE92" s="104"/>
      <c r="CF92" s="88">
        <f>SUMIFS(予算!TB,予算!対象ユーザー名,'C'!$K$1,予算!予算月,BQ$88)</f>
        <v>0</v>
      </c>
      <c r="CG92" s="88"/>
      <c r="CH92" s="88"/>
      <c r="CI92" s="100" t="s">
        <v>102</v>
      </c>
      <c r="CJ92" s="100"/>
      <c r="CK92" s="100"/>
      <c r="CL92" s="100"/>
      <c r="CM92" s="100"/>
      <c r="CN92" s="100"/>
      <c r="CO92" s="105">
        <f>BW57-CR92</f>
        <v>0</v>
      </c>
      <c r="CP92" s="105"/>
      <c r="CQ92" s="105"/>
      <c r="CR92" s="88">
        <f t="shared" si="115"/>
        <v>0</v>
      </c>
      <c r="CS92" s="88"/>
      <c r="CT92" s="88"/>
      <c r="CU92" s="104">
        <v>1.05</v>
      </c>
      <c r="CV92" s="104"/>
      <c r="CW92" s="104"/>
      <c r="CX92" s="88">
        <f>SUMIFS(予算!TB,予算!対象ユーザー名,'C'!$K$1,予算!予算月,BQ$80)</f>
        <v>0</v>
      </c>
      <c r="CY92" s="88"/>
      <c r="CZ92" s="88"/>
    </row>
    <row r="93" spans="1:104" customFormat="1" x14ac:dyDescent="0.45">
      <c r="A93" s="100" t="s">
        <v>103</v>
      </c>
      <c r="B93" s="100"/>
      <c r="C93" s="100"/>
      <c r="D93" s="100"/>
      <c r="E93" s="100"/>
      <c r="F93" s="100"/>
      <c r="G93" s="88">
        <f>IFERROR(L93*Y93*U93,0)</f>
        <v>0</v>
      </c>
      <c r="H93" s="88"/>
      <c r="I93" s="88"/>
      <c r="J93" s="88"/>
      <c r="K93" s="88"/>
      <c r="L93" s="106">
        <f>L89-L90-L91-L92</f>
        <v>0</v>
      </c>
      <c r="M93" s="106"/>
      <c r="N93" s="106"/>
      <c r="O93" s="106"/>
      <c r="P93" s="88">
        <f>P89-P90-P91-P92</f>
        <v>0</v>
      </c>
      <c r="Q93" s="88"/>
      <c r="R93" s="88"/>
      <c r="S93" s="88"/>
      <c r="T93" s="88"/>
      <c r="U93" s="107">
        <f>VLOOKUP('C'!$K$1,受注率!$A$3:$P$16,11,FALSE)</f>
        <v>2.6315789473684209E-2</v>
      </c>
      <c r="V93" s="107"/>
      <c r="W93" s="107"/>
      <c r="X93" s="107"/>
      <c r="Y93" s="88" t="str">
        <f>IFERROR(P93/L93,"")</f>
        <v/>
      </c>
      <c r="Z93" s="88"/>
      <c r="AA93" s="88"/>
      <c r="AB93" s="88"/>
      <c r="AC93" s="88"/>
      <c r="AD93" s="88"/>
      <c r="AE93" s="25"/>
      <c r="AF93" s="100" t="s">
        <v>103</v>
      </c>
      <c r="AG93" s="100"/>
      <c r="AH93" s="100"/>
      <c r="AI93" s="100"/>
      <c r="AJ93" s="100"/>
      <c r="AK93" s="100"/>
      <c r="AL93" s="105">
        <f>AU58-AO93</f>
        <v>0</v>
      </c>
      <c r="AM93" s="105"/>
      <c r="AN93" s="105"/>
      <c r="AO93" s="88">
        <f t="shared" si="112"/>
        <v>0</v>
      </c>
      <c r="AP93" s="88"/>
      <c r="AQ93" s="88"/>
      <c r="AR93" s="104">
        <v>0.9</v>
      </c>
      <c r="AS93" s="104"/>
      <c r="AT93" s="104"/>
      <c r="AU93" s="88">
        <f>SUMIFS(予算!その他,予算!対象ユーザー名,'C'!$K$1,予算!予算月,AF$88)</f>
        <v>0</v>
      </c>
      <c r="AV93" s="88"/>
      <c r="AW93" s="88"/>
      <c r="AX93" s="100" t="s">
        <v>103</v>
      </c>
      <c r="AY93" s="100"/>
      <c r="AZ93" s="100"/>
      <c r="BA93" s="100"/>
      <c r="BB93" s="100"/>
      <c r="BC93" s="100"/>
      <c r="BD93" s="105">
        <f>AU58-BG93</f>
        <v>0</v>
      </c>
      <c r="BE93" s="105"/>
      <c r="BF93" s="105"/>
      <c r="BG93" s="88">
        <f t="shared" si="113"/>
        <v>0</v>
      </c>
      <c r="BH93" s="88"/>
      <c r="BI93" s="88"/>
      <c r="BJ93" s="104">
        <v>1</v>
      </c>
      <c r="BK93" s="104"/>
      <c r="BL93" s="104"/>
      <c r="BM93" s="88">
        <f>SUMIFS(予算!その他,予算!対象ユーザー名,'C'!$K$1,予算!予算月,AX$88)</f>
        <v>0</v>
      </c>
      <c r="BN93" s="88"/>
      <c r="BO93" s="88"/>
      <c r="BP93" s="6"/>
      <c r="BQ93" s="100" t="s">
        <v>103</v>
      </c>
      <c r="BR93" s="100"/>
      <c r="BS93" s="100"/>
      <c r="BT93" s="100"/>
      <c r="BU93" s="100"/>
      <c r="BV93" s="100"/>
      <c r="BW93" s="105">
        <f>BW58-BZ93</f>
        <v>0</v>
      </c>
      <c r="BX93" s="105"/>
      <c r="BY93" s="105"/>
      <c r="BZ93" s="88">
        <f t="shared" si="114"/>
        <v>0</v>
      </c>
      <c r="CA93" s="88"/>
      <c r="CB93" s="88"/>
      <c r="CC93" s="104">
        <v>1</v>
      </c>
      <c r="CD93" s="104"/>
      <c r="CE93" s="104"/>
      <c r="CF93" s="88">
        <f>SUMIFS(予算!その他,予算!対象ユーザー名,'C'!$K$1,予算!予算月,BQ$88)</f>
        <v>0</v>
      </c>
      <c r="CG93" s="88"/>
      <c r="CH93" s="88"/>
      <c r="CI93" s="100" t="s">
        <v>103</v>
      </c>
      <c r="CJ93" s="100"/>
      <c r="CK93" s="100"/>
      <c r="CL93" s="100"/>
      <c r="CM93" s="100"/>
      <c r="CN93" s="100"/>
      <c r="CO93" s="105">
        <f>BW58-CR93</f>
        <v>0</v>
      </c>
      <c r="CP93" s="105"/>
      <c r="CQ93" s="105"/>
      <c r="CR93" s="88">
        <f t="shared" si="115"/>
        <v>0</v>
      </c>
      <c r="CS93" s="88"/>
      <c r="CT93" s="88"/>
      <c r="CU93" s="104">
        <v>1.05</v>
      </c>
      <c r="CV93" s="104"/>
      <c r="CW93" s="104"/>
      <c r="CX93" s="88">
        <f>SUMIFS(予算!その他,予算!対象ユーザー名,'C'!$K$1,予算!予算月,BQ$80)</f>
        <v>0</v>
      </c>
      <c r="CY93" s="88"/>
      <c r="CZ93" s="88"/>
    </row>
    <row r="94" spans="1:104" customFormat="1" ht="11.25" customHeight="1" x14ac:dyDescent="0.4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</row>
    <row r="95" spans="1:104" customFormat="1" hidden="1" x14ac:dyDescent="0.45">
      <c r="A95" t="s">
        <v>41</v>
      </c>
      <c r="J95" s="6"/>
    </row>
    <row r="96" spans="1:104" hidden="1" x14ac:dyDescent="0.45">
      <c r="A96" t="s">
        <v>42</v>
      </c>
    </row>
    <row r="97" spans="1:91" hidden="1" x14ac:dyDescent="0.45">
      <c r="A97" s="146" t="s">
        <v>13</v>
      </c>
      <c r="B97" s="147"/>
      <c r="C97" s="147"/>
      <c r="D97" s="147"/>
      <c r="E97" s="147"/>
      <c r="F97" s="148"/>
      <c r="G97" s="123" t="s">
        <v>30</v>
      </c>
      <c r="H97" s="124"/>
      <c r="I97" s="124"/>
      <c r="J97" s="124"/>
      <c r="K97" s="125"/>
      <c r="L97" s="135" t="s">
        <v>1</v>
      </c>
      <c r="M97" s="136"/>
      <c r="N97" s="136"/>
      <c r="O97" s="136"/>
      <c r="P97" s="137"/>
      <c r="Q97" s="135" t="s">
        <v>2</v>
      </c>
      <c r="R97" s="136"/>
      <c r="S97" s="136"/>
      <c r="T97" s="136"/>
      <c r="U97" s="137"/>
      <c r="V97" s="135" t="s">
        <v>3</v>
      </c>
      <c r="W97" s="136"/>
      <c r="X97" s="136"/>
      <c r="Y97" s="136"/>
      <c r="Z97" s="137"/>
      <c r="AA97" s="123" t="s">
        <v>14</v>
      </c>
      <c r="AB97" s="124"/>
      <c r="AC97" s="124"/>
      <c r="AD97" s="124"/>
      <c r="AE97" s="125"/>
      <c r="AF97" s="135" t="s">
        <v>15</v>
      </c>
      <c r="AG97" s="136"/>
      <c r="AH97" s="136"/>
      <c r="AI97" s="136"/>
      <c r="AJ97" s="137"/>
      <c r="AK97" s="135" t="s">
        <v>16</v>
      </c>
      <c r="AL97" s="136"/>
      <c r="AM97" s="136"/>
      <c r="AN97" s="136"/>
      <c r="AO97" s="137"/>
      <c r="AP97" s="135" t="s">
        <v>17</v>
      </c>
      <c r="AQ97" s="136"/>
      <c r="AR97" s="136"/>
      <c r="AS97" s="136"/>
      <c r="AT97" s="137"/>
      <c r="AU97" s="123" t="s">
        <v>18</v>
      </c>
      <c r="AV97" s="124"/>
      <c r="AW97" s="124"/>
      <c r="AX97" s="124"/>
      <c r="AY97" s="125"/>
      <c r="AZ97" s="135" t="s">
        <v>19</v>
      </c>
      <c r="BA97" s="136"/>
      <c r="BB97" s="136"/>
      <c r="BC97" s="136"/>
      <c r="BD97" s="137"/>
      <c r="BE97" s="135" t="s">
        <v>20</v>
      </c>
      <c r="BF97" s="136"/>
      <c r="BG97" s="136"/>
      <c r="BH97" s="136"/>
      <c r="BI97" s="137"/>
      <c r="BJ97" s="135" t="s">
        <v>21</v>
      </c>
      <c r="BK97" s="136"/>
      <c r="BL97" s="136"/>
      <c r="BM97" s="136"/>
      <c r="BN97" s="137"/>
      <c r="BO97" s="123" t="s">
        <v>22</v>
      </c>
      <c r="BP97" s="124"/>
      <c r="BQ97" s="124"/>
      <c r="BR97" s="124"/>
      <c r="BS97" s="125"/>
      <c r="BT97" s="135" t="s">
        <v>23</v>
      </c>
      <c r="BU97" s="136"/>
      <c r="BV97" s="136"/>
      <c r="BW97" s="136"/>
      <c r="BX97" s="137"/>
      <c r="BY97" s="135" t="s">
        <v>24</v>
      </c>
      <c r="BZ97" s="136"/>
      <c r="CA97" s="136"/>
      <c r="CB97" s="136"/>
      <c r="CC97" s="137"/>
      <c r="CD97" s="135" t="s">
        <v>25</v>
      </c>
      <c r="CE97" s="136"/>
      <c r="CF97" s="136"/>
      <c r="CG97" s="136"/>
      <c r="CH97" s="137"/>
      <c r="CI97" s="123" t="s">
        <v>26</v>
      </c>
      <c r="CJ97" s="124"/>
      <c r="CK97" s="124"/>
      <c r="CL97" s="124"/>
      <c r="CM97" s="125"/>
    </row>
    <row r="98" spans="1:91" hidden="1" x14ac:dyDescent="0.45">
      <c r="A98" s="149"/>
      <c r="B98" s="150"/>
      <c r="C98" s="150"/>
      <c r="D98" s="150"/>
      <c r="E98" s="150"/>
      <c r="F98" s="151"/>
      <c r="G98" s="123" t="s">
        <v>13</v>
      </c>
      <c r="H98" s="124"/>
      <c r="I98" s="125"/>
      <c r="J98" s="123" t="s">
        <v>5</v>
      </c>
      <c r="K98" s="125"/>
      <c r="L98" s="135" t="s">
        <v>13</v>
      </c>
      <c r="M98" s="136"/>
      <c r="N98" s="137"/>
      <c r="O98" s="135" t="s">
        <v>5</v>
      </c>
      <c r="P98" s="137"/>
      <c r="Q98" s="135" t="s">
        <v>13</v>
      </c>
      <c r="R98" s="136"/>
      <c r="S98" s="137"/>
      <c r="T98" s="135" t="s">
        <v>5</v>
      </c>
      <c r="U98" s="137"/>
      <c r="V98" s="135" t="s">
        <v>13</v>
      </c>
      <c r="W98" s="136"/>
      <c r="X98" s="137"/>
      <c r="Y98" s="135" t="s">
        <v>5</v>
      </c>
      <c r="Z98" s="137"/>
      <c r="AA98" s="123" t="s">
        <v>13</v>
      </c>
      <c r="AB98" s="124"/>
      <c r="AC98" s="125"/>
      <c r="AD98" s="123" t="s">
        <v>5</v>
      </c>
      <c r="AE98" s="125"/>
      <c r="AF98" s="135" t="s">
        <v>13</v>
      </c>
      <c r="AG98" s="136"/>
      <c r="AH98" s="137"/>
      <c r="AI98" s="135" t="s">
        <v>5</v>
      </c>
      <c r="AJ98" s="137"/>
      <c r="AK98" s="135" t="s">
        <v>13</v>
      </c>
      <c r="AL98" s="136"/>
      <c r="AM98" s="137"/>
      <c r="AN98" s="135" t="s">
        <v>5</v>
      </c>
      <c r="AO98" s="137"/>
      <c r="AP98" s="135" t="s">
        <v>13</v>
      </c>
      <c r="AQ98" s="136"/>
      <c r="AR98" s="137"/>
      <c r="AS98" s="135" t="s">
        <v>5</v>
      </c>
      <c r="AT98" s="137"/>
      <c r="AU98" s="123" t="s">
        <v>13</v>
      </c>
      <c r="AV98" s="124"/>
      <c r="AW98" s="125"/>
      <c r="AX98" s="123" t="s">
        <v>5</v>
      </c>
      <c r="AY98" s="125"/>
      <c r="AZ98" s="135" t="s">
        <v>13</v>
      </c>
      <c r="BA98" s="136"/>
      <c r="BB98" s="137"/>
      <c r="BC98" s="135" t="s">
        <v>5</v>
      </c>
      <c r="BD98" s="137"/>
      <c r="BE98" s="135" t="s">
        <v>13</v>
      </c>
      <c r="BF98" s="136"/>
      <c r="BG98" s="137"/>
      <c r="BH98" s="135" t="s">
        <v>5</v>
      </c>
      <c r="BI98" s="137"/>
      <c r="BJ98" s="135" t="s">
        <v>13</v>
      </c>
      <c r="BK98" s="136"/>
      <c r="BL98" s="137"/>
      <c r="BM98" s="135" t="s">
        <v>5</v>
      </c>
      <c r="BN98" s="137"/>
      <c r="BO98" s="123" t="s">
        <v>13</v>
      </c>
      <c r="BP98" s="124"/>
      <c r="BQ98" s="125"/>
      <c r="BR98" s="123" t="s">
        <v>5</v>
      </c>
      <c r="BS98" s="125"/>
      <c r="BT98" s="135" t="s">
        <v>13</v>
      </c>
      <c r="BU98" s="136"/>
      <c r="BV98" s="137"/>
      <c r="BW98" s="135" t="s">
        <v>5</v>
      </c>
      <c r="BX98" s="137"/>
      <c r="BY98" s="135" t="s">
        <v>13</v>
      </c>
      <c r="BZ98" s="136"/>
      <c r="CA98" s="137"/>
      <c r="CB98" s="135" t="s">
        <v>5</v>
      </c>
      <c r="CC98" s="137"/>
      <c r="CD98" s="135" t="s">
        <v>13</v>
      </c>
      <c r="CE98" s="136"/>
      <c r="CF98" s="137"/>
      <c r="CG98" s="135" t="s">
        <v>5</v>
      </c>
      <c r="CH98" s="137"/>
      <c r="CI98" s="123" t="s">
        <v>13</v>
      </c>
      <c r="CJ98" s="124"/>
      <c r="CK98" s="125"/>
      <c r="CL98" s="123" t="s">
        <v>5</v>
      </c>
      <c r="CM98" s="125"/>
    </row>
    <row r="99" spans="1:91" hidden="1" x14ac:dyDescent="0.45">
      <c r="A99" s="146" t="s">
        <v>138</v>
      </c>
      <c r="B99" s="147"/>
      <c r="C99" s="147"/>
      <c r="D99" s="147"/>
      <c r="E99" s="135" t="s">
        <v>131</v>
      </c>
      <c r="F99" s="137"/>
      <c r="G99" s="81">
        <f>G104+G109</f>
        <v>0</v>
      </c>
      <c r="H99" s="82"/>
      <c r="I99" s="83"/>
      <c r="J99" s="84" t="e">
        <f>G99/G100</f>
        <v>#DIV/0!</v>
      </c>
      <c r="K99" s="85"/>
      <c r="L99" s="78">
        <f>L104+L109</f>
        <v>0</v>
      </c>
      <c r="M99" s="79"/>
      <c r="N99" s="80"/>
      <c r="O99" s="76" t="e">
        <f>L99/L100</f>
        <v>#DIV/0!</v>
      </c>
      <c r="P99" s="77"/>
      <c r="Q99" s="78">
        <f>Q104+Q109</f>
        <v>0</v>
      </c>
      <c r="R99" s="79"/>
      <c r="S99" s="80"/>
      <c r="T99" s="76" t="e">
        <f>Q99/Q100</f>
        <v>#DIV/0!</v>
      </c>
      <c r="U99" s="77"/>
      <c r="V99" s="78">
        <f>V104+V109</f>
        <v>0</v>
      </c>
      <c r="W99" s="79"/>
      <c r="X99" s="80"/>
      <c r="Y99" s="76" t="e">
        <f>V99/V100</f>
        <v>#DIV/0!</v>
      </c>
      <c r="Z99" s="77"/>
      <c r="AA99" s="81">
        <f>AA104+AA109</f>
        <v>0</v>
      </c>
      <c r="AB99" s="82"/>
      <c r="AC99" s="83"/>
      <c r="AD99" s="84" t="e">
        <f>AA99/AA100</f>
        <v>#DIV/0!</v>
      </c>
      <c r="AE99" s="85"/>
      <c r="AF99" s="78">
        <f>AF104+AF109</f>
        <v>0</v>
      </c>
      <c r="AG99" s="79"/>
      <c r="AH99" s="80"/>
      <c r="AI99" s="76" t="e">
        <f>AF99/AF100</f>
        <v>#DIV/0!</v>
      </c>
      <c r="AJ99" s="77"/>
      <c r="AK99" s="78">
        <f>AK104+AK109</f>
        <v>0</v>
      </c>
      <c r="AL99" s="79"/>
      <c r="AM99" s="80"/>
      <c r="AN99" s="76" t="e">
        <f>AK99/AK100</f>
        <v>#DIV/0!</v>
      </c>
      <c r="AO99" s="77"/>
      <c r="AP99" s="78">
        <f>AP104+AP109</f>
        <v>0</v>
      </c>
      <c r="AQ99" s="79"/>
      <c r="AR99" s="80"/>
      <c r="AS99" s="76" t="e">
        <f>AP99/AP100</f>
        <v>#DIV/0!</v>
      </c>
      <c r="AT99" s="77"/>
      <c r="AU99" s="81">
        <f>AU104+AU109</f>
        <v>0</v>
      </c>
      <c r="AV99" s="82"/>
      <c r="AW99" s="83"/>
      <c r="AX99" s="84" t="e">
        <f>AU99/AU100</f>
        <v>#DIV/0!</v>
      </c>
      <c r="AY99" s="85"/>
      <c r="AZ99" s="78">
        <f>AZ104+AZ109</f>
        <v>0</v>
      </c>
      <c r="BA99" s="79"/>
      <c r="BB99" s="80"/>
      <c r="BC99" s="76" t="e">
        <f>AZ99/AZ100</f>
        <v>#DIV/0!</v>
      </c>
      <c r="BD99" s="77"/>
      <c r="BE99" s="78">
        <f>BE104+BE109</f>
        <v>0</v>
      </c>
      <c r="BF99" s="79"/>
      <c r="BG99" s="80"/>
      <c r="BH99" s="76" t="e">
        <f>BE99/BE100</f>
        <v>#DIV/0!</v>
      </c>
      <c r="BI99" s="77"/>
      <c r="BJ99" s="78">
        <f>BJ104+BJ109</f>
        <v>0</v>
      </c>
      <c r="BK99" s="79"/>
      <c r="BL99" s="80"/>
      <c r="BM99" s="76" t="e">
        <f>BJ99/BJ100</f>
        <v>#DIV/0!</v>
      </c>
      <c r="BN99" s="77"/>
      <c r="BO99" s="81">
        <f>BO104+BO109</f>
        <v>0</v>
      </c>
      <c r="BP99" s="82"/>
      <c r="BQ99" s="83"/>
      <c r="BR99" s="84" t="e">
        <f>BO99/BO100</f>
        <v>#DIV/0!</v>
      </c>
      <c r="BS99" s="85"/>
      <c r="BT99" s="78">
        <f>BT104+BT109</f>
        <v>0</v>
      </c>
      <c r="BU99" s="79"/>
      <c r="BV99" s="80"/>
      <c r="BW99" s="76" t="e">
        <f>BT99/BT100</f>
        <v>#DIV/0!</v>
      </c>
      <c r="BX99" s="77"/>
      <c r="BY99" s="78">
        <f>BY104+BY109</f>
        <v>0</v>
      </c>
      <c r="BZ99" s="79"/>
      <c r="CA99" s="80"/>
      <c r="CB99" s="76" t="e">
        <f>BY99/BY100</f>
        <v>#DIV/0!</v>
      </c>
      <c r="CC99" s="77"/>
      <c r="CD99" s="78">
        <f>CD104+CD109</f>
        <v>0</v>
      </c>
      <c r="CE99" s="79"/>
      <c r="CF99" s="80"/>
      <c r="CG99" s="76" t="e">
        <f>CD99/CD100</f>
        <v>#DIV/0!</v>
      </c>
      <c r="CH99" s="77"/>
      <c r="CI99" s="81">
        <f>CI104+CI109</f>
        <v>0</v>
      </c>
      <c r="CJ99" s="82"/>
      <c r="CK99" s="83"/>
      <c r="CL99" s="84" t="e">
        <f>CI99/CI100</f>
        <v>#DIV/0!</v>
      </c>
      <c r="CM99" s="85"/>
    </row>
    <row r="100" spans="1:91" hidden="1" x14ac:dyDescent="0.45">
      <c r="A100" s="152"/>
      <c r="B100" s="153"/>
      <c r="C100" s="153"/>
      <c r="D100" s="153"/>
      <c r="E100" s="135" t="s">
        <v>93</v>
      </c>
      <c r="F100" s="137"/>
      <c r="G100" s="81">
        <f>G105+G110</f>
        <v>0</v>
      </c>
      <c r="H100" s="82"/>
      <c r="I100" s="83"/>
      <c r="J100" s="123"/>
      <c r="K100" s="125"/>
      <c r="L100" s="78">
        <f t="shared" ref="L100:L103" si="116">L105+L110</f>
        <v>0</v>
      </c>
      <c r="M100" s="79"/>
      <c r="N100" s="80"/>
      <c r="O100" s="109"/>
      <c r="P100" s="111"/>
      <c r="Q100" s="78">
        <f t="shared" ref="Q100:Q103" si="117">Q105+Q110</f>
        <v>0</v>
      </c>
      <c r="R100" s="79"/>
      <c r="S100" s="80"/>
      <c r="T100" s="109"/>
      <c r="U100" s="111"/>
      <c r="V100" s="78">
        <f t="shared" ref="V100:V103" si="118">V105+V110</f>
        <v>0</v>
      </c>
      <c r="W100" s="79"/>
      <c r="X100" s="80"/>
      <c r="Y100" s="109"/>
      <c r="Z100" s="111"/>
      <c r="AA100" s="81">
        <f>AA105+AA110</f>
        <v>0</v>
      </c>
      <c r="AB100" s="82"/>
      <c r="AC100" s="83"/>
      <c r="AD100" s="123"/>
      <c r="AE100" s="125"/>
      <c r="AF100" s="78">
        <f t="shared" ref="AF100:AF103" si="119">AF105+AF110</f>
        <v>0</v>
      </c>
      <c r="AG100" s="79"/>
      <c r="AH100" s="80"/>
      <c r="AI100" s="109"/>
      <c r="AJ100" s="111"/>
      <c r="AK100" s="78">
        <f t="shared" ref="AK100:AK103" si="120">AK105+AK110</f>
        <v>0</v>
      </c>
      <c r="AL100" s="79"/>
      <c r="AM100" s="80"/>
      <c r="AN100" s="109"/>
      <c r="AO100" s="111"/>
      <c r="AP100" s="78">
        <f t="shared" ref="AP100:AP103" si="121">AP105+AP110</f>
        <v>0</v>
      </c>
      <c r="AQ100" s="79"/>
      <c r="AR100" s="80"/>
      <c r="AS100" s="109"/>
      <c r="AT100" s="111"/>
      <c r="AU100" s="81">
        <f>AU105+AU110</f>
        <v>0</v>
      </c>
      <c r="AV100" s="82"/>
      <c r="AW100" s="83"/>
      <c r="AX100" s="123"/>
      <c r="AY100" s="125"/>
      <c r="AZ100" s="78">
        <f t="shared" ref="AZ100:AZ103" si="122">AZ105+AZ110</f>
        <v>0</v>
      </c>
      <c r="BA100" s="79"/>
      <c r="BB100" s="80"/>
      <c r="BC100" s="109"/>
      <c r="BD100" s="111"/>
      <c r="BE100" s="78">
        <f t="shared" ref="BE100:BE103" si="123">BE105+BE110</f>
        <v>0</v>
      </c>
      <c r="BF100" s="79"/>
      <c r="BG100" s="80"/>
      <c r="BH100" s="109"/>
      <c r="BI100" s="111"/>
      <c r="BJ100" s="78">
        <f t="shared" ref="BJ100:BJ103" si="124">BJ105+BJ110</f>
        <v>0</v>
      </c>
      <c r="BK100" s="79"/>
      <c r="BL100" s="80"/>
      <c r="BM100" s="109"/>
      <c r="BN100" s="111"/>
      <c r="BO100" s="81">
        <f>BO105+BO110</f>
        <v>0</v>
      </c>
      <c r="BP100" s="82"/>
      <c r="BQ100" s="83"/>
      <c r="BR100" s="123"/>
      <c r="BS100" s="125"/>
      <c r="BT100" s="78">
        <f t="shared" ref="BT100:BT103" si="125">BT105+BT110</f>
        <v>0</v>
      </c>
      <c r="BU100" s="79"/>
      <c r="BV100" s="80"/>
      <c r="BW100" s="109"/>
      <c r="BX100" s="111"/>
      <c r="BY100" s="78">
        <f t="shared" ref="BY100:BY103" si="126">BY105+BY110</f>
        <v>0</v>
      </c>
      <c r="BZ100" s="79"/>
      <c r="CA100" s="80"/>
      <c r="CB100" s="109"/>
      <c r="CC100" s="111"/>
      <c r="CD100" s="78">
        <f t="shared" ref="CD100:CD103" si="127">CD105+CD110</f>
        <v>0</v>
      </c>
      <c r="CE100" s="79"/>
      <c r="CF100" s="80"/>
      <c r="CG100" s="109"/>
      <c r="CH100" s="111"/>
      <c r="CI100" s="81">
        <f>CI105+CI110</f>
        <v>0</v>
      </c>
      <c r="CJ100" s="82"/>
      <c r="CK100" s="83"/>
      <c r="CL100" s="123"/>
      <c r="CM100" s="125"/>
    </row>
    <row r="101" spans="1:91" hidden="1" x14ac:dyDescent="0.45">
      <c r="A101" s="152"/>
      <c r="B101" s="153"/>
      <c r="C101" s="153"/>
      <c r="D101" s="153"/>
      <c r="E101" s="135" t="s">
        <v>132</v>
      </c>
      <c r="F101" s="137"/>
      <c r="G101" s="81">
        <f>G106+G111</f>
        <v>0</v>
      </c>
      <c r="H101" s="82"/>
      <c r="I101" s="83"/>
      <c r="J101" s="17"/>
      <c r="K101" s="18"/>
      <c r="L101" s="78">
        <f t="shared" si="116"/>
        <v>0</v>
      </c>
      <c r="M101" s="79"/>
      <c r="N101" s="80"/>
      <c r="O101" s="11"/>
      <c r="P101" s="12"/>
      <c r="Q101" s="78">
        <f t="shared" si="117"/>
        <v>0</v>
      </c>
      <c r="R101" s="79"/>
      <c r="S101" s="80"/>
      <c r="T101" s="11"/>
      <c r="U101" s="12"/>
      <c r="V101" s="78">
        <f t="shared" si="118"/>
        <v>0</v>
      </c>
      <c r="W101" s="79"/>
      <c r="X101" s="80"/>
      <c r="Y101" s="11"/>
      <c r="Z101" s="12"/>
      <c r="AA101" s="81">
        <f>AA106+AA111</f>
        <v>0</v>
      </c>
      <c r="AB101" s="82"/>
      <c r="AC101" s="83"/>
      <c r="AD101" s="17"/>
      <c r="AE101" s="18"/>
      <c r="AF101" s="78">
        <f t="shared" si="119"/>
        <v>0</v>
      </c>
      <c r="AG101" s="79"/>
      <c r="AH101" s="80"/>
      <c r="AI101" s="11"/>
      <c r="AJ101" s="12"/>
      <c r="AK101" s="78">
        <f t="shared" si="120"/>
        <v>0</v>
      </c>
      <c r="AL101" s="79"/>
      <c r="AM101" s="80"/>
      <c r="AN101" s="11"/>
      <c r="AO101" s="12"/>
      <c r="AP101" s="78">
        <f t="shared" si="121"/>
        <v>0</v>
      </c>
      <c r="AQ101" s="79"/>
      <c r="AR101" s="80"/>
      <c r="AS101" s="11"/>
      <c r="AT101" s="12"/>
      <c r="AU101" s="81">
        <f>AU106+AU111</f>
        <v>0</v>
      </c>
      <c r="AV101" s="82"/>
      <c r="AW101" s="83"/>
      <c r="AX101" s="17"/>
      <c r="AY101" s="18"/>
      <c r="AZ101" s="78">
        <f t="shared" si="122"/>
        <v>0</v>
      </c>
      <c r="BA101" s="79"/>
      <c r="BB101" s="80"/>
      <c r="BC101" s="11"/>
      <c r="BD101" s="12"/>
      <c r="BE101" s="78">
        <f t="shared" si="123"/>
        <v>0</v>
      </c>
      <c r="BF101" s="79"/>
      <c r="BG101" s="80"/>
      <c r="BH101" s="11"/>
      <c r="BI101" s="12"/>
      <c r="BJ101" s="78">
        <f t="shared" si="124"/>
        <v>0</v>
      </c>
      <c r="BK101" s="79"/>
      <c r="BL101" s="80"/>
      <c r="BM101" s="11"/>
      <c r="BN101" s="12"/>
      <c r="BO101" s="81">
        <f>BO106+BO111</f>
        <v>0</v>
      </c>
      <c r="BP101" s="82"/>
      <c r="BQ101" s="83"/>
      <c r="BR101" s="17"/>
      <c r="BS101" s="18"/>
      <c r="BT101" s="78">
        <f t="shared" si="125"/>
        <v>0</v>
      </c>
      <c r="BU101" s="79"/>
      <c r="BV101" s="80"/>
      <c r="BW101" s="11"/>
      <c r="BX101" s="12"/>
      <c r="BY101" s="78">
        <f t="shared" si="126"/>
        <v>0</v>
      </c>
      <c r="BZ101" s="79"/>
      <c r="CA101" s="80"/>
      <c r="CB101" s="11"/>
      <c r="CC101" s="12"/>
      <c r="CD101" s="78">
        <f t="shared" si="127"/>
        <v>0</v>
      </c>
      <c r="CE101" s="79"/>
      <c r="CF101" s="80"/>
      <c r="CG101" s="11"/>
      <c r="CH101" s="12"/>
      <c r="CI101" s="81">
        <f>CI106+CI111</f>
        <v>0</v>
      </c>
      <c r="CJ101" s="82"/>
      <c r="CK101" s="83"/>
      <c r="CL101" s="17"/>
      <c r="CM101" s="18"/>
    </row>
    <row r="102" spans="1:91" hidden="1" x14ac:dyDescent="0.45">
      <c r="A102" s="152"/>
      <c r="B102" s="153"/>
      <c r="C102" s="153"/>
      <c r="D102" s="153"/>
      <c r="E102" s="135" t="s">
        <v>133</v>
      </c>
      <c r="F102" s="137"/>
      <c r="G102" s="84" t="e">
        <f>G101/G99</f>
        <v>#DIV/0!</v>
      </c>
      <c r="H102" s="96"/>
      <c r="I102" s="85"/>
      <c r="J102" s="17"/>
      <c r="K102" s="18"/>
      <c r="L102" s="76" t="e">
        <f>L101/L99</f>
        <v>#DIV/0!</v>
      </c>
      <c r="M102" s="95"/>
      <c r="N102" s="77"/>
      <c r="O102" s="11"/>
      <c r="P102" s="12"/>
      <c r="Q102" s="76" t="e">
        <f>Q101/Q99</f>
        <v>#DIV/0!</v>
      </c>
      <c r="R102" s="95"/>
      <c r="S102" s="77"/>
      <c r="T102" s="11"/>
      <c r="U102" s="12"/>
      <c r="V102" s="76" t="e">
        <f>V101/V99</f>
        <v>#DIV/0!</v>
      </c>
      <c r="W102" s="95"/>
      <c r="X102" s="77"/>
      <c r="Y102" s="11"/>
      <c r="Z102" s="12"/>
      <c r="AA102" s="84" t="e">
        <f>AA101/AA99</f>
        <v>#DIV/0!</v>
      </c>
      <c r="AB102" s="96"/>
      <c r="AC102" s="85"/>
      <c r="AD102" s="17"/>
      <c r="AE102" s="18"/>
      <c r="AF102" s="76" t="e">
        <f>AF101/AF99</f>
        <v>#DIV/0!</v>
      </c>
      <c r="AG102" s="95"/>
      <c r="AH102" s="77"/>
      <c r="AI102" s="11"/>
      <c r="AJ102" s="12"/>
      <c r="AK102" s="76" t="e">
        <f>AK101/AK99</f>
        <v>#DIV/0!</v>
      </c>
      <c r="AL102" s="95"/>
      <c r="AM102" s="77"/>
      <c r="AN102" s="11"/>
      <c r="AO102" s="12"/>
      <c r="AP102" s="76" t="e">
        <f>AP101/AP99</f>
        <v>#DIV/0!</v>
      </c>
      <c r="AQ102" s="95"/>
      <c r="AR102" s="77"/>
      <c r="AS102" s="11"/>
      <c r="AT102" s="12"/>
      <c r="AU102" s="84" t="e">
        <f>AU101/AU99</f>
        <v>#DIV/0!</v>
      </c>
      <c r="AV102" s="96"/>
      <c r="AW102" s="85"/>
      <c r="AX102" s="17"/>
      <c r="AY102" s="18"/>
      <c r="AZ102" s="76" t="e">
        <f>AZ101/AZ99</f>
        <v>#DIV/0!</v>
      </c>
      <c r="BA102" s="95"/>
      <c r="BB102" s="77"/>
      <c r="BC102" s="11"/>
      <c r="BD102" s="12"/>
      <c r="BE102" s="76" t="e">
        <f>BE101/BE99</f>
        <v>#DIV/0!</v>
      </c>
      <c r="BF102" s="95"/>
      <c r="BG102" s="77"/>
      <c r="BH102" s="11"/>
      <c r="BI102" s="12"/>
      <c r="BJ102" s="76" t="e">
        <f>BJ101/BJ99</f>
        <v>#DIV/0!</v>
      </c>
      <c r="BK102" s="95"/>
      <c r="BL102" s="77"/>
      <c r="BM102" s="11"/>
      <c r="BN102" s="12"/>
      <c r="BO102" s="84" t="e">
        <f>BO101/BO99</f>
        <v>#DIV/0!</v>
      </c>
      <c r="BP102" s="96"/>
      <c r="BQ102" s="85"/>
      <c r="BR102" s="17"/>
      <c r="BS102" s="18"/>
      <c r="BT102" s="76" t="e">
        <f>BT101/BT99</f>
        <v>#DIV/0!</v>
      </c>
      <c r="BU102" s="95"/>
      <c r="BV102" s="77"/>
      <c r="BW102" s="11"/>
      <c r="BX102" s="12"/>
      <c r="BY102" s="76" t="e">
        <f>BY101/BY99</f>
        <v>#DIV/0!</v>
      </c>
      <c r="BZ102" s="95"/>
      <c r="CA102" s="77"/>
      <c r="CB102" s="11"/>
      <c r="CC102" s="12"/>
      <c r="CD102" s="76" t="e">
        <f>CD101/CD99</f>
        <v>#DIV/0!</v>
      </c>
      <c r="CE102" s="95"/>
      <c r="CF102" s="77"/>
      <c r="CG102" s="11"/>
      <c r="CH102" s="12"/>
      <c r="CI102" s="84" t="e">
        <f>CI101/CI99</f>
        <v>#DIV/0!</v>
      </c>
      <c r="CJ102" s="96"/>
      <c r="CK102" s="85"/>
      <c r="CL102" s="17"/>
      <c r="CM102" s="18"/>
    </row>
    <row r="103" spans="1:91" hidden="1" x14ac:dyDescent="0.45">
      <c r="A103" s="149"/>
      <c r="B103" s="150"/>
      <c r="C103" s="150"/>
      <c r="D103" s="150"/>
      <c r="E103" s="135" t="s">
        <v>98</v>
      </c>
      <c r="F103" s="137"/>
      <c r="G103" s="81">
        <f>G108+G113</f>
        <v>0</v>
      </c>
      <c r="H103" s="82"/>
      <c r="I103" s="83"/>
      <c r="J103" s="17"/>
      <c r="K103" s="18"/>
      <c r="L103" s="78">
        <f t="shared" si="116"/>
        <v>0</v>
      </c>
      <c r="M103" s="79"/>
      <c r="N103" s="80"/>
      <c r="O103" s="11"/>
      <c r="P103" s="12"/>
      <c r="Q103" s="78">
        <f t="shared" si="117"/>
        <v>0</v>
      </c>
      <c r="R103" s="79"/>
      <c r="S103" s="80"/>
      <c r="T103" s="11"/>
      <c r="U103" s="12"/>
      <c r="V103" s="78">
        <f t="shared" si="118"/>
        <v>0</v>
      </c>
      <c r="W103" s="79"/>
      <c r="X103" s="80"/>
      <c r="Y103" s="11"/>
      <c r="Z103" s="12"/>
      <c r="AA103" s="81">
        <f>AA108+AA113</f>
        <v>0</v>
      </c>
      <c r="AB103" s="82"/>
      <c r="AC103" s="83"/>
      <c r="AD103" s="17"/>
      <c r="AE103" s="18"/>
      <c r="AF103" s="78">
        <f t="shared" si="119"/>
        <v>0</v>
      </c>
      <c r="AG103" s="79"/>
      <c r="AH103" s="80"/>
      <c r="AI103" s="11"/>
      <c r="AJ103" s="12"/>
      <c r="AK103" s="78">
        <f t="shared" si="120"/>
        <v>0</v>
      </c>
      <c r="AL103" s="79"/>
      <c r="AM103" s="80"/>
      <c r="AN103" s="11"/>
      <c r="AO103" s="12"/>
      <c r="AP103" s="78">
        <f t="shared" si="121"/>
        <v>0</v>
      </c>
      <c r="AQ103" s="79"/>
      <c r="AR103" s="80"/>
      <c r="AS103" s="11"/>
      <c r="AT103" s="12"/>
      <c r="AU103" s="81">
        <f>AU108+AU113</f>
        <v>0</v>
      </c>
      <c r="AV103" s="82"/>
      <c r="AW103" s="83"/>
      <c r="AX103" s="17"/>
      <c r="AY103" s="18"/>
      <c r="AZ103" s="78">
        <f t="shared" si="122"/>
        <v>0</v>
      </c>
      <c r="BA103" s="79"/>
      <c r="BB103" s="80"/>
      <c r="BC103" s="11"/>
      <c r="BD103" s="12"/>
      <c r="BE103" s="78">
        <f t="shared" si="123"/>
        <v>0</v>
      </c>
      <c r="BF103" s="79"/>
      <c r="BG103" s="80"/>
      <c r="BH103" s="11"/>
      <c r="BI103" s="12"/>
      <c r="BJ103" s="78">
        <f t="shared" si="124"/>
        <v>0</v>
      </c>
      <c r="BK103" s="79"/>
      <c r="BL103" s="80"/>
      <c r="BM103" s="11"/>
      <c r="BN103" s="12"/>
      <c r="BO103" s="81">
        <f>BO108+BO113</f>
        <v>0</v>
      </c>
      <c r="BP103" s="82"/>
      <c r="BQ103" s="83"/>
      <c r="BR103" s="17"/>
      <c r="BS103" s="18"/>
      <c r="BT103" s="78">
        <f t="shared" si="125"/>
        <v>0</v>
      </c>
      <c r="BU103" s="79"/>
      <c r="BV103" s="80"/>
      <c r="BW103" s="11"/>
      <c r="BX103" s="12"/>
      <c r="BY103" s="78">
        <f t="shared" si="126"/>
        <v>0</v>
      </c>
      <c r="BZ103" s="79"/>
      <c r="CA103" s="80"/>
      <c r="CB103" s="11"/>
      <c r="CC103" s="12"/>
      <c r="CD103" s="78">
        <f t="shared" si="127"/>
        <v>0</v>
      </c>
      <c r="CE103" s="79"/>
      <c r="CF103" s="80"/>
      <c r="CG103" s="11"/>
      <c r="CH103" s="12"/>
      <c r="CI103" s="81">
        <f>CI108+CI113</f>
        <v>0</v>
      </c>
      <c r="CJ103" s="82"/>
      <c r="CK103" s="83"/>
      <c r="CL103" s="17"/>
      <c r="CM103" s="18"/>
    </row>
    <row r="104" spans="1:91" hidden="1" x14ac:dyDescent="0.45">
      <c r="A104" s="86" t="s">
        <v>30</v>
      </c>
      <c r="B104" s="86"/>
      <c r="C104" s="86" t="s">
        <v>43</v>
      </c>
      <c r="D104" s="86"/>
      <c r="E104" s="135" t="s">
        <v>131</v>
      </c>
      <c r="F104" s="137"/>
      <c r="G104" s="81">
        <f>AA104+AU104+BO104+CI104</f>
        <v>0</v>
      </c>
      <c r="H104" s="82"/>
      <c r="I104" s="83"/>
      <c r="J104" s="84" t="e">
        <f>G104/G105</f>
        <v>#DIV/0!</v>
      </c>
      <c r="K104" s="85"/>
      <c r="L104" s="78">
        <f>L114+L122</f>
        <v>0</v>
      </c>
      <c r="M104" s="110"/>
      <c r="N104" s="111"/>
      <c r="O104" s="76" t="e">
        <f>L104/L105</f>
        <v>#DIV/0!</v>
      </c>
      <c r="P104" s="77"/>
      <c r="Q104" s="78">
        <f>Q114+Q122</f>
        <v>0</v>
      </c>
      <c r="R104" s="110"/>
      <c r="S104" s="111"/>
      <c r="T104" s="76" t="e">
        <f>Q104/Q105</f>
        <v>#DIV/0!</v>
      </c>
      <c r="U104" s="77"/>
      <c r="V104" s="78">
        <f>V114+V122</f>
        <v>0</v>
      </c>
      <c r="W104" s="110"/>
      <c r="X104" s="111"/>
      <c r="Y104" s="76" t="e">
        <f>V104/V105</f>
        <v>#DIV/0!</v>
      </c>
      <c r="Z104" s="77"/>
      <c r="AA104" s="81">
        <f>L104+Q104+V104</f>
        <v>0</v>
      </c>
      <c r="AB104" s="82"/>
      <c r="AC104" s="83"/>
      <c r="AD104" s="84" t="e">
        <f>AA104/AA105</f>
        <v>#DIV/0!</v>
      </c>
      <c r="AE104" s="85"/>
      <c r="AF104" s="78">
        <f>AF114+AF122</f>
        <v>0</v>
      </c>
      <c r="AG104" s="110"/>
      <c r="AH104" s="111"/>
      <c r="AI104" s="76" t="e">
        <f>AF104/AF105</f>
        <v>#DIV/0!</v>
      </c>
      <c r="AJ104" s="77"/>
      <c r="AK104" s="78">
        <f>AK114+AK122</f>
        <v>0</v>
      </c>
      <c r="AL104" s="110"/>
      <c r="AM104" s="111"/>
      <c r="AN104" s="76" t="e">
        <f>AK104/AK105</f>
        <v>#DIV/0!</v>
      </c>
      <c r="AO104" s="77"/>
      <c r="AP104" s="78">
        <f>AP114+AP122</f>
        <v>0</v>
      </c>
      <c r="AQ104" s="110"/>
      <c r="AR104" s="111"/>
      <c r="AS104" s="76" t="e">
        <f>AP104/AP105</f>
        <v>#DIV/0!</v>
      </c>
      <c r="AT104" s="77"/>
      <c r="AU104" s="81">
        <f>AF104+AK104+AP104</f>
        <v>0</v>
      </c>
      <c r="AV104" s="82"/>
      <c r="AW104" s="83"/>
      <c r="AX104" s="84" t="e">
        <f>AU104/AU105</f>
        <v>#DIV/0!</v>
      </c>
      <c r="AY104" s="85"/>
      <c r="AZ104" s="78">
        <f>AZ114+AZ122</f>
        <v>0</v>
      </c>
      <c r="BA104" s="110"/>
      <c r="BB104" s="111"/>
      <c r="BC104" s="76" t="e">
        <f>AZ104/AZ105</f>
        <v>#DIV/0!</v>
      </c>
      <c r="BD104" s="77"/>
      <c r="BE104" s="78">
        <f>BE114+BE122</f>
        <v>0</v>
      </c>
      <c r="BF104" s="110"/>
      <c r="BG104" s="111"/>
      <c r="BH104" s="76" t="e">
        <f>BE104/BE105</f>
        <v>#DIV/0!</v>
      </c>
      <c r="BI104" s="77"/>
      <c r="BJ104" s="78">
        <f>BJ114+BJ122</f>
        <v>0</v>
      </c>
      <c r="BK104" s="110"/>
      <c r="BL104" s="111"/>
      <c r="BM104" s="76" t="e">
        <f>BJ104/BJ105</f>
        <v>#DIV/0!</v>
      </c>
      <c r="BN104" s="77"/>
      <c r="BO104" s="81">
        <f>AZ104+BE104+BJ104</f>
        <v>0</v>
      </c>
      <c r="BP104" s="82"/>
      <c r="BQ104" s="83"/>
      <c r="BR104" s="84" t="e">
        <f>BO104/BO105</f>
        <v>#DIV/0!</v>
      </c>
      <c r="BS104" s="85"/>
      <c r="BT104" s="78">
        <f>BT114+BT122</f>
        <v>0</v>
      </c>
      <c r="BU104" s="110"/>
      <c r="BV104" s="111"/>
      <c r="BW104" s="76" t="e">
        <f>BT104/BT105</f>
        <v>#DIV/0!</v>
      </c>
      <c r="BX104" s="77"/>
      <c r="BY104" s="78">
        <f>BY114+BY122</f>
        <v>0</v>
      </c>
      <c r="BZ104" s="110"/>
      <c r="CA104" s="111"/>
      <c r="CB104" s="76" t="e">
        <f>BY104/BY105</f>
        <v>#DIV/0!</v>
      </c>
      <c r="CC104" s="77"/>
      <c r="CD104" s="78">
        <f>CD114+CD122</f>
        <v>0</v>
      </c>
      <c r="CE104" s="110"/>
      <c r="CF104" s="111"/>
      <c r="CG104" s="76" t="e">
        <f>CD104/CD105</f>
        <v>#DIV/0!</v>
      </c>
      <c r="CH104" s="77"/>
      <c r="CI104" s="81">
        <f>BT104+BY104+CD104</f>
        <v>0</v>
      </c>
      <c r="CJ104" s="82"/>
      <c r="CK104" s="83"/>
      <c r="CL104" s="84" t="e">
        <f>CI104/CI105</f>
        <v>#DIV/0!</v>
      </c>
      <c r="CM104" s="85"/>
    </row>
    <row r="105" spans="1:91" ht="19.95" hidden="1" customHeight="1" x14ac:dyDescent="0.45">
      <c r="A105" s="86"/>
      <c r="B105" s="86"/>
      <c r="C105" s="86"/>
      <c r="D105" s="86"/>
      <c r="E105" s="135" t="s">
        <v>93</v>
      </c>
      <c r="F105" s="137"/>
      <c r="G105" s="81">
        <f>AA105+AU105+BO105+CI105</f>
        <v>0</v>
      </c>
      <c r="H105" s="82"/>
      <c r="I105" s="83"/>
      <c r="J105" s="13"/>
      <c r="K105" s="14"/>
      <c r="L105" s="78">
        <f>SUMIFS(予算!LABEU,予算!対象ユーザー名,'C'!$K$1,予算!予算月,'C'!L$97)</f>
        <v>0</v>
      </c>
      <c r="M105" s="79"/>
      <c r="N105" s="80"/>
      <c r="O105" s="15"/>
      <c r="P105" s="16"/>
      <c r="Q105" s="78">
        <f>SUMIFS(予算!LABEU,予算!対象ユーザー名,'C'!$K$1,予算!予算月,'C'!Q$97)</f>
        <v>0</v>
      </c>
      <c r="R105" s="79"/>
      <c r="S105" s="80"/>
      <c r="T105" s="15"/>
      <c r="U105" s="16"/>
      <c r="V105" s="78">
        <f>SUMIFS(予算!LABEU,予算!対象ユーザー名,'C'!$K$1,予算!予算月,'C'!V$97)</f>
        <v>0</v>
      </c>
      <c r="W105" s="79"/>
      <c r="X105" s="80"/>
      <c r="Y105" s="15"/>
      <c r="Z105" s="16"/>
      <c r="AA105" s="81">
        <f>L105+Q105+V105</f>
        <v>0</v>
      </c>
      <c r="AB105" s="82"/>
      <c r="AC105" s="83"/>
      <c r="AD105" s="13"/>
      <c r="AE105" s="14"/>
      <c r="AF105" s="78">
        <f>SUMIFS(予算!LABEU,予算!対象ユーザー名,'C'!$K$1,予算!予算月,'C'!AF$97)</f>
        <v>0</v>
      </c>
      <c r="AG105" s="79"/>
      <c r="AH105" s="80"/>
      <c r="AI105" s="15"/>
      <c r="AJ105" s="16"/>
      <c r="AK105" s="78">
        <f>SUMIFS(予算!LABEU,予算!対象ユーザー名,'C'!$K$1,予算!予算月,'C'!AK$97)</f>
        <v>0</v>
      </c>
      <c r="AL105" s="79"/>
      <c r="AM105" s="80"/>
      <c r="AN105" s="15"/>
      <c r="AO105" s="16"/>
      <c r="AP105" s="78">
        <f>SUMIFS(予算!LABEU,予算!対象ユーザー名,'C'!$K$1,予算!予算月,'C'!AP$97)</f>
        <v>0</v>
      </c>
      <c r="AQ105" s="79"/>
      <c r="AR105" s="80"/>
      <c r="AS105" s="15"/>
      <c r="AT105" s="16"/>
      <c r="AU105" s="81">
        <f>AF105+AK105+AP105</f>
        <v>0</v>
      </c>
      <c r="AV105" s="82"/>
      <c r="AW105" s="83"/>
      <c r="AX105" s="13"/>
      <c r="AY105" s="14"/>
      <c r="AZ105" s="78">
        <f>SUMIFS(予算!LABEU,予算!対象ユーザー名,'C'!$K$1,予算!予算月,'C'!AZ$97)</f>
        <v>0</v>
      </c>
      <c r="BA105" s="79"/>
      <c r="BB105" s="80"/>
      <c r="BC105" s="15"/>
      <c r="BD105" s="16"/>
      <c r="BE105" s="78">
        <f>SUMIFS(予算!LABEU,予算!対象ユーザー名,'C'!$K$1,予算!予算月,'C'!BE$97)</f>
        <v>0</v>
      </c>
      <c r="BF105" s="79"/>
      <c r="BG105" s="80"/>
      <c r="BH105" s="15"/>
      <c r="BI105" s="16"/>
      <c r="BJ105" s="78">
        <f>SUMIFS(予算!LABEU,予算!対象ユーザー名,'C'!$K$1,予算!予算月,'C'!BJ$97)</f>
        <v>0</v>
      </c>
      <c r="BK105" s="79"/>
      <c r="BL105" s="80"/>
      <c r="BM105" s="15"/>
      <c r="BN105" s="16"/>
      <c r="BO105" s="81">
        <f>AZ105+BE105+BJ105</f>
        <v>0</v>
      </c>
      <c r="BP105" s="82"/>
      <c r="BQ105" s="83"/>
      <c r="BR105" s="13"/>
      <c r="BS105" s="14"/>
      <c r="BT105" s="78">
        <f>SUMIFS(予算!LABEU,予算!対象ユーザー名,'C'!$K$1,予算!予算月,'C'!BT$97)</f>
        <v>0</v>
      </c>
      <c r="BU105" s="79"/>
      <c r="BV105" s="80"/>
      <c r="BW105" s="15"/>
      <c r="BX105" s="16"/>
      <c r="BY105" s="78">
        <f>SUMIFS(予算!LABEU,予算!対象ユーザー名,'C'!$K$1,予算!予算月,'C'!BY$97)</f>
        <v>0</v>
      </c>
      <c r="BZ105" s="79"/>
      <c r="CA105" s="80"/>
      <c r="CB105" s="15"/>
      <c r="CC105" s="16"/>
      <c r="CD105" s="78">
        <f>SUMIFS(予算!LABEU,予算!対象ユーザー名,'C'!$K$1,予算!予算月,'C'!CD$97)</f>
        <v>0</v>
      </c>
      <c r="CE105" s="79"/>
      <c r="CF105" s="80"/>
      <c r="CG105" s="15"/>
      <c r="CH105" s="16"/>
      <c r="CI105" s="81">
        <f>BT105+BY105+CD105</f>
        <v>0</v>
      </c>
      <c r="CJ105" s="82"/>
      <c r="CK105" s="83"/>
      <c r="CL105" s="13"/>
      <c r="CM105" s="14"/>
    </row>
    <row r="106" spans="1:91" ht="19.95" hidden="1" customHeight="1" x14ac:dyDescent="0.45">
      <c r="A106" s="86"/>
      <c r="B106" s="86"/>
      <c r="C106" s="86"/>
      <c r="D106" s="86"/>
      <c r="E106" s="135" t="s">
        <v>132</v>
      </c>
      <c r="F106" s="137"/>
      <c r="G106" s="81">
        <f>AA106+AU106+BO106+CI106</f>
        <v>0</v>
      </c>
      <c r="H106" s="82"/>
      <c r="I106" s="83"/>
      <c r="J106" s="81"/>
      <c r="K106" s="83"/>
      <c r="L106" s="78">
        <f>L115+L123</f>
        <v>0</v>
      </c>
      <c r="M106" s="110"/>
      <c r="N106" s="111"/>
      <c r="O106" s="78"/>
      <c r="P106" s="80"/>
      <c r="Q106" s="78">
        <f>Q115+Q123</f>
        <v>0</v>
      </c>
      <c r="R106" s="110"/>
      <c r="S106" s="111"/>
      <c r="T106" s="78"/>
      <c r="U106" s="80"/>
      <c r="V106" s="78">
        <f>V115+V123</f>
        <v>0</v>
      </c>
      <c r="W106" s="110"/>
      <c r="X106" s="111"/>
      <c r="Y106" s="78"/>
      <c r="Z106" s="80"/>
      <c r="AA106" s="81">
        <f>L106+Q106+V106</f>
        <v>0</v>
      </c>
      <c r="AB106" s="82"/>
      <c r="AC106" s="83"/>
      <c r="AD106" s="81"/>
      <c r="AE106" s="83"/>
      <c r="AF106" s="78">
        <f>AF115+AF123</f>
        <v>0</v>
      </c>
      <c r="AG106" s="110"/>
      <c r="AH106" s="111"/>
      <c r="AI106" s="78"/>
      <c r="AJ106" s="80"/>
      <c r="AK106" s="78">
        <f>AK115+AK123</f>
        <v>0</v>
      </c>
      <c r="AL106" s="110"/>
      <c r="AM106" s="111"/>
      <c r="AN106" s="78"/>
      <c r="AO106" s="80"/>
      <c r="AP106" s="78">
        <f>AP115+AP123</f>
        <v>0</v>
      </c>
      <c r="AQ106" s="110"/>
      <c r="AR106" s="111"/>
      <c r="AS106" s="78"/>
      <c r="AT106" s="80"/>
      <c r="AU106" s="81">
        <f>AF106+AK106+AP106</f>
        <v>0</v>
      </c>
      <c r="AV106" s="82"/>
      <c r="AW106" s="83"/>
      <c r="AX106" s="81"/>
      <c r="AY106" s="83"/>
      <c r="AZ106" s="78">
        <f>AZ115+AZ123</f>
        <v>0</v>
      </c>
      <c r="BA106" s="110"/>
      <c r="BB106" s="111"/>
      <c r="BC106" s="78"/>
      <c r="BD106" s="80"/>
      <c r="BE106" s="78">
        <f>BE115+BE123</f>
        <v>0</v>
      </c>
      <c r="BF106" s="110"/>
      <c r="BG106" s="111"/>
      <c r="BH106" s="78"/>
      <c r="BI106" s="80"/>
      <c r="BJ106" s="78">
        <f>BJ115+BJ123</f>
        <v>0</v>
      </c>
      <c r="BK106" s="110"/>
      <c r="BL106" s="111"/>
      <c r="BM106" s="78"/>
      <c r="BN106" s="80"/>
      <c r="BO106" s="81">
        <f>AZ106+BE106+BJ106</f>
        <v>0</v>
      </c>
      <c r="BP106" s="82"/>
      <c r="BQ106" s="83"/>
      <c r="BR106" s="81"/>
      <c r="BS106" s="83"/>
      <c r="BT106" s="78">
        <f>BT115+BT123</f>
        <v>0</v>
      </c>
      <c r="BU106" s="110"/>
      <c r="BV106" s="111"/>
      <c r="BW106" s="78"/>
      <c r="BX106" s="80"/>
      <c r="BY106" s="78">
        <f>BY115+BY123</f>
        <v>0</v>
      </c>
      <c r="BZ106" s="110"/>
      <c r="CA106" s="111"/>
      <c r="CB106" s="78"/>
      <c r="CC106" s="80"/>
      <c r="CD106" s="78">
        <f>CD115+CD123</f>
        <v>0</v>
      </c>
      <c r="CE106" s="110"/>
      <c r="CF106" s="111"/>
      <c r="CG106" s="78"/>
      <c r="CH106" s="80"/>
      <c r="CI106" s="81">
        <f>BT106+BY106+CD106</f>
        <v>0</v>
      </c>
      <c r="CJ106" s="82"/>
      <c r="CK106" s="83"/>
      <c r="CL106" s="81"/>
      <c r="CM106" s="83"/>
    </row>
    <row r="107" spans="1:91" ht="19.95" hidden="1" customHeight="1" x14ac:dyDescent="0.45">
      <c r="A107" s="86"/>
      <c r="B107" s="86"/>
      <c r="C107" s="86"/>
      <c r="D107" s="86"/>
      <c r="E107" s="135" t="s">
        <v>133</v>
      </c>
      <c r="F107" s="137"/>
      <c r="G107" s="84" t="e">
        <f>G106/G104</f>
        <v>#DIV/0!</v>
      </c>
      <c r="H107" s="96"/>
      <c r="I107" s="85"/>
      <c r="J107" s="17"/>
      <c r="K107" s="18"/>
      <c r="L107" s="76" t="e">
        <f>L106/L104</f>
        <v>#DIV/0!</v>
      </c>
      <c r="M107" s="95"/>
      <c r="N107" s="77"/>
      <c r="O107" s="11"/>
      <c r="P107" s="12"/>
      <c r="Q107" s="76" t="e">
        <f>Q106/Q104</f>
        <v>#DIV/0!</v>
      </c>
      <c r="R107" s="95"/>
      <c r="S107" s="77"/>
      <c r="T107" s="11"/>
      <c r="U107" s="12"/>
      <c r="V107" s="76" t="e">
        <f>V106/V104</f>
        <v>#DIV/0!</v>
      </c>
      <c r="W107" s="95"/>
      <c r="X107" s="77"/>
      <c r="Y107" s="11"/>
      <c r="Z107" s="12"/>
      <c r="AA107" s="84" t="e">
        <f>AA106/AA104</f>
        <v>#DIV/0!</v>
      </c>
      <c r="AB107" s="96"/>
      <c r="AC107" s="85"/>
      <c r="AD107" s="17"/>
      <c r="AE107" s="18"/>
      <c r="AF107" s="76" t="e">
        <f>AF106/AF104</f>
        <v>#DIV/0!</v>
      </c>
      <c r="AG107" s="95"/>
      <c r="AH107" s="77"/>
      <c r="AI107" s="11"/>
      <c r="AJ107" s="12"/>
      <c r="AK107" s="76" t="e">
        <f>AK106/AK104</f>
        <v>#DIV/0!</v>
      </c>
      <c r="AL107" s="95"/>
      <c r="AM107" s="77"/>
      <c r="AN107" s="11"/>
      <c r="AO107" s="12"/>
      <c r="AP107" s="76" t="e">
        <f>AP106/AP104</f>
        <v>#DIV/0!</v>
      </c>
      <c r="AQ107" s="95"/>
      <c r="AR107" s="77"/>
      <c r="AS107" s="11"/>
      <c r="AT107" s="12"/>
      <c r="AU107" s="84" t="e">
        <f>AU106/AU104</f>
        <v>#DIV/0!</v>
      </c>
      <c r="AV107" s="96"/>
      <c r="AW107" s="85"/>
      <c r="AX107" s="17"/>
      <c r="AY107" s="18"/>
      <c r="AZ107" s="76" t="e">
        <f>AZ106/AZ104</f>
        <v>#DIV/0!</v>
      </c>
      <c r="BA107" s="95"/>
      <c r="BB107" s="77"/>
      <c r="BC107" s="11"/>
      <c r="BD107" s="12"/>
      <c r="BE107" s="76" t="e">
        <f>BE106/BE104</f>
        <v>#DIV/0!</v>
      </c>
      <c r="BF107" s="95"/>
      <c r="BG107" s="77"/>
      <c r="BH107" s="11"/>
      <c r="BI107" s="12"/>
      <c r="BJ107" s="76" t="e">
        <f>BJ106/BJ104</f>
        <v>#DIV/0!</v>
      </c>
      <c r="BK107" s="95"/>
      <c r="BL107" s="77"/>
      <c r="BM107" s="11"/>
      <c r="BN107" s="12"/>
      <c r="BO107" s="84" t="e">
        <f>BO106/BO104</f>
        <v>#DIV/0!</v>
      </c>
      <c r="BP107" s="96"/>
      <c r="BQ107" s="85"/>
      <c r="BR107" s="17"/>
      <c r="BS107" s="18"/>
      <c r="BT107" s="76" t="e">
        <f>BT106/BT104</f>
        <v>#DIV/0!</v>
      </c>
      <c r="BU107" s="95"/>
      <c r="BV107" s="77"/>
      <c r="BW107" s="11"/>
      <c r="BX107" s="12"/>
      <c r="BY107" s="76" t="e">
        <f>BY106/BY104</f>
        <v>#DIV/0!</v>
      </c>
      <c r="BZ107" s="95"/>
      <c r="CA107" s="77"/>
      <c r="CB107" s="11"/>
      <c r="CC107" s="12"/>
      <c r="CD107" s="76" t="e">
        <f>CD106/CD104</f>
        <v>#DIV/0!</v>
      </c>
      <c r="CE107" s="95"/>
      <c r="CF107" s="77"/>
      <c r="CG107" s="11"/>
      <c r="CH107" s="12"/>
      <c r="CI107" s="84" t="e">
        <f>CI106/CI104</f>
        <v>#DIV/0!</v>
      </c>
      <c r="CJ107" s="96"/>
      <c r="CK107" s="85"/>
      <c r="CL107" s="17"/>
      <c r="CM107" s="18"/>
    </row>
    <row r="108" spans="1:91" hidden="1" x14ac:dyDescent="0.45">
      <c r="A108" s="86"/>
      <c r="B108" s="86"/>
      <c r="C108" s="86"/>
      <c r="D108" s="86"/>
      <c r="E108" s="135" t="s">
        <v>98</v>
      </c>
      <c r="F108" s="137"/>
      <c r="G108" s="81">
        <f>AA108+AU108+BO108+CI108</f>
        <v>0</v>
      </c>
      <c r="H108" s="82"/>
      <c r="I108" s="83"/>
      <c r="J108" s="17"/>
      <c r="K108" s="18"/>
      <c r="L108" s="78">
        <f>L117+L125</f>
        <v>0</v>
      </c>
      <c r="M108" s="110"/>
      <c r="N108" s="111"/>
      <c r="O108" s="11"/>
      <c r="P108" s="12"/>
      <c r="Q108" s="78">
        <f>Q117+Q125</f>
        <v>0</v>
      </c>
      <c r="R108" s="110"/>
      <c r="S108" s="111"/>
      <c r="T108" s="11"/>
      <c r="U108" s="12"/>
      <c r="V108" s="78">
        <f>V117+V125</f>
        <v>0</v>
      </c>
      <c r="W108" s="110"/>
      <c r="X108" s="111"/>
      <c r="Y108" s="11"/>
      <c r="Z108" s="12"/>
      <c r="AA108" s="81">
        <f>L108+Q108+V108</f>
        <v>0</v>
      </c>
      <c r="AB108" s="82"/>
      <c r="AC108" s="83"/>
      <c r="AD108" s="17"/>
      <c r="AE108" s="18"/>
      <c r="AF108" s="78">
        <f>AF117+AF125</f>
        <v>0</v>
      </c>
      <c r="AG108" s="110"/>
      <c r="AH108" s="111"/>
      <c r="AI108" s="11"/>
      <c r="AJ108" s="12"/>
      <c r="AK108" s="78">
        <f>AK117+AK125</f>
        <v>0</v>
      </c>
      <c r="AL108" s="110"/>
      <c r="AM108" s="111"/>
      <c r="AN108" s="11"/>
      <c r="AO108" s="12"/>
      <c r="AP108" s="78">
        <f>AP117+AP125</f>
        <v>0</v>
      </c>
      <c r="AQ108" s="110"/>
      <c r="AR108" s="111"/>
      <c r="AS108" s="11"/>
      <c r="AT108" s="12"/>
      <c r="AU108" s="81">
        <f>AF108+AK108+AP108</f>
        <v>0</v>
      </c>
      <c r="AV108" s="82"/>
      <c r="AW108" s="83"/>
      <c r="AX108" s="17"/>
      <c r="AY108" s="18"/>
      <c r="AZ108" s="78">
        <f>AZ117+AZ125</f>
        <v>0</v>
      </c>
      <c r="BA108" s="110"/>
      <c r="BB108" s="111"/>
      <c r="BC108" s="11"/>
      <c r="BD108" s="12"/>
      <c r="BE108" s="78">
        <f>BE117+BE125</f>
        <v>0</v>
      </c>
      <c r="BF108" s="110"/>
      <c r="BG108" s="111"/>
      <c r="BH108" s="11"/>
      <c r="BI108" s="12"/>
      <c r="BJ108" s="78">
        <f>BJ117+BJ125</f>
        <v>0</v>
      </c>
      <c r="BK108" s="110"/>
      <c r="BL108" s="111"/>
      <c r="BM108" s="11"/>
      <c r="BN108" s="12"/>
      <c r="BO108" s="81">
        <f>AZ108+BE108+BJ108</f>
        <v>0</v>
      </c>
      <c r="BP108" s="82"/>
      <c r="BQ108" s="83"/>
      <c r="BR108" s="17"/>
      <c r="BS108" s="18"/>
      <c r="BT108" s="78">
        <f>BT117+BT125</f>
        <v>0</v>
      </c>
      <c r="BU108" s="110"/>
      <c r="BV108" s="111"/>
      <c r="BW108" s="11"/>
      <c r="BX108" s="12"/>
      <c r="BY108" s="78">
        <f>BY117+BY125</f>
        <v>0</v>
      </c>
      <c r="BZ108" s="110"/>
      <c r="CA108" s="111"/>
      <c r="CB108" s="11"/>
      <c r="CC108" s="12"/>
      <c r="CD108" s="78">
        <f>CD117+CD125</f>
        <v>0</v>
      </c>
      <c r="CE108" s="110"/>
      <c r="CF108" s="111"/>
      <c r="CG108" s="11"/>
      <c r="CH108" s="12"/>
      <c r="CI108" s="81">
        <f>BT108+BY108+CD108</f>
        <v>0</v>
      </c>
      <c r="CJ108" s="82"/>
      <c r="CK108" s="83"/>
      <c r="CL108" s="17"/>
      <c r="CM108" s="18"/>
    </row>
    <row r="109" spans="1:91" hidden="1" x14ac:dyDescent="0.45">
      <c r="A109" s="86"/>
      <c r="B109" s="86"/>
      <c r="C109" s="86" t="s">
        <v>44</v>
      </c>
      <c r="D109" s="86"/>
      <c r="E109" s="135" t="s">
        <v>131</v>
      </c>
      <c r="F109" s="137"/>
      <c r="G109" s="81">
        <f t="shared" ref="G109:G126" si="128">AA109+AU109+BO109+CI109</f>
        <v>0</v>
      </c>
      <c r="H109" s="82"/>
      <c r="I109" s="83"/>
      <c r="J109" s="84" t="e">
        <f>G109/G110</f>
        <v>#DIV/0!</v>
      </c>
      <c r="K109" s="85"/>
      <c r="L109" s="78">
        <f>L118+L126</f>
        <v>0</v>
      </c>
      <c r="M109" s="110"/>
      <c r="N109" s="111"/>
      <c r="O109" s="76" t="e">
        <f>L109/L110</f>
        <v>#DIV/0!</v>
      </c>
      <c r="P109" s="77"/>
      <c r="Q109" s="78">
        <f>Q118+Q126</f>
        <v>0</v>
      </c>
      <c r="R109" s="110"/>
      <c r="S109" s="111"/>
      <c r="T109" s="76" t="e">
        <f>Q109/Q110</f>
        <v>#DIV/0!</v>
      </c>
      <c r="U109" s="77"/>
      <c r="V109" s="78">
        <f>V118+V126</f>
        <v>0</v>
      </c>
      <c r="W109" s="110"/>
      <c r="X109" s="111"/>
      <c r="Y109" s="76" t="e">
        <f>V109/V110</f>
        <v>#DIV/0!</v>
      </c>
      <c r="Z109" s="77"/>
      <c r="AA109" s="81">
        <f t="shared" ref="AA109:AA126" si="129">L109+Q109+V109</f>
        <v>0</v>
      </c>
      <c r="AB109" s="82"/>
      <c r="AC109" s="83"/>
      <c r="AD109" s="84" t="e">
        <f>AA109/AA110</f>
        <v>#DIV/0!</v>
      </c>
      <c r="AE109" s="85"/>
      <c r="AF109" s="78">
        <f>AF118+AF126</f>
        <v>0</v>
      </c>
      <c r="AG109" s="110"/>
      <c r="AH109" s="111"/>
      <c r="AI109" s="76" t="e">
        <f>AF109/AF110</f>
        <v>#DIV/0!</v>
      </c>
      <c r="AJ109" s="77"/>
      <c r="AK109" s="78">
        <f>AK118+AK126</f>
        <v>0</v>
      </c>
      <c r="AL109" s="110"/>
      <c r="AM109" s="111"/>
      <c r="AN109" s="76" t="e">
        <f>AK109/AK110</f>
        <v>#DIV/0!</v>
      </c>
      <c r="AO109" s="77"/>
      <c r="AP109" s="78">
        <f>AP118+AP126</f>
        <v>0</v>
      </c>
      <c r="AQ109" s="110"/>
      <c r="AR109" s="111"/>
      <c r="AS109" s="76" t="e">
        <f>AP109/AP110</f>
        <v>#DIV/0!</v>
      </c>
      <c r="AT109" s="77"/>
      <c r="AU109" s="81">
        <f t="shared" ref="AU109:AU126" si="130">AF109+AK109+AP109</f>
        <v>0</v>
      </c>
      <c r="AV109" s="82"/>
      <c r="AW109" s="83"/>
      <c r="AX109" s="84" t="e">
        <f>AU109/AU110</f>
        <v>#DIV/0!</v>
      </c>
      <c r="AY109" s="85"/>
      <c r="AZ109" s="78">
        <f>AZ118+AZ126</f>
        <v>0</v>
      </c>
      <c r="BA109" s="110"/>
      <c r="BB109" s="111"/>
      <c r="BC109" s="76" t="e">
        <f>AZ109/AZ110</f>
        <v>#DIV/0!</v>
      </c>
      <c r="BD109" s="77"/>
      <c r="BE109" s="78">
        <f>BE118+BE126</f>
        <v>0</v>
      </c>
      <c r="BF109" s="110"/>
      <c r="BG109" s="111"/>
      <c r="BH109" s="76" t="e">
        <f>BE109/BE110</f>
        <v>#DIV/0!</v>
      </c>
      <c r="BI109" s="77"/>
      <c r="BJ109" s="78">
        <f>BJ118+BJ126</f>
        <v>0</v>
      </c>
      <c r="BK109" s="110"/>
      <c r="BL109" s="111"/>
      <c r="BM109" s="76" t="e">
        <f>BJ109/BJ110</f>
        <v>#DIV/0!</v>
      </c>
      <c r="BN109" s="77"/>
      <c r="BO109" s="81">
        <f t="shared" ref="BO109:BO126" si="131">AZ109+BE109+BJ109</f>
        <v>0</v>
      </c>
      <c r="BP109" s="82"/>
      <c r="BQ109" s="83"/>
      <c r="BR109" s="84" t="e">
        <f>BO109/BO110</f>
        <v>#DIV/0!</v>
      </c>
      <c r="BS109" s="85"/>
      <c r="BT109" s="78">
        <f>BT118+BT126</f>
        <v>0</v>
      </c>
      <c r="BU109" s="110"/>
      <c r="BV109" s="111"/>
      <c r="BW109" s="76" t="e">
        <f>BT109/BT110</f>
        <v>#DIV/0!</v>
      </c>
      <c r="BX109" s="77"/>
      <c r="BY109" s="78">
        <f>BY118+BY126</f>
        <v>0</v>
      </c>
      <c r="BZ109" s="110"/>
      <c r="CA109" s="111"/>
      <c r="CB109" s="76" t="e">
        <f>BY109/BY110</f>
        <v>#DIV/0!</v>
      </c>
      <c r="CC109" s="77"/>
      <c r="CD109" s="78">
        <f>CD118+CD126</f>
        <v>0</v>
      </c>
      <c r="CE109" s="110"/>
      <c r="CF109" s="111"/>
      <c r="CG109" s="76" t="e">
        <f>CD109/CD110</f>
        <v>#DIV/0!</v>
      </c>
      <c r="CH109" s="77"/>
      <c r="CI109" s="81">
        <f t="shared" ref="CI109:CI126" si="132">BT109+BY109+CD109</f>
        <v>0</v>
      </c>
      <c r="CJ109" s="82"/>
      <c r="CK109" s="83"/>
      <c r="CL109" s="84" t="e">
        <f>CI109/CI110</f>
        <v>#DIV/0!</v>
      </c>
      <c r="CM109" s="85"/>
    </row>
    <row r="110" spans="1:91" ht="19.95" hidden="1" customHeight="1" x14ac:dyDescent="0.45">
      <c r="A110" s="86"/>
      <c r="B110" s="86"/>
      <c r="C110" s="86"/>
      <c r="D110" s="86"/>
      <c r="E110" s="135" t="s">
        <v>93</v>
      </c>
      <c r="F110" s="137"/>
      <c r="G110" s="81">
        <f t="shared" si="128"/>
        <v>0</v>
      </c>
      <c r="H110" s="82"/>
      <c r="I110" s="83"/>
      <c r="J110" s="13"/>
      <c r="K110" s="14"/>
      <c r="L110" s="78">
        <f>SUMIFS(予算!LAB業者,予算!対象ユーザー名,'C'!$K$1,予算!予算月,'C'!L$97)</f>
        <v>0</v>
      </c>
      <c r="M110" s="79"/>
      <c r="N110" s="80"/>
      <c r="O110" s="15"/>
      <c r="P110" s="16"/>
      <c r="Q110" s="78">
        <f>SUMIFS(予算!LAB業者,予算!対象ユーザー名,'C'!$K$1,予算!予算月,'C'!Q$97)</f>
        <v>0</v>
      </c>
      <c r="R110" s="79"/>
      <c r="S110" s="80"/>
      <c r="T110" s="15"/>
      <c r="U110" s="16"/>
      <c r="V110" s="78">
        <f>SUMIFS(予算!LAB業者,予算!対象ユーザー名,'C'!$K$1,予算!予算月,'C'!V$97)</f>
        <v>0</v>
      </c>
      <c r="W110" s="79"/>
      <c r="X110" s="80"/>
      <c r="Y110" s="15"/>
      <c r="Z110" s="16"/>
      <c r="AA110" s="81">
        <f t="shared" si="129"/>
        <v>0</v>
      </c>
      <c r="AB110" s="82"/>
      <c r="AC110" s="83"/>
      <c r="AD110" s="13"/>
      <c r="AE110" s="14"/>
      <c r="AF110" s="78">
        <f>SUMIFS(予算!LAB業者,予算!対象ユーザー名,'C'!$K$1,予算!予算月,'C'!AF$97)</f>
        <v>0</v>
      </c>
      <c r="AG110" s="79"/>
      <c r="AH110" s="80"/>
      <c r="AI110" s="15"/>
      <c r="AJ110" s="16"/>
      <c r="AK110" s="78">
        <f>SUMIFS(予算!LAB業者,予算!対象ユーザー名,'C'!$K$1,予算!予算月,'C'!AK$97)</f>
        <v>0</v>
      </c>
      <c r="AL110" s="79"/>
      <c r="AM110" s="80"/>
      <c r="AN110" s="15"/>
      <c r="AO110" s="16"/>
      <c r="AP110" s="78">
        <f>SUMIFS(予算!LAB業者,予算!対象ユーザー名,'C'!$K$1,予算!予算月,'C'!AP$97)</f>
        <v>0</v>
      </c>
      <c r="AQ110" s="79"/>
      <c r="AR110" s="80"/>
      <c r="AS110" s="15"/>
      <c r="AT110" s="16"/>
      <c r="AU110" s="81">
        <f t="shared" si="130"/>
        <v>0</v>
      </c>
      <c r="AV110" s="82"/>
      <c r="AW110" s="83"/>
      <c r="AX110" s="13"/>
      <c r="AY110" s="14"/>
      <c r="AZ110" s="78">
        <f>SUMIFS(予算!LAB業者,予算!対象ユーザー名,'C'!$K$1,予算!予算月,'C'!AZ$97)</f>
        <v>0</v>
      </c>
      <c r="BA110" s="79"/>
      <c r="BB110" s="80"/>
      <c r="BC110" s="15"/>
      <c r="BD110" s="16"/>
      <c r="BE110" s="78">
        <f>SUMIFS(予算!LAB業者,予算!対象ユーザー名,'C'!$K$1,予算!予算月,'C'!BE$97)</f>
        <v>0</v>
      </c>
      <c r="BF110" s="79"/>
      <c r="BG110" s="80"/>
      <c r="BH110" s="15"/>
      <c r="BI110" s="16"/>
      <c r="BJ110" s="78">
        <f>SUMIFS(予算!LAB業者,予算!対象ユーザー名,'C'!$K$1,予算!予算月,'C'!BJ$97)</f>
        <v>0</v>
      </c>
      <c r="BK110" s="79"/>
      <c r="BL110" s="80"/>
      <c r="BM110" s="15"/>
      <c r="BN110" s="16"/>
      <c r="BO110" s="81">
        <f t="shared" si="131"/>
        <v>0</v>
      </c>
      <c r="BP110" s="82"/>
      <c r="BQ110" s="83"/>
      <c r="BR110" s="13"/>
      <c r="BS110" s="14"/>
      <c r="BT110" s="78">
        <f>SUMIFS(予算!LAB業者,予算!対象ユーザー名,'C'!$K$1,予算!予算月,'C'!BT$97)</f>
        <v>0</v>
      </c>
      <c r="BU110" s="79"/>
      <c r="BV110" s="80"/>
      <c r="BW110" s="15"/>
      <c r="BX110" s="16"/>
      <c r="BY110" s="78">
        <f>SUMIFS(予算!LAB業者,予算!対象ユーザー名,'C'!$K$1,予算!予算月,'C'!BY$97)</f>
        <v>0</v>
      </c>
      <c r="BZ110" s="79"/>
      <c r="CA110" s="80"/>
      <c r="CB110" s="15"/>
      <c r="CC110" s="16"/>
      <c r="CD110" s="78">
        <f>SUMIFS(予算!LAB業者,予算!対象ユーザー名,'C'!$K$1,予算!予算月,'C'!CD$97)</f>
        <v>0</v>
      </c>
      <c r="CE110" s="79"/>
      <c r="CF110" s="80"/>
      <c r="CG110" s="15"/>
      <c r="CH110" s="16"/>
      <c r="CI110" s="81">
        <f t="shared" si="132"/>
        <v>0</v>
      </c>
      <c r="CJ110" s="82"/>
      <c r="CK110" s="83"/>
      <c r="CL110" s="13"/>
      <c r="CM110" s="14"/>
    </row>
    <row r="111" spans="1:91" ht="19.95" hidden="1" customHeight="1" x14ac:dyDescent="0.45">
      <c r="A111" s="86"/>
      <c r="B111" s="86"/>
      <c r="C111" s="86"/>
      <c r="D111" s="86"/>
      <c r="E111" s="135" t="s">
        <v>132</v>
      </c>
      <c r="F111" s="137"/>
      <c r="G111" s="81">
        <f>AA111+AU111+BO111+CI111</f>
        <v>0</v>
      </c>
      <c r="H111" s="82"/>
      <c r="I111" s="83"/>
      <c r="J111" s="81"/>
      <c r="K111" s="83"/>
      <c r="L111" s="78">
        <f>L119+L127</f>
        <v>0</v>
      </c>
      <c r="M111" s="110"/>
      <c r="N111" s="111"/>
      <c r="O111" s="78"/>
      <c r="P111" s="80"/>
      <c r="Q111" s="78">
        <f>Q119+Q127</f>
        <v>0</v>
      </c>
      <c r="R111" s="110"/>
      <c r="S111" s="111"/>
      <c r="T111" s="78"/>
      <c r="U111" s="80"/>
      <c r="V111" s="78">
        <f>V119+V127</f>
        <v>0</v>
      </c>
      <c r="W111" s="110"/>
      <c r="X111" s="111"/>
      <c r="Y111" s="78"/>
      <c r="Z111" s="80"/>
      <c r="AA111" s="81">
        <f>L111+Q111+V111</f>
        <v>0</v>
      </c>
      <c r="AB111" s="82"/>
      <c r="AC111" s="83"/>
      <c r="AD111" s="81"/>
      <c r="AE111" s="83"/>
      <c r="AF111" s="78">
        <f>AF119+AF127</f>
        <v>0</v>
      </c>
      <c r="AG111" s="110"/>
      <c r="AH111" s="111"/>
      <c r="AI111" s="78"/>
      <c r="AJ111" s="80"/>
      <c r="AK111" s="78">
        <f>AK119+AK127</f>
        <v>0</v>
      </c>
      <c r="AL111" s="110"/>
      <c r="AM111" s="111"/>
      <c r="AN111" s="78"/>
      <c r="AO111" s="80"/>
      <c r="AP111" s="78">
        <f>AP119+AP127</f>
        <v>0</v>
      </c>
      <c r="AQ111" s="110"/>
      <c r="AR111" s="111"/>
      <c r="AS111" s="78"/>
      <c r="AT111" s="80"/>
      <c r="AU111" s="81">
        <f>AF111+AK111+AP111</f>
        <v>0</v>
      </c>
      <c r="AV111" s="82"/>
      <c r="AW111" s="83"/>
      <c r="AX111" s="81"/>
      <c r="AY111" s="83"/>
      <c r="AZ111" s="78">
        <f>AZ119+AZ127</f>
        <v>0</v>
      </c>
      <c r="BA111" s="110"/>
      <c r="BB111" s="111"/>
      <c r="BC111" s="78"/>
      <c r="BD111" s="80"/>
      <c r="BE111" s="78">
        <f>BE119+BE127</f>
        <v>0</v>
      </c>
      <c r="BF111" s="110"/>
      <c r="BG111" s="111"/>
      <c r="BH111" s="78"/>
      <c r="BI111" s="80"/>
      <c r="BJ111" s="78">
        <f>BJ119+BJ127</f>
        <v>0</v>
      </c>
      <c r="BK111" s="110"/>
      <c r="BL111" s="111"/>
      <c r="BM111" s="78"/>
      <c r="BN111" s="80"/>
      <c r="BO111" s="81">
        <f>AZ111+BE111+BJ111</f>
        <v>0</v>
      </c>
      <c r="BP111" s="82"/>
      <c r="BQ111" s="83"/>
      <c r="BR111" s="81"/>
      <c r="BS111" s="83"/>
      <c r="BT111" s="78">
        <f>BT119+BT127</f>
        <v>0</v>
      </c>
      <c r="BU111" s="110"/>
      <c r="BV111" s="111"/>
      <c r="BW111" s="78"/>
      <c r="BX111" s="80"/>
      <c r="BY111" s="78">
        <f>BY119+BY127</f>
        <v>0</v>
      </c>
      <c r="BZ111" s="110"/>
      <c r="CA111" s="111"/>
      <c r="CB111" s="78"/>
      <c r="CC111" s="80"/>
      <c r="CD111" s="78">
        <f>CD119+CD127</f>
        <v>0</v>
      </c>
      <c r="CE111" s="110"/>
      <c r="CF111" s="111"/>
      <c r="CG111" s="78"/>
      <c r="CH111" s="80"/>
      <c r="CI111" s="81">
        <f>BT111+BY111+CD111</f>
        <v>0</v>
      </c>
      <c r="CJ111" s="82"/>
      <c r="CK111" s="83"/>
      <c r="CL111" s="81"/>
      <c r="CM111" s="83"/>
    </row>
    <row r="112" spans="1:91" ht="19.95" hidden="1" customHeight="1" x14ac:dyDescent="0.45">
      <c r="A112" s="86"/>
      <c r="B112" s="86"/>
      <c r="C112" s="86"/>
      <c r="D112" s="86"/>
      <c r="E112" s="135" t="s">
        <v>133</v>
      </c>
      <c r="F112" s="137"/>
      <c r="G112" s="84" t="e">
        <f>G111/G109</f>
        <v>#DIV/0!</v>
      </c>
      <c r="H112" s="96"/>
      <c r="I112" s="85"/>
      <c r="J112" s="17"/>
      <c r="K112" s="18"/>
      <c r="L112" s="76" t="e">
        <f>L111/L109</f>
        <v>#DIV/0!</v>
      </c>
      <c r="M112" s="95"/>
      <c r="N112" s="77"/>
      <c r="O112" s="11"/>
      <c r="P112" s="12"/>
      <c r="Q112" s="76" t="e">
        <f>Q111/Q109</f>
        <v>#DIV/0!</v>
      </c>
      <c r="R112" s="95"/>
      <c r="S112" s="77"/>
      <c r="T112" s="11"/>
      <c r="U112" s="12"/>
      <c r="V112" s="76" t="e">
        <f>V111/V109</f>
        <v>#DIV/0!</v>
      </c>
      <c r="W112" s="95"/>
      <c r="X112" s="77"/>
      <c r="Y112" s="11"/>
      <c r="Z112" s="12"/>
      <c r="AA112" s="84" t="e">
        <f>AA111/AA109</f>
        <v>#DIV/0!</v>
      </c>
      <c r="AB112" s="96"/>
      <c r="AC112" s="85"/>
      <c r="AD112" s="17"/>
      <c r="AE112" s="18"/>
      <c r="AF112" s="76" t="e">
        <f>AF111/AF109</f>
        <v>#DIV/0!</v>
      </c>
      <c r="AG112" s="95"/>
      <c r="AH112" s="77"/>
      <c r="AI112" s="11"/>
      <c r="AJ112" s="12"/>
      <c r="AK112" s="76" t="e">
        <f>AK111/AK109</f>
        <v>#DIV/0!</v>
      </c>
      <c r="AL112" s="95"/>
      <c r="AM112" s="77"/>
      <c r="AN112" s="11"/>
      <c r="AO112" s="12"/>
      <c r="AP112" s="76" t="e">
        <f>AP111/AP109</f>
        <v>#DIV/0!</v>
      </c>
      <c r="AQ112" s="95"/>
      <c r="AR112" s="77"/>
      <c r="AS112" s="11"/>
      <c r="AT112" s="12"/>
      <c r="AU112" s="84" t="e">
        <f>AU111/AU109</f>
        <v>#DIV/0!</v>
      </c>
      <c r="AV112" s="96"/>
      <c r="AW112" s="85"/>
      <c r="AX112" s="17"/>
      <c r="AY112" s="18"/>
      <c r="AZ112" s="76" t="e">
        <f>AZ111/AZ109</f>
        <v>#DIV/0!</v>
      </c>
      <c r="BA112" s="95"/>
      <c r="BB112" s="77"/>
      <c r="BC112" s="11"/>
      <c r="BD112" s="12"/>
      <c r="BE112" s="76" t="e">
        <f>BE111/BE109</f>
        <v>#DIV/0!</v>
      </c>
      <c r="BF112" s="95"/>
      <c r="BG112" s="77"/>
      <c r="BH112" s="11"/>
      <c r="BI112" s="12"/>
      <c r="BJ112" s="76" t="e">
        <f>BJ111/BJ109</f>
        <v>#DIV/0!</v>
      </c>
      <c r="BK112" s="95"/>
      <c r="BL112" s="77"/>
      <c r="BM112" s="11"/>
      <c r="BN112" s="12"/>
      <c r="BO112" s="84" t="e">
        <f>BO111/BO109</f>
        <v>#DIV/0!</v>
      </c>
      <c r="BP112" s="96"/>
      <c r="BQ112" s="85"/>
      <c r="BR112" s="17"/>
      <c r="BS112" s="18"/>
      <c r="BT112" s="76" t="e">
        <f>BT111/BT109</f>
        <v>#DIV/0!</v>
      </c>
      <c r="BU112" s="95"/>
      <c r="BV112" s="77"/>
      <c r="BW112" s="11"/>
      <c r="BX112" s="12"/>
      <c r="BY112" s="76" t="e">
        <f>BY111/BY109</f>
        <v>#DIV/0!</v>
      </c>
      <c r="BZ112" s="95"/>
      <c r="CA112" s="77"/>
      <c r="CB112" s="11"/>
      <c r="CC112" s="12"/>
      <c r="CD112" s="76" t="e">
        <f>CD111/CD109</f>
        <v>#DIV/0!</v>
      </c>
      <c r="CE112" s="95"/>
      <c r="CF112" s="77"/>
      <c r="CG112" s="11"/>
      <c r="CH112" s="12"/>
      <c r="CI112" s="84" t="e">
        <f>CI111/CI109</f>
        <v>#DIV/0!</v>
      </c>
      <c r="CJ112" s="96"/>
      <c r="CK112" s="85"/>
      <c r="CL112" s="17"/>
      <c r="CM112" s="18"/>
    </row>
    <row r="113" spans="1:91" hidden="1" x14ac:dyDescent="0.45">
      <c r="A113" s="86"/>
      <c r="B113" s="86"/>
      <c r="C113" s="86"/>
      <c r="D113" s="86"/>
      <c r="E113" s="135" t="s">
        <v>98</v>
      </c>
      <c r="F113" s="137"/>
      <c r="G113" s="81">
        <f>AA113+AU113+BO113+CI113</f>
        <v>0</v>
      </c>
      <c r="H113" s="82"/>
      <c r="I113" s="83"/>
      <c r="J113" s="17"/>
      <c r="K113" s="18"/>
      <c r="L113" s="78">
        <f>L121+L129</f>
        <v>0</v>
      </c>
      <c r="M113" s="110"/>
      <c r="N113" s="111"/>
      <c r="O113" s="11"/>
      <c r="P113" s="12"/>
      <c r="Q113" s="78">
        <f>Q121+Q129</f>
        <v>0</v>
      </c>
      <c r="R113" s="110"/>
      <c r="S113" s="111"/>
      <c r="T113" s="11"/>
      <c r="U113" s="12"/>
      <c r="V113" s="78">
        <f>V121+V129</f>
        <v>0</v>
      </c>
      <c r="W113" s="110"/>
      <c r="X113" s="111"/>
      <c r="Y113" s="11"/>
      <c r="Z113" s="12"/>
      <c r="AA113" s="81">
        <f>L113+Q113+V113</f>
        <v>0</v>
      </c>
      <c r="AB113" s="82"/>
      <c r="AC113" s="83"/>
      <c r="AD113" s="17"/>
      <c r="AE113" s="18"/>
      <c r="AF113" s="78">
        <f>AF121+AF129</f>
        <v>0</v>
      </c>
      <c r="AG113" s="110"/>
      <c r="AH113" s="111"/>
      <c r="AI113" s="11"/>
      <c r="AJ113" s="12"/>
      <c r="AK113" s="78">
        <f>AK121+AK129</f>
        <v>0</v>
      </c>
      <c r="AL113" s="110"/>
      <c r="AM113" s="111"/>
      <c r="AN113" s="11"/>
      <c r="AO113" s="12"/>
      <c r="AP113" s="78">
        <f>AP121+AP129</f>
        <v>0</v>
      </c>
      <c r="AQ113" s="110"/>
      <c r="AR113" s="111"/>
      <c r="AS113" s="11"/>
      <c r="AT113" s="12"/>
      <c r="AU113" s="81">
        <f>AF113+AK113+AP113</f>
        <v>0</v>
      </c>
      <c r="AV113" s="82"/>
      <c r="AW113" s="83"/>
      <c r="AX113" s="17"/>
      <c r="AY113" s="18"/>
      <c r="AZ113" s="78">
        <f>AZ121+AZ129</f>
        <v>0</v>
      </c>
      <c r="BA113" s="110"/>
      <c r="BB113" s="111"/>
      <c r="BC113" s="11"/>
      <c r="BD113" s="12"/>
      <c r="BE113" s="78">
        <f>BE121+BE129</f>
        <v>0</v>
      </c>
      <c r="BF113" s="110"/>
      <c r="BG113" s="111"/>
      <c r="BH113" s="11"/>
      <c r="BI113" s="12"/>
      <c r="BJ113" s="78">
        <f>BJ121+BJ129</f>
        <v>0</v>
      </c>
      <c r="BK113" s="110"/>
      <c r="BL113" s="111"/>
      <c r="BM113" s="11"/>
      <c r="BN113" s="12"/>
      <c r="BO113" s="81">
        <f>AZ113+BE113+BJ113</f>
        <v>0</v>
      </c>
      <c r="BP113" s="82"/>
      <c r="BQ113" s="83"/>
      <c r="BR113" s="17"/>
      <c r="BS113" s="18"/>
      <c r="BT113" s="78">
        <f>BT121+BT129</f>
        <v>0</v>
      </c>
      <c r="BU113" s="110"/>
      <c r="BV113" s="111"/>
      <c r="BW113" s="11"/>
      <c r="BX113" s="12"/>
      <c r="BY113" s="78">
        <f>BY121+BY129</f>
        <v>0</v>
      </c>
      <c r="BZ113" s="110"/>
      <c r="CA113" s="111"/>
      <c r="CB113" s="11"/>
      <c r="CC113" s="12"/>
      <c r="CD113" s="78">
        <f>CD121+CD129</f>
        <v>0</v>
      </c>
      <c r="CE113" s="110"/>
      <c r="CF113" s="111"/>
      <c r="CG113" s="11"/>
      <c r="CH113" s="12"/>
      <c r="CI113" s="81">
        <f>BT113+BY113+CD113</f>
        <v>0</v>
      </c>
      <c r="CJ113" s="82"/>
      <c r="CK113" s="83"/>
      <c r="CL113" s="17"/>
      <c r="CM113" s="18"/>
    </row>
    <row r="114" spans="1:91" ht="19.5" hidden="1" customHeight="1" x14ac:dyDescent="0.45">
      <c r="A114" s="86" t="s">
        <v>45</v>
      </c>
      <c r="B114" s="86"/>
      <c r="C114" s="86" t="s">
        <v>43</v>
      </c>
      <c r="D114" s="86"/>
      <c r="E114" s="135" t="s">
        <v>131</v>
      </c>
      <c r="F114" s="137"/>
      <c r="G114" s="81">
        <f t="shared" si="128"/>
        <v>0</v>
      </c>
      <c r="H114" s="82"/>
      <c r="I114" s="83"/>
      <c r="J114" s="84"/>
      <c r="K114" s="85"/>
      <c r="L114" s="78">
        <f>SUMIFS(実績!見積額13,実績!報告者名13,'C'!$K$1,実績!月13,'C'!L$97,実績!ラボ13,"〇",実績!リピート判別13,"新規",実績!受注確定13,"A",実績!得意先分類名13,"EU")+SUMIFS(実績!見積額13,実績!報告者名13,'C'!$K$1,実績!月13,'C'!L$97,実績!顧客名13,"EU (施主　未登録）",実績!受注確定13,"A")</f>
        <v>0</v>
      </c>
      <c r="M114" s="79"/>
      <c r="N114" s="80"/>
      <c r="O114" s="76"/>
      <c r="P114" s="77"/>
      <c r="Q114" s="78">
        <f>SUMIFS(実績!見積額13,実績!報告者名13,'C'!$K$1,実績!月13,'C'!Q$97,実績!ラボ13,"〇",実績!リピート判別13,"新規",実績!受注確定13,"A",実績!得意先分類名13,"EU")+SUMIFS(実績!見積額13,実績!報告者名13,'C'!$K$1,実績!月13,'C'!Q$97,実績!顧客名13,"EU (施主　未登録）",実績!受注確定13,"A")</f>
        <v>0</v>
      </c>
      <c r="R114" s="79"/>
      <c r="S114" s="80"/>
      <c r="T114" s="76"/>
      <c r="U114" s="77"/>
      <c r="V114" s="78">
        <f>SUMIFS(実績!見積額13,実績!報告者名13,'C'!$K$1,実績!月13,'C'!V$97,実績!ラボ13,"〇",実績!リピート判別13,"新規",実績!受注確定13,"A",実績!得意先分類名13,"EU")+SUMIFS(実績!見積額13,実績!報告者名13,'C'!$K$1,実績!月13,'C'!V$97,実績!顧客名13,"EU (施主　未登録）",実績!受注確定13,"A")</f>
        <v>0</v>
      </c>
      <c r="W114" s="79"/>
      <c r="X114" s="80"/>
      <c r="Y114" s="76"/>
      <c r="Z114" s="77"/>
      <c r="AA114" s="81">
        <f t="shared" si="129"/>
        <v>0</v>
      </c>
      <c r="AB114" s="82"/>
      <c r="AC114" s="83"/>
      <c r="AD114" s="84"/>
      <c r="AE114" s="85"/>
      <c r="AF114" s="78">
        <f>SUMIFS(実績!見積額13,実績!報告者名13,'C'!$K$1,実績!月13,'C'!AF$97,実績!ラボ13,"〇",実績!リピート判別13,"新規",実績!受注確定13,"A",実績!得意先分類名13,"EU")+SUMIFS(実績!見積額13,実績!報告者名13,'C'!$K$1,実績!月13,'C'!AF$97,実績!顧客名13,"EU (施主　未登録）",実績!受注確定13,"A")</f>
        <v>0</v>
      </c>
      <c r="AG114" s="79"/>
      <c r="AH114" s="80"/>
      <c r="AI114" s="76"/>
      <c r="AJ114" s="77"/>
      <c r="AK114" s="78">
        <f>SUMIFS(実績!見積額13,実績!報告者名13,'C'!$K$1,実績!月13,'C'!AK$97,実績!ラボ13,"〇",実績!リピート判別13,"新規",実績!受注確定13,"A",実績!得意先分類名13,"EU")+SUMIFS(実績!見積額13,実績!報告者名13,'C'!$K$1,実績!月13,'C'!AK$97,実績!顧客名13,"EU (施主　未登録）",実績!受注確定13,"A")</f>
        <v>0</v>
      </c>
      <c r="AL114" s="79"/>
      <c r="AM114" s="80"/>
      <c r="AN114" s="76"/>
      <c r="AO114" s="77"/>
      <c r="AP114" s="78">
        <f>SUMIFS(実績!見積額13,実績!報告者名13,'C'!$K$1,実績!月13,'C'!AP$97,実績!ラボ13,"〇",実績!リピート判別13,"新規",実績!受注確定13,"A",実績!得意先分類名13,"EU")+SUMIFS(実績!見積額13,実績!報告者名13,'C'!$K$1,実績!月13,'C'!AP$97,実績!顧客名13,"EU (施主　未登録）",実績!受注確定13,"A")</f>
        <v>0</v>
      </c>
      <c r="AQ114" s="79"/>
      <c r="AR114" s="80"/>
      <c r="AS114" s="76"/>
      <c r="AT114" s="77"/>
      <c r="AU114" s="81">
        <f t="shared" si="130"/>
        <v>0</v>
      </c>
      <c r="AV114" s="82"/>
      <c r="AW114" s="83"/>
      <c r="AX114" s="84"/>
      <c r="AY114" s="85"/>
      <c r="AZ114" s="78">
        <f>SUMIFS(実績!見積額13,実績!報告者名13,'C'!$K$1,実績!月13,'C'!AZ$97,実績!ラボ13,"〇",実績!リピート判別13,"新規",実績!受注確定13,"A",実績!得意先分類名13,"EU")+SUMIFS(実績!見積額13,実績!報告者名13,'C'!$K$1,実績!月13,'C'!AZ$97,実績!顧客名13,"EU (施主　未登録）",実績!受注確定13,"A")</f>
        <v>0</v>
      </c>
      <c r="BA114" s="79"/>
      <c r="BB114" s="80"/>
      <c r="BC114" s="76"/>
      <c r="BD114" s="77"/>
      <c r="BE114" s="78">
        <f>SUMIFS(実績!見積額13,実績!報告者名13,'C'!$K$1,実績!月13,'C'!BE$97,実績!ラボ13,"〇",実績!リピート判別13,"新規",実績!受注確定13,"A",実績!得意先分類名13,"EU")+SUMIFS(実績!見積額13,実績!報告者名13,'C'!$K$1,実績!月13,'C'!BE$97,実績!顧客名13,"EU (施主　未登録）",実績!受注確定13,"A")</f>
        <v>0</v>
      </c>
      <c r="BF114" s="79"/>
      <c r="BG114" s="80"/>
      <c r="BH114" s="76"/>
      <c r="BI114" s="77"/>
      <c r="BJ114" s="78">
        <f>SUMIFS(実績!見積額13,実績!報告者名13,'C'!$K$1,実績!月13,'C'!BJ$97,実績!ラボ13,"〇",実績!リピート判別13,"新規",実績!受注確定13,"A",実績!得意先分類名13,"EU")+SUMIFS(実績!見積額13,実績!報告者名13,'C'!$K$1,実績!月13,'C'!BJ$97,実績!顧客名13,"EU (施主　未登録）",実績!受注確定13,"A")</f>
        <v>0</v>
      </c>
      <c r="BK114" s="79"/>
      <c r="BL114" s="80"/>
      <c r="BM114" s="76"/>
      <c r="BN114" s="77"/>
      <c r="BO114" s="81">
        <f t="shared" si="131"/>
        <v>0</v>
      </c>
      <c r="BP114" s="82"/>
      <c r="BQ114" s="83"/>
      <c r="BR114" s="84"/>
      <c r="BS114" s="85"/>
      <c r="BT114" s="78">
        <f>SUMIFS(実績!見積額13,実績!報告者名13,'C'!$K$1,実績!月13,'C'!BT$97,実績!ラボ13,"〇",実績!リピート判別13,"新規",実績!受注確定13,"A",実績!得意先分類名13,"EU")+SUMIFS(実績!見積額13,実績!報告者名13,'C'!$K$1,実績!月13,'C'!BT$97,実績!顧客名13,"EU (施主　未登録）",実績!受注確定13,"A")</f>
        <v>0</v>
      </c>
      <c r="BU114" s="79"/>
      <c r="BV114" s="80"/>
      <c r="BW114" s="76"/>
      <c r="BX114" s="77"/>
      <c r="BY114" s="78">
        <f>SUMIFS(実績!見積額13,実績!報告者名13,'C'!$K$1,実績!月13,'C'!BY$97,実績!ラボ13,"〇",実績!リピート判別13,"新規",実績!受注確定13,"A",実績!得意先分類名13,"EU")+SUMIFS(実績!見積額13,実績!報告者名13,'C'!$K$1,実績!月13,'C'!BY$97,実績!顧客名13,"EU (施主　未登録）",実績!受注確定13,"A")</f>
        <v>0</v>
      </c>
      <c r="BZ114" s="79"/>
      <c r="CA114" s="80"/>
      <c r="CB114" s="76"/>
      <c r="CC114" s="77"/>
      <c r="CD114" s="78">
        <f>SUMIFS(実績!見積額13,実績!報告者名13,'C'!$K$1,実績!月13,'C'!CD$97,実績!ラボ13,"〇",実績!リピート判別13,"新規",実績!受注確定13,"A",実績!得意先分類名13,"EU")+SUMIFS(実績!見積額13,実績!報告者名13,'C'!$K$1,実績!月13,'C'!CD$97,実績!顧客名13,"EU (施主　未登録）",実績!受注確定13,"A")</f>
        <v>0</v>
      </c>
      <c r="CE114" s="79"/>
      <c r="CF114" s="80"/>
      <c r="CG114" s="76"/>
      <c r="CH114" s="77"/>
      <c r="CI114" s="81">
        <f t="shared" si="132"/>
        <v>0</v>
      </c>
      <c r="CJ114" s="82"/>
      <c r="CK114" s="83"/>
      <c r="CL114" s="84"/>
      <c r="CM114" s="85"/>
    </row>
    <row r="115" spans="1:91" ht="19.95" hidden="1" customHeight="1" x14ac:dyDescent="0.45">
      <c r="A115" s="86"/>
      <c r="B115" s="86"/>
      <c r="C115" s="86"/>
      <c r="D115" s="86"/>
      <c r="E115" s="135" t="s">
        <v>132</v>
      </c>
      <c r="F115" s="137"/>
      <c r="G115" s="81">
        <f>AA115+AU115+BO115+CI115</f>
        <v>0</v>
      </c>
      <c r="H115" s="82"/>
      <c r="I115" s="83"/>
      <c r="J115" s="81"/>
      <c r="K115" s="83"/>
      <c r="L115" s="78">
        <f>SUMIFS(実績!販売利益13,実績!報告者名13,'C'!$K$1,実績!月13,'C'!L$97,実績!ラボ13,"〇",実績!リピート判別13,"新規",実績!受注確定13,"A",実績!得意先分類名13,"EU")+SUMIFS(実績!販売利益13,実績!報告者名13,'C'!$K$1,実績!月13,'C'!L$97,実績!顧客名13,"EU (施主　未登録）",実績!受注確定13,"A")</f>
        <v>0</v>
      </c>
      <c r="M115" s="79"/>
      <c r="N115" s="80"/>
      <c r="O115" s="78"/>
      <c r="P115" s="80"/>
      <c r="Q115" s="78">
        <f>SUMIFS(実績!販売利益13,実績!報告者名13,'C'!$K$1,実績!月13,'C'!Q$97,実績!ラボ13,"〇",実績!リピート判別13,"新規",実績!受注確定13,"A",実績!得意先分類名13,"EU")+SUMIFS(実績!販売利益13,実績!報告者名13,'C'!$K$1,実績!月13,'C'!Q$97,実績!顧客名13,"EU (施主　未登録）",実績!受注確定13,"A")</f>
        <v>0</v>
      </c>
      <c r="R115" s="79"/>
      <c r="S115" s="80"/>
      <c r="T115" s="78"/>
      <c r="U115" s="80"/>
      <c r="V115" s="78">
        <f>SUMIFS(実績!販売利益13,実績!報告者名13,'C'!$K$1,実績!月13,'C'!V$97,実績!ラボ13,"〇",実績!リピート判別13,"新規",実績!受注確定13,"A",実績!得意先分類名13,"EU")+SUMIFS(実績!販売利益13,実績!報告者名13,'C'!$K$1,実績!月13,'C'!V$97,実績!顧客名13,"EU (施主　未登録）",実績!受注確定13,"A")</f>
        <v>0</v>
      </c>
      <c r="W115" s="79"/>
      <c r="X115" s="80"/>
      <c r="Y115" s="78"/>
      <c r="Z115" s="80"/>
      <c r="AA115" s="81">
        <f>L115+Q115+V115</f>
        <v>0</v>
      </c>
      <c r="AB115" s="82"/>
      <c r="AC115" s="83"/>
      <c r="AD115" s="81"/>
      <c r="AE115" s="83"/>
      <c r="AF115" s="78">
        <f>SUMIFS(実績!販売利益13,実績!報告者名13,'C'!$K$1,実績!月13,'C'!AF$97,実績!ラボ13,"〇",実績!リピート判別13,"新規",実績!受注確定13,"A",実績!得意先分類名13,"EU")+SUMIFS(実績!販売利益13,実績!報告者名13,'C'!$K$1,実績!月13,'C'!AF$97,実績!顧客名13,"EU (施主　未登録）",実績!受注確定13,"A")</f>
        <v>0</v>
      </c>
      <c r="AG115" s="79"/>
      <c r="AH115" s="80"/>
      <c r="AI115" s="78"/>
      <c r="AJ115" s="80"/>
      <c r="AK115" s="78">
        <f>SUMIFS(実績!販売利益13,実績!報告者名13,'C'!$K$1,実績!月13,'C'!AK$97,実績!ラボ13,"〇",実績!リピート判別13,"新規",実績!受注確定13,"A",実績!得意先分類名13,"EU")+SUMIFS(実績!販売利益13,実績!報告者名13,'C'!$K$1,実績!月13,'C'!AK$97,実績!顧客名13,"EU (施主　未登録）",実績!受注確定13,"A")</f>
        <v>0</v>
      </c>
      <c r="AL115" s="79"/>
      <c r="AM115" s="80"/>
      <c r="AN115" s="78"/>
      <c r="AO115" s="80"/>
      <c r="AP115" s="78">
        <f>SUMIFS(実績!販売利益13,実績!報告者名13,'C'!$K$1,実績!月13,'C'!AP$97,実績!ラボ13,"〇",実績!リピート判別13,"新規",実績!受注確定13,"A",実績!得意先分類名13,"EU")+SUMIFS(実績!販売利益13,実績!報告者名13,'C'!$K$1,実績!月13,'C'!AP$97,実績!顧客名13,"EU (施主　未登録）",実績!受注確定13,"A")</f>
        <v>0</v>
      </c>
      <c r="AQ115" s="79"/>
      <c r="AR115" s="80"/>
      <c r="AS115" s="78"/>
      <c r="AT115" s="80"/>
      <c r="AU115" s="81">
        <f>AF115+AK115+AP115</f>
        <v>0</v>
      </c>
      <c r="AV115" s="82"/>
      <c r="AW115" s="83"/>
      <c r="AX115" s="81"/>
      <c r="AY115" s="83"/>
      <c r="AZ115" s="78">
        <f>SUMIFS(実績!販売利益13,実績!報告者名13,'C'!$K$1,実績!月13,'C'!AZ$97,実績!ラボ13,"〇",実績!リピート判別13,"新規",実績!受注確定13,"A",実績!得意先分類名13,"EU")+SUMIFS(実績!販売利益13,実績!報告者名13,'C'!$K$1,実績!月13,'C'!AZ$97,実績!顧客名13,"EU (施主　未登録）",実績!受注確定13,"A")</f>
        <v>0</v>
      </c>
      <c r="BA115" s="79"/>
      <c r="BB115" s="80"/>
      <c r="BC115" s="78"/>
      <c r="BD115" s="80"/>
      <c r="BE115" s="78">
        <f>SUMIFS(実績!販売利益13,実績!報告者名13,'C'!$K$1,実績!月13,'C'!BE$97,実績!ラボ13,"〇",実績!リピート判別13,"新規",実績!受注確定13,"A",実績!得意先分類名13,"EU")+SUMIFS(実績!販売利益13,実績!報告者名13,'C'!$K$1,実績!月13,'C'!BE$97,実績!顧客名13,"EU (施主　未登録）",実績!受注確定13,"A")</f>
        <v>0</v>
      </c>
      <c r="BF115" s="79"/>
      <c r="BG115" s="80"/>
      <c r="BH115" s="78"/>
      <c r="BI115" s="80"/>
      <c r="BJ115" s="78">
        <f>SUMIFS(実績!販売利益13,実績!報告者名13,'C'!$K$1,実績!月13,'C'!BJ$97,実績!ラボ13,"〇",実績!リピート判別13,"新規",実績!受注確定13,"A",実績!得意先分類名13,"EU")+SUMIFS(実績!販売利益13,実績!報告者名13,'C'!$K$1,実績!月13,'C'!BJ$97,実績!顧客名13,"EU (施主　未登録）",実績!受注確定13,"A")</f>
        <v>0</v>
      </c>
      <c r="BK115" s="79"/>
      <c r="BL115" s="80"/>
      <c r="BM115" s="78"/>
      <c r="BN115" s="80"/>
      <c r="BO115" s="81">
        <f>AZ115+BE115+BJ115</f>
        <v>0</v>
      </c>
      <c r="BP115" s="82"/>
      <c r="BQ115" s="83"/>
      <c r="BR115" s="81"/>
      <c r="BS115" s="83"/>
      <c r="BT115" s="78">
        <f>SUMIFS(実績!販売利益13,実績!報告者名13,'C'!$K$1,実績!月13,'C'!BT$97,実績!ラボ13,"〇",実績!リピート判別13,"新規",実績!受注確定13,"A",実績!得意先分類名13,"EU")+SUMIFS(実績!販売利益13,実績!報告者名13,'C'!$K$1,実績!月13,'C'!BT$97,実績!顧客名13,"EU (施主　未登録）",実績!受注確定13,"A")</f>
        <v>0</v>
      </c>
      <c r="BU115" s="79"/>
      <c r="BV115" s="80"/>
      <c r="BW115" s="78"/>
      <c r="BX115" s="80"/>
      <c r="BY115" s="78">
        <f>SUMIFS(実績!販売利益13,実績!報告者名13,'C'!$K$1,実績!月13,'C'!BY$97,実績!ラボ13,"〇",実績!リピート判別13,"新規",実績!受注確定13,"A",実績!得意先分類名13,"EU")+SUMIFS(実績!販売利益13,実績!報告者名13,'C'!$K$1,実績!月13,'C'!BY$97,実績!顧客名13,"EU (施主　未登録）",実績!受注確定13,"A")</f>
        <v>0</v>
      </c>
      <c r="BZ115" s="79"/>
      <c r="CA115" s="80"/>
      <c r="CB115" s="78"/>
      <c r="CC115" s="80"/>
      <c r="CD115" s="78">
        <f>SUMIFS(実績!販売利益13,実績!報告者名13,'C'!$K$1,実績!月13,'C'!CD$97,実績!ラボ13,"〇",実績!リピート判別13,"新規",実績!受注確定13,"A",実績!得意先分類名13,"EU")+SUMIFS(実績!販売利益13,実績!報告者名13,'C'!$K$1,実績!月13,'C'!CD$97,実績!顧客名13,"EU (施主　未登録）",実績!受注確定13,"A")</f>
        <v>0</v>
      </c>
      <c r="CE115" s="79"/>
      <c r="CF115" s="80"/>
      <c r="CG115" s="78"/>
      <c r="CH115" s="80"/>
      <c r="CI115" s="81">
        <f>BT115+BY115+CD115</f>
        <v>0</v>
      </c>
      <c r="CJ115" s="82"/>
      <c r="CK115" s="83"/>
      <c r="CL115" s="81"/>
      <c r="CM115" s="83"/>
    </row>
    <row r="116" spans="1:91" ht="19.95" hidden="1" customHeight="1" x14ac:dyDescent="0.45">
      <c r="A116" s="86"/>
      <c r="B116" s="86"/>
      <c r="C116" s="86"/>
      <c r="D116" s="86"/>
      <c r="E116" s="135" t="s">
        <v>133</v>
      </c>
      <c r="F116" s="137"/>
      <c r="G116" s="84" t="e">
        <f>G115/G114</f>
        <v>#DIV/0!</v>
      </c>
      <c r="H116" s="96"/>
      <c r="I116" s="85"/>
      <c r="J116" s="81"/>
      <c r="K116" s="83"/>
      <c r="L116" s="76" t="e">
        <f t="shared" ref="L116" si="133">L115/L114</f>
        <v>#DIV/0!</v>
      </c>
      <c r="M116" s="95"/>
      <c r="N116" s="77"/>
      <c r="O116" s="78"/>
      <c r="P116" s="80"/>
      <c r="Q116" s="76" t="e">
        <f t="shared" ref="Q116" si="134">Q115/Q114</f>
        <v>#DIV/0!</v>
      </c>
      <c r="R116" s="95"/>
      <c r="S116" s="77"/>
      <c r="T116" s="78"/>
      <c r="U116" s="80"/>
      <c r="V116" s="76" t="e">
        <f t="shared" ref="V116" si="135">V115/V114</f>
        <v>#DIV/0!</v>
      </c>
      <c r="W116" s="95"/>
      <c r="X116" s="77"/>
      <c r="Y116" s="78"/>
      <c r="Z116" s="80"/>
      <c r="AA116" s="84" t="e">
        <f t="shared" ref="AA116" si="136">AA115/AA114</f>
        <v>#DIV/0!</v>
      </c>
      <c r="AB116" s="96"/>
      <c r="AC116" s="85"/>
      <c r="AD116" s="81"/>
      <c r="AE116" s="83"/>
      <c r="AF116" s="76" t="e">
        <f t="shared" ref="AF116" si="137">AF115/AF114</f>
        <v>#DIV/0!</v>
      </c>
      <c r="AG116" s="95"/>
      <c r="AH116" s="77"/>
      <c r="AI116" s="78"/>
      <c r="AJ116" s="80"/>
      <c r="AK116" s="76" t="e">
        <f t="shared" ref="AK116" si="138">AK115/AK114</f>
        <v>#DIV/0!</v>
      </c>
      <c r="AL116" s="95"/>
      <c r="AM116" s="77"/>
      <c r="AN116" s="78"/>
      <c r="AO116" s="80"/>
      <c r="AP116" s="76" t="e">
        <f t="shared" ref="AP116" si="139">AP115/AP114</f>
        <v>#DIV/0!</v>
      </c>
      <c r="AQ116" s="95"/>
      <c r="AR116" s="77"/>
      <c r="AS116" s="78"/>
      <c r="AT116" s="80"/>
      <c r="AU116" s="84" t="e">
        <f t="shared" ref="AU116" si="140">AU115/AU114</f>
        <v>#DIV/0!</v>
      </c>
      <c r="AV116" s="96"/>
      <c r="AW116" s="85"/>
      <c r="AX116" s="81"/>
      <c r="AY116" s="83"/>
      <c r="AZ116" s="76" t="e">
        <f t="shared" ref="AZ116" si="141">AZ115/AZ114</f>
        <v>#DIV/0!</v>
      </c>
      <c r="BA116" s="95"/>
      <c r="BB116" s="77"/>
      <c r="BC116" s="78"/>
      <c r="BD116" s="80"/>
      <c r="BE116" s="76" t="e">
        <f t="shared" ref="BE116" si="142">BE115/BE114</f>
        <v>#DIV/0!</v>
      </c>
      <c r="BF116" s="95"/>
      <c r="BG116" s="77"/>
      <c r="BH116" s="78"/>
      <c r="BI116" s="80"/>
      <c r="BJ116" s="76" t="e">
        <f t="shared" ref="BJ116" si="143">BJ115/BJ114</f>
        <v>#DIV/0!</v>
      </c>
      <c r="BK116" s="95"/>
      <c r="BL116" s="77"/>
      <c r="BM116" s="78"/>
      <c r="BN116" s="80"/>
      <c r="BO116" s="84" t="e">
        <f t="shared" ref="BO116" si="144">BO115/BO114</f>
        <v>#DIV/0!</v>
      </c>
      <c r="BP116" s="96"/>
      <c r="BQ116" s="85"/>
      <c r="BR116" s="81"/>
      <c r="BS116" s="83"/>
      <c r="BT116" s="76" t="e">
        <f t="shared" ref="BT116" si="145">BT115/BT114</f>
        <v>#DIV/0!</v>
      </c>
      <c r="BU116" s="95"/>
      <c r="BV116" s="77"/>
      <c r="BW116" s="78"/>
      <c r="BX116" s="80"/>
      <c r="BY116" s="76" t="e">
        <f t="shared" ref="BY116" si="146">BY115/BY114</f>
        <v>#DIV/0!</v>
      </c>
      <c r="BZ116" s="95"/>
      <c r="CA116" s="77"/>
      <c r="CB116" s="78"/>
      <c r="CC116" s="80"/>
      <c r="CD116" s="76" t="e">
        <f t="shared" ref="CD116" si="147">CD115/CD114</f>
        <v>#DIV/0!</v>
      </c>
      <c r="CE116" s="95"/>
      <c r="CF116" s="77"/>
      <c r="CG116" s="78"/>
      <c r="CH116" s="80"/>
      <c r="CI116" s="84" t="e">
        <f t="shared" ref="CI116" si="148">CI115/CI114</f>
        <v>#DIV/0!</v>
      </c>
      <c r="CJ116" s="96"/>
      <c r="CK116" s="85"/>
      <c r="CL116" s="81"/>
      <c r="CM116" s="83"/>
    </row>
    <row r="117" spans="1:91" hidden="1" x14ac:dyDescent="0.45">
      <c r="A117" s="86"/>
      <c r="B117" s="86"/>
      <c r="C117" s="86"/>
      <c r="D117" s="86"/>
      <c r="E117" s="135" t="s">
        <v>98</v>
      </c>
      <c r="F117" s="137"/>
      <c r="G117" s="81">
        <f>AA117+AU117+BO117+CI117</f>
        <v>0</v>
      </c>
      <c r="H117" s="82"/>
      <c r="I117" s="83"/>
      <c r="J117" s="17"/>
      <c r="K117" s="18"/>
      <c r="L117" s="78">
        <f>SUMIFS(見積!見積数,見積!月,'C'!L$97,見積!報告者名,'C'!$K$1,見積!顧客名見積,"EU (施主　未登録）")</f>
        <v>0</v>
      </c>
      <c r="M117" s="79"/>
      <c r="N117" s="80"/>
      <c r="O117" s="11"/>
      <c r="P117" s="12"/>
      <c r="Q117" s="78">
        <f>SUMIFS(見積!見積数,見積!月,'C'!Q$97,見積!報告者名,'C'!$K$1,見積!顧客名見積,"EU (施主　未登録）")</f>
        <v>0</v>
      </c>
      <c r="R117" s="79"/>
      <c r="S117" s="80"/>
      <c r="T117" s="11"/>
      <c r="U117" s="12"/>
      <c r="V117" s="78">
        <f>SUMIFS(見積!見積数,見積!月,'C'!V$97,見積!報告者名,'C'!$K$1,見積!顧客名見積,"EU (施主　未登録）")</f>
        <v>0</v>
      </c>
      <c r="W117" s="79"/>
      <c r="X117" s="80"/>
      <c r="Y117" s="11"/>
      <c r="Z117" s="12"/>
      <c r="AA117" s="81">
        <f>L117+Q117+V117</f>
        <v>0</v>
      </c>
      <c r="AB117" s="82"/>
      <c r="AC117" s="83"/>
      <c r="AD117" s="17"/>
      <c r="AE117" s="18"/>
      <c r="AF117" s="78">
        <f>SUMIFS(見積!見積数,見積!月,'C'!AF$97,見積!報告者名,'C'!$K$1,見積!顧客名見積,"EU (施主　未登録）")</f>
        <v>0</v>
      </c>
      <c r="AG117" s="79"/>
      <c r="AH117" s="80"/>
      <c r="AI117" s="11"/>
      <c r="AJ117" s="12"/>
      <c r="AK117" s="78">
        <f>SUMIFS(見積!見積数,見積!月,'C'!AK$97,見積!報告者名,'C'!$K$1,見積!顧客名見積,"EU (施主　未登録）")</f>
        <v>0</v>
      </c>
      <c r="AL117" s="79"/>
      <c r="AM117" s="80"/>
      <c r="AN117" s="11"/>
      <c r="AO117" s="12"/>
      <c r="AP117" s="78">
        <f>SUMIFS(見積!見積数,見積!月,'C'!AP$97,見積!報告者名,'C'!$K$1,見積!顧客名見積,"EU (施主　未登録）")</f>
        <v>0</v>
      </c>
      <c r="AQ117" s="79"/>
      <c r="AR117" s="80"/>
      <c r="AS117" s="11"/>
      <c r="AT117" s="12"/>
      <c r="AU117" s="81">
        <f>AF117+AK117+AP117</f>
        <v>0</v>
      </c>
      <c r="AV117" s="82"/>
      <c r="AW117" s="83"/>
      <c r="AX117" s="17"/>
      <c r="AY117" s="18"/>
      <c r="AZ117" s="78">
        <f>SUMIFS(見積!見積数,見積!月,'C'!AZ$97,見積!報告者名,'C'!$K$1,見積!顧客名見積,"EU (施主　未登録）")</f>
        <v>0</v>
      </c>
      <c r="BA117" s="79"/>
      <c r="BB117" s="80"/>
      <c r="BC117" s="11"/>
      <c r="BD117" s="12"/>
      <c r="BE117" s="78">
        <f>SUMIFS(見積!見積数,見積!月,'C'!BE$97,見積!報告者名,'C'!$K$1,見積!顧客名見積,"EU (施主　未登録）")</f>
        <v>0</v>
      </c>
      <c r="BF117" s="79"/>
      <c r="BG117" s="80"/>
      <c r="BH117" s="11"/>
      <c r="BI117" s="12"/>
      <c r="BJ117" s="78">
        <f>SUMIFS(見積!見積数,見積!月,'C'!BJ$97,見積!報告者名,'C'!$K$1,見積!顧客名見積,"EU (施主　未登録）")</f>
        <v>0</v>
      </c>
      <c r="BK117" s="79"/>
      <c r="BL117" s="80"/>
      <c r="BM117" s="11"/>
      <c r="BN117" s="12"/>
      <c r="BO117" s="81">
        <f>AZ117+BE117+BJ117</f>
        <v>0</v>
      </c>
      <c r="BP117" s="82"/>
      <c r="BQ117" s="83"/>
      <c r="BR117" s="17"/>
      <c r="BS117" s="18"/>
      <c r="BT117" s="78">
        <f>SUMIFS(見積!見積数,見積!月,'C'!BT$97,見積!報告者名,'C'!$K$1,見積!顧客名見積,"EU (施主　未登録）")</f>
        <v>0</v>
      </c>
      <c r="BU117" s="79"/>
      <c r="BV117" s="80"/>
      <c r="BW117" s="11"/>
      <c r="BX117" s="12"/>
      <c r="BY117" s="78">
        <f>SUMIFS(見積!見積数,見積!月,'C'!BY$97,見積!報告者名,'C'!$K$1,見積!顧客名見積,"EU (施主　未登録）")</f>
        <v>0</v>
      </c>
      <c r="BZ117" s="79"/>
      <c r="CA117" s="80"/>
      <c r="CB117" s="11"/>
      <c r="CC117" s="12"/>
      <c r="CD117" s="78">
        <f>SUMIFS(見積!見積数,見積!月,'C'!CD$97,見積!報告者名,'C'!$K$1,見積!顧客名見積,"EU (施主　未登録）")</f>
        <v>0</v>
      </c>
      <c r="CE117" s="79"/>
      <c r="CF117" s="80"/>
      <c r="CG117" s="11"/>
      <c r="CH117" s="12"/>
      <c r="CI117" s="81">
        <f>BT117+BY117+CD117</f>
        <v>0</v>
      </c>
      <c r="CJ117" s="82"/>
      <c r="CK117" s="83"/>
      <c r="CL117" s="17"/>
      <c r="CM117" s="18"/>
    </row>
    <row r="118" spans="1:91" ht="19.95" hidden="1" customHeight="1" x14ac:dyDescent="0.45">
      <c r="A118" s="86"/>
      <c r="B118" s="86"/>
      <c r="C118" s="86" t="s">
        <v>44</v>
      </c>
      <c r="D118" s="86"/>
      <c r="E118" s="135" t="s">
        <v>131</v>
      </c>
      <c r="F118" s="137"/>
      <c r="G118" s="81">
        <f t="shared" si="128"/>
        <v>0</v>
      </c>
      <c r="H118" s="82"/>
      <c r="I118" s="83"/>
      <c r="J118" s="84"/>
      <c r="K118" s="85"/>
      <c r="L118" s="78">
        <f>SUMIFS(実績!見積額13,実績!報告者名13,'C'!$K$1,実績!月13,'C'!L$97,実績!ラボ13,"〇",実績!リピート判別13,"新規",実績!受注確定13,"A",実績!得意先分類名13,"一般")+SUMIFS(実績!見積額13,実績!報告者名13,'C'!$K$1,実績!月13,'C'!L$97,実績!顧客名13,"EU　(業者　未登録）",実績!受注確定13,"A")</f>
        <v>0</v>
      </c>
      <c r="M118" s="79"/>
      <c r="N118" s="80"/>
      <c r="O118" s="76"/>
      <c r="P118" s="77"/>
      <c r="Q118" s="78">
        <f>SUMIFS(実績!見積額13,実績!報告者名13,'C'!$K$1,実績!月13,'C'!Q$97,実績!ラボ13,"〇",実績!リピート判別13,"新規",実績!受注確定13,"A",実績!得意先分類名13,"一般")+SUMIFS(実績!見積額13,実績!報告者名13,'C'!$K$1,実績!月13,'C'!Q$97,実績!顧客名13,"EU　(業者　未登録）",実績!受注確定13,"A")</f>
        <v>0</v>
      </c>
      <c r="R118" s="79"/>
      <c r="S118" s="80"/>
      <c r="T118" s="76"/>
      <c r="U118" s="77"/>
      <c r="V118" s="78">
        <f>SUMIFS(実績!見積額13,実績!報告者名13,'C'!$K$1,実績!月13,'C'!V$97,実績!ラボ13,"〇",実績!リピート判別13,"新規",実績!受注確定13,"A",実績!得意先分類名13,"一般")+SUMIFS(実績!見積額13,実績!報告者名13,'C'!$K$1,実績!月13,'C'!V$97,実績!顧客名13,"EU　(業者　未登録）",実績!受注確定13,"A")</f>
        <v>0</v>
      </c>
      <c r="W118" s="79"/>
      <c r="X118" s="80"/>
      <c r="Y118" s="76"/>
      <c r="Z118" s="77"/>
      <c r="AA118" s="81">
        <f t="shared" si="129"/>
        <v>0</v>
      </c>
      <c r="AB118" s="82"/>
      <c r="AC118" s="83"/>
      <c r="AD118" s="84"/>
      <c r="AE118" s="85"/>
      <c r="AF118" s="78">
        <f>SUMIFS(実績!見積額13,実績!報告者名13,'C'!$K$1,実績!月13,'C'!AF$97,実績!ラボ13,"〇",実績!リピート判別13,"新規",実績!受注確定13,"A",実績!得意先分類名13,"一般")+SUMIFS(実績!見積額13,実績!報告者名13,'C'!$K$1,実績!月13,'C'!AF$97,実績!顧客名13,"EU　(業者　未登録）",実績!受注確定13,"A")</f>
        <v>0</v>
      </c>
      <c r="AG118" s="79"/>
      <c r="AH118" s="80"/>
      <c r="AI118" s="76"/>
      <c r="AJ118" s="77"/>
      <c r="AK118" s="78">
        <f>SUMIFS(実績!見積額13,実績!報告者名13,'C'!$K$1,実績!月13,'C'!AK$97,実績!ラボ13,"〇",実績!リピート判別13,"新規",実績!受注確定13,"A",実績!得意先分類名13,"一般")+SUMIFS(実績!見積額13,実績!報告者名13,'C'!$K$1,実績!月13,'C'!AK$97,実績!顧客名13,"EU　(業者　未登録）",実績!受注確定13,"A")</f>
        <v>0</v>
      </c>
      <c r="AL118" s="79"/>
      <c r="AM118" s="80"/>
      <c r="AN118" s="76"/>
      <c r="AO118" s="77"/>
      <c r="AP118" s="78">
        <f>SUMIFS(実績!見積額13,実績!報告者名13,'C'!$K$1,実績!月13,'C'!AP$97,実績!ラボ13,"〇",実績!リピート判別13,"新規",実績!受注確定13,"A",実績!得意先分類名13,"一般")+SUMIFS(実績!見積額13,実績!報告者名13,'C'!$K$1,実績!月13,'C'!AP$97,実績!顧客名13,"EU　(業者　未登録）",実績!受注確定13,"A")</f>
        <v>0</v>
      </c>
      <c r="AQ118" s="79"/>
      <c r="AR118" s="80"/>
      <c r="AS118" s="76"/>
      <c r="AT118" s="77"/>
      <c r="AU118" s="81">
        <f t="shared" si="130"/>
        <v>0</v>
      </c>
      <c r="AV118" s="82"/>
      <c r="AW118" s="83"/>
      <c r="AX118" s="84"/>
      <c r="AY118" s="85"/>
      <c r="AZ118" s="78">
        <f>SUMIFS(実績!見積額13,実績!報告者名13,'C'!$K$1,実績!月13,'C'!AZ$97,実績!ラボ13,"〇",実績!リピート判別13,"新規",実績!受注確定13,"A",実績!得意先分類名13,"一般")+SUMIFS(実績!見積額13,実績!報告者名13,'C'!$K$1,実績!月13,'C'!AZ$97,実績!顧客名13,"EU　(業者　未登録）",実績!受注確定13,"A")</f>
        <v>0</v>
      </c>
      <c r="BA118" s="79"/>
      <c r="BB118" s="80"/>
      <c r="BC118" s="76"/>
      <c r="BD118" s="77"/>
      <c r="BE118" s="78">
        <f>SUMIFS(実績!見積額13,実績!報告者名13,'C'!$K$1,実績!月13,'C'!BE$97,実績!ラボ13,"〇",実績!リピート判別13,"新規",実績!受注確定13,"A",実績!得意先分類名13,"一般")+SUMIFS(実績!見積額13,実績!報告者名13,'C'!$K$1,実績!月13,'C'!BE$97,実績!顧客名13,"EU　(業者　未登録）",実績!受注確定13,"A")</f>
        <v>0</v>
      </c>
      <c r="BF118" s="79"/>
      <c r="BG118" s="80"/>
      <c r="BH118" s="76"/>
      <c r="BI118" s="77"/>
      <c r="BJ118" s="78">
        <f>SUMIFS(実績!見積額13,実績!報告者名13,'C'!$K$1,実績!月13,'C'!BJ$97,実績!ラボ13,"〇",実績!リピート判別13,"新規",実績!受注確定13,"A",実績!得意先分類名13,"一般")+SUMIFS(実績!見積額13,実績!報告者名13,'C'!$K$1,実績!月13,'C'!BJ$97,実績!顧客名13,"EU　(業者　未登録）",実績!受注確定13,"A")</f>
        <v>0</v>
      </c>
      <c r="BK118" s="79"/>
      <c r="BL118" s="80"/>
      <c r="BM118" s="76"/>
      <c r="BN118" s="77"/>
      <c r="BO118" s="81">
        <f t="shared" si="131"/>
        <v>0</v>
      </c>
      <c r="BP118" s="82"/>
      <c r="BQ118" s="83"/>
      <c r="BR118" s="84"/>
      <c r="BS118" s="85"/>
      <c r="BT118" s="78">
        <f>SUMIFS(実績!見積額13,実績!報告者名13,'C'!$K$1,実績!月13,'C'!BT$97,実績!ラボ13,"〇",実績!リピート判別13,"新規",実績!受注確定13,"A",実績!得意先分類名13,"一般")+SUMIFS(実績!見積額13,実績!報告者名13,'C'!$K$1,実績!月13,'C'!BT$97,実績!顧客名13,"EU　(業者　未登録）",実績!受注確定13,"A")</f>
        <v>0</v>
      </c>
      <c r="BU118" s="79"/>
      <c r="BV118" s="80"/>
      <c r="BW118" s="76"/>
      <c r="BX118" s="77"/>
      <c r="BY118" s="78">
        <f>SUMIFS(実績!見積額13,実績!報告者名13,'C'!$K$1,実績!月13,'C'!BY$97,実績!ラボ13,"〇",実績!リピート判別13,"新規",実績!受注確定13,"A",実績!得意先分類名13,"一般")+SUMIFS(実績!見積額13,実績!報告者名13,'C'!$K$1,実績!月13,'C'!BY$97,実績!顧客名13,"EU　(業者　未登録）",実績!受注確定13,"A")</f>
        <v>0</v>
      </c>
      <c r="BZ118" s="79"/>
      <c r="CA118" s="80"/>
      <c r="CB118" s="76"/>
      <c r="CC118" s="77"/>
      <c r="CD118" s="78">
        <f>SUMIFS(実績!見積額13,実績!報告者名13,'C'!$K$1,実績!月13,'C'!CD$97,実績!ラボ13,"〇",実績!リピート判別13,"新規",実績!受注確定13,"A",実績!得意先分類名13,"一般")+SUMIFS(実績!見積額13,実績!報告者名13,'C'!$K$1,実績!月13,'C'!CD$97,実績!顧客名13,"EU　(業者　未登録）",実績!受注確定13,"A")</f>
        <v>0</v>
      </c>
      <c r="CE118" s="79"/>
      <c r="CF118" s="80"/>
      <c r="CG118" s="76"/>
      <c r="CH118" s="77"/>
      <c r="CI118" s="81">
        <f t="shared" si="132"/>
        <v>0</v>
      </c>
      <c r="CJ118" s="82"/>
      <c r="CK118" s="83"/>
      <c r="CL118" s="84"/>
      <c r="CM118" s="85"/>
    </row>
    <row r="119" spans="1:91" ht="19.95" hidden="1" customHeight="1" x14ac:dyDescent="0.45">
      <c r="A119" s="86"/>
      <c r="B119" s="86"/>
      <c r="C119" s="86"/>
      <c r="D119" s="86"/>
      <c r="E119" s="135" t="s">
        <v>132</v>
      </c>
      <c r="F119" s="137"/>
      <c r="G119" s="81">
        <f>AA119+AU119+BO119+CI119</f>
        <v>0</v>
      </c>
      <c r="H119" s="82"/>
      <c r="I119" s="83"/>
      <c r="J119" s="81"/>
      <c r="K119" s="83"/>
      <c r="L119" s="78">
        <f>SUMIFS(実績!販売利益13,実績!報告者名13,'C'!$K$1,実績!月13,'C'!L$97,実績!ラボ13,"〇",実績!リピート判別13,"新規",実績!受注確定13,"A",実績!得意先分類名13,"一般")+SUMIFS(実績!販売利益13,実績!報告者名13,'C'!$K$1,実績!月13,'C'!L$97,実績!顧客名13,"EU　(業者　未登録）",実績!受注確定13,"A")</f>
        <v>0</v>
      </c>
      <c r="M119" s="79"/>
      <c r="N119" s="80"/>
      <c r="O119" s="78"/>
      <c r="P119" s="80"/>
      <c r="Q119" s="78">
        <f>SUMIFS(実績!販売利益13,実績!報告者名13,'C'!$K$1,実績!月13,'C'!Q$97,実績!ラボ13,"〇",実績!リピート判別13,"新規",実績!受注確定13,"A",実績!得意先分類名13,"一般")+SUMIFS(実績!販売利益13,実績!報告者名13,'C'!$K$1,実績!月13,'C'!Q$97,実績!顧客名13,"EU　(業者　未登録）",実績!受注確定13,"A")</f>
        <v>0</v>
      </c>
      <c r="R119" s="79"/>
      <c r="S119" s="80"/>
      <c r="T119" s="78"/>
      <c r="U119" s="80"/>
      <c r="V119" s="78">
        <f>SUMIFS(実績!販売利益13,実績!報告者名13,'C'!$K$1,実績!月13,'C'!V$97,実績!ラボ13,"〇",実績!リピート判別13,"新規",実績!受注確定13,"A",実績!得意先分類名13,"一般")+SUMIFS(実績!販売利益13,実績!報告者名13,'C'!$K$1,実績!月13,'C'!V$97,実績!顧客名13,"EU　(業者　未登録）",実績!受注確定13,"A")</f>
        <v>0</v>
      </c>
      <c r="W119" s="79"/>
      <c r="X119" s="80"/>
      <c r="Y119" s="78"/>
      <c r="Z119" s="80"/>
      <c r="AA119" s="81">
        <f>L119+Q119+V119</f>
        <v>0</v>
      </c>
      <c r="AB119" s="82"/>
      <c r="AC119" s="83"/>
      <c r="AD119" s="81"/>
      <c r="AE119" s="83"/>
      <c r="AF119" s="78">
        <f>SUMIFS(実績!販売利益13,実績!報告者名13,'C'!$K$1,実績!月13,'C'!AF$97,実績!ラボ13,"〇",実績!リピート判別13,"新規",実績!受注確定13,"A",実績!得意先分類名13,"一般")+SUMIFS(実績!販売利益13,実績!報告者名13,'C'!$K$1,実績!月13,'C'!AF$97,実績!顧客名13,"EU　(業者　未登録）",実績!受注確定13,"A")</f>
        <v>0</v>
      </c>
      <c r="AG119" s="79"/>
      <c r="AH119" s="80"/>
      <c r="AI119" s="78"/>
      <c r="AJ119" s="80"/>
      <c r="AK119" s="78">
        <f>SUMIFS(実績!販売利益13,実績!報告者名13,'C'!$K$1,実績!月13,'C'!AK$97,実績!ラボ13,"〇",実績!リピート判別13,"新規",実績!受注確定13,"A",実績!得意先分類名13,"一般")+SUMIFS(実績!販売利益13,実績!報告者名13,'C'!$K$1,実績!月13,'C'!AK$97,実績!顧客名13,"EU　(業者　未登録）",実績!受注確定13,"A")</f>
        <v>0</v>
      </c>
      <c r="AL119" s="79"/>
      <c r="AM119" s="80"/>
      <c r="AN119" s="78"/>
      <c r="AO119" s="80"/>
      <c r="AP119" s="78">
        <f>SUMIFS(実績!販売利益13,実績!報告者名13,'C'!$K$1,実績!月13,'C'!AP$97,実績!ラボ13,"〇",実績!リピート判別13,"新規",実績!受注確定13,"A",実績!得意先分類名13,"一般")+SUMIFS(実績!販売利益13,実績!報告者名13,'C'!$K$1,実績!月13,'C'!AP$97,実績!顧客名13,"EU　(業者　未登録）",実績!受注確定13,"A")</f>
        <v>0</v>
      </c>
      <c r="AQ119" s="79"/>
      <c r="AR119" s="80"/>
      <c r="AS119" s="78"/>
      <c r="AT119" s="80"/>
      <c r="AU119" s="81">
        <f>AF119+AK119+AP119</f>
        <v>0</v>
      </c>
      <c r="AV119" s="82"/>
      <c r="AW119" s="83"/>
      <c r="AX119" s="81"/>
      <c r="AY119" s="83"/>
      <c r="AZ119" s="78">
        <f>SUMIFS(実績!販売利益13,実績!報告者名13,'C'!$K$1,実績!月13,'C'!AZ$97,実績!ラボ13,"〇",実績!リピート判別13,"新規",実績!受注確定13,"A",実績!得意先分類名13,"一般")+SUMIFS(実績!販売利益13,実績!報告者名13,'C'!$K$1,実績!月13,'C'!AZ$97,実績!顧客名13,"EU　(業者　未登録）",実績!受注確定13,"A")</f>
        <v>0</v>
      </c>
      <c r="BA119" s="79"/>
      <c r="BB119" s="80"/>
      <c r="BC119" s="78"/>
      <c r="BD119" s="80"/>
      <c r="BE119" s="78">
        <f>SUMIFS(実績!販売利益13,実績!報告者名13,'C'!$K$1,実績!月13,'C'!BE$97,実績!ラボ13,"〇",実績!リピート判別13,"新規",実績!受注確定13,"A",実績!得意先分類名13,"一般")+SUMIFS(実績!販売利益13,実績!報告者名13,'C'!$K$1,実績!月13,'C'!BE$97,実績!顧客名13,"EU　(業者　未登録）",実績!受注確定13,"A")</f>
        <v>0</v>
      </c>
      <c r="BF119" s="79"/>
      <c r="BG119" s="80"/>
      <c r="BH119" s="78"/>
      <c r="BI119" s="80"/>
      <c r="BJ119" s="78">
        <f>SUMIFS(実績!販売利益13,実績!報告者名13,'C'!$K$1,実績!月13,'C'!BJ$97,実績!ラボ13,"〇",実績!リピート判別13,"新規",実績!受注確定13,"A",実績!得意先分類名13,"一般")+SUMIFS(実績!販売利益13,実績!報告者名13,'C'!$K$1,実績!月13,'C'!BJ$97,実績!顧客名13,"EU　(業者　未登録）",実績!受注確定13,"A")</f>
        <v>0</v>
      </c>
      <c r="BK119" s="79"/>
      <c r="BL119" s="80"/>
      <c r="BM119" s="78"/>
      <c r="BN119" s="80"/>
      <c r="BO119" s="81">
        <f>AZ119+BE119+BJ119</f>
        <v>0</v>
      </c>
      <c r="BP119" s="82"/>
      <c r="BQ119" s="83"/>
      <c r="BR119" s="81"/>
      <c r="BS119" s="83"/>
      <c r="BT119" s="78">
        <f>SUMIFS(実績!販売利益13,実績!報告者名13,'C'!$K$1,実績!月13,'C'!BT$97,実績!ラボ13,"〇",実績!リピート判別13,"新規",実績!受注確定13,"A",実績!得意先分類名13,"一般")+SUMIFS(実績!販売利益13,実績!報告者名13,'C'!$K$1,実績!月13,'C'!BT$97,実績!顧客名13,"EU　(業者　未登録）",実績!受注確定13,"A")</f>
        <v>0</v>
      </c>
      <c r="BU119" s="79"/>
      <c r="BV119" s="80"/>
      <c r="BW119" s="78"/>
      <c r="BX119" s="80"/>
      <c r="BY119" s="78">
        <f>SUMIFS(実績!販売利益13,実績!報告者名13,'C'!$K$1,実績!月13,'C'!BY$97,実績!ラボ13,"〇",実績!リピート判別13,"新規",実績!受注確定13,"A",実績!得意先分類名13,"一般")+SUMIFS(実績!販売利益13,実績!報告者名13,'C'!$K$1,実績!月13,'C'!BY$97,実績!顧客名13,"EU　(業者　未登録）",実績!受注確定13,"A")</f>
        <v>0</v>
      </c>
      <c r="BZ119" s="79"/>
      <c r="CA119" s="80"/>
      <c r="CB119" s="78"/>
      <c r="CC119" s="80"/>
      <c r="CD119" s="78">
        <f>SUMIFS(実績!販売利益13,実績!報告者名13,'C'!$K$1,実績!月13,'C'!CD$97,実績!ラボ13,"〇",実績!リピート判別13,"新規",実績!受注確定13,"A",実績!得意先分類名13,"一般")+SUMIFS(実績!販売利益13,実績!報告者名13,'C'!$K$1,実績!月13,'C'!CD$97,実績!顧客名13,"EU　(業者　未登録）",実績!受注確定13,"A")</f>
        <v>0</v>
      </c>
      <c r="CE119" s="79"/>
      <c r="CF119" s="80"/>
      <c r="CG119" s="78"/>
      <c r="CH119" s="80"/>
      <c r="CI119" s="81">
        <f>BT119+BY119+CD119</f>
        <v>0</v>
      </c>
      <c r="CJ119" s="82"/>
      <c r="CK119" s="83"/>
      <c r="CL119" s="81"/>
      <c r="CM119" s="83"/>
    </row>
    <row r="120" spans="1:91" ht="19.95" hidden="1" customHeight="1" x14ac:dyDescent="0.45">
      <c r="A120" s="86"/>
      <c r="B120" s="86"/>
      <c r="C120" s="86"/>
      <c r="D120" s="86"/>
      <c r="E120" s="135" t="s">
        <v>133</v>
      </c>
      <c r="F120" s="137"/>
      <c r="G120" s="84" t="e">
        <f>G119/G118</f>
        <v>#DIV/0!</v>
      </c>
      <c r="H120" s="96"/>
      <c r="I120" s="85"/>
      <c r="J120" s="81"/>
      <c r="K120" s="83"/>
      <c r="L120" s="76" t="e">
        <f t="shared" ref="L120" si="149">L119/L118</f>
        <v>#DIV/0!</v>
      </c>
      <c r="M120" s="95"/>
      <c r="N120" s="77"/>
      <c r="O120" s="78"/>
      <c r="P120" s="80"/>
      <c r="Q120" s="76" t="e">
        <f t="shared" ref="Q120" si="150">Q119/Q118</f>
        <v>#DIV/0!</v>
      </c>
      <c r="R120" s="95"/>
      <c r="S120" s="77"/>
      <c r="T120" s="78"/>
      <c r="U120" s="80"/>
      <c r="V120" s="76" t="e">
        <f t="shared" ref="V120" si="151">V119/V118</f>
        <v>#DIV/0!</v>
      </c>
      <c r="W120" s="95"/>
      <c r="X120" s="77"/>
      <c r="Y120" s="78"/>
      <c r="Z120" s="80"/>
      <c r="AA120" s="84" t="e">
        <f t="shared" ref="AA120" si="152">AA119/AA118</f>
        <v>#DIV/0!</v>
      </c>
      <c r="AB120" s="96"/>
      <c r="AC120" s="85"/>
      <c r="AD120" s="81"/>
      <c r="AE120" s="83"/>
      <c r="AF120" s="76" t="e">
        <f t="shared" ref="AF120" si="153">AF119/AF118</f>
        <v>#DIV/0!</v>
      </c>
      <c r="AG120" s="95"/>
      <c r="AH120" s="77"/>
      <c r="AI120" s="78"/>
      <c r="AJ120" s="80"/>
      <c r="AK120" s="76" t="e">
        <f t="shared" ref="AK120" si="154">AK119/AK118</f>
        <v>#DIV/0!</v>
      </c>
      <c r="AL120" s="95"/>
      <c r="AM120" s="77"/>
      <c r="AN120" s="78"/>
      <c r="AO120" s="80"/>
      <c r="AP120" s="76" t="e">
        <f t="shared" ref="AP120" si="155">AP119/AP118</f>
        <v>#DIV/0!</v>
      </c>
      <c r="AQ120" s="95"/>
      <c r="AR120" s="77"/>
      <c r="AS120" s="78"/>
      <c r="AT120" s="80"/>
      <c r="AU120" s="84" t="e">
        <f t="shared" ref="AU120" si="156">AU119/AU118</f>
        <v>#DIV/0!</v>
      </c>
      <c r="AV120" s="96"/>
      <c r="AW120" s="85"/>
      <c r="AX120" s="81"/>
      <c r="AY120" s="83"/>
      <c r="AZ120" s="76" t="e">
        <f t="shared" ref="AZ120" si="157">AZ119/AZ118</f>
        <v>#DIV/0!</v>
      </c>
      <c r="BA120" s="95"/>
      <c r="BB120" s="77"/>
      <c r="BC120" s="78"/>
      <c r="BD120" s="80"/>
      <c r="BE120" s="76" t="e">
        <f t="shared" ref="BE120" si="158">BE119/BE118</f>
        <v>#DIV/0!</v>
      </c>
      <c r="BF120" s="95"/>
      <c r="BG120" s="77"/>
      <c r="BH120" s="78"/>
      <c r="BI120" s="80"/>
      <c r="BJ120" s="76" t="e">
        <f t="shared" ref="BJ120" si="159">BJ119/BJ118</f>
        <v>#DIV/0!</v>
      </c>
      <c r="BK120" s="95"/>
      <c r="BL120" s="77"/>
      <c r="BM120" s="78"/>
      <c r="BN120" s="80"/>
      <c r="BO120" s="84" t="e">
        <f t="shared" ref="BO120" si="160">BO119/BO118</f>
        <v>#DIV/0!</v>
      </c>
      <c r="BP120" s="96"/>
      <c r="BQ120" s="85"/>
      <c r="BR120" s="81"/>
      <c r="BS120" s="83"/>
      <c r="BT120" s="76" t="e">
        <f t="shared" ref="BT120" si="161">BT119/BT118</f>
        <v>#DIV/0!</v>
      </c>
      <c r="BU120" s="95"/>
      <c r="BV120" s="77"/>
      <c r="BW120" s="78"/>
      <c r="BX120" s="80"/>
      <c r="BY120" s="76" t="e">
        <f t="shared" ref="BY120" si="162">BY119/BY118</f>
        <v>#DIV/0!</v>
      </c>
      <c r="BZ120" s="95"/>
      <c r="CA120" s="77"/>
      <c r="CB120" s="78"/>
      <c r="CC120" s="80"/>
      <c r="CD120" s="76" t="e">
        <f t="shared" ref="CD120" si="163">CD119/CD118</f>
        <v>#DIV/0!</v>
      </c>
      <c r="CE120" s="95"/>
      <c r="CF120" s="77"/>
      <c r="CG120" s="78"/>
      <c r="CH120" s="80"/>
      <c r="CI120" s="84" t="e">
        <f t="shared" ref="CI120" si="164">CI119/CI118</f>
        <v>#DIV/0!</v>
      </c>
      <c r="CJ120" s="96"/>
      <c r="CK120" s="85"/>
      <c r="CL120" s="81"/>
      <c r="CM120" s="83"/>
    </row>
    <row r="121" spans="1:91" hidden="1" x14ac:dyDescent="0.45">
      <c r="A121" s="86"/>
      <c r="B121" s="86"/>
      <c r="C121" s="86"/>
      <c r="D121" s="86"/>
      <c r="E121" s="135" t="s">
        <v>98</v>
      </c>
      <c r="F121" s="137"/>
      <c r="G121" s="81">
        <f>AA121+AU121+BO121+CI121</f>
        <v>0</v>
      </c>
      <c r="H121" s="82"/>
      <c r="I121" s="83"/>
      <c r="J121" s="17"/>
      <c r="K121" s="18"/>
      <c r="L121" s="78">
        <f>SUMIFS(見積!見積数,見積!月,'C'!L$97,見積!報告者名,'C'!$K$1,見積!顧客名見積,"EU　(業者　未登録）")</f>
        <v>0</v>
      </c>
      <c r="M121" s="79"/>
      <c r="N121" s="80"/>
      <c r="O121" s="11"/>
      <c r="P121" s="12"/>
      <c r="Q121" s="78">
        <f>SUMIFS(見積!見積数,見積!月,'C'!Q$97,見積!報告者名,'C'!$K$1,見積!顧客名見積,"EU　(業者　未登録）")</f>
        <v>0</v>
      </c>
      <c r="R121" s="79"/>
      <c r="S121" s="80"/>
      <c r="T121" s="11"/>
      <c r="U121" s="12"/>
      <c r="V121" s="78">
        <f>SUMIFS(見積!見積数,見積!月,'C'!V$97,見積!報告者名,'C'!$K$1,見積!顧客名見積,"EU　(業者　未登録）")</f>
        <v>0</v>
      </c>
      <c r="W121" s="79"/>
      <c r="X121" s="80"/>
      <c r="Y121" s="11"/>
      <c r="Z121" s="12"/>
      <c r="AA121" s="81">
        <f t="shared" ref="AA121" si="165">L121+Q121+V121</f>
        <v>0</v>
      </c>
      <c r="AB121" s="82"/>
      <c r="AC121" s="83"/>
      <c r="AD121" s="17"/>
      <c r="AE121" s="18"/>
      <c r="AF121" s="78">
        <f>SUMIFS(見積!見積数,見積!月,'C'!AF$97,見積!報告者名,'C'!$K$1,見積!顧客名見積,"EU　(業者　未登録）")</f>
        <v>0</v>
      </c>
      <c r="AG121" s="79"/>
      <c r="AH121" s="80"/>
      <c r="AI121" s="11"/>
      <c r="AJ121" s="12"/>
      <c r="AK121" s="78">
        <f>SUMIFS(見積!見積数,見積!月,'C'!AK$97,見積!報告者名,'C'!$K$1,見積!顧客名見積,"EU　(業者　未登録）")</f>
        <v>0</v>
      </c>
      <c r="AL121" s="79"/>
      <c r="AM121" s="80"/>
      <c r="AN121" s="11"/>
      <c r="AO121" s="12"/>
      <c r="AP121" s="78">
        <f>SUMIFS(見積!見積数,見積!月,'C'!AP$97,見積!報告者名,'C'!$K$1,見積!顧客名見積,"EU　(業者　未登録）")</f>
        <v>0</v>
      </c>
      <c r="AQ121" s="79"/>
      <c r="AR121" s="80"/>
      <c r="AS121" s="11"/>
      <c r="AT121" s="12"/>
      <c r="AU121" s="81">
        <f>AF121+AK121+AP121</f>
        <v>0</v>
      </c>
      <c r="AV121" s="82"/>
      <c r="AW121" s="83"/>
      <c r="AX121" s="17"/>
      <c r="AY121" s="18"/>
      <c r="AZ121" s="78">
        <f>SUMIFS(見積!見積数,見積!月,'C'!AZ$97,見積!報告者名,'C'!$K$1,見積!顧客名見積,"EU　(業者　未登録）")</f>
        <v>0</v>
      </c>
      <c r="BA121" s="79"/>
      <c r="BB121" s="80"/>
      <c r="BC121" s="11"/>
      <c r="BD121" s="12"/>
      <c r="BE121" s="78">
        <f>SUMIFS(見積!見積数,見積!月,'C'!BE$97,見積!報告者名,'C'!$K$1,見積!顧客名見積,"EU　(業者　未登録）")</f>
        <v>0</v>
      </c>
      <c r="BF121" s="79"/>
      <c r="BG121" s="80"/>
      <c r="BH121" s="11"/>
      <c r="BI121" s="12"/>
      <c r="BJ121" s="78">
        <f>SUMIFS(見積!見積数,見積!月,'C'!BJ$97,見積!報告者名,'C'!$K$1,見積!顧客名見積,"EU　(業者　未登録）")</f>
        <v>0</v>
      </c>
      <c r="BK121" s="79"/>
      <c r="BL121" s="80"/>
      <c r="BM121" s="11"/>
      <c r="BN121" s="12"/>
      <c r="BO121" s="81">
        <f>AZ121+BE121+BJ121</f>
        <v>0</v>
      </c>
      <c r="BP121" s="82"/>
      <c r="BQ121" s="83"/>
      <c r="BR121" s="17"/>
      <c r="BS121" s="18"/>
      <c r="BT121" s="78">
        <f>SUMIFS(見積!見積数,見積!月,'C'!BT$97,見積!報告者名,'C'!$K$1,見積!顧客名見積,"EU　(業者　未登録）")</f>
        <v>0</v>
      </c>
      <c r="BU121" s="79"/>
      <c r="BV121" s="80"/>
      <c r="BW121" s="11"/>
      <c r="BX121" s="12"/>
      <c r="BY121" s="78">
        <f>SUMIFS(見積!見積数,見積!月,'C'!BY$97,見積!報告者名,'C'!$K$1,見積!顧客名見積,"EU　(業者　未登録）")</f>
        <v>0</v>
      </c>
      <c r="BZ121" s="79"/>
      <c r="CA121" s="80"/>
      <c r="CB121" s="11"/>
      <c r="CC121" s="12"/>
      <c r="CD121" s="78">
        <f>SUMIFS(見積!見積数,見積!月,'C'!CD$97,見積!報告者名,'C'!$K$1,見積!顧客名見積,"EU　(業者　未登録）")</f>
        <v>0</v>
      </c>
      <c r="CE121" s="79"/>
      <c r="CF121" s="80"/>
      <c r="CG121" s="11"/>
      <c r="CH121" s="12"/>
      <c r="CI121" s="81">
        <f>BT121+BY121+CD121</f>
        <v>0</v>
      </c>
      <c r="CJ121" s="82"/>
      <c r="CK121" s="83"/>
      <c r="CL121" s="17"/>
      <c r="CM121" s="18"/>
    </row>
    <row r="122" spans="1:91" ht="19.95" hidden="1" customHeight="1" x14ac:dyDescent="0.45">
      <c r="A122" s="154" t="s">
        <v>46</v>
      </c>
      <c r="B122" s="154"/>
      <c r="C122" s="86" t="s">
        <v>43</v>
      </c>
      <c r="D122" s="86"/>
      <c r="E122" s="135" t="s">
        <v>131</v>
      </c>
      <c r="F122" s="137"/>
      <c r="G122" s="81">
        <f t="shared" si="128"/>
        <v>0</v>
      </c>
      <c r="H122" s="82"/>
      <c r="I122" s="83"/>
      <c r="J122" s="84"/>
      <c r="K122" s="85"/>
      <c r="L122" s="78">
        <f>SUMIFS(実績!見積額13,実績!報告者名13,'C'!$K$1,実績!月13,'C'!L$97,実績!ラボ13,"〇",実績!リピート判別13,"リピート",実績!受注確定13,"A",実績!得意先分類名13,"EU",実績!期中内13,"〇")</f>
        <v>0</v>
      </c>
      <c r="M122" s="79"/>
      <c r="N122" s="80"/>
      <c r="O122" s="76"/>
      <c r="P122" s="77"/>
      <c r="Q122" s="78">
        <f>SUMIFS(実績!見積額13,実績!報告者名13,'C'!$K$1,実績!月13,'C'!Q$97,実績!ラボ13,"〇",実績!リピート判別13,"リピート",実績!受注確定13,"A",実績!得意先分類名13,"EU",実績!期中内13,"〇")</f>
        <v>0</v>
      </c>
      <c r="R122" s="79"/>
      <c r="S122" s="80"/>
      <c r="T122" s="76"/>
      <c r="U122" s="77"/>
      <c r="V122" s="78">
        <f>SUMIFS(実績!見積額13,実績!報告者名13,'C'!$K$1,実績!月13,'C'!V$97,実績!ラボ13,"〇",実績!リピート判別13,"リピート",実績!受注確定13,"A",実績!得意先分類名13,"EU",実績!期中内13,"〇")</f>
        <v>0</v>
      </c>
      <c r="W122" s="79"/>
      <c r="X122" s="80"/>
      <c r="Y122" s="76"/>
      <c r="Z122" s="77"/>
      <c r="AA122" s="81">
        <f t="shared" si="129"/>
        <v>0</v>
      </c>
      <c r="AB122" s="82"/>
      <c r="AC122" s="83"/>
      <c r="AD122" s="84"/>
      <c r="AE122" s="85"/>
      <c r="AF122" s="78">
        <f>SUMIFS(実績!見積額13,実績!報告者名13,'C'!$K$1,実績!月13,'C'!AF$97,実績!ラボ13,"〇",実績!リピート判別13,"リピート",実績!受注確定13,"A",実績!得意先分類名13,"EU",実績!期中内13,"〇")</f>
        <v>0</v>
      </c>
      <c r="AG122" s="79"/>
      <c r="AH122" s="80"/>
      <c r="AI122" s="76"/>
      <c r="AJ122" s="77"/>
      <c r="AK122" s="78">
        <f>SUMIFS(実績!見積額13,実績!報告者名13,'C'!$K$1,実績!月13,'C'!AK$97,実績!ラボ13,"〇",実績!リピート判別13,"リピート",実績!受注確定13,"A",実績!得意先分類名13,"EU",実績!期中内13,"〇")</f>
        <v>0</v>
      </c>
      <c r="AL122" s="79"/>
      <c r="AM122" s="80"/>
      <c r="AN122" s="76"/>
      <c r="AO122" s="77"/>
      <c r="AP122" s="78">
        <f>SUMIFS(実績!見積額13,実績!報告者名13,'C'!$K$1,実績!月13,'C'!AP$97,実績!ラボ13,"〇",実績!リピート判別13,"リピート",実績!受注確定13,"A",実績!得意先分類名13,"EU",実績!期中内13,"〇")</f>
        <v>0</v>
      </c>
      <c r="AQ122" s="79"/>
      <c r="AR122" s="80"/>
      <c r="AS122" s="76"/>
      <c r="AT122" s="77"/>
      <c r="AU122" s="81">
        <f t="shared" si="130"/>
        <v>0</v>
      </c>
      <c r="AV122" s="82"/>
      <c r="AW122" s="83"/>
      <c r="AX122" s="84"/>
      <c r="AY122" s="85"/>
      <c r="AZ122" s="78">
        <f>SUMIFS(実績!見積額13,実績!報告者名13,'C'!$K$1,実績!月13,'C'!AZ$97,実績!ラボ13,"〇",実績!リピート判別13,"リピート",実績!受注確定13,"A",実績!得意先分類名13,"EU",実績!期中内13,"〇")</f>
        <v>0</v>
      </c>
      <c r="BA122" s="79"/>
      <c r="BB122" s="80"/>
      <c r="BC122" s="76"/>
      <c r="BD122" s="77"/>
      <c r="BE122" s="78">
        <f>SUMIFS(実績!見積額13,実績!報告者名13,'C'!$K$1,実績!月13,'C'!BE$97,実績!ラボ13,"〇",実績!リピート判別13,"リピート",実績!受注確定13,"A",実績!得意先分類名13,"EU",実績!期中内13,"〇")</f>
        <v>0</v>
      </c>
      <c r="BF122" s="79"/>
      <c r="BG122" s="80"/>
      <c r="BH122" s="76"/>
      <c r="BI122" s="77"/>
      <c r="BJ122" s="78">
        <f>SUMIFS(実績!見積額13,実績!報告者名13,'C'!$K$1,実績!月13,'C'!BJ$97,実績!ラボ13,"〇",実績!リピート判別13,"リピート",実績!受注確定13,"A",実績!得意先分類名13,"EU",実績!期中内13,"〇")</f>
        <v>0</v>
      </c>
      <c r="BK122" s="79"/>
      <c r="BL122" s="80"/>
      <c r="BM122" s="76"/>
      <c r="BN122" s="77"/>
      <c r="BO122" s="81">
        <f t="shared" si="131"/>
        <v>0</v>
      </c>
      <c r="BP122" s="82"/>
      <c r="BQ122" s="83"/>
      <c r="BR122" s="84"/>
      <c r="BS122" s="85"/>
      <c r="BT122" s="78">
        <f>SUMIFS(実績!見積額13,実績!報告者名13,'C'!$K$1,実績!月13,'C'!BT$97,実績!ラボ13,"〇",実績!リピート判別13,"リピート",実績!受注確定13,"A",実績!得意先分類名13,"EU",実績!期中内13,"〇")</f>
        <v>0</v>
      </c>
      <c r="BU122" s="79"/>
      <c r="BV122" s="80"/>
      <c r="BW122" s="76"/>
      <c r="BX122" s="77"/>
      <c r="BY122" s="78">
        <f>SUMIFS(実績!見積額13,実績!報告者名13,'C'!$K$1,実績!月13,'C'!BY$97,実績!ラボ13,"〇",実績!リピート判別13,"リピート",実績!受注確定13,"A",実績!得意先分類名13,"EU",実績!期中内13,"〇")</f>
        <v>0</v>
      </c>
      <c r="BZ122" s="79"/>
      <c r="CA122" s="80"/>
      <c r="CB122" s="76"/>
      <c r="CC122" s="77"/>
      <c r="CD122" s="78">
        <f>SUMIFS(実績!見積額13,実績!報告者名13,'C'!$K$1,実績!月13,'C'!CD$97,実績!ラボ13,"〇",実績!リピート判別13,"リピート",実績!受注確定13,"A",実績!得意先分類名13,"EU",実績!期中内13,"〇")</f>
        <v>0</v>
      </c>
      <c r="CE122" s="79"/>
      <c r="CF122" s="80"/>
      <c r="CG122" s="76"/>
      <c r="CH122" s="77"/>
      <c r="CI122" s="81">
        <f t="shared" si="132"/>
        <v>0</v>
      </c>
      <c r="CJ122" s="82"/>
      <c r="CK122" s="83"/>
      <c r="CL122" s="84"/>
      <c r="CM122" s="85"/>
    </row>
    <row r="123" spans="1:91" ht="19.95" hidden="1" customHeight="1" x14ac:dyDescent="0.45">
      <c r="A123" s="154"/>
      <c r="B123" s="154"/>
      <c r="C123" s="86"/>
      <c r="D123" s="86"/>
      <c r="E123" s="135" t="s">
        <v>132</v>
      </c>
      <c r="F123" s="137"/>
      <c r="G123" s="81">
        <f>AA123+AU123+BO123+CI123</f>
        <v>0</v>
      </c>
      <c r="H123" s="82"/>
      <c r="I123" s="83"/>
      <c r="J123" s="81"/>
      <c r="K123" s="83"/>
      <c r="L123" s="78">
        <f>SUMIFS(実績!販売利益13,実績!報告者名13,'C'!$K$1,実績!月13,'C'!L$97,実績!ラボ13,"〇",実績!リピート判別13,"リピート",実績!受注確定13,"A",実績!得意先分類名13,"EU",実績!期中内13,"〇")</f>
        <v>0</v>
      </c>
      <c r="M123" s="79"/>
      <c r="N123" s="80"/>
      <c r="O123" s="78"/>
      <c r="P123" s="80"/>
      <c r="Q123" s="78">
        <f>SUMIFS(実績!販売利益13,実績!報告者名13,'C'!$K$1,実績!月13,'C'!Q$97,実績!ラボ13,"〇",実績!リピート判別13,"リピート",実績!受注確定13,"A",実績!得意先分類名13,"EU",実績!期中内13,"〇")</f>
        <v>0</v>
      </c>
      <c r="R123" s="79"/>
      <c r="S123" s="80"/>
      <c r="T123" s="78"/>
      <c r="U123" s="80"/>
      <c r="V123" s="78">
        <f>SUMIFS(実績!販売利益13,実績!報告者名13,'C'!$K$1,実績!月13,'C'!V$97,実績!ラボ13,"〇",実績!リピート判別13,"リピート",実績!受注確定13,"A",実績!得意先分類名13,"EU",実績!期中内13,"〇")</f>
        <v>0</v>
      </c>
      <c r="W123" s="79"/>
      <c r="X123" s="80"/>
      <c r="Y123" s="78"/>
      <c r="Z123" s="80"/>
      <c r="AA123" s="81">
        <f>L123+Q123+V123</f>
        <v>0</v>
      </c>
      <c r="AB123" s="82"/>
      <c r="AC123" s="83"/>
      <c r="AD123" s="81"/>
      <c r="AE123" s="83"/>
      <c r="AF123" s="78">
        <f>SUMIFS(実績!販売利益13,実績!報告者名13,'C'!$K$1,実績!月13,'C'!AF$97,実績!ラボ13,"〇",実績!リピート判別13,"リピート",実績!受注確定13,"A",実績!得意先分類名13,"EU",実績!期中内13,"〇")</f>
        <v>0</v>
      </c>
      <c r="AG123" s="79"/>
      <c r="AH123" s="80"/>
      <c r="AI123" s="78"/>
      <c r="AJ123" s="80"/>
      <c r="AK123" s="78">
        <f>SUMIFS(実績!販売利益13,実績!報告者名13,'C'!$K$1,実績!月13,'C'!AK$97,実績!ラボ13,"〇",実績!リピート判別13,"リピート",実績!受注確定13,"A",実績!得意先分類名13,"EU",実績!期中内13,"〇")</f>
        <v>0</v>
      </c>
      <c r="AL123" s="79"/>
      <c r="AM123" s="80"/>
      <c r="AN123" s="78"/>
      <c r="AO123" s="80"/>
      <c r="AP123" s="78">
        <f>SUMIFS(実績!販売利益13,実績!報告者名13,'C'!$K$1,実績!月13,'C'!AP$97,実績!ラボ13,"〇",実績!リピート判別13,"リピート",実績!受注確定13,"A",実績!得意先分類名13,"EU",実績!期中内13,"〇")</f>
        <v>0</v>
      </c>
      <c r="AQ123" s="79"/>
      <c r="AR123" s="80"/>
      <c r="AS123" s="78"/>
      <c r="AT123" s="80"/>
      <c r="AU123" s="81">
        <f>AF123+AK123+AP123</f>
        <v>0</v>
      </c>
      <c r="AV123" s="82"/>
      <c r="AW123" s="83"/>
      <c r="AX123" s="81"/>
      <c r="AY123" s="83"/>
      <c r="AZ123" s="78">
        <f>SUMIFS(実績!販売利益13,実績!報告者名13,'C'!$K$1,実績!月13,'C'!AZ$97,実績!ラボ13,"〇",実績!リピート判別13,"リピート",実績!受注確定13,"A",実績!得意先分類名13,"EU",実績!期中内13,"〇")</f>
        <v>0</v>
      </c>
      <c r="BA123" s="79"/>
      <c r="BB123" s="80"/>
      <c r="BC123" s="78"/>
      <c r="BD123" s="80"/>
      <c r="BE123" s="78">
        <f>SUMIFS(実績!販売利益13,実績!報告者名13,'C'!$K$1,実績!月13,'C'!BE$97,実績!ラボ13,"〇",実績!リピート判別13,"リピート",実績!受注確定13,"A",実績!得意先分類名13,"EU",実績!期中内13,"〇")</f>
        <v>0</v>
      </c>
      <c r="BF123" s="79"/>
      <c r="BG123" s="80"/>
      <c r="BH123" s="78"/>
      <c r="BI123" s="80"/>
      <c r="BJ123" s="78">
        <f>SUMIFS(実績!販売利益13,実績!報告者名13,'C'!$K$1,実績!月13,'C'!BJ$97,実績!ラボ13,"〇",実績!リピート判別13,"リピート",実績!受注確定13,"A",実績!得意先分類名13,"EU",実績!期中内13,"〇")</f>
        <v>0</v>
      </c>
      <c r="BK123" s="79"/>
      <c r="BL123" s="80"/>
      <c r="BM123" s="78"/>
      <c r="BN123" s="80"/>
      <c r="BO123" s="81">
        <f>AZ123+BE123+BJ123</f>
        <v>0</v>
      </c>
      <c r="BP123" s="82"/>
      <c r="BQ123" s="83"/>
      <c r="BR123" s="81"/>
      <c r="BS123" s="83"/>
      <c r="BT123" s="78">
        <f>SUMIFS(実績!販売利益13,実績!報告者名13,'C'!$K$1,実績!月13,'C'!BT$97,実績!ラボ13,"〇",実績!リピート判別13,"リピート",実績!受注確定13,"A",実績!得意先分類名13,"EU",実績!期中内13,"〇")</f>
        <v>0</v>
      </c>
      <c r="BU123" s="79"/>
      <c r="BV123" s="80"/>
      <c r="BW123" s="78"/>
      <c r="BX123" s="80"/>
      <c r="BY123" s="78">
        <f>SUMIFS(実績!販売利益13,実績!報告者名13,'C'!$K$1,実績!月13,'C'!BY$97,実績!ラボ13,"〇",実績!リピート判別13,"リピート",実績!受注確定13,"A",実績!得意先分類名13,"EU",実績!期中内13,"〇")</f>
        <v>0</v>
      </c>
      <c r="BZ123" s="79"/>
      <c r="CA123" s="80"/>
      <c r="CB123" s="78"/>
      <c r="CC123" s="80"/>
      <c r="CD123" s="78">
        <f>SUMIFS(実績!販売利益13,実績!報告者名13,'C'!$K$1,実績!月13,'C'!CD$97,実績!ラボ13,"〇",実績!リピート判別13,"リピート",実績!受注確定13,"A",実績!得意先分類名13,"EU",実績!期中内13,"〇")</f>
        <v>0</v>
      </c>
      <c r="CE123" s="79"/>
      <c r="CF123" s="80"/>
      <c r="CG123" s="78"/>
      <c r="CH123" s="80"/>
      <c r="CI123" s="81">
        <f>BT123+BY123+CD123</f>
        <v>0</v>
      </c>
      <c r="CJ123" s="82"/>
      <c r="CK123" s="83"/>
      <c r="CL123" s="81"/>
      <c r="CM123" s="83"/>
    </row>
    <row r="124" spans="1:91" ht="19.95" hidden="1" customHeight="1" x14ac:dyDescent="0.45">
      <c r="A124" s="154"/>
      <c r="B124" s="154"/>
      <c r="C124" s="86"/>
      <c r="D124" s="86"/>
      <c r="E124" s="135" t="s">
        <v>133</v>
      </c>
      <c r="F124" s="137"/>
      <c r="G124" s="84" t="e">
        <f>G123/G122</f>
        <v>#DIV/0!</v>
      </c>
      <c r="H124" s="96"/>
      <c r="I124" s="85"/>
      <c r="J124" s="81"/>
      <c r="K124" s="83"/>
      <c r="L124" s="76" t="e">
        <f t="shared" ref="L124" si="166">L123/L122</f>
        <v>#DIV/0!</v>
      </c>
      <c r="M124" s="95"/>
      <c r="N124" s="77"/>
      <c r="O124" s="78"/>
      <c r="P124" s="80"/>
      <c r="Q124" s="76" t="e">
        <f t="shared" ref="Q124" si="167">Q123/Q122</f>
        <v>#DIV/0!</v>
      </c>
      <c r="R124" s="95"/>
      <c r="S124" s="77"/>
      <c r="T124" s="78"/>
      <c r="U124" s="80"/>
      <c r="V124" s="76" t="e">
        <f t="shared" ref="V124" si="168">V123/V122</f>
        <v>#DIV/0!</v>
      </c>
      <c r="W124" s="95"/>
      <c r="X124" s="77"/>
      <c r="Y124" s="78"/>
      <c r="Z124" s="80"/>
      <c r="AA124" s="84" t="e">
        <f t="shared" ref="AA124" si="169">AA123/AA122</f>
        <v>#DIV/0!</v>
      </c>
      <c r="AB124" s="96"/>
      <c r="AC124" s="85"/>
      <c r="AD124" s="81"/>
      <c r="AE124" s="83"/>
      <c r="AF124" s="76" t="e">
        <f t="shared" ref="AF124" si="170">AF123/AF122</f>
        <v>#DIV/0!</v>
      </c>
      <c r="AG124" s="95"/>
      <c r="AH124" s="77"/>
      <c r="AI124" s="78"/>
      <c r="AJ124" s="80"/>
      <c r="AK124" s="76" t="e">
        <f t="shared" ref="AK124" si="171">AK123/AK122</f>
        <v>#DIV/0!</v>
      </c>
      <c r="AL124" s="95"/>
      <c r="AM124" s="77"/>
      <c r="AN124" s="78"/>
      <c r="AO124" s="80"/>
      <c r="AP124" s="76" t="e">
        <f t="shared" ref="AP124" si="172">AP123/AP122</f>
        <v>#DIV/0!</v>
      </c>
      <c r="AQ124" s="95"/>
      <c r="AR124" s="77"/>
      <c r="AS124" s="78"/>
      <c r="AT124" s="80"/>
      <c r="AU124" s="84" t="e">
        <f t="shared" ref="AU124" si="173">AU123/AU122</f>
        <v>#DIV/0!</v>
      </c>
      <c r="AV124" s="96"/>
      <c r="AW124" s="85"/>
      <c r="AX124" s="81"/>
      <c r="AY124" s="83"/>
      <c r="AZ124" s="76" t="e">
        <f t="shared" ref="AZ124" si="174">AZ123/AZ122</f>
        <v>#DIV/0!</v>
      </c>
      <c r="BA124" s="95"/>
      <c r="BB124" s="77"/>
      <c r="BC124" s="78"/>
      <c r="BD124" s="80"/>
      <c r="BE124" s="76" t="e">
        <f t="shared" ref="BE124" si="175">BE123/BE122</f>
        <v>#DIV/0!</v>
      </c>
      <c r="BF124" s="95"/>
      <c r="BG124" s="77"/>
      <c r="BH124" s="78"/>
      <c r="BI124" s="80"/>
      <c r="BJ124" s="76" t="e">
        <f t="shared" ref="BJ124" si="176">BJ123/BJ122</f>
        <v>#DIV/0!</v>
      </c>
      <c r="BK124" s="95"/>
      <c r="BL124" s="77"/>
      <c r="BM124" s="78"/>
      <c r="BN124" s="80"/>
      <c r="BO124" s="84" t="e">
        <f t="shared" ref="BO124" si="177">BO123/BO122</f>
        <v>#DIV/0!</v>
      </c>
      <c r="BP124" s="96"/>
      <c r="BQ124" s="85"/>
      <c r="BR124" s="81"/>
      <c r="BS124" s="83"/>
      <c r="BT124" s="76" t="e">
        <f t="shared" ref="BT124" si="178">BT123/BT122</f>
        <v>#DIV/0!</v>
      </c>
      <c r="BU124" s="95"/>
      <c r="BV124" s="77"/>
      <c r="BW124" s="78"/>
      <c r="BX124" s="80"/>
      <c r="BY124" s="76" t="e">
        <f t="shared" ref="BY124" si="179">BY123/BY122</f>
        <v>#DIV/0!</v>
      </c>
      <c r="BZ124" s="95"/>
      <c r="CA124" s="77"/>
      <c r="CB124" s="78"/>
      <c r="CC124" s="80"/>
      <c r="CD124" s="76" t="e">
        <f t="shared" ref="CD124" si="180">CD123/CD122</f>
        <v>#DIV/0!</v>
      </c>
      <c r="CE124" s="95"/>
      <c r="CF124" s="77"/>
      <c r="CG124" s="78"/>
      <c r="CH124" s="80"/>
      <c r="CI124" s="84" t="e">
        <f t="shared" ref="CI124" si="181">CI123/CI122</f>
        <v>#DIV/0!</v>
      </c>
      <c r="CJ124" s="96"/>
      <c r="CK124" s="85"/>
      <c r="CL124" s="81"/>
      <c r="CM124" s="83"/>
    </row>
    <row r="125" spans="1:91" hidden="1" x14ac:dyDescent="0.45">
      <c r="A125" s="154"/>
      <c r="B125" s="154"/>
      <c r="C125" s="86"/>
      <c r="D125" s="86"/>
      <c r="E125" s="135" t="s">
        <v>98</v>
      </c>
      <c r="F125" s="137"/>
      <c r="G125" s="81">
        <f>AA125+AU125+BO125+CI125</f>
        <v>0</v>
      </c>
      <c r="H125" s="82"/>
      <c r="I125" s="83"/>
      <c r="J125" s="17"/>
      <c r="K125" s="18"/>
      <c r="L125" s="78">
        <f>SUMIFS(見積!見積数,見積!月,'C'!L$97,見積!報告者名,'C'!$K$1,見積!ラボ見積,"〇",見積!得意先分類名見積,"EU",見積!期中内見積,"〇")</f>
        <v>0</v>
      </c>
      <c r="M125" s="79"/>
      <c r="N125" s="80"/>
      <c r="O125" s="11"/>
      <c r="P125" s="12"/>
      <c r="Q125" s="78">
        <f>SUMIFS(見積!見積数,見積!月,'C'!Q$97,見積!報告者名,'C'!$K$1,見積!ラボ見積,"〇",見積!得意先分類名見積,"EU",見積!期中内見積,"〇")</f>
        <v>0</v>
      </c>
      <c r="R125" s="79"/>
      <c r="S125" s="80"/>
      <c r="T125" s="11"/>
      <c r="U125" s="12"/>
      <c r="V125" s="78">
        <f>SUMIFS(見積!見積数,見積!月,'C'!V$97,見積!報告者名,'C'!$K$1,見積!ラボ見積,"〇",見積!得意先分類名見積,"EU",見積!期中内見積,"〇")</f>
        <v>0</v>
      </c>
      <c r="W125" s="79"/>
      <c r="X125" s="80"/>
      <c r="Y125" s="11"/>
      <c r="Z125" s="12"/>
      <c r="AA125" s="81">
        <f>L125+Q125+V125</f>
        <v>0</v>
      </c>
      <c r="AB125" s="82"/>
      <c r="AC125" s="83"/>
      <c r="AD125" s="17"/>
      <c r="AE125" s="18"/>
      <c r="AF125" s="78">
        <f>SUMIFS(見積!見積数,見積!月,'C'!AF$97,見積!報告者名,'C'!$K$1,見積!ラボ見積,"〇",見積!得意先分類名見積,"EU",見積!期中内見積,"〇")</f>
        <v>0</v>
      </c>
      <c r="AG125" s="79"/>
      <c r="AH125" s="80"/>
      <c r="AI125" s="11"/>
      <c r="AJ125" s="12"/>
      <c r="AK125" s="78">
        <f>SUMIFS(見積!見積数,見積!月,'C'!AK$97,見積!報告者名,'C'!$K$1,見積!ラボ見積,"〇",見積!得意先分類名見積,"EU",見積!期中内見積,"〇")</f>
        <v>0</v>
      </c>
      <c r="AL125" s="79"/>
      <c r="AM125" s="80"/>
      <c r="AN125" s="11"/>
      <c r="AO125" s="12"/>
      <c r="AP125" s="78">
        <f>SUMIFS(見積!見積数,見積!月,'C'!AP$97,見積!報告者名,'C'!$K$1,見積!ラボ見積,"〇",見積!得意先分類名見積,"EU",見積!期中内見積,"〇")</f>
        <v>0</v>
      </c>
      <c r="AQ125" s="79"/>
      <c r="AR125" s="80"/>
      <c r="AS125" s="11"/>
      <c r="AT125" s="12"/>
      <c r="AU125" s="81">
        <f>AF125+AK125+AP125</f>
        <v>0</v>
      </c>
      <c r="AV125" s="82"/>
      <c r="AW125" s="83"/>
      <c r="AX125" s="17"/>
      <c r="AY125" s="18"/>
      <c r="AZ125" s="78">
        <f>SUMIFS(見積!見積数,見積!月,'C'!AZ$97,見積!報告者名,'C'!$K$1,見積!ラボ見積,"〇",見積!得意先分類名見積,"EU",見積!期中内見積,"〇")</f>
        <v>0</v>
      </c>
      <c r="BA125" s="79"/>
      <c r="BB125" s="80"/>
      <c r="BC125" s="11"/>
      <c r="BD125" s="12"/>
      <c r="BE125" s="78">
        <f>SUMIFS(見積!見積数,見積!月,'C'!BE$97,見積!報告者名,'C'!$K$1,見積!ラボ見積,"〇",見積!得意先分類名見積,"EU",見積!期中内見積,"〇")</f>
        <v>0</v>
      </c>
      <c r="BF125" s="79"/>
      <c r="BG125" s="80"/>
      <c r="BH125" s="11"/>
      <c r="BI125" s="12"/>
      <c r="BJ125" s="78">
        <f>SUMIFS(見積!見積数,見積!月,'C'!BJ$97,見積!報告者名,'C'!$K$1,見積!ラボ見積,"〇",見積!得意先分類名見積,"EU",見積!期中内見積,"〇")</f>
        <v>0</v>
      </c>
      <c r="BK125" s="79"/>
      <c r="BL125" s="80"/>
      <c r="BM125" s="11"/>
      <c r="BN125" s="12"/>
      <c r="BO125" s="81">
        <f>AZ125+BE125+BJ125</f>
        <v>0</v>
      </c>
      <c r="BP125" s="82"/>
      <c r="BQ125" s="83"/>
      <c r="BR125" s="17"/>
      <c r="BS125" s="18"/>
      <c r="BT125" s="78">
        <f>SUMIFS(見積!見積数,見積!月,'C'!BT$97,見積!報告者名,'C'!$K$1,見積!ラボ見積,"〇",見積!得意先分類名見積,"EU",見積!期中内見積,"〇")</f>
        <v>0</v>
      </c>
      <c r="BU125" s="79"/>
      <c r="BV125" s="80"/>
      <c r="BW125" s="11"/>
      <c r="BX125" s="12"/>
      <c r="BY125" s="78">
        <f>SUMIFS(見積!見積数,見積!月,'C'!BY$97,見積!報告者名,'C'!$K$1,見積!ラボ見積,"〇",見積!得意先分類名見積,"EU",見積!期中内見積,"〇")</f>
        <v>0</v>
      </c>
      <c r="BZ125" s="79"/>
      <c r="CA125" s="80"/>
      <c r="CB125" s="11"/>
      <c r="CC125" s="12"/>
      <c r="CD125" s="78">
        <f>SUMIFS(見積!見積数,見積!月,'C'!CD$97,見積!報告者名,'C'!$K$1,見積!ラボ見積,"〇",見積!得意先分類名見積,"EU",見積!期中内見積,"〇")</f>
        <v>0</v>
      </c>
      <c r="CE125" s="79"/>
      <c r="CF125" s="80"/>
      <c r="CG125" s="11"/>
      <c r="CH125" s="12"/>
      <c r="CI125" s="81">
        <f>BT125+BY125+CD125</f>
        <v>0</v>
      </c>
      <c r="CJ125" s="82"/>
      <c r="CK125" s="83"/>
      <c r="CL125" s="17"/>
      <c r="CM125" s="18"/>
    </row>
    <row r="126" spans="1:91" ht="19.95" hidden="1" customHeight="1" x14ac:dyDescent="0.45">
      <c r="A126" s="154"/>
      <c r="B126" s="154"/>
      <c r="C126" s="86" t="s">
        <v>44</v>
      </c>
      <c r="D126" s="86"/>
      <c r="E126" s="135" t="s">
        <v>131</v>
      </c>
      <c r="F126" s="137"/>
      <c r="G126" s="81">
        <f t="shared" si="128"/>
        <v>0</v>
      </c>
      <c r="H126" s="82"/>
      <c r="I126" s="83"/>
      <c r="J126" s="84"/>
      <c r="K126" s="85"/>
      <c r="L126" s="78">
        <f>SUMIFS(実績!見積額13,実績!報告者名13,'C'!$K$1,実績!月13,'C'!L$97,実績!ラボ13,"〇",実績!リピート判別13,"リピート",実績!受注確定13,"A",実績!得意先分類名13,"一般",実績!期中内13,"〇")</f>
        <v>0</v>
      </c>
      <c r="M126" s="79"/>
      <c r="N126" s="80"/>
      <c r="O126" s="76"/>
      <c r="P126" s="77"/>
      <c r="Q126" s="78">
        <f>SUMIFS(実績!見積額13,実績!報告者名13,'C'!$K$1,実績!月13,'C'!Q$97,実績!ラボ13,"〇",実績!リピート判別13,"リピート",実績!受注確定13,"A",実績!得意先分類名13,"一般",実績!期中内13,"〇")</f>
        <v>0</v>
      </c>
      <c r="R126" s="79"/>
      <c r="S126" s="80"/>
      <c r="T126" s="76"/>
      <c r="U126" s="77"/>
      <c r="V126" s="78">
        <f>SUMIFS(実績!見積額13,実績!報告者名13,'C'!$K$1,実績!月13,'C'!V$97,実績!ラボ13,"〇",実績!リピート判別13,"リピート",実績!受注確定13,"A",実績!得意先分類名13,"一般",実績!期中内13,"〇")</f>
        <v>0</v>
      </c>
      <c r="W126" s="79"/>
      <c r="X126" s="80"/>
      <c r="Y126" s="76"/>
      <c r="Z126" s="77"/>
      <c r="AA126" s="81">
        <f t="shared" si="129"/>
        <v>0</v>
      </c>
      <c r="AB126" s="82"/>
      <c r="AC126" s="83"/>
      <c r="AD126" s="84"/>
      <c r="AE126" s="85"/>
      <c r="AF126" s="78">
        <f>SUMIFS(実績!見積額13,実績!報告者名13,'C'!$K$1,実績!月13,'C'!AF$97,実績!ラボ13,"〇",実績!リピート判別13,"リピート",実績!受注確定13,"A",実績!得意先分類名13,"一般",実績!期中内13,"〇")</f>
        <v>0</v>
      </c>
      <c r="AG126" s="79"/>
      <c r="AH126" s="80"/>
      <c r="AI126" s="76"/>
      <c r="AJ126" s="77"/>
      <c r="AK126" s="78">
        <f>SUMIFS(実績!見積額13,実績!報告者名13,'C'!$K$1,実績!月13,'C'!AK$97,実績!ラボ13,"〇",実績!リピート判別13,"リピート",実績!受注確定13,"A",実績!得意先分類名13,"一般",実績!期中内13,"〇")</f>
        <v>0</v>
      </c>
      <c r="AL126" s="79"/>
      <c r="AM126" s="80"/>
      <c r="AN126" s="76"/>
      <c r="AO126" s="77"/>
      <c r="AP126" s="78">
        <f>SUMIFS(実績!見積額13,実績!報告者名13,'C'!$K$1,実績!月13,'C'!AP$97,実績!ラボ13,"〇",実績!リピート判別13,"リピート",実績!受注確定13,"A",実績!得意先分類名13,"一般",実績!期中内13,"〇")</f>
        <v>0</v>
      </c>
      <c r="AQ126" s="79"/>
      <c r="AR126" s="80"/>
      <c r="AS126" s="76"/>
      <c r="AT126" s="77"/>
      <c r="AU126" s="81">
        <f t="shared" si="130"/>
        <v>0</v>
      </c>
      <c r="AV126" s="82"/>
      <c r="AW126" s="83"/>
      <c r="AX126" s="84"/>
      <c r="AY126" s="85"/>
      <c r="AZ126" s="78">
        <f>SUMIFS(実績!見積額13,実績!報告者名13,'C'!$K$1,実績!月13,'C'!AZ$97,実績!ラボ13,"〇",実績!リピート判別13,"リピート",実績!受注確定13,"A",実績!得意先分類名13,"一般",実績!期中内13,"〇")</f>
        <v>0</v>
      </c>
      <c r="BA126" s="79"/>
      <c r="BB126" s="80"/>
      <c r="BC126" s="76"/>
      <c r="BD126" s="77"/>
      <c r="BE126" s="78">
        <f>SUMIFS(実績!見積額13,実績!報告者名13,'C'!$K$1,実績!月13,'C'!BE$97,実績!ラボ13,"〇",実績!リピート判別13,"リピート",実績!受注確定13,"A",実績!得意先分類名13,"一般",実績!期中内13,"〇")</f>
        <v>0</v>
      </c>
      <c r="BF126" s="79"/>
      <c r="BG126" s="80"/>
      <c r="BH126" s="76"/>
      <c r="BI126" s="77"/>
      <c r="BJ126" s="78">
        <f>SUMIFS(実績!見積額13,実績!報告者名13,'C'!$K$1,実績!月13,'C'!BJ$97,実績!ラボ13,"〇",実績!リピート判別13,"リピート",実績!受注確定13,"A",実績!得意先分類名13,"一般",実績!期中内13,"〇")</f>
        <v>0</v>
      </c>
      <c r="BK126" s="79"/>
      <c r="BL126" s="80"/>
      <c r="BM126" s="76"/>
      <c r="BN126" s="77"/>
      <c r="BO126" s="81">
        <f t="shared" si="131"/>
        <v>0</v>
      </c>
      <c r="BP126" s="82"/>
      <c r="BQ126" s="83"/>
      <c r="BR126" s="84"/>
      <c r="BS126" s="85"/>
      <c r="BT126" s="78">
        <f>SUMIFS(実績!見積額13,実績!報告者名13,'C'!$K$1,実績!月13,'C'!BT$97,実績!ラボ13,"〇",実績!リピート判別13,"リピート",実績!受注確定13,"A",実績!得意先分類名13,"一般",実績!期中内13,"〇")</f>
        <v>0</v>
      </c>
      <c r="BU126" s="79"/>
      <c r="BV126" s="80"/>
      <c r="BW126" s="76"/>
      <c r="BX126" s="77"/>
      <c r="BY126" s="78">
        <f>SUMIFS(実績!見積額13,実績!報告者名13,'C'!$K$1,実績!月13,'C'!BY$97,実績!ラボ13,"〇",実績!リピート判別13,"リピート",実績!受注確定13,"A",実績!得意先分類名13,"一般",実績!期中内13,"〇")</f>
        <v>0</v>
      </c>
      <c r="BZ126" s="79"/>
      <c r="CA126" s="80"/>
      <c r="CB126" s="76"/>
      <c r="CC126" s="77"/>
      <c r="CD126" s="78">
        <f>SUMIFS(実績!見積額13,実績!報告者名13,'C'!$K$1,実績!月13,'C'!CD$97,実績!ラボ13,"〇",実績!リピート判別13,"リピート",実績!受注確定13,"A",実績!得意先分類名13,"一般",実績!期中内13,"〇")</f>
        <v>0</v>
      </c>
      <c r="CE126" s="79"/>
      <c r="CF126" s="80"/>
      <c r="CG126" s="76"/>
      <c r="CH126" s="77"/>
      <c r="CI126" s="81">
        <f t="shared" si="132"/>
        <v>0</v>
      </c>
      <c r="CJ126" s="82"/>
      <c r="CK126" s="83"/>
      <c r="CL126" s="84"/>
      <c r="CM126" s="85"/>
    </row>
    <row r="127" spans="1:91" ht="19.95" hidden="1" customHeight="1" x14ac:dyDescent="0.45">
      <c r="A127" s="154"/>
      <c r="B127" s="154"/>
      <c r="C127" s="86"/>
      <c r="D127" s="86"/>
      <c r="E127" s="135" t="s">
        <v>132</v>
      </c>
      <c r="F127" s="137"/>
      <c r="G127" s="81">
        <f>AA127+AU127+BO127+CI127</f>
        <v>0</v>
      </c>
      <c r="H127" s="82"/>
      <c r="I127" s="83"/>
      <c r="J127" s="81"/>
      <c r="K127" s="83"/>
      <c r="L127" s="78">
        <f>SUMIFS(実績!販売利益13,実績!報告者名13,'C'!$K$1,実績!月13,'C'!L$97,実績!ラボ13,"〇",実績!リピート判別13,"リピート",実績!受注確定13,"A",実績!得意先分類名13,"一般",実績!期中内13,"〇")</f>
        <v>0</v>
      </c>
      <c r="M127" s="79"/>
      <c r="N127" s="80"/>
      <c r="O127" s="78"/>
      <c r="P127" s="80"/>
      <c r="Q127" s="78">
        <f>SUMIFS(実績!販売利益13,実績!報告者名13,'C'!$K$1,実績!月13,'C'!Q$97,実績!ラボ13,"〇",実績!リピート判別13,"リピート",実績!受注確定13,"A",実績!得意先分類名13,"一般",実績!期中内13,"〇")</f>
        <v>0</v>
      </c>
      <c r="R127" s="79"/>
      <c r="S127" s="80"/>
      <c r="T127" s="78"/>
      <c r="U127" s="80"/>
      <c r="V127" s="78">
        <f>SUMIFS(実績!販売利益13,実績!報告者名13,'C'!$K$1,実績!月13,'C'!V$97,実績!ラボ13,"〇",実績!リピート判別13,"リピート",実績!受注確定13,"A",実績!得意先分類名13,"一般",実績!期中内13,"〇")</f>
        <v>0</v>
      </c>
      <c r="W127" s="79"/>
      <c r="X127" s="80"/>
      <c r="Y127" s="78"/>
      <c r="Z127" s="80"/>
      <c r="AA127" s="81">
        <f>L127+Q127+V127</f>
        <v>0</v>
      </c>
      <c r="AB127" s="82"/>
      <c r="AC127" s="83"/>
      <c r="AD127" s="81"/>
      <c r="AE127" s="83"/>
      <c r="AF127" s="78">
        <f>SUMIFS(実績!販売利益13,実績!報告者名13,'C'!$K$1,実績!月13,'C'!AF$97,実績!ラボ13,"〇",実績!リピート判別13,"リピート",実績!受注確定13,"A",実績!得意先分類名13,"一般",実績!期中内13,"〇")</f>
        <v>0</v>
      </c>
      <c r="AG127" s="79"/>
      <c r="AH127" s="80"/>
      <c r="AI127" s="78"/>
      <c r="AJ127" s="80"/>
      <c r="AK127" s="78">
        <f>SUMIFS(実績!販売利益13,実績!報告者名13,'C'!$K$1,実績!月13,'C'!AK$97,実績!ラボ13,"〇",実績!リピート判別13,"リピート",実績!受注確定13,"A",実績!得意先分類名13,"一般",実績!期中内13,"〇")</f>
        <v>0</v>
      </c>
      <c r="AL127" s="79"/>
      <c r="AM127" s="80"/>
      <c r="AN127" s="78"/>
      <c r="AO127" s="80"/>
      <c r="AP127" s="78">
        <f>SUMIFS(実績!販売利益13,実績!報告者名13,'C'!$K$1,実績!月13,'C'!AP$97,実績!ラボ13,"〇",実績!リピート判別13,"リピート",実績!受注確定13,"A",実績!得意先分類名13,"一般",実績!期中内13,"〇")</f>
        <v>0</v>
      </c>
      <c r="AQ127" s="79"/>
      <c r="AR127" s="80"/>
      <c r="AS127" s="78"/>
      <c r="AT127" s="80"/>
      <c r="AU127" s="81">
        <f>AF127+AK127+AP127</f>
        <v>0</v>
      </c>
      <c r="AV127" s="82"/>
      <c r="AW127" s="83"/>
      <c r="AX127" s="81"/>
      <c r="AY127" s="83"/>
      <c r="AZ127" s="78">
        <f>SUMIFS(実績!販売利益13,実績!報告者名13,'C'!$K$1,実績!月13,'C'!AZ$97,実績!ラボ13,"〇",実績!リピート判別13,"リピート",実績!受注確定13,"A",実績!得意先分類名13,"一般",実績!期中内13,"〇")</f>
        <v>0</v>
      </c>
      <c r="BA127" s="79"/>
      <c r="BB127" s="80"/>
      <c r="BC127" s="78"/>
      <c r="BD127" s="80"/>
      <c r="BE127" s="78">
        <f>SUMIFS(実績!販売利益13,実績!報告者名13,'C'!$K$1,実績!月13,'C'!BE$97,実績!ラボ13,"〇",実績!リピート判別13,"リピート",実績!受注確定13,"A",実績!得意先分類名13,"一般",実績!期中内13,"〇")</f>
        <v>0</v>
      </c>
      <c r="BF127" s="79"/>
      <c r="BG127" s="80"/>
      <c r="BH127" s="78"/>
      <c r="BI127" s="80"/>
      <c r="BJ127" s="78">
        <f>SUMIFS(実績!販売利益13,実績!報告者名13,'C'!$K$1,実績!月13,'C'!BJ$97,実績!ラボ13,"〇",実績!リピート判別13,"リピート",実績!受注確定13,"A",実績!得意先分類名13,"一般",実績!期中内13,"〇")</f>
        <v>0</v>
      </c>
      <c r="BK127" s="79"/>
      <c r="BL127" s="80"/>
      <c r="BM127" s="78"/>
      <c r="BN127" s="80"/>
      <c r="BO127" s="81">
        <f>AZ127+BE127+BJ127</f>
        <v>0</v>
      </c>
      <c r="BP127" s="82"/>
      <c r="BQ127" s="83"/>
      <c r="BR127" s="81"/>
      <c r="BS127" s="83"/>
      <c r="BT127" s="78">
        <f>SUMIFS(実績!販売利益13,実績!報告者名13,'C'!$K$1,実績!月13,'C'!BT$97,実績!ラボ13,"〇",実績!リピート判別13,"リピート",実績!受注確定13,"A",実績!得意先分類名13,"一般",実績!期中内13,"〇")</f>
        <v>0</v>
      </c>
      <c r="BU127" s="79"/>
      <c r="BV127" s="80"/>
      <c r="BW127" s="78"/>
      <c r="BX127" s="80"/>
      <c r="BY127" s="78">
        <f>SUMIFS(実績!販売利益13,実績!報告者名13,'C'!$K$1,実績!月13,'C'!BY$97,実績!ラボ13,"〇",実績!リピート判別13,"リピート",実績!受注確定13,"A",実績!得意先分類名13,"一般",実績!期中内13,"〇")</f>
        <v>0</v>
      </c>
      <c r="BZ127" s="79"/>
      <c r="CA127" s="80"/>
      <c r="CB127" s="78"/>
      <c r="CC127" s="80"/>
      <c r="CD127" s="78">
        <f>SUMIFS(実績!販売利益13,実績!報告者名13,'C'!$K$1,実績!月13,'C'!CD$97,実績!ラボ13,"〇",実績!リピート判別13,"リピート",実績!受注確定13,"A",実績!得意先分類名13,"一般",実績!期中内13,"〇")</f>
        <v>0</v>
      </c>
      <c r="CE127" s="79"/>
      <c r="CF127" s="80"/>
      <c r="CG127" s="78"/>
      <c r="CH127" s="80"/>
      <c r="CI127" s="81">
        <f>BT127+BY127+CD127</f>
        <v>0</v>
      </c>
      <c r="CJ127" s="82"/>
      <c r="CK127" s="83"/>
      <c r="CL127" s="81"/>
      <c r="CM127" s="83"/>
    </row>
    <row r="128" spans="1:91" ht="19.95" hidden="1" customHeight="1" x14ac:dyDescent="0.45">
      <c r="A128" s="154"/>
      <c r="B128" s="154"/>
      <c r="C128" s="86"/>
      <c r="D128" s="86"/>
      <c r="E128" s="135" t="s">
        <v>133</v>
      </c>
      <c r="F128" s="137"/>
      <c r="G128" s="84" t="e">
        <f>G127/G126</f>
        <v>#DIV/0!</v>
      </c>
      <c r="H128" s="96"/>
      <c r="I128" s="85"/>
      <c r="J128" s="81"/>
      <c r="K128" s="83"/>
      <c r="L128" s="76" t="e">
        <f t="shared" ref="L128" si="182">L127/L126</f>
        <v>#DIV/0!</v>
      </c>
      <c r="M128" s="95"/>
      <c r="N128" s="77"/>
      <c r="O128" s="78"/>
      <c r="P128" s="80"/>
      <c r="Q128" s="76" t="e">
        <f t="shared" ref="Q128" si="183">Q127/Q126</f>
        <v>#DIV/0!</v>
      </c>
      <c r="R128" s="95"/>
      <c r="S128" s="77"/>
      <c r="T128" s="78"/>
      <c r="U128" s="80"/>
      <c r="V128" s="76" t="e">
        <f t="shared" ref="V128" si="184">V127/V126</f>
        <v>#DIV/0!</v>
      </c>
      <c r="W128" s="95"/>
      <c r="X128" s="77"/>
      <c r="Y128" s="78"/>
      <c r="Z128" s="80"/>
      <c r="AA128" s="84" t="e">
        <f t="shared" ref="AA128" si="185">AA127/AA126</f>
        <v>#DIV/0!</v>
      </c>
      <c r="AB128" s="96"/>
      <c r="AC128" s="85"/>
      <c r="AD128" s="81"/>
      <c r="AE128" s="83"/>
      <c r="AF128" s="76" t="e">
        <f t="shared" ref="AF128" si="186">AF127/AF126</f>
        <v>#DIV/0!</v>
      </c>
      <c r="AG128" s="95"/>
      <c r="AH128" s="77"/>
      <c r="AI128" s="78"/>
      <c r="AJ128" s="80"/>
      <c r="AK128" s="76" t="e">
        <f t="shared" ref="AK128" si="187">AK127/AK126</f>
        <v>#DIV/0!</v>
      </c>
      <c r="AL128" s="95"/>
      <c r="AM128" s="77"/>
      <c r="AN128" s="78"/>
      <c r="AO128" s="80"/>
      <c r="AP128" s="76" t="e">
        <f t="shared" ref="AP128" si="188">AP127/AP126</f>
        <v>#DIV/0!</v>
      </c>
      <c r="AQ128" s="95"/>
      <c r="AR128" s="77"/>
      <c r="AS128" s="78"/>
      <c r="AT128" s="80"/>
      <c r="AU128" s="84" t="e">
        <f t="shared" ref="AU128" si="189">AU127/AU126</f>
        <v>#DIV/0!</v>
      </c>
      <c r="AV128" s="96"/>
      <c r="AW128" s="85"/>
      <c r="AX128" s="81"/>
      <c r="AY128" s="83"/>
      <c r="AZ128" s="76" t="e">
        <f t="shared" ref="AZ128" si="190">AZ127/AZ126</f>
        <v>#DIV/0!</v>
      </c>
      <c r="BA128" s="95"/>
      <c r="BB128" s="77"/>
      <c r="BC128" s="78"/>
      <c r="BD128" s="80"/>
      <c r="BE128" s="76" t="e">
        <f t="shared" ref="BE128" si="191">BE127/BE126</f>
        <v>#DIV/0!</v>
      </c>
      <c r="BF128" s="95"/>
      <c r="BG128" s="77"/>
      <c r="BH128" s="78"/>
      <c r="BI128" s="80"/>
      <c r="BJ128" s="76" t="e">
        <f t="shared" ref="BJ128" si="192">BJ127/BJ126</f>
        <v>#DIV/0!</v>
      </c>
      <c r="BK128" s="95"/>
      <c r="BL128" s="77"/>
      <c r="BM128" s="78"/>
      <c r="BN128" s="80"/>
      <c r="BO128" s="84" t="e">
        <f t="shared" ref="BO128" si="193">BO127/BO126</f>
        <v>#DIV/0!</v>
      </c>
      <c r="BP128" s="96"/>
      <c r="BQ128" s="85"/>
      <c r="BR128" s="81"/>
      <c r="BS128" s="83"/>
      <c r="BT128" s="76" t="e">
        <f t="shared" ref="BT128" si="194">BT127/BT126</f>
        <v>#DIV/0!</v>
      </c>
      <c r="BU128" s="95"/>
      <c r="BV128" s="77"/>
      <c r="BW128" s="78"/>
      <c r="BX128" s="80"/>
      <c r="BY128" s="76" t="e">
        <f t="shared" ref="BY128" si="195">BY127/BY126</f>
        <v>#DIV/0!</v>
      </c>
      <c r="BZ128" s="95"/>
      <c r="CA128" s="77"/>
      <c r="CB128" s="78"/>
      <c r="CC128" s="80"/>
      <c r="CD128" s="76" t="e">
        <f t="shared" ref="CD128" si="196">CD127/CD126</f>
        <v>#DIV/0!</v>
      </c>
      <c r="CE128" s="95"/>
      <c r="CF128" s="77"/>
      <c r="CG128" s="78"/>
      <c r="CH128" s="80"/>
      <c r="CI128" s="84" t="e">
        <f t="shared" ref="CI128" si="197">CI127/CI126</f>
        <v>#DIV/0!</v>
      </c>
      <c r="CJ128" s="96"/>
      <c r="CK128" s="85"/>
      <c r="CL128" s="81"/>
      <c r="CM128" s="83"/>
    </row>
    <row r="129" spans="1:91" hidden="1" x14ac:dyDescent="0.45">
      <c r="A129" s="154"/>
      <c r="B129" s="154"/>
      <c r="C129" s="86"/>
      <c r="D129" s="86"/>
      <c r="E129" s="135" t="s">
        <v>98</v>
      </c>
      <c r="F129" s="137"/>
      <c r="G129" s="81">
        <f>AA129+AU129+BO129+CI129</f>
        <v>0</v>
      </c>
      <c r="H129" s="82"/>
      <c r="I129" s="83"/>
      <c r="J129" s="17"/>
      <c r="K129" s="18"/>
      <c r="L129" s="78">
        <f>SUMIFS(見積!見積数,見積!月,'C'!L$97,見積!報告者名,'C'!$K$1,見積!ラボ見積,"〇",見積!得意先分類名見積,"一般",見積!期中内見積,"〇")</f>
        <v>0</v>
      </c>
      <c r="M129" s="79"/>
      <c r="N129" s="80"/>
      <c r="O129" s="11"/>
      <c r="P129" s="12"/>
      <c r="Q129" s="78">
        <f>SUMIFS(見積!見積数,見積!月,'C'!Q$97,見積!報告者名,'C'!$K$1,見積!ラボ見積,"〇",見積!得意先分類名見積,"一般",見積!期中内見積,"〇")</f>
        <v>0</v>
      </c>
      <c r="R129" s="79"/>
      <c r="S129" s="80"/>
      <c r="T129" s="11"/>
      <c r="U129" s="12"/>
      <c r="V129" s="78">
        <f>SUMIFS(見積!見積数,見積!月,'C'!V$97,見積!報告者名,'C'!$K$1,見積!ラボ見積,"〇",見積!得意先分類名見積,"一般",見積!期中内見積,"〇")</f>
        <v>0</v>
      </c>
      <c r="W129" s="79"/>
      <c r="X129" s="80"/>
      <c r="Y129" s="11"/>
      <c r="Z129" s="12"/>
      <c r="AA129" s="81">
        <f>L129+Q129+V129</f>
        <v>0</v>
      </c>
      <c r="AB129" s="82"/>
      <c r="AC129" s="83"/>
      <c r="AD129" s="17"/>
      <c r="AE129" s="18"/>
      <c r="AF129" s="78">
        <f>SUMIFS(見積!見積数,見積!月,'C'!AF$97,見積!報告者名,'C'!$K$1,見積!ラボ見積,"〇",見積!得意先分類名見積,"一般",見積!期中内見積,"〇")</f>
        <v>0</v>
      </c>
      <c r="AG129" s="79"/>
      <c r="AH129" s="80"/>
      <c r="AI129" s="11"/>
      <c r="AJ129" s="12"/>
      <c r="AK129" s="78">
        <f>SUMIFS(見積!見積数,見積!月,'C'!AK$97,見積!報告者名,'C'!$K$1,見積!ラボ見積,"〇",見積!得意先分類名見積,"一般",見積!期中内見積,"〇")</f>
        <v>0</v>
      </c>
      <c r="AL129" s="79"/>
      <c r="AM129" s="80"/>
      <c r="AN129" s="11"/>
      <c r="AO129" s="12"/>
      <c r="AP129" s="78">
        <f>SUMIFS(見積!見積数,見積!月,'C'!AP$97,見積!報告者名,'C'!$K$1,見積!ラボ見積,"〇",見積!得意先分類名見積,"一般",見積!期中内見積,"〇")</f>
        <v>0</v>
      </c>
      <c r="AQ129" s="79"/>
      <c r="AR129" s="80"/>
      <c r="AS129" s="11"/>
      <c r="AT129" s="12"/>
      <c r="AU129" s="81">
        <f>AF129+AK129+AP129</f>
        <v>0</v>
      </c>
      <c r="AV129" s="82"/>
      <c r="AW129" s="83"/>
      <c r="AX129" s="17"/>
      <c r="AY129" s="18"/>
      <c r="AZ129" s="78">
        <f>SUMIFS(見積!見積数,見積!月,'C'!AZ$97,見積!報告者名,'C'!$K$1,見積!ラボ見積,"〇",見積!得意先分類名見積,"一般",見積!期中内見積,"〇")</f>
        <v>0</v>
      </c>
      <c r="BA129" s="79"/>
      <c r="BB129" s="80"/>
      <c r="BC129" s="11"/>
      <c r="BD129" s="12"/>
      <c r="BE129" s="78">
        <f>SUMIFS(見積!見積数,見積!月,'C'!BE$97,見積!報告者名,'C'!$K$1,見積!ラボ見積,"〇",見積!得意先分類名見積,"一般",見積!期中内見積,"〇")</f>
        <v>0</v>
      </c>
      <c r="BF129" s="79"/>
      <c r="BG129" s="80"/>
      <c r="BH129" s="11"/>
      <c r="BI129" s="12"/>
      <c r="BJ129" s="78">
        <f>SUMIFS(見積!見積数,見積!月,'C'!BJ$97,見積!報告者名,'C'!$K$1,見積!ラボ見積,"〇",見積!得意先分類名見積,"一般",見積!期中内見積,"〇")</f>
        <v>0</v>
      </c>
      <c r="BK129" s="79"/>
      <c r="BL129" s="80"/>
      <c r="BM129" s="11"/>
      <c r="BN129" s="12"/>
      <c r="BO129" s="81">
        <f>AZ129+BE129+BJ129</f>
        <v>0</v>
      </c>
      <c r="BP129" s="82"/>
      <c r="BQ129" s="83"/>
      <c r="BR129" s="17"/>
      <c r="BS129" s="18"/>
      <c r="BT129" s="78">
        <f>SUMIFS(見積!見積数,見積!月,'C'!BT$97,見積!報告者名,'C'!$K$1,見積!ラボ見積,"〇",見積!得意先分類名見積,"一般",見積!期中内見積,"〇")</f>
        <v>0</v>
      </c>
      <c r="BU129" s="79"/>
      <c r="BV129" s="80"/>
      <c r="BW129" s="11"/>
      <c r="BX129" s="12"/>
      <c r="BY129" s="78">
        <f>SUMIFS(見積!見積数,見積!月,'C'!BY$97,見積!報告者名,'C'!$K$1,見積!ラボ見積,"〇",見積!得意先分類名見積,"一般",見積!期中内見積,"〇")</f>
        <v>0</v>
      </c>
      <c r="BZ129" s="79"/>
      <c r="CA129" s="80"/>
      <c r="CB129" s="11"/>
      <c r="CC129" s="12"/>
      <c r="CD129" s="78">
        <f>SUMIFS(見積!見積数,見積!月,'C'!CD$97,見積!報告者名,'C'!$K$1,見積!ラボ見積,"〇",見積!得意先分類名見積,"一般",見積!期中内見積,"〇")</f>
        <v>0</v>
      </c>
      <c r="CE129" s="79"/>
      <c r="CF129" s="80"/>
      <c r="CG129" s="11"/>
      <c r="CH129" s="12"/>
      <c r="CI129" s="81">
        <f>BT129+BY129+CD129</f>
        <v>0</v>
      </c>
      <c r="CJ129" s="82"/>
      <c r="CK129" s="83"/>
      <c r="CL129" s="17"/>
      <c r="CM129" s="18"/>
    </row>
    <row r="130" spans="1:91" ht="13.5" hidden="1" customHeight="1" x14ac:dyDescent="0.45">
      <c r="A130" s="7"/>
      <c r="B130" s="7"/>
      <c r="C130" s="7"/>
      <c r="D130" s="7"/>
      <c r="E130" s="23"/>
      <c r="F130" s="23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25"/>
      <c r="BU130" s="25"/>
      <c r="BV130" s="25"/>
      <c r="BW130" s="25"/>
      <c r="BX130" s="25"/>
      <c r="BY130" s="25"/>
      <c r="BZ130" s="25"/>
      <c r="CA130" s="25"/>
      <c r="CB130" s="25"/>
      <c r="CC130" s="25"/>
      <c r="CD130" s="25"/>
      <c r="CE130" s="25"/>
      <c r="CF130" s="25"/>
      <c r="CG130" s="25"/>
      <c r="CH130" s="25"/>
      <c r="CI130" s="25"/>
      <c r="CJ130" s="25"/>
      <c r="CK130" s="25"/>
      <c r="CL130" s="25"/>
      <c r="CM130" s="25"/>
    </row>
    <row r="131" spans="1:91" ht="19.95" hidden="1" customHeight="1" x14ac:dyDescent="0.45">
      <c r="A131" t="s">
        <v>47</v>
      </c>
    </row>
    <row r="132" spans="1:91" hidden="1" x14ac:dyDescent="0.45">
      <c r="A132" s="146" t="s">
        <v>13</v>
      </c>
      <c r="B132" s="147"/>
      <c r="C132" s="147"/>
      <c r="D132" s="147"/>
      <c r="E132" s="147"/>
      <c r="F132" s="148"/>
      <c r="G132" s="123" t="s">
        <v>30</v>
      </c>
      <c r="H132" s="124"/>
      <c r="I132" s="124"/>
      <c r="J132" s="124"/>
      <c r="K132" s="125"/>
      <c r="L132" s="135" t="s">
        <v>1</v>
      </c>
      <c r="M132" s="136"/>
      <c r="N132" s="136"/>
      <c r="O132" s="136"/>
      <c r="P132" s="137"/>
      <c r="Q132" s="135" t="s">
        <v>2</v>
      </c>
      <c r="R132" s="136"/>
      <c r="S132" s="136"/>
      <c r="T132" s="136"/>
      <c r="U132" s="137"/>
      <c r="V132" s="135" t="s">
        <v>3</v>
      </c>
      <c r="W132" s="136"/>
      <c r="X132" s="136"/>
      <c r="Y132" s="136"/>
      <c r="Z132" s="137"/>
      <c r="AA132" s="123" t="s">
        <v>14</v>
      </c>
      <c r="AB132" s="124"/>
      <c r="AC132" s="124"/>
      <c r="AD132" s="124"/>
      <c r="AE132" s="125"/>
      <c r="AF132" s="135" t="s">
        <v>15</v>
      </c>
      <c r="AG132" s="136"/>
      <c r="AH132" s="136"/>
      <c r="AI132" s="136"/>
      <c r="AJ132" s="137"/>
      <c r="AK132" s="135" t="s">
        <v>16</v>
      </c>
      <c r="AL132" s="136"/>
      <c r="AM132" s="136"/>
      <c r="AN132" s="136"/>
      <c r="AO132" s="137"/>
      <c r="AP132" s="135" t="s">
        <v>17</v>
      </c>
      <c r="AQ132" s="136"/>
      <c r="AR132" s="136"/>
      <c r="AS132" s="136"/>
      <c r="AT132" s="137"/>
      <c r="AU132" s="123" t="s">
        <v>18</v>
      </c>
      <c r="AV132" s="124"/>
      <c r="AW132" s="124"/>
      <c r="AX132" s="124"/>
      <c r="AY132" s="125"/>
      <c r="AZ132" s="135" t="s">
        <v>19</v>
      </c>
      <c r="BA132" s="136"/>
      <c r="BB132" s="136"/>
      <c r="BC132" s="136"/>
      <c r="BD132" s="137"/>
      <c r="BE132" s="135" t="s">
        <v>20</v>
      </c>
      <c r="BF132" s="136"/>
      <c r="BG132" s="136"/>
      <c r="BH132" s="136"/>
      <c r="BI132" s="137"/>
      <c r="BJ132" s="135" t="s">
        <v>21</v>
      </c>
      <c r="BK132" s="136"/>
      <c r="BL132" s="136"/>
      <c r="BM132" s="136"/>
      <c r="BN132" s="137"/>
      <c r="BO132" s="123" t="s">
        <v>22</v>
      </c>
      <c r="BP132" s="124"/>
      <c r="BQ132" s="124"/>
      <c r="BR132" s="124"/>
      <c r="BS132" s="125"/>
      <c r="BT132" s="135" t="s">
        <v>23</v>
      </c>
      <c r="BU132" s="136"/>
      <c r="BV132" s="136"/>
      <c r="BW132" s="136"/>
      <c r="BX132" s="137"/>
      <c r="BY132" s="135" t="s">
        <v>24</v>
      </c>
      <c r="BZ132" s="136"/>
      <c r="CA132" s="136"/>
      <c r="CB132" s="136"/>
      <c r="CC132" s="137"/>
      <c r="CD132" s="135" t="s">
        <v>25</v>
      </c>
      <c r="CE132" s="136"/>
      <c r="CF132" s="136"/>
      <c r="CG132" s="136"/>
      <c r="CH132" s="137"/>
      <c r="CI132" s="123" t="s">
        <v>26</v>
      </c>
      <c r="CJ132" s="124"/>
      <c r="CK132" s="124"/>
      <c r="CL132" s="124"/>
      <c r="CM132" s="125"/>
    </row>
    <row r="133" spans="1:91" hidden="1" x14ac:dyDescent="0.45">
      <c r="A133" s="149"/>
      <c r="B133" s="150"/>
      <c r="C133" s="150"/>
      <c r="D133" s="150"/>
      <c r="E133" s="150"/>
      <c r="F133" s="151"/>
      <c r="G133" s="123" t="s">
        <v>13</v>
      </c>
      <c r="H133" s="124"/>
      <c r="I133" s="125"/>
      <c r="J133" s="123" t="s">
        <v>5</v>
      </c>
      <c r="K133" s="125"/>
      <c r="L133" s="135" t="s">
        <v>13</v>
      </c>
      <c r="M133" s="136"/>
      <c r="N133" s="137"/>
      <c r="O133" s="135" t="s">
        <v>5</v>
      </c>
      <c r="P133" s="137"/>
      <c r="Q133" s="135" t="s">
        <v>13</v>
      </c>
      <c r="R133" s="136"/>
      <c r="S133" s="137"/>
      <c r="T133" s="135" t="s">
        <v>5</v>
      </c>
      <c r="U133" s="137"/>
      <c r="V133" s="135" t="s">
        <v>13</v>
      </c>
      <c r="W133" s="136"/>
      <c r="X133" s="137"/>
      <c r="Y133" s="135" t="s">
        <v>5</v>
      </c>
      <c r="Z133" s="137"/>
      <c r="AA133" s="123" t="s">
        <v>13</v>
      </c>
      <c r="AB133" s="124"/>
      <c r="AC133" s="125"/>
      <c r="AD133" s="123" t="s">
        <v>5</v>
      </c>
      <c r="AE133" s="125"/>
      <c r="AF133" s="135" t="s">
        <v>13</v>
      </c>
      <c r="AG133" s="136"/>
      <c r="AH133" s="137"/>
      <c r="AI133" s="135" t="s">
        <v>5</v>
      </c>
      <c r="AJ133" s="137"/>
      <c r="AK133" s="135" t="s">
        <v>13</v>
      </c>
      <c r="AL133" s="136"/>
      <c r="AM133" s="137"/>
      <c r="AN133" s="135" t="s">
        <v>5</v>
      </c>
      <c r="AO133" s="137"/>
      <c r="AP133" s="135" t="s">
        <v>13</v>
      </c>
      <c r="AQ133" s="136"/>
      <c r="AR133" s="137"/>
      <c r="AS133" s="135" t="s">
        <v>5</v>
      </c>
      <c r="AT133" s="137"/>
      <c r="AU133" s="123" t="s">
        <v>13</v>
      </c>
      <c r="AV133" s="124"/>
      <c r="AW133" s="125"/>
      <c r="AX133" s="123" t="s">
        <v>5</v>
      </c>
      <c r="AY133" s="125"/>
      <c r="AZ133" s="135" t="s">
        <v>13</v>
      </c>
      <c r="BA133" s="136"/>
      <c r="BB133" s="137"/>
      <c r="BC133" s="135" t="s">
        <v>5</v>
      </c>
      <c r="BD133" s="137"/>
      <c r="BE133" s="135" t="s">
        <v>13</v>
      </c>
      <c r="BF133" s="136"/>
      <c r="BG133" s="137"/>
      <c r="BH133" s="135" t="s">
        <v>5</v>
      </c>
      <c r="BI133" s="137"/>
      <c r="BJ133" s="135" t="s">
        <v>13</v>
      </c>
      <c r="BK133" s="136"/>
      <c r="BL133" s="137"/>
      <c r="BM133" s="135" t="s">
        <v>5</v>
      </c>
      <c r="BN133" s="137"/>
      <c r="BO133" s="123" t="s">
        <v>13</v>
      </c>
      <c r="BP133" s="124"/>
      <c r="BQ133" s="125"/>
      <c r="BR133" s="123" t="s">
        <v>5</v>
      </c>
      <c r="BS133" s="125"/>
      <c r="BT133" s="135" t="s">
        <v>13</v>
      </c>
      <c r="BU133" s="136"/>
      <c r="BV133" s="137"/>
      <c r="BW133" s="135" t="s">
        <v>5</v>
      </c>
      <c r="BX133" s="137"/>
      <c r="BY133" s="135" t="s">
        <v>13</v>
      </c>
      <c r="BZ133" s="136"/>
      <c r="CA133" s="137"/>
      <c r="CB133" s="135" t="s">
        <v>5</v>
      </c>
      <c r="CC133" s="137"/>
      <c r="CD133" s="135" t="s">
        <v>13</v>
      </c>
      <c r="CE133" s="136"/>
      <c r="CF133" s="137"/>
      <c r="CG133" s="135" t="s">
        <v>5</v>
      </c>
      <c r="CH133" s="137"/>
      <c r="CI133" s="123" t="s">
        <v>13</v>
      </c>
      <c r="CJ133" s="124"/>
      <c r="CK133" s="125"/>
      <c r="CL133" s="123" t="s">
        <v>5</v>
      </c>
      <c r="CM133" s="125"/>
    </row>
    <row r="134" spans="1:91" hidden="1" x14ac:dyDescent="0.45">
      <c r="A134" s="146" t="s">
        <v>30</v>
      </c>
      <c r="B134" s="147"/>
      <c r="C134" s="147"/>
      <c r="D134" s="148"/>
      <c r="E134" s="135" t="s">
        <v>131</v>
      </c>
      <c r="F134" s="137"/>
      <c r="G134" s="81">
        <f>AA134+AU134+BO134+CI134</f>
        <v>0</v>
      </c>
      <c r="H134" s="82"/>
      <c r="I134" s="83"/>
      <c r="J134" s="84" t="e">
        <f>G134/G135</f>
        <v>#DIV/0!</v>
      </c>
      <c r="K134" s="85"/>
      <c r="L134" s="78">
        <f>L139+L143</f>
        <v>0</v>
      </c>
      <c r="M134" s="110"/>
      <c r="N134" s="111"/>
      <c r="O134" s="76" t="e">
        <f>L134/L135</f>
        <v>#DIV/0!</v>
      </c>
      <c r="P134" s="77"/>
      <c r="Q134" s="78">
        <f>Q139+Q143</f>
        <v>0</v>
      </c>
      <c r="R134" s="110"/>
      <c r="S134" s="111"/>
      <c r="T134" s="76" t="e">
        <f>Q134/Q135</f>
        <v>#DIV/0!</v>
      </c>
      <c r="U134" s="77"/>
      <c r="V134" s="78">
        <f>V139+V143</f>
        <v>0</v>
      </c>
      <c r="W134" s="110"/>
      <c r="X134" s="111"/>
      <c r="Y134" s="76" t="e">
        <f>V134/V135</f>
        <v>#DIV/0!</v>
      </c>
      <c r="Z134" s="77"/>
      <c r="AA134" s="81">
        <f>L134+Q134+V134</f>
        <v>0</v>
      </c>
      <c r="AB134" s="82"/>
      <c r="AC134" s="83"/>
      <c r="AD134" s="84" t="e">
        <f>AA134/AA135</f>
        <v>#DIV/0!</v>
      </c>
      <c r="AE134" s="85"/>
      <c r="AF134" s="78">
        <f>AF139+AF143</f>
        <v>0</v>
      </c>
      <c r="AG134" s="110"/>
      <c r="AH134" s="111"/>
      <c r="AI134" s="76" t="e">
        <f>AF134/AF135</f>
        <v>#DIV/0!</v>
      </c>
      <c r="AJ134" s="77"/>
      <c r="AK134" s="78">
        <f>AK139+AK143</f>
        <v>0</v>
      </c>
      <c r="AL134" s="110"/>
      <c r="AM134" s="111"/>
      <c r="AN134" s="76" t="e">
        <f>AK134/AK135</f>
        <v>#DIV/0!</v>
      </c>
      <c r="AO134" s="77"/>
      <c r="AP134" s="78">
        <f>AP139+AP143</f>
        <v>0</v>
      </c>
      <c r="AQ134" s="110"/>
      <c r="AR134" s="111"/>
      <c r="AS134" s="76" t="e">
        <f>AP134/AP135</f>
        <v>#DIV/0!</v>
      </c>
      <c r="AT134" s="77"/>
      <c r="AU134" s="81">
        <f>AF134+AK134+AP134</f>
        <v>0</v>
      </c>
      <c r="AV134" s="82"/>
      <c r="AW134" s="83"/>
      <c r="AX134" s="84" t="e">
        <f>AU134/AU135</f>
        <v>#DIV/0!</v>
      </c>
      <c r="AY134" s="85"/>
      <c r="AZ134" s="78">
        <f>AZ139+AZ143</f>
        <v>0</v>
      </c>
      <c r="BA134" s="110"/>
      <c r="BB134" s="111"/>
      <c r="BC134" s="76" t="e">
        <f>AZ134/AZ135</f>
        <v>#DIV/0!</v>
      </c>
      <c r="BD134" s="77"/>
      <c r="BE134" s="78">
        <f>BE139+BE143</f>
        <v>0</v>
      </c>
      <c r="BF134" s="110"/>
      <c r="BG134" s="111"/>
      <c r="BH134" s="76" t="e">
        <f>BE134/BE135</f>
        <v>#DIV/0!</v>
      </c>
      <c r="BI134" s="77"/>
      <c r="BJ134" s="78">
        <f>BJ139+BJ143</f>
        <v>0</v>
      </c>
      <c r="BK134" s="110"/>
      <c r="BL134" s="111"/>
      <c r="BM134" s="76" t="e">
        <f>BJ134/BJ135</f>
        <v>#DIV/0!</v>
      </c>
      <c r="BN134" s="77"/>
      <c r="BO134" s="81">
        <f>AZ134+BE134+BJ134</f>
        <v>0</v>
      </c>
      <c r="BP134" s="82"/>
      <c r="BQ134" s="83"/>
      <c r="BR134" s="84" t="e">
        <f>BO134/BO135</f>
        <v>#DIV/0!</v>
      </c>
      <c r="BS134" s="85"/>
      <c r="BT134" s="78">
        <f>BT139+BT143</f>
        <v>0</v>
      </c>
      <c r="BU134" s="110"/>
      <c r="BV134" s="111"/>
      <c r="BW134" s="76" t="e">
        <f>BT134/BT135</f>
        <v>#DIV/0!</v>
      </c>
      <c r="BX134" s="77"/>
      <c r="BY134" s="78">
        <f>BY139+BY143</f>
        <v>0</v>
      </c>
      <c r="BZ134" s="110"/>
      <c r="CA134" s="111"/>
      <c r="CB134" s="76" t="e">
        <f>BY134/BY135</f>
        <v>#DIV/0!</v>
      </c>
      <c r="CC134" s="77"/>
      <c r="CD134" s="78">
        <f>CD139+CD143</f>
        <v>0</v>
      </c>
      <c r="CE134" s="110"/>
      <c r="CF134" s="111"/>
      <c r="CG134" s="76" t="e">
        <f>CD134/CD135</f>
        <v>#DIV/0!</v>
      </c>
      <c r="CH134" s="77"/>
      <c r="CI134" s="81">
        <f>BT134+BY134+CD134</f>
        <v>0</v>
      </c>
      <c r="CJ134" s="82"/>
      <c r="CK134" s="83"/>
      <c r="CL134" s="84" t="e">
        <f>CI134/CI135</f>
        <v>#DIV/0!</v>
      </c>
      <c r="CM134" s="85"/>
    </row>
    <row r="135" spans="1:91" ht="19.95" hidden="1" customHeight="1" x14ac:dyDescent="0.45">
      <c r="A135" s="152"/>
      <c r="B135" s="153"/>
      <c r="C135" s="153"/>
      <c r="D135" s="155"/>
      <c r="E135" s="135" t="s">
        <v>93</v>
      </c>
      <c r="F135" s="137"/>
      <c r="G135" s="81">
        <f>AA135+AU135+BO135+CI135</f>
        <v>0</v>
      </c>
      <c r="H135" s="82"/>
      <c r="I135" s="83"/>
      <c r="J135" s="13"/>
      <c r="K135" s="14"/>
      <c r="L135" s="78">
        <f>SUMIFS(予算!商流改善,予算!対象ユーザー名,'C'!$K$1,予算!予算月,'C'!L$97)</f>
        <v>0</v>
      </c>
      <c r="M135" s="79"/>
      <c r="N135" s="80"/>
      <c r="O135" s="15"/>
      <c r="P135" s="16"/>
      <c r="Q135" s="78">
        <f>SUMIFS(予算!商流改善,予算!対象ユーザー名,'C'!$K$1,予算!予算月,'C'!Q$97)</f>
        <v>0</v>
      </c>
      <c r="R135" s="79"/>
      <c r="S135" s="80"/>
      <c r="T135" s="15"/>
      <c r="U135" s="16"/>
      <c r="V135" s="78">
        <f>SUMIFS(予算!商流改善,予算!対象ユーザー名,'C'!$K$1,予算!予算月,'C'!V$97)</f>
        <v>0</v>
      </c>
      <c r="W135" s="79"/>
      <c r="X135" s="80"/>
      <c r="Y135" s="15"/>
      <c r="Z135" s="16"/>
      <c r="AA135" s="81">
        <f>L135+Q135+V135</f>
        <v>0</v>
      </c>
      <c r="AB135" s="82"/>
      <c r="AC135" s="83"/>
      <c r="AD135" s="13"/>
      <c r="AE135" s="14"/>
      <c r="AF135" s="78">
        <f>SUMIFS(予算!商流改善,予算!対象ユーザー名,'C'!$K$1,予算!予算月,'C'!AF$97)</f>
        <v>0</v>
      </c>
      <c r="AG135" s="79"/>
      <c r="AH135" s="80"/>
      <c r="AI135" s="15"/>
      <c r="AJ135" s="16"/>
      <c r="AK135" s="78">
        <f>SUMIFS(予算!商流改善,予算!対象ユーザー名,'C'!$K$1,予算!予算月,'C'!AK$97)</f>
        <v>0</v>
      </c>
      <c r="AL135" s="79"/>
      <c r="AM135" s="80"/>
      <c r="AN135" s="15"/>
      <c r="AO135" s="16"/>
      <c r="AP135" s="78">
        <f>SUMIFS(予算!商流改善,予算!対象ユーザー名,'C'!$K$1,予算!予算月,'C'!AP$97)</f>
        <v>0</v>
      </c>
      <c r="AQ135" s="79"/>
      <c r="AR135" s="80"/>
      <c r="AS135" s="15"/>
      <c r="AT135" s="16"/>
      <c r="AU135" s="81">
        <f>AF135+AK135+AP135</f>
        <v>0</v>
      </c>
      <c r="AV135" s="82"/>
      <c r="AW135" s="83"/>
      <c r="AX135" s="13"/>
      <c r="AY135" s="14"/>
      <c r="AZ135" s="78">
        <f>SUMIFS(予算!商流改善,予算!対象ユーザー名,'C'!$K$1,予算!予算月,'C'!AZ$97)</f>
        <v>0</v>
      </c>
      <c r="BA135" s="79"/>
      <c r="BB135" s="80"/>
      <c r="BC135" s="15"/>
      <c r="BD135" s="16"/>
      <c r="BE135" s="78">
        <f>SUMIFS(予算!商流改善,予算!対象ユーザー名,'C'!$K$1,予算!予算月,'C'!BE$97)</f>
        <v>0</v>
      </c>
      <c r="BF135" s="79"/>
      <c r="BG135" s="80"/>
      <c r="BH135" s="15"/>
      <c r="BI135" s="16"/>
      <c r="BJ135" s="78">
        <f>SUMIFS(予算!商流改善,予算!対象ユーザー名,'C'!$K$1,予算!予算月,'C'!BJ$97)</f>
        <v>0</v>
      </c>
      <c r="BK135" s="79"/>
      <c r="BL135" s="80"/>
      <c r="BM135" s="15"/>
      <c r="BN135" s="16"/>
      <c r="BO135" s="81">
        <f>AZ135+BE135+BJ135</f>
        <v>0</v>
      </c>
      <c r="BP135" s="82"/>
      <c r="BQ135" s="83"/>
      <c r="BR135" s="13"/>
      <c r="BS135" s="14"/>
      <c r="BT135" s="78">
        <f>SUMIFS(予算!商流改善,予算!対象ユーザー名,'C'!$K$1,予算!予算月,'C'!BT$97)</f>
        <v>0</v>
      </c>
      <c r="BU135" s="79"/>
      <c r="BV135" s="80"/>
      <c r="BW135" s="15"/>
      <c r="BX135" s="16"/>
      <c r="BY135" s="78">
        <f>SUMIFS(予算!商流改善,予算!対象ユーザー名,'C'!$K$1,予算!予算月,'C'!BY$97)</f>
        <v>0</v>
      </c>
      <c r="BZ135" s="79"/>
      <c r="CA135" s="80"/>
      <c r="CB135" s="15"/>
      <c r="CC135" s="16"/>
      <c r="CD135" s="78">
        <f>SUMIFS(予算!商流改善,予算!対象ユーザー名,'C'!$K$1,予算!予算月,'C'!CD$97)</f>
        <v>0</v>
      </c>
      <c r="CE135" s="79"/>
      <c r="CF135" s="80"/>
      <c r="CG135" s="15"/>
      <c r="CH135" s="16"/>
      <c r="CI135" s="81">
        <f>BT135+BY135+CD135</f>
        <v>0</v>
      </c>
      <c r="CJ135" s="82"/>
      <c r="CK135" s="83"/>
      <c r="CL135" s="13"/>
      <c r="CM135" s="14"/>
    </row>
    <row r="136" spans="1:91" ht="19.95" hidden="1" customHeight="1" x14ac:dyDescent="0.45">
      <c r="A136" s="152"/>
      <c r="B136" s="153"/>
      <c r="C136" s="153"/>
      <c r="D136" s="155"/>
      <c r="E136" s="135" t="s">
        <v>132</v>
      </c>
      <c r="F136" s="137"/>
      <c r="G136" s="81">
        <f>AA136+AU136+BO136+CI136</f>
        <v>0</v>
      </c>
      <c r="H136" s="82"/>
      <c r="I136" s="83"/>
      <c r="J136" s="81"/>
      <c r="K136" s="83"/>
      <c r="L136" s="78">
        <f>L140+L144</f>
        <v>0</v>
      </c>
      <c r="M136" s="110"/>
      <c r="N136" s="111"/>
      <c r="O136" s="78"/>
      <c r="P136" s="80"/>
      <c r="Q136" s="78">
        <f>Q140+Q144</f>
        <v>0</v>
      </c>
      <c r="R136" s="110"/>
      <c r="S136" s="111"/>
      <c r="T136" s="78"/>
      <c r="U136" s="80"/>
      <c r="V136" s="78">
        <f>V140+V144</f>
        <v>0</v>
      </c>
      <c r="W136" s="110"/>
      <c r="X136" s="111"/>
      <c r="Y136" s="78"/>
      <c r="Z136" s="80"/>
      <c r="AA136" s="81">
        <f>L136+Q136+V136</f>
        <v>0</v>
      </c>
      <c r="AB136" s="82"/>
      <c r="AC136" s="83"/>
      <c r="AD136" s="81"/>
      <c r="AE136" s="83"/>
      <c r="AF136" s="78">
        <f>AF140+AF144</f>
        <v>0</v>
      </c>
      <c r="AG136" s="110"/>
      <c r="AH136" s="111"/>
      <c r="AI136" s="78"/>
      <c r="AJ136" s="80"/>
      <c r="AK136" s="78">
        <f>AK140+AK144</f>
        <v>0</v>
      </c>
      <c r="AL136" s="110"/>
      <c r="AM136" s="111"/>
      <c r="AN136" s="78"/>
      <c r="AO136" s="80"/>
      <c r="AP136" s="78">
        <f>AP140+AP144</f>
        <v>0</v>
      </c>
      <c r="AQ136" s="110"/>
      <c r="AR136" s="111"/>
      <c r="AS136" s="78"/>
      <c r="AT136" s="80"/>
      <c r="AU136" s="81">
        <f>AF136+AK136+AP136</f>
        <v>0</v>
      </c>
      <c r="AV136" s="82"/>
      <c r="AW136" s="83"/>
      <c r="AX136" s="81"/>
      <c r="AY136" s="83"/>
      <c r="AZ136" s="78">
        <f>AZ140+AZ144</f>
        <v>0</v>
      </c>
      <c r="BA136" s="110"/>
      <c r="BB136" s="111"/>
      <c r="BC136" s="78"/>
      <c r="BD136" s="80"/>
      <c r="BE136" s="78">
        <f>BE140+BE144</f>
        <v>0</v>
      </c>
      <c r="BF136" s="110"/>
      <c r="BG136" s="111"/>
      <c r="BH136" s="78"/>
      <c r="BI136" s="80"/>
      <c r="BJ136" s="78">
        <f>BJ140+BJ144</f>
        <v>0</v>
      </c>
      <c r="BK136" s="110"/>
      <c r="BL136" s="111"/>
      <c r="BM136" s="78"/>
      <c r="BN136" s="80"/>
      <c r="BO136" s="81">
        <f>AZ136+BE136+BJ136</f>
        <v>0</v>
      </c>
      <c r="BP136" s="82"/>
      <c r="BQ136" s="83"/>
      <c r="BR136" s="81"/>
      <c r="BS136" s="83"/>
      <c r="BT136" s="78">
        <f>BT140+BT144</f>
        <v>0</v>
      </c>
      <c r="BU136" s="110"/>
      <c r="BV136" s="111"/>
      <c r="BW136" s="78"/>
      <c r="BX136" s="80"/>
      <c r="BY136" s="78">
        <f>BY140+BY144</f>
        <v>0</v>
      </c>
      <c r="BZ136" s="110"/>
      <c r="CA136" s="111"/>
      <c r="CB136" s="78"/>
      <c r="CC136" s="80"/>
      <c r="CD136" s="78">
        <f>CD140+CD144</f>
        <v>0</v>
      </c>
      <c r="CE136" s="110"/>
      <c r="CF136" s="111"/>
      <c r="CG136" s="78"/>
      <c r="CH136" s="80"/>
      <c r="CI136" s="81">
        <f>BT136+BY136+CD136</f>
        <v>0</v>
      </c>
      <c r="CJ136" s="82"/>
      <c r="CK136" s="83"/>
      <c r="CL136" s="81"/>
      <c r="CM136" s="83"/>
    </row>
    <row r="137" spans="1:91" ht="19.95" hidden="1" customHeight="1" x14ac:dyDescent="0.45">
      <c r="A137" s="152"/>
      <c r="B137" s="153"/>
      <c r="C137" s="153"/>
      <c r="D137" s="155"/>
      <c r="E137" s="135" t="s">
        <v>133</v>
      </c>
      <c r="F137" s="137"/>
      <c r="G137" s="84" t="e">
        <f>G136/G134</f>
        <v>#DIV/0!</v>
      </c>
      <c r="H137" s="96"/>
      <c r="I137" s="85"/>
      <c r="J137" s="81"/>
      <c r="K137" s="83"/>
      <c r="L137" s="76" t="e">
        <f>L136/L134</f>
        <v>#DIV/0!</v>
      </c>
      <c r="M137" s="95"/>
      <c r="N137" s="77"/>
      <c r="O137" s="78"/>
      <c r="P137" s="80"/>
      <c r="Q137" s="76" t="e">
        <f>Q136/Q134</f>
        <v>#DIV/0!</v>
      </c>
      <c r="R137" s="95"/>
      <c r="S137" s="77"/>
      <c r="T137" s="78"/>
      <c r="U137" s="80"/>
      <c r="V137" s="76" t="e">
        <f>V136/V134</f>
        <v>#DIV/0!</v>
      </c>
      <c r="W137" s="95"/>
      <c r="X137" s="77"/>
      <c r="Y137" s="78"/>
      <c r="Z137" s="80"/>
      <c r="AA137" s="84" t="e">
        <f>AA136/AA134</f>
        <v>#DIV/0!</v>
      </c>
      <c r="AB137" s="96"/>
      <c r="AC137" s="85"/>
      <c r="AD137" s="81"/>
      <c r="AE137" s="83"/>
      <c r="AF137" s="76" t="e">
        <f>AF136/AF134</f>
        <v>#DIV/0!</v>
      </c>
      <c r="AG137" s="95"/>
      <c r="AH137" s="77"/>
      <c r="AI137" s="78"/>
      <c r="AJ137" s="80"/>
      <c r="AK137" s="76" t="e">
        <f>AK136/AK134</f>
        <v>#DIV/0!</v>
      </c>
      <c r="AL137" s="95"/>
      <c r="AM137" s="77"/>
      <c r="AN137" s="78"/>
      <c r="AO137" s="80"/>
      <c r="AP137" s="76" t="e">
        <f>AP136/AP134</f>
        <v>#DIV/0!</v>
      </c>
      <c r="AQ137" s="95"/>
      <c r="AR137" s="77"/>
      <c r="AS137" s="78"/>
      <c r="AT137" s="80"/>
      <c r="AU137" s="84" t="e">
        <f>AU136/AU134</f>
        <v>#DIV/0!</v>
      </c>
      <c r="AV137" s="96"/>
      <c r="AW137" s="85"/>
      <c r="AX137" s="81"/>
      <c r="AY137" s="83"/>
      <c r="AZ137" s="76" t="e">
        <f>AZ136/AZ134</f>
        <v>#DIV/0!</v>
      </c>
      <c r="BA137" s="95"/>
      <c r="BB137" s="77"/>
      <c r="BC137" s="78"/>
      <c r="BD137" s="80"/>
      <c r="BE137" s="76" t="e">
        <f>BE136/BE134</f>
        <v>#DIV/0!</v>
      </c>
      <c r="BF137" s="95"/>
      <c r="BG137" s="77"/>
      <c r="BH137" s="78"/>
      <c r="BI137" s="80"/>
      <c r="BJ137" s="76" t="e">
        <f>BJ136/BJ134</f>
        <v>#DIV/0!</v>
      </c>
      <c r="BK137" s="95"/>
      <c r="BL137" s="77"/>
      <c r="BM137" s="78"/>
      <c r="BN137" s="80"/>
      <c r="BO137" s="84" t="e">
        <f>BO136/BO134</f>
        <v>#DIV/0!</v>
      </c>
      <c r="BP137" s="96"/>
      <c r="BQ137" s="85"/>
      <c r="BR137" s="81"/>
      <c r="BS137" s="83"/>
      <c r="BT137" s="76" t="e">
        <f>BT136/BT134</f>
        <v>#DIV/0!</v>
      </c>
      <c r="BU137" s="95"/>
      <c r="BV137" s="77"/>
      <c r="BW137" s="78"/>
      <c r="BX137" s="80"/>
      <c r="BY137" s="76" t="e">
        <f>BY136/BY134</f>
        <v>#DIV/0!</v>
      </c>
      <c r="BZ137" s="95"/>
      <c r="CA137" s="77"/>
      <c r="CB137" s="78"/>
      <c r="CC137" s="80"/>
      <c r="CD137" s="76" t="e">
        <f>CD136/CD134</f>
        <v>#DIV/0!</v>
      </c>
      <c r="CE137" s="95"/>
      <c r="CF137" s="77"/>
      <c r="CG137" s="78"/>
      <c r="CH137" s="80"/>
      <c r="CI137" s="84" t="e">
        <f>CI136/CI134</f>
        <v>#DIV/0!</v>
      </c>
      <c r="CJ137" s="96"/>
      <c r="CK137" s="85"/>
      <c r="CL137" s="81"/>
      <c r="CM137" s="83"/>
    </row>
    <row r="138" spans="1:91" hidden="1" x14ac:dyDescent="0.45">
      <c r="A138" s="149"/>
      <c r="B138" s="150"/>
      <c r="C138" s="150"/>
      <c r="D138" s="151"/>
      <c r="E138" s="135" t="s">
        <v>98</v>
      </c>
      <c r="F138" s="137"/>
      <c r="G138" s="81">
        <f>AA138+AU138+BO138+CI138</f>
        <v>0</v>
      </c>
      <c r="H138" s="82"/>
      <c r="I138" s="83"/>
      <c r="J138" s="17"/>
      <c r="K138" s="18"/>
      <c r="L138" s="78">
        <f>L142+L146</f>
        <v>0</v>
      </c>
      <c r="M138" s="110"/>
      <c r="N138" s="111"/>
      <c r="O138" s="11"/>
      <c r="P138" s="12"/>
      <c r="Q138" s="78">
        <f>Q142+Q146</f>
        <v>0</v>
      </c>
      <c r="R138" s="110"/>
      <c r="S138" s="111"/>
      <c r="T138" s="11"/>
      <c r="U138" s="12"/>
      <c r="V138" s="78">
        <f>V142+V146</f>
        <v>0</v>
      </c>
      <c r="W138" s="110"/>
      <c r="X138" s="111"/>
      <c r="Y138" s="11"/>
      <c r="Z138" s="12"/>
      <c r="AA138" s="81">
        <f>L138+Q138+V138</f>
        <v>0</v>
      </c>
      <c r="AB138" s="82"/>
      <c r="AC138" s="83"/>
      <c r="AD138" s="17"/>
      <c r="AE138" s="18"/>
      <c r="AF138" s="78">
        <f>AF142+AF146</f>
        <v>0</v>
      </c>
      <c r="AG138" s="110"/>
      <c r="AH138" s="111"/>
      <c r="AI138" s="11"/>
      <c r="AJ138" s="12"/>
      <c r="AK138" s="78">
        <f>AK142+AK146</f>
        <v>0</v>
      </c>
      <c r="AL138" s="110"/>
      <c r="AM138" s="111"/>
      <c r="AN138" s="11"/>
      <c r="AO138" s="12"/>
      <c r="AP138" s="78">
        <f>AP142+AP146</f>
        <v>0</v>
      </c>
      <c r="AQ138" s="110"/>
      <c r="AR138" s="111"/>
      <c r="AS138" s="11"/>
      <c r="AT138" s="12"/>
      <c r="AU138" s="81">
        <f>AF138+AK138+AP138</f>
        <v>0</v>
      </c>
      <c r="AV138" s="82"/>
      <c r="AW138" s="83"/>
      <c r="AX138" s="17"/>
      <c r="AY138" s="18"/>
      <c r="AZ138" s="78">
        <f>AZ142+AZ146</f>
        <v>0</v>
      </c>
      <c r="BA138" s="110"/>
      <c r="BB138" s="111"/>
      <c r="BC138" s="11"/>
      <c r="BD138" s="12"/>
      <c r="BE138" s="78">
        <f>BE142+BE146</f>
        <v>0</v>
      </c>
      <c r="BF138" s="110"/>
      <c r="BG138" s="111"/>
      <c r="BH138" s="11"/>
      <c r="BI138" s="12"/>
      <c r="BJ138" s="78">
        <f>BJ142+BJ146</f>
        <v>0</v>
      </c>
      <c r="BK138" s="110"/>
      <c r="BL138" s="111"/>
      <c r="BM138" s="11"/>
      <c r="BN138" s="12"/>
      <c r="BO138" s="81">
        <f>AZ138+BE138+BJ138</f>
        <v>0</v>
      </c>
      <c r="BP138" s="82"/>
      <c r="BQ138" s="83"/>
      <c r="BR138" s="17"/>
      <c r="BS138" s="18"/>
      <c r="BT138" s="78">
        <f>BT142+BT146</f>
        <v>0</v>
      </c>
      <c r="BU138" s="110"/>
      <c r="BV138" s="111"/>
      <c r="BW138" s="11"/>
      <c r="BX138" s="12"/>
      <c r="BY138" s="78">
        <f>BY142+BY146</f>
        <v>0</v>
      </c>
      <c r="BZ138" s="110"/>
      <c r="CA138" s="111"/>
      <c r="CB138" s="11"/>
      <c r="CC138" s="12"/>
      <c r="CD138" s="78">
        <f>CD142+CD146</f>
        <v>0</v>
      </c>
      <c r="CE138" s="110"/>
      <c r="CF138" s="111"/>
      <c r="CG138" s="11"/>
      <c r="CH138" s="12"/>
      <c r="CI138" s="81">
        <f>BT138+BY138+CD138</f>
        <v>0</v>
      </c>
      <c r="CJ138" s="82"/>
      <c r="CK138" s="83"/>
      <c r="CL138" s="17"/>
      <c r="CM138" s="18"/>
    </row>
    <row r="139" spans="1:91" ht="19.5" hidden="1" customHeight="1" x14ac:dyDescent="0.45">
      <c r="A139" s="146" t="s">
        <v>45</v>
      </c>
      <c r="B139" s="147"/>
      <c r="C139" s="147"/>
      <c r="D139" s="148"/>
      <c r="E139" s="135" t="s">
        <v>131</v>
      </c>
      <c r="F139" s="137"/>
      <c r="G139" s="81">
        <f t="shared" ref="G139" si="198">AA139+AU139+BO139+CI139</f>
        <v>0</v>
      </c>
      <c r="H139" s="82"/>
      <c r="I139" s="83"/>
      <c r="J139" s="13"/>
      <c r="K139" s="14"/>
      <c r="L139" s="78">
        <f>SUMIFS(実績!見積額13,実績!報告者名13,'C'!$K$1,実績!月13,'C'!L$97,実績!商流改善先店13,"〇",実績!リピート判別13,"新規",実績!受注確定13,"A")+SUMIFS(実績!見積額13,実績!報告者名13,'C'!$K$1,実績!月13,'C'!L$97,実績!顧客名13,"商流改善先店（未登録）",実績!受注確定13,"A")</f>
        <v>0</v>
      </c>
      <c r="M139" s="79"/>
      <c r="N139" s="80"/>
      <c r="O139" s="15"/>
      <c r="P139" s="16"/>
      <c r="Q139" s="78">
        <f>SUMIFS(実績!見積額13,実績!報告者名13,'C'!$K$1,実績!月13,'C'!Q$97,実績!商流改善先店13,"〇",実績!リピート判別13,"新規",実績!受注確定13,"A")+SUMIFS(実績!見積額13,実績!報告者名13,'C'!$K$1,実績!月13,'C'!Q$97,実績!顧客名13,"商流改善先店（未登録）",実績!受注確定13,"A")</f>
        <v>0</v>
      </c>
      <c r="R139" s="79"/>
      <c r="S139" s="80"/>
      <c r="T139" s="15"/>
      <c r="U139" s="16"/>
      <c r="V139" s="78">
        <f>SUMIFS(実績!見積額13,実績!報告者名13,'C'!$K$1,実績!月13,'C'!V$97,実績!商流改善先店13,"〇",実績!リピート判別13,"新規",実績!受注確定13,"A")+SUMIFS(実績!見積額13,実績!報告者名13,'C'!$K$1,実績!月13,'C'!V$97,実績!顧客名13,"商流改善先店（未登録）",実績!受注確定13,"A")</f>
        <v>0</v>
      </c>
      <c r="W139" s="79"/>
      <c r="X139" s="80"/>
      <c r="Y139" s="15"/>
      <c r="Z139" s="16"/>
      <c r="AA139" s="81">
        <f t="shared" ref="AA139" si="199">L139+Q139+V139</f>
        <v>0</v>
      </c>
      <c r="AB139" s="82"/>
      <c r="AC139" s="83"/>
      <c r="AD139" s="13"/>
      <c r="AE139" s="14"/>
      <c r="AF139" s="78">
        <f>SUMIFS(実績!見積額13,実績!報告者名13,'C'!$K$1,実績!月13,'C'!AF$97,実績!商流改善先店13,"〇",実績!リピート判別13,"新規",実績!受注確定13,"A")+SUMIFS(実績!見積額13,実績!報告者名13,'C'!$K$1,実績!月13,'C'!AF$97,実績!顧客名13,"商流改善先店（未登録）",実績!受注確定13,"A")</f>
        <v>0</v>
      </c>
      <c r="AG139" s="79"/>
      <c r="AH139" s="80"/>
      <c r="AI139" s="15"/>
      <c r="AJ139" s="16"/>
      <c r="AK139" s="78">
        <f>SUMIFS(実績!見積額13,実績!報告者名13,'C'!$K$1,実績!月13,'C'!AK$97,実績!商流改善先店13,"〇",実績!リピート判別13,"新規",実績!受注確定13,"A")+SUMIFS(実績!見積額13,実績!報告者名13,'C'!$K$1,実績!月13,'C'!AK$97,実績!顧客名13,"商流改善先店（未登録）",実績!受注確定13,"A")</f>
        <v>0</v>
      </c>
      <c r="AL139" s="79"/>
      <c r="AM139" s="80"/>
      <c r="AN139" s="15"/>
      <c r="AO139" s="16"/>
      <c r="AP139" s="78">
        <f>SUMIFS(実績!見積額13,実績!報告者名13,'C'!$K$1,実績!月13,'C'!AP$97,実績!商流改善先店13,"〇",実績!リピート判別13,"新規",実績!受注確定13,"A")+SUMIFS(実績!見積額13,実績!報告者名13,'C'!$K$1,実績!月13,'C'!AP$97,実績!顧客名13,"商流改善先店（未登録）",実績!受注確定13,"A")</f>
        <v>0</v>
      </c>
      <c r="AQ139" s="79"/>
      <c r="AR139" s="80"/>
      <c r="AS139" s="15"/>
      <c r="AT139" s="16"/>
      <c r="AU139" s="81">
        <f t="shared" ref="AU139" si="200">AF139+AK139+AP139</f>
        <v>0</v>
      </c>
      <c r="AV139" s="82"/>
      <c r="AW139" s="83"/>
      <c r="AX139" s="13"/>
      <c r="AY139" s="14"/>
      <c r="AZ139" s="78">
        <f>SUMIFS(実績!見積額13,実績!報告者名13,'C'!$K$1,実績!月13,'C'!AZ$97,実績!商流改善先店13,"〇",実績!リピート判別13,"新規",実績!受注確定13,"A")+SUMIFS(実績!見積額13,実績!報告者名13,'C'!$K$1,実績!月13,'C'!AZ$97,実績!顧客名13,"商流改善先店（未登録）",実績!受注確定13,"A")</f>
        <v>0</v>
      </c>
      <c r="BA139" s="79"/>
      <c r="BB139" s="80"/>
      <c r="BC139" s="15"/>
      <c r="BD139" s="16"/>
      <c r="BE139" s="78">
        <f>SUMIFS(実績!見積額13,実績!報告者名13,'C'!$K$1,実績!月13,'C'!BE$97,実績!商流改善先店13,"〇",実績!リピート判別13,"新規",実績!受注確定13,"A")+SUMIFS(実績!見積額13,実績!報告者名13,'C'!$K$1,実績!月13,'C'!BE$97,実績!顧客名13,"商流改善先店（未登録）",実績!受注確定13,"A")</f>
        <v>0</v>
      </c>
      <c r="BF139" s="79"/>
      <c r="BG139" s="80"/>
      <c r="BH139" s="15"/>
      <c r="BI139" s="16"/>
      <c r="BJ139" s="78">
        <f>SUMIFS(実績!見積額13,実績!報告者名13,'C'!$K$1,実績!月13,'C'!BJ$97,実績!商流改善先店13,"〇",実績!リピート判別13,"新規",実績!受注確定13,"A")+SUMIFS(実績!見積額13,実績!報告者名13,'C'!$K$1,実績!月13,'C'!BJ$97,実績!顧客名13,"商流改善先店（未登録）",実績!受注確定13,"A")</f>
        <v>0</v>
      </c>
      <c r="BK139" s="79"/>
      <c r="BL139" s="80"/>
      <c r="BM139" s="15"/>
      <c r="BN139" s="16"/>
      <c r="BO139" s="81">
        <f t="shared" ref="BO139" si="201">AZ139+BE139+BJ139</f>
        <v>0</v>
      </c>
      <c r="BP139" s="82"/>
      <c r="BQ139" s="83"/>
      <c r="BR139" s="13"/>
      <c r="BS139" s="14"/>
      <c r="BT139" s="78">
        <f>SUMIFS(実績!見積額13,実績!報告者名13,'C'!$K$1,実績!月13,'C'!BT$97,実績!商流改善先店13,"〇",実績!リピート判別13,"新規",実績!受注確定13,"A")+SUMIFS(実績!見積額13,実績!報告者名13,'C'!$K$1,実績!月13,'C'!BT$97,実績!顧客名13,"商流改善先店（未登録）",実績!受注確定13,"A")</f>
        <v>0</v>
      </c>
      <c r="BU139" s="79"/>
      <c r="BV139" s="80"/>
      <c r="BW139" s="15"/>
      <c r="BX139" s="16"/>
      <c r="BY139" s="78">
        <f>SUMIFS(実績!見積額13,実績!報告者名13,'C'!$K$1,実績!月13,'C'!BY$97,実績!商流改善先店13,"〇",実績!リピート判別13,"新規",実績!受注確定13,"A")+SUMIFS(実績!見積額13,実績!報告者名13,'C'!$K$1,実績!月13,'C'!BY$97,実績!顧客名13,"商流改善先店（未登録）",実績!受注確定13,"A")</f>
        <v>0</v>
      </c>
      <c r="BZ139" s="79"/>
      <c r="CA139" s="80"/>
      <c r="CB139" s="15"/>
      <c r="CC139" s="16"/>
      <c r="CD139" s="78">
        <f>SUMIFS(実績!見積額13,実績!報告者名13,'C'!$K$1,実績!月13,'C'!CD$97,実績!商流改善先店13,"〇",実績!リピート判別13,"新規",実績!受注確定13,"A")+SUMIFS(実績!見積額13,実績!報告者名13,'C'!$K$1,実績!月13,'C'!CD$97,実績!顧客名13,"商流改善先店（未登録）",実績!受注確定13,"A")</f>
        <v>0</v>
      </c>
      <c r="CE139" s="79"/>
      <c r="CF139" s="80"/>
      <c r="CG139" s="15"/>
      <c r="CH139" s="16"/>
      <c r="CI139" s="81">
        <f t="shared" ref="CI139" si="202">BT139+BY139+CD139</f>
        <v>0</v>
      </c>
      <c r="CJ139" s="82"/>
      <c r="CK139" s="83"/>
      <c r="CL139" s="13"/>
      <c r="CM139" s="14"/>
    </row>
    <row r="140" spans="1:91" ht="19.95" hidden="1" customHeight="1" x14ac:dyDescent="0.45">
      <c r="A140" s="152"/>
      <c r="B140" s="153"/>
      <c r="C140" s="153"/>
      <c r="D140" s="155"/>
      <c r="E140" s="135" t="s">
        <v>132</v>
      </c>
      <c r="F140" s="137"/>
      <c r="G140" s="81">
        <f>AA140+AU140+BO140+CI140</f>
        <v>0</v>
      </c>
      <c r="H140" s="82"/>
      <c r="I140" s="83"/>
      <c r="J140" s="81"/>
      <c r="K140" s="83"/>
      <c r="L140" s="78">
        <f>SUMIFS(実績!販売利益13,実績!報告者名13,'C'!$K$1,実績!月13,'C'!L$97,実績!商流改善先店13,"〇",実績!リピート判別13,"新規",実績!受注確定13,"A")+SUMIFS(実績!販売利益13,実績!報告者名13,'C'!$K$1,実績!月13,'C'!L$97,実績!顧客名13,"商流改善先店（未登録）",実績!受注確定13,"A")</f>
        <v>0</v>
      </c>
      <c r="M140" s="79"/>
      <c r="N140" s="80"/>
      <c r="O140" s="78"/>
      <c r="P140" s="80"/>
      <c r="Q140" s="78">
        <f>SUMIFS(実績!販売利益13,実績!報告者名13,'C'!$K$1,実績!月13,'C'!Q$97,実績!商流改善先店13,"〇",実績!リピート判別13,"新規",実績!受注確定13,"A")+SUMIFS(実績!販売利益13,実績!報告者名13,'C'!$K$1,実績!月13,'C'!Q$97,実績!顧客名13,"商流改善先店（未登録）",実績!受注確定13,"A")</f>
        <v>0</v>
      </c>
      <c r="R140" s="79"/>
      <c r="S140" s="80"/>
      <c r="T140" s="78"/>
      <c r="U140" s="80"/>
      <c r="V140" s="78">
        <f>SUMIFS(実績!販売利益13,実績!報告者名13,'C'!$K$1,実績!月13,'C'!V$97,実績!商流改善先店13,"〇",実績!リピート判別13,"新規",実績!受注確定13,"A")+SUMIFS(実績!販売利益13,実績!報告者名13,'C'!$K$1,実績!月13,'C'!V$97,実績!顧客名13,"商流改善先店（未登録）",実績!受注確定13,"A")</f>
        <v>0</v>
      </c>
      <c r="W140" s="79"/>
      <c r="X140" s="80"/>
      <c r="Y140" s="78"/>
      <c r="Z140" s="80"/>
      <c r="AA140" s="81">
        <f>L140+Q140+V140</f>
        <v>0</v>
      </c>
      <c r="AB140" s="82"/>
      <c r="AC140" s="83"/>
      <c r="AD140" s="81"/>
      <c r="AE140" s="83"/>
      <c r="AF140" s="78">
        <f>SUMIFS(実績!販売利益13,実績!報告者名13,'C'!$K$1,実績!月13,'C'!AF$97,実績!商流改善先店13,"〇",実績!リピート判別13,"新規",実績!受注確定13,"A")+SUMIFS(実績!販売利益13,実績!報告者名13,'C'!$K$1,実績!月13,'C'!AF$97,実績!顧客名13,"商流改善先店（未登録）",実績!受注確定13,"A")</f>
        <v>0</v>
      </c>
      <c r="AG140" s="79"/>
      <c r="AH140" s="80"/>
      <c r="AI140" s="78"/>
      <c r="AJ140" s="80"/>
      <c r="AK140" s="78">
        <f>SUMIFS(実績!販売利益13,実績!報告者名13,'C'!$K$1,実績!月13,'C'!AK$97,実績!商流改善先店13,"〇",実績!リピート判別13,"新規",実績!受注確定13,"A")+SUMIFS(実績!販売利益13,実績!報告者名13,'C'!$K$1,実績!月13,'C'!AK$97,実績!顧客名13,"商流改善先店（未登録）",実績!受注確定13,"A")</f>
        <v>0</v>
      </c>
      <c r="AL140" s="79"/>
      <c r="AM140" s="80"/>
      <c r="AN140" s="78"/>
      <c r="AO140" s="80"/>
      <c r="AP140" s="78">
        <f>SUMIFS(実績!販売利益13,実績!報告者名13,'C'!$K$1,実績!月13,'C'!AP$97,実績!商流改善先店13,"〇",実績!リピート判別13,"新規",実績!受注確定13,"A")+SUMIFS(実績!販売利益13,実績!報告者名13,'C'!$K$1,実績!月13,'C'!AP$97,実績!顧客名13,"商流改善先店（未登録）",実績!受注確定13,"A")</f>
        <v>0</v>
      </c>
      <c r="AQ140" s="79"/>
      <c r="AR140" s="80"/>
      <c r="AS140" s="78"/>
      <c r="AT140" s="80"/>
      <c r="AU140" s="81">
        <f>AF140+AK140+AP140</f>
        <v>0</v>
      </c>
      <c r="AV140" s="82"/>
      <c r="AW140" s="83"/>
      <c r="AX140" s="81"/>
      <c r="AY140" s="83"/>
      <c r="AZ140" s="78">
        <f>SUMIFS(実績!販売利益13,実績!報告者名13,'C'!$K$1,実績!月13,'C'!AZ$97,実績!商流改善先店13,"〇",実績!リピート判別13,"新規",実績!受注確定13,"A")+SUMIFS(実績!販売利益13,実績!報告者名13,'C'!$K$1,実績!月13,'C'!AZ$97,実績!顧客名13,"商流改善先店（未登録）",実績!受注確定13,"A")</f>
        <v>0</v>
      </c>
      <c r="BA140" s="79"/>
      <c r="BB140" s="80"/>
      <c r="BC140" s="78"/>
      <c r="BD140" s="80"/>
      <c r="BE140" s="78">
        <f>SUMIFS(実績!販売利益13,実績!報告者名13,'C'!$K$1,実績!月13,'C'!BE$97,実績!商流改善先店13,"〇",実績!リピート判別13,"新規",実績!受注確定13,"A")+SUMIFS(実績!販売利益13,実績!報告者名13,'C'!$K$1,実績!月13,'C'!BE$97,実績!顧客名13,"商流改善先店（未登録）",実績!受注確定13,"A")</f>
        <v>0</v>
      </c>
      <c r="BF140" s="79"/>
      <c r="BG140" s="80"/>
      <c r="BH140" s="78"/>
      <c r="BI140" s="80"/>
      <c r="BJ140" s="78">
        <f>SUMIFS(実績!販売利益13,実績!報告者名13,'C'!$K$1,実績!月13,'C'!BJ$97,実績!商流改善先店13,"〇",実績!リピート判別13,"新規",実績!受注確定13,"A")+SUMIFS(実績!販売利益13,実績!報告者名13,'C'!$K$1,実績!月13,'C'!BJ$97,実績!顧客名13,"商流改善先店（未登録）",実績!受注確定13,"A")</f>
        <v>0</v>
      </c>
      <c r="BK140" s="79"/>
      <c r="BL140" s="80"/>
      <c r="BM140" s="78"/>
      <c r="BN140" s="80"/>
      <c r="BO140" s="81">
        <f>AZ140+BE140+BJ140</f>
        <v>0</v>
      </c>
      <c r="BP140" s="82"/>
      <c r="BQ140" s="83"/>
      <c r="BR140" s="81"/>
      <c r="BS140" s="83"/>
      <c r="BT140" s="78">
        <f>SUMIFS(実績!販売利益13,実績!報告者名13,'C'!$K$1,実績!月13,'C'!BT$97,実績!商流改善先店13,"〇",実績!リピート判別13,"新規",実績!受注確定13,"A")+SUMIFS(実績!販売利益13,実績!報告者名13,'C'!$K$1,実績!月13,'C'!BT$97,実績!顧客名13,"商流改善先店（未登録）",実績!受注確定13,"A")</f>
        <v>0</v>
      </c>
      <c r="BU140" s="79"/>
      <c r="BV140" s="80"/>
      <c r="BW140" s="78"/>
      <c r="BX140" s="80"/>
      <c r="BY140" s="78">
        <f>SUMIFS(実績!販売利益13,実績!報告者名13,'C'!$K$1,実績!月13,'C'!BY$97,実績!商流改善先店13,"〇",実績!リピート判別13,"新規",実績!受注確定13,"A")+SUMIFS(実績!販売利益13,実績!報告者名13,'C'!$K$1,実績!月13,'C'!BY$97,実績!顧客名13,"商流改善先店（未登録）",実績!受注確定13,"A")</f>
        <v>0</v>
      </c>
      <c r="BZ140" s="79"/>
      <c r="CA140" s="80"/>
      <c r="CB140" s="78"/>
      <c r="CC140" s="80"/>
      <c r="CD140" s="78">
        <f>SUMIFS(実績!販売利益13,実績!報告者名13,'C'!$K$1,実績!月13,'C'!CD$97,実績!商流改善先店13,"〇",実績!リピート判別13,"新規",実績!受注確定13,"A")+SUMIFS(実績!販売利益13,実績!報告者名13,'C'!$K$1,実績!月13,'C'!CD$97,実績!顧客名13,"商流改善先店（未登録）",実績!受注確定13,"A")</f>
        <v>0</v>
      </c>
      <c r="CE140" s="79"/>
      <c r="CF140" s="80"/>
      <c r="CG140" s="78"/>
      <c r="CH140" s="80"/>
      <c r="CI140" s="81">
        <f>BT140+BY140+CD140</f>
        <v>0</v>
      </c>
      <c r="CJ140" s="82"/>
      <c r="CK140" s="83"/>
      <c r="CL140" s="81"/>
      <c r="CM140" s="83"/>
    </row>
    <row r="141" spans="1:91" ht="19.95" hidden="1" customHeight="1" x14ac:dyDescent="0.45">
      <c r="A141" s="152"/>
      <c r="B141" s="153"/>
      <c r="C141" s="153"/>
      <c r="D141" s="155"/>
      <c r="E141" s="135" t="s">
        <v>133</v>
      </c>
      <c r="F141" s="137"/>
      <c r="G141" s="84" t="e">
        <f>G140/G139</f>
        <v>#DIV/0!</v>
      </c>
      <c r="H141" s="96"/>
      <c r="I141" s="85"/>
      <c r="J141" s="81"/>
      <c r="K141" s="83"/>
      <c r="L141" s="76" t="e">
        <f>L140/L139</f>
        <v>#DIV/0!</v>
      </c>
      <c r="M141" s="95"/>
      <c r="N141" s="77"/>
      <c r="O141" s="78"/>
      <c r="P141" s="80"/>
      <c r="Q141" s="76" t="e">
        <f>Q140/Q139</f>
        <v>#DIV/0!</v>
      </c>
      <c r="R141" s="95"/>
      <c r="S141" s="77"/>
      <c r="T141" s="78"/>
      <c r="U141" s="80"/>
      <c r="V141" s="76" t="e">
        <f>V140/V139</f>
        <v>#DIV/0!</v>
      </c>
      <c r="W141" s="95"/>
      <c r="X141" s="77"/>
      <c r="Y141" s="78"/>
      <c r="Z141" s="80"/>
      <c r="AA141" s="84" t="e">
        <f>AA140/AA139</f>
        <v>#DIV/0!</v>
      </c>
      <c r="AB141" s="96"/>
      <c r="AC141" s="85"/>
      <c r="AD141" s="81"/>
      <c r="AE141" s="83"/>
      <c r="AF141" s="76" t="e">
        <f>AF140/AF139</f>
        <v>#DIV/0!</v>
      </c>
      <c r="AG141" s="95"/>
      <c r="AH141" s="77"/>
      <c r="AI141" s="78"/>
      <c r="AJ141" s="80"/>
      <c r="AK141" s="76" t="e">
        <f>AK140/AK139</f>
        <v>#DIV/0!</v>
      </c>
      <c r="AL141" s="95"/>
      <c r="AM141" s="77"/>
      <c r="AN141" s="78"/>
      <c r="AO141" s="80"/>
      <c r="AP141" s="76" t="e">
        <f>AP140/AP139</f>
        <v>#DIV/0!</v>
      </c>
      <c r="AQ141" s="95"/>
      <c r="AR141" s="77"/>
      <c r="AS141" s="78"/>
      <c r="AT141" s="80"/>
      <c r="AU141" s="84" t="e">
        <f>AU140/AU139</f>
        <v>#DIV/0!</v>
      </c>
      <c r="AV141" s="96"/>
      <c r="AW141" s="85"/>
      <c r="AX141" s="81"/>
      <c r="AY141" s="83"/>
      <c r="AZ141" s="76" t="e">
        <f>AZ140/AZ139</f>
        <v>#DIV/0!</v>
      </c>
      <c r="BA141" s="95"/>
      <c r="BB141" s="77"/>
      <c r="BC141" s="78"/>
      <c r="BD141" s="80"/>
      <c r="BE141" s="76" t="e">
        <f>BE140/BE139</f>
        <v>#DIV/0!</v>
      </c>
      <c r="BF141" s="95"/>
      <c r="BG141" s="77"/>
      <c r="BH141" s="78"/>
      <c r="BI141" s="80"/>
      <c r="BJ141" s="76" t="e">
        <f>BJ140/BJ139</f>
        <v>#DIV/0!</v>
      </c>
      <c r="BK141" s="95"/>
      <c r="BL141" s="77"/>
      <c r="BM141" s="78"/>
      <c r="BN141" s="80"/>
      <c r="BO141" s="84" t="e">
        <f>BO140/BO139</f>
        <v>#DIV/0!</v>
      </c>
      <c r="BP141" s="96"/>
      <c r="BQ141" s="85"/>
      <c r="BR141" s="81"/>
      <c r="BS141" s="83"/>
      <c r="BT141" s="76" t="e">
        <f>BT140/BT139</f>
        <v>#DIV/0!</v>
      </c>
      <c r="BU141" s="95"/>
      <c r="BV141" s="77"/>
      <c r="BW141" s="78"/>
      <c r="BX141" s="80"/>
      <c r="BY141" s="76" t="e">
        <f>BY140/BY139</f>
        <v>#DIV/0!</v>
      </c>
      <c r="BZ141" s="95"/>
      <c r="CA141" s="77"/>
      <c r="CB141" s="78"/>
      <c r="CC141" s="80"/>
      <c r="CD141" s="76" t="e">
        <f>CD140/CD139</f>
        <v>#DIV/0!</v>
      </c>
      <c r="CE141" s="95"/>
      <c r="CF141" s="77"/>
      <c r="CG141" s="78"/>
      <c r="CH141" s="80"/>
      <c r="CI141" s="84" t="e">
        <f>CI140/CI139</f>
        <v>#DIV/0!</v>
      </c>
      <c r="CJ141" s="96"/>
      <c r="CK141" s="85"/>
      <c r="CL141" s="81"/>
      <c r="CM141" s="83"/>
    </row>
    <row r="142" spans="1:91" hidden="1" x14ac:dyDescent="0.45">
      <c r="A142" s="149"/>
      <c r="B142" s="150"/>
      <c r="C142" s="150"/>
      <c r="D142" s="151"/>
      <c r="E142" s="135" t="s">
        <v>98</v>
      </c>
      <c r="F142" s="137"/>
      <c r="G142" s="81">
        <f>AA142+AU142+BO142+CI142</f>
        <v>0</v>
      </c>
      <c r="H142" s="82"/>
      <c r="I142" s="83"/>
      <c r="J142" s="17"/>
      <c r="K142" s="18"/>
      <c r="L142" s="78">
        <f>SUMIFS(見積!見積数,見積!月,'C'!L$97,見積!報告者名,'C'!$K$1,見積!顧客名見積,"商流改善先店（未登録）")</f>
        <v>0</v>
      </c>
      <c r="M142" s="79"/>
      <c r="N142" s="80"/>
      <c r="O142" s="11"/>
      <c r="P142" s="12"/>
      <c r="Q142" s="78">
        <f>SUMIFS(見積!見積数,見積!月,'C'!Q$97,見積!報告者名,'C'!$K$1,見積!顧客名見積,"商流改善先店（未登録）")</f>
        <v>0</v>
      </c>
      <c r="R142" s="79"/>
      <c r="S142" s="80"/>
      <c r="T142" s="11"/>
      <c r="U142" s="12"/>
      <c r="V142" s="78">
        <f>SUMIFS(見積!見積数,見積!月,'C'!V$97,見積!報告者名,'C'!$K$1,見積!顧客名見積,"商流改善先店（未登録）")</f>
        <v>0</v>
      </c>
      <c r="W142" s="79"/>
      <c r="X142" s="80"/>
      <c r="Y142" s="11"/>
      <c r="Z142" s="12"/>
      <c r="AA142" s="81">
        <f>L142+Q142+V142</f>
        <v>0</v>
      </c>
      <c r="AB142" s="82"/>
      <c r="AC142" s="83"/>
      <c r="AD142" s="17"/>
      <c r="AE142" s="18"/>
      <c r="AF142" s="78">
        <f>SUMIFS(見積!見積数,見積!月,'C'!AF$97,見積!報告者名,'C'!$K$1,見積!顧客名見積,"商流改善先店（未登録）")</f>
        <v>0</v>
      </c>
      <c r="AG142" s="79"/>
      <c r="AH142" s="80"/>
      <c r="AI142" s="11"/>
      <c r="AJ142" s="12"/>
      <c r="AK142" s="78">
        <f>SUMIFS(見積!見積数,見積!月,'C'!AK$97,見積!報告者名,'C'!$K$1,見積!顧客名見積,"商流改善先店（未登録）")</f>
        <v>0</v>
      </c>
      <c r="AL142" s="79"/>
      <c r="AM142" s="80"/>
      <c r="AN142" s="11"/>
      <c r="AO142" s="12"/>
      <c r="AP142" s="78">
        <f>SUMIFS(見積!見積数,見積!月,'C'!AP$97,見積!報告者名,'C'!$K$1,見積!顧客名見積,"商流改善先店（未登録）")</f>
        <v>0</v>
      </c>
      <c r="AQ142" s="79"/>
      <c r="AR142" s="80"/>
      <c r="AS142" s="11"/>
      <c r="AT142" s="12"/>
      <c r="AU142" s="81">
        <f>AF142+AK142+AP142</f>
        <v>0</v>
      </c>
      <c r="AV142" s="82"/>
      <c r="AW142" s="83"/>
      <c r="AX142" s="17"/>
      <c r="AY142" s="18"/>
      <c r="AZ142" s="78">
        <f>SUMIFS(見積!見積数,見積!月,'C'!AZ$97,見積!報告者名,'C'!$K$1,見積!顧客名見積,"商流改善先店（未登録）")</f>
        <v>0</v>
      </c>
      <c r="BA142" s="79"/>
      <c r="BB142" s="80"/>
      <c r="BC142" s="11"/>
      <c r="BD142" s="12"/>
      <c r="BE142" s="78">
        <f>SUMIFS(見積!見積数,見積!月,'C'!BE$97,見積!報告者名,'C'!$K$1,見積!顧客名見積,"商流改善先店（未登録）")</f>
        <v>0</v>
      </c>
      <c r="BF142" s="79"/>
      <c r="BG142" s="80"/>
      <c r="BH142" s="11"/>
      <c r="BI142" s="12"/>
      <c r="BJ142" s="78">
        <f>SUMIFS(見積!見積数,見積!月,'C'!BJ$97,見積!報告者名,'C'!$K$1,見積!顧客名見積,"商流改善先店（未登録）")</f>
        <v>0</v>
      </c>
      <c r="BK142" s="79"/>
      <c r="BL142" s="80"/>
      <c r="BM142" s="11"/>
      <c r="BN142" s="12"/>
      <c r="BO142" s="81">
        <f>AZ142+BE142+BJ142</f>
        <v>0</v>
      </c>
      <c r="BP142" s="82"/>
      <c r="BQ142" s="83"/>
      <c r="BR142" s="17"/>
      <c r="BS142" s="18"/>
      <c r="BT142" s="78">
        <f>SUMIFS(見積!見積数,見積!月,'C'!BT$97,見積!報告者名,'C'!$K$1,見積!顧客名見積,"商流改善先店（未登録）")</f>
        <v>0</v>
      </c>
      <c r="BU142" s="79"/>
      <c r="BV142" s="80"/>
      <c r="BW142" s="11"/>
      <c r="BX142" s="12"/>
      <c r="BY142" s="78">
        <f>SUMIFS(見積!見積数,見積!月,'C'!BY$97,見積!報告者名,'C'!$K$1,見積!顧客名見積,"商流改善先店（未登録）")</f>
        <v>0</v>
      </c>
      <c r="BZ142" s="79"/>
      <c r="CA142" s="80"/>
      <c r="CB142" s="11"/>
      <c r="CC142" s="12"/>
      <c r="CD142" s="78">
        <f>SUMIFS(見積!見積数,見積!月,'C'!CD$97,見積!報告者名,'C'!$K$1,見積!顧客名見積,"商流改善先店（未登録）")</f>
        <v>0</v>
      </c>
      <c r="CE142" s="79"/>
      <c r="CF142" s="80"/>
      <c r="CG142" s="11"/>
      <c r="CH142" s="12"/>
      <c r="CI142" s="81">
        <f>BT142+BY142+CD142</f>
        <v>0</v>
      </c>
      <c r="CJ142" s="82"/>
      <c r="CK142" s="83"/>
      <c r="CL142" s="17"/>
      <c r="CM142" s="18"/>
    </row>
    <row r="143" spans="1:91" ht="19.95" hidden="1" customHeight="1" x14ac:dyDescent="0.45">
      <c r="A143" s="146" t="s">
        <v>46</v>
      </c>
      <c r="B143" s="147"/>
      <c r="C143" s="147"/>
      <c r="D143" s="148"/>
      <c r="E143" s="135" t="s">
        <v>131</v>
      </c>
      <c r="F143" s="137"/>
      <c r="G143" s="81">
        <f t="shared" ref="G143" si="203">AA143+AU143+BO143+CI143</f>
        <v>0</v>
      </c>
      <c r="H143" s="82"/>
      <c r="I143" s="83"/>
      <c r="J143" s="13"/>
      <c r="K143" s="14"/>
      <c r="L143" s="78">
        <f>SUMIFS(実績!見積額13,実績!報告者名13,'C'!$K$1,実績!月13,'C'!L$97,実績!商流改善先店13,"〇",実績!リピート判別13,"リピート",実績!受注確定13,"A",実績!期中内13,"〇")</f>
        <v>0</v>
      </c>
      <c r="M143" s="79"/>
      <c r="N143" s="80"/>
      <c r="O143" s="15"/>
      <c r="P143" s="16"/>
      <c r="Q143" s="78">
        <f>SUMIFS(実績!見積額13,実績!報告者名13,'C'!$K$1,実績!月13,'C'!Q$97,実績!商流改善先店13,"〇",実績!リピート判別13,"リピート",実績!受注確定13,"A",実績!期中内13,"〇")</f>
        <v>0</v>
      </c>
      <c r="R143" s="79"/>
      <c r="S143" s="80"/>
      <c r="T143" s="15"/>
      <c r="U143" s="16"/>
      <c r="V143" s="78">
        <f>SUMIFS(実績!見積額13,実績!報告者名13,'C'!$K$1,実績!月13,'C'!V$97,実績!商流改善先店13,"〇",実績!リピート判別13,"リピート",実績!受注確定13,"A",実績!期中内13,"〇")</f>
        <v>0</v>
      </c>
      <c r="W143" s="79"/>
      <c r="X143" s="80"/>
      <c r="Y143" s="15"/>
      <c r="Z143" s="16"/>
      <c r="AA143" s="81">
        <f t="shared" ref="AA143" si="204">L143+Q143+V143</f>
        <v>0</v>
      </c>
      <c r="AB143" s="82"/>
      <c r="AC143" s="83"/>
      <c r="AD143" s="13"/>
      <c r="AE143" s="14"/>
      <c r="AF143" s="78">
        <f>SUMIFS(実績!見積額13,実績!報告者名13,'C'!$K$1,実績!月13,'C'!AF$97,実績!商流改善先店13,"〇",実績!リピート判別13,"リピート",実績!受注確定13,"A",実績!期中内13,"〇")</f>
        <v>0</v>
      </c>
      <c r="AG143" s="79"/>
      <c r="AH143" s="80"/>
      <c r="AI143" s="15"/>
      <c r="AJ143" s="16"/>
      <c r="AK143" s="78">
        <f>SUMIFS(実績!見積額13,実績!報告者名13,'C'!$K$1,実績!月13,'C'!AK$97,実績!商流改善先店13,"〇",実績!リピート判別13,"リピート",実績!受注確定13,"A",実績!期中内13,"〇")</f>
        <v>0</v>
      </c>
      <c r="AL143" s="79"/>
      <c r="AM143" s="80"/>
      <c r="AN143" s="15"/>
      <c r="AO143" s="16"/>
      <c r="AP143" s="78">
        <f>SUMIFS(実績!見積額13,実績!報告者名13,'C'!$K$1,実績!月13,'C'!AP$97,実績!商流改善先店13,"〇",実績!リピート判別13,"リピート",実績!受注確定13,"A",実績!期中内13,"〇")</f>
        <v>0</v>
      </c>
      <c r="AQ143" s="79"/>
      <c r="AR143" s="80"/>
      <c r="AS143" s="15"/>
      <c r="AT143" s="16"/>
      <c r="AU143" s="81">
        <f t="shared" ref="AU143" si="205">AF143+AK143+AP143</f>
        <v>0</v>
      </c>
      <c r="AV143" s="82"/>
      <c r="AW143" s="83"/>
      <c r="AX143" s="13"/>
      <c r="AY143" s="14"/>
      <c r="AZ143" s="78">
        <f>SUMIFS(実績!見積額13,実績!報告者名13,'C'!$K$1,実績!月13,'C'!AZ$97,実績!商流改善先店13,"〇",実績!リピート判別13,"リピート",実績!受注確定13,"A",実績!期中内13,"〇")</f>
        <v>0</v>
      </c>
      <c r="BA143" s="79"/>
      <c r="BB143" s="80"/>
      <c r="BC143" s="15"/>
      <c r="BD143" s="16"/>
      <c r="BE143" s="78">
        <f>SUMIFS(実績!見積額13,実績!報告者名13,'C'!$K$1,実績!月13,'C'!BE$97,実績!商流改善先店13,"〇",実績!リピート判別13,"リピート",実績!受注確定13,"A",実績!期中内13,"〇")</f>
        <v>0</v>
      </c>
      <c r="BF143" s="79"/>
      <c r="BG143" s="80"/>
      <c r="BH143" s="15"/>
      <c r="BI143" s="16"/>
      <c r="BJ143" s="78">
        <f>SUMIFS(実績!見積額13,実績!報告者名13,'C'!$K$1,実績!月13,'C'!BJ$97,実績!商流改善先店13,"〇",実績!リピート判別13,"リピート",実績!受注確定13,"A",実績!期中内13,"〇")</f>
        <v>0</v>
      </c>
      <c r="BK143" s="79"/>
      <c r="BL143" s="80"/>
      <c r="BM143" s="15"/>
      <c r="BN143" s="16"/>
      <c r="BO143" s="81">
        <f t="shared" ref="BO143" si="206">AZ143+BE143+BJ143</f>
        <v>0</v>
      </c>
      <c r="BP143" s="82"/>
      <c r="BQ143" s="83"/>
      <c r="BR143" s="13"/>
      <c r="BS143" s="14"/>
      <c r="BT143" s="78">
        <f>SUMIFS(実績!見積額13,実績!報告者名13,'C'!$K$1,実績!月13,'C'!BT$97,実績!商流改善先店13,"〇",実績!リピート判別13,"リピート",実績!受注確定13,"A",実績!期中内13,"〇")</f>
        <v>0</v>
      </c>
      <c r="BU143" s="79"/>
      <c r="BV143" s="80"/>
      <c r="BW143" s="15"/>
      <c r="BX143" s="16"/>
      <c r="BY143" s="78">
        <f>SUMIFS(実績!見積額13,実績!報告者名13,'C'!$K$1,実績!月13,'C'!BY$97,実績!商流改善先店13,"〇",実績!リピート判別13,"リピート",実績!受注確定13,"A",実績!期中内13,"〇")</f>
        <v>0</v>
      </c>
      <c r="BZ143" s="79"/>
      <c r="CA143" s="80"/>
      <c r="CB143" s="15"/>
      <c r="CC143" s="16"/>
      <c r="CD143" s="78">
        <f>SUMIFS(実績!見積額13,実績!報告者名13,'C'!$K$1,実績!月13,'C'!CD$97,実績!商流改善先店13,"〇",実績!リピート判別13,"リピート",実績!受注確定13,"A",実績!期中内13,"〇")</f>
        <v>0</v>
      </c>
      <c r="CE143" s="79"/>
      <c r="CF143" s="80"/>
      <c r="CG143" s="15"/>
      <c r="CH143" s="16"/>
      <c r="CI143" s="81">
        <f t="shared" ref="CI143" si="207">BT143+BY143+CD143</f>
        <v>0</v>
      </c>
      <c r="CJ143" s="82"/>
      <c r="CK143" s="83"/>
      <c r="CL143" s="13"/>
      <c r="CM143" s="14"/>
    </row>
    <row r="144" spans="1:91" ht="19.95" hidden="1" customHeight="1" x14ac:dyDescent="0.45">
      <c r="A144" s="152"/>
      <c r="B144" s="153"/>
      <c r="C144" s="153"/>
      <c r="D144" s="155"/>
      <c r="E144" s="135" t="s">
        <v>132</v>
      </c>
      <c r="F144" s="137"/>
      <c r="G144" s="81">
        <f>AA144+AU144+BO144+CI144</f>
        <v>0</v>
      </c>
      <c r="H144" s="82"/>
      <c r="I144" s="83"/>
      <c r="J144" s="81"/>
      <c r="K144" s="83"/>
      <c r="L144" s="78">
        <f>SUMIFS(実績!販売利益13,実績!報告者名13,'C'!$K$1,実績!月13,'C'!L$97,実績!商流改善先店13,"〇",実績!リピート判別13,"リピート",実績!受注確定13,"A",実績!期中内13,"〇")</f>
        <v>0</v>
      </c>
      <c r="M144" s="79"/>
      <c r="N144" s="80"/>
      <c r="O144" s="78"/>
      <c r="P144" s="80"/>
      <c r="Q144" s="78">
        <f>SUMIFS(実績!販売利益13,実績!報告者名13,'C'!$K$1,実績!月13,'C'!Q$97,実績!商流改善先店13,"〇",実績!リピート判別13,"リピート",実績!受注確定13,"A",実績!期中内13,"〇")</f>
        <v>0</v>
      </c>
      <c r="R144" s="79"/>
      <c r="S144" s="80"/>
      <c r="T144" s="78"/>
      <c r="U144" s="80"/>
      <c r="V144" s="78">
        <f>SUMIFS(実績!販売利益13,実績!報告者名13,'C'!$K$1,実績!月13,'C'!V$97,実績!商流改善先店13,"〇",実績!リピート判別13,"リピート",実績!受注確定13,"A",実績!期中内13,"〇")</f>
        <v>0</v>
      </c>
      <c r="W144" s="79"/>
      <c r="X144" s="80"/>
      <c r="Y144" s="78"/>
      <c r="Z144" s="80"/>
      <c r="AA144" s="81">
        <f>L144+Q144+V144</f>
        <v>0</v>
      </c>
      <c r="AB144" s="82"/>
      <c r="AC144" s="83"/>
      <c r="AD144" s="81"/>
      <c r="AE144" s="83"/>
      <c r="AF144" s="78">
        <f>SUMIFS(実績!販売利益13,実績!報告者名13,'C'!$K$1,実績!月13,'C'!AF$97,実績!商流改善先店13,"〇",実績!リピート判別13,"リピート",実績!受注確定13,"A",実績!期中内13,"〇")</f>
        <v>0</v>
      </c>
      <c r="AG144" s="79"/>
      <c r="AH144" s="80"/>
      <c r="AI144" s="78"/>
      <c r="AJ144" s="80"/>
      <c r="AK144" s="78">
        <f>SUMIFS(実績!販売利益13,実績!報告者名13,'C'!$K$1,実績!月13,'C'!AK$97,実績!商流改善先店13,"〇",実績!リピート判別13,"リピート",実績!受注確定13,"A",実績!期中内13,"〇")</f>
        <v>0</v>
      </c>
      <c r="AL144" s="79"/>
      <c r="AM144" s="80"/>
      <c r="AN144" s="78"/>
      <c r="AO144" s="80"/>
      <c r="AP144" s="78">
        <f>SUMIFS(実績!販売利益13,実績!報告者名13,'C'!$K$1,実績!月13,'C'!AP$97,実績!商流改善先店13,"〇",実績!リピート判別13,"リピート",実績!受注確定13,"A",実績!期中内13,"〇")</f>
        <v>0</v>
      </c>
      <c r="AQ144" s="79"/>
      <c r="AR144" s="80"/>
      <c r="AS144" s="78"/>
      <c r="AT144" s="80"/>
      <c r="AU144" s="81">
        <f>AF144+AK144+AP144</f>
        <v>0</v>
      </c>
      <c r="AV144" s="82"/>
      <c r="AW144" s="83"/>
      <c r="AX144" s="81"/>
      <c r="AY144" s="83"/>
      <c r="AZ144" s="78">
        <f>SUMIFS(実績!販売利益13,実績!報告者名13,'C'!$K$1,実績!月13,'C'!AZ$97,実績!商流改善先店13,"〇",実績!リピート判別13,"リピート",実績!受注確定13,"A",実績!期中内13,"〇")</f>
        <v>0</v>
      </c>
      <c r="BA144" s="79"/>
      <c r="BB144" s="80"/>
      <c r="BC144" s="78"/>
      <c r="BD144" s="80"/>
      <c r="BE144" s="78">
        <f>SUMIFS(実績!販売利益13,実績!報告者名13,'C'!$K$1,実績!月13,'C'!BE$97,実績!商流改善先店13,"〇",実績!リピート判別13,"リピート",実績!受注確定13,"A",実績!期中内13,"〇")</f>
        <v>0</v>
      </c>
      <c r="BF144" s="79"/>
      <c r="BG144" s="80"/>
      <c r="BH144" s="78"/>
      <c r="BI144" s="80"/>
      <c r="BJ144" s="78">
        <f>SUMIFS(実績!販売利益13,実績!報告者名13,'C'!$K$1,実績!月13,'C'!BJ$97,実績!商流改善先店13,"〇",実績!リピート判別13,"リピート",実績!受注確定13,"A",実績!期中内13,"〇")</f>
        <v>0</v>
      </c>
      <c r="BK144" s="79"/>
      <c r="BL144" s="80"/>
      <c r="BM144" s="78"/>
      <c r="BN144" s="80"/>
      <c r="BO144" s="81">
        <f>AZ144+BE144+BJ144</f>
        <v>0</v>
      </c>
      <c r="BP144" s="82"/>
      <c r="BQ144" s="83"/>
      <c r="BR144" s="81"/>
      <c r="BS144" s="83"/>
      <c r="BT144" s="78">
        <f>SUMIFS(実績!販売利益13,実績!報告者名13,'C'!$K$1,実績!月13,'C'!BT$97,実績!商流改善先店13,"〇",実績!リピート判別13,"リピート",実績!受注確定13,"A",実績!期中内13,"〇")</f>
        <v>0</v>
      </c>
      <c r="BU144" s="79"/>
      <c r="BV144" s="80"/>
      <c r="BW144" s="78"/>
      <c r="BX144" s="80"/>
      <c r="BY144" s="78">
        <f>SUMIFS(実績!販売利益13,実績!報告者名13,'C'!$K$1,実績!月13,'C'!BY$97,実績!商流改善先店13,"〇",実績!リピート判別13,"リピート",実績!受注確定13,"A",実績!期中内13,"〇")</f>
        <v>0</v>
      </c>
      <c r="BZ144" s="79"/>
      <c r="CA144" s="80"/>
      <c r="CB144" s="78"/>
      <c r="CC144" s="80"/>
      <c r="CD144" s="78">
        <f>SUMIFS(実績!販売利益13,実績!報告者名13,'C'!$K$1,実績!月13,'C'!CD$97,実績!商流改善先店13,"〇",実績!リピート判別13,"リピート",実績!受注確定13,"A",実績!期中内13,"〇")</f>
        <v>0</v>
      </c>
      <c r="CE144" s="79"/>
      <c r="CF144" s="80"/>
      <c r="CG144" s="78"/>
      <c r="CH144" s="80"/>
      <c r="CI144" s="81">
        <f>BT144+BY144+CD144</f>
        <v>0</v>
      </c>
      <c r="CJ144" s="82"/>
      <c r="CK144" s="83"/>
      <c r="CL144" s="81"/>
      <c r="CM144" s="83"/>
    </row>
    <row r="145" spans="1:91" ht="19.95" hidden="1" customHeight="1" x14ac:dyDescent="0.45">
      <c r="A145" s="152"/>
      <c r="B145" s="153"/>
      <c r="C145" s="153"/>
      <c r="D145" s="155"/>
      <c r="E145" s="135" t="s">
        <v>133</v>
      </c>
      <c r="F145" s="137"/>
      <c r="G145" s="84" t="e">
        <f>G144/G143</f>
        <v>#DIV/0!</v>
      </c>
      <c r="H145" s="96"/>
      <c r="I145" s="85"/>
      <c r="J145" s="81"/>
      <c r="K145" s="83"/>
      <c r="L145" s="76" t="e">
        <f>L144/L143</f>
        <v>#DIV/0!</v>
      </c>
      <c r="M145" s="95"/>
      <c r="N145" s="77"/>
      <c r="O145" s="78"/>
      <c r="P145" s="80"/>
      <c r="Q145" s="76" t="e">
        <f>Q144/Q143</f>
        <v>#DIV/0!</v>
      </c>
      <c r="R145" s="95"/>
      <c r="S145" s="77"/>
      <c r="T145" s="78"/>
      <c r="U145" s="80"/>
      <c r="V145" s="76" t="e">
        <f>V144/V143</f>
        <v>#DIV/0!</v>
      </c>
      <c r="W145" s="95"/>
      <c r="X145" s="77"/>
      <c r="Y145" s="78"/>
      <c r="Z145" s="80"/>
      <c r="AA145" s="84" t="e">
        <f>AA144/AA143</f>
        <v>#DIV/0!</v>
      </c>
      <c r="AB145" s="96"/>
      <c r="AC145" s="85"/>
      <c r="AD145" s="81"/>
      <c r="AE145" s="83"/>
      <c r="AF145" s="76" t="e">
        <f>AF144/AF143</f>
        <v>#DIV/0!</v>
      </c>
      <c r="AG145" s="95"/>
      <c r="AH145" s="77"/>
      <c r="AI145" s="78"/>
      <c r="AJ145" s="80"/>
      <c r="AK145" s="76" t="e">
        <f>AK144/AK143</f>
        <v>#DIV/0!</v>
      </c>
      <c r="AL145" s="95"/>
      <c r="AM145" s="77"/>
      <c r="AN145" s="78"/>
      <c r="AO145" s="80"/>
      <c r="AP145" s="76" t="e">
        <f>AP144/AP143</f>
        <v>#DIV/0!</v>
      </c>
      <c r="AQ145" s="95"/>
      <c r="AR145" s="77"/>
      <c r="AS145" s="78"/>
      <c r="AT145" s="80"/>
      <c r="AU145" s="84" t="e">
        <f>AU144/AU143</f>
        <v>#DIV/0!</v>
      </c>
      <c r="AV145" s="96"/>
      <c r="AW145" s="85"/>
      <c r="AX145" s="81"/>
      <c r="AY145" s="83"/>
      <c r="AZ145" s="76" t="e">
        <f>AZ144/AZ143</f>
        <v>#DIV/0!</v>
      </c>
      <c r="BA145" s="95"/>
      <c r="BB145" s="77"/>
      <c r="BC145" s="78"/>
      <c r="BD145" s="80"/>
      <c r="BE145" s="76" t="e">
        <f>BE144/BE143</f>
        <v>#DIV/0!</v>
      </c>
      <c r="BF145" s="95"/>
      <c r="BG145" s="77"/>
      <c r="BH145" s="78"/>
      <c r="BI145" s="80"/>
      <c r="BJ145" s="76" t="e">
        <f>BJ144/BJ143</f>
        <v>#DIV/0!</v>
      </c>
      <c r="BK145" s="95"/>
      <c r="BL145" s="77"/>
      <c r="BM145" s="78"/>
      <c r="BN145" s="80"/>
      <c r="BO145" s="84" t="e">
        <f>BO144/BO143</f>
        <v>#DIV/0!</v>
      </c>
      <c r="BP145" s="96"/>
      <c r="BQ145" s="85"/>
      <c r="BR145" s="81"/>
      <c r="BS145" s="83"/>
      <c r="BT145" s="76" t="e">
        <f>BT144/BT143</f>
        <v>#DIV/0!</v>
      </c>
      <c r="BU145" s="95"/>
      <c r="BV145" s="77"/>
      <c r="BW145" s="78"/>
      <c r="BX145" s="80"/>
      <c r="BY145" s="76" t="e">
        <f>BY144/BY143</f>
        <v>#DIV/0!</v>
      </c>
      <c r="BZ145" s="95"/>
      <c r="CA145" s="77"/>
      <c r="CB145" s="78"/>
      <c r="CC145" s="80"/>
      <c r="CD145" s="76" t="e">
        <f>CD144/CD143</f>
        <v>#DIV/0!</v>
      </c>
      <c r="CE145" s="95"/>
      <c r="CF145" s="77"/>
      <c r="CG145" s="78"/>
      <c r="CH145" s="80"/>
      <c r="CI145" s="84" t="e">
        <f>CI144/CI143</f>
        <v>#DIV/0!</v>
      </c>
      <c r="CJ145" s="96"/>
      <c r="CK145" s="85"/>
      <c r="CL145" s="81"/>
      <c r="CM145" s="83"/>
    </row>
    <row r="146" spans="1:91" hidden="1" x14ac:dyDescent="0.45">
      <c r="A146" s="149"/>
      <c r="B146" s="150"/>
      <c r="C146" s="150"/>
      <c r="D146" s="151"/>
      <c r="E146" s="135" t="s">
        <v>98</v>
      </c>
      <c r="F146" s="137"/>
      <c r="G146" s="81">
        <f>AA146+AU146+BO146+CI146</f>
        <v>0</v>
      </c>
      <c r="H146" s="82"/>
      <c r="I146" s="83"/>
      <c r="J146" s="17"/>
      <c r="K146" s="18"/>
      <c r="L146" s="78">
        <f>SUMIFS(見積!見積数,見積!月,'C'!L$97,見積!報告者名,'C'!$K$1,見積!商流改善先店見積,"〇",見積!期中内見積,"〇")</f>
        <v>0</v>
      </c>
      <c r="M146" s="79"/>
      <c r="N146" s="80"/>
      <c r="O146" s="11"/>
      <c r="P146" s="12"/>
      <c r="Q146" s="78">
        <f>SUMIFS(見積!見積数,見積!月,'C'!Q$97,見積!報告者名,'C'!$K$1,見積!商流改善先店見積,"〇",見積!期中内見積,"〇")</f>
        <v>0</v>
      </c>
      <c r="R146" s="79"/>
      <c r="S146" s="80"/>
      <c r="T146" s="11"/>
      <c r="U146" s="12"/>
      <c r="V146" s="78">
        <f>SUMIFS(見積!見積数,見積!月,'C'!V$97,見積!報告者名,'C'!$K$1,見積!商流改善先店見積,"〇",見積!期中内見積,"〇")</f>
        <v>0</v>
      </c>
      <c r="W146" s="79"/>
      <c r="X146" s="80"/>
      <c r="Y146" s="11"/>
      <c r="Z146" s="12"/>
      <c r="AA146" s="81">
        <f>L146+Q146+V146</f>
        <v>0</v>
      </c>
      <c r="AB146" s="82"/>
      <c r="AC146" s="83"/>
      <c r="AD146" s="17"/>
      <c r="AE146" s="18"/>
      <c r="AF146" s="78">
        <f>SUMIFS(見積!見積数,見積!月,'C'!AF$97,見積!報告者名,'C'!$K$1,見積!商流改善先店見積,"〇",見積!期中内見積,"〇")</f>
        <v>0</v>
      </c>
      <c r="AG146" s="79"/>
      <c r="AH146" s="80"/>
      <c r="AI146" s="11"/>
      <c r="AJ146" s="12"/>
      <c r="AK146" s="78">
        <f>SUMIFS(見積!見積数,見積!月,'C'!AK$97,見積!報告者名,'C'!$K$1,見積!商流改善先店見積,"〇",見積!期中内見積,"〇")</f>
        <v>0</v>
      </c>
      <c r="AL146" s="79"/>
      <c r="AM146" s="80"/>
      <c r="AN146" s="11"/>
      <c r="AO146" s="12"/>
      <c r="AP146" s="78">
        <f>SUMIFS(見積!見積数,見積!月,'C'!AP$97,見積!報告者名,'C'!$K$1,見積!商流改善先店見積,"〇",見積!期中内見積,"〇")</f>
        <v>0</v>
      </c>
      <c r="AQ146" s="79"/>
      <c r="AR146" s="80"/>
      <c r="AS146" s="11"/>
      <c r="AT146" s="12"/>
      <c r="AU146" s="81">
        <f>AF146+AK146+AP146</f>
        <v>0</v>
      </c>
      <c r="AV146" s="82"/>
      <c r="AW146" s="83"/>
      <c r="AX146" s="17"/>
      <c r="AY146" s="18"/>
      <c r="AZ146" s="78">
        <f>SUMIFS(見積!見積数,見積!月,'C'!AZ$97,見積!報告者名,'C'!$K$1,見積!商流改善先店見積,"〇",見積!期中内見積,"〇")</f>
        <v>0</v>
      </c>
      <c r="BA146" s="79"/>
      <c r="BB146" s="80"/>
      <c r="BC146" s="11"/>
      <c r="BD146" s="12"/>
      <c r="BE146" s="78">
        <f>SUMIFS(見積!見積数,見積!月,'C'!BE$97,見積!報告者名,'C'!$K$1,見積!商流改善先店見積,"〇",見積!期中内見積,"〇")</f>
        <v>0</v>
      </c>
      <c r="BF146" s="79"/>
      <c r="BG146" s="80"/>
      <c r="BH146" s="11"/>
      <c r="BI146" s="12"/>
      <c r="BJ146" s="78">
        <f>SUMIFS(見積!見積数,見積!月,'C'!BJ$97,見積!報告者名,'C'!$K$1,見積!商流改善先店見積,"〇",見積!期中内見積,"〇")</f>
        <v>0</v>
      </c>
      <c r="BK146" s="79"/>
      <c r="BL146" s="80"/>
      <c r="BM146" s="11"/>
      <c r="BN146" s="12"/>
      <c r="BO146" s="81">
        <f>AZ146+BE146+BJ146</f>
        <v>0</v>
      </c>
      <c r="BP146" s="82"/>
      <c r="BQ146" s="83"/>
      <c r="BR146" s="17"/>
      <c r="BS146" s="18"/>
      <c r="BT146" s="78">
        <f>SUMIFS(見積!見積数,見積!月,'C'!BT$97,見積!報告者名,'C'!$K$1,見積!商流改善先店見積,"〇",見積!期中内見積,"〇")</f>
        <v>0</v>
      </c>
      <c r="BU146" s="79"/>
      <c r="BV146" s="80"/>
      <c r="BW146" s="11"/>
      <c r="BX146" s="12"/>
      <c r="BY146" s="78">
        <f>SUMIFS(見積!見積数,見積!月,'C'!BY$97,見積!報告者名,'C'!$K$1,見積!商流改善先店見積,"〇",見積!期中内見積,"〇")</f>
        <v>0</v>
      </c>
      <c r="BZ146" s="79"/>
      <c r="CA146" s="80"/>
      <c r="CB146" s="11"/>
      <c r="CC146" s="12"/>
      <c r="CD146" s="78">
        <f>SUMIFS(見積!見積数,見積!月,'C'!CD$97,見積!報告者名,'C'!$K$1,見積!商流改善先店見積,"〇",見積!期中内見積,"〇")</f>
        <v>0</v>
      </c>
      <c r="CE146" s="79"/>
      <c r="CF146" s="80"/>
      <c r="CG146" s="11"/>
      <c r="CH146" s="12"/>
      <c r="CI146" s="81">
        <f>BT146+BY146+CD146</f>
        <v>0</v>
      </c>
      <c r="CJ146" s="82"/>
      <c r="CK146" s="83"/>
      <c r="CL146" s="17"/>
      <c r="CM146" s="18"/>
    </row>
    <row r="147" spans="1:91" hidden="1" x14ac:dyDescent="0.45"/>
    <row r="148" spans="1:91" x14ac:dyDescent="0.45">
      <c r="A148" t="s">
        <v>145</v>
      </c>
      <c r="H148"/>
    </row>
    <row r="149" spans="1:91" x14ac:dyDescent="0.45">
      <c r="A149" s="164" t="s">
        <v>257</v>
      </c>
      <c r="B149" s="165"/>
      <c r="C149" s="165"/>
      <c r="D149" s="165"/>
      <c r="E149" s="165"/>
      <c r="F149" s="165"/>
      <c r="G149" s="165"/>
      <c r="H149" s="165"/>
      <c r="I149" s="165"/>
      <c r="J149" s="165"/>
      <c r="K149" s="165"/>
      <c r="L149" s="165"/>
      <c r="M149" s="165"/>
      <c r="N149" s="165"/>
      <c r="O149" s="165"/>
      <c r="P149" s="165"/>
      <c r="Q149" s="165"/>
      <c r="R149" s="165"/>
      <c r="S149" s="165"/>
      <c r="T149" s="165"/>
      <c r="U149" s="165"/>
      <c r="V149" s="165"/>
      <c r="W149" s="165"/>
      <c r="X149" s="165"/>
      <c r="Y149" s="165"/>
      <c r="Z149" s="165"/>
      <c r="AA149" s="165"/>
      <c r="AB149" s="165"/>
      <c r="AC149" s="165"/>
      <c r="AD149" s="165"/>
      <c r="AE149" s="165"/>
      <c r="AF149" s="165"/>
      <c r="AG149" s="165"/>
      <c r="AH149" s="165"/>
      <c r="AI149" s="165"/>
      <c r="AJ149" s="165"/>
      <c r="AK149" s="165"/>
      <c r="AL149" s="165"/>
      <c r="AM149" s="165"/>
      <c r="AN149" s="165"/>
      <c r="AO149" s="165"/>
      <c r="AP149" s="165"/>
      <c r="AQ149" s="165"/>
      <c r="AR149" s="165"/>
      <c r="AS149" s="165"/>
      <c r="AT149" s="165"/>
      <c r="AU149" s="165"/>
      <c r="AV149" s="165"/>
      <c r="AW149" s="165"/>
      <c r="AX149" s="165"/>
      <c r="AY149" s="165"/>
      <c r="AZ149" s="165"/>
      <c r="BA149" s="165"/>
      <c r="BB149" s="165"/>
      <c r="BC149" s="165"/>
      <c r="BD149" s="165"/>
      <c r="BE149" s="165"/>
      <c r="BF149" s="165"/>
      <c r="BG149" s="165"/>
      <c r="BH149" s="165"/>
      <c r="BI149" s="165"/>
      <c r="BJ149" s="166"/>
    </row>
    <row r="150" spans="1:91" x14ac:dyDescent="0.45">
      <c r="A150" s="27" t="s">
        <v>36</v>
      </c>
      <c r="B150" s="164" t="s">
        <v>31</v>
      </c>
      <c r="C150" s="165"/>
      <c r="D150" s="165"/>
      <c r="E150" s="165"/>
      <c r="F150" s="166"/>
      <c r="G150" s="164" t="s">
        <v>142</v>
      </c>
      <c r="H150" s="165"/>
      <c r="I150" s="165"/>
      <c r="J150" s="165"/>
      <c r="K150" s="164" t="s">
        <v>131</v>
      </c>
      <c r="L150" s="165"/>
      <c r="M150" s="165"/>
      <c r="N150" s="165"/>
      <c r="O150" s="164" t="s">
        <v>143</v>
      </c>
      <c r="P150" s="166"/>
      <c r="Q150" s="164" t="s">
        <v>144</v>
      </c>
      <c r="R150" s="166"/>
      <c r="S150" s="164" t="s">
        <v>32</v>
      </c>
      <c r="T150" s="165"/>
      <c r="U150" s="165"/>
      <c r="V150" s="166"/>
      <c r="W150" s="164" t="s">
        <v>33</v>
      </c>
      <c r="X150" s="165"/>
      <c r="Y150" s="166"/>
      <c r="Z150" s="164" t="s">
        <v>37</v>
      </c>
      <c r="AA150" s="166"/>
      <c r="AB150" s="164" t="s">
        <v>38</v>
      </c>
      <c r="AC150" s="166"/>
      <c r="AD150" s="164" t="s">
        <v>39</v>
      </c>
      <c r="AE150" s="166"/>
      <c r="AF150" s="27" t="s">
        <v>36</v>
      </c>
      <c r="AG150" s="164" t="s">
        <v>31</v>
      </c>
      <c r="AH150" s="165"/>
      <c r="AI150" s="165"/>
      <c r="AJ150" s="165"/>
      <c r="AK150" s="166"/>
      <c r="AL150" s="164" t="s">
        <v>142</v>
      </c>
      <c r="AM150" s="165"/>
      <c r="AN150" s="165"/>
      <c r="AO150" s="165"/>
      <c r="AP150" s="164" t="s">
        <v>131</v>
      </c>
      <c r="AQ150" s="165"/>
      <c r="AR150" s="165"/>
      <c r="AS150" s="165"/>
      <c r="AT150" s="164" t="s">
        <v>143</v>
      </c>
      <c r="AU150" s="166"/>
      <c r="AV150" s="164" t="s">
        <v>144</v>
      </c>
      <c r="AW150" s="166"/>
      <c r="AX150" s="164" t="s">
        <v>32</v>
      </c>
      <c r="AY150" s="165"/>
      <c r="AZ150" s="165"/>
      <c r="BA150" s="166"/>
      <c r="BB150" s="164" t="s">
        <v>33</v>
      </c>
      <c r="BC150" s="165"/>
      <c r="BD150" s="166"/>
      <c r="BE150" s="164" t="s">
        <v>37</v>
      </c>
      <c r="BF150" s="166"/>
      <c r="BG150" s="164" t="s">
        <v>38</v>
      </c>
      <c r="BH150" s="166"/>
      <c r="BI150" s="164" t="s">
        <v>39</v>
      </c>
      <c r="BJ150" s="166"/>
    </row>
    <row r="151" spans="1:91" x14ac:dyDescent="0.45">
      <c r="A151" s="27">
        <v>1</v>
      </c>
      <c r="B151" s="172"/>
      <c r="C151" s="173"/>
      <c r="D151" s="173"/>
      <c r="E151" s="173"/>
      <c r="F151" s="174"/>
      <c r="G151" s="161"/>
      <c r="H151" s="162"/>
      <c r="I151" s="162"/>
      <c r="J151" s="163"/>
      <c r="K151" s="78">
        <f>SUMIFS(実績!見積額13,実績!報告者名13,$K$1,実績!大将ｺｰﾄﾞ13,$BK151)</f>
        <v>0</v>
      </c>
      <c r="L151" s="79"/>
      <c r="M151" s="79"/>
      <c r="N151" s="80"/>
      <c r="O151" s="76" t="e">
        <f>K151/G151</f>
        <v>#DIV/0!</v>
      </c>
      <c r="P151" s="77"/>
      <c r="Q151" s="156">
        <f>COUNTIFS(実績!報告者名13,$K$1,実績!大将ｺｰﾄﾞ13,$BK151)</f>
        <v>0</v>
      </c>
      <c r="R151" s="157"/>
      <c r="S151" s="78">
        <f>SUMIFS(実績!販売利益13,実績!報告者名13,$K$1,実績!大将ｺｰﾄﾞ13,$BK151)</f>
        <v>0</v>
      </c>
      <c r="T151" s="79"/>
      <c r="U151" s="79"/>
      <c r="V151" s="80"/>
      <c r="W151" s="76" t="e">
        <f t="shared" ref="W151:W159" si="208">S151/K151</f>
        <v>#DIV/0!</v>
      </c>
      <c r="X151" s="95"/>
      <c r="Y151" s="77"/>
      <c r="Z151" s="109">
        <f>SUMIFS(行動!件数行動,行動!対象者名,$K$1,行動!大将ｺｰﾄﾞ行動,$BK151)</f>
        <v>0</v>
      </c>
      <c r="AA151" s="111"/>
      <c r="AB151" s="109">
        <f>SUMIFS(見積!見積数,見積!報告者名,$K$1,見積!大将ｺｰﾄﾞ,$BK151)</f>
        <v>0</v>
      </c>
      <c r="AC151" s="111"/>
      <c r="AD151" s="76" t="e">
        <f>Q151/AB151</f>
        <v>#DIV/0!</v>
      </c>
      <c r="AE151" s="77"/>
      <c r="AF151" s="27">
        <v>11</v>
      </c>
      <c r="AG151" s="172"/>
      <c r="AH151" s="173"/>
      <c r="AI151" s="173"/>
      <c r="AJ151" s="173"/>
      <c r="AK151" s="174"/>
      <c r="AL151" s="161"/>
      <c r="AM151" s="162"/>
      <c r="AN151" s="162"/>
      <c r="AO151" s="163"/>
      <c r="AP151" s="78">
        <f>SUMIFS(実績!見積額13,実績!報告者名13,$K$1,実績!大将ｺｰﾄﾞ13,$BL151)</f>
        <v>0</v>
      </c>
      <c r="AQ151" s="79"/>
      <c r="AR151" s="79"/>
      <c r="AS151" s="80"/>
      <c r="AT151" s="76" t="e">
        <f t="shared" ref="AT151:AT160" si="209">AP151/AL151</f>
        <v>#DIV/0!</v>
      </c>
      <c r="AU151" s="77"/>
      <c r="AV151" s="156">
        <f>COUNTIFS(実績!報告者名13,$K$1,実績!大将ｺｰﾄﾞ13,$BL151)</f>
        <v>0</v>
      </c>
      <c r="AW151" s="157"/>
      <c r="AX151" s="78">
        <f>SUMIFS(実績!販売利益13,実績!報告者名13,$K$1,実績!大将ｺｰﾄﾞ13,$BL151)</f>
        <v>0</v>
      </c>
      <c r="AY151" s="79"/>
      <c r="AZ151" s="79"/>
      <c r="BA151" s="80"/>
      <c r="BB151" s="76" t="e">
        <f t="shared" ref="BB151:BB160" si="210">AX151/AP151</f>
        <v>#DIV/0!</v>
      </c>
      <c r="BC151" s="95"/>
      <c r="BD151" s="77"/>
      <c r="BE151" s="109">
        <f>SUMIFS(行動!件数行動,行動!対象者名,$K$1,行動!大将ｺｰﾄﾞ行動,$BL151)</f>
        <v>0</v>
      </c>
      <c r="BF151" s="111"/>
      <c r="BG151" s="109">
        <f>SUMIFS(見積!見積数,見積!報告者名,$K$1,見積!大将ｺｰﾄﾞ,$BL151)</f>
        <v>0</v>
      </c>
      <c r="BH151" s="111"/>
      <c r="BI151" s="76" t="e">
        <f t="shared" ref="BI151:BI160" si="211">AV151/BG151</f>
        <v>#DIV/0!</v>
      </c>
      <c r="BJ151" s="77"/>
      <c r="BK151" s="29">
        <v>1739</v>
      </c>
      <c r="BL151" s="29">
        <v>3411</v>
      </c>
    </row>
    <row r="152" spans="1:91" x14ac:dyDescent="0.45">
      <c r="A152" s="27">
        <v>2</v>
      </c>
      <c r="B152" s="172"/>
      <c r="C152" s="173"/>
      <c r="D152" s="173"/>
      <c r="E152" s="173"/>
      <c r="F152" s="174"/>
      <c r="G152" s="161"/>
      <c r="H152" s="162"/>
      <c r="I152" s="162"/>
      <c r="J152" s="163"/>
      <c r="K152" s="78">
        <f>SUMIFS(実績!見積額13,実績!報告者名13,$K$1,実績!大将ｺｰﾄﾞ13,$BK152)</f>
        <v>0</v>
      </c>
      <c r="L152" s="79"/>
      <c r="M152" s="79"/>
      <c r="N152" s="80"/>
      <c r="O152" s="76" t="e">
        <f t="shared" ref="O152:O159" si="212">K152/G152</f>
        <v>#DIV/0!</v>
      </c>
      <c r="P152" s="77"/>
      <c r="Q152" s="156">
        <f>COUNTIFS(実績!報告者名13,$K$1,実績!大将ｺｰﾄﾞ13,$BK152)</f>
        <v>0</v>
      </c>
      <c r="R152" s="157"/>
      <c r="S152" s="78">
        <f>SUMIFS(実績!販売利益13,実績!報告者名13,$K$1,実績!大将ｺｰﾄﾞ13,$BK152)</f>
        <v>0</v>
      </c>
      <c r="T152" s="79"/>
      <c r="U152" s="79"/>
      <c r="V152" s="80"/>
      <c r="W152" s="76" t="e">
        <f t="shared" si="208"/>
        <v>#DIV/0!</v>
      </c>
      <c r="X152" s="95"/>
      <c r="Y152" s="77"/>
      <c r="Z152" s="109">
        <f>SUMIFS(行動!件数行動,行動!対象者名,$K$1,行動!大将ｺｰﾄﾞ行動,$BK152)</f>
        <v>0</v>
      </c>
      <c r="AA152" s="111"/>
      <c r="AB152" s="109">
        <f>SUMIFS(見積!見積数,見積!報告者名,$K$1,見積!大将ｺｰﾄﾞ,$BK152)</f>
        <v>0</v>
      </c>
      <c r="AC152" s="111"/>
      <c r="AD152" s="76" t="e">
        <f t="shared" ref="AD152:AD159" si="213">Q152/AB152</f>
        <v>#DIV/0!</v>
      </c>
      <c r="AE152" s="77"/>
      <c r="AF152" s="27">
        <v>12</v>
      </c>
      <c r="AG152" s="172"/>
      <c r="AH152" s="173"/>
      <c r="AI152" s="173"/>
      <c r="AJ152" s="173"/>
      <c r="AK152" s="174"/>
      <c r="AL152" s="161"/>
      <c r="AM152" s="162"/>
      <c r="AN152" s="162"/>
      <c r="AO152" s="163"/>
      <c r="AP152" s="78">
        <f>SUMIFS(実績!見積額13,実績!報告者名13,$K$1,実績!大将ｺｰﾄﾞ13,$BL152)</f>
        <v>0</v>
      </c>
      <c r="AQ152" s="79"/>
      <c r="AR152" s="79"/>
      <c r="AS152" s="80"/>
      <c r="AT152" s="76" t="e">
        <f t="shared" si="209"/>
        <v>#DIV/0!</v>
      </c>
      <c r="AU152" s="77"/>
      <c r="AV152" s="156">
        <f>COUNTIFS(実績!報告者名13,$K$1,実績!大将ｺｰﾄﾞ13,$BL152)</f>
        <v>0</v>
      </c>
      <c r="AW152" s="157"/>
      <c r="AX152" s="78">
        <f>SUMIFS(実績!販売利益13,実績!報告者名13,$K$1,実績!大将ｺｰﾄﾞ13,$BL152)</f>
        <v>0</v>
      </c>
      <c r="AY152" s="79"/>
      <c r="AZ152" s="79"/>
      <c r="BA152" s="80"/>
      <c r="BB152" s="76" t="e">
        <f t="shared" si="210"/>
        <v>#DIV/0!</v>
      </c>
      <c r="BC152" s="95"/>
      <c r="BD152" s="77"/>
      <c r="BE152" s="109">
        <f>SUMIFS(行動!件数行動,行動!対象者名,$K$1,行動!大将ｺｰﾄﾞ行動,$BL152)</f>
        <v>0</v>
      </c>
      <c r="BF152" s="111"/>
      <c r="BG152" s="109">
        <f>SUMIFS(見積!見積数,見積!報告者名,$K$1,見積!大将ｺｰﾄﾞ,$BL152)</f>
        <v>0</v>
      </c>
      <c r="BH152" s="111"/>
      <c r="BI152" s="76" t="e">
        <f t="shared" si="211"/>
        <v>#DIV/0!</v>
      </c>
      <c r="BJ152" s="77"/>
      <c r="BK152" s="29">
        <v>1761</v>
      </c>
      <c r="BL152" s="29">
        <v>2329</v>
      </c>
    </row>
    <row r="153" spans="1:91" x14ac:dyDescent="0.45">
      <c r="A153" s="27">
        <v>3</v>
      </c>
      <c r="B153" s="172"/>
      <c r="C153" s="173"/>
      <c r="D153" s="173"/>
      <c r="E153" s="173"/>
      <c r="F153" s="174"/>
      <c r="G153" s="161"/>
      <c r="H153" s="162"/>
      <c r="I153" s="162"/>
      <c r="J153" s="163"/>
      <c r="K153" s="78">
        <f>SUMIFS(実績!見積額13,実績!報告者名13,$K$1,実績!大将ｺｰﾄﾞ13,$BK153)</f>
        <v>0</v>
      </c>
      <c r="L153" s="79"/>
      <c r="M153" s="79"/>
      <c r="N153" s="80"/>
      <c r="O153" s="76" t="e">
        <f t="shared" si="212"/>
        <v>#DIV/0!</v>
      </c>
      <c r="P153" s="77"/>
      <c r="Q153" s="156">
        <f>COUNTIFS(実績!報告者名13,$K$1,実績!大将ｺｰﾄﾞ13,$BK153)</f>
        <v>0</v>
      </c>
      <c r="R153" s="157"/>
      <c r="S153" s="78">
        <f>SUMIFS(実績!販売利益13,実績!報告者名13,$K$1,実績!大将ｺｰﾄﾞ13,$BK153)</f>
        <v>0</v>
      </c>
      <c r="T153" s="79"/>
      <c r="U153" s="79"/>
      <c r="V153" s="80"/>
      <c r="W153" s="76" t="e">
        <f t="shared" si="208"/>
        <v>#DIV/0!</v>
      </c>
      <c r="X153" s="95"/>
      <c r="Y153" s="77"/>
      <c r="Z153" s="109">
        <f>SUMIFS(行動!件数行動,行動!対象者名,$K$1,行動!大将ｺｰﾄﾞ行動,$BK153)</f>
        <v>0</v>
      </c>
      <c r="AA153" s="111"/>
      <c r="AB153" s="109">
        <f>SUMIFS(見積!見積数,見積!報告者名,$K$1,見積!大将ｺｰﾄﾞ,$BK153)</f>
        <v>0</v>
      </c>
      <c r="AC153" s="111"/>
      <c r="AD153" s="76" t="e">
        <f t="shared" si="213"/>
        <v>#DIV/0!</v>
      </c>
      <c r="AE153" s="77"/>
      <c r="AF153" s="27">
        <v>13</v>
      </c>
      <c r="AG153" s="172"/>
      <c r="AH153" s="173"/>
      <c r="AI153" s="173"/>
      <c r="AJ153" s="173"/>
      <c r="AK153" s="174"/>
      <c r="AL153" s="161"/>
      <c r="AM153" s="162"/>
      <c r="AN153" s="162"/>
      <c r="AO153" s="163"/>
      <c r="AP153" s="78">
        <f>SUMIFS(実績!見積額13,実績!報告者名13,$K$1,実績!大将ｺｰﾄﾞ13,$BL153)</f>
        <v>0</v>
      </c>
      <c r="AQ153" s="79"/>
      <c r="AR153" s="79"/>
      <c r="AS153" s="80"/>
      <c r="AT153" s="76" t="e">
        <f t="shared" si="209"/>
        <v>#DIV/0!</v>
      </c>
      <c r="AU153" s="77"/>
      <c r="AV153" s="156">
        <f>COUNTIFS(実績!報告者名13,$K$1,実績!大将ｺｰﾄﾞ13,$BL153)</f>
        <v>0</v>
      </c>
      <c r="AW153" s="157"/>
      <c r="AX153" s="78">
        <f>SUMIFS(実績!販売利益13,実績!報告者名13,$K$1,実績!大将ｺｰﾄﾞ13,$BL153)</f>
        <v>0</v>
      </c>
      <c r="AY153" s="79"/>
      <c r="AZ153" s="79"/>
      <c r="BA153" s="80"/>
      <c r="BB153" s="76" t="e">
        <f t="shared" si="210"/>
        <v>#DIV/0!</v>
      </c>
      <c r="BC153" s="95"/>
      <c r="BD153" s="77"/>
      <c r="BE153" s="109">
        <f>SUMIFS(行動!件数行動,行動!対象者名,$K$1,行動!大将ｺｰﾄﾞ行動,$BL153)</f>
        <v>0</v>
      </c>
      <c r="BF153" s="111"/>
      <c r="BG153" s="109">
        <f>SUMIFS(見積!見積数,見積!報告者名,$K$1,見積!大将ｺｰﾄﾞ,$BL153)</f>
        <v>0</v>
      </c>
      <c r="BH153" s="111"/>
      <c r="BI153" s="76" t="e">
        <f t="shared" si="211"/>
        <v>#DIV/0!</v>
      </c>
      <c r="BJ153" s="77"/>
      <c r="BK153" s="29">
        <v>1741</v>
      </c>
      <c r="BL153" s="29">
        <v>1750</v>
      </c>
    </row>
    <row r="154" spans="1:91" x14ac:dyDescent="0.45">
      <c r="A154" s="27">
        <v>4</v>
      </c>
      <c r="B154" s="172"/>
      <c r="C154" s="173"/>
      <c r="D154" s="173"/>
      <c r="E154" s="173"/>
      <c r="F154" s="174"/>
      <c r="G154" s="161"/>
      <c r="H154" s="162"/>
      <c r="I154" s="162"/>
      <c r="J154" s="163"/>
      <c r="K154" s="78">
        <f>SUMIFS(実績!見積額13,実績!報告者名13,$K$1,実績!大将ｺｰﾄﾞ13,$BK154)</f>
        <v>0</v>
      </c>
      <c r="L154" s="79"/>
      <c r="M154" s="79"/>
      <c r="N154" s="80"/>
      <c r="O154" s="76" t="e">
        <f t="shared" si="212"/>
        <v>#DIV/0!</v>
      </c>
      <c r="P154" s="77"/>
      <c r="Q154" s="156">
        <f>COUNTIFS(実績!報告者名13,$K$1,実績!大将ｺｰﾄﾞ13,$BK154)</f>
        <v>0</v>
      </c>
      <c r="R154" s="157"/>
      <c r="S154" s="78">
        <f>SUMIFS(実績!販売利益13,実績!報告者名13,$K$1,実績!大将ｺｰﾄﾞ13,$BK154)</f>
        <v>0</v>
      </c>
      <c r="T154" s="79"/>
      <c r="U154" s="79"/>
      <c r="V154" s="80"/>
      <c r="W154" s="76" t="e">
        <f t="shared" si="208"/>
        <v>#DIV/0!</v>
      </c>
      <c r="X154" s="95"/>
      <c r="Y154" s="77"/>
      <c r="Z154" s="109">
        <f>SUMIFS(行動!件数行動,行動!対象者名,$K$1,行動!大将ｺｰﾄﾞ行動,$BK154)</f>
        <v>0</v>
      </c>
      <c r="AA154" s="111"/>
      <c r="AB154" s="109">
        <f>SUMIFS(見積!見積数,見積!報告者名,$K$1,見積!大将ｺｰﾄﾞ,$BK154)</f>
        <v>0</v>
      </c>
      <c r="AC154" s="111"/>
      <c r="AD154" s="76" t="e">
        <f t="shared" si="213"/>
        <v>#DIV/0!</v>
      </c>
      <c r="AE154" s="77"/>
      <c r="AF154" s="27">
        <v>14</v>
      </c>
      <c r="AG154" s="172"/>
      <c r="AH154" s="173"/>
      <c r="AI154" s="173"/>
      <c r="AJ154" s="173"/>
      <c r="AK154" s="174"/>
      <c r="AL154" s="161"/>
      <c r="AM154" s="162"/>
      <c r="AN154" s="162"/>
      <c r="AO154" s="163"/>
      <c r="AP154" s="78">
        <f>SUMIFS(実績!見積額13,実績!報告者名13,$K$1,実績!大将ｺｰﾄﾞ13,$BL154)</f>
        <v>0</v>
      </c>
      <c r="AQ154" s="79"/>
      <c r="AR154" s="79"/>
      <c r="AS154" s="80"/>
      <c r="AT154" s="76" t="e">
        <f t="shared" si="209"/>
        <v>#DIV/0!</v>
      </c>
      <c r="AU154" s="77"/>
      <c r="AV154" s="156">
        <f>COUNTIFS(実績!報告者名13,$K$1,実績!大将ｺｰﾄﾞ13,$BL154)</f>
        <v>0</v>
      </c>
      <c r="AW154" s="157"/>
      <c r="AX154" s="78">
        <f>SUMIFS(実績!販売利益13,実績!報告者名13,$K$1,実績!大将ｺｰﾄﾞ13,$BL154)</f>
        <v>0</v>
      </c>
      <c r="AY154" s="79"/>
      <c r="AZ154" s="79"/>
      <c r="BA154" s="80"/>
      <c r="BB154" s="76" t="e">
        <f t="shared" si="210"/>
        <v>#DIV/0!</v>
      </c>
      <c r="BC154" s="95"/>
      <c r="BD154" s="77"/>
      <c r="BE154" s="109">
        <f>SUMIFS(行動!件数行動,行動!対象者名,$K$1,行動!大将ｺｰﾄﾞ行動,$BL154)</f>
        <v>0</v>
      </c>
      <c r="BF154" s="111"/>
      <c r="BG154" s="109">
        <f>SUMIFS(見積!見積数,見積!報告者名,$K$1,見積!大将ｺｰﾄﾞ,$BL154)</f>
        <v>0</v>
      </c>
      <c r="BH154" s="111"/>
      <c r="BI154" s="76" t="e">
        <f t="shared" si="211"/>
        <v>#DIV/0!</v>
      </c>
      <c r="BJ154" s="77"/>
      <c r="BK154" s="29">
        <v>1751</v>
      </c>
      <c r="BL154" s="29">
        <v>1928</v>
      </c>
    </row>
    <row r="155" spans="1:91" x14ac:dyDescent="0.45">
      <c r="A155" s="27">
        <v>5</v>
      </c>
      <c r="B155" s="172"/>
      <c r="C155" s="173"/>
      <c r="D155" s="173"/>
      <c r="E155" s="173"/>
      <c r="F155" s="174"/>
      <c r="G155" s="161"/>
      <c r="H155" s="162"/>
      <c r="I155" s="162"/>
      <c r="J155" s="163"/>
      <c r="K155" s="78">
        <f>SUMIFS(実績!見積額13,実績!報告者名13,$K$1,実績!大将ｺｰﾄﾞ13,$BK155)</f>
        <v>0</v>
      </c>
      <c r="L155" s="79"/>
      <c r="M155" s="79"/>
      <c r="N155" s="80"/>
      <c r="O155" s="76" t="e">
        <f t="shared" si="212"/>
        <v>#DIV/0!</v>
      </c>
      <c r="P155" s="77"/>
      <c r="Q155" s="156">
        <f>COUNTIFS(実績!報告者名13,$K$1,実績!大将ｺｰﾄﾞ13,$BK155)</f>
        <v>0</v>
      </c>
      <c r="R155" s="157"/>
      <c r="S155" s="78">
        <f>SUMIFS(実績!販売利益13,実績!報告者名13,$K$1,実績!大将ｺｰﾄﾞ13,$BK155)</f>
        <v>0</v>
      </c>
      <c r="T155" s="79"/>
      <c r="U155" s="79"/>
      <c r="V155" s="80"/>
      <c r="W155" s="76" t="e">
        <f t="shared" si="208"/>
        <v>#DIV/0!</v>
      </c>
      <c r="X155" s="95"/>
      <c r="Y155" s="77"/>
      <c r="Z155" s="109">
        <f>SUMIFS(行動!件数行動,行動!対象者名,$K$1,行動!大将ｺｰﾄﾞ行動,$BK155)</f>
        <v>0</v>
      </c>
      <c r="AA155" s="111"/>
      <c r="AB155" s="109">
        <f>SUMIFS(見積!見積数,見積!報告者名,$K$1,見積!大将ｺｰﾄﾞ,$BK155)</f>
        <v>0</v>
      </c>
      <c r="AC155" s="111"/>
      <c r="AD155" s="76" t="e">
        <f t="shared" si="213"/>
        <v>#DIV/0!</v>
      </c>
      <c r="AE155" s="77"/>
      <c r="AF155" s="27">
        <v>15</v>
      </c>
      <c r="AG155" s="172"/>
      <c r="AH155" s="173"/>
      <c r="AI155" s="173"/>
      <c r="AJ155" s="173"/>
      <c r="AK155" s="174"/>
      <c r="AL155" s="161"/>
      <c r="AM155" s="162"/>
      <c r="AN155" s="162"/>
      <c r="AO155" s="163"/>
      <c r="AP155" s="78">
        <f>SUMIFS(実績!見積額13,実績!報告者名13,$K$1,実績!大将ｺｰﾄﾞ13,$BL155)</f>
        <v>0</v>
      </c>
      <c r="AQ155" s="79"/>
      <c r="AR155" s="79"/>
      <c r="AS155" s="80"/>
      <c r="AT155" s="76" t="e">
        <f t="shared" si="209"/>
        <v>#DIV/0!</v>
      </c>
      <c r="AU155" s="77"/>
      <c r="AV155" s="156">
        <f>COUNTIFS(実績!報告者名13,$K$1,実績!大将ｺｰﾄﾞ13,$BL155)</f>
        <v>0</v>
      </c>
      <c r="AW155" s="157"/>
      <c r="AX155" s="78">
        <f>SUMIFS(実績!販売利益13,実績!報告者名13,$K$1,実績!大将ｺｰﾄﾞ13,$BL155)</f>
        <v>0</v>
      </c>
      <c r="AY155" s="79"/>
      <c r="AZ155" s="79"/>
      <c r="BA155" s="80"/>
      <c r="BB155" s="76" t="e">
        <f t="shared" si="210"/>
        <v>#DIV/0!</v>
      </c>
      <c r="BC155" s="95"/>
      <c r="BD155" s="77"/>
      <c r="BE155" s="109">
        <f>SUMIFS(行動!件数行動,行動!対象者名,$K$1,行動!大将ｺｰﾄﾞ行動,$BL155)</f>
        <v>0</v>
      </c>
      <c r="BF155" s="111"/>
      <c r="BG155" s="109">
        <f>SUMIFS(見積!見積数,見積!報告者名,$K$1,見積!大将ｺｰﾄﾞ,$BL155)</f>
        <v>0</v>
      </c>
      <c r="BH155" s="111"/>
      <c r="BI155" s="76" t="e">
        <f t="shared" si="211"/>
        <v>#DIV/0!</v>
      </c>
      <c r="BJ155" s="77"/>
      <c r="BK155" s="29">
        <v>1762</v>
      </c>
      <c r="BL155" s="29">
        <v>2850</v>
      </c>
    </row>
    <row r="156" spans="1:91" x14ac:dyDescent="0.45">
      <c r="A156" s="27">
        <v>6</v>
      </c>
      <c r="B156" s="172"/>
      <c r="C156" s="173"/>
      <c r="D156" s="173"/>
      <c r="E156" s="173"/>
      <c r="F156" s="174"/>
      <c r="G156" s="161"/>
      <c r="H156" s="162"/>
      <c r="I156" s="162"/>
      <c r="J156" s="163"/>
      <c r="K156" s="78">
        <f>SUMIFS(実績!見積額13,実績!報告者名13,$K$1,実績!大将ｺｰﾄﾞ13,$BK156)</f>
        <v>0</v>
      </c>
      <c r="L156" s="79"/>
      <c r="M156" s="79"/>
      <c r="N156" s="80"/>
      <c r="O156" s="76" t="e">
        <f t="shared" si="212"/>
        <v>#DIV/0!</v>
      </c>
      <c r="P156" s="77"/>
      <c r="Q156" s="156">
        <f>COUNTIFS(実績!報告者名13,$K$1,実績!大将ｺｰﾄﾞ13,$BK156)</f>
        <v>0</v>
      </c>
      <c r="R156" s="157"/>
      <c r="S156" s="78">
        <f>SUMIFS(実績!販売利益13,実績!報告者名13,$K$1,実績!大将ｺｰﾄﾞ13,$BK156)</f>
        <v>0</v>
      </c>
      <c r="T156" s="79"/>
      <c r="U156" s="79"/>
      <c r="V156" s="80"/>
      <c r="W156" s="76" t="e">
        <f t="shared" si="208"/>
        <v>#DIV/0!</v>
      </c>
      <c r="X156" s="95"/>
      <c r="Y156" s="77"/>
      <c r="Z156" s="109">
        <f>SUMIFS(行動!件数行動,行動!対象者名,$K$1,行動!大将ｺｰﾄﾞ行動,$BK156)</f>
        <v>0</v>
      </c>
      <c r="AA156" s="111"/>
      <c r="AB156" s="109">
        <f>SUMIFS(見積!見積数,見積!報告者名,$K$1,見積!大将ｺｰﾄﾞ,$BK156)</f>
        <v>0</v>
      </c>
      <c r="AC156" s="111"/>
      <c r="AD156" s="76" t="e">
        <f t="shared" si="213"/>
        <v>#DIV/0!</v>
      </c>
      <c r="AE156" s="77"/>
      <c r="AF156" s="27">
        <v>16</v>
      </c>
      <c r="AG156" s="172"/>
      <c r="AH156" s="173"/>
      <c r="AI156" s="173"/>
      <c r="AJ156" s="173"/>
      <c r="AK156" s="174"/>
      <c r="AL156" s="161"/>
      <c r="AM156" s="162"/>
      <c r="AN156" s="162"/>
      <c r="AO156" s="163"/>
      <c r="AP156" s="78">
        <f>SUMIFS(実績!見積額13,実績!報告者名13,$K$1,実績!大将ｺｰﾄﾞ13,$BL156)</f>
        <v>0</v>
      </c>
      <c r="AQ156" s="79"/>
      <c r="AR156" s="79"/>
      <c r="AS156" s="80"/>
      <c r="AT156" s="76" t="e">
        <f t="shared" si="209"/>
        <v>#DIV/0!</v>
      </c>
      <c r="AU156" s="77"/>
      <c r="AV156" s="156">
        <f>COUNTIFS(実績!報告者名13,$K$1,実績!大将ｺｰﾄﾞ13,$BL156)</f>
        <v>0</v>
      </c>
      <c r="AW156" s="157"/>
      <c r="AX156" s="78">
        <f>SUMIFS(実績!販売利益13,実績!報告者名13,$K$1,実績!大将ｺｰﾄﾞ13,$BL156)</f>
        <v>0</v>
      </c>
      <c r="AY156" s="79"/>
      <c r="AZ156" s="79"/>
      <c r="BA156" s="80"/>
      <c r="BB156" s="76" t="e">
        <f t="shared" si="210"/>
        <v>#DIV/0!</v>
      </c>
      <c r="BC156" s="95"/>
      <c r="BD156" s="77"/>
      <c r="BE156" s="109">
        <f>SUMIFS(行動!件数行動,行動!対象者名,$K$1,行動!大将ｺｰﾄﾞ行動,$BL156)</f>
        <v>0</v>
      </c>
      <c r="BF156" s="111"/>
      <c r="BG156" s="109">
        <f>SUMIFS(見積!見積数,見積!報告者名,$K$1,見積!大将ｺｰﾄﾞ,$BL156)</f>
        <v>0</v>
      </c>
      <c r="BH156" s="111"/>
      <c r="BI156" s="76" t="e">
        <f t="shared" si="211"/>
        <v>#DIV/0!</v>
      </c>
      <c r="BJ156" s="77"/>
      <c r="BK156" s="29">
        <v>1743</v>
      </c>
      <c r="BL156" s="29">
        <v>1802</v>
      </c>
    </row>
    <row r="157" spans="1:91" x14ac:dyDescent="0.45">
      <c r="A157" s="27">
        <v>7</v>
      </c>
      <c r="B157" s="172"/>
      <c r="C157" s="173"/>
      <c r="D157" s="173"/>
      <c r="E157" s="173"/>
      <c r="F157" s="174"/>
      <c r="G157" s="161"/>
      <c r="H157" s="162"/>
      <c r="I157" s="162"/>
      <c r="J157" s="163"/>
      <c r="K157" s="78">
        <f>SUMIFS(実績!見積額13,実績!報告者名13,$K$1,実績!大将ｺｰﾄﾞ13,$BK157)</f>
        <v>0</v>
      </c>
      <c r="L157" s="79"/>
      <c r="M157" s="79"/>
      <c r="N157" s="80"/>
      <c r="O157" s="76" t="e">
        <f t="shared" si="212"/>
        <v>#DIV/0!</v>
      </c>
      <c r="P157" s="77"/>
      <c r="Q157" s="156">
        <f>COUNTIFS(実績!報告者名13,$K$1,実績!大将ｺｰﾄﾞ13,$BK157)</f>
        <v>0</v>
      </c>
      <c r="R157" s="157"/>
      <c r="S157" s="78">
        <f>SUMIFS(実績!販売利益13,実績!報告者名13,$K$1,実績!大将ｺｰﾄﾞ13,$BK157)</f>
        <v>0</v>
      </c>
      <c r="T157" s="79"/>
      <c r="U157" s="79"/>
      <c r="V157" s="80"/>
      <c r="W157" s="76" t="e">
        <f t="shared" si="208"/>
        <v>#DIV/0!</v>
      </c>
      <c r="X157" s="95"/>
      <c r="Y157" s="77"/>
      <c r="Z157" s="109">
        <f>SUMIFS(行動!件数行動,行動!対象者名,$K$1,行動!大将ｺｰﾄﾞ行動,$BK157)</f>
        <v>0</v>
      </c>
      <c r="AA157" s="111"/>
      <c r="AB157" s="109">
        <f>SUMIFS(見積!見積数,見積!報告者名,$K$1,見積!大将ｺｰﾄﾞ,$BK157)</f>
        <v>0</v>
      </c>
      <c r="AC157" s="111"/>
      <c r="AD157" s="76" t="e">
        <f t="shared" si="213"/>
        <v>#DIV/0!</v>
      </c>
      <c r="AE157" s="77"/>
      <c r="AF157" s="27">
        <v>17</v>
      </c>
      <c r="AG157" s="172"/>
      <c r="AH157" s="173"/>
      <c r="AI157" s="173"/>
      <c r="AJ157" s="173"/>
      <c r="AK157" s="174"/>
      <c r="AL157" s="161"/>
      <c r="AM157" s="162"/>
      <c r="AN157" s="162"/>
      <c r="AO157" s="163"/>
      <c r="AP157" s="78">
        <f>SUMIFS(実績!見積額13,実績!報告者名13,$K$1,実績!大将ｺｰﾄﾞ13,$BL157)</f>
        <v>0</v>
      </c>
      <c r="AQ157" s="79"/>
      <c r="AR157" s="79"/>
      <c r="AS157" s="80"/>
      <c r="AT157" s="76" t="e">
        <f t="shared" si="209"/>
        <v>#DIV/0!</v>
      </c>
      <c r="AU157" s="77"/>
      <c r="AV157" s="156">
        <f>COUNTIFS(実績!報告者名13,$K$1,実績!大将ｺｰﾄﾞ13,$BL157)</f>
        <v>0</v>
      </c>
      <c r="AW157" s="157"/>
      <c r="AX157" s="78">
        <f>SUMIFS(実績!販売利益13,実績!報告者名13,$K$1,実績!大将ｺｰﾄﾞ13,$BL157)</f>
        <v>0</v>
      </c>
      <c r="AY157" s="79"/>
      <c r="AZ157" s="79"/>
      <c r="BA157" s="80"/>
      <c r="BB157" s="76" t="e">
        <f t="shared" si="210"/>
        <v>#DIV/0!</v>
      </c>
      <c r="BC157" s="95"/>
      <c r="BD157" s="77"/>
      <c r="BE157" s="109">
        <f>SUMIFS(行動!件数行動,行動!対象者名,$K$1,行動!大将ｺｰﾄﾞ行動,$BL157)</f>
        <v>0</v>
      </c>
      <c r="BF157" s="111"/>
      <c r="BG157" s="109">
        <f>SUMIFS(見積!見積数,見積!報告者名,$K$1,見積!大将ｺｰﾄﾞ,$BL157)</f>
        <v>0</v>
      </c>
      <c r="BH157" s="111"/>
      <c r="BI157" s="76" t="e">
        <f t="shared" si="211"/>
        <v>#DIV/0!</v>
      </c>
      <c r="BJ157" s="77"/>
      <c r="BK157" s="29">
        <v>1753</v>
      </c>
      <c r="BL157" s="29">
        <v>2780</v>
      </c>
    </row>
    <row r="158" spans="1:91" x14ac:dyDescent="0.45">
      <c r="A158" s="27">
        <v>8</v>
      </c>
      <c r="B158" s="172"/>
      <c r="C158" s="173"/>
      <c r="D158" s="173"/>
      <c r="E158" s="173"/>
      <c r="F158" s="174"/>
      <c r="G158" s="161"/>
      <c r="H158" s="162"/>
      <c r="I158" s="162"/>
      <c r="J158" s="163"/>
      <c r="K158" s="78">
        <f>SUMIFS(実績!見積額13,実績!報告者名13,$K$1,実績!大将ｺｰﾄﾞ13,$BK158)</f>
        <v>0</v>
      </c>
      <c r="L158" s="79"/>
      <c r="M158" s="79"/>
      <c r="N158" s="80"/>
      <c r="O158" s="76" t="e">
        <f t="shared" si="212"/>
        <v>#DIV/0!</v>
      </c>
      <c r="P158" s="77"/>
      <c r="Q158" s="156">
        <f>COUNTIFS(実績!報告者名13,$K$1,実績!大将ｺｰﾄﾞ13,$BK158)</f>
        <v>0</v>
      </c>
      <c r="R158" s="157"/>
      <c r="S158" s="78">
        <f>SUMIFS(実績!販売利益13,実績!報告者名13,$K$1,実績!大将ｺｰﾄﾞ13,$BK158)</f>
        <v>0</v>
      </c>
      <c r="T158" s="79"/>
      <c r="U158" s="79"/>
      <c r="V158" s="80"/>
      <c r="W158" s="76" t="e">
        <f t="shared" si="208"/>
        <v>#DIV/0!</v>
      </c>
      <c r="X158" s="95"/>
      <c r="Y158" s="77"/>
      <c r="Z158" s="109">
        <f>SUMIFS(行動!件数行動,行動!対象者名,$K$1,行動!大将ｺｰﾄﾞ行動,$BK158)</f>
        <v>0</v>
      </c>
      <c r="AA158" s="111"/>
      <c r="AB158" s="109">
        <f>SUMIFS(見積!見積数,見積!報告者名,$K$1,見積!大将ｺｰﾄﾞ,$BK158)</f>
        <v>0</v>
      </c>
      <c r="AC158" s="111"/>
      <c r="AD158" s="76" t="e">
        <f t="shared" si="213"/>
        <v>#DIV/0!</v>
      </c>
      <c r="AE158" s="77"/>
      <c r="AF158" s="27">
        <v>18</v>
      </c>
      <c r="AG158" s="172"/>
      <c r="AH158" s="173"/>
      <c r="AI158" s="173"/>
      <c r="AJ158" s="173"/>
      <c r="AK158" s="174"/>
      <c r="AL158" s="161"/>
      <c r="AM158" s="162"/>
      <c r="AN158" s="162"/>
      <c r="AO158" s="163"/>
      <c r="AP158" s="78">
        <f>SUMIFS(実績!見積額13,実績!報告者名13,$K$1,実績!大将ｺｰﾄﾞ13,$BL158)</f>
        <v>0</v>
      </c>
      <c r="AQ158" s="79"/>
      <c r="AR158" s="79"/>
      <c r="AS158" s="80"/>
      <c r="AT158" s="76" t="e">
        <f t="shared" si="209"/>
        <v>#DIV/0!</v>
      </c>
      <c r="AU158" s="77"/>
      <c r="AV158" s="156">
        <f>COUNTIFS(実績!報告者名13,$K$1,実績!大将ｺｰﾄﾞ13,$BL158)</f>
        <v>0</v>
      </c>
      <c r="AW158" s="157"/>
      <c r="AX158" s="78">
        <f>SUMIFS(実績!販売利益13,実績!報告者名13,$K$1,実績!大将ｺｰﾄﾞ13,$BL158)</f>
        <v>0</v>
      </c>
      <c r="AY158" s="79"/>
      <c r="AZ158" s="79"/>
      <c r="BA158" s="80"/>
      <c r="BB158" s="76" t="e">
        <f t="shared" si="210"/>
        <v>#DIV/0!</v>
      </c>
      <c r="BC158" s="95"/>
      <c r="BD158" s="77"/>
      <c r="BE158" s="109">
        <f>SUMIFS(行動!件数行動,行動!対象者名,$K$1,行動!大将ｺｰﾄﾞ行動,$BL158)</f>
        <v>0</v>
      </c>
      <c r="BF158" s="111"/>
      <c r="BG158" s="109">
        <f>SUMIFS(見積!見積数,見積!報告者名,$K$1,見積!大将ｺｰﾄﾞ,$BL158)</f>
        <v>0</v>
      </c>
      <c r="BH158" s="111"/>
      <c r="BI158" s="76" t="e">
        <f t="shared" si="211"/>
        <v>#DIV/0!</v>
      </c>
      <c r="BJ158" s="77"/>
      <c r="BK158" s="29">
        <v>1828</v>
      </c>
      <c r="BL158" s="29">
        <v>3185</v>
      </c>
    </row>
    <row r="159" spans="1:91" x14ac:dyDescent="0.45">
      <c r="A159" s="27">
        <v>9</v>
      </c>
      <c r="B159" s="172"/>
      <c r="C159" s="173"/>
      <c r="D159" s="173"/>
      <c r="E159" s="173"/>
      <c r="F159" s="174"/>
      <c r="G159" s="161"/>
      <c r="H159" s="162"/>
      <c r="I159" s="162"/>
      <c r="J159" s="163"/>
      <c r="K159" s="78">
        <f>SUMIFS(実績!見積額13,実績!報告者名13,$K$1,実績!大将ｺｰﾄﾞ13,$BK159)</f>
        <v>0</v>
      </c>
      <c r="L159" s="79"/>
      <c r="M159" s="79"/>
      <c r="N159" s="80"/>
      <c r="O159" s="76" t="e">
        <f t="shared" si="212"/>
        <v>#DIV/0!</v>
      </c>
      <c r="P159" s="77"/>
      <c r="Q159" s="156">
        <f>COUNTIFS(実績!報告者名13,$K$1,実績!大将ｺｰﾄﾞ13,$BK159)</f>
        <v>0</v>
      </c>
      <c r="R159" s="157"/>
      <c r="S159" s="78">
        <f>SUMIFS(実績!販売利益13,実績!報告者名13,$K$1,実績!大将ｺｰﾄﾞ13,$BK159)</f>
        <v>0</v>
      </c>
      <c r="T159" s="79"/>
      <c r="U159" s="79"/>
      <c r="V159" s="80"/>
      <c r="W159" s="76" t="e">
        <f t="shared" si="208"/>
        <v>#DIV/0!</v>
      </c>
      <c r="X159" s="95"/>
      <c r="Y159" s="77"/>
      <c r="Z159" s="109">
        <f>SUMIFS(行動!件数行動,行動!対象者名,$K$1,行動!大将ｺｰﾄﾞ行動,$BK159)</f>
        <v>0</v>
      </c>
      <c r="AA159" s="111"/>
      <c r="AB159" s="109">
        <f>SUMIFS(見積!見積数,見積!報告者名,$K$1,見積!大将ｺｰﾄﾞ,$BK159)</f>
        <v>0</v>
      </c>
      <c r="AC159" s="111"/>
      <c r="AD159" s="76" t="e">
        <f t="shared" si="213"/>
        <v>#DIV/0!</v>
      </c>
      <c r="AE159" s="77"/>
      <c r="AF159" s="27">
        <v>19</v>
      </c>
      <c r="AG159" s="172"/>
      <c r="AH159" s="173"/>
      <c r="AI159" s="173"/>
      <c r="AJ159" s="173"/>
      <c r="AK159" s="174"/>
      <c r="AL159" s="161"/>
      <c r="AM159" s="162"/>
      <c r="AN159" s="162"/>
      <c r="AO159" s="163"/>
      <c r="AP159" s="78">
        <f>SUMIFS(実績!見積額13,実績!報告者名13,$K$1,実績!大将ｺｰﾄﾞ13,$BL159)</f>
        <v>0</v>
      </c>
      <c r="AQ159" s="79"/>
      <c r="AR159" s="79"/>
      <c r="AS159" s="80"/>
      <c r="AT159" s="76" t="e">
        <f t="shared" si="209"/>
        <v>#DIV/0!</v>
      </c>
      <c r="AU159" s="77"/>
      <c r="AV159" s="156">
        <f>COUNTIFS(実績!報告者名13,$K$1,実績!大将ｺｰﾄﾞ13,$BL159)</f>
        <v>0</v>
      </c>
      <c r="AW159" s="157"/>
      <c r="AX159" s="78">
        <f>SUMIFS(実績!販売利益13,実績!報告者名13,$K$1,実績!大将ｺｰﾄﾞ13,$BL159)</f>
        <v>0</v>
      </c>
      <c r="AY159" s="79"/>
      <c r="AZ159" s="79"/>
      <c r="BA159" s="80"/>
      <c r="BB159" s="76" t="e">
        <f t="shared" si="210"/>
        <v>#DIV/0!</v>
      </c>
      <c r="BC159" s="95"/>
      <c r="BD159" s="77"/>
      <c r="BE159" s="109">
        <f>SUMIFS(行動!件数行動,行動!対象者名,$K$1,行動!大将ｺｰﾄﾞ行動,$BL159)</f>
        <v>0</v>
      </c>
      <c r="BF159" s="111"/>
      <c r="BG159" s="109">
        <f>SUMIFS(見積!見積数,見積!報告者名,$K$1,見積!大将ｺｰﾄﾞ,$BL159)</f>
        <v>0</v>
      </c>
      <c r="BH159" s="111"/>
      <c r="BI159" s="76" t="e">
        <f t="shared" si="211"/>
        <v>#DIV/0!</v>
      </c>
      <c r="BJ159" s="77"/>
      <c r="BK159" s="29">
        <v>1775</v>
      </c>
      <c r="BL159" s="29">
        <v>1880</v>
      </c>
    </row>
    <row r="160" spans="1:91" x14ac:dyDescent="0.45">
      <c r="A160" s="27">
        <v>10</v>
      </c>
      <c r="B160" s="158"/>
      <c r="C160" s="159"/>
      <c r="D160" s="159"/>
      <c r="E160" s="159"/>
      <c r="F160" s="160"/>
      <c r="G160" s="78"/>
      <c r="H160" s="79"/>
      <c r="I160" s="79"/>
      <c r="J160" s="80"/>
      <c r="K160" s="78">
        <f>SUMIFS(実績!見積額13,実績!報告者名13,$K$1,実績!大将ｺｰﾄﾞ13,$BK160)</f>
        <v>0</v>
      </c>
      <c r="L160" s="79"/>
      <c r="M160" s="79"/>
      <c r="N160" s="80"/>
      <c r="O160" s="76" t="e">
        <f>K160/G160</f>
        <v>#DIV/0!</v>
      </c>
      <c r="P160" s="77"/>
      <c r="Q160" s="156">
        <f>COUNTIFS(実績!報告者名13,$K$1,実績!大将ｺｰﾄﾞ13,$BK160)</f>
        <v>0</v>
      </c>
      <c r="R160" s="157"/>
      <c r="S160" s="78">
        <f>SUMIFS(実績!販売利益13,実績!報告者名13,$K$1,実績!大将ｺｰﾄﾞ13,$BK160)</f>
        <v>0</v>
      </c>
      <c r="T160" s="79"/>
      <c r="U160" s="79"/>
      <c r="V160" s="80"/>
      <c r="W160" s="76" t="e">
        <f>S160/K160</f>
        <v>#DIV/0!</v>
      </c>
      <c r="X160" s="95"/>
      <c r="Y160" s="77"/>
      <c r="Z160" s="109">
        <f>SUMIFS(行動!件数行動,行動!対象者名,$K$1,行動!大将ｺｰﾄﾞ行動,$BK160)</f>
        <v>0</v>
      </c>
      <c r="AA160" s="111"/>
      <c r="AB160" s="109">
        <f>SUMIFS(見積!見積数,見積!報告者名,$K$1,見積!大将ｺｰﾄﾞ,$BK160)</f>
        <v>0</v>
      </c>
      <c r="AC160" s="111"/>
      <c r="AD160" s="76" t="e">
        <f>Q160/AB160</f>
        <v>#DIV/0!</v>
      </c>
      <c r="AE160" s="77"/>
      <c r="AF160" s="27">
        <v>20</v>
      </c>
      <c r="AG160" s="158"/>
      <c r="AH160" s="159"/>
      <c r="AI160" s="159"/>
      <c r="AJ160" s="159"/>
      <c r="AK160" s="160"/>
      <c r="AL160" s="78"/>
      <c r="AM160" s="79"/>
      <c r="AN160" s="79"/>
      <c r="AO160" s="80"/>
      <c r="AP160" s="78">
        <f>SUMIFS(実績!見積額13,実績!報告者名13,$K$1,実績!大将ｺｰﾄﾞ13,$BL160)</f>
        <v>0</v>
      </c>
      <c r="AQ160" s="79"/>
      <c r="AR160" s="79"/>
      <c r="AS160" s="80"/>
      <c r="AT160" s="76" t="e">
        <f t="shared" si="209"/>
        <v>#DIV/0!</v>
      </c>
      <c r="AU160" s="77"/>
      <c r="AV160" s="156">
        <f>COUNTIFS(実績!報告者名13,$K$1,実績!大将ｺｰﾄﾞ13,$BL160)</f>
        <v>0</v>
      </c>
      <c r="AW160" s="157"/>
      <c r="AX160" s="78">
        <f>SUMIFS(実績!販売利益13,実績!報告者名13,$K$1,実績!大将ｺｰﾄﾞ13,$BL160)</f>
        <v>0</v>
      </c>
      <c r="AY160" s="79"/>
      <c r="AZ160" s="79"/>
      <c r="BA160" s="80"/>
      <c r="BB160" s="76" t="e">
        <f t="shared" si="210"/>
        <v>#DIV/0!</v>
      </c>
      <c r="BC160" s="95"/>
      <c r="BD160" s="77"/>
      <c r="BE160" s="109">
        <f>SUMIFS(行動!件数行動,行動!対象者名,$K$1,行動!大将ｺｰﾄﾞ行動,$BL160)</f>
        <v>0</v>
      </c>
      <c r="BF160" s="111"/>
      <c r="BG160" s="109">
        <f>SUMIFS(見積!見積数,見積!報告者名,$K$1,見積!大将ｺｰﾄﾞ,$BL160)</f>
        <v>0</v>
      </c>
      <c r="BH160" s="111"/>
      <c r="BI160" s="76" t="e">
        <f t="shared" si="211"/>
        <v>#DIV/0!</v>
      </c>
      <c r="BJ160" s="77"/>
      <c r="BK160" s="29">
        <v>1936</v>
      </c>
      <c r="BL160" s="29">
        <v>3243</v>
      </c>
    </row>
    <row r="161" spans="63:63" x14ac:dyDescent="0.45">
      <c r="BK161"/>
    </row>
    <row r="162" spans="63:63" x14ac:dyDescent="0.45">
      <c r="BK162"/>
    </row>
    <row r="163" spans="63:63" x14ac:dyDescent="0.45">
      <c r="BK163"/>
    </row>
    <row r="164" spans="63:63" x14ac:dyDescent="0.45">
      <c r="BK164"/>
    </row>
    <row r="165" spans="63:63" x14ac:dyDescent="0.45">
      <c r="BK165"/>
    </row>
    <row r="166" spans="63:63" x14ac:dyDescent="0.45">
      <c r="BK166"/>
    </row>
    <row r="167" spans="63:63" x14ac:dyDescent="0.45">
      <c r="BK167"/>
    </row>
    <row r="168" spans="63:63" x14ac:dyDescent="0.45">
      <c r="BK168"/>
    </row>
    <row r="169" spans="63:63" x14ac:dyDescent="0.45">
      <c r="BK169"/>
    </row>
    <row r="170" spans="63:63" x14ac:dyDescent="0.45">
      <c r="BK170"/>
    </row>
  </sheetData>
  <mergeCells count="3199">
    <mergeCell ref="T16:U16"/>
    <mergeCell ref="V16:X16"/>
    <mergeCell ref="Y16:Z16"/>
    <mergeCell ref="AA16:AC16"/>
    <mergeCell ref="AD16:AE16"/>
    <mergeCell ref="AF16:AH16"/>
    <mergeCell ref="AF17:AH17"/>
    <mergeCell ref="AS18:AT18"/>
    <mergeCell ref="Q19:S19"/>
    <mergeCell ref="R1:T1"/>
    <mergeCell ref="Z1:AC1"/>
    <mergeCell ref="A14:F15"/>
    <mergeCell ref="G14:K14"/>
    <mergeCell ref="L14:N14"/>
    <mergeCell ref="O14:P14"/>
    <mergeCell ref="Q14:S14"/>
    <mergeCell ref="T14:U14"/>
    <mergeCell ref="V14:X14"/>
    <mergeCell ref="Y14:Z14"/>
    <mergeCell ref="AN15:AO15"/>
    <mergeCell ref="AP15:AR15"/>
    <mergeCell ref="AS15:AT15"/>
    <mergeCell ref="AA14:AE14"/>
    <mergeCell ref="AF14:AH14"/>
    <mergeCell ref="AI14:AJ14"/>
    <mergeCell ref="AK14:AM14"/>
    <mergeCell ref="AN14:AO14"/>
    <mergeCell ref="AP14:AR14"/>
    <mergeCell ref="T18:U18"/>
    <mergeCell ref="V18:X18"/>
    <mergeCell ref="Y18:Z18"/>
    <mergeCell ref="AA18:AC18"/>
    <mergeCell ref="AU15:AW15"/>
    <mergeCell ref="AX15:AY15"/>
    <mergeCell ref="V15:X15"/>
    <mergeCell ref="Y15:Z15"/>
    <mergeCell ref="AA15:AC15"/>
    <mergeCell ref="AD15:AE15"/>
    <mergeCell ref="AF15:AH15"/>
    <mergeCell ref="AI15:AJ15"/>
    <mergeCell ref="CI16:CK16"/>
    <mergeCell ref="CL16:CM16"/>
    <mergeCell ref="CB14:CC14"/>
    <mergeCell ref="CD14:CF14"/>
    <mergeCell ref="CG14:CH14"/>
    <mergeCell ref="CI14:CM14"/>
    <mergeCell ref="G15:I15"/>
    <mergeCell ref="J15:K15"/>
    <mergeCell ref="L15:N15"/>
    <mergeCell ref="O15:P15"/>
    <mergeCell ref="Q15:S15"/>
    <mergeCell ref="T15:U15"/>
    <mergeCell ref="BJ14:BL14"/>
    <mergeCell ref="BM14:BN14"/>
    <mergeCell ref="BO14:BS14"/>
    <mergeCell ref="BT14:BV14"/>
    <mergeCell ref="BW14:BX14"/>
    <mergeCell ref="BY14:CA14"/>
    <mergeCell ref="AS14:AT14"/>
    <mergeCell ref="AU14:AY14"/>
    <mergeCell ref="AZ14:BB14"/>
    <mergeCell ref="BC14:BD14"/>
    <mergeCell ref="BE14:BG14"/>
    <mergeCell ref="BH14:BI14"/>
    <mergeCell ref="CD15:CF15"/>
    <mergeCell ref="CG15:CH15"/>
    <mergeCell ref="CI15:CK15"/>
    <mergeCell ref="CL15:CM15"/>
    <mergeCell ref="A16:F16"/>
    <mergeCell ref="G16:I16"/>
    <mergeCell ref="J16:K16"/>
    <mergeCell ref="L16:N16"/>
    <mergeCell ref="O16:P16"/>
    <mergeCell ref="Q16:S16"/>
    <mergeCell ref="BO15:BQ15"/>
    <mergeCell ref="BR15:BS15"/>
    <mergeCell ref="BT15:BV15"/>
    <mergeCell ref="BW15:BX15"/>
    <mergeCell ref="BY15:CA15"/>
    <mergeCell ref="CB15:CC15"/>
    <mergeCell ref="AZ15:BB15"/>
    <mergeCell ref="BC15:BD15"/>
    <mergeCell ref="BE15:BG15"/>
    <mergeCell ref="BH15:BI15"/>
    <mergeCell ref="BJ15:BL15"/>
    <mergeCell ref="BM15:BN15"/>
    <mergeCell ref="AK15:AM15"/>
    <mergeCell ref="CB16:CC16"/>
    <mergeCell ref="CD16:CF16"/>
    <mergeCell ref="CG16:CH16"/>
    <mergeCell ref="BM16:BN16"/>
    <mergeCell ref="BO16:BQ16"/>
    <mergeCell ref="BR16:BS16"/>
    <mergeCell ref="BT16:BV16"/>
    <mergeCell ref="BW16:BX16"/>
    <mergeCell ref="BY16:CA16"/>
    <mergeCell ref="AX16:AY16"/>
    <mergeCell ref="AZ16:BB16"/>
    <mergeCell ref="BC16:BD16"/>
    <mergeCell ref="BE16:BG16"/>
    <mergeCell ref="BH16:BI16"/>
    <mergeCell ref="BJ16:BL16"/>
    <mergeCell ref="AI16:AJ16"/>
    <mergeCell ref="AK16:AM16"/>
    <mergeCell ref="AN16:AO16"/>
    <mergeCell ref="AP16:AR16"/>
    <mergeCell ref="AS16:AT16"/>
    <mergeCell ref="AU16:AW16"/>
    <mergeCell ref="CG17:CH17"/>
    <mergeCell ref="CI17:CK17"/>
    <mergeCell ref="CL17:CM17"/>
    <mergeCell ref="BJ17:BL17"/>
    <mergeCell ref="BM17:BN17"/>
    <mergeCell ref="BO17:BQ17"/>
    <mergeCell ref="BR17:BS17"/>
    <mergeCell ref="BT17:BV17"/>
    <mergeCell ref="BW17:BX17"/>
    <mergeCell ref="AU17:AW17"/>
    <mergeCell ref="AX17:AY17"/>
    <mergeCell ref="AZ17:BB17"/>
    <mergeCell ref="BC17:BD17"/>
    <mergeCell ref="BE17:BG17"/>
    <mergeCell ref="BH17:BI17"/>
    <mergeCell ref="AI17:AJ17"/>
    <mergeCell ref="AK17:AM17"/>
    <mergeCell ref="AN17:AO17"/>
    <mergeCell ref="AP17:AR17"/>
    <mergeCell ref="AS17:AT17"/>
    <mergeCell ref="AF18:AH18"/>
    <mergeCell ref="A18:F18"/>
    <mergeCell ref="G18:I18"/>
    <mergeCell ref="J18:K18"/>
    <mergeCell ref="L18:N18"/>
    <mergeCell ref="O18:P18"/>
    <mergeCell ref="Q18:S18"/>
    <mergeCell ref="BY17:CA17"/>
    <mergeCell ref="CB17:CC17"/>
    <mergeCell ref="CD17:CF17"/>
    <mergeCell ref="Q17:S17"/>
    <mergeCell ref="T17:U17"/>
    <mergeCell ref="V17:X17"/>
    <mergeCell ref="Y17:Z17"/>
    <mergeCell ref="AA17:AC17"/>
    <mergeCell ref="AD17:AE17"/>
    <mergeCell ref="A17:F17"/>
    <mergeCell ref="G17:I17"/>
    <mergeCell ref="J17:K17"/>
    <mergeCell ref="L17:N17"/>
    <mergeCell ref="O17:P17"/>
    <mergeCell ref="V19:X19"/>
    <mergeCell ref="Y19:Z19"/>
    <mergeCell ref="AA19:AC19"/>
    <mergeCell ref="AD19:AE19"/>
    <mergeCell ref="CB18:CC18"/>
    <mergeCell ref="CD18:CF18"/>
    <mergeCell ref="CG18:CH18"/>
    <mergeCell ref="CI18:CK18"/>
    <mergeCell ref="CL18:CM18"/>
    <mergeCell ref="A19:F19"/>
    <mergeCell ref="G19:I19"/>
    <mergeCell ref="J19:K19"/>
    <mergeCell ref="L19:N19"/>
    <mergeCell ref="O19:P19"/>
    <mergeCell ref="BM18:BN18"/>
    <mergeCell ref="BO18:BQ18"/>
    <mergeCell ref="BR18:BS18"/>
    <mergeCell ref="BT18:BV18"/>
    <mergeCell ref="BW18:BX18"/>
    <mergeCell ref="BY18:CA18"/>
    <mergeCell ref="AX18:AY18"/>
    <mergeCell ref="AZ18:BB18"/>
    <mergeCell ref="BC18:BD18"/>
    <mergeCell ref="BE18:BG18"/>
    <mergeCell ref="BH18:BI18"/>
    <mergeCell ref="BJ18:BL18"/>
    <mergeCell ref="AI18:AJ18"/>
    <mergeCell ref="AK18:AM18"/>
    <mergeCell ref="AN18:AO18"/>
    <mergeCell ref="AP18:AR18"/>
    <mergeCell ref="AU18:AW18"/>
    <mergeCell ref="AD18:AE18"/>
    <mergeCell ref="AF20:AH20"/>
    <mergeCell ref="A20:F20"/>
    <mergeCell ref="G20:I20"/>
    <mergeCell ref="J20:K20"/>
    <mergeCell ref="L20:N20"/>
    <mergeCell ref="O20:P20"/>
    <mergeCell ref="Q20:S20"/>
    <mergeCell ref="BY19:CA19"/>
    <mergeCell ref="CB19:CC19"/>
    <mergeCell ref="CD19:CF19"/>
    <mergeCell ref="CG19:CH19"/>
    <mergeCell ref="CI19:CK19"/>
    <mergeCell ref="CL19:CM19"/>
    <mergeCell ref="BJ19:BL19"/>
    <mergeCell ref="BM19:BN19"/>
    <mergeCell ref="BO19:BQ19"/>
    <mergeCell ref="BR19:BS19"/>
    <mergeCell ref="BT19:BV19"/>
    <mergeCell ref="BW19:BX19"/>
    <mergeCell ref="AU19:AW19"/>
    <mergeCell ref="AX19:AY19"/>
    <mergeCell ref="AZ19:BB19"/>
    <mergeCell ref="BC19:BD19"/>
    <mergeCell ref="BE19:BG19"/>
    <mergeCell ref="BH19:BI19"/>
    <mergeCell ref="AF19:AH19"/>
    <mergeCell ref="AI19:AJ19"/>
    <mergeCell ref="AK19:AM19"/>
    <mergeCell ref="AN19:AO19"/>
    <mergeCell ref="AP19:AR19"/>
    <mergeCell ref="AS19:AT19"/>
    <mergeCell ref="T19:U19"/>
    <mergeCell ref="AK25:AM25"/>
    <mergeCell ref="AN25:AO25"/>
    <mergeCell ref="AP25:AR25"/>
    <mergeCell ref="AS25:AT25"/>
    <mergeCell ref="A25:F25"/>
    <mergeCell ref="G25:I25"/>
    <mergeCell ref="J25:K25"/>
    <mergeCell ref="L25:N25"/>
    <mergeCell ref="O25:P25"/>
    <mergeCell ref="BM20:BN20"/>
    <mergeCell ref="BO20:BQ20"/>
    <mergeCell ref="BR20:BS20"/>
    <mergeCell ref="BT20:BV20"/>
    <mergeCell ref="BW20:BX20"/>
    <mergeCell ref="BY20:CA20"/>
    <mergeCell ref="AX20:AY20"/>
    <mergeCell ref="AZ20:BB20"/>
    <mergeCell ref="BC20:BD20"/>
    <mergeCell ref="BE20:BG20"/>
    <mergeCell ref="BH20:BI20"/>
    <mergeCell ref="BJ20:BL20"/>
    <mergeCell ref="AI20:AJ20"/>
    <mergeCell ref="AK20:AM20"/>
    <mergeCell ref="AN20:AO20"/>
    <mergeCell ref="AP20:AR20"/>
    <mergeCell ref="AS20:AT20"/>
    <mergeCell ref="AU20:AW20"/>
    <mergeCell ref="T20:U20"/>
    <mergeCell ref="V20:X20"/>
    <mergeCell ref="Y20:Z20"/>
    <mergeCell ref="AA20:AC20"/>
    <mergeCell ref="AD20:AE20"/>
    <mergeCell ref="A26:F26"/>
    <mergeCell ref="G26:I26"/>
    <mergeCell ref="L26:N26"/>
    <mergeCell ref="Q26:S26"/>
    <mergeCell ref="V26:X26"/>
    <mergeCell ref="AA26:AC26"/>
    <mergeCell ref="AD25:AE25"/>
    <mergeCell ref="CB20:CC20"/>
    <mergeCell ref="CD20:CF20"/>
    <mergeCell ref="CG20:CH20"/>
    <mergeCell ref="CI20:CK20"/>
    <mergeCell ref="CL20:CM20"/>
    <mergeCell ref="BY25:CA25"/>
    <mergeCell ref="CB25:CC25"/>
    <mergeCell ref="CD25:CF25"/>
    <mergeCell ref="CG25:CH25"/>
    <mergeCell ref="CI25:CK25"/>
    <mergeCell ref="CL25:CM25"/>
    <mergeCell ref="BJ25:BL25"/>
    <mergeCell ref="BM25:BN25"/>
    <mergeCell ref="BO25:BQ25"/>
    <mergeCell ref="BR25:BS25"/>
    <mergeCell ref="BT25:BV25"/>
    <mergeCell ref="BW25:BX25"/>
    <mergeCell ref="AU25:AW25"/>
    <mergeCell ref="AX25:AY25"/>
    <mergeCell ref="AZ25:BB25"/>
    <mergeCell ref="BC25:BD25"/>
    <mergeCell ref="BE25:BG25"/>
    <mergeCell ref="BH25:BI25"/>
    <mergeCell ref="AF25:AH25"/>
    <mergeCell ref="AI25:AJ25"/>
    <mergeCell ref="Q25:S25"/>
    <mergeCell ref="T25:U25"/>
    <mergeCell ref="V25:X25"/>
    <mergeCell ref="Y25:Z25"/>
    <mergeCell ref="AA25:AC25"/>
    <mergeCell ref="V28:X28"/>
    <mergeCell ref="AA28:AC28"/>
    <mergeCell ref="BJ27:BL27"/>
    <mergeCell ref="BO27:BQ27"/>
    <mergeCell ref="BT27:BV27"/>
    <mergeCell ref="BY27:CA27"/>
    <mergeCell ref="CD27:CF27"/>
    <mergeCell ref="CI27:CK27"/>
    <mergeCell ref="AF27:AH27"/>
    <mergeCell ref="AK27:AM27"/>
    <mergeCell ref="AP27:AR27"/>
    <mergeCell ref="AU27:AW27"/>
    <mergeCell ref="AZ27:BB27"/>
    <mergeCell ref="BE27:BG27"/>
    <mergeCell ref="AZ28:BB28"/>
    <mergeCell ref="BE28:BG28"/>
    <mergeCell ref="BJ26:BL26"/>
    <mergeCell ref="BO26:BQ26"/>
    <mergeCell ref="BT26:BV26"/>
    <mergeCell ref="BY26:CA26"/>
    <mergeCell ref="CD26:CF26"/>
    <mergeCell ref="CI26:CK26"/>
    <mergeCell ref="AF26:AH26"/>
    <mergeCell ref="AK26:AM26"/>
    <mergeCell ref="AP26:AR26"/>
    <mergeCell ref="AU26:AW26"/>
    <mergeCell ref="AZ26:BB26"/>
    <mergeCell ref="A27:F27"/>
    <mergeCell ref="G27:I27"/>
    <mergeCell ref="L27:N27"/>
    <mergeCell ref="Q27:S27"/>
    <mergeCell ref="V27:X27"/>
    <mergeCell ref="AA27:AC27"/>
    <mergeCell ref="BT29:BV29"/>
    <mergeCell ref="BY29:CA29"/>
    <mergeCell ref="CD29:CF29"/>
    <mergeCell ref="CI29:CK29"/>
    <mergeCell ref="AF29:AH29"/>
    <mergeCell ref="AK29:AM29"/>
    <mergeCell ref="AP29:AR29"/>
    <mergeCell ref="AU29:AW29"/>
    <mergeCell ref="AZ29:BB29"/>
    <mergeCell ref="BE29:BG29"/>
    <mergeCell ref="A29:F29"/>
    <mergeCell ref="G29:I29"/>
    <mergeCell ref="L29:N29"/>
    <mergeCell ref="Q29:S29"/>
    <mergeCell ref="V29:X29"/>
    <mergeCell ref="AA29:AC29"/>
    <mergeCell ref="BJ28:BL28"/>
    <mergeCell ref="BO28:BQ28"/>
    <mergeCell ref="BT28:BV28"/>
    <mergeCell ref="BY28:CA28"/>
    <mergeCell ref="CD28:CF28"/>
    <mergeCell ref="CI28:CK28"/>
    <mergeCell ref="AF28:AH28"/>
    <mergeCell ref="AK28:AM28"/>
    <mergeCell ref="AP28:AR28"/>
    <mergeCell ref="AU28:AW28"/>
    <mergeCell ref="A28:F28"/>
    <mergeCell ref="G28:I28"/>
    <mergeCell ref="L28:N28"/>
    <mergeCell ref="Q28:S28"/>
    <mergeCell ref="AP33:AR33"/>
    <mergeCell ref="AS33:AT33"/>
    <mergeCell ref="AU33:AW33"/>
    <mergeCell ref="T33:U33"/>
    <mergeCell ref="V33:X33"/>
    <mergeCell ref="Y33:Z33"/>
    <mergeCell ref="AA33:AC33"/>
    <mergeCell ref="AD33:AE33"/>
    <mergeCell ref="AF33:AH33"/>
    <mergeCell ref="A33:F33"/>
    <mergeCell ref="G33:I33"/>
    <mergeCell ref="J33:K33"/>
    <mergeCell ref="L33:N33"/>
    <mergeCell ref="O33:P33"/>
    <mergeCell ref="Q33:S33"/>
    <mergeCell ref="AK33:AM33"/>
    <mergeCell ref="AN33:AO33"/>
    <mergeCell ref="A30:F30"/>
    <mergeCell ref="G30:I30"/>
    <mergeCell ref="J30:K30"/>
    <mergeCell ref="L30:N30"/>
    <mergeCell ref="O30:P30"/>
    <mergeCell ref="Q30:S30"/>
    <mergeCell ref="T30:U30"/>
    <mergeCell ref="V30:X30"/>
    <mergeCell ref="Y30:Z30"/>
    <mergeCell ref="AA30:AC30"/>
    <mergeCell ref="AD30:AE30"/>
    <mergeCell ref="AA34:AC34"/>
    <mergeCell ref="AD34:AE34"/>
    <mergeCell ref="CB33:CC33"/>
    <mergeCell ref="CD33:CF33"/>
    <mergeCell ref="CG33:CH33"/>
    <mergeCell ref="CI33:CK33"/>
    <mergeCell ref="CL33:CM33"/>
    <mergeCell ref="A34:F34"/>
    <mergeCell ref="G34:I34"/>
    <mergeCell ref="J34:K34"/>
    <mergeCell ref="L34:N34"/>
    <mergeCell ref="O34:P34"/>
    <mergeCell ref="BM33:BN33"/>
    <mergeCell ref="BO33:BQ33"/>
    <mergeCell ref="BR33:BS33"/>
    <mergeCell ref="BT33:BV33"/>
    <mergeCell ref="BW33:BX33"/>
    <mergeCell ref="BY33:CA33"/>
    <mergeCell ref="AX33:AY33"/>
    <mergeCell ref="AZ33:BB33"/>
    <mergeCell ref="BC33:BD33"/>
    <mergeCell ref="BE33:BG33"/>
    <mergeCell ref="BH33:BI33"/>
    <mergeCell ref="BJ33:BL33"/>
    <mergeCell ref="AI33:AJ33"/>
    <mergeCell ref="J35:K35"/>
    <mergeCell ref="L35:N35"/>
    <mergeCell ref="O35:P35"/>
    <mergeCell ref="Q35:S35"/>
    <mergeCell ref="BY34:CA34"/>
    <mergeCell ref="CB34:CC34"/>
    <mergeCell ref="CD34:CF34"/>
    <mergeCell ref="CG34:CH34"/>
    <mergeCell ref="CI34:CK34"/>
    <mergeCell ref="CL34:CM34"/>
    <mergeCell ref="BJ34:BL34"/>
    <mergeCell ref="BM34:BN34"/>
    <mergeCell ref="BO34:BQ34"/>
    <mergeCell ref="BR34:BS34"/>
    <mergeCell ref="BT34:BV34"/>
    <mergeCell ref="BW34:BX34"/>
    <mergeCell ref="AU34:AW34"/>
    <mergeCell ref="AX34:AY34"/>
    <mergeCell ref="AZ34:BB34"/>
    <mergeCell ref="BC34:BD34"/>
    <mergeCell ref="BE34:BG34"/>
    <mergeCell ref="BH34:BI34"/>
    <mergeCell ref="AF34:AH34"/>
    <mergeCell ref="AI34:AJ34"/>
    <mergeCell ref="AK34:AM34"/>
    <mergeCell ref="AN34:AO34"/>
    <mergeCell ref="AP34:AR34"/>
    <mergeCell ref="AS34:AT34"/>
    <mergeCell ref="Q34:S34"/>
    <mergeCell ref="T34:U34"/>
    <mergeCell ref="V34:X34"/>
    <mergeCell ref="Y34:Z34"/>
    <mergeCell ref="BH36:BI36"/>
    <mergeCell ref="A36:F36"/>
    <mergeCell ref="G36:I36"/>
    <mergeCell ref="J36:K36"/>
    <mergeCell ref="L36:N36"/>
    <mergeCell ref="O36:P36"/>
    <mergeCell ref="BM35:BN35"/>
    <mergeCell ref="BO35:BQ35"/>
    <mergeCell ref="BR35:BS35"/>
    <mergeCell ref="BT35:BV35"/>
    <mergeCell ref="BW35:BX35"/>
    <mergeCell ref="BY35:CA35"/>
    <mergeCell ref="AX35:AY35"/>
    <mergeCell ref="AZ35:BB35"/>
    <mergeCell ref="BC35:BD35"/>
    <mergeCell ref="BE35:BG35"/>
    <mergeCell ref="BH35:BI35"/>
    <mergeCell ref="BJ35:BL35"/>
    <mergeCell ref="AI35:AJ35"/>
    <mergeCell ref="AK35:AM35"/>
    <mergeCell ref="AN35:AO35"/>
    <mergeCell ref="AP35:AR35"/>
    <mergeCell ref="AS35:AT35"/>
    <mergeCell ref="AU35:AW35"/>
    <mergeCell ref="T35:U35"/>
    <mergeCell ref="V35:X35"/>
    <mergeCell ref="Y35:Z35"/>
    <mergeCell ref="AA35:AC35"/>
    <mergeCell ref="AD35:AE35"/>
    <mergeCell ref="AF35:AH35"/>
    <mergeCell ref="A35:F35"/>
    <mergeCell ref="G35:I35"/>
    <mergeCell ref="AD41:AE41"/>
    <mergeCell ref="AF41:AH41"/>
    <mergeCell ref="A41:F41"/>
    <mergeCell ref="G41:I41"/>
    <mergeCell ref="J41:K41"/>
    <mergeCell ref="L41:N41"/>
    <mergeCell ref="O41:P41"/>
    <mergeCell ref="Q41:S41"/>
    <mergeCell ref="AA36:AC36"/>
    <mergeCell ref="AD36:AE36"/>
    <mergeCell ref="CB35:CC35"/>
    <mergeCell ref="CD35:CF35"/>
    <mergeCell ref="CG35:CH35"/>
    <mergeCell ref="CI35:CK35"/>
    <mergeCell ref="CL35:CM35"/>
    <mergeCell ref="BY36:CA36"/>
    <mergeCell ref="CB36:CC36"/>
    <mergeCell ref="CD36:CF36"/>
    <mergeCell ref="CG36:CH36"/>
    <mergeCell ref="CI36:CK36"/>
    <mergeCell ref="CL36:CM36"/>
    <mergeCell ref="BJ36:BL36"/>
    <mergeCell ref="BM36:BN36"/>
    <mergeCell ref="BO36:BQ36"/>
    <mergeCell ref="BR36:BS36"/>
    <mergeCell ref="BT36:BV36"/>
    <mergeCell ref="BW36:BX36"/>
    <mergeCell ref="AU36:AW36"/>
    <mergeCell ref="AX36:AY36"/>
    <mergeCell ref="AZ36:BB36"/>
    <mergeCell ref="BC36:BD36"/>
    <mergeCell ref="BE36:BG36"/>
    <mergeCell ref="AF36:AH36"/>
    <mergeCell ref="AI36:AJ36"/>
    <mergeCell ref="AK36:AM36"/>
    <mergeCell ref="AN36:AO36"/>
    <mergeCell ref="AP36:AR36"/>
    <mergeCell ref="AS36:AT36"/>
    <mergeCell ref="Q36:S36"/>
    <mergeCell ref="T36:U36"/>
    <mergeCell ref="V36:X36"/>
    <mergeCell ref="Y36:Z36"/>
    <mergeCell ref="CL41:CM41"/>
    <mergeCell ref="BY42:CA42"/>
    <mergeCell ref="CB42:CC42"/>
    <mergeCell ref="CD42:CF42"/>
    <mergeCell ref="CG42:CH42"/>
    <mergeCell ref="CI42:CK42"/>
    <mergeCell ref="CL42:CM42"/>
    <mergeCell ref="BJ42:BL42"/>
    <mergeCell ref="BM42:BN42"/>
    <mergeCell ref="BO42:BQ42"/>
    <mergeCell ref="BR42:BS42"/>
    <mergeCell ref="BT42:BV42"/>
    <mergeCell ref="BW42:BX42"/>
    <mergeCell ref="AU42:AW42"/>
    <mergeCell ref="AX42:AY42"/>
    <mergeCell ref="AZ42:BB42"/>
    <mergeCell ref="BW37:BX37"/>
    <mergeCell ref="BY37:CA37"/>
    <mergeCell ref="CB37:CC37"/>
    <mergeCell ref="CD37:CF37"/>
    <mergeCell ref="CG37:CH37"/>
    <mergeCell ref="AI41:AJ41"/>
    <mergeCell ref="BW41:BX41"/>
    <mergeCell ref="BY41:CA41"/>
    <mergeCell ref="AX41:AY41"/>
    <mergeCell ref="AZ41:BB41"/>
    <mergeCell ref="BC41:BD41"/>
    <mergeCell ref="BE41:BG41"/>
    <mergeCell ref="BH41:BI41"/>
    <mergeCell ref="G55:I55"/>
    <mergeCell ref="X55:Z55"/>
    <mergeCell ref="AA55:AB55"/>
    <mergeCell ref="BZ52:CB53"/>
    <mergeCell ref="A53:F53"/>
    <mergeCell ref="G53:I53"/>
    <mergeCell ref="J53:K53"/>
    <mergeCell ref="AF53:AK53"/>
    <mergeCell ref="BQ53:BV53"/>
    <mergeCell ref="AU52:AW53"/>
    <mergeCell ref="AL52:AN53"/>
    <mergeCell ref="AO52:AQ53"/>
    <mergeCell ref="AR52:AT53"/>
    <mergeCell ref="BQ52:BV52"/>
    <mergeCell ref="AL54:AN54"/>
    <mergeCell ref="AO54:AQ54"/>
    <mergeCell ref="AK41:AM41"/>
    <mergeCell ref="AN41:AO41"/>
    <mergeCell ref="AP41:AR41"/>
    <mergeCell ref="AS41:AT41"/>
    <mergeCell ref="AU41:AW41"/>
    <mergeCell ref="T41:U41"/>
    <mergeCell ref="V41:X41"/>
    <mergeCell ref="Y41:Z41"/>
    <mergeCell ref="AA41:AC41"/>
    <mergeCell ref="R52:T53"/>
    <mergeCell ref="R54:T54"/>
    <mergeCell ref="BC42:BD42"/>
    <mergeCell ref="BE42:BG42"/>
    <mergeCell ref="BH42:BI42"/>
    <mergeCell ref="CL47:CM47"/>
    <mergeCell ref="A52:F52"/>
    <mergeCell ref="G52:K52"/>
    <mergeCell ref="X52:Z53"/>
    <mergeCell ref="AA52:AB53"/>
    <mergeCell ref="AF52:AK52"/>
    <mergeCell ref="BM47:BN47"/>
    <mergeCell ref="BO47:BQ47"/>
    <mergeCell ref="BR47:BS47"/>
    <mergeCell ref="BT47:BV47"/>
    <mergeCell ref="BW47:BX47"/>
    <mergeCell ref="BY47:CA47"/>
    <mergeCell ref="AX47:AY47"/>
    <mergeCell ref="AZ47:BB47"/>
    <mergeCell ref="BC47:BD47"/>
    <mergeCell ref="BE47:BG47"/>
    <mergeCell ref="BH47:BI47"/>
    <mergeCell ref="BJ47:BL47"/>
    <mergeCell ref="AI47:AJ47"/>
    <mergeCell ref="AK47:AM47"/>
    <mergeCell ref="AN47:AO47"/>
    <mergeCell ref="AP47:AR47"/>
    <mergeCell ref="AS47:AT47"/>
    <mergeCell ref="A47:F47"/>
    <mergeCell ref="G47:I47"/>
    <mergeCell ref="BW52:BY53"/>
    <mergeCell ref="A42:F42"/>
    <mergeCell ref="CC52:CE53"/>
    <mergeCell ref="CB47:CC47"/>
    <mergeCell ref="L52:N53"/>
    <mergeCell ref="U52:W53"/>
    <mergeCell ref="AC52:AD53"/>
    <mergeCell ref="O52:Q53"/>
    <mergeCell ref="AU47:AW47"/>
    <mergeCell ref="T47:U47"/>
    <mergeCell ref="V47:X47"/>
    <mergeCell ref="Y47:Z47"/>
    <mergeCell ref="AA47:AC47"/>
    <mergeCell ref="AD47:AE47"/>
    <mergeCell ref="J47:K47"/>
    <mergeCell ref="L47:N47"/>
    <mergeCell ref="O47:P47"/>
    <mergeCell ref="Q47:S47"/>
    <mergeCell ref="BW55:BY55"/>
    <mergeCell ref="BZ55:CB55"/>
    <mergeCell ref="BW54:BY54"/>
    <mergeCell ref="BZ54:CB54"/>
    <mergeCell ref="J55:K55"/>
    <mergeCell ref="AF55:AK55"/>
    <mergeCell ref="AU55:AW55"/>
    <mergeCell ref="AL55:AN55"/>
    <mergeCell ref="AF47:AH47"/>
    <mergeCell ref="R55:T55"/>
    <mergeCell ref="BA54:BC54"/>
    <mergeCell ref="BQ54:BV54"/>
    <mergeCell ref="CC54:CE54"/>
    <mergeCell ref="AC54:AD54"/>
    <mergeCell ref="AC55:AD55"/>
    <mergeCell ref="AU54:AW54"/>
    <mergeCell ref="AR54:AT54"/>
    <mergeCell ref="AR55:AT55"/>
    <mergeCell ref="A54:F54"/>
    <mergeCell ref="G54:I54"/>
    <mergeCell ref="J54:K54"/>
    <mergeCell ref="X54:Z54"/>
    <mergeCell ref="AA54:AB54"/>
    <mergeCell ref="AF54:AK54"/>
    <mergeCell ref="AF58:AK58"/>
    <mergeCell ref="AO57:AQ57"/>
    <mergeCell ref="BA57:BC57"/>
    <mergeCell ref="BQ57:BV57"/>
    <mergeCell ref="CC57:CE57"/>
    <mergeCell ref="L54:N54"/>
    <mergeCell ref="L55:N55"/>
    <mergeCell ref="L56:N56"/>
    <mergeCell ref="L57:N57"/>
    <mergeCell ref="L58:N58"/>
    <mergeCell ref="U54:W54"/>
    <mergeCell ref="U55:W55"/>
    <mergeCell ref="U56:W56"/>
    <mergeCell ref="U57:W57"/>
    <mergeCell ref="U58:W58"/>
    <mergeCell ref="A55:F55"/>
    <mergeCell ref="O54:Q54"/>
    <mergeCell ref="O55:Q55"/>
    <mergeCell ref="O56:Q56"/>
    <mergeCell ref="O57:Q57"/>
    <mergeCell ref="O58:Q58"/>
    <mergeCell ref="AC58:AD58"/>
    <mergeCell ref="R56:T56"/>
    <mergeCell ref="R57:T57"/>
    <mergeCell ref="R58:T58"/>
    <mergeCell ref="AO55:AQ55"/>
    <mergeCell ref="BA55:BC55"/>
    <mergeCell ref="A57:F57"/>
    <mergeCell ref="G57:I57"/>
    <mergeCell ref="J57:K57"/>
    <mergeCell ref="X57:Z57"/>
    <mergeCell ref="AA57:AB57"/>
    <mergeCell ref="AF57:AK57"/>
    <mergeCell ref="AU57:AW57"/>
    <mergeCell ref="AL57:AN57"/>
    <mergeCell ref="AU56:AW56"/>
    <mergeCell ref="AL56:AN56"/>
    <mergeCell ref="AO56:AQ56"/>
    <mergeCell ref="BA56:BC56"/>
    <mergeCell ref="AR58:AT58"/>
    <mergeCell ref="BQ56:BV56"/>
    <mergeCell ref="CC56:CE56"/>
    <mergeCell ref="A56:F56"/>
    <mergeCell ref="G56:I56"/>
    <mergeCell ref="J56:K56"/>
    <mergeCell ref="X56:Z56"/>
    <mergeCell ref="AA56:AB56"/>
    <mergeCell ref="AF56:AK56"/>
    <mergeCell ref="AC56:AD56"/>
    <mergeCell ref="AC57:AD57"/>
    <mergeCell ref="AR56:AT56"/>
    <mergeCell ref="AR57:AT57"/>
    <mergeCell ref="A77:F77"/>
    <mergeCell ref="A76:F76"/>
    <mergeCell ref="A75:F75"/>
    <mergeCell ref="A74:F74"/>
    <mergeCell ref="A73:F73"/>
    <mergeCell ref="BW58:BY58"/>
    <mergeCell ref="BZ58:CB58"/>
    <mergeCell ref="A71:F71"/>
    <mergeCell ref="A72:F72"/>
    <mergeCell ref="AU58:AW58"/>
    <mergeCell ref="AL58:AN58"/>
    <mergeCell ref="AO58:AQ58"/>
    <mergeCell ref="BA58:BC58"/>
    <mergeCell ref="BQ58:BV58"/>
    <mergeCell ref="CC58:CE58"/>
    <mergeCell ref="A58:F58"/>
    <mergeCell ref="G58:I58"/>
    <mergeCell ref="J58:K58"/>
    <mergeCell ref="X58:Z58"/>
    <mergeCell ref="AA58:AB58"/>
    <mergeCell ref="A60:F60"/>
    <mergeCell ref="A61:F61"/>
    <mergeCell ref="A62:F62"/>
    <mergeCell ref="A63:F63"/>
    <mergeCell ref="A64:F64"/>
    <mergeCell ref="A65:F65"/>
    <mergeCell ref="A66:F66"/>
    <mergeCell ref="P75:T75"/>
    <mergeCell ref="P76:T76"/>
    <mergeCell ref="P77:T77"/>
    <mergeCell ref="G71:K72"/>
    <mergeCell ref="G73:K73"/>
    <mergeCell ref="CU79:CW80"/>
    <mergeCell ref="CX79:CZ80"/>
    <mergeCell ref="A80:F80"/>
    <mergeCell ref="AF80:AK80"/>
    <mergeCell ref="AX80:BC80"/>
    <mergeCell ref="BQ80:BV80"/>
    <mergeCell ref="CI80:CN80"/>
    <mergeCell ref="BZ79:CB80"/>
    <mergeCell ref="CC79:CE80"/>
    <mergeCell ref="CF79:CH80"/>
    <mergeCell ref="CI79:CN79"/>
    <mergeCell ref="CO79:CQ80"/>
    <mergeCell ref="CR79:CT80"/>
    <mergeCell ref="BD79:BF80"/>
    <mergeCell ref="BG79:BI80"/>
    <mergeCell ref="BJ79:BL80"/>
    <mergeCell ref="BM79:BO80"/>
    <mergeCell ref="BQ79:BV79"/>
    <mergeCell ref="BW79:BY80"/>
    <mergeCell ref="AF79:AK79"/>
    <mergeCell ref="AL79:AN80"/>
    <mergeCell ref="AO79:AQ80"/>
    <mergeCell ref="AR79:AT80"/>
    <mergeCell ref="AU79:AW80"/>
    <mergeCell ref="AX79:BC79"/>
    <mergeCell ref="A79:F79"/>
    <mergeCell ref="G79:K80"/>
    <mergeCell ref="L79:O80"/>
    <mergeCell ref="P79:T80"/>
    <mergeCell ref="CU81:CW81"/>
    <mergeCell ref="CX81:CZ81"/>
    <mergeCell ref="A82:F82"/>
    <mergeCell ref="AF82:AK82"/>
    <mergeCell ref="AL82:AN82"/>
    <mergeCell ref="BZ81:CB81"/>
    <mergeCell ref="CC81:CE81"/>
    <mergeCell ref="CF81:CH81"/>
    <mergeCell ref="CI81:CN81"/>
    <mergeCell ref="CO81:CQ81"/>
    <mergeCell ref="CR81:CT81"/>
    <mergeCell ref="BD81:BF81"/>
    <mergeCell ref="BG81:BI81"/>
    <mergeCell ref="BJ81:BL81"/>
    <mergeCell ref="BM81:BO81"/>
    <mergeCell ref="BQ81:BV81"/>
    <mergeCell ref="BW81:BY81"/>
    <mergeCell ref="AF81:AK81"/>
    <mergeCell ref="AL81:AN81"/>
    <mergeCell ref="AO81:AQ81"/>
    <mergeCell ref="AR81:AT81"/>
    <mergeCell ref="AU81:AW81"/>
    <mergeCell ref="AX81:BC81"/>
    <mergeCell ref="A81:F81"/>
    <mergeCell ref="G82:K82"/>
    <mergeCell ref="L82:O82"/>
    <mergeCell ref="P82:T82"/>
    <mergeCell ref="U81:X81"/>
    <mergeCell ref="A83:F83"/>
    <mergeCell ref="CF82:CH82"/>
    <mergeCell ref="CI82:CN82"/>
    <mergeCell ref="CO82:CQ82"/>
    <mergeCell ref="CR82:CT82"/>
    <mergeCell ref="CU82:CW82"/>
    <mergeCell ref="CX82:CZ82"/>
    <mergeCell ref="BJ82:BL82"/>
    <mergeCell ref="BM82:BO82"/>
    <mergeCell ref="BQ82:BV82"/>
    <mergeCell ref="BW82:BY82"/>
    <mergeCell ref="BZ82:CB82"/>
    <mergeCell ref="CC82:CE82"/>
    <mergeCell ref="AO82:AQ82"/>
    <mergeCell ref="AR82:AT82"/>
    <mergeCell ref="AU82:AW82"/>
    <mergeCell ref="AX82:BC82"/>
    <mergeCell ref="BD82:BF82"/>
    <mergeCell ref="BG82:BI82"/>
    <mergeCell ref="CU83:CW83"/>
    <mergeCell ref="CX83:CZ83"/>
    <mergeCell ref="BZ83:CB83"/>
    <mergeCell ref="CC83:CE83"/>
    <mergeCell ref="CF83:CH83"/>
    <mergeCell ref="CI83:CN83"/>
    <mergeCell ref="CO83:CQ83"/>
    <mergeCell ref="CR83:CT83"/>
    <mergeCell ref="BD83:BF83"/>
    <mergeCell ref="BG83:BI83"/>
    <mergeCell ref="BJ83:BL83"/>
    <mergeCell ref="BM83:BO83"/>
    <mergeCell ref="BQ83:BV83"/>
    <mergeCell ref="BW83:BY83"/>
    <mergeCell ref="AF83:AK83"/>
    <mergeCell ref="AL83:AN83"/>
    <mergeCell ref="AO83:AQ83"/>
    <mergeCell ref="AR83:AT83"/>
    <mergeCell ref="AU83:AW83"/>
    <mergeCell ref="AX83:BC83"/>
    <mergeCell ref="A85:F85"/>
    <mergeCell ref="A88:F88"/>
    <mergeCell ref="AF88:AK88"/>
    <mergeCell ref="CF84:CH84"/>
    <mergeCell ref="CI84:CN84"/>
    <mergeCell ref="A84:F84"/>
    <mergeCell ref="AF84:AK84"/>
    <mergeCell ref="AL84:AN84"/>
    <mergeCell ref="AF85:AK85"/>
    <mergeCell ref="AL85:AN85"/>
    <mergeCell ref="AU85:AW85"/>
    <mergeCell ref="AX85:BC85"/>
    <mergeCell ref="CO84:CQ84"/>
    <mergeCell ref="CR84:CT84"/>
    <mergeCell ref="CU84:CW84"/>
    <mergeCell ref="CX84:CZ84"/>
    <mergeCell ref="BJ84:BL84"/>
    <mergeCell ref="BM84:BO84"/>
    <mergeCell ref="BQ84:BV84"/>
    <mergeCell ref="BW84:BY84"/>
    <mergeCell ref="BZ84:CB84"/>
    <mergeCell ref="CC84:CE84"/>
    <mergeCell ref="AO84:AQ84"/>
    <mergeCell ref="AR84:AT84"/>
    <mergeCell ref="AU84:AW84"/>
    <mergeCell ref="AX84:BC84"/>
    <mergeCell ref="BD84:BF84"/>
    <mergeCell ref="BG84:BI84"/>
    <mergeCell ref="CU85:CW85"/>
    <mergeCell ref="CX85:CZ85"/>
    <mergeCell ref="BZ85:CB85"/>
    <mergeCell ref="CC85:CE85"/>
    <mergeCell ref="CF85:CH85"/>
    <mergeCell ref="CI85:CN85"/>
    <mergeCell ref="CO85:CQ85"/>
    <mergeCell ref="CR85:CT85"/>
    <mergeCell ref="BD85:BF85"/>
    <mergeCell ref="BG85:BI85"/>
    <mergeCell ref="BJ85:BL85"/>
    <mergeCell ref="BM85:BO85"/>
    <mergeCell ref="BQ85:BV85"/>
    <mergeCell ref="BW85:BY85"/>
    <mergeCell ref="AO85:AQ85"/>
    <mergeCell ref="AR85:AT85"/>
    <mergeCell ref="A89:F89"/>
    <mergeCell ref="CF87:CH88"/>
    <mergeCell ref="CI87:CN87"/>
    <mergeCell ref="CO87:CQ88"/>
    <mergeCell ref="CR87:CT88"/>
    <mergeCell ref="CU87:CW88"/>
    <mergeCell ref="CX87:CZ88"/>
    <mergeCell ref="BJ87:BL88"/>
    <mergeCell ref="BM87:BO88"/>
    <mergeCell ref="BQ87:BV87"/>
    <mergeCell ref="BW87:BY88"/>
    <mergeCell ref="BZ87:CB88"/>
    <mergeCell ref="CC87:CE88"/>
    <mergeCell ref="AO87:AQ88"/>
    <mergeCell ref="AR87:AT88"/>
    <mergeCell ref="AU87:AW88"/>
    <mergeCell ref="AX87:BC87"/>
    <mergeCell ref="BD87:BF88"/>
    <mergeCell ref="BG87:BI88"/>
    <mergeCell ref="CR89:CT89"/>
    <mergeCell ref="CU89:CW89"/>
    <mergeCell ref="CX89:CZ89"/>
    <mergeCell ref="A87:F87"/>
    <mergeCell ref="AF87:AK87"/>
    <mergeCell ref="AL87:AN88"/>
    <mergeCell ref="AX88:BC88"/>
    <mergeCell ref="BQ88:BV88"/>
    <mergeCell ref="CI88:CN88"/>
    <mergeCell ref="BW89:BY89"/>
    <mergeCell ref="BZ89:CB89"/>
    <mergeCell ref="CC89:CE89"/>
    <mergeCell ref="CF89:CH89"/>
    <mergeCell ref="CI89:CN89"/>
    <mergeCell ref="CO89:CQ89"/>
    <mergeCell ref="AX89:BC89"/>
    <mergeCell ref="BD89:BF89"/>
    <mergeCell ref="BG89:BI89"/>
    <mergeCell ref="BJ89:BL89"/>
    <mergeCell ref="BM89:BO89"/>
    <mergeCell ref="BQ89:BV89"/>
    <mergeCell ref="AF89:AK89"/>
    <mergeCell ref="AL89:AN89"/>
    <mergeCell ref="AO89:AQ89"/>
    <mergeCell ref="AR89:AT89"/>
    <mergeCell ref="AU89:AW89"/>
    <mergeCell ref="CX90:CZ90"/>
    <mergeCell ref="A91:F91"/>
    <mergeCell ref="AF91:AK91"/>
    <mergeCell ref="AL91:AN91"/>
    <mergeCell ref="AO91:AQ91"/>
    <mergeCell ref="CC90:CE90"/>
    <mergeCell ref="CF90:CH90"/>
    <mergeCell ref="CI90:CN90"/>
    <mergeCell ref="CO90:CQ90"/>
    <mergeCell ref="CR90:CT90"/>
    <mergeCell ref="CU90:CW90"/>
    <mergeCell ref="BG90:BI90"/>
    <mergeCell ref="BJ90:BL90"/>
    <mergeCell ref="BM90:BO90"/>
    <mergeCell ref="BQ90:BV90"/>
    <mergeCell ref="BW90:BY90"/>
    <mergeCell ref="BZ90:CB90"/>
    <mergeCell ref="AL90:AN90"/>
    <mergeCell ref="AO90:AQ90"/>
    <mergeCell ref="AR90:AT90"/>
    <mergeCell ref="AU90:AW90"/>
    <mergeCell ref="AX90:BC90"/>
    <mergeCell ref="BD90:BF90"/>
    <mergeCell ref="CI91:CN91"/>
    <mergeCell ref="CO91:CQ91"/>
    <mergeCell ref="CR91:CT91"/>
    <mergeCell ref="CU91:CW91"/>
    <mergeCell ref="A90:F90"/>
    <mergeCell ref="AF90:AK90"/>
    <mergeCell ref="CX91:CZ91"/>
    <mergeCell ref="A92:F92"/>
    <mergeCell ref="BM91:BO91"/>
    <mergeCell ref="BQ91:BV91"/>
    <mergeCell ref="BW91:BY91"/>
    <mergeCell ref="BZ91:CB91"/>
    <mergeCell ref="CC91:CE91"/>
    <mergeCell ref="CF91:CH91"/>
    <mergeCell ref="AR91:AT91"/>
    <mergeCell ref="AU91:AW91"/>
    <mergeCell ref="AX91:BC91"/>
    <mergeCell ref="BD91:BF91"/>
    <mergeCell ref="BG91:BI91"/>
    <mergeCell ref="BJ91:BL91"/>
    <mergeCell ref="CR92:CT92"/>
    <mergeCell ref="CU92:CW92"/>
    <mergeCell ref="CX92:CZ92"/>
    <mergeCell ref="G91:K91"/>
    <mergeCell ref="L91:O91"/>
    <mergeCell ref="P91:T91"/>
    <mergeCell ref="U91:X91"/>
    <mergeCell ref="Y91:AD91"/>
    <mergeCell ref="A93:F93"/>
    <mergeCell ref="AF93:AK93"/>
    <mergeCell ref="BW92:BY92"/>
    <mergeCell ref="BZ92:CB92"/>
    <mergeCell ref="CC92:CE92"/>
    <mergeCell ref="CF92:CH92"/>
    <mergeCell ref="CI92:CN92"/>
    <mergeCell ref="CO92:CQ92"/>
    <mergeCell ref="AX92:BC92"/>
    <mergeCell ref="BD92:BF92"/>
    <mergeCell ref="BG92:BI92"/>
    <mergeCell ref="BJ92:BL92"/>
    <mergeCell ref="BM92:BO92"/>
    <mergeCell ref="BQ92:BV92"/>
    <mergeCell ref="AF92:AK92"/>
    <mergeCell ref="AL92:AN92"/>
    <mergeCell ref="AO92:AQ92"/>
    <mergeCell ref="AR92:AT92"/>
    <mergeCell ref="AU92:AW92"/>
    <mergeCell ref="G92:K92"/>
    <mergeCell ref="L92:O92"/>
    <mergeCell ref="P92:T92"/>
    <mergeCell ref="U92:X92"/>
    <mergeCell ref="Y92:AD92"/>
    <mergeCell ref="G93:K93"/>
    <mergeCell ref="L93:O93"/>
    <mergeCell ref="P93:T93"/>
    <mergeCell ref="U93:X93"/>
    <mergeCell ref="Y93:AD93"/>
    <mergeCell ref="CX93:CZ93"/>
    <mergeCell ref="A97:F98"/>
    <mergeCell ref="G97:K97"/>
    <mergeCell ref="L97:P97"/>
    <mergeCell ref="Q97:U97"/>
    <mergeCell ref="V97:Z97"/>
    <mergeCell ref="AA97:AE97"/>
    <mergeCell ref="AF97:AJ97"/>
    <mergeCell ref="AK97:AO97"/>
    <mergeCell ref="AP97:AT97"/>
    <mergeCell ref="CC93:CE93"/>
    <mergeCell ref="CF93:CH93"/>
    <mergeCell ref="CI93:CN93"/>
    <mergeCell ref="CO93:CQ93"/>
    <mergeCell ref="CR93:CT93"/>
    <mergeCell ref="CU93:CW93"/>
    <mergeCell ref="BG93:BI93"/>
    <mergeCell ref="BJ93:BL93"/>
    <mergeCell ref="BM93:BO93"/>
    <mergeCell ref="BQ93:BV93"/>
    <mergeCell ref="BW93:BY93"/>
    <mergeCell ref="BZ93:CB93"/>
    <mergeCell ref="AL93:AN93"/>
    <mergeCell ref="AO93:AQ93"/>
    <mergeCell ref="AR93:AT93"/>
    <mergeCell ref="AU93:AW93"/>
    <mergeCell ref="AX93:BC93"/>
    <mergeCell ref="BD93:BF93"/>
    <mergeCell ref="AI98:AJ98"/>
    <mergeCell ref="AK98:AM98"/>
    <mergeCell ref="BY97:CC97"/>
    <mergeCell ref="CD97:CH97"/>
    <mergeCell ref="CI97:CM97"/>
    <mergeCell ref="G98:I98"/>
    <mergeCell ref="J98:K98"/>
    <mergeCell ref="L98:N98"/>
    <mergeCell ref="O98:P98"/>
    <mergeCell ref="Q98:S98"/>
    <mergeCell ref="T98:U98"/>
    <mergeCell ref="V98:X98"/>
    <mergeCell ref="AU97:AY97"/>
    <mergeCell ref="AZ97:BD97"/>
    <mergeCell ref="BE97:BI97"/>
    <mergeCell ref="BJ97:BN97"/>
    <mergeCell ref="BO97:BS97"/>
    <mergeCell ref="BT97:BX97"/>
    <mergeCell ref="CG98:CH98"/>
    <mergeCell ref="CI98:CK98"/>
    <mergeCell ref="CL98:CM98"/>
    <mergeCell ref="A99:D103"/>
    <mergeCell ref="E99:F99"/>
    <mergeCell ref="G99:I99"/>
    <mergeCell ref="J99:K99"/>
    <mergeCell ref="L99:N99"/>
    <mergeCell ref="O99:P99"/>
    <mergeCell ref="Q99:S99"/>
    <mergeCell ref="BR98:BS98"/>
    <mergeCell ref="BT98:BV98"/>
    <mergeCell ref="BW98:BX98"/>
    <mergeCell ref="BY98:CA98"/>
    <mergeCell ref="CB98:CC98"/>
    <mergeCell ref="CD98:CF98"/>
    <mergeCell ref="BC98:BD98"/>
    <mergeCell ref="BE98:BG98"/>
    <mergeCell ref="BH98:BI98"/>
    <mergeCell ref="BJ98:BL98"/>
    <mergeCell ref="BM98:BN98"/>
    <mergeCell ref="BO98:BQ98"/>
    <mergeCell ref="AN98:AO98"/>
    <mergeCell ref="AP98:AR98"/>
    <mergeCell ref="AS98:AT98"/>
    <mergeCell ref="AU98:AW98"/>
    <mergeCell ref="AX98:AY98"/>
    <mergeCell ref="AZ98:BB98"/>
    <mergeCell ref="Y98:Z98"/>
    <mergeCell ref="AA98:AC98"/>
    <mergeCell ref="AD98:AE98"/>
    <mergeCell ref="AF98:AH98"/>
    <mergeCell ref="E100:F100"/>
    <mergeCell ref="G100:I100"/>
    <mergeCell ref="J100:K100"/>
    <mergeCell ref="L100:N100"/>
    <mergeCell ref="O100:P100"/>
    <mergeCell ref="BM99:BN99"/>
    <mergeCell ref="BO99:BQ99"/>
    <mergeCell ref="BR99:BS99"/>
    <mergeCell ref="BT99:BV99"/>
    <mergeCell ref="BW99:BX99"/>
    <mergeCell ref="BY99:CA99"/>
    <mergeCell ref="AX99:AY99"/>
    <mergeCell ref="AZ99:BB99"/>
    <mergeCell ref="BC99:BD99"/>
    <mergeCell ref="BE99:BG99"/>
    <mergeCell ref="BH99:BI99"/>
    <mergeCell ref="BJ99:BL99"/>
    <mergeCell ref="AI99:AJ99"/>
    <mergeCell ref="AK99:AM99"/>
    <mergeCell ref="AN99:AO99"/>
    <mergeCell ref="AP99:AR99"/>
    <mergeCell ref="AS99:AT99"/>
    <mergeCell ref="AU99:AW99"/>
    <mergeCell ref="T99:U99"/>
    <mergeCell ref="V99:X99"/>
    <mergeCell ref="Y99:Z99"/>
    <mergeCell ref="AA99:AC99"/>
    <mergeCell ref="AD99:AE99"/>
    <mergeCell ref="AF99:AH99"/>
    <mergeCell ref="AF100:AH100"/>
    <mergeCell ref="AI100:AJ100"/>
    <mergeCell ref="AK100:AM100"/>
    <mergeCell ref="AN100:AO100"/>
    <mergeCell ref="AP100:AR100"/>
    <mergeCell ref="AS100:AT100"/>
    <mergeCell ref="Q100:S100"/>
    <mergeCell ref="T100:U100"/>
    <mergeCell ref="V100:X100"/>
    <mergeCell ref="Y100:Z100"/>
    <mergeCell ref="AA100:AC100"/>
    <mergeCell ref="AD100:AE100"/>
    <mergeCell ref="CB99:CC99"/>
    <mergeCell ref="CD99:CF99"/>
    <mergeCell ref="CG99:CH99"/>
    <mergeCell ref="CI99:CK99"/>
    <mergeCell ref="CL99:CM99"/>
    <mergeCell ref="BY100:CA100"/>
    <mergeCell ref="CB100:CC100"/>
    <mergeCell ref="CD100:CF100"/>
    <mergeCell ref="CG100:CH100"/>
    <mergeCell ref="CI100:CK100"/>
    <mergeCell ref="CL100:CM100"/>
    <mergeCell ref="BJ100:BL100"/>
    <mergeCell ref="BM100:BN100"/>
    <mergeCell ref="BO100:BQ100"/>
    <mergeCell ref="BR100:BS100"/>
    <mergeCell ref="BT100:BV100"/>
    <mergeCell ref="BW100:BX100"/>
    <mergeCell ref="AU100:AW100"/>
    <mergeCell ref="AX100:AY100"/>
    <mergeCell ref="AZ100:BB100"/>
    <mergeCell ref="BC100:BD100"/>
    <mergeCell ref="BE100:BG100"/>
    <mergeCell ref="BH100:BI100"/>
    <mergeCell ref="BJ101:BL101"/>
    <mergeCell ref="BO101:BQ101"/>
    <mergeCell ref="BT101:BV101"/>
    <mergeCell ref="BY101:CA101"/>
    <mergeCell ref="CD101:CF101"/>
    <mergeCell ref="CI101:CK101"/>
    <mergeCell ref="AF101:AH101"/>
    <mergeCell ref="AK101:AM101"/>
    <mergeCell ref="AP101:AR101"/>
    <mergeCell ref="AU101:AW101"/>
    <mergeCell ref="AZ101:BB101"/>
    <mergeCell ref="BE101:BG101"/>
    <mergeCell ref="E101:F101"/>
    <mergeCell ref="G101:I101"/>
    <mergeCell ref="L101:N101"/>
    <mergeCell ref="Q101:S101"/>
    <mergeCell ref="V101:X101"/>
    <mergeCell ref="AA101:AC101"/>
    <mergeCell ref="BJ102:BL102"/>
    <mergeCell ref="BO102:BQ102"/>
    <mergeCell ref="BT102:BV102"/>
    <mergeCell ref="BY102:CA102"/>
    <mergeCell ref="CD102:CF102"/>
    <mergeCell ref="CI102:CK102"/>
    <mergeCell ref="AF102:AH102"/>
    <mergeCell ref="AK102:AM102"/>
    <mergeCell ref="AP102:AR102"/>
    <mergeCell ref="AU102:AW102"/>
    <mergeCell ref="AZ102:BB102"/>
    <mergeCell ref="BE102:BG102"/>
    <mergeCell ref="E102:F102"/>
    <mergeCell ref="G102:I102"/>
    <mergeCell ref="L102:N102"/>
    <mergeCell ref="Q102:S102"/>
    <mergeCell ref="V102:X102"/>
    <mergeCell ref="AA102:AC102"/>
    <mergeCell ref="BJ103:BL103"/>
    <mergeCell ref="BO103:BQ103"/>
    <mergeCell ref="BT103:BV103"/>
    <mergeCell ref="BY103:CA103"/>
    <mergeCell ref="CD103:CF103"/>
    <mergeCell ref="CI103:CK103"/>
    <mergeCell ref="AF103:AH103"/>
    <mergeCell ref="AK103:AM103"/>
    <mergeCell ref="AP103:AR103"/>
    <mergeCell ref="AU103:AW103"/>
    <mergeCell ref="AZ103:BB103"/>
    <mergeCell ref="BE103:BG103"/>
    <mergeCell ref="E103:F103"/>
    <mergeCell ref="G103:I103"/>
    <mergeCell ref="L103:N103"/>
    <mergeCell ref="Q103:S103"/>
    <mergeCell ref="V103:X103"/>
    <mergeCell ref="AA103:AC103"/>
    <mergeCell ref="AN104:AO104"/>
    <mergeCell ref="AP104:AR104"/>
    <mergeCell ref="O104:P104"/>
    <mergeCell ref="Q104:S104"/>
    <mergeCell ref="T104:U104"/>
    <mergeCell ref="V104:X104"/>
    <mergeCell ref="Y104:Z104"/>
    <mergeCell ref="AA104:AC104"/>
    <mergeCell ref="A104:B113"/>
    <mergeCell ref="C104:D108"/>
    <mergeCell ref="E104:F104"/>
    <mergeCell ref="G104:I104"/>
    <mergeCell ref="J104:K104"/>
    <mergeCell ref="L104:N104"/>
    <mergeCell ref="E112:F112"/>
    <mergeCell ref="G112:I112"/>
    <mergeCell ref="L112:N112"/>
    <mergeCell ref="AA106:AC106"/>
    <mergeCell ref="AD106:AE106"/>
    <mergeCell ref="AF106:AH106"/>
    <mergeCell ref="AI106:AJ106"/>
    <mergeCell ref="E108:F108"/>
    <mergeCell ref="G108:I108"/>
    <mergeCell ref="L108:N108"/>
    <mergeCell ref="Q108:S108"/>
    <mergeCell ref="V108:X108"/>
    <mergeCell ref="AP108:AR108"/>
    <mergeCell ref="AD109:AE109"/>
    <mergeCell ref="AF109:AH109"/>
    <mergeCell ref="Q111:S111"/>
    <mergeCell ref="T111:U111"/>
    <mergeCell ref="AI109:AJ109"/>
    <mergeCell ref="CL104:CM104"/>
    <mergeCell ref="E105:F105"/>
    <mergeCell ref="G105:I105"/>
    <mergeCell ref="L105:N105"/>
    <mergeCell ref="Q105:S105"/>
    <mergeCell ref="V105:X105"/>
    <mergeCell ref="AA105:AC105"/>
    <mergeCell ref="AF105:AH105"/>
    <mergeCell ref="AK105:AM105"/>
    <mergeCell ref="AP105:AR105"/>
    <mergeCell ref="BW104:BX104"/>
    <mergeCell ref="BY104:CA104"/>
    <mergeCell ref="CB104:CC104"/>
    <mergeCell ref="CD104:CF104"/>
    <mergeCell ref="CG104:CH104"/>
    <mergeCell ref="CI104:CK104"/>
    <mergeCell ref="BH104:BI104"/>
    <mergeCell ref="BJ104:BL104"/>
    <mergeCell ref="BM104:BN104"/>
    <mergeCell ref="BO104:BQ104"/>
    <mergeCell ref="BR104:BS104"/>
    <mergeCell ref="BT104:BV104"/>
    <mergeCell ref="AS104:AT104"/>
    <mergeCell ref="AU104:AW104"/>
    <mergeCell ref="AX104:AY104"/>
    <mergeCell ref="AZ104:BB104"/>
    <mergeCell ref="BC104:BD104"/>
    <mergeCell ref="BE104:BG104"/>
    <mergeCell ref="AD104:AE104"/>
    <mergeCell ref="AF104:AH104"/>
    <mergeCell ref="AI104:AJ104"/>
    <mergeCell ref="AK104:AM104"/>
    <mergeCell ref="BY105:CA105"/>
    <mergeCell ref="CD105:CF105"/>
    <mergeCell ref="CI105:CK105"/>
    <mergeCell ref="E106:F106"/>
    <mergeCell ref="G106:I106"/>
    <mergeCell ref="J106:K106"/>
    <mergeCell ref="L106:N106"/>
    <mergeCell ref="O106:P106"/>
    <mergeCell ref="Q106:S106"/>
    <mergeCell ref="T106:U106"/>
    <mergeCell ref="AU105:AW105"/>
    <mergeCell ref="AZ105:BB105"/>
    <mergeCell ref="BE105:BG105"/>
    <mergeCell ref="BJ105:BL105"/>
    <mergeCell ref="BO105:BQ105"/>
    <mergeCell ref="BT105:BV105"/>
    <mergeCell ref="AF107:AH107"/>
    <mergeCell ref="CD106:CF106"/>
    <mergeCell ref="CG106:CH106"/>
    <mergeCell ref="CI106:CK106"/>
    <mergeCell ref="BO107:BQ107"/>
    <mergeCell ref="BT107:BV107"/>
    <mergeCell ref="BY107:CA107"/>
    <mergeCell ref="AZ107:BB107"/>
    <mergeCell ref="BE107:BG107"/>
    <mergeCell ref="AA107:AC107"/>
    <mergeCell ref="CL106:CM106"/>
    <mergeCell ref="E107:F107"/>
    <mergeCell ref="G107:I107"/>
    <mergeCell ref="L107:N107"/>
    <mergeCell ref="Q107:S107"/>
    <mergeCell ref="BO106:BQ106"/>
    <mergeCell ref="BR106:BS106"/>
    <mergeCell ref="BT106:BV106"/>
    <mergeCell ref="BW106:BX106"/>
    <mergeCell ref="BY106:CA106"/>
    <mergeCell ref="CB106:CC106"/>
    <mergeCell ref="AZ106:BB106"/>
    <mergeCell ref="BC106:BD106"/>
    <mergeCell ref="BE106:BG106"/>
    <mergeCell ref="BH106:BI106"/>
    <mergeCell ref="BJ106:BL106"/>
    <mergeCell ref="BM106:BN106"/>
    <mergeCell ref="AK106:AM106"/>
    <mergeCell ref="AN106:AO106"/>
    <mergeCell ref="AP106:AR106"/>
    <mergeCell ref="AS106:AT106"/>
    <mergeCell ref="AU106:AW106"/>
    <mergeCell ref="AX106:AY106"/>
    <mergeCell ref="V106:X106"/>
    <mergeCell ref="Y106:Z106"/>
    <mergeCell ref="CD107:CF107"/>
    <mergeCell ref="CI107:CK107"/>
    <mergeCell ref="BJ107:BL107"/>
    <mergeCell ref="AK107:AM107"/>
    <mergeCell ref="AP107:AR107"/>
    <mergeCell ref="AU107:AW107"/>
    <mergeCell ref="V107:X107"/>
    <mergeCell ref="CI108:CK108"/>
    <mergeCell ref="C109:D113"/>
    <mergeCell ref="E109:F109"/>
    <mergeCell ref="G109:I109"/>
    <mergeCell ref="J109:K109"/>
    <mergeCell ref="L109:N109"/>
    <mergeCell ref="O109:P109"/>
    <mergeCell ref="Q109:S109"/>
    <mergeCell ref="T109:U109"/>
    <mergeCell ref="V109:X109"/>
    <mergeCell ref="BE108:BG108"/>
    <mergeCell ref="BJ108:BL108"/>
    <mergeCell ref="BO108:BQ108"/>
    <mergeCell ref="BT108:BV108"/>
    <mergeCell ref="BY108:CA108"/>
    <mergeCell ref="CD108:CF108"/>
    <mergeCell ref="AA108:AC108"/>
    <mergeCell ref="AF108:AH108"/>
    <mergeCell ref="AK108:AM108"/>
    <mergeCell ref="AU108:AW108"/>
    <mergeCell ref="AZ108:BB108"/>
    <mergeCell ref="CG109:CH109"/>
    <mergeCell ref="CI109:CK109"/>
    <mergeCell ref="AF111:AH111"/>
    <mergeCell ref="AI111:AJ111"/>
    <mergeCell ref="AK111:AM111"/>
    <mergeCell ref="AN111:AO111"/>
    <mergeCell ref="AP111:AR111"/>
    <mergeCell ref="AS111:AT111"/>
    <mergeCell ref="V111:X111"/>
    <mergeCell ref="Y111:Z111"/>
    <mergeCell ref="AA111:AC111"/>
    <mergeCell ref="CL109:CM109"/>
    <mergeCell ref="E110:F110"/>
    <mergeCell ref="G110:I110"/>
    <mergeCell ref="L110:N110"/>
    <mergeCell ref="Q110:S110"/>
    <mergeCell ref="V110:X110"/>
    <mergeCell ref="AA110:AC110"/>
    <mergeCell ref="AF110:AH110"/>
    <mergeCell ref="BR109:BS109"/>
    <mergeCell ref="BT109:BV109"/>
    <mergeCell ref="BW109:BX109"/>
    <mergeCell ref="BY109:CA109"/>
    <mergeCell ref="CB109:CC109"/>
    <mergeCell ref="CD109:CF109"/>
    <mergeCell ref="BC109:BD109"/>
    <mergeCell ref="BE109:BG109"/>
    <mergeCell ref="BH109:BI109"/>
    <mergeCell ref="BJ109:BL109"/>
    <mergeCell ref="BM109:BN109"/>
    <mergeCell ref="BO109:BQ109"/>
    <mergeCell ref="AN109:AO109"/>
    <mergeCell ref="AP109:AR109"/>
    <mergeCell ref="AS109:AT109"/>
    <mergeCell ref="AU109:AW109"/>
    <mergeCell ref="AX109:AY109"/>
    <mergeCell ref="AZ109:BB109"/>
    <mergeCell ref="Y109:Z109"/>
    <mergeCell ref="AA109:AC109"/>
    <mergeCell ref="AK109:AM109"/>
    <mergeCell ref="AD111:AE111"/>
    <mergeCell ref="BO110:BQ110"/>
    <mergeCell ref="BT110:BV110"/>
    <mergeCell ref="BY110:CA110"/>
    <mergeCell ref="CD110:CF110"/>
    <mergeCell ref="CI110:CK110"/>
    <mergeCell ref="E111:F111"/>
    <mergeCell ref="G111:I111"/>
    <mergeCell ref="J111:K111"/>
    <mergeCell ref="L111:N111"/>
    <mergeCell ref="O111:P111"/>
    <mergeCell ref="AK110:AM110"/>
    <mergeCell ref="AP110:AR110"/>
    <mergeCell ref="AU110:AW110"/>
    <mergeCell ref="AZ110:BB110"/>
    <mergeCell ref="BE110:BG110"/>
    <mergeCell ref="BJ110:BL110"/>
    <mergeCell ref="BY111:CA111"/>
    <mergeCell ref="CB111:CC111"/>
    <mergeCell ref="CD111:CF111"/>
    <mergeCell ref="CG111:CH111"/>
    <mergeCell ref="CI111:CK111"/>
    <mergeCell ref="CL111:CM111"/>
    <mergeCell ref="BJ111:BL111"/>
    <mergeCell ref="BM111:BN111"/>
    <mergeCell ref="BO111:BQ111"/>
    <mergeCell ref="BR111:BS111"/>
    <mergeCell ref="BT111:BV111"/>
    <mergeCell ref="BW111:BX111"/>
    <mergeCell ref="AU111:AW111"/>
    <mergeCell ref="AX111:AY111"/>
    <mergeCell ref="AZ111:BB111"/>
    <mergeCell ref="BC111:BD111"/>
    <mergeCell ref="BE111:BG111"/>
    <mergeCell ref="BH111:BI111"/>
    <mergeCell ref="E113:F113"/>
    <mergeCell ref="G113:I113"/>
    <mergeCell ref="L113:N113"/>
    <mergeCell ref="Q113:S113"/>
    <mergeCell ref="V113:X113"/>
    <mergeCell ref="AA113:AC113"/>
    <mergeCell ref="AF113:AH113"/>
    <mergeCell ref="AK113:AM113"/>
    <mergeCell ref="AP113:AR113"/>
    <mergeCell ref="BY112:CA112"/>
    <mergeCell ref="CD112:CF112"/>
    <mergeCell ref="CI112:CK112"/>
    <mergeCell ref="BJ112:BL112"/>
    <mergeCell ref="BO112:BQ112"/>
    <mergeCell ref="BT112:BV112"/>
    <mergeCell ref="AU112:AW112"/>
    <mergeCell ref="AZ112:BB112"/>
    <mergeCell ref="BE112:BG112"/>
    <mergeCell ref="AF112:AH112"/>
    <mergeCell ref="AK112:AM112"/>
    <mergeCell ref="AP112:AR112"/>
    <mergeCell ref="Q112:S112"/>
    <mergeCell ref="V112:X112"/>
    <mergeCell ref="AA112:AC112"/>
    <mergeCell ref="BY113:CA113"/>
    <mergeCell ref="CD113:CF113"/>
    <mergeCell ref="CI113:CK113"/>
    <mergeCell ref="A114:B121"/>
    <mergeCell ref="C114:D117"/>
    <mergeCell ref="E114:F114"/>
    <mergeCell ref="G114:I114"/>
    <mergeCell ref="J114:K114"/>
    <mergeCell ref="L114:N114"/>
    <mergeCell ref="O114:P114"/>
    <mergeCell ref="AU113:AW113"/>
    <mergeCell ref="AZ113:BB113"/>
    <mergeCell ref="BE113:BG113"/>
    <mergeCell ref="BJ113:BL113"/>
    <mergeCell ref="BO113:BQ113"/>
    <mergeCell ref="BT113:BV113"/>
    <mergeCell ref="L115:N115"/>
    <mergeCell ref="O115:P115"/>
    <mergeCell ref="Q115:S115"/>
    <mergeCell ref="BY114:CA114"/>
    <mergeCell ref="CB114:CC114"/>
    <mergeCell ref="CD114:CF114"/>
    <mergeCell ref="CG114:CH114"/>
    <mergeCell ref="CI114:CK114"/>
    <mergeCell ref="Q114:S114"/>
    <mergeCell ref="T114:U114"/>
    <mergeCell ref="V114:X114"/>
    <mergeCell ref="Y114:Z114"/>
    <mergeCell ref="AA114:AC114"/>
    <mergeCell ref="E116:F116"/>
    <mergeCell ref="G116:I116"/>
    <mergeCell ref="AI115:AJ115"/>
    <mergeCell ref="AK115:AM115"/>
    <mergeCell ref="AN115:AO115"/>
    <mergeCell ref="AP115:AR115"/>
    <mergeCell ref="AS115:AT115"/>
    <mergeCell ref="AU115:AW115"/>
    <mergeCell ref="T115:U115"/>
    <mergeCell ref="V115:X115"/>
    <mergeCell ref="Y115:Z115"/>
    <mergeCell ref="AA115:AC115"/>
    <mergeCell ref="AD115:AE115"/>
    <mergeCell ref="AF115:AH115"/>
    <mergeCell ref="CL114:CM114"/>
    <mergeCell ref="BJ114:BL114"/>
    <mergeCell ref="BM114:BN114"/>
    <mergeCell ref="BO114:BQ114"/>
    <mergeCell ref="BR114:BS114"/>
    <mergeCell ref="BT114:BV114"/>
    <mergeCell ref="BW114:BX114"/>
    <mergeCell ref="AU114:AW114"/>
    <mergeCell ref="AX114:AY114"/>
    <mergeCell ref="AZ114:BB114"/>
    <mergeCell ref="BC114:BD114"/>
    <mergeCell ref="BE114:BG114"/>
    <mergeCell ref="BH114:BI114"/>
    <mergeCell ref="AF114:AH114"/>
    <mergeCell ref="AI114:AJ114"/>
    <mergeCell ref="AK114:AM114"/>
    <mergeCell ref="AN114:AO114"/>
    <mergeCell ref="AP114:AR114"/>
    <mergeCell ref="AS114:AT114"/>
    <mergeCell ref="AD114:AE114"/>
    <mergeCell ref="CG115:CH115"/>
    <mergeCell ref="E115:F115"/>
    <mergeCell ref="G115:I115"/>
    <mergeCell ref="J115:K115"/>
    <mergeCell ref="AF116:AH116"/>
    <mergeCell ref="AI116:AJ116"/>
    <mergeCell ref="AK116:AM116"/>
    <mergeCell ref="AN116:AO116"/>
    <mergeCell ref="AP116:AR116"/>
    <mergeCell ref="AS116:AT116"/>
    <mergeCell ref="Q116:S116"/>
    <mergeCell ref="T116:U116"/>
    <mergeCell ref="V116:X116"/>
    <mergeCell ref="Y116:Z116"/>
    <mergeCell ref="AA116:AC116"/>
    <mergeCell ref="AD116:AE116"/>
    <mergeCell ref="CB115:CC115"/>
    <mergeCell ref="CD115:CF115"/>
    <mergeCell ref="J116:K116"/>
    <mergeCell ref="L116:N116"/>
    <mergeCell ref="O116:P116"/>
    <mergeCell ref="BM115:BN115"/>
    <mergeCell ref="BO115:BQ115"/>
    <mergeCell ref="BR115:BS115"/>
    <mergeCell ref="BT115:BV115"/>
    <mergeCell ref="BW115:BX115"/>
    <mergeCell ref="BY115:CA115"/>
    <mergeCell ref="AX115:AY115"/>
    <mergeCell ref="AZ115:BB115"/>
    <mergeCell ref="BC115:BD115"/>
    <mergeCell ref="BE115:BG115"/>
    <mergeCell ref="BH115:BI115"/>
    <mergeCell ref="BJ115:BL115"/>
    <mergeCell ref="CI115:CK115"/>
    <mergeCell ref="CL115:CM115"/>
    <mergeCell ref="BY116:CA116"/>
    <mergeCell ref="CB116:CC116"/>
    <mergeCell ref="CD116:CF116"/>
    <mergeCell ref="CG116:CH116"/>
    <mergeCell ref="CI116:CK116"/>
    <mergeCell ref="CL116:CM116"/>
    <mergeCell ref="BJ116:BL116"/>
    <mergeCell ref="BM116:BN116"/>
    <mergeCell ref="BO116:BQ116"/>
    <mergeCell ref="BR116:BS116"/>
    <mergeCell ref="BT116:BV116"/>
    <mergeCell ref="BW116:BX116"/>
    <mergeCell ref="AU116:AW116"/>
    <mergeCell ref="AX116:AY116"/>
    <mergeCell ref="AZ116:BB116"/>
    <mergeCell ref="BC116:BD116"/>
    <mergeCell ref="BE116:BG116"/>
    <mergeCell ref="BH116:BI116"/>
    <mergeCell ref="BJ117:BL117"/>
    <mergeCell ref="BO117:BQ117"/>
    <mergeCell ref="BT117:BV117"/>
    <mergeCell ref="BY117:CA117"/>
    <mergeCell ref="CD117:CF117"/>
    <mergeCell ref="CI117:CK117"/>
    <mergeCell ref="AF117:AH117"/>
    <mergeCell ref="AK117:AM117"/>
    <mergeCell ref="AP117:AR117"/>
    <mergeCell ref="AU117:AW117"/>
    <mergeCell ref="AZ117:BB117"/>
    <mergeCell ref="BE117:BG117"/>
    <mergeCell ref="E117:F117"/>
    <mergeCell ref="G117:I117"/>
    <mergeCell ref="L117:N117"/>
    <mergeCell ref="Q117:S117"/>
    <mergeCell ref="V117:X117"/>
    <mergeCell ref="AA117:AC117"/>
    <mergeCell ref="AP118:AR118"/>
    <mergeCell ref="AS118:AT118"/>
    <mergeCell ref="Q118:S118"/>
    <mergeCell ref="T118:U118"/>
    <mergeCell ref="V118:X118"/>
    <mergeCell ref="Y118:Z118"/>
    <mergeCell ref="AA118:AC118"/>
    <mergeCell ref="AD118:AE118"/>
    <mergeCell ref="C118:D121"/>
    <mergeCell ref="E118:F118"/>
    <mergeCell ref="G118:I118"/>
    <mergeCell ref="J118:K118"/>
    <mergeCell ref="L118:N118"/>
    <mergeCell ref="O118:P118"/>
    <mergeCell ref="E119:F119"/>
    <mergeCell ref="G119:I119"/>
    <mergeCell ref="J119:K119"/>
    <mergeCell ref="L119:N119"/>
    <mergeCell ref="AI119:AJ119"/>
    <mergeCell ref="AK119:AM119"/>
    <mergeCell ref="AN119:AO119"/>
    <mergeCell ref="AP119:AR119"/>
    <mergeCell ref="O119:P119"/>
    <mergeCell ref="Q119:S119"/>
    <mergeCell ref="T119:U119"/>
    <mergeCell ref="V119:X119"/>
    <mergeCell ref="Y119:Z119"/>
    <mergeCell ref="AA119:AC119"/>
    <mergeCell ref="AF118:AH118"/>
    <mergeCell ref="AI118:AJ118"/>
    <mergeCell ref="AK118:AM118"/>
    <mergeCell ref="AN118:AO118"/>
    <mergeCell ref="BY118:CA118"/>
    <mergeCell ref="CB118:CC118"/>
    <mergeCell ref="CD118:CF118"/>
    <mergeCell ref="CG118:CH118"/>
    <mergeCell ref="CI118:CK118"/>
    <mergeCell ref="CL118:CM118"/>
    <mergeCell ref="BJ118:BL118"/>
    <mergeCell ref="BM118:BN118"/>
    <mergeCell ref="BO118:BQ118"/>
    <mergeCell ref="BR118:BS118"/>
    <mergeCell ref="BT118:BV118"/>
    <mergeCell ref="BW118:BX118"/>
    <mergeCell ref="AU118:AW118"/>
    <mergeCell ref="AX118:AY118"/>
    <mergeCell ref="AZ118:BB118"/>
    <mergeCell ref="BC118:BD118"/>
    <mergeCell ref="BE118:BG118"/>
    <mergeCell ref="BH118:BI118"/>
    <mergeCell ref="AK120:AM120"/>
    <mergeCell ref="AN120:AO120"/>
    <mergeCell ref="CL119:CM119"/>
    <mergeCell ref="E120:F120"/>
    <mergeCell ref="G120:I120"/>
    <mergeCell ref="J120:K120"/>
    <mergeCell ref="L120:N120"/>
    <mergeCell ref="O120:P120"/>
    <mergeCell ref="Q120:S120"/>
    <mergeCell ref="T120:U120"/>
    <mergeCell ref="V120:X120"/>
    <mergeCell ref="Y120:Z120"/>
    <mergeCell ref="BW119:BX119"/>
    <mergeCell ref="BY119:CA119"/>
    <mergeCell ref="CB119:CC119"/>
    <mergeCell ref="CD119:CF119"/>
    <mergeCell ref="CG119:CH119"/>
    <mergeCell ref="CI119:CK119"/>
    <mergeCell ref="BH119:BI119"/>
    <mergeCell ref="BJ119:BL119"/>
    <mergeCell ref="BM119:BN119"/>
    <mergeCell ref="BO119:BQ119"/>
    <mergeCell ref="BR119:BS119"/>
    <mergeCell ref="BT119:BV119"/>
    <mergeCell ref="AS119:AT119"/>
    <mergeCell ref="AU119:AW119"/>
    <mergeCell ref="AX119:AY119"/>
    <mergeCell ref="AZ119:BB119"/>
    <mergeCell ref="BC119:BD119"/>
    <mergeCell ref="BE119:BG119"/>
    <mergeCell ref="AD119:AE119"/>
    <mergeCell ref="AF119:AH119"/>
    <mergeCell ref="CI120:CK120"/>
    <mergeCell ref="CL120:CM120"/>
    <mergeCell ref="E121:F121"/>
    <mergeCell ref="G121:I121"/>
    <mergeCell ref="L121:N121"/>
    <mergeCell ref="Q121:S121"/>
    <mergeCell ref="V121:X121"/>
    <mergeCell ref="AA121:AC121"/>
    <mergeCell ref="AF121:AH121"/>
    <mergeCell ref="AK121:AM121"/>
    <mergeCell ref="BT120:BV120"/>
    <mergeCell ref="BW120:BX120"/>
    <mergeCell ref="BY120:CA120"/>
    <mergeCell ref="CB120:CC120"/>
    <mergeCell ref="CD120:CF120"/>
    <mergeCell ref="CG120:CH120"/>
    <mergeCell ref="BE120:BG120"/>
    <mergeCell ref="BH120:BI120"/>
    <mergeCell ref="BJ120:BL120"/>
    <mergeCell ref="BM120:BN120"/>
    <mergeCell ref="BO120:BQ120"/>
    <mergeCell ref="BR120:BS120"/>
    <mergeCell ref="AP120:AR120"/>
    <mergeCell ref="AS120:AT120"/>
    <mergeCell ref="AU120:AW120"/>
    <mergeCell ref="AX120:AY120"/>
    <mergeCell ref="AZ120:BB120"/>
    <mergeCell ref="BC120:BD120"/>
    <mergeCell ref="AA120:AC120"/>
    <mergeCell ref="AD120:AE120"/>
    <mergeCell ref="AF120:AH120"/>
    <mergeCell ref="AI120:AJ120"/>
    <mergeCell ref="O122:P122"/>
    <mergeCell ref="Q122:S122"/>
    <mergeCell ref="T122:U122"/>
    <mergeCell ref="V122:X122"/>
    <mergeCell ref="Y122:Z122"/>
    <mergeCell ref="AA122:AC122"/>
    <mergeCell ref="BT121:BV121"/>
    <mergeCell ref="BY121:CA121"/>
    <mergeCell ref="CD121:CF121"/>
    <mergeCell ref="CI121:CK121"/>
    <mergeCell ref="A122:B129"/>
    <mergeCell ref="C122:D125"/>
    <mergeCell ref="E122:F122"/>
    <mergeCell ref="G122:I122"/>
    <mergeCell ref="J122:K122"/>
    <mergeCell ref="L122:N122"/>
    <mergeCell ref="AP121:AR121"/>
    <mergeCell ref="AU121:AW121"/>
    <mergeCell ref="AZ121:BB121"/>
    <mergeCell ref="BE121:BG121"/>
    <mergeCell ref="BJ121:BL121"/>
    <mergeCell ref="BO121:BQ121"/>
    <mergeCell ref="AF123:AH123"/>
    <mergeCell ref="AI123:AJ123"/>
    <mergeCell ref="AK123:AM123"/>
    <mergeCell ref="AN123:AO123"/>
    <mergeCell ref="AI124:AJ124"/>
    <mergeCell ref="AK124:AM124"/>
    <mergeCell ref="CI123:CK123"/>
    <mergeCell ref="E125:F125"/>
    <mergeCell ref="BR124:BS124"/>
    <mergeCell ref="BT124:BV124"/>
    <mergeCell ref="CL122:CM122"/>
    <mergeCell ref="E123:F123"/>
    <mergeCell ref="G123:I123"/>
    <mergeCell ref="J123:K123"/>
    <mergeCell ref="L123:N123"/>
    <mergeCell ref="O123:P123"/>
    <mergeCell ref="Q123:S123"/>
    <mergeCell ref="T123:U123"/>
    <mergeCell ref="V123:X123"/>
    <mergeCell ref="Y123:Z123"/>
    <mergeCell ref="BW122:BX122"/>
    <mergeCell ref="BY122:CA122"/>
    <mergeCell ref="CB122:CC122"/>
    <mergeCell ref="CD122:CF122"/>
    <mergeCell ref="CG122:CH122"/>
    <mergeCell ref="CI122:CK122"/>
    <mergeCell ref="BH122:BI122"/>
    <mergeCell ref="BJ122:BL122"/>
    <mergeCell ref="BM122:BN122"/>
    <mergeCell ref="BO122:BQ122"/>
    <mergeCell ref="BR122:BS122"/>
    <mergeCell ref="BT122:BV122"/>
    <mergeCell ref="AS122:AT122"/>
    <mergeCell ref="AU122:AW122"/>
    <mergeCell ref="AX122:AY122"/>
    <mergeCell ref="AZ122:BB122"/>
    <mergeCell ref="BC122:BD122"/>
    <mergeCell ref="BE122:BG122"/>
    <mergeCell ref="AD122:AE122"/>
    <mergeCell ref="AF122:AH122"/>
    <mergeCell ref="AI122:AJ122"/>
    <mergeCell ref="AK122:AM122"/>
    <mergeCell ref="CL123:CM123"/>
    <mergeCell ref="E124:F124"/>
    <mergeCell ref="G124:I124"/>
    <mergeCell ref="J124:K124"/>
    <mergeCell ref="L124:N124"/>
    <mergeCell ref="O124:P124"/>
    <mergeCell ref="Q124:S124"/>
    <mergeCell ref="T124:U124"/>
    <mergeCell ref="V124:X124"/>
    <mergeCell ref="BT123:BV123"/>
    <mergeCell ref="BW123:BX123"/>
    <mergeCell ref="BY123:CA123"/>
    <mergeCell ref="CB123:CC123"/>
    <mergeCell ref="CD123:CF123"/>
    <mergeCell ref="CG123:CH123"/>
    <mergeCell ref="BE123:BG123"/>
    <mergeCell ref="BH123:BI123"/>
    <mergeCell ref="BJ123:BL123"/>
    <mergeCell ref="BM123:BN123"/>
    <mergeCell ref="BO123:BQ123"/>
    <mergeCell ref="BR123:BS123"/>
    <mergeCell ref="AP123:AR123"/>
    <mergeCell ref="AS123:AT123"/>
    <mergeCell ref="AU123:AW123"/>
    <mergeCell ref="AX123:AY123"/>
    <mergeCell ref="AZ123:BB123"/>
    <mergeCell ref="BC123:BD123"/>
    <mergeCell ref="AA123:AC123"/>
    <mergeCell ref="AD123:AE123"/>
    <mergeCell ref="CG124:CH124"/>
    <mergeCell ref="CI124:CK124"/>
    <mergeCell ref="CL124:CM124"/>
    <mergeCell ref="BW124:BX124"/>
    <mergeCell ref="BY124:CA124"/>
    <mergeCell ref="CB124:CC124"/>
    <mergeCell ref="CD124:CF124"/>
    <mergeCell ref="BC124:BD124"/>
    <mergeCell ref="BE124:BG124"/>
    <mergeCell ref="BH124:BI124"/>
    <mergeCell ref="BJ124:BL124"/>
    <mergeCell ref="BM124:BN124"/>
    <mergeCell ref="BO124:BQ124"/>
    <mergeCell ref="AN124:AO124"/>
    <mergeCell ref="AP124:AR124"/>
    <mergeCell ref="AS124:AT124"/>
    <mergeCell ref="AU124:AW124"/>
    <mergeCell ref="AX124:AY124"/>
    <mergeCell ref="AZ124:BB124"/>
    <mergeCell ref="O126:P126"/>
    <mergeCell ref="Q126:S126"/>
    <mergeCell ref="T126:U126"/>
    <mergeCell ref="V126:X126"/>
    <mergeCell ref="Y126:Z126"/>
    <mergeCell ref="AA126:AC126"/>
    <mergeCell ref="BO125:BQ125"/>
    <mergeCell ref="BT125:BV125"/>
    <mergeCell ref="BY125:CA125"/>
    <mergeCell ref="CD125:CF125"/>
    <mergeCell ref="Y124:Z124"/>
    <mergeCell ref="AA124:AC124"/>
    <mergeCell ref="AD124:AE124"/>
    <mergeCell ref="AF124:AH124"/>
    <mergeCell ref="CI125:CK125"/>
    <mergeCell ref="C126:D129"/>
    <mergeCell ref="E126:F126"/>
    <mergeCell ref="G126:I126"/>
    <mergeCell ref="J126:K126"/>
    <mergeCell ref="L126:N126"/>
    <mergeCell ref="AK125:AM125"/>
    <mergeCell ref="AP125:AR125"/>
    <mergeCell ref="AU125:AW125"/>
    <mergeCell ref="AZ125:BB125"/>
    <mergeCell ref="BE125:BG125"/>
    <mergeCell ref="BJ125:BL125"/>
    <mergeCell ref="AK127:AM127"/>
    <mergeCell ref="AN127:AO127"/>
    <mergeCell ref="E128:F128"/>
    <mergeCell ref="G128:I128"/>
    <mergeCell ref="J128:K128"/>
    <mergeCell ref="L128:N128"/>
    <mergeCell ref="G125:I125"/>
    <mergeCell ref="L125:N125"/>
    <mergeCell ref="Q125:S125"/>
    <mergeCell ref="V125:X125"/>
    <mergeCell ref="O128:P128"/>
    <mergeCell ref="Q128:S128"/>
    <mergeCell ref="T128:U128"/>
    <mergeCell ref="V128:X128"/>
    <mergeCell ref="BT127:BV127"/>
    <mergeCell ref="BW127:BX127"/>
    <mergeCell ref="BY127:CA127"/>
    <mergeCell ref="CB127:CC127"/>
    <mergeCell ref="CD127:CF127"/>
    <mergeCell ref="CG127:CH127"/>
    <mergeCell ref="CL126:CM126"/>
    <mergeCell ref="E127:F127"/>
    <mergeCell ref="G127:I127"/>
    <mergeCell ref="J127:K127"/>
    <mergeCell ref="L127:N127"/>
    <mergeCell ref="O127:P127"/>
    <mergeCell ref="Q127:S127"/>
    <mergeCell ref="T127:U127"/>
    <mergeCell ref="V127:X127"/>
    <mergeCell ref="Y127:Z127"/>
    <mergeCell ref="BW126:BX126"/>
    <mergeCell ref="BY126:CA126"/>
    <mergeCell ref="CB126:CC126"/>
    <mergeCell ref="CD126:CF126"/>
    <mergeCell ref="CG126:CH126"/>
    <mergeCell ref="CI126:CK126"/>
    <mergeCell ref="BH126:BI126"/>
    <mergeCell ref="BJ126:BL126"/>
    <mergeCell ref="BM126:BN126"/>
    <mergeCell ref="BO126:BQ126"/>
    <mergeCell ref="BR126:BS126"/>
    <mergeCell ref="BT126:BV126"/>
    <mergeCell ref="AS126:AT126"/>
    <mergeCell ref="AU126:AW126"/>
    <mergeCell ref="AX126:AY126"/>
    <mergeCell ref="AZ126:BB126"/>
    <mergeCell ref="BC126:BD126"/>
    <mergeCell ref="BE126:BG126"/>
    <mergeCell ref="AD126:AE126"/>
    <mergeCell ref="AF126:AH126"/>
    <mergeCell ref="CI127:CK127"/>
    <mergeCell ref="CL127:CM127"/>
    <mergeCell ref="BE127:BG127"/>
    <mergeCell ref="BH127:BI127"/>
    <mergeCell ref="BJ127:BL127"/>
    <mergeCell ref="BM127:BN127"/>
    <mergeCell ref="BO127:BQ127"/>
    <mergeCell ref="BR127:BS127"/>
    <mergeCell ref="AP127:AR127"/>
    <mergeCell ref="AS127:AT127"/>
    <mergeCell ref="AU127:AW127"/>
    <mergeCell ref="AX127:AY127"/>
    <mergeCell ref="AZ127:BB127"/>
    <mergeCell ref="BC127:BD127"/>
    <mergeCell ref="AA127:AC127"/>
    <mergeCell ref="AD127:AE127"/>
    <mergeCell ref="AF127:AH127"/>
    <mergeCell ref="AI127:AJ127"/>
    <mergeCell ref="CL128:CM128"/>
    <mergeCell ref="E129:F129"/>
    <mergeCell ref="G129:I129"/>
    <mergeCell ref="L129:N129"/>
    <mergeCell ref="Q129:S129"/>
    <mergeCell ref="V129:X129"/>
    <mergeCell ref="AA129:AC129"/>
    <mergeCell ref="AF129:AH129"/>
    <mergeCell ref="BR128:BS128"/>
    <mergeCell ref="BT128:BV128"/>
    <mergeCell ref="BW128:BX128"/>
    <mergeCell ref="BY128:CA128"/>
    <mergeCell ref="CB128:CC128"/>
    <mergeCell ref="CD128:CF128"/>
    <mergeCell ref="BC128:BD128"/>
    <mergeCell ref="BE128:BG128"/>
    <mergeCell ref="BH128:BI128"/>
    <mergeCell ref="BJ128:BL128"/>
    <mergeCell ref="BM128:BN128"/>
    <mergeCell ref="BO128:BQ128"/>
    <mergeCell ref="AN128:AO128"/>
    <mergeCell ref="AP128:AR128"/>
    <mergeCell ref="AS128:AT128"/>
    <mergeCell ref="AU128:AW128"/>
    <mergeCell ref="AX128:AY128"/>
    <mergeCell ref="AZ128:BB128"/>
    <mergeCell ref="Y128:Z128"/>
    <mergeCell ref="AA128:AC128"/>
    <mergeCell ref="AD128:AE128"/>
    <mergeCell ref="AF128:AH128"/>
    <mergeCell ref="AI128:AJ128"/>
    <mergeCell ref="AK128:AM128"/>
    <mergeCell ref="BO129:BQ129"/>
    <mergeCell ref="BT129:BV129"/>
    <mergeCell ref="BY129:CA129"/>
    <mergeCell ref="CD129:CF129"/>
    <mergeCell ref="CI129:CK129"/>
    <mergeCell ref="A132:F133"/>
    <mergeCell ref="G132:K132"/>
    <mergeCell ref="L132:P132"/>
    <mergeCell ref="Q132:U132"/>
    <mergeCell ref="V132:Z132"/>
    <mergeCell ref="AK129:AM129"/>
    <mergeCell ref="AP129:AR129"/>
    <mergeCell ref="AU129:AW129"/>
    <mergeCell ref="AZ129:BB129"/>
    <mergeCell ref="BE129:BG129"/>
    <mergeCell ref="BJ129:BL129"/>
    <mergeCell ref="CG128:CH128"/>
    <mergeCell ref="CI128:CK128"/>
    <mergeCell ref="AI133:AJ133"/>
    <mergeCell ref="AK133:AM133"/>
    <mergeCell ref="AN133:AO133"/>
    <mergeCell ref="AP133:AR133"/>
    <mergeCell ref="CI132:CM132"/>
    <mergeCell ref="G133:I133"/>
    <mergeCell ref="J133:K133"/>
    <mergeCell ref="L133:N133"/>
    <mergeCell ref="O133:P133"/>
    <mergeCell ref="Q133:S133"/>
    <mergeCell ref="T133:U133"/>
    <mergeCell ref="V133:X133"/>
    <mergeCell ref="Y133:Z133"/>
    <mergeCell ref="AA133:AC133"/>
    <mergeCell ref="BE132:BI132"/>
    <mergeCell ref="BJ132:BN132"/>
    <mergeCell ref="BO132:BS132"/>
    <mergeCell ref="BT132:BX132"/>
    <mergeCell ref="BY132:CC132"/>
    <mergeCell ref="CD132:CH132"/>
    <mergeCell ref="AA132:AE132"/>
    <mergeCell ref="AF132:AJ132"/>
    <mergeCell ref="AK132:AO132"/>
    <mergeCell ref="AP132:AT132"/>
    <mergeCell ref="AU132:AY132"/>
    <mergeCell ref="AZ132:BD132"/>
    <mergeCell ref="AI134:AJ134"/>
    <mergeCell ref="AK134:AM134"/>
    <mergeCell ref="CL133:CM133"/>
    <mergeCell ref="A134:D138"/>
    <mergeCell ref="E134:F134"/>
    <mergeCell ref="G134:I134"/>
    <mergeCell ref="J134:K134"/>
    <mergeCell ref="L134:N134"/>
    <mergeCell ref="O134:P134"/>
    <mergeCell ref="Q134:S134"/>
    <mergeCell ref="T134:U134"/>
    <mergeCell ref="V134:X134"/>
    <mergeCell ref="BW133:BX133"/>
    <mergeCell ref="BY133:CA133"/>
    <mergeCell ref="CB133:CC133"/>
    <mergeCell ref="CD133:CF133"/>
    <mergeCell ref="CG133:CH133"/>
    <mergeCell ref="CI133:CK133"/>
    <mergeCell ref="BH133:BI133"/>
    <mergeCell ref="BJ133:BL133"/>
    <mergeCell ref="BM133:BN133"/>
    <mergeCell ref="BO133:BQ133"/>
    <mergeCell ref="BR133:BS133"/>
    <mergeCell ref="BT133:BV133"/>
    <mergeCell ref="AS133:AT133"/>
    <mergeCell ref="AU133:AW133"/>
    <mergeCell ref="AX133:AY133"/>
    <mergeCell ref="AZ133:BB133"/>
    <mergeCell ref="BC133:BD133"/>
    <mergeCell ref="BE133:BG133"/>
    <mergeCell ref="AD133:AE133"/>
    <mergeCell ref="AF133:AH133"/>
    <mergeCell ref="CG134:CH134"/>
    <mergeCell ref="CI134:CK134"/>
    <mergeCell ref="CL134:CM134"/>
    <mergeCell ref="E135:F135"/>
    <mergeCell ref="G135:I135"/>
    <mergeCell ref="L135:N135"/>
    <mergeCell ref="Q135:S135"/>
    <mergeCell ref="V135:X135"/>
    <mergeCell ref="AA135:AC135"/>
    <mergeCell ref="AF135:AH135"/>
    <mergeCell ref="BR134:BS134"/>
    <mergeCell ref="BT134:BV134"/>
    <mergeCell ref="BW134:BX134"/>
    <mergeCell ref="BY134:CA134"/>
    <mergeCell ref="CB134:CC134"/>
    <mergeCell ref="CD134:CF134"/>
    <mergeCell ref="BC134:BD134"/>
    <mergeCell ref="BE134:BG134"/>
    <mergeCell ref="BH134:BI134"/>
    <mergeCell ref="BJ134:BL134"/>
    <mergeCell ref="BM134:BN134"/>
    <mergeCell ref="BO134:BQ134"/>
    <mergeCell ref="AN134:AO134"/>
    <mergeCell ref="AP134:AR134"/>
    <mergeCell ref="AS134:AT134"/>
    <mergeCell ref="AU134:AW134"/>
    <mergeCell ref="AX134:AY134"/>
    <mergeCell ref="AZ134:BB134"/>
    <mergeCell ref="Y134:Z134"/>
    <mergeCell ref="AA134:AC134"/>
    <mergeCell ref="AD134:AE134"/>
    <mergeCell ref="AF134:AH134"/>
    <mergeCell ref="Q136:S136"/>
    <mergeCell ref="T136:U136"/>
    <mergeCell ref="V136:X136"/>
    <mergeCell ref="Y136:Z136"/>
    <mergeCell ref="AA136:AC136"/>
    <mergeCell ref="AD136:AE136"/>
    <mergeCell ref="BO135:BQ135"/>
    <mergeCell ref="BT135:BV135"/>
    <mergeCell ref="BY135:CA135"/>
    <mergeCell ref="CD135:CF135"/>
    <mergeCell ref="CI135:CK135"/>
    <mergeCell ref="E136:F136"/>
    <mergeCell ref="G136:I136"/>
    <mergeCell ref="J136:K136"/>
    <mergeCell ref="L136:N136"/>
    <mergeCell ref="O136:P136"/>
    <mergeCell ref="AK135:AM135"/>
    <mergeCell ref="AP135:AR135"/>
    <mergeCell ref="AU135:AW135"/>
    <mergeCell ref="AZ135:BB135"/>
    <mergeCell ref="BE135:BG135"/>
    <mergeCell ref="BJ135:BL135"/>
    <mergeCell ref="AD137:AE137"/>
    <mergeCell ref="AF137:AH137"/>
    <mergeCell ref="E137:F137"/>
    <mergeCell ref="G137:I137"/>
    <mergeCell ref="J137:K137"/>
    <mergeCell ref="L137:N137"/>
    <mergeCell ref="O137:P137"/>
    <mergeCell ref="Q137:S137"/>
    <mergeCell ref="BY136:CA136"/>
    <mergeCell ref="CB136:CC136"/>
    <mergeCell ref="CD136:CF136"/>
    <mergeCell ref="CG136:CH136"/>
    <mergeCell ref="CI136:CK136"/>
    <mergeCell ref="CB137:CC137"/>
    <mergeCell ref="CD137:CF137"/>
    <mergeCell ref="CG137:CH137"/>
    <mergeCell ref="CI137:CK137"/>
    <mergeCell ref="CL136:CM136"/>
    <mergeCell ref="BJ136:BL136"/>
    <mergeCell ref="BM136:BN136"/>
    <mergeCell ref="BO136:BQ136"/>
    <mergeCell ref="BR136:BS136"/>
    <mergeCell ref="BT136:BV136"/>
    <mergeCell ref="BW136:BX136"/>
    <mergeCell ref="AU136:AW136"/>
    <mergeCell ref="AX136:AY136"/>
    <mergeCell ref="AZ136:BB136"/>
    <mergeCell ref="BC136:BD136"/>
    <mergeCell ref="BE136:BG136"/>
    <mergeCell ref="BH136:BI136"/>
    <mergeCell ref="AF136:AH136"/>
    <mergeCell ref="AI136:AJ136"/>
    <mergeCell ref="AK136:AM136"/>
    <mergeCell ref="AN136:AO136"/>
    <mergeCell ref="AP136:AR136"/>
    <mergeCell ref="AS136:AT136"/>
    <mergeCell ref="CL137:CM137"/>
    <mergeCell ref="E138:F138"/>
    <mergeCell ref="G138:I138"/>
    <mergeCell ref="L138:N138"/>
    <mergeCell ref="Q138:S138"/>
    <mergeCell ref="V138:X138"/>
    <mergeCell ref="BM137:BN137"/>
    <mergeCell ref="BO137:BQ137"/>
    <mergeCell ref="BR137:BS137"/>
    <mergeCell ref="BT137:BV137"/>
    <mergeCell ref="BW137:BX137"/>
    <mergeCell ref="BY137:CA137"/>
    <mergeCell ref="AX137:AY137"/>
    <mergeCell ref="AZ137:BB137"/>
    <mergeCell ref="BC137:BD137"/>
    <mergeCell ref="BE137:BG137"/>
    <mergeCell ref="BH137:BI137"/>
    <mergeCell ref="BJ137:BL137"/>
    <mergeCell ref="AI137:AJ137"/>
    <mergeCell ref="AK137:AM137"/>
    <mergeCell ref="AN137:AO137"/>
    <mergeCell ref="AP137:AR137"/>
    <mergeCell ref="AS137:AT137"/>
    <mergeCell ref="AU137:AW137"/>
    <mergeCell ref="T137:U137"/>
    <mergeCell ref="V137:X137"/>
    <mergeCell ref="Y137:Z137"/>
    <mergeCell ref="AA137:AC137"/>
    <mergeCell ref="BJ140:BL140"/>
    <mergeCell ref="AI140:AJ140"/>
    <mergeCell ref="A139:D142"/>
    <mergeCell ref="E139:F139"/>
    <mergeCell ref="G139:I139"/>
    <mergeCell ref="L139:N139"/>
    <mergeCell ref="Q139:S139"/>
    <mergeCell ref="V139:X139"/>
    <mergeCell ref="AA139:AC139"/>
    <mergeCell ref="AF139:AH139"/>
    <mergeCell ref="AK139:AM139"/>
    <mergeCell ref="BE138:BG138"/>
    <mergeCell ref="BJ138:BL138"/>
    <mergeCell ref="BO138:BQ138"/>
    <mergeCell ref="BT138:BV138"/>
    <mergeCell ref="BY138:CA138"/>
    <mergeCell ref="CD138:CF138"/>
    <mergeCell ref="AA138:AC138"/>
    <mergeCell ref="AF138:AH138"/>
    <mergeCell ref="AK138:AM138"/>
    <mergeCell ref="AP138:AR138"/>
    <mergeCell ref="AU138:AW138"/>
    <mergeCell ref="AZ138:BB138"/>
    <mergeCell ref="BT139:BV139"/>
    <mergeCell ref="BY139:CA139"/>
    <mergeCell ref="CD139:CF139"/>
    <mergeCell ref="AK140:AM140"/>
    <mergeCell ref="AN140:AO140"/>
    <mergeCell ref="AP140:AR140"/>
    <mergeCell ref="AS140:AT140"/>
    <mergeCell ref="AU140:AW140"/>
    <mergeCell ref="T140:U140"/>
    <mergeCell ref="CB140:CC140"/>
    <mergeCell ref="CD140:CF140"/>
    <mergeCell ref="CI139:CK139"/>
    <mergeCell ref="E140:F140"/>
    <mergeCell ref="G140:I140"/>
    <mergeCell ref="J140:K140"/>
    <mergeCell ref="L140:N140"/>
    <mergeCell ref="O140:P140"/>
    <mergeCell ref="Q140:S140"/>
    <mergeCell ref="AP139:AR139"/>
    <mergeCell ref="AU139:AW139"/>
    <mergeCell ref="AZ139:BB139"/>
    <mergeCell ref="BE139:BG139"/>
    <mergeCell ref="BJ139:BL139"/>
    <mergeCell ref="BO139:BQ139"/>
    <mergeCell ref="CI138:CK138"/>
    <mergeCell ref="E141:F141"/>
    <mergeCell ref="G141:I141"/>
    <mergeCell ref="J141:K141"/>
    <mergeCell ref="L141:N141"/>
    <mergeCell ref="O141:P141"/>
    <mergeCell ref="BM140:BN140"/>
    <mergeCell ref="BO140:BQ140"/>
    <mergeCell ref="BR140:BS140"/>
    <mergeCell ref="BT140:BV140"/>
    <mergeCell ref="BW140:BX140"/>
    <mergeCell ref="BY140:CA140"/>
    <mergeCell ref="AX140:AY140"/>
    <mergeCell ref="AZ140:BB140"/>
    <mergeCell ref="BC140:BD140"/>
    <mergeCell ref="BE140:BG140"/>
    <mergeCell ref="BH140:BI140"/>
    <mergeCell ref="BE141:BG141"/>
    <mergeCell ref="BH141:BI141"/>
    <mergeCell ref="AA140:AC140"/>
    <mergeCell ref="AD140:AE140"/>
    <mergeCell ref="AF140:AH140"/>
    <mergeCell ref="AF141:AH141"/>
    <mergeCell ref="AI141:AJ141"/>
    <mergeCell ref="AK141:AM141"/>
    <mergeCell ref="AN141:AO141"/>
    <mergeCell ref="AP141:AR141"/>
    <mergeCell ref="AS141:AT141"/>
    <mergeCell ref="Q141:S141"/>
    <mergeCell ref="T141:U141"/>
    <mergeCell ref="V141:X141"/>
    <mergeCell ref="Y141:Z141"/>
    <mergeCell ref="AA141:AC141"/>
    <mergeCell ref="AD141:AE141"/>
    <mergeCell ref="V140:X140"/>
    <mergeCell ref="Y140:Z140"/>
    <mergeCell ref="CI142:CK142"/>
    <mergeCell ref="AF142:AH142"/>
    <mergeCell ref="AK142:AM142"/>
    <mergeCell ref="AP142:AR142"/>
    <mergeCell ref="AU142:AW142"/>
    <mergeCell ref="AZ142:BB142"/>
    <mergeCell ref="BE142:BG142"/>
    <mergeCell ref="E142:F142"/>
    <mergeCell ref="G142:I142"/>
    <mergeCell ref="L142:N142"/>
    <mergeCell ref="Q142:S142"/>
    <mergeCell ref="V142:X142"/>
    <mergeCell ref="AA142:AC142"/>
    <mergeCell ref="CG140:CH140"/>
    <mergeCell ref="CI140:CK140"/>
    <mergeCell ref="CL140:CM140"/>
    <mergeCell ref="BY141:CA141"/>
    <mergeCell ref="CB141:CC141"/>
    <mergeCell ref="CD141:CF141"/>
    <mergeCell ref="CG141:CH141"/>
    <mergeCell ref="CI141:CK141"/>
    <mergeCell ref="CL141:CM141"/>
    <mergeCell ref="BJ141:BL141"/>
    <mergeCell ref="BM141:BN141"/>
    <mergeCell ref="BO141:BQ141"/>
    <mergeCell ref="BR141:BS141"/>
    <mergeCell ref="BT141:BV141"/>
    <mergeCell ref="BW141:BX141"/>
    <mergeCell ref="AU141:AW141"/>
    <mergeCell ref="AX141:AY141"/>
    <mergeCell ref="AZ141:BB141"/>
    <mergeCell ref="BC141:BD141"/>
    <mergeCell ref="CD143:CF143"/>
    <mergeCell ref="AA143:AC143"/>
    <mergeCell ref="AF143:AH143"/>
    <mergeCell ref="AK143:AM143"/>
    <mergeCell ref="AP143:AR143"/>
    <mergeCell ref="AU143:AW143"/>
    <mergeCell ref="AZ143:BB143"/>
    <mergeCell ref="E143:F143"/>
    <mergeCell ref="G143:I143"/>
    <mergeCell ref="L143:N143"/>
    <mergeCell ref="Q143:S143"/>
    <mergeCell ref="V143:X143"/>
    <mergeCell ref="BJ142:BL142"/>
    <mergeCell ref="BO142:BQ142"/>
    <mergeCell ref="BT142:BV142"/>
    <mergeCell ref="BY142:CA142"/>
    <mergeCell ref="CD142:CF142"/>
    <mergeCell ref="CL144:CM144"/>
    <mergeCell ref="E145:F145"/>
    <mergeCell ref="G145:I145"/>
    <mergeCell ref="J145:K145"/>
    <mergeCell ref="L145:N145"/>
    <mergeCell ref="O145:P145"/>
    <mergeCell ref="Q145:S145"/>
    <mergeCell ref="T145:U145"/>
    <mergeCell ref="V145:X145"/>
    <mergeCell ref="BT144:BV144"/>
    <mergeCell ref="BW144:BX144"/>
    <mergeCell ref="BY144:CA144"/>
    <mergeCell ref="CB144:CC144"/>
    <mergeCell ref="CD144:CF144"/>
    <mergeCell ref="CG144:CH144"/>
    <mergeCell ref="BE144:BG144"/>
    <mergeCell ref="BH144:BI144"/>
    <mergeCell ref="BJ144:BL144"/>
    <mergeCell ref="BM144:BN144"/>
    <mergeCell ref="BO144:BQ144"/>
    <mergeCell ref="BR144:BS144"/>
    <mergeCell ref="AP144:AR144"/>
    <mergeCell ref="AS144:AT144"/>
    <mergeCell ref="AU144:AW144"/>
    <mergeCell ref="AX144:AY144"/>
    <mergeCell ref="AZ144:BB144"/>
    <mergeCell ref="BC144:BD144"/>
    <mergeCell ref="AA144:AC144"/>
    <mergeCell ref="AD144:AE144"/>
    <mergeCell ref="AF144:AH144"/>
    <mergeCell ref="AI144:AJ144"/>
    <mergeCell ref="AK144:AM144"/>
    <mergeCell ref="CL145:CM145"/>
    <mergeCell ref="E146:F146"/>
    <mergeCell ref="G146:I146"/>
    <mergeCell ref="L146:N146"/>
    <mergeCell ref="Q146:S146"/>
    <mergeCell ref="V146:X146"/>
    <mergeCell ref="AA146:AC146"/>
    <mergeCell ref="AF146:AH146"/>
    <mergeCell ref="BR145:BS145"/>
    <mergeCell ref="BT145:BV145"/>
    <mergeCell ref="BW145:BX145"/>
    <mergeCell ref="BY145:CA145"/>
    <mergeCell ref="CB145:CC145"/>
    <mergeCell ref="CD145:CF145"/>
    <mergeCell ref="BC145:BD145"/>
    <mergeCell ref="BE145:BG145"/>
    <mergeCell ref="BH145:BI145"/>
    <mergeCell ref="BJ145:BL145"/>
    <mergeCell ref="BM145:BN145"/>
    <mergeCell ref="BO145:BQ145"/>
    <mergeCell ref="AN145:AO145"/>
    <mergeCell ref="AP145:AR145"/>
    <mergeCell ref="AS145:AT145"/>
    <mergeCell ref="AU145:AW145"/>
    <mergeCell ref="AX145:AY145"/>
    <mergeCell ref="AZ145:BB145"/>
    <mergeCell ref="Y145:Z145"/>
    <mergeCell ref="AA145:AC145"/>
    <mergeCell ref="AD145:AE145"/>
    <mergeCell ref="AF145:AH145"/>
    <mergeCell ref="AI145:AJ145"/>
    <mergeCell ref="AK145:AM145"/>
    <mergeCell ref="BO146:BQ146"/>
    <mergeCell ref="BT146:BV146"/>
    <mergeCell ref="BY146:CA146"/>
    <mergeCell ref="CD146:CF146"/>
    <mergeCell ref="CI146:CK146"/>
    <mergeCell ref="A149:BJ149"/>
    <mergeCell ref="AK146:AM146"/>
    <mergeCell ref="AP146:AR146"/>
    <mergeCell ref="AU146:AW146"/>
    <mergeCell ref="AZ146:BB146"/>
    <mergeCell ref="BE146:BG146"/>
    <mergeCell ref="BJ146:BL146"/>
    <mergeCell ref="A143:D146"/>
    <mergeCell ref="CG145:CH145"/>
    <mergeCell ref="CI145:CK145"/>
    <mergeCell ref="CI144:CK144"/>
    <mergeCell ref="AN144:AO144"/>
    <mergeCell ref="CI143:CK143"/>
    <mergeCell ref="E144:F144"/>
    <mergeCell ref="G144:I144"/>
    <mergeCell ref="J144:K144"/>
    <mergeCell ref="L144:N144"/>
    <mergeCell ref="O144:P144"/>
    <mergeCell ref="Q144:S144"/>
    <mergeCell ref="T144:U144"/>
    <mergeCell ref="V144:X144"/>
    <mergeCell ref="Y144:Z144"/>
    <mergeCell ref="BE143:BG143"/>
    <mergeCell ref="BJ143:BL143"/>
    <mergeCell ref="BO143:BQ143"/>
    <mergeCell ref="BT143:BV143"/>
    <mergeCell ref="BY143:CA143"/>
    <mergeCell ref="B151:F151"/>
    <mergeCell ref="G151:J151"/>
    <mergeCell ref="K151:N151"/>
    <mergeCell ref="O151:P151"/>
    <mergeCell ref="Q151:R151"/>
    <mergeCell ref="S151:V151"/>
    <mergeCell ref="W151:Y151"/>
    <mergeCell ref="Z151:AA151"/>
    <mergeCell ref="AP150:AS150"/>
    <mergeCell ref="AT150:AU150"/>
    <mergeCell ref="AV150:AW150"/>
    <mergeCell ref="AX150:BA150"/>
    <mergeCell ref="BB150:BD150"/>
    <mergeCell ref="BE150:BF150"/>
    <mergeCell ref="W150:Y150"/>
    <mergeCell ref="Z150:AA150"/>
    <mergeCell ref="AB150:AC150"/>
    <mergeCell ref="AD150:AE150"/>
    <mergeCell ref="AG150:AK150"/>
    <mergeCell ref="AL150:AO150"/>
    <mergeCell ref="B150:F150"/>
    <mergeCell ref="G150:J150"/>
    <mergeCell ref="K150:N150"/>
    <mergeCell ref="O150:P150"/>
    <mergeCell ref="Q150:R150"/>
    <mergeCell ref="S150:V150"/>
    <mergeCell ref="K152:N152"/>
    <mergeCell ref="O152:P152"/>
    <mergeCell ref="Q152:R152"/>
    <mergeCell ref="S152:V152"/>
    <mergeCell ref="AV151:AW151"/>
    <mergeCell ref="AX151:BA151"/>
    <mergeCell ref="BB151:BD151"/>
    <mergeCell ref="BE151:BF151"/>
    <mergeCell ref="BG151:BH151"/>
    <mergeCell ref="BI151:BJ151"/>
    <mergeCell ref="AB151:AC151"/>
    <mergeCell ref="AD151:AE151"/>
    <mergeCell ref="AG151:AK151"/>
    <mergeCell ref="AL151:AO151"/>
    <mergeCell ref="AP151:AS151"/>
    <mergeCell ref="AT151:AU151"/>
    <mergeCell ref="BG150:BH150"/>
    <mergeCell ref="BI150:BJ150"/>
    <mergeCell ref="BG153:BH153"/>
    <mergeCell ref="BI153:BJ153"/>
    <mergeCell ref="AB153:AC153"/>
    <mergeCell ref="AD153:AE153"/>
    <mergeCell ref="AG153:AK153"/>
    <mergeCell ref="AL153:AO153"/>
    <mergeCell ref="AP153:AS153"/>
    <mergeCell ref="AT153:AU153"/>
    <mergeCell ref="BG152:BH152"/>
    <mergeCell ref="BI152:BJ152"/>
    <mergeCell ref="B153:F153"/>
    <mergeCell ref="G153:J153"/>
    <mergeCell ref="K153:N153"/>
    <mergeCell ref="O153:P153"/>
    <mergeCell ref="Q153:R153"/>
    <mergeCell ref="S153:V153"/>
    <mergeCell ref="W153:Y153"/>
    <mergeCell ref="Z153:AA153"/>
    <mergeCell ref="AP152:AS152"/>
    <mergeCell ref="AT152:AU152"/>
    <mergeCell ref="AV152:AW152"/>
    <mergeCell ref="AX152:BA152"/>
    <mergeCell ref="BB152:BD152"/>
    <mergeCell ref="BE152:BF152"/>
    <mergeCell ref="W152:Y152"/>
    <mergeCell ref="Z152:AA152"/>
    <mergeCell ref="AB152:AC152"/>
    <mergeCell ref="AD152:AE152"/>
    <mergeCell ref="AG152:AK152"/>
    <mergeCell ref="AL152:AO152"/>
    <mergeCell ref="B152:F152"/>
    <mergeCell ref="G152:J152"/>
    <mergeCell ref="AB158:AC158"/>
    <mergeCell ref="AD158:AE158"/>
    <mergeCell ref="AL158:AO158"/>
    <mergeCell ref="BG154:BH154"/>
    <mergeCell ref="BI154:BJ154"/>
    <mergeCell ref="B155:F155"/>
    <mergeCell ref="G155:J155"/>
    <mergeCell ref="K155:N155"/>
    <mergeCell ref="O155:P155"/>
    <mergeCell ref="Q155:R155"/>
    <mergeCell ref="S155:V155"/>
    <mergeCell ref="W155:Y155"/>
    <mergeCell ref="Z155:AA155"/>
    <mergeCell ref="AP154:AS154"/>
    <mergeCell ref="AT154:AU154"/>
    <mergeCell ref="AV154:AW154"/>
    <mergeCell ref="AX154:BA154"/>
    <mergeCell ref="BB154:BD154"/>
    <mergeCell ref="BE154:BF154"/>
    <mergeCell ref="W154:Y154"/>
    <mergeCell ref="Z154:AA154"/>
    <mergeCell ref="AB154:AC154"/>
    <mergeCell ref="AD154:AE154"/>
    <mergeCell ref="AG154:AK154"/>
    <mergeCell ref="AL154:AO154"/>
    <mergeCell ref="B154:F154"/>
    <mergeCell ref="G154:J154"/>
    <mergeCell ref="K154:N154"/>
    <mergeCell ref="O154:P154"/>
    <mergeCell ref="Q154:R154"/>
    <mergeCell ref="S154:V154"/>
    <mergeCell ref="BG155:BH155"/>
    <mergeCell ref="B156:F156"/>
    <mergeCell ref="G156:J156"/>
    <mergeCell ref="K156:N156"/>
    <mergeCell ref="O156:P156"/>
    <mergeCell ref="Q156:R156"/>
    <mergeCell ref="S156:V156"/>
    <mergeCell ref="AG155:AK155"/>
    <mergeCell ref="AL155:AO155"/>
    <mergeCell ref="AP155:AS155"/>
    <mergeCell ref="AT155:AU155"/>
    <mergeCell ref="BG156:BH156"/>
    <mergeCell ref="BI156:BJ156"/>
    <mergeCell ref="AP156:AS156"/>
    <mergeCell ref="AT156:AU156"/>
    <mergeCell ref="AV156:AW156"/>
    <mergeCell ref="AX156:BA156"/>
    <mergeCell ref="BB156:BD156"/>
    <mergeCell ref="BE156:BF156"/>
    <mergeCell ref="W156:Y156"/>
    <mergeCell ref="Z156:AA156"/>
    <mergeCell ref="AB156:AC156"/>
    <mergeCell ref="AD156:AE156"/>
    <mergeCell ref="AG156:AK156"/>
    <mergeCell ref="AL156:AO156"/>
    <mergeCell ref="BI155:BJ155"/>
    <mergeCell ref="AB155:AC155"/>
    <mergeCell ref="AD155:AE155"/>
    <mergeCell ref="BG157:BH157"/>
    <mergeCell ref="BI157:BJ157"/>
    <mergeCell ref="AB157:AC157"/>
    <mergeCell ref="AD157:AE157"/>
    <mergeCell ref="AG157:AK157"/>
    <mergeCell ref="AL157:AO157"/>
    <mergeCell ref="AP157:AS157"/>
    <mergeCell ref="AT157:AU157"/>
    <mergeCell ref="B157:F157"/>
    <mergeCell ref="G157:J157"/>
    <mergeCell ref="K157:N157"/>
    <mergeCell ref="O157:P157"/>
    <mergeCell ref="Q157:R157"/>
    <mergeCell ref="S157:V157"/>
    <mergeCell ref="W157:Y157"/>
    <mergeCell ref="Z157:AA157"/>
    <mergeCell ref="B158:F158"/>
    <mergeCell ref="G158:J158"/>
    <mergeCell ref="K158:N158"/>
    <mergeCell ref="O158:P158"/>
    <mergeCell ref="Q158:R158"/>
    <mergeCell ref="S158:V158"/>
    <mergeCell ref="BG158:BH158"/>
    <mergeCell ref="BI158:BJ158"/>
    <mergeCell ref="AP158:AS158"/>
    <mergeCell ref="AT158:AU158"/>
    <mergeCell ref="AV158:AW158"/>
    <mergeCell ref="AX158:BA158"/>
    <mergeCell ref="BB158:BD158"/>
    <mergeCell ref="BE158:BF158"/>
    <mergeCell ref="W158:Y158"/>
    <mergeCell ref="Z158:AA158"/>
    <mergeCell ref="BI159:BJ159"/>
    <mergeCell ref="AB159:AC159"/>
    <mergeCell ref="AD159:AE159"/>
    <mergeCell ref="AG159:AK159"/>
    <mergeCell ref="AL159:AO159"/>
    <mergeCell ref="AP159:AS159"/>
    <mergeCell ref="AT159:AU159"/>
    <mergeCell ref="BB160:BD160"/>
    <mergeCell ref="B159:F159"/>
    <mergeCell ref="G159:J159"/>
    <mergeCell ref="K159:N159"/>
    <mergeCell ref="O159:P159"/>
    <mergeCell ref="Q159:R159"/>
    <mergeCell ref="S159:V159"/>
    <mergeCell ref="W159:Y159"/>
    <mergeCell ref="Z159:AA159"/>
    <mergeCell ref="BG160:BH160"/>
    <mergeCell ref="BI160:BJ160"/>
    <mergeCell ref="AP160:AS160"/>
    <mergeCell ref="AT160:AU160"/>
    <mergeCell ref="AV160:AW160"/>
    <mergeCell ref="AX160:BA160"/>
    <mergeCell ref="B160:F160"/>
    <mergeCell ref="G160:J160"/>
    <mergeCell ref="K160:N160"/>
    <mergeCell ref="O160:P160"/>
    <mergeCell ref="Q160:R160"/>
    <mergeCell ref="S160:V160"/>
    <mergeCell ref="BG159:BH159"/>
    <mergeCell ref="AN122:AO122"/>
    <mergeCell ref="AP122:AR122"/>
    <mergeCell ref="BE160:BF160"/>
    <mergeCell ref="W160:Y160"/>
    <mergeCell ref="Z160:AA160"/>
    <mergeCell ref="AB160:AC160"/>
    <mergeCell ref="AD160:AE160"/>
    <mergeCell ref="AG160:AK160"/>
    <mergeCell ref="AL160:AO160"/>
    <mergeCell ref="AV157:AW157"/>
    <mergeCell ref="AX157:BA157"/>
    <mergeCell ref="BB157:BD157"/>
    <mergeCell ref="BE157:BF157"/>
    <mergeCell ref="AV155:AW155"/>
    <mergeCell ref="AX155:BA155"/>
    <mergeCell ref="BB155:BD155"/>
    <mergeCell ref="BE155:BF155"/>
    <mergeCell ref="BE153:BF153"/>
    <mergeCell ref="AG158:AK158"/>
    <mergeCell ref="AV159:AW159"/>
    <mergeCell ref="AX159:BA159"/>
    <mergeCell ref="BB159:BD159"/>
    <mergeCell ref="BE159:BF159"/>
    <mergeCell ref="AV153:AW153"/>
    <mergeCell ref="AX153:BA153"/>
    <mergeCell ref="BB153:BD153"/>
    <mergeCell ref="AI126:AJ126"/>
    <mergeCell ref="AK126:AM126"/>
    <mergeCell ref="AN126:AO126"/>
    <mergeCell ref="AP126:AR126"/>
    <mergeCell ref="AA125:AC125"/>
    <mergeCell ref="AF125:AH125"/>
    <mergeCell ref="U73:X73"/>
    <mergeCell ref="U74:X74"/>
    <mergeCell ref="U75:X75"/>
    <mergeCell ref="U76:X76"/>
    <mergeCell ref="U77:X77"/>
    <mergeCell ref="Y71:AD72"/>
    <mergeCell ref="Y73:AD73"/>
    <mergeCell ref="Y74:AD74"/>
    <mergeCell ref="Y75:AD75"/>
    <mergeCell ref="Y76:AD76"/>
    <mergeCell ref="Y77:AD77"/>
    <mergeCell ref="U79:X80"/>
    <mergeCell ref="Y79:AD80"/>
    <mergeCell ref="Y81:AD81"/>
    <mergeCell ref="U82:X82"/>
    <mergeCell ref="Y82:AD82"/>
    <mergeCell ref="L90:O90"/>
    <mergeCell ref="P90:T90"/>
    <mergeCell ref="Y90:AD90"/>
    <mergeCell ref="Y83:AD83"/>
    <mergeCell ref="Y84:AD84"/>
    <mergeCell ref="Y85:AD85"/>
    <mergeCell ref="P87:T88"/>
    <mergeCell ref="U87:X88"/>
    <mergeCell ref="Y87:AD88"/>
    <mergeCell ref="G74:K74"/>
    <mergeCell ref="G75:K75"/>
    <mergeCell ref="G76:K76"/>
    <mergeCell ref="G77:K77"/>
    <mergeCell ref="L71:O72"/>
    <mergeCell ref="L73:O73"/>
    <mergeCell ref="L74:O74"/>
    <mergeCell ref="L75:O75"/>
    <mergeCell ref="L76:O76"/>
    <mergeCell ref="L77:O77"/>
    <mergeCell ref="P71:T72"/>
    <mergeCell ref="P73:T73"/>
    <mergeCell ref="P74:T74"/>
    <mergeCell ref="G81:K81"/>
    <mergeCell ref="L81:O81"/>
    <mergeCell ref="P81:T81"/>
    <mergeCell ref="U90:X90"/>
    <mergeCell ref="G83:K83"/>
    <mergeCell ref="L83:O83"/>
    <mergeCell ref="P83:T83"/>
    <mergeCell ref="U83:X83"/>
    <mergeCell ref="G84:K84"/>
    <mergeCell ref="L84:O84"/>
    <mergeCell ref="U71:X72"/>
    <mergeCell ref="P84:T84"/>
    <mergeCell ref="U84:X84"/>
    <mergeCell ref="G85:K85"/>
    <mergeCell ref="L85:O85"/>
    <mergeCell ref="P85:T85"/>
    <mergeCell ref="U85:X85"/>
    <mergeCell ref="G87:K88"/>
    <mergeCell ref="L87:O88"/>
    <mergeCell ref="G89:K89"/>
    <mergeCell ref="L89:O89"/>
    <mergeCell ref="P89:T89"/>
    <mergeCell ref="U89:X89"/>
    <mergeCell ref="Y89:AD89"/>
    <mergeCell ref="G90:K90"/>
    <mergeCell ref="A21:F21"/>
    <mergeCell ref="G21:I21"/>
    <mergeCell ref="L21:N21"/>
    <mergeCell ref="Q21:S21"/>
    <mergeCell ref="V21:X21"/>
    <mergeCell ref="AA21:AC21"/>
    <mergeCell ref="AF21:AH21"/>
    <mergeCell ref="AK21:AM21"/>
    <mergeCell ref="AP21:AR21"/>
    <mergeCell ref="AU21:AW21"/>
    <mergeCell ref="AZ21:BB21"/>
    <mergeCell ref="A23:F23"/>
    <mergeCell ref="G23:I23"/>
    <mergeCell ref="L23:N23"/>
    <mergeCell ref="Q23:S23"/>
    <mergeCell ref="V23:X23"/>
    <mergeCell ref="AA23:AC23"/>
    <mergeCell ref="AF23:AH23"/>
    <mergeCell ref="AK23:AM23"/>
    <mergeCell ref="AP23:AR23"/>
    <mergeCell ref="AU23:AW23"/>
    <mergeCell ref="AZ23:BB23"/>
    <mergeCell ref="J26:K26"/>
    <mergeCell ref="J27:K27"/>
    <mergeCell ref="J28:K28"/>
    <mergeCell ref="J29:K29"/>
    <mergeCell ref="BE21:BG21"/>
    <mergeCell ref="BJ21:BL21"/>
    <mergeCell ref="BO21:BQ21"/>
    <mergeCell ref="BT21:BV21"/>
    <mergeCell ref="BY21:CA21"/>
    <mergeCell ref="CD21:CF21"/>
    <mergeCell ref="CI21:CK21"/>
    <mergeCell ref="A22:F22"/>
    <mergeCell ref="G22:I22"/>
    <mergeCell ref="L22:N22"/>
    <mergeCell ref="Q22:S22"/>
    <mergeCell ref="V22:X22"/>
    <mergeCell ref="AA22:AC22"/>
    <mergeCell ref="AF22:AH22"/>
    <mergeCell ref="AK22:AM22"/>
    <mergeCell ref="AP22:AR22"/>
    <mergeCell ref="AU22:AW22"/>
    <mergeCell ref="AZ22:BB22"/>
    <mergeCell ref="BE22:BG22"/>
    <mergeCell ref="BJ22:BL22"/>
    <mergeCell ref="BO22:BQ22"/>
    <mergeCell ref="BT22:BV22"/>
    <mergeCell ref="BY22:CA22"/>
    <mergeCell ref="CD22:CF22"/>
    <mergeCell ref="CI22:CK22"/>
    <mergeCell ref="BE23:BG23"/>
    <mergeCell ref="BJ23:BL23"/>
    <mergeCell ref="BO23:BQ23"/>
    <mergeCell ref="BT23:BV23"/>
    <mergeCell ref="BY23:CA23"/>
    <mergeCell ref="CD23:CF23"/>
    <mergeCell ref="CI23:CK23"/>
    <mergeCell ref="A24:F24"/>
    <mergeCell ref="G24:I24"/>
    <mergeCell ref="L24:N24"/>
    <mergeCell ref="Q24:S24"/>
    <mergeCell ref="V24:X24"/>
    <mergeCell ref="AA24:AC24"/>
    <mergeCell ref="AF24:AH24"/>
    <mergeCell ref="AK24:AM24"/>
    <mergeCell ref="AP24:AR24"/>
    <mergeCell ref="AU24:AW24"/>
    <mergeCell ref="AZ24:BB24"/>
    <mergeCell ref="BE24:BG24"/>
    <mergeCell ref="BJ24:BL24"/>
    <mergeCell ref="BO24:BQ24"/>
    <mergeCell ref="BT24:BV24"/>
    <mergeCell ref="BY24:CA24"/>
    <mergeCell ref="CD24:CF24"/>
    <mergeCell ref="CI24:CK24"/>
    <mergeCell ref="BM26:BN26"/>
    <mergeCell ref="BM27:BN27"/>
    <mergeCell ref="BM28:BN28"/>
    <mergeCell ref="BM29:BN29"/>
    <mergeCell ref="BW26:BX26"/>
    <mergeCell ref="BW27:BX27"/>
    <mergeCell ref="BW28:BX28"/>
    <mergeCell ref="BW29:BX29"/>
    <mergeCell ref="O26:P26"/>
    <mergeCell ref="O27:P27"/>
    <mergeCell ref="O28:P28"/>
    <mergeCell ref="O29:P29"/>
    <mergeCell ref="T26:U26"/>
    <mergeCell ref="T27:U27"/>
    <mergeCell ref="T28:U28"/>
    <mergeCell ref="T29:U29"/>
    <mergeCell ref="Y26:Z26"/>
    <mergeCell ref="Y27:Z27"/>
    <mergeCell ref="Y28:Z28"/>
    <mergeCell ref="Y29:Z29"/>
    <mergeCell ref="AI26:AJ26"/>
    <mergeCell ref="AI27:AJ27"/>
    <mergeCell ref="AI28:AJ28"/>
    <mergeCell ref="AI29:AJ29"/>
    <mergeCell ref="AN26:AO26"/>
    <mergeCell ref="AN27:AO27"/>
    <mergeCell ref="AN28:AO28"/>
    <mergeCell ref="AN29:AO29"/>
    <mergeCell ref="BJ29:BL29"/>
    <mergeCell ref="BO29:BQ29"/>
    <mergeCell ref="BE26:BG26"/>
    <mergeCell ref="CB26:CC26"/>
    <mergeCell ref="CB27:CC27"/>
    <mergeCell ref="CB28:CC28"/>
    <mergeCell ref="CB29:CC29"/>
    <mergeCell ref="CG26:CH26"/>
    <mergeCell ref="CG27:CH27"/>
    <mergeCell ref="CG28:CH28"/>
    <mergeCell ref="CG29:CH29"/>
    <mergeCell ref="AD26:AE26"/>
    <mergeCell ref="AD27:AE27"/>
    <mergeCell ref="AD28:AE28"/>
    <mergeCell ref="AD29:AE29"/>
    <mergeCell ref="AX26:AY26"/>
    <mergeCell ref="AX27:AY27"/>
    <mergeCell ref="AX28:AY28"/>
    <mergeCell ref="AX29:AY29"/>
    <mergeCell ref="BR26:BS26"/>
    <mergeCell ref="BR27:BS27"/>
    <mergeCell ref="BR28:BS28"/>
    <mergeCell ref="BR29:BS29"/>
    <mergeCell ref="AS26:AT26"/>
    <mergeCell ref="AS27:AT27"/>
    <mergeCell ref="AS28:AT28"/>
    <mergeCell ref="AS29:AT29"/>
    <mergeCell ref="BC26:BD26"/>
    <mergeCell ref="BC27:BD27"/>
    <mergeCell ref="BC28:BD28"/>
    <mergeCell ref="BC29:BD29"/>
    <mergeCell ref="BH26:BI26"/>
    <mergeCell ref="BH27:BI27"/>
    <mergeCell ref="BH28:BI28"/>
    <mergeCell ref="BH29:BI29"/>
    <mergeCell ref="CL26:CM26"/>
    <mergeCell ref="CL27:CM27"/>
    <mergeCell ref="CL28:CM28"/>
    <mergeCell ref="CL29:CM29"/>
    <mergeCell ref="A37:F37"/>
    <mergeCell ref="G37:I37"/>
    <mergeCell ref="J37:K37"/>
    <mergeCell ref="L37:N37"/>
    <mergeCell ref="O37:P37"/>
    <mergeCell ref="Q37:S37"/>
    <mergeCell ref="T37:U37"/>
    <mergeCell ref="V37:X37"/>
    <mergeCell ref="Y37:Z37"/>
    <mergeCell ref="AA37:AC37"/>
    <mergeCell ref="AD37:AE37"/>
    <mergeCell ref="AF37:AH37"/>
    <mergeCell ref="AI37:AJ37"/>
    <mergeCell ref="AK37:AM37"/>
    <mergeCell ref="AN37:AO37"/>
    <mergeCell ref="AP37:AR37"/>
    <mergeCell ref="AS37:AT37"/>
    <mergeCell ref="AU37:AW37"/>
    <mergeCell ref="AX37:AY37"/>
    <mergeCell ref="AZ37:BB37"/>
    <mergeCell ref="BC37:BD37"/>
    <mergeCell ref="BE37:BG37"/>
    <mergeCell ref="BH37:BI37"/>
    <mergeCell ref="BJ37:BL37"/>
    <mergeCell ref="BM37:BN37"/>
    <mergeCell ref="BO37:BQ37"/>
    <mergeCell ref="BR37:BS37"/>
    <mergeCell ref="BT37:BV37"/>
    <mergeCell ref="CI37:CK37"/>
    <mergeCell ref="CL37:CM37"/>
    <mergeCell ref="A38:F38"/>
    <mergeCell ref="G38:I38"/>
    <mergeCell ref="J38:K38"/>
    <mergeCell ref="L38:N38"/>
    <mergeCell ref="O38:P38"/>
    <mergeCell ref="Q38:S38"/>
    <mergeCell ref="T38:U38"/>
    <mergeCell ref="V38:X38"/>
    <mergeCell ref="Y38:Z38"/>
    <mergeCell ref="AA38:AC38"/>
    <mergeCell ref="AD38:AE38"/>
    <mergeCell ref="AF38:AH38"/>
    <mergeCell ref="AI38:AJ38"/>
    <mergeCell ref="AK38:AM38"/>
    <mergeCell ref="AN38:AO38"/>
    <mergeCell ref="AP38:AR38"/>
    <mergeCell ref="AS38:AT38"/>
    <mergeCell ref="AU38:AW38"/>
    <mergeCell ref="AX38:AY38"/>
    <mergeCell ref="AZ38:BB38"/>
    <mergeCell ref="BC38:BD38"/>
    <mergeCell ref="BE38:BG38"/>
    <mergeCell ref="BH38:BI38"/>
    <mergeCell ref="BJ38:BL38"/>
    <mergeCell ref="BM38:BN38"/>
    <mergeCell ref="BO38:BQ38"/>
    <mergeCell ref="BR38:BS38"/>
    <mergeCell ref="BT38:BV38"/>
    <mergeCell ref="BW38:BX38"/>
    <mergeCell ref="BY38:CA38"/>
    <mergeCell ref="CB38:CC38"/>
    <mergeCell ref="CD38:CF38"/>
    <mergeCell ref="CG38:CH38"/>
    <mergeCell ref="CI38:CK38"/>
    <mergeCell ref="CL38:CM38"/>
    <mergeCell ref="A39:F39"/>
    <mergeCell ref="G39:I39"/>
    <mergeCell ref="J39:K39"/>
    <mergeCell ref="L39:N39"/>
    <mergeCell ref="O39:P39"/>
    <mergeCell ref="Q39:S39"/>
    <mergeCell ref="T39:U39"/>
    <mergeCell ref="V39:X39"/>
    <mergeCell ref="Y39:Z39"/>
    <mergeCell ref="AA39:AC39"/>
    <mergeCell ref="AD39:AE39"/>
    <mergeCell ref="AF39:AH39"/>
    <mergeCell ref="AI39:AJ39"/>
    <mergeCell ref="AK39:AM39"/>
    <mergeCell ref="AN39:AO39"/>
    <mergeCell ref="AP39:AR39"/>
    <mergeCell ref="AS39:AT39"/>
    <mergeCell ref="AU39:AW39"/>
    <mergeCell ref="AX39:AY39"/>
    <mergeCell ref="AZ39:BB39"/>
    <mergeCell ref="BC39:BD39"/>
    <mergeCell ref="BE39:BG39"/>
    <mergeCell ref="BJ39:BL39"/>
    <mergeCell ref="BM39:BN39"/>
    <mergeCell ref="BO39:BQ39"/>
    <mergeCell ref="BR39:BS39"/>
    <mergeCell ref="BT39:BV39"/>
    <mergeCell ref="BW39:BX39"/>
    <mergeCell ref="BY39:CA39"/>
    <mergeCell ref="CB39:CC39"/>
    <mergeCell ref="CD39:CF39"/>
    <mergeCell ref="CG39:CH39"/>
    <mergeCell ref="CI39:CK39"/>
    <mergeCell ref="CL39:CM39"/>
    <mergeCell ref="A40:F40"/>
    <mergeCell ref="G40:I40"/>
    <mergeCell ref="J40:K40"/>
    <mergeCell ref="L40:N40"/>
    <mergeCell ref="O40:P40"/>
    <mergeCell ref="Q40:S40"/>
    <mergeCell ref="T40:U40"/>
    <mergeCell ref="V40:X40"/>
    <mergeCell ref="Y40:Z40"/>
    <mergeCell ref="AA40:AC40"/>
    <mergeCell ref="AD40:AE40"/>
    <mergeCell ref="AF40:AH40"/>
    <mergeCell ref="AI40:AJ40"/>
    <mergeCell ref="AK40:AM40"/>
    <mergeCell ref="AN40:AO40"/>
    <mergeCell ref="AP40:AR40"/>
    <mergeCell ref="AS40:AT40"/>
    <mergeCell ref="AU40:AW40"/>
    <mergeCell ref="AX40:AY40"/>
    <mergeCell ref="CL40:CM40"/>
    <mergeCell ref="BH39:BI39"/>
    <mergeCell ref="A43:F43"/>
    <mergeCell ref="G43:I43"/>
    <mergeCell ref="J43:K43"/>
    <mergeCell ref="L43:N43"/>
    <mergeCell ref="O43:P43"/>
    <mergeCell ref="Q43:S43"/>
    <mergeCell ref="T43:U43"/>
    <mergeCell ref="V43:X43"/>
    <mergeCell ref="Y43:Z43"/>
    <mergeCell ref="AA43:AC43"/>
    <mergeCell ref="AD43:AE43"/>
    <mergeCell ref="AF43:AH43"/>
    <mergeCell ref="AI43:AJ43"/>
    <mergeCell ref="AK43:AM43"/>
    <mergeCell ref="AN43:AO43"/>
    <mergeCell ref="AP43:AR43"/>
    <mergeCell ref="AF42:AH42"/>
    <mergeCell ref="AI42:AJ42"/>
    <mergeCell ref="AK42:AM42"/>
    <mergeCell ref="AN42:AO42"/>
    <mergeCell ref="AP42:AR42"/>
    <mergeCell ref="G42:I42"/>
    <mergeCell ref="J42:K42"/>
    <mergeCell ref="L42:N42"/>
    <mergeCell ref="O42:P42"/>
    <mergeCell ref="AS42:AT42"/>
    <mergeCell ref="Q42:S42"/>
    <mergeCell ref="T42:U42"/>
    <mergeCell ref="V42:X42"/>
    <mergeCell ref="Y42:Z42"/>
    <mergeCell ref="AA42:AC42"/>
    <mergeCell ref="AD42:AE42"/>
    <mergeCell ref="CB41:CC41"/>
    <mergeCell ref="CD41:CF41"/>
    <mergeCell ref="CI41:CK41"/>
    <mergeCell ref="CG43:CH43"/>
    <mergeCell ref="AZ40:BB40"/>
    <mergeCell ref="BC40:BD40"/>
    <mergeCell ref="BE40:BG40"/>
    <mergeCell ref="BH40:BI40"/>
    <mergeCell ref="BJ40:BL40"/>
    <mergeCell ref="BM40:BN40"/>
    <mergeCell ref="BO40:BQ40"/>
    <mergeCell ref="BR40:BS40"/>
    <mergeCell ref="BT40:BV40"/>
    <mergeCell ref="BW40:BX40"/>
    <mergeCell ref="BY40:CA40"/>
    <mergeCell ref="CB40:CC40"/>
    <mergeCell ref="CD40:CF40"/>
    <mergeCell ref="CG40:CH40"/>
    <mergeCell ref="CG41:CH41"/>
    <mergeCell ref="CI40:CK40"/>
    <mergeCell ref="BJ41:BL41"/>
    <mergeCell ref="BM41:BN41"/>
    <mergeCell ref="BO41:BQ41"/>
    <mergeCell ref="BR41:BS41"/>
    <mergeCell ref="BT41:BV41"/>
    <mergeCell ref="BY44:CA44"/>
    <mergeCell ref="AS43:AT43"/>
    <mergeCell ref="AU43:AW43"/>
    <mergeCell ref="AX43:AY43"/>
    <mergeCell ref="AZ43:BB43"/>
    <mergeCell ref="BC43:BD43"/>
    <mergeCell ref="BE43:BG43"/>
    <mergeCell ref="BH43:BI43"/>
    <mergeCell ref="BJ43:BL43"/>
    <mergeCell ref="BM43:BN43"/>
    <mergeCell ref="BO43:BQ43"/>
    <mergeCell ref="BR43:BS43"/>
    <mergeCell ref="BT43:BV43"/>
    <mergeCell ref="BW43:BX43"/>
    <mergeCell ref="BY43:CA43"/>
    <mergeCell ref="CB43:CC43"/>
    <mergeCell ref="CD43:CF43"/>
    <mergeCell ref="BR45:BS45"/>
    <mergeCell ref="CI43:CK43"/>
    <mergeCell ref="CL43:CM43"/>
    <mergeCell ref="A44:F44"/>
    <mergeCell ref="G44:I44"/>
    <mergeCell ref="J44:K44"/>
    <mergeCell ref="L44:N44"/>
    <mergeCell ref="O44:P44"/>
    <mergeCell ref="Q44:S44"/>
    <mergeCell ref="T44:U44"/>
    <mergeCell ref="V44:X44"/>
    <mergeCell ref="Y44:Z44"/>
    <mergeCell ref="AA44:AC44"/>
    <mergeCell ref="AD44:AE44"/>
    <mergeCell ref="AF44:AH44"/>
    <mergeCell ref="AI44:AJ44"/>
    <mergeCell ref="AK44:AM44"/>
    <mergeCell ref="AN44:AO44"/>
    <mergeCell ref="AP44:AR44"/>
    <mergeCell ref="AS44:AT44"/>
    <mergeCell ref="AU44:AW44"/>
    <mergeCell ref="AX44:AY44"/>
    <mergeCell ref="AZ44:BB44"/>
    <mergeCell ref="BC44:BD44"/>
    <mergeCell ref="BE44:BG44"/>
    <mergeCell ref="BH44:BI44"/>
    <mergeCell ref="BJ44:BL44"/>
    <mergeCell ref="BM44:BN44"/>
    <mergeCell ref="BO44:BQ44"/>
    <mergeCell ref="BR44:BS44"/>
    <mergeCell ref="BT44:BV44"/>
    <mergeCell ref="BW44:BX44"/>
    <mergeCell ref="AU46:AW46"/>
    <mergeCell ref="AX46:AY46"/>
    <mergeCell ref="AZ46:BB46"/>
    <mergeCell ref="BC46:BD46"/>
    <mergeCell ref="BE46:BG46"/>
    <mergeCell ref="BH46:BI46"/>
    <mergeCell ref="BJ46:BL46"/>
    <mergeCell ref="CB44:CC44"/>
    <mergeCell ref="CD44:CF44"/>
    <mergeCell ref="CG44:CH44"/>
    <mergeCell ref="CI44:CK44"/>
    <mergeCell ref="CL44:CM44"/>
    <mergeCell ref="A45:F45"/>
    <mergeCell ref="G45:I45"/>
    <mergeCell ref="J45:K45"/>
    <mergeCell ref="L45:N45"/>
    <mergeCell ref="O45:P45"/>
    <mergeCell ref="Q45:S45"/>
    <mergeCell ref="T45:U45"/>
    <mergeCell ref="V45:X45"/>
    <mergeCell ref="Y45:Z45"/>
    <mergeCell ref="AA45:AC45"/>
    <mergeCell ref="AD45:AE45"/>
    <mergeCell ref="AF45:AH45"/>
    <mergeCell ref="AI45:AJ45"/>
    <mergeCell ref="AK45:AM45"/>
    <mergeCell ref="AN45:AO45"/>
    <mergeCell ref="AP45:AR45"/>
    <mergeCell ref="AS45:AT45"/>
    <mergeCell ref="AU45:AW45"/>
    <mergeCell ref="AX45:AY45"/>
    <mergeCell ref="AZ45:BB45"/>
    <mergeCell ref="A46:F46"/>
    <mergeCell ref="G46:I46"/>
    <mergeCell ref="J46:K46"/>
    <mergeCell ref="L46:N46"/>
    <mergeCell ref="O46:P46"/>
    <mergeCell ref="Q46:S46"/>
    <mergeCell ref="T46:U46"/>
    <mergeCell ref="V46:X46"/>
    <mergeCell ref="Y46:Z46"/>
    <mergeCell ref="AA46:AC46"/>
    <mergeCell ref="AD46:AE46"/>
    <mergeCell ref="AF46:AH46"/>
    <mergeCell ref="AI46:AJ46"/>
    <mergeCell ref="AK46:AM46"/>
    <mergeCell ref="AN46:AO46"/>
    <mergeCell ref="AP46:AR46"/>
    <mergeCell ref="AS46:AT46"/>
    <mergeCell ref="CF57:CH57"/>
    <mergeCell ref="CI57:CJ57"/>
    <mergeCell ref="CF58:CH58"/>
    <mergeCell ref="CI58:CJ58"/>
    <mergeCell ref="BM46:BN46"/>
    <mergeCell ref="BO46:BQ46"/>
    <mergeCell ref="BR46:BS46"/>
    <mergeCell ref="BT46:BV46"/>
    <mergeCell ref="BW46:BX46"/>
    <mergeCell ref="BY46:CA46"/>
    <mergeCell ref="CB46:CC46"/>
    <mergeCell ref="CD46:CF46"/>
    <mergeCell ref="CG46:CH46"/>
    <mergeCell ref="CI46:CK46"/>
    <mergeCell ref="CL46:CM46"/>
    <mergeCell ref="BW57:BY57"/>
    <mergeCell ref="BZ57:CB57"/>
    <mergeCell ref="BW56:BY56"/>
    <mergeCell ref="BZ56:CB56"/>
    <mergeCell ref="CF52:CH53"/>
    <mergeCell ref="CI52:CJ53"/>
    <mergeCell ref="CF54:CH54"/>
    <mergeCell ref="CI54:CJ54"/>
    <mergeCell ref="CF55:CH55"/>
    <mergeCell ref="CI55:CJ55"/>
    <mergeCell ref="CD47:CF47"/>
    <mergeCell ref="CG47:CH47"/>
    <mergeCell ref="CI47:CK47"/>
    <mergeCell ref="CF56:CH56"/>
    <mergeCell ref="CI56:CJ56"/>
    <mergeCell ref="BQ55:BV55"/>
    <mergeCell ref="CC55:CE55"/>
    <mergeCell ref="AF30:AH30"/>
    <mergeCell ref="AI30:AJ30"/>
    <mergeCell ref="AK30:AM30"/>
    <mergeCell ref="AN30:AO30"/>
    <mergeCell ref="AP30:AR30"/>
    <mergeCell ref="AS30:AT30"/>
    <mergeCell ref="AU30:AW30"/>
    <mergeCell ref="AX30:AY30"/>
    <mergeCell ref="AZ30:BB30"/>
    <mergeCell ref="BC30:BD30"/>
    <mergeCell ref="BE30:BG30"/>
    <mergeCell ref="BH30:BI30"/>
    <mergeCell ref="BJ30:BL30"/>
    <mergeCell ref="BM30:BN30"/>
    <mergeCell ref="BO30:BQ30"/>
    <mergeCell ref="BR30:BS30"/>
    <mergeCell ref="BT30:BV30"/>
    <mergeCell ref="BW30:BX30"/>
    <mergeCell ref="BY30:CA30"/>
    <mergeCell ref="CB30:CC30"/>
    <mergeCell ref="CD30:CF30"/>
    <mergeCell ref="CG30:CH30"/>
    <mergeCell ref="CI30:CK30"/>
    <mergeCell ref="CL30:CM30"/>
    <mergeCell ref="A31:F31"/>
    <mergeCell ref="G31:I31"/>
    <mergeCell ref="J31:K31"/>
    <mergeCell ref="L31:N31"/>
    <mergeCell ref="O31:P31"/>
    <mergeCell ref="Q31:S31"/>
    <mergeCell ref="T31:U31"/>
    <mergeCell ref="V31:X31"/>
    <mergeCell ref="Y31:Z31"/>
    <mergeCell ref="AA31:AC31"/>
    <mergeCell ref="AD31:AE31"/>
    <mergeCell ref="AF31:AH31"/>
    <mergeCell ref="AI31:AJ31"/>
    <mergeCell ref="AK31:AM31"/>
    <mergeCell ref="AN31:AO31"/>
    <mergeCell ref="AP31:AR31"/>
    <mergeCell ref="AS31:AT31"/>
    <mergeCell ref="AU31:AW31"/>
    <mergeCell ref="AX31:AY31"/>
    <mergeCell ref="AZ31:BB31"/>
    <mergeCell ref="BC31:BD31"/>
    <mergeCell ref="BE31:BG31"/>
    <mergeCell ref="BH31:BI31"/>
    <mergeCell ref="BJ31:BL31"/>
    <mergeCell ref="BM31:BN31"/>
    <mergeCell ref="BO31:BQ31"/>
    <mergeCell ref="BR31:BS31"/>
    <mergeCell ref="BT31:BV31"/>
    <mergeCell ref="BW31:BX31"/>
    <mergeCell ref="BY31:CA31"/>
    <mergeCell ref="CB31:CC31"/>
    <mergeCell ref="CD31:CF31"/>
    <mergeCell ref="CG31:CH31"/>
    <mergeCell ref="CI31:CK31"/>
    <mergeCell ref="CL31:CM31"/>
    <mergeCell ref="A32:F32"/>
    <mergeCell ref="G32:I32"/>
    <mergeCell ref="J32:K32"/>
    <mergeCell ref="L32:N32"/>
    <mergeCell ref="O32:P32"/>
    <mergeCell ref="Q32:S32"/>
    <mergeCell ref="T32:U32"/>
    <mergeCell ref="V32:X32"/>
    <mergeCell ref="Y32:Z32"/>
    <mergeCell ref="AA32:AC32"/>
    <mergeCell ref="AD32:AE32"/>
    <mergeCell ref="AF32:AH32"/>
    <mergeCell ref="AI32:AJ32"/>
    <mergeCell ref="AK32:AM32"/>
    <mergeCell ref="AN32:AO32"/>
    <mergeCell ref="AP32:AR32"/>
    <mergeCell ref="AS32:AT32"/>
    <mergeCell ref="AU32:AW32"/>
    <mergeCell ref="AX32:AY32"/>
    <mergeCell ref="AZ32:BB32"/>
    <mergeCell ref="BC32:BD32"/>
    <mergeCell ref="BE32:BG32"/>
    <mergeCell ref="BH32:BI32"/>
    <mergeCell ref="BJ32:BL32"/>
    <mergeCell ref="BM32:BN32"/>
    <mergeCell ref="BO32:BQ32"/>
    <mergeCell ref="BR32:BS32"/>
    <mergeCell ref="BT32:BV32"/>
    <mergeCell ref="BW32:BX32"/>
    <mergeCell ref="BY32:CA32"/>
    <mergeCell ref="CB32:CC32"/>
    <mergeCell ref="CD32:CF32"/>
    <mergeCell ref="CG32:CH32"/>
    <mergeCell ref="CI32:CK32"/>
    <mergeCell ref="CL32:CM32"/>
    <mergeCell ref="AX52:AY53"/>
    <mergeCell ref="BA52:BC53"/>
    <mergeCell ref="BD52:BF53"/>
    <mergeCell ref="BG52:BI53"/>
    <mergeCell ref="BJ52:BK53"/>
    <mergeCell ref="BT45:BV45"/>
    <mergeCell ref="BW45:BX45"/>
    <mergeCell ref="BY45:CA45"/>
    <mergeCell ref="CB45:CC45"/>
    <mergeCell ref="CD45:CF45"/>
    <mergeCell ref="CG45:CH45"/>
    <mergeCell ref="CI45:CK45"/>
    <mergeCell ref="CL45:CM45"/>
    <mergeCell ref="BC45:BD45"/>
    <mergeCell ref="BE45:BG45"/>
    <mergeCell ref="BH45:BI45"/>
    <mergeCell ref="BJ45:BL45"/>
    <mergeCell ref="BM45:BN45"/>
    <mergeCell ref="BO45:BQ45"/>
    <mergeCell ref="BJ54:BK54"/>
    <mergeCell ref="AX55:AY55"/>
    <mergeCell ref="BD55:BF55"/>
    <mergeCell ref="BG55:BI55"/>
    <mergeCell ref="BJ55:BK55"/>
    <mergeCell ref="AX56:AY56"/>
    <mergeCell ref="BD56:BF56"/>
    <mergeCell ref="BG56:BI56"/>
    <mergeCell ref="BJ56:BK56"/>
    <mergeCell ref="AX57:AY57"/>
    <mergeCell ref="BD57:BF57"/>
    <mergeCell ref="BG57:BI57"/>
    <mergeCell ref="BJ57:BK57"/>
    <mergeCell ref="AX58:AY58"/>
    <mergeCell ref="BD58:BF58"/>
    <mergeCell ref="BG58:BI58"/>
    <mergeCell ref="BJ58:BK58"/>
    <mergeCell ref="AX54:AY54"/>
    <mergeCell ref="BD54:BF54"/>
    <mergeCell ref="BG54:BI54"/>
  </mergeCells>
  <phoneticPr fontId="1"/>
  <conditionalFormatting sqref="G25:I29">
    <cfRule type="cellIs" dxfId="82" priority="73" operator="lessThan">
      <formula>G20</formula>
    </cfRule>
  </conditionalFormatting>
  <conditionalFormatting sqref="L25:N29">
    <cfRule type="cellIs" dxfId="81" priority="71" operator="lessThan">
      <formula>L20</formula>
    </cfRule>
  </conditionalFormatting>
  <conditionalFormatting sqref="Q25:S29">
    <cfRule type="cellIs" dxfId="80" priority="69" operator="lessThan">
      <formula>Q20</formula>
    </cfRule>
  </conditionalFormatting>
  <conditionalFormatting sqref="V25:X29">
    <cfRule type="cellIs" dxfId="79" priority="67" operator="lessThan">
      <formula>V20</formula>
    </cfRule>
  </conditionalFormatting>
  <conditionalFormatting sqref="AA54:AB58">
    <cfRule type="cellIs" dxfId="78" priority="39" operator="lessThan">
      <formula>1</formula>
    </cfRule>
  </conditionalFormatting>
  <conditionalFormatting sqref="AA25:AC29">
    <cfRule type="cellIs" dxfId="77" priority="65" operator="lessThan">
      <formula>AA20</formula>
    </cfRule>
  </conditionalFormatting>
  <conditionalFormatting sqref="AF25:AH29">
    <cfRule type="cellIs" dxfId="76" priority="63" operator="lessThan">
      <formula>AF20</formula>
    </cfRule>
  </conditionalFormatting>
  <conditionalFormatting sqref="AF79:AW85">
    <cfRule type="expression" dxfId="75" priority="82">
      <formula>$Z$1="【営業方針会議】"</formula>
    </cfRule>
  </conditionalFormatting>
  <conditionalFormatting sqref="AF87:AW93">
    <cfRule type="expression" dxfId="74" priority="80">
      <formula>$Z$1="【役員会議】"</formula>
    </cfRule>
  </conditionalFormatting>
  <conditionalFormatting sqref="AK25:AM29">
    <cfRule type="cellIs" dxfId="73" priority="61" operator="lessThan">
      <formula>AK20</formula>
    </cfRule>
  </conditionalFormatting>
  <conditionalFormatting sqref="AP25:AR29">
    <cfRule type="cellIs" dxfId="72" priority="59" operator="lessThan">
      <formula>AP20</formula>
    </cfRule>
  </conditionalFormatting>
  <conditionalFormatting sqref="AU25:AW29">
    <cfRule type="cellIs" dxfId="71" priority="57" operator="lessThan">
      <formula>AU20</formula>
    </cfRule>
  </conditionalFormatting>
  <conditionalFormatting sqref="AX54:AY58">
    <cfRule type="cellIs" dxfId="70" priority="3" operator="lessThan">
      <formula>1</formula>
    </cfRule>
  </conditionalFormatting>
  <conditionalFormatting sqref="AX79:BO85">
    <cfRule type="expression" dxfId="69" priority="81">
      <formula>$Z$1="【営業面談A】"</formula>
    </cfRule>
  </conditionalFormatting>
  <conditionalFormatting sqref="AX87:BO93">
    <cfRule type="expression" dxfId="68" priority="79">
      <formula>$Z$1="【営業面談B】"</formula>
    </cfRule>
  </conditionalFormatting>
  <conditionalFormatting sqref="AZ25:BB29">
    <cfRule type="cellIs" dxfId="67" priority="55" operator="lessThan">
      <formula>AZ20</formula>
    </cfRule>
  </conditionalFormatting>
  <conditionalFormatting sqref="BE25:BG29">
    <cfRule type="cellIs" dxfId="66" priority="53" operator="lessThan">
      <formula>BE20</formula>
    </cfRule>
  </conditionalFormatting>
  <conditionalFormatting sqref="BJ54:BK58">
    <cfRule type="cellIs" dxfId="65" priority="1" operator="lessThan">
      <formula>1</formula>
    </cfRule>
  </conditionalFormatting>
  <conditionalFormatting sqref="BJ25:BL29">
    <cfRule type="cellIs" dxfId="64" priority="51" operator="lessThan">
      <formula>BJ20</formula>
    </cfRule>
  </conditionalFormatting>
  <conditionalFormatting sqref="BO25:BQ29">
    <cfRule type="cellIs" dxfId="63" priority="49" operator="lessThan">
      <formula>BO20</formula>
    </cfRule>
  </conditionalFormatting>
  <conditionalFormatting sqref="BQ79:CH85">
    <cfRule type="expression" dxfId="62" priority="78">
      <formula>$Z$1="【営業方針会議】"</formula>
    </cfRule>
  </conditionalFormatting>
  <conditionalFormatting sqref="BQ87:CH93">
    <cfRule type="expression" dxfId="61" priority="76">
      <formula>$Z$1="【役員会議】"</formula>
    </cfRule>
  </conditionalFormatting>
  <conditionalFormatting sqref="BT25:BV29">
    <cfRule type="cellIs" dxfId="60" priority="47" operator="lessThan">
      <formula>BT20</formula>
    </cfRule>
  </conditionalFormatting>
  <conditionalFormatting sqref="BY25:CA29">
    <cfRule type="cellIs" dxfId="59" priority="45" operator="lessThan">
      <formula>BY20</formula>
    </cfRule>
  </conditionalFormatting>
  <conditionalFormatting sqref="CD25:CF29">
    <cfRule type="cellIs" dxfId="58" priority="43" operator="lessThan">
      <formula>CD20</formula>
    </cfRule>
  </conditionalFormatting>
  <conditionalFormatting sqref="CI54:CJ58">
    <cfRule type="cellIs" dxfId="57" priority="37" operator="lessThan">
      <formula>1</formula>
    </cfRule>
  </conditionalFormatting>
  <conditionalFormatting sqref="CI25:CK29">
    <cfRule type="cellIs" dxfId="56" priority="41" operator="lessThan">
      <formula>CI20</formula>
    </cfRule>
  </conditionalFormatting>
  <conditionalFormatting sqref="CI79:CZ85">
    <cfRule type="expression" dxfId="55" priority="77">
      <formula>$Z$1="【営業面談A】"</formula>
    </cfRule>
  </conditionalFormatting>
  <conditionalFormatting sqref="CI87:CZ93">
    <cfRule type="expression" dxfId="54" priority="75">
      <formula>$Z$1="【営業面談B】"</formula>
    </cfRule>
  </conditionalFormatting>
  <pageMargins left="0.70866141732283461" right="0.70866141732283461" top="0.74803149606299213" bottom="0.74803149606299213" header="0.31496062992125984" footer="0.31496062992125984"/>
  <pageSetup paperSize="8" scale="41" orientation="landscape" horizontalDpi="1200" verticalDpi="1200" r:id="rId1"/>
  <rowBreaks count="1" manualBreakCount="1">
    <brk id="93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82D79-92D2-42C9-A81A-0041C0C5F7DB}">
  <sheetPr>
    <tabColor theme="7" tint="0.79998168889431442"/>
    <pageSetUpPr fitToPage="1"/>
  </sheetPr>
  <dimension ref="B1:W25"/>
  <sheetViews>
    <sheetView workbookViewId="0">
      <selection activeCell="F2" sqref="F2"/>
    </sheetView>
  </sheetViews>
  <sheetFormatPr defaultRowHeight="18" x14ac:dyDescent="0.45"/>
  <cols>
    <col min="1" max="1" width="1.8984375" customWidth="1"/>
    <col min="2" max="2" width="6.09765625" customWidth="1"/>
    <col min="3" max="7" width="3.19921875" customWidth="1"/>
    <col min="8" max="8" width="4.3984375" customWidth="1"/>
    <col min="9" max="9" width="7.59765625" customWidth="1"/>
    <col min="10" max="17" width="3.19921875" customWidth="1"/>
    <col min="18" max="18" width="9.8984375" customWidth="1"/>
    <col min="19" max="21" width="3.19921875" customWidth="1"/>
    <col min="22" max="23" width="13" customWidth="1"/>
    <col min="24" max="38" width="4.5" customWidth="1"/>
    <col min="40" max="40" width="4.5" customWidth="1"/>
  </cols>
  <sheetData>
    <row r="1" spans="2:23" ht="24.75" customHeight="1" x14ac:dyDescent="0.55000000000000004">
      <c r="B1" s="66" t="str">
        <f>(MONTH('1課合計'!R1)+2)&amp;"月"</f>
        <v>12月</v>
      </c>
      <c r="C1" s="65" t="s">
        <v>254</v>
      </c>
      <c r="D1" s="24"/>
      <c r="E1" s="24"/>
      <c r="F1" s="67" t="s">
        <v>115</v>
      </c>
      <c r="I1" t="s">
        <v>239</v>
      </c>
      <c r="L1" s="60"/>
    </row>
    <row r="2" spans="2:23" ht="11.25" customHeight="1" x14ac:dyDescent="0.45"/>
    <row r="3" spans="2:23" ht="24.75" customHeight="1" x14ac:dyDescent="0.55000000000000004">
      <c r="B3" s="66" t="str">
        <f>MONTH('1課合計'!R1)&amp;"月"</f>
        <v>10月</v>
      </c>
      <c r="C3" s="64" t="s">
        <v>98</v>
      </c>
      <c r="G3" t="s">
        <v>93</v>
      </c>
      <c r="I3" s="71">
        <f>SUMIFS(予算!目標見積数,予算!対象ユーザー名,F1,予算!予算月,B1)</f>
        <v>0</v>
      </c>
      <c r="K3" t="s">
        <v>241</v>
      </c>
      <c r="N3" t="s">
        <v>242</v>
      </c>
      <c r="R3" s="69" t="e">
        <f>M10/(I5/100)/R5</f>
        <v>#DIV/0!</v>
      </c>
      <c r="T3" t="s">
        <v>241</v>
      </c>
    </row>
    <row r="4" spans="2:23" ht="18.75" customHeight="1" x14ac:dyDescent="0.55000000000000004">
      <c r="B4" s="66"/>
      <c r="C4" s="64"/>
      <c r="I4" s="6"/>
      <c r="R4" s="69"/>
    </row>
    <row r="5" spans="2:23" ht="24.75" customHeight="1" x14ac:dyDescent="0.55000000000000004">
      <c r="B5" s="66" t="s">
        <v>250</v>
      </c>
      <c r="C5" s="64" t="s">
        <v>251</v>
      </c>
      <c r="G5" t="s">
        <v>39</v>
      </c>
      <c r="I5" s="72" t="e">
        <f>'C'!G31*100</f>
        <v>#DIV/0!</v>
      </c>
      <c r="K5" t="s">
        <v>252</v>
      </c>
      <c r="N5" t="s">
        <v>185</v>
      </c>
      <c r="R5" s="70" t="e">
        <f>'C'!G32</f>
        <v>#DIV/0!</v>
      </c>
      <c r="T5" t="s">
        <v>253</v>
      </c>
    </row>
    <row r="6" spans="2:23" ht="17.25" customHeight="1" x14ac:dyDescent="0.55000000000000004">
      <c r="B6" s="66"/>
      <c r="C6" s="64"/>
      <c r="R6" s="68"/>
    </row>
    <row r="7" spans="2:23" ht="24.75" customHeight="1" x14ac:dyDescent="0.55000000000000004">
      <c r="B7" s="66" t="str">
        <f>(MONTH('1課合計'!R1)+2)&amp;"月"</f>
        <v>12月</v>
      </c>
      <c r="C7" s="64" t="s">
        <v>240</v>
      </c>
      <c r="F7" s="73" t="s">
        <v>255</v>
      </c>
      <c r="V7" s="63" t="s">
        <v>243</v>
      </c>
    </row>
    <row r="8" spans="2:23" ht="24.75" customHeight="1" x14ac:dyDescent="0.45">
      <c r="B8" s="86" t="s">
        <v>83</v>
      </c>
      <c r="C8" s="86"/>
      <c r="D8" s="86"/>
      <c r="E8" s="86"/>
      <c r="F8" s="86"/>
      <c r="G8" s="86"/>
      <c r="H8" s="86" t="s">
        <v>109</v>
      </c>
      <c r="I8" s="86"/>
      <c r="J8" s="86"/>
      <c r="K8" s="86"/>
      <c r="L8" s="86"/>
      <c r="M8" s="86" t="s">
        <v>93</v>
      </c>
      <c r="N8" s="86"/>
      <c r="O8" s="86"/>
      <c r="P8" s="86" t="s">
        <v>108</v>
      </c>
      <c r="Q8" s="138"/>
      <c r="V8" s="62" t="s">
        <v>244</v>
      </c>
      <c r="W8" s="61">
        <f>COUNTIFS(顧客ランク分け一覧表!$H$4:$H$5000,CD!V8,顧客ランク分け一覧表!$E$4:$E$5000,CD!$F$1)</f>
        <v>0</v>
      </c>
    </row>
    <row r="9" spans="2:23" ht="24.75" customHeight="1" x14ac:dyDescent="0.45">
      <c r="B9" s="171" t="str">
        <f>B7</f>
        <v>12月</v>
      </c>
      <c r="C9" s="86"/>
      <c r="D9" s="86"/>
      <c r="E9" s="86"/>
      <c r="F9" s="86"/>
      <c r="G9" s="86"/>
      <c r="H9" s="86" t="s">
        <v>106</v>
      </c>
      <c r="I9" s="86"/>
      <c r="J9" s="86"/>
      <c r="K9" s="86" t="s">
        <v>105</v>
      </c>
      <c r="L9" s="86"/>
      <c r="M9" s="86"/>
      <c r="N9" s="86"/>
      <c r="O9" s="86"/>
      <c r="P9" s="86"/>
      <c r="Q9" s="138"/>
      <c r="V9" s="62" t="s">
        <v>245</v>
      </c>
      <c r="W9" s="61">
        <f>COUNTIFS(顧客ランク分け一覧表!$H$4:$H$5000,CD!V9,顧客ランク分け一覧表!$E$4:$E$5000,CD!$F$1)</f>
        <v>0</v>
      </c>
    </row>
    <row r="10" spans="2:23" ht="24.75" customHeight="1" x14ac:dyDescent="0.45">
      <c r="B10" s="100" t="s">
        <v>30</v>
      </c>
      <c r="C10" s="100"/>
      <c r="D10" s="100"/>
      <c r="E10" s="100"/>
      <c r="F10" s="100"/>
      <c r="G10" s="100"/>
      <c r="H10" s="88">
        <f>'C'!U54</f>
        <v>0</v>
      </c>
      <c r="I10" s="88"/>
      <c r="J10" s="88"/>
      <c r="K10" s="143">
        <f>'C'!J54</f>
        <v>0</v>
      </c>
      <c r="L10" s="143"/>
      <c r="M10" s="88">
        <f>'C'!X54</f>
        <v>0</v>
      </c>
      <c r="N10" s="88"/>
      <c r="O10" s="88"/>
      <c r="P10" s="87" t="e">
        <f>'C'!AA54</f>
        <v>#DIV/0!</v>
      </c>
      <c r="Q10" s="112"/>
      <c r="V10" s="62" t="s">
        <v>246</v>
      </c>
      <c r="W10" s="61">
        <f>COUNTIFS(顧客ランク分け一覧表!$H$4:$H$5000,CD!V10,顧客ランク分け一覧表!$E$4:$E$5000,CD!$F$1)</f>
        <v>0</v>
      </c>
    </row>
    <row r="11" spans="2:23" ht="24.75" customHeight="1" x14ac:dyDescent="0.45">
      <c r="B11" s="100" t="s">
        <v>100</v>
      </c>
      <c r="C11" s="100"/>
      <c r="D11" s="100"/>
      <c r="E11" s="100"/>
      <c r="F11" s="100"/>
      <c r="G11" s="100"/>
      <c r="H11" s="88">
        <f>'C'!U55</f>
        <v>0</v>
      </c>
      <c r="I11" s="88"/>
      <c r="J11" s="88"/>
      <c r="K11" s="143">
        <f>'C'!J55</f>
        <v>0</v>
      </c>
      <c r="L11" s="143"/>
      <c r="M11" s="88"/>
      <c r="N11" s="88"/>
      <c r="O11" s="88"/>
      <c r="P11" s="87"/>
      <c r="Q11" s="112"/>
      <c r="V11" s="62" t="s">
        <v>247</v>
      </c>
      <c r="W11" s="61">
        <f>COUNTIFS(顧客ランク分け一覧表!$H$4:$H$5000,CD!V11,顧客ランク分け一覧表!$E$4:$E$5000,CD!$F$1)</f>
        <v>0</v>
      </c>
    </row>
    <row r="12" spans="2:23" ht="24.75" customHeight="1" x14ac:dyDescent="0.45">
      <c r="B12" s="100" t="s">
        <v>101</v>
      </c>
      <c r="C12" s="100"/>
      <c r="D12" s="100"/>
      <c r="E12" s="100"/>
      <c r="F12" s="100"/>
      <c r="G12" s="100"/>
      <c r="H12" s="88">
        <f>'C'!U56</f>
        <v>0</v>
      </c>
      <c r="I12" s="88"/>
      <c r="J12" s="88"/>
      <c r="K12" s="143">
        <f>'C'!J56</f>
        <v>0</v>
      </c>
      <c r="L12" s="143"/>
      <c r="M12" s="88"/>
      <c r="N12" s="88"/>
      <c r="O12" s="88"/>
      <c r="P12" s="87"/>
      <c r="Q12" s="112"/>
      <c r="V12" s="75" t="s">
        <v>256</v>
      </c>
      <c r="W12" s="74">
        <f>SUM(W8:W11)</f>
        <v>0</v>
      </c>
    </row>
    <row r="13" spans="2:23" ht="24.75" customHeight="1" x14ac:dyDescent="0.45">
      <c r="B13" s="100" t="s">
        <v>102</v>
      </c>
      <c r="C13" s="100"/>
      <c r="D13" s="100"/>
      <c r="E13" s="100"/>
      <c r="F13" s="100"/>
      <c r="G13" s="100"/>
      <c r="H13" s="88">
        <f>'C'!U57</f>
        <v>0</v>
      </c>
      <c r="I13" s="88"/>
      <c r="J13" s="88"/>
      <c r="K13" s="143">
        <f>'C'!J57</f>
        <v>0</v>
      </c>
      <c r="L13" s="143"/>
      <c r="M13" s="88"/>
      <c r="N13" s="88"/>
      <c r="O13" s="88"/>
      <c r="P13" s="87"/>
      <c r="Q13" s="112"/>
      <c r="V13" s="75" t="s">
        <v>248</v>
      </c>
      <c r="W13" s="74">
        <f>COUNTIFS(顧客ランク分け一覧表!$H$4:$H$5000,CD!V13,顧客ランク分け一覧表!$E$4:$E$5000,CD!$F$1)</f>
        <v>0</v>
      </c>
    </row>
    <row r="14" spans="2:23" ht="24.75" customHeight="1" x14ac:dyDescent="0.45">
      <c r="B14" s="100" t="s">
        <v>103</v>
      </c>
      <c r="C14" s="100"/>
      <c r="D14" s="100"/>
      <c r="E14" s="100"/>
      <c r="F14" s="100"/>
      <c r="G14" s="100"/>
      <c r="H14" s="88">
        <f>'C'!U58</f>
        <v>0</v>
      </c>
      <c r="I14" s="88"/>
      <c r="J14" s="88"/>
      <c r="K14" s="143">
        <f>'C'!J58</f>
        <v>0</v>
      </c>
      <c r="L14" s="143"/>
      <c r="M14" s="88"/>
      <c r="N14" s="88"/>
      <c r="O14" s="88"/>
      <c r="P14" s="87"/>
      <c r="Q14" s="112"/>
      <c r="V14" s="75" t="s">
        <v>249</v>
      </c>
      <c r="W14" s="74">
        <f>COUNTIFS(顧客ランク分け一覧表!$H$4:$H$5000,CD!V14,顧客ランク分け一覧表!$E$4:$E$5000,CD!$F$1)</f>
        <v>0</v>
      </c>
    </row>
    <row r="15" spans="2:23" ht="24.75" customHeight="1" x14ac:dyDescent="0.45"/>
    <row r="16" spans="2:23" ht="24.75" customHeight="1" x14ac:dyDescent="0.45">
      <c r="B16" s="144"/>
      <c r="C16" s="144"/>
      <c r="D16" s="144"/>
      <c r="E16" s="144"/>
      <c r="F16" s="144"/>
      <c r="G16" s="144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2:17" ht="24.75" customHeight="1" x14ac:dyDescent="0.45">
      <c r="B17" s="144"/>
      <c r="C17" s="144"/>
      <c r="D17" s="144"/>
      <c r="E17" s="144"/>
      <c r="F17" s="144"/>
      <c r="G17" s="144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2:17" ht="24.75" customHeight="1" x14ac:dyDescent="0.45">
      <c r="B18" s="145"/>
      <c r="C18" s="145"/>
      <c r="D18" s="145"/>
      <c r="E18" s="145"/>
      <c r="F18" s="145"/>
      <c r="G18" s="145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2:17" ht="24.75" customHeight="1" x14ac:dyDescent="0.45">
      <c r="B19" s="145"/>
      <c r="C19" s="145"/>
      <c r="D19" s="145"/>
      <c r="E19" s="145"/>
      <c r="F19" s="145"/>
      <c r="G19" s="145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2:17" ht="24.75" customHeight="1" x14ac:dyDescent="0.45">
      <c r="B20" s="145"/>
      <c r="C20" s="145"/>
      <c r="D20" s="145"/>
      <c r="E20" s="145"/>
      <c r="F20" s="145"/>
      <c r="G20" s="145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2:17" ht="24.75" customHeight="1" x14ac:dyDescent="0.45">
      <c r="B21" s="145"/>
      <c r="C21" s="145"/>
      <c r="D21" s="145"/>
      <c r="E21" s="145"/>
      <c r="F21" s="145"/>
      <c r="G21" s="145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2:17" ht="24.75" customHeight="1" x14ac:dyDescent="0.45">
      <c r="B22" s="145"/>
      <c r="C22" s="145"/>
      <c r="D22" s="145"/>
      <c r="E22" s="145"/>
      <c r="F22" s="145"/>
      <c r="G22" s="145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spans="2:17" ht="24.75" customHeight="1" x14ac:dyDescent="0.45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2:17" ht="24.75" customHeight="1" x14ac:dyDescent="0.4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2:17" ht="24.75" customHeight="1" x14ac:dyDescent="0.4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</sheetData>
  <mergeCells count="39">
    <mergeCell ref="B10:G10"/>
    <mergeCell ref="H10:J10"/>
    <mergeCell ref="K10:L10"/>
    <mergeCell ref="M10:O10"/>
    <mergeCell ref="P10:Q10"/>
    <mergeCell ref="B8:G8"/>
    <mergeCell ref="H8:L8"/>
    <mergeCell ref="M8:O9"/>
    <mergeCell ref="P8:Q9"/>
    <mergeCell ref="B9:G9"/>
    <mergeCell ref="H9:J9"/>
    <mergeCell ref="K9:L9"/>
    <mergeCell ref="B12:G12"/>
    <mergeCell ref="H12:J12"/>
    <mergeCell ref="K12:L12"/>
    <mergeCell ref="M12:O12"/>
    <mergeCell ref="P12:Q12"/>
    <mergeCell ref="B11:G11"/>
    <mergeCell ref="H11:J11"/>
    <mergeCell ref="K11:L11"/>
    <mergeCell ref="M11:O11"/>
    <mergeCell ref="P11:Q11"/>
    <mergeCell ref="B14:G14"/>
    <mergeCell ref="H14:J14"/>
    <mergeCell ref="K14:L14"/>
    <mergeCell ref="M14:O14"/>
    <mergeCell ref="P14:Q14"/>
    <mergeCell ref="B13:G13"/>
    <mergeCell ref="H13:J13"/>
    <mergeCell ref="K13:L13"/>
    <mergeCell ref="M13:O13"/>
    <mergeCell ref="P13:Q13"/>
    <mergeCell ref="B22:G22"/>
    <mergeCell ref="B16:G16"/>
    <mergeCell ref="B17:G17"/>
    <mergeCell ref="B18:G18"/>
    <mergeCell ref="B19:G19"/>
    <mergeCell ref="B20:G20"/>
    <mergeCell ref="B21:G21"/>
  </mergeCells>
  <phoneticPr fontId="1"/>
  <conditionalFormatting sqref="C1:E1">
    <cfRule type="containsText" dxfId="53" priority="2" operator="containsText" text="クール">
      <formula>NOT(ISERROR(SEARCH("クール",C1)))</formula>
    </cfRule>
    <cfRule type="containsText" dxfId="52" priority="3" operator="containsText" text="コールド">
      <formula>NOT(ISERROR(SEARCH("コールド",C1)))</formula>
    </cfRule>
    <cfRule type="containsText" dxfId="51" priority="4" operator="containsText" text="離脱">
      <formula>NOT(ISERROR(SEARCH("離脱",C1)))</formula>
    </cfRule>
    <cfRule type="containsText" dxfId="50" priority="5" operator="containsText" text="クールファン">
      <formula>NOT(ISERROR(SEARCH("クールファン",C1)))</formula>
    </cfRule>
    <cfRule type="containsText" dxfId="49" priority="6" operator="containsText" text="クールリピーター">
      <formula>NOT(ISERROR(SEARCH("クールリピーター",C1)))</formula>
    </cfRule>
    <cfRule type="containsText" dxfId="48" priority="7" operator="containsText" text="ウォーム">
      <formula>NOT(ISERROR(SEARCH("ウォーム",C1)))</formula>
    </cfRule>
    <cfRule type="containsText" dxfId="47" priority="8" operator="containsText" text="ホット">
      <formula>NOT(ISERROR(SEARCH("ホット",C1)))</formula>
    </cfRule>
  </conditionalFormatting>
  <conditionalFormatting sqref="P10:Q14">
    <cfRule type="cellIs" dxfId="46" priority="1" operator="lessThan">
      <formula>1</formula>
    </cfRule>
  </conditionalFormatting>
  <pageMargins left="0.7" right="0.7" top="0.75" bottom="0.75" header="0.3" footer="0.3"/>
  <pageSetup paperSize="9" scale="69" orientation="landscape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837DC-6BEE-45F4-BFE1-D00FCADED7CD}">
  <sheetPr>
    <tabColor theme="5" tint="0.59999389629810485"/>
    <pageSetUpPr fitToPage="1"/>
  </sheetPr>
  <dimension ref="A1:DH170"/>
  <sheetViews>
    <sheetView zoomScale="60" zoomScaleNormal="60" zoomScaleSheetLayoutView="40" workbookViewId="0">
      <selection activeCell="K2" sqref="K2"/>
    </sheetView>
  </sheetViews>
  <sheetFormatPr defaultColWidth="9" defaultRowHeight="18" x14ac:dyDescent="0.45"/>
  <cols>
    <col min="1" max="91" width="4.09765625" style="6" customWidth="1"/>
    <col min="92" max="171" width="3.69921875" style="6" customWidth="1"/>
    <col min="172" max="16384" width="9" style="6"/>
  </cols>
  <sheetData>
    <row r="1" spans="1:91" customFormat="1" x14ac:dyDescent="0.45">
      <c r="A1" t="s">
        <v>0</v>
      </c>
      <c r="I1" t="s">
        <v>48</v>
      </c>
      <c r="K1" t="s">
        <v>258</v>
      </c>
      <c r="O1" t="s">
        <v>84</v>
      </c>
      <c r="R1" s="169">
        <f>'1課合計'!R1</f>
        <v>45596</v>
      </c>
      <c r="S1" s="169"/>
      <c r="T1" s="169"/>
      <c r="V1" t="s">
        <v>170</v>
      </c>
      <c r="Z1" s="170" t="str">
        <f>'1課合計'!Z1</f>
        <v>【営業方針会議】</v>
      </c>
      <c r="AA1" s="170"/>
      <c r="AB1" s="170"/>
      <c r="AC1" s="170"/>
    </row>
    <row r="2" spans="1:91" ht="14.25" customHeight="1" x14ac:dyDescent="0.45"/>
    <row r="13" spans="1:91" x14ac:dyDescent="0.45">
      <c r="A13" t="s">
        <v>40</v>
      </c>
    </row>
    <row r="14" spans="1:91" x14ac:dyDescent="0.45">
      <c r="A14" s="129"/>
      <c r="B14" s="130"/>
      <c r="C14" s="130"/>
      <c r="D14" s="130"/>
      <c r="E14" s="130"/>
      <c r="F14" s="131"/>
      <c r="G14" s="123" t="s">
        <v>30</v>
      </c>
      <c r="H14" s="124"/>
      <c r="I14" s="124"/>
      <c r="J14" s="124"/>
      <c r="K14" s="125"/>
      <c r="L14" s="120" t="s">
        <v>1</v>
      </c>
      <c r="M14" s="121"/>
      <c r="N14" s="121"/>
      <c r="O14" s="121"/>
      <c r="P14" s="122"/>
      <c r="Q14" s="120" t="s">
        <v>165</v>
      </c>
      <c r="R14" s="121"/>
      <c r="S14" s="121"/>
      <c r="T14" s="121"/>
      <c r="U14" s="122"/>
      <c r="V14" s="120" t="s">
        <v>166</v>
      </c>
      <c r="W14" s="121"/>
      <c r="X14" s="121"/>
      <c r="Y14" s="121"/>
      <c r="Z14" s="122"/>
      <c r="AA14" s="123" t="s">
        <v>14</v>
      </c>
      <c r="AB14" s="124"/>
      <c r="AC14" s="124"/>
      <c r="AD14" s="124"/>
      <c r="AE14" s="125"/>
      <c r="AF14" s="120" t="s">
        <v>15</v>
      </c>
      <c r="AG14" s="121"/>
      <c r="AH14" s="121"/>
      <c r="AI14" s="121"/>
      <c r="AJ14" s="122"/>
      <c r="AK14" s="120" t="s">
        <v>16</v>
      </c>
      <c r="AL14" s="121"/>
      <c r="AM14" s="121"/>
      <c r="AN14" s="121"/>
      <c r="AO14" s="122"/>
      <c r="AP14" s="120" t="s">
        <v>17</v>
      </c>
      <c r="AQ14" s="121"/>
      <c r="AR14" s="121"/>
      <c r="AS14" s="121"/>
      <c r="AT14" s="122"/>
      <c r="AU14" s="123" t="s">
        <v>18</v>
      </c>
      <c r="AV14" s="124"/>
      <c r="AW14" s="124"/>
      <c r="AX14" s="124"/>
      <c r="AY14" s="125"/>
      <c r="AZ14" s="120" t="s">
        <v>19</v>
      </c>
      <c r="BA14" s="121"/>
      <c r="BB14" s="121"/>
      <c r="BC14" s="121"/>
      <c r="BD14" s="122"/>
      <c r="BE14" s="120" t="s">
        <v>20</v>
      </c>
      <c r="BF14" s="121"/>
      <c r="BG14" s="121"/>
      <c r="BH14" s="121"/>
      <c r="BI14" s="122"/>
      <c r="BJ14" s="120" t="s">
        <v>21</v>
      </c>
      <c r="BK14" s="121"/>
      <c r="BL14" s="121"/>
      <c r="BM14" s="121"/>
      <c r="BN14" s="122"/>
      <c r="BO14" s="123" t="s">
        <v>22</v>
      </c>
      <c r="BP14" s="124"/>
      <c r="BQ14" s="124"/>
      <c r="BR14" s="124"/>
      <c r="BS14" s="125"/>
      <c r="BT14" s="120" t="s">
        <v>23</v>
      </c>
      <c r="BU14" s="121"/>
      <c r="BV14" s="121"/>
      <c r="BW14" s="121"/>
      <c r="BX14" s="122"/>
      <c r="BY14" s="120" t="s">
        <v>24</v>
      </c>
      <c r="BZ14" s="121"/>
      <c r="CA14" s="121"/>
      <c r="CB14" s="121"/>
      <c r="CC14" s="122"/>
      <c r="CD14" s="120" t="s">
        <v>25</v>
      </c>
      <c r="CE14" s="121"/>
      <c r="CF14" s="121"/>
      <c r="CG14" s="121"/>
      <c r="CH14" s="122"/>
      <c r="CI14" s="123" t="s">
        <v>26</v>
      </c>
      <c r="CJ14" s="124"/>
      <c r="CK14" s="124"/>
      <c r="CL14" s="124"/>
      <c r="CM14" s="125"/>
    </row>
    <row r="15" spans="1:91" x14ac:dyDescent="0.45">
      <c r="A15" s="132"/>
      <c r="B15" s="133"/>
      <c r="C15" s="133"/>
      <c r="D15" s="133"/>
      <c r="E15" s="133"/>
      <c r="F15" s="134"/>
      <c r="G15" s="123" t="s">
        <v>13</v>
      </c>
      <c r="H15" s="124"/>
      <c r="I15" s="125"/>
      <c r="J15" s="123" t="s">
        <v>5</v>
      </c>
      <c r="K15" s="125"/>
      <c r="L15" s="135" t="s">
        <v>13</v>
      </c>
      <c r="M15" s="136"/>
      <c r="N15" s="137"/>
      <c r="O15" s="135" t="s">
        <v>5</v>
      </c>
      <c r="P15" s="137"/>
      <c r="Q15" s="135" t="s">
        <v>13</v>
      </c>
      <c r="R15" s="136"/>
      <c r="S15" s="137"/>
      <c r="T15" s="135" t="s">
        <v>5</v>
      </c>
      <c r="U15" s="137"/>
      <c r="V15" s="135" t="s">
        <v>13</v>
      </c>
      <c r="W15" s="136"/>
      <c r="X15" s="137"/>
      <c r="Y15" s="135" t="s">
        <v>5</v>
      </c>
      <c r="Z15" s="137"/>
      <c r="AA15" s="123" t="s">
        <v>13</v>
      </c>
      <c r="AB15" s="124"/>
      <c r="AC15" s="125"/>
      <c r="AD15" s="123" t="s">
        <v>5</v>
      </c>
      <c r="AE15" s="125"/>
      <c r="AF15" s="135" t="s">
        <v>13</v>
      </c>
      <c r="AG15" s="136"/>
      <c r="AH15" s="137"/>
      <c r="AI15" s="135" t="s">
        <v>5</v>
      </c>
      <c r="AJ15" s="137"/>
      <c r="AK15" s="135" t="s">
        <v>13</v>
      </c>
      <c r="AL15" s="136"/>
      <c r="AM15" s="137"/>
      <c r="AN15" s="135" t="s">
        <v>5</v>
      </c>
      <c r="AO15" s="137"/>
      <c r="AP15" s="135" t="s">
        <v>13</v>
      </c>
      <c r="AQ15" s="136"/>
      <c r="AR15" s="137"/>
      <c r="AS15" s="135" t="s">
        <v>5</v>
      </c>
      <c r="AT15" s="137"/>
      <c r="AU15" s="123" t="s">
        <v>13</v>
      </c>
      <c r="AV15" s="124"/>
      <c r="AW15" s="125"/>
      <c r="AX15" s="123" t="s">
        <v>5</v>
      </c>
      <c r="AY15" s="125"/>
      <c r="AZ15" s="135" t="s">
        <v>13</v>
      </c>
      <c r="BA15" s="136"/>
      <c r="BB15" s="137"/>
      <c r="BC15" s="135" t="s">
        <v>5</v>
      </c>
      <c r="BD15" s="137"/>
      <c r="BE15" s="135" t="s">
        <v>13</v>
      </c>
      <c r="BF15" s="136"/>
      <c r="BG15" s="137"/>
      <c r="BH15" s="135" t="s">
        <v>5</v>
      </c>
      <c r="BI15" s="137"/>
      <c r="BJ15" s="135" t="s">
        <v>13</v>
      </c>
      <c r="BK15" s="136"/>
      <c r="BL15" s="137"/>
      <c r="BM15" s="135" t="s">
        <v>5</v>
      </c>
      <c r="BN15" s="137"/>
      <c r="BO15" s="123" t="s">
        <v>13</v>
      </c>
      <c r="BP15" s="124"/>
      <c r="BQ15" s="125"/>
      <c r="BR15" s="123" t="s">
        <v>5</v>
      </c>
      <c r="BS15" s="125"/>
      <c r="BT15" s="135" t="s">
        <v>13</v>
      </c>
      <c r="BU15" s="136"/>
      <c r="BV15" s="137"/>
      <c r="BW15" s="135" t="s">
        <v>5</v>
      </c>
      <c r="BX15" s="137"/>
      <c r="BY15" s="135" t="s">
        <v>13</v>
      </c>
      <c r="BZ15" s="136"/>
      <c r="CA15" s="137"/>
      <c r="CB15" s="135" t="s">
        <v>5</v>
      </c>
      <c r="CC15" s="137"/>
      <c r="CD15" s="135" t="s">
        <v>13</v>
      </c>
      <c r="CE15" s="136"/>
      <c r="CF15" s="137"/>
      <c r="CG15" s="135" t="s">
        <v>5</v>
      </c>
      <c r="CH15" s="137"/>
      <c r="CI15" s="123" t="s">
        <v>13</v>
      </c>
      <c r="CJ15" s="124"/>
      <c r="CK15" s="125"/>
      <c r="CL15" s="123" t="s">
        <v>5</v>
      </c>
      <c r="CM15" s="125"/>
    </row>
    <row r="16" spans="1:91" ht="19.95" customHeight="1" x14ac:dyDescent="0.45">
      <c r="A16" s="101" t="s">
        <v>12</v>
      </c>
      <c r="B16" s="102"/>
      <c r="C16" s="102"/>
      <c r="D16" s="102"/>
      <c r="E16" s="102"/>
      <c r="F16" s="103"/>
      <c r="G16" s="81">
        <f t="shared" ref="G16:G29" si="0">AA16+AU16+BO16+CI16</f>
        <v>0</v>
      </c>
      <c r="H16" s="82"/>
      <c r="I16" s="83"/>
      <c r="J16" s="81"/>
      <c r="K16" s="83"/>
      <c r="L16" s="78">
        <f>SUMIFS(予算!目標営業数,予算!対象ユーザー名,D!$K$1,予算!予算月,D!L$14)</f>
        <v>0</v>
      </c>
      <c r="M16" s="79"/>
      <c r="N16" s="80"/>
      <c r="O16" s="78"/>
      <c r="P16" s="80"/>
      <c r="Q16" s="78">
        <f>SUMIFS(予算!目標営業数,予算!対象ユーザー名,D!$K$1,予算!予算月,D!Q$14)</f>
        <v>0</v>
      </c>
      <c r="R16" s="79"/>
      <c r="S16" s="80"/>
      <c r="T16" s="78"/>
      <c r="U16" s="80"/>
      <c r="V16" s="78">
        <f>SUMIFS(予算!目標営業数,予算!対象ユーザー名,D!$K$1,予算!予算月,D!V$14)</f>
        <v>0</v>
      </c>
      <c r="W16" s="79"/>
      <c r="X16" s="80"/>
      <c r="Y16" s="78"/>
      <c r="Z16" s="80"/>
      <c r="AA16" s="81">
        <f t="shared" ref="AA16:AA29" si="1">L16+Q16+V16</f>
        <v>0</v>
      </c>
      <c r="AB16" s="82"/>
      <c r="AC16" s="83"/>
      <c r="AD16" s="81"/>
      <c r="AE16" s="83"/>
      <c r="AF16" s="78">
        <f>SUMIFS(予算!目標営業数,予算!対象ユーザー名,D!$K$1,予算!予算月,D!AF$14)</f>
        <v>0</v>
      </c>
      <c r="AG16" s="79"/>
      <c r="AH16" s="80"/>
      <c r="AI16" s="78"/>
      <c r="AJ16" s="80"/>
      <c r="AK16" s="78">
        <f>SUMIFS(予算!目標営業数,予算!対象ユーザー名,D!$K$1,予算!予算月,D!AK$14)</f>
        <v>0</v>
      </c>
      <c r="AL16" s="79"/>
      <c r="AM16" s="80"/>
      <c r="AN16" s="78"/>
      <c r="AO16" s="80"/>
      <c r="AP16" s="78">
        <f>SUMIFS(予算!目標営業数,予算!対象ユーザー名,D!$K$1,予算!予算月,D!AP$14)</f>
        <v>0</v>
      </c>
      <c r="AQ16" s="79"/>
      <c r="AR16" s="80"/>
      <c r="AS16" s="78"/>
      <c r="AT16" s="80"/>
      <c r="AU16" s="81">
        <f t="shared" ref="AU16:AU29" si="2">AF16+AK16+AP16</f>
        <v>0</v>
      </c>
      <c r="AV16" s="82"/>
      <c r="AW16" s="83"/>
      <c r="AX16" s="81"/>
      <c r="AY16" s="83"/>
      <c r="AZ16" s="78">
        <f>SUMIFS(予算!目標営業数,予算!対象ユーザー名,D!$K$1,予算!予算月,D!AZ$14)</f>
        <v>0</v>
      </c>
      <c r="BA16" s="79"/>
      <c r="BB16" s="80"/>
      <c r="BC16" s="78"/>
      <c r="BD16" s="80"/>
      <c r="BE16" s="78">
        <f>SUMIFS(予算!目標営業数,予算!対象ユーザー名,D!$K$1,予算!予算月,D!BE$14)</f>
        <v>0</v>
      </c>
      <c r="BF16" s="79"/>
      <c r="BG16" s="80"/>
      <c r="BH16" s="78"/>
      <c r="BI16" s="80"/>
      <c r="BJ16" s="78">
        <f>SUMIFS(予算!目標営業数,予算!対象ユーザー名,D!$K$1,予算!予算月,D!BJ$14)</f>
        <v>0</v>
      </c>
      <c r="BK16" s="79"/>
      <c r="BL16" s="80"/>
      <c r="BM16" s="78"/>
      <c r="BN16" s="80"/>
      <c r="BO16" s="81">
        <f t="shared" ref="BO16:BO29" si="3">AZ16+BE16+BJ16</f>
        <v>0</v>
      </c>
      <c r="BP16" s="82"/>
      <c r="BQ16" s="83"/>
      <c r="BR16" s="81"/>
      <c r="BS16" s="83"/>
      <c r="BT16" s="78">
        <f>SUMIFS(予算!目標営業数,予算!対象ユーザー名,D!$K$1,予算!予算月,D!BT$14)</f>
        <v>0</v>
      </c>
      <c r="BU16" s="79"/>
      <c r="BV16" s="80"/>
      <c r="BW16" s="78"/>
      <c r="BX16" s="80"/>
      <c r="BY16" s="78">
        <f>SUMIFS(予算!目標営業数,予算!対象ユーザー名,D!$K$1,予算!予算月,D!BY$14)</f>
        <v>0</v>
      </c>
      <c r="BZ16" s="79"/>
      <c r="CA16" s="80"/>
      <c r="CB16" s="78"/>
      <c r="CC16" s="80"/>
      <c r="CD16" s="78">
        <f>SUMIFS(予算!目標営業数,予算!対象ユーザー名,D!$K$1,予算!予算月,D!CD$14)</f>
        <v>0</v>
      </c>
      <c r="CE16" s="79"/>
      <c r="CF16" s="80"/>
      <c r="CG16" s="78"/>
      <c r="CH16" s="80"/>
      <c r="CI16" s="81">
        <f t="shared" ref="CI16:CI29" si="4">BT16+BY16+CD16</f>
        <v>0</v>
      </c>
      <c r="CJ16" s="82"/>
      <c r="CK16" s="83"/>
      <c r="CL16" s="81"/>
      <c r="CM16" s="83"/>
    </row>
    <row r="17" spans="1:91" ht="19.95" customHeight="1" x14ac:dyDescent="0.45">
      <c r="A17" s="101" t="s">
        <v>11</v>
      </c>
      <c r="B17" s="102"/>
      <c r="C17" s="102"/>
      <c r="D17" s="102"/>
      <c r="E17" s="102"/>
      <c r="F17" s="103"/>
      <c r="G17" s="81">
        <f t="shared" si="0"/>
        <v>0</v>
      </c>
      <c r="H17" s="82"/>
      <c r="I17" s="83"/>
      <c r="J17" s="84" t="e">
        <f>G17/G16</f>
        <v>#DIV/0!</v>
      </c>
      <c r="K17" s="85"/>
      <c r="L17" s="78">
        <f>SUMIFS(行動!件数行動,行動!対象者名,D!$K$1,行動!月行動,D!L$14)</f>
        <v>0</v>
      </c>
      <c r="M17" s="79"/>
      <c r="N17" s="80"/>
      <c r="O17" s="76" t="e">
        <f>L17/L16</f>
        <v>#DIV/0!</v>
      </c>
      <c r="P17" s="77"/>
      <c r="Q17" s="78">
        <f>SUMIFS(行動!件数行動,行動!対象者名,D!$K$1,行動!月行動,D!Q$14)</f>
        <v>0</v>
      </c>
      <c r="R17" s="79"/>
      <c r="S17" s="80"/>
      <c r="T17" s="76" t="e">
        <f>Q17/Q16</f>
        <v>#DIV/0!</v>
      </c>
      <c r="U17" s="77"/>
      <c r="V17" s="78">
        <f>SUMIFS(行動!件数行動,行動!対象者名,D!$K$1,行動!月行動,D!V$14)</f>
        <v>0</v>
      </c>
      <c r="W17" s="79"/>
      <c r="X17" s="80"/>
      <c r="Y17" s="76" t="e">
        <f>V17/V16</f>
        <v>#DIV/0!</v>
      </c>
      <c r="Z17" s="77"/>
      <c r="AA17" s="81">
        <f t="shared" si="1"/>
        <v>0</v>
      </c>
      <c r="AB17" s="82"/>
      <c r="AC17" s="83"/>
      <c r="AD17" s="84" t="e">
        <f>AA17/AA16</f>
        <v>#DIV/0!</v>
      </c>
      <c r="AE17" s="85"/>
      <c r="AF17" s="78">
        <f>SUMIFS(行動!件数行動,行動!対象者名,D!$K$1,行動!月行動,D!AF$14)</f>
        <v>0</v>
      </c>
      <c r="AG17" s="79"/>
      <c r="AH17" s="80"/>
      <c r="AI17" s="76" t="e">
        <f>AF17/AF16</f>
        <v>#DIV/0!</v>
      </c>
      <c r="AJ17" s="77"/>
      <c r="AK17" s="78">
        <f>SUMIFS(行動!件数行動,行動!対象者名,D!$K$1,行動!月行動,D!AK$14)</f>
        <v>0</v>
      </c>
      <c r="AL17" s="79"/>
      <c r="AM17" s="80"/>
      <c r="AN17" s="76" t="e">
        <f>AK17/AK16</f>
        <v>#DIV/0!</v>
      </c>
      <c r="AO17" s="77"/>
      <c r="AP17" s="78">
        <f>SUMIFS(行動!件数行動,行動!対象者名,D!$K$1,行動!月行動,D!AP$14)</f>
        <v>0</v>
      </c>
      <c r="AQ17" s="79"/>
      <c r="AR17" s="80"/>
      <c r="AS17" s="76" t="e">
        <f>AP17/AP16</f>
        <v>#DIV/0!</v>
      </c>
      <c r="AT17" s="77"/>
      <c r="AU17" s="81">
        <f t="shared" si="2"/>
        <v>0</v>
      </c>
      <c r="AV17" s="82"/>
      <c r="AW17" s="83"/>
      <c r="AX17" s="84" t="e">
        <f>AU17/AU16</f>
        <v>#DIV/0!</v>
      </c>
      <c r="AY17" s="85"/>
      <c r="AZ17" s="78">
        <f>SUMIFS(行動!件数行動,行動!対象者名,D!$K$1,行動!月行動,D!AZ$14)</f>
        <v>0</v>
      </c>
      <c r="BA17" s="79"/>
      <c r="BB17" s="80"/>
      <c r="BC17" s="76" t="e">
        <f>AZ17/AZ16</f>
        <v>#DIV/0!</v>
      </c>
      <c r="BD17" s="77"/>
      <c r="BE17" s="78">
        <f>SUMIFS(行動!件数行動,行動!対象者名,D!$K$1,行動!月行動,D!BE$14)</f>
        <v>0</v>
      </c>
      <c r="BF17" s="79"/>
      <c r="BG17" s="80"/>
      <c r="BH17" s="76" t="e">
        <f>BE17/BE16</f>
        <v>#DIV/0!</v>
      </c>
      <c r="BI17" s="77"/>
      <c r="BJ17" s="78">
        <f>SUMIFS(行動!件数行動,行動!対象者名,D!$K$1,行動!月行動,D!BJ$14)</f>
        <v>0</v>
      </c>
      <c r="BK17" s="79"/>
      <c r="BL17" s="80"/>
      <c r="BM17" s="76" t="e">
        <f>BJ17/BJ16</f>
        <v>#DIV/0!</v>
      </c>
      <c r="BN17" s="77"/>
      <c r="BO17" s="81">
        <f t="shared" si="3"/>
        <v>0</v>
      </c>
      <c r="BP17" s="82"/>
      <c r="BQ17" s="83"/>
      <c r="BR17" s="84" t="e">
        <f>BO17/BO16</f>
        <v>#DIV/0!</v>
      </c>
      <c r="BS17" s="85"/>
      <c r="BT17" s="78">
        <f>SUMIFS(行動!件数行動,行動!対象者名,D!$K$1,行動!月行動,D!BT$14)</f>
        <v>0</v>
      </c>
      <c r="BU17" s="79"/>
      <c r="BV17" s="80"/>
      <c r="BW17" s="76" t="e">
        <f>BT17/BT16</f>
        <v>#DIV/0!</v>
      </c>
      <c r="BX17" s="77"/>
      <c r="BY17" s="78">
        <f>SUMIFS(行動!件数行動,行動!対象者名,D!$K$1,行動!月行動,D!BY$14)</f>
        <v>0</v>
      </c>
      <c r="BZ17" s="79"/>
      <c r="CA17" s="80"/>
      <c r="CB17" s="76" t="e">
        <f>BY17/BY16</f>
        <v>#DIV/0!</v>
      </c>
      <c r="CC17" s="77"/>
      <c r="CD17" s="78">
        <f>SUMIFS(行動!件数行動,行動!対象者名,D!$K$1,行動!月行動,D!CD$14)</f>
        <v>0</v>
      </c>
      <c r="CE17" s="79"/>
      <c r="CF17" s="80"/>
      <c r="CG17" s="76" t="e">
        <f>CD17/CD16</f>
        <v>#DIV/0!</v>
      </c>
      <c r="CH17" s="77"/>
      <c r="CI17" s="81">
        <f t="shared" si="4"/>
        <v>0</v>
      </c>
      <c r="CJ17" s="82"/>
      <c r="CK17" s="83"/>
      <c r="CL17" s="84" t="e">
        <f>CI17/CI16</f>
        <v>#DIV/0!</v>
      </c>
      <c r="CM17" s="85"/>
    </row>
    <row r="18" spans="1:91" ht="19.95" customHeight="1" x14ac:dyDescent="0.45">
      <c r="A18" s="101" t="s">
        <v>168</v>
      </c>
      <c r="B18" s="102"/>
      <c r="C18" s="102"/>
      <c r="D18" s="102"/>
      <c r="E18" s="102"/>
      <c r="F18" s="103"/>
      <c r="G18" s="81">
        <f t="shared" si="0"/>
        <v>0</v>
      </c>
      <c r="H18" s="82"/>
      <c r="I18" s="83"/>
      <c r="J18" s="81"/>
      <c r="K18" s="83"/>
      <c r="L18" s="78">
        <f>SUMIFS(予算!目標見積数,予算!対象ユーザー名,D!$K$1,予算!予算月,D!L$14)</f>
        <v>0</v>
      </c>
      <c r="M18" s="79"/>
      <c r="N18" s="80"/>
      <c r="O18" s="78"/>
      <c r="P18" s="80"/>
      <c r="Q18" s="78">
        <f>SUMIFS(予算!目標見積数,予算!対象ユーザー名,D!$K$1,予算!予算月,D!Q$14)</f>
        <v>0</v>
      </c>
      <c r="R18" s="79"/>
      <c r="S18" s="80"/>
      <c r="T18" s="78"/>
      <c r="U18" s="80"/>
      <c r="V18" s="78">
        <f>SUMIFS(予算!目標見積数,予算!対象ユーザー名,D!$K$1,予算!予算月,D!V$14)</f>
        <v>0</v>
      </c>
      <c r="W18" s="79"/>
      <c r="X18" s="80"/>
      <c r="Y18" s="78"/>
      <c r="Z18" s="80"/>
      <c r="AA18" s="81">
        <f t="shared" si="1"/>
        <v>0</v>
      </c>
      <c r="AB18" s="82"/>
      <c r="AC18" s="83"/>
      <c r="AD18" s="81"/>
      <c r="AE18" s="83"/>
      <c r="AF18" s="78">
        <f>SUMIFS(予算!目標見積数,予算!対象ユーザー名,D!$K$1,予算!予算月,D!AF$14)</f>
        <v>0</v>
      </c>
      <c r="AG18" s="79"/>
      <c r="AH18" s="80"/>
      <c r="AI18" s="78"/>
      <c r="AJ18" s="80"/>
      <c r="AK18" s="78">
        <f>SUMIFS(予算!目標見積数,予算!対象ユーザー名,D!$K$1,予算!予算月,D!AK$14)</f>
        <v>0</v>
      </c>
      <c r="AL18" s="79"/>
      <c r="AM18" s="80"/>
      <c r="AN18" s="78"/>
      <c r="AO18" s="80"/>
      <c r="AP18" s="78">
        <f>SUMIFS(予算!目標見積数,予算!対象ユーザー名,D!$K$1,予算!予算月,D!AP$14)</f>
        <v>0</v>
      </c>
      <c r="AQ18" s="79"/>
      <c r="AR18" s="80"/>
      <c r="AS18" s="78"/>
      <c r="AT18" s="80"/>
      <c r="AU18" s="81">
        <f t="shared" si="2"/>
        <v>0</v>
      </c>
      <c r="AV18" s="82"/>
      <c r="AW18" s="83"/>
      <c r="AX18" s="81"/>
      <c r="AY18" s="83"/>
      <c r="AZ18" s="78">
        <f>SUMIFS(予算!目標見積数,予算!対象ユーザー名,D!$K$1,予算!予算月,D!AZ$14)</f>
        <v>0</v>
      </c>
      <c r="BA18" s="79"/>
      <c r="BB18" s="80"/>
      <c r="BC18" s="78"/>
      <c r="BD18" s="80"/>
      <c r="BE18" s="78">
        <f>SUMIFS(予算!目標見積数,予算!対象ユーザー名,D!$K$1,予算!予算月,D!BE$14)</f>
        <v>0</v>
      </c>
      <c r="BF18" s="79"/>
      <c r="BG18" s="80"/>
      <c r="BH18" s="78"/>
      <c r="BI18" s="80"/>
      <c r="BJ18" s="78">
        <f>SUMIFS(予算!目標見積数,予算!対象ユーザー名,D!$K$1,予算!予算月,D!BJ$14)</f>
        <v>0</v>
      </c>
      <c r="BK18" s="79"/>
      <c r="BL18" s="80"/>
      <c r="BM18" s="78"/>
      <c r="BN18" s="80"/>
      <c r="BO18" s="81">
        <f t="shared" si="3"/>
        <v>0</v>
      </c>
      <c r="BP18" s="82"/>
      <c r="BQ18" s="83"/>
      <c r="BR18" s="81"/>
      <c r="BS18" s="83"/>
      <c r="BT18" s="78">
        <f>SUMIFS(予算!目標見積数,予算!対象ユーザー名,D!$K$1,予算!予算月,D!BT$14)</f>
        <v>0</v>
      </c>
      <c r="BU18" s="79"/>
      <c r="BV18" s="80"/>
      <c r="BW18" s="78"/>
      <c r="BX18" s="80"/>
      <c r="BY18" s="78">
        <f>SUMIFS(予算!目標見積数,予算!対象ユーザー名,D!$K$1,予算!予算月,D!BY$14)</f>
        <v>0</v>
      </c>
      <c r="BZ18" s="79"/>
      <c r="CA18" s="80"/>
      <c r="CB18" s="78"/>
      <c r="CC18" s="80"/>
      <c r="CD18" s="78">
        <f>SUMIFS(予算!目標見積数,予算!対象ユーザー名,D!$K$1,予算!予算月,D!CD$14)</f>
        <v>0</v>
      </c>
      <c r="CE18" s="79"/>
      <c r="CF18" s="80"/>
      <c r="CG18" s="78"/>
      <c r="CH18" s="80"/>
      <c r="CI18" s="81">
        <f t="shared" si="4"/>
        <v>0</v>
      </c>
      <c r="CJ18" s="82"/>
      <c r="CK18" s="83"/>
      <c r="CL18" s="81"/>
      <c r="CM18" s="83"/>
    </row>
    <row r="19" spans="1:91" ht="19.5" customHeight="1" x14ac:dyDescent="0.45">
      <c r="A19" s="101" t="s">
        <v>169</v>
      </c>
      <c r="B19" s="102"/>
      <c r="C19" s="102"/>
      <c r="D19" s="102"/>
      <c r="E19" s="102"/>
      <c r="F19" s="103"/>
      <c r="G19" s="81">
        <f t="shared" si="0"/>
        <v>0</v>
      </c>
      <c r="H19" s="82"/>
      <c r="I19" s="83"/>
      <c r="J19" s="84" t="e">
        <f>G19/G18</f>
        <v>#DIV/0!</v>
      </c>
      <c r="K19" s="85"/>
      <c r="L19" s="78">
        <f>SUMIFS(見積!見積数,見積!報告者名,D!$K$1,見積!月,L$14)</f>
        <v>0</v>
      </c>
      <c r="M19" s="79"/>
      <c r="N19" s="80"/>
      <c r="O19" s="76" t="e">
        <f>L19/L18</f>
        <v>#DIV/0!</v>
      </c>
      <c r="P19" s="77"/>
      <c r="Q19" s="78">
        <f>SUMIFS(見積!見積数,見積!報告者名,D!$K$1,見積!月,Q$14)</f>
        <v>0</v>
      </c>
      <c r="R19" s="79"/>
      <c r="S19" s="80"/>
      <c r="T19" s="76" t="e">
        <f>Q19/Q18</f>
        <v>#DIV/0!</v>
      </c>
      <c r="U19" s="77"/>
      <c r="V19" s="78">
        <f>SUMIFS(見積!見積数,見積!報告者名,D!$K$1,見積!月,V$14)</f>
        <v>0</v>
      </c>
      <c r="W19" s="79"/>
      <c r="X19" s="80"/>
      <c r="Y19" s="76" t="e">
        <f>V19/V18</f>
        <v>#DIV/0!</v>
      </c>
      <c r="Z19" s="77"/>
      <c r="AA19" s="81">
        <f t="shared" si="1"/>
        <v>0</v>
      </c>
      <c r="AB19" s="82"/>
      <c r="AC19" s="83"/>
      <c r="AD19" s="84" t="e">
        <f>AA19/AA18</f>
        <v>#DIV/0!</v>
      </c>
      <c r="AE19" s="85"/>
      <c r="AF19" s="78">
        <f>SUMIFS(見積!見積数,見積!報告者名,D!$K$1,見積!月,AF$14)</f>
        <v>0</v>
      </c>
      <c r="AG19" s="79"/>
      <c r="AH19" s="80"/>
      <c r="AI19" s="76" t="e">
        <f>AF19/AF18</f>
        <v>#DIV/0!</v>
      </c>
      <c r="AJ19" s="77"/>
      <c r="AK19" s="78">
        <f>SUMIFS(見積!見積数,見積!報告者名,D!$K$1,見積!月,AK$14)</f>
        <v>0</v>
      </c>
      <c r="AL19" s="79"/>
      <c r="AM19" s="80"/>
      <c r="AN19" s="76" t="e">
        <f>AK19/AK18</f>
        <v>#DIV/0!</v>
      </c>
      <c r="AO19" s="77"/>
      <c r="AP19" s="78">
        <f>SUMIFS(見積!見積数,見積!報告者名,D!$K$1,見積!月,AP$14)</f>
        <v>0</v>
      </c>
      <c r="AQ19" s="79"/>
      <c r="AR19" s="80"/>
      <c r="AS19" s="76" t="e">
        <f>AP19/AP18</f>
        <v>#DIV/0!</v>
      </c>
      <c r="AT19" s="77"/>
      <c r="AU19" s="81">
        <f t="shared" si="2"/>
        <v>0</v>
      </c>
      <c r="AV19" s="82"/>
      <c r="AW19" s="83"/>
      <c r="AX19" s="84" t="e">
        <f>AU19/AU18</f>
        <v>#DIV/0!</v>
      </c>
      <c r="AY19" s="85"/>
      <c r="AZ19" s="78">
        <f>SUMIFS(見積!見積数,見積!報告者名,D!$K$1,見積!月,AZ$14)</f>
        <v>0</v>
      </c>
      <c r="BA19" s="79"/>
      <c r="BB19" s="80"/>
      <c r="BC19" s="76" t="e">
        <f>AZ19/AZ18</f>
        <v>#DIV/0!</v>
      </c>
      <c r="BD19" s="77"/>
      <c r="BE19" s="78">
        <f>SUMIFS(見積!見積数,見積!報告者名,D!$K$1,見積!月,BE$14)</f>
        <v>0</v>
      </c>
      <c r="BF19" s="79"/>
      <c r="BG19" s="80"/>
      <c r="BH19" s="76" t="e">
        <f>BE19/BE18</f>
        <v>#DIV/0!</v>
      </c>
      <c r="BI19" s="77"/>
      <c r="BJ19" s="78">
        <f>SUMIFS(見積!見積数,見積!報告者名,D!$K$1,見積!月,BJ$14)</f>
        <v>0</v>
      </c>
      <c r="BK19" s="79"/>
      <c r="BL19" s="80"/>
      <c r="BM19" s="76" t="e">
        <f>BJ19/BJ18</f>
        <v>#DIV/0!</v>
      </c>
      <c r="BN19" s="77"/>
      <c r="BO19" s="81">
        <f t="shared" si="3"/>
        <v>0</v>
      </c>
      <c r="BP19" s="82"/>
      <c r="BQ19" s="83"/>
      <c r="BR19" s="84" t="e">
        <f>BO19/BO18</f>
        <v>#DIV/0!</v>
      </c>
      <c r="BS19" s="85"/>
      <c r="BT19" s="78">
        <f>SUMIFS(見積!見積数,見積!報告者名,D!$K$1,見積!月,BT$14)</f>
        <v>0</v>
      </c>
      <c r="BU19" s="79"/>
      <c r="BV19" s="80"/>
      <c r="BW19" s="76" t="e">
        <f>BT19/BT18</f>
        <v>#DIV/0!</v>
      </c>
      <c r="BX19" s="77"/>
      <c r="BY19" s="78">
        <f>SUMIFS(見積!見積数,見積!報告者名,D!$K$1,見積!月,BY$14,見積!年,"2025")</f>
        <v>0</v>
      </c>
      <c r="BZ19" s="79"/>
      <c r="CA19" s="80"/>
      <c r="CB19" s="76" t="e">
        <f>BY19/BY18</f>
        <v>#DIV/0!</v>
      </c>
      <c r="CC19" s="77"/>
      <c r="CD19" s="78">
        <f>SUMIFS(見積!見積数,見積!報告者名,D!$K$1,見積!月,CD$14,見積!年,"2025")</f>
        <v>0</v>
      </c>
      <c r="CE19" s="79"/>
      <c r="CF19" s="80"/>
      <c r="CG19" s="76" t="e">
        <f>CD19/CD18</f>
        <v>#DIV/0!</v>
      </c>
      <c r="CH19" s="77"/>
      <c r="CI19" s="81">
        <f t="shared" si="4"/>
        <v>0</v>
      </c>
      <c r="CJ19" s="82"/>
      <c r="CK19" s="83"/>
      <c r="CL19" s="84" t="e">
        <f>CI19/CI18</f>
        <v>#DIV/0!</v>
      </c>
      <c r="CM19" s="85"/>
    </row>
    <row r="20" spans="1:91" ht="19.95" customHeight="1" x14ac:dyDescent="0.45">
      <c r="A20" s="101" t="s">
        <v>4</v>
      </c>
      <c r="B20" s="102"/>
      <c r="C20" s="102"/>
      <c r="D20" s="102"/>
      <c r="E20" s="102"/>
      <c r="F20" s="103"/>
      <c r="G20" s="81">
        <f t="shared" si="0"/>
        <v>0</v>
      </c>
      <c r="H20" s="82"/>
      <c r="I20" s="83"/>
      <c r="J20" s="81"/>
      <c r="K20" s="83"/>
      <c r="L20" s="78">
        <f>SUMIFS(予算!目標金額,予算!対象ユーザー名,D!$K$1,予算!予算月,D!L$14)</f>
        <v>0</v>
      </c>
      <c r="M20" s="79"/>
      <c r="N20" s="80"/>
      <c r="O20" s="78"/>
      <c r="P20" s="80"/>
      <c r="Q20" s="78">
        <f>SUMIFS(予算!目標金額,予算!対象ユーザー名,D!$K$1,予算!予算月,D!Q$14)</f>
        <v>0</v>
      </c>
      <c r="R20" s="79"/>
      <c r="S20" s="80"/>
      <c r="T20" s="78"/>
      <c r="U20" s="80"/>
      <c r="V20" s="78">
        <f>SUMIFS(予算!目標金額,予算!対象ユーザー名,D!$K$1,予算!予算月,D!V$14)</f>
        <v>0</v>
      </c>
      <c r="W20" s="79"/>
      <c r="X20" s="80"/>
      <c r="Y20" s="78"/>
      <c r="Z20" s="80"/>
      <c r="AA20" s="81">
        <f t="shared" si="1"/>
        <v>0</v>
      </c>
      <c r="AB20" s="82"/>
      <c r="AC20" s="83"/>
      <c r="AD20" s="81"/>
      <c r="AE20" s="83"/>
      <c r="AF20" s="78">
        <f>SUMIFS(予算!目標金額,予算!対象ユーザー名,D!$K$1,予算!予算月,D!AF$14)</f>
        <v>0</v>
      </c>
      <c r="AG20" s="79"/>
      <c r="AH20" s="80"/>
      <c r="AI20" s="78"/>
      <c r="AJ20" s="80"/>
      <c r="AK20" s="78">
        <f>SUMIFS(予算!目標金額,予算!対象ユーザー名,D!$K$1,予算!予算月,D!AK$14)</f>
        <v>0</v>
      </c>
      <c r="AL20" s="79"/>
      <c r="AM20" s="80"/>
      <c r="AN20" s="78"/>
      <c r="AO20" s="80"/>
      <c r="AP20" s="78">
        <f>SUMIFS(予算!目標金額,予算!対象ユーザー名,D!$K$1,予算!予算月,D!AP$14)</f>
        <v>0</v>
      </c>
      <c r="AQ20" s="79"/>
      <c r="AR20" s="80"/>
      <c r="AS20" s="78"/>
      <c r="AT20" s="80"/>
      <c r="AU20" s="81">
        <f t="shared" si="2"/>
        <v>0</v>
      </c>
      <c r="AV20" s="82"/>
      <c r="AW20" s="83"/>
      <c r="AX20" s="81"/>
      <c r="AY20" s="83"/>
      <c r="AZ20" s="78">
        <f>SUMIFS(予算!目標金額,予算!対象ユーザー名,D!$K$1,予算!予算月,D!AZ$14)</f>
        <v>0</v>
      </c>
      <c r="BA20" s="79"/>
      <c r="BB20" s="80"/>
      <c r="BC20" s="78"/>
      <c r="BD20" s="80"/>
      <c r="BE20" s="78">
        <f>SUMIFS(予算!目標金額,予算!対象ユーザー名,D!$K$1,予算!予算月,D!BE$14)</f>
        <v>0</v>
      </c>
      <c r="BF20" s="79"/>
      <c r="BG20" s="80"/>
      <c r="BH20" s="78"/>
      <c r="BI20" s="80"/>
      <c r="BJ20" s="78">
        <f>SUMIFS(予算!目標金額,予算!対象ユーザー名,D!$K$1,予算!予算月,D!BJ$14)</f>
        <v>0</v>
      </c>
      <c r="BK20" s="79"/>
      <c r="BL20" s="80"/>
      <c r="BM20" s="78"/>
      <c r="BN20" s="80"/>
      <c r="BO20" s="81">
        <f t="shared" si="3"/>
        <v>0</v>
      </c>
      <c r="BP20" s="82"/>
      <c r="BQ20" s="83"/>
      <c r="BR20" s="81"/>
      <c r="BS20" s="83"/>
      <c r="BT20" s="78">
        <f>SUMIFS(予算!目標金額,予算!対象ユーザー名,D!$K$1,予算!予算月,D!BT$14)</f>
        <v>0</v>
      </c>
      <c r="BU20" s="79"/>
      <c r="BV20" s="80"/>
      <c r="BW20" s="78"/>
      <c r="BX20" s="80"/>
      <c r="BY20" s="78">
        <f>SUMIFS(予算!目標金額,予算!対象ユーザー名,D!$K$1,予算!予算月,D!BY$14)</f>
        <v>0</v>
      </c>
      <c r="BZ20" s="79"/>
      <c r="CA20" s="80"/>
      <c r="CB20" s="78"/>
      <c r="CC20" s="80"/>
      <c r="CD20" s="78">
        <f>SUMIFS(予算!目標金額,予算!対象ユーザー名,D!$K$1,予算!予算月,D!CD$14)</f>
        <v>0</v>
      </c>
      <c r="CE20" s="79"/>
      <c r="CF20" s="80"/>
      <c r="CG20" s="78"/>
      <c r="CH20" s="80"/>
      <c r="CI20" s="81">
        <f t="shared" si="4"/>
        <v>0</v>
      </c>
      <c r="CJ20" s="82"/>
      <c r="CK20" s="83"/>
      <c r="CL20" s="81"/>
      <c r="CM20" s="83"/>
    </row>
    <row r="21" spans="1:91" ht="19.95" customHeight="1" x14ac:dyDescent="0.45">
      <c r="A21" s="101" t="s">
        <v>100</v>
      </c>
      <c r="B21" s="102"/>
      <c r="C21" s="102"/>
      <c r="D21" s="102"/>
      <c r="E21" s="102"/>
      <c r="F21" s="103"/>
      <c r="G21" s="81">
        <f t="shared" si="0"/>
        <v>0</v>
      </c>
      <c r="H21" s="82"/>
      <c r="I21" s="83"/>
      <c r="J21" s="13"/>
      <c r="K21" s="14"/>
      <c r="L21" s="78">
        <f>SUMIFS(予算!AP,予算!予算月,L$14,予算!対象ユーザー名,$K$1)</f>
        <v>0</v>
      </c>
      <c r="M21" s="79"/>
      <c r="N21" s="80"/>
      <c r="O21" s="15"/>
      <c r="P21" s="16"/>
      <c r="Q21" s="78">
        <f>SUMIFS(予算!AP,予算!予算月,Q$14,予算!対象ユーザー名,$K$1)</f>
        <v>0</v>
      </c>
      <c r="R21" s="79"/>
      <c r="S21" s="80"/>
      <c r="T21" s="15"/>
      <c r="U21" s="16"/>
      <c r="V21" s="78">
        <f>SUMIFS(予算!AP,予算!予算月,V$14,予算!対象ユーザー名,$K$1)</f>
        <v>0</v>
      </c>
      <c r="W21" s="79"/>
      <c r="X21" s="80"/>
      <c r="Y21" s="15"/>
      <c r="Z21" s="16"/>
      <c r="AA21" s="81">
        <f t="shared" si="1"/>
        <v>0</v>
      </c>
      <c r="AB21" s="82"/>
      <c r="AC21" s="83"/>
      <c r="AD21" s="13"/>
      <c r="AE21" s="14"/>
      <c r="AF21" s="78">
        <f>SUMIFS(予算!AP,予算!予算月,AF$14,予算!対象ユーザー名,$K$1)</f>
        <v>0</v>
      </c>
      <c r="AG21" s="79"/>
      <c r="AH21" s="80"/>
      <c r="AI21" s="15"/>
      <c r="AJ21" s="16"/>
      <c r="AK21" s="78">
        <f>SUMIFS(予算!AP,予算!予算月,AK$14,予算!対象ユーザー名,$K$1)</f>
        <v>0</v>
      </c>
      <c r="AL21" s="79"/>
      <c r="AM21" s="80"/>
      <c r="AN21" s="15"/>
      <c r="AO21" s="16"/>
      <c r="AP21" s="78">
        <f>SUMIFS(予算!AP,予算!予算月,AP$14,予算!対象ユーザー名,$K$1)</f>
        <v>0</v>
      </c>
      <c r="AQ21" s="79"/>
      <c r="AR21" s="80"/>
      <c r="AS21" s="15"/>
      <c r="AT21" s="16"/>
      <c r="AU21" s="81">
        <f t="shared" si="2"/>
        <v>0</v>
      </c>
      <c r="AV21" s="82"/>
      <c r="AW21" s="83"/>
      <c r="AX21" s="13"/>
      <c r="AY21" s="14"/>
      <c r="AZ21" s="78">
        <f>SUMIFS(予算!AP,予算!予算月,AZ$14,予算!対象ユーザー名,$K$1)</f>
        <v>0</v>
      </c>
      <c r="BA21" s="79"/>
      <c r="BB21" s="80"/>
      <c r="BC21" s="15"/>
      <c r="BD21" s="16"/>
      <c r="BE21" s="78">
        <f>SUMIFS(予算!AP,予算!予算月,BE$14,予算!対象ユーザー名,$K$1)</f>
        <v>0</v>
      </c>
      <c r="BF21" s="79"/>
      <c r="BG21" s="80"/>
      <c r="BH21" s="15"/>
      <c r="BI21" s="16"/>
      <c r="BJ21" s="78">
        <f>SUMIFS(予算!AP,予算!予算月,BJ$14,予算!対象ユーザー名,$K$1)</f>
        <v>0</v>
      </c>
      <c r="BK21" s="79"/>
      <c r="BL21" s="80"/>
      <c r="BM21" s="15"/>
      <c r="BN21" s="16"/>
      <c r="BO21" s="81">
        <f t="shared" si="3"/>
        <v>0</v>
      </c>
      <c r="BP21" s="82"/>
      <c r="BQ21" s="83"/>
      <c r="BR21" s="13"/>
      <c r="BS21" s="14"/>
      <c r="BT21" s="78">
        <f>SUMIFS(予算!AP,予算!予算月,BT$14,予算!対象ユーザー名,$K$1)</f>
        <v>0</v>
      </c>
      <c r="BU21" s="79"/>
      <c r="BV21" s="80"/>
      <c r="BW21" s="15"/>
      <c r="BX21" s="16"/>
      <c r="BY21" s="78">
        <f>SUMIFS(予算!AP,予算!予算月,BY$14,予算!対象ユーザー名,$K$1)</f>
        <v>0</v>
      </c>
      <c r="BZ21" s="79"/>
      <c r="CA21" s="80"/>
      <c r="CB21" s="15"/>
      <c r="CC21" s="16"/>
      <c r="CD21" s="78">
        <f>SUMIFS(予算!AP,予算!予算月,CD$14,予算!対象ユーザー名,$K$1)</f>
        <v>0</v>
      </c>
      <c r="CE21" s="79"/>
      <c r="CF21" s="80"/>
      <c r="CG21" s="15"/>
      <c r="CH21" s="16"/>
      <c r="CI21" s="81">
        <f t="shared" si="4"/>
        <v>0</v>
      </c>
      <c r="CJ21" s="82"/>
      <c r="CK21" s="83"/>
      <c r="CL21" s="13"/>
      <c r="CM21" s="14"/>
    </row>
    <row r="22" spans="1:91" ht="19.95" customHeight="1" x14ac:dyDescent="0.45">
      <c r="A22" s="101" t="s">
        <v>101</v>
      </c>
      <c r="B22" s="102"/>
      <c r="C22" s="102"/>
      <c r="D22" s="102"/>
      <c r="E22" s="102"/>
      <c r="F22" s="103"/>
      <c r="G22" s="81">
        <f t="shared" si="0"/>
        <v>0</v>
      </c>
      <c r="H22" s="82"/>
      <c r="I22" s="83"/>
      <c r="J22" s="13"/>
      <c r="K22" s="14"/>
      <c r="L22" s="78">
        <f>SUMIFS(予算!SP,予算!予算月,L$14,予算!対象ユーザー名,$K$1)</f>
        <v>0</v>
      </c>
      <c r="M22" s="79"/>
      <c r="N22" s="80"/>
      <c r="O22" s="15"/>
      <c r="P22" s="16"/>
      <c r="Q22" s="78">
        <f>SUMIFS(予算!SP,予算!予算月,Q$14,予算!対象ユーザー名,$K$1)</f>
        <v>0</v>
      </c>
      <c r="R22" s="79"/>
      <c r="S22" s="80"/>
      <c r="T22" s="15"/>
      <c r="U22" s="16"/>
      <c r="V22" s="78">
        <f>SUMIFS(予算!SP,予算!予算月,V$14,予算!対象ユーザー名,$K$1)</f>
        <v>0</v>
      </c>
      <c r="W22" s="79"/>
      <c r="X22" s="80"/>
      <c r="Y22" s="15"/>
      <c r="Z22" s="16"/>
      <c r="AA22" s="81">
        <f t="shared" si="1"/>
        <v>0</v>
      </c>
      <c r="AB22" s="82"/>
      <c r="AC22" s="83"/>
      <c r="AD22" s="13"/>
      <c r="AE22" s="14"/>
      <c r="AF22" s="78">
        <f>SUMIFS(予算!SP,予算!予算月,AF$14,予算!対象ユーザー名,$K$1)</f>
        <v>0</v>
      </c>
      <c r="AG22" s="79"/>
      <c r="AH22" s="80"/>
      <c r="AI22" s="15"/>
      <c r="AJ22" s="16"/>
      <c r="AK22" s="78">
        <f>SUMIFS(予算!SP,予算!予算月,AK$14,予算!対象ユーザー名,$K$1)</f>
        <v>0</v>
      </c>
      <c r="AL22" s="79"/>
      <c r="AM22" s="80"/>
      <c r="AN22" s="15"/>
      <c r="AO22" s="16"/>
      <c r="AP22" s="78">
        <f>SUMIFS(予算!SP,予算!予算月,AP$14,予算!対象ユーザー名,$K$1)</f>
        <v>0</v>
      </c>
      <c r="AQ22" s="79"/>
      <c r="AR22" s="80"/>
      <c r="AS22" s="15"/>
      <c r="AT22" s="16"/>
      <c r="AU22" s="81">
        <f t="shared" si="2"/>
        <v>0</v>
      </c>
      <c r="AV22" s="82"/>
      <c r="AW22" s="83"/>
      <c r="AX22" s="13"/>
      <c r="AY22" s="14"/>
      <c r="AZ22" s="78">
        <f>SUMIFS(予算!SP,予算!予算月,AZ$14,予算!対象ユーザー名,$K$1)</f>
        <v>0</v>
      </c>
      <c r="BA22" s="79"/>
      <c r="BB22" s="80"/>
      <c r="BC22" s="15"/>
      <c r="BD22" s="16"/>
      <c r="BE22" s="78">
        <f>SUMIFS(予算!SP,予算!予算月,BE$14,予算!対象ユーザー名,$K$1)</f>
        <v>0</v>
      </c>
      <c r="BF22" s="79"/>
      <c r="BG22" s="80"/>
      <c r="BH22" s="15"/>
      <c r="BI22" s="16"/>
      <c r="BJ22" s="78">
        <f>SUMIFS(予算!SP,予算!予算月,BJ$14,予算!対象ユーザー名,$K$1)</f>
        <v>0</v>
      </c>
      <c r="BK22" s="79"/>
      <c r="BL22" s="80"/>
      <c r="BM22" s="15"/>
      <c r="BN22" s="16"/>
      <c r="BO22" s="81">
        <f t="shared" si="3"/>
        <v>0</v>
      </c>
      <c r="BP22" s="82"/>
      <c r="BQ22" s="83"/>
      <c r="BR22" s="13"/>
      <c r="BS22" s="14"/>
      <c r="BT22" s="78">
        <f>SUMIFS(予算!SP,予算!予算月,BT$14,予算!対象ユーザー名,$K$1)</f>
        <v>0</v>
      </c>
      <c r="BU22" s="79"/>
      <c r="BV22" s="80"/>
      <c r="BW22" s="15"/>
      <c r="BX22" s="16"/>
      <c r="BY22" s="78">
        <f>SUMIFS(予算!SP,予算!予算月,BY$14,予算!対象ユーザー名,$K$1)</f>
        <v>0</v>
      </c>
      <c r="BZ22" s="79"/>
      <c r="CA22" s="80"/>
      <c r="CB22" s="15"/>
      <c r="CC22" s="16"/>
      <c r="CD22" s="78">
        <f>SUMIFS(予算!SP,予算!予算月,CD$14,予算!対象ユーザー名,$K$1)</f>
        <v>0</v>
      </c>
      <c r="CE22" s="79"/>
      <c r="CF22" s="80"/>
      <c r="CG22" s="15"/>
      <c r="CH22" s="16"/>
      <c r="CI22" s="81">
        <f t="shared" si="4"/>
        <v>0</v>
      </c>
      <c r="CJ22" s="82"/>
      <c r="CK22" s="83"/>
      <c r="CL22" s="13"/>
      <c r="CM22" s="14"/>
    </row>
    <row r="23" spans="1:91" ht="19.95" customHeight="1" x14ac:dyDescent="0.45">
      <c r="A23" s="101" t="s">
        <v>102</v>
      </c>
      <c r="B23" s="102"/>
      <c r="C23" s="102"/>
      <c r="D23" s="102"/>
      <c r="E23" s="102"/>
      <c r="F23" s="103"/>
      <c r="G23" s="81">
        <f t="shared" si="0"/>
        <v>0</v>
      </c>
      <c r="H23" s="82"/>
      <c r="I23" s="83"/>
      <c r="J23" s="13"/>
      <c r="K23" s="14"/>
      <c r="L23" s="78">
        <f>SUMIFS(予算!TB,予算!予算月,L$14,予算!対象ユーザー名,$K$1)</f>
        <v>0</v>
      </c>
      <c r="M23" s="79"/>
      <c r="N23" s="80"/>
      <c r="O23" s="15"/>
      <c r="P23" s="16"/>
      <c r="Q23" s="78">
        <f>SUMIFS(予算!TB,予算!予算月,Q$14,予算!対象ユーザー名,$K$1)</f>
        <v>0</v>
      </c>
      <c r="R23" s="79"/>
      <c r="S23" s="80"/>
      <c r="T23" s="15"/>
      <c r="U23" s="16"/>
      <c r="V23" s="78">
        <f>SUMIFS(予算!TB,予算!予算月,V$14,予算!対象ユーザー名,$K$1)</f>
        <v>0</v>
      </c>
      <c r="W23" s="79"/>
      <c r="X23" s="80"/>
      <c r="Y23" s="15"/>
      <c r="Z23" s="16"/>
      <c r="AA23" s="81">
        <f t="shared" si="1"/>
        <v>0</v>
      </c>
      <c r="AB23" s="82"/>
      <c r="AC23" s="83"/>
      <c r="AD23" s="13"/>
      <c r="AE23" s="14"/>
      <c r="AF23" s="78">
        <f>SUMIFS(予算!TB,予算!予算月,AF$14,予算!対象ユーザー名,$K$1)</f>
        <v>0</v>
      </c>
      <c r="AG23" s="79"/>
      <c r="AH23" s="80"/>
      <c r="AI23" s="15"/>
      <c r="AJ23" s="16"/>
      <c r="AK23" s="78">
        <f>SUMIFS(予算!TB,予算!予算月,AK$14,予算!対象ユーザー名,$K$1)</f>
        <v>0</v>
      </c>
      <c r="AL23" s="79"/>
      <c r="AM23" s="80"/>
      <c r="AN23" s="15"/>
      <c r="AO23" s="16"/>
      <c r="AP23" s="78">
        <f>SUMIFS(予算!TB,予算!予算月,AP$14,予算!対象ユーザー名,$K$1)</f>
        <v>0</v>
      </c>
      <c r="AQ23" s="79"/>
      <c r="AR23" s="80"/>
      <c r="AS23" s="15"/>
      <c r="AT23" s="16"/>
      <c r="AU23" s="81">
        <f t="shared" si="2"/>
        <v>0</v>
      </c>
      <c r="AV23" s="82"/>
      <c r="AW23" s="83"/>
      <c r="AX23" s="13"/>
      <c r="AY23" s="14"/>
      <c r="AZ23" s="78">
        <f>SUMIFS(予算!TB,予算!予算月,AZ$14,予算!対象ユーザー名,$K$1)</f>
        <v>0</v>
      </c>
      <c r="BA23" s="79"/>
      <c r="BB23" s="80"/>
      <c r="BC23" s="15"/>
      <c r="BD23" s="16"/>
      <c r="BE23" s="78">
        <f>SUMIFS(予算!TB,予算!予算月,BE$14,予算!対象ユーザー名,$K$1)</f>
        <v>0</v>
      </c>
      <c r="BF23" s="79"/>
      <c r="BG23" s="80"/>
      <c r="BH23" s="15"/>
      <c r="BI23" s="16"/>
      <c r="BJ23" s="78">
        <f>SUMIFS(予算!TB,予算!予算月,BJ$14,予算!対象ユーザー名,$K$1)</f>
        <v>0</v>
      </c>
      <c r="BK23" s="79"/>
      <c r="BL23" s="80"/>
      <c r="BM23" s="15"/>
      <c r="BN23" s="16"/>
      <c r="BO23" s="81">
        <f t="shared" si="3"/>
        <v>0</v>
      </c>
      <c r="BP23" s="82"/>
      <c r="BQ23" s="83"/>
      <c r="BR23" s="13"/>
      <c r="BS23" s="14"/>
      <c r="BT23" s="78">
        <f>SUMIFS(予算!TB,予算!予算月,BT$14,予算!対象ユーザー名,$K$1)</f>
        <v>0</v>
      </c>
      <c r="BU23" s="79"/>
      <c r="BV23" s="80"/>
      <c r="BW23" s="15"/>
      <c r="BX23" s="16"/>
      <c r="BY23" s="78">
        <f>SUMIFS(予算!TB,予算!予算月,BY$14,予算!対象ユーザー名,$K$1)</f>
        <v>0</v>
      </c>
      <c r="BZ23" s="79"/>
      <c r="CA23" s="80"/>
      <c r="CB23" s="15"/>
      <c r="CC23" s="16"/>
      <c r="CD23" s="78">
        <f>SUMIFS(予算!TB,予算!予算月,CD$14,予算!対象ユーザー名,$K$1)</f>
        <v>0</v>
      </c>
      <c r="CE23" s="79"/>
      <c r="CF23" s="80"/>
      <c r="CG23" s="15"/>
      <c r="CH23" s="16"/>
      <c r="CI23" s="81">
        <f t="shared" si="4"/>
        <v>0</v>
      </c>
      <c r="CJ23" s="82"/>
      <c r="CK23" s="83"/>
      <c r="CL23" s="13"/>
      <c r="CM23" s="14"/>
    </row>
    <row r="24" spans="1:91" ht="19.95" customHeight="1" x14ac:dyDescent="0.45">
      <c r="A24" s="101" t="s">
        <v>103</v>
      </c>
      <c r="B24" s="102"/>
      <c r="C24" s="102"/>
      <c r="D24" s="102"/>
      <c r="E24" s="102"/>
      <c r="F24" s="103"/>
      <c r="G24" s="81">
        <f t="shared" si="0"/>
        <v>0</v>
      </c>
      <c r="H24" s="82"/>
      <c r="I24" s="83"/>
      <c r="J24" s="13"/>
      <c r="K24" s="14"/>
      <c r="L24" s="78">
        <f>L20-L21-L22-L23</f>
        <v>0</v>
      </c>
      <c r="M24" s="79"/>
      <c r="N24" s="80"/>
      <c r="O24" s="15"/>
      <c r="P24" s="16"/>
      <c r="Q24" s="78">
        <f>Q20-Q21-Q22-Q23</f>
        <v>0</v>
      </c>
      <c r="R24" s="79"/>
      <c r="S24" s="80"/>
      <c r="T24" s="15"/>
      <c r="U24" s="16"/>
      <c r="V24" s="78">
        <f>V20-V21-V22-V23</f>
        <v>0</v>
      </c>
      <c r="W24" s="79"/>
      <c r="X24" s="80"/>
      <c r="Y24" s="15"/>
      <c r="Z24" s="16"/>
      <c r="AA24" s="81">
        <f t="shared" si="1"/>
        <v>0</v>
      </c>
      <c r="AB24" s="82"/>
      <c r="AC24" s="83"/>
      <c r="AD24" s="13"/>
      <c r="AE24" s="14"/>
      <c r="AF24" s="78">
        <f>AF20-AF21-AF22-AF23</f>
        <v>0</v>
      </c>
      <c r="AG24" s="79"/>
      <c r="AH24" s="80"/>
      <c r="AI24" s="15"/>
      <c r="AJ24" s="16"/>
      <c r="AK24" s="78">
        <f>AK20-AK21-AK22-AK23</f>
        <v>0</v>
      </c>
      <c r="AL24" s="79"/>
      <c r="AM24" s="80"/>
      <c r="AN24" s="15"/>
      <c r="AO24" s="16"/>
      <c r="AP24" s="78">
        <f>AP20-AP21-AP22-AP23</f>
        <v>0</v>
      </c>
      <c r="AQ24" s="79"/>
      <c r="AR24" s="80"/>
      <c r="AS24" s="15"/>
      <c r="AT24" s="16"/>
      <c r="AU24" s="81">
        <f t="shared" si="2"/>
        <v>0</v>
      </c>
      <c r="AV24" s="82"/>
      <c r="AW24" s="83"/>
      <c r="AX24" s="13"/>
      <c r="AY24" s="14"/>
      <c r="AZ24" s="78">
        <f>AZ20-AZ21-AZ22-AZ23</f>
        <v>0</v>
      </c>
      <c r="BA24" s="79"/>
      <c r="BB24" s="80"/>
      <c r="BC24" s="15"/>
      <c r="BD24" s="16"/>
      <c r="BE24" s="78">
        <f>BE20-BE21-BE22-BE23</f>
        <v>0</v>
      </c>
      <c r="BF24" s="79"/>
      <c r="BG24" s="80"/>
      <c r="BH24" s="15"/>
      <c r="BI24" s="16"/>
      <c r="BJ24" s="78">
        <f>BJ20-BJ21-BJ22-BJ23</f>
        <v>0</v>
      </c>
      <c r="BK24" s="79"/>
      <c r="BL24" s="80"/>
      <c r="BM24" s="15"/>
      <c r="BN24" s="16"/>
      <c r="BO24" s="81">
        <f t="shared" si="3"/>
        <v>0</v>
      </c>
      <c r="BP24" s="82"/>
      <c r="BQ24" s="83"/>
      <c r="BR24" s="13"/>
      <c r="BS24" s="14"/>
      <c r="BT24" s="78">
        <f>BT20-BT21-BT22-BT23</f>
        <v>0</v>
      </c>
      <c r="BU24" s="79"/>
      <c r="BV24" s="80"/>
      <c r="BW24" s="15"/>
      <c r="BX24" s="16"/>
      <c r="BY24" s="78">
        <f>BY20-BY21-BY22-BY23</f>
        <v>0</v>
      </c>
      <c r="BZ24" s="79"/>
      <c r="CA24" s="80"/>
      <c r="CB24" s="15"/>
      <c r="CC24" s="16"/>
      <c r="CD24" s="78">
        <f>CD20-CD21-CD22-CD23</f>
        <v>0</v>
      </c>
      <c r="CE24" s="79"/>
      <c r="CF24" s="80"/>
      <c r="CG24" s="15"/>
      <c r="CH24" s="16"/>
      <c r="CI24" s="81">
        <f t="shared" si="4"/>
        <v>0</v>
      </c>
      <c r="CJ24" s="82"/>
      <c r="CK24" s="83"/>
      <c r="CL24" s="13"/>
      <c r="CM24" s="14"/>
    </row>
    <row r="25" spans="1:91" ht="19.95" customHeight="1" x14ac:dyDescent="0.45">
      <c r="A25" s="97" t="s">
        <v>123</v>
      </c>
      <c r="B25" s="98"/>
      <c r="C25" s="98"/>
      <c r="D25" s="98"/>
      <c r="E25" s="98"/>
      <c r="F25" s="99"/>
      <c r="G25" s="81">
        <f t="shared" si="0"/>
        <v>0</v>
      </c>
      <c r="H25" s="82"/>
      <c r="I25" s="83"/>
      <c r="J25" s="84" t="e">
        <f>G25/G20</f>
        <v>#DIV/0!</v>
      </c>
      <c r="K25" s="85"/>
      <c r="L25" s="78">
        <f>SUMIFS(実績!見積額13,実績!月13,D!L$14,実績!報告者名13,D!$K$1)</f>
        <v>0</v>
      </c>
      <c r="M25" s="79"/>
      <c r="N25" s="80"/>
      <c r="O25" s="76" t="e">
        <f>L25/L20</f>
        <v>#DIV/0!</v>
      </c>
      <c r="P25" s="77"/>
      <c r="Q25" s="78">
        <f>SUMIFS(実績!見積額13,実績!月13,D!Q$14,実績!報告者名13,D!$K$1)</f>
        <v>0</v>
      </c>
      <c r="R25" s="79"/>
      <c r="S25" s="80"/>
      <c r="T25" s="76" t="e">
        <f>Q25/Q20</f>
        <v>#DIV/0!</v>
      </c>
      <c r="U25" s="77"/>
      <c r="V25" s="78">
        <f>SUMIFS(実績!見積額13,実績!月13,D!V$14,実績!報告者名13,D!$K$1)</f>
        <v>0</v>
      </c>
      <c r="W25" s="79"/>
      <c r="X25" s="80"/>
      <c r="Y25" s="76" t="e">
        <f>V25/V20</f>
        <v>#DIV/0!</v>
      </c>
      <c r="Z25" s="77"/>
      <c r="AA25" s="81">
        <f t="shared" si="1"/>
        <v>0</v>
      </c>
      <c r="AB25" s="82"/>
      <c r="AC25" s="83"/>
      <c r="AD25" s="84" t="e">
        <f>AA25/AA20</f>
        <v>#DIV/0!</v>
      </c>
      <c r="AE25" s="85"/>
      <c r="AF25" s="78">
        <f>SUMIFS(実績!見積額13,実績!月13,D!AF$14,実績!報告者名13,D!$K$1)</f>
        <v>0</v>
      </c>
      <c r="AG25" s="79"/>
      <c r="AH25" s="80"/>
      <c r="AI25" s="76" t="e">
        <f>AF25/AF20</f>
        <v>#DIV/0!</v>
      </c>
      <c r="AJ25" s="77"/>
      <c r="AK25" s="78">
        <f>SUMIFS(実績!見積額13,実績!月13,D!AK$14,実績!報告者名13,D!$K$1)</f>
        <v>0</v>
      </c>
      <c r="AL25" s="79"/>
      <c r="AM25" s="80"/>
      <c r="AN25" s="76" t="e">
        <f>AK25/AK20</f>
        <v>#DIV/0!</v>
      </c>
      <c r="AO25" s="77"/>
      <c r="AP25" s="78">
        <f>SUMIFS(実績!見積額13,実績!月13,D!AP$14,実績!報告者名13,D!$K$1)</f>
        <v>0</v>
      </c>
      <c r="AQ25" s="79"/>
      <c r="AR25" s="80"/>
      <c r="AS25" s="76" t="e">
        <f>AP25/AP20</f>
        <v>#DIV/0!</v>
      </c>
      <c r="AT25" s="77"/>
      <c r="AU25" s="81">
        <f t="shared" si="2"/>
        <v>0</v>
      </c>
      <c r="AV25" s="82"/>
      <c r="AW25" s="83"/>
      <c r="AX25" s="84" t="e">
        <f>AU25/AU20</f>
        <v>#DIV/0!</v>
      </c>
      <c r="AY25" s="85"/>
      <c r="AZ25" s="78">
        <f>SUMIFS(実績!見積額13,実績!月13,D!AZ$14,実績!報告者名13,D!$K$1)</f>
        <v>0</v>
      </c>
      <c r="BA25" s="79"/>
      <c r="BB25" s="80"/>
      <c r="BC25" s="76" t="e">
        <f>AZ25/AZ20</f>
        <v>#DIV/0!</v>
      </c>
      <c r="BD25" s="77"/>
      <c r="BE25" s="78">
        <f>SUMIFS(実績!見積額13,実績!月13,D!BE$14,実績!報告者名13,D!$K$1)</f>
        <v>0</v>
      </c>
      <c r="BF25" s="79"/>
      <c r="BG25" s="80"/>
      <c r="BH25" s="76" t="e">
        <f>BE25/BE20</f>
        <v>#DIV/0!</v>
      </c>
      <c r="BI25" s="77"/>
      <c r="BJ25" s="78">
        <f>SUMIFS(実績!見積額13,実績!月13,D!BJ$14,実績!報告者名13,D!$K$1)</f>
        <v>0</v>
      </c>
      <c r="BK25" s="79"/>
      <c r="BL25" s="80"/>
      <c r="BM25" s="76" t="e">
        <f>BJ25/BJ20</f>
        <v>#DIV/0!</v>
      </c>
      <c r="BN25" s="77"/>
      <c r="BO25" s="81">
        <f t="shared" si="3"/>
        <v>0</v>
      </c>
      <c r="BP25" s="82"/>
      <c r="BQ25" s="83"/>
      <c r="BR25" s="84" t="e">
        <f>BO25/BO20</f>
        <v>#DIV/0!</v>
      </c>
      <c r="BS25" s="85"/>
      <c r="BT25" s="78">
        <f>SUMIFS(実績!見積額13,実績!月13,D!BT$14,実績!報告者名13,D!$K$1)</f>
        <v>0</v>
      </c>
      <c r="BU25" s="79"/>
      <c r="BV25" s="80"/>
      <c r="BW25" s="76" t="e">
        <f>BT25/BT20</f>
        <v>#DIV/0!</v>
      </c>
      <c r="BX25" s="77"/>
      <c r="BY25" s="78">
        <f>SUMIFS(実績!見積額13,実績!月13,D!BY$14,実績!報告者名13,D!$K$1)</f>
        <v>0</v>
      </c>
      <c r="BZ25" s="79"/>
      <c r="CA25" s="80"/>
      <c r="CB25" s="76" t="e">
        <f>BY25/BY20</f>
        <v>#DIV/0!</v>
      </c>
      <c r="CC25" s="77"/>
      <c r="CD25" s="78">
        <f>SUMIFS(実績!見積額13,実績!月13,D!CD$14,実績!報告者名13,D!$K$1)</f>
        <v>0</v>
      </c>
      <c r="CE25" s="79"/>
      <c r="CF25" s="80"/>
      <c r="CG25" s="76" t="e">
        <f>CD25/CD20</f>
        <v>#DIV/0!</v>
      </c>
      <c r="CH25" s="77"/>
      <c r="CI25" s="81">
        <f t="shared" si="4"/>
        <v>0</v>
      </c>
      <c r="CJ25" s="82"/>
      <c r="CK25" s="83"/>
      <c r="CL25" s="84" t="e">
        <f>CI25/CI20</f>
        <v>#DIV/0!</v>
      </c>
      <c r="CM25" s="85"/>
    </row>
    <row r="26" spans="1:91" ht="19.95" customHeight="1" x14ac:dyDescent="0.45">
      <c r="A26" s="97" t="s">
        <v>100</v>
      </c>
      <c r="B26" s="98"/>
      <c r="C26" s="98"/>
      <c r="D26" s="98"/>
      <c r="E26" s="98"/>
      <c r="F26" s="99"/>
      <c r="G26" s="81">
        <f t="shared" si="0"/>
        <v>0</v>
      </c>
      <c r="H26" s="82"/>
      <c r="I26" s="83"/>
      <c r="J26" s="84" t="e">
        <f t="shared" ref="J26:J29" si="5">G26/G21</f>
        <v>#DIV/0!</v>
      </c>
      <c r="K26" s="85"/>
      <c r="L26" s="78">
        <f>SUMIFS(実績!見積額13,実績!月13,D!L$14,実績!報告者名13,D!$K$1,実績!工種13,$A26)</f>
        <v>0</v>
      </c>
      <c r="M26" s="79"/>
      <c r="N26" s="80"/>
      <c r="O26" s="76" t="e">
        <f t="shared" ref="O26:O29" si="6">L26/L21</f>
        <v>#DIV/0!</v>
      </c>
      <c r="P26" s="77"/>
      <c r="Q26" s="78">
        <f>SUMIFS(実績!見積額13,実績!月13,D!Q$14,実績!報告者名13,D!$K$1,実績!工種13,$A26)</f>
        <v>0</v>
      </c>
      <c r="R26" s="79"/>
      <c r="S26" s="80"/>
      <c r="T26" s="76" t="e">
        <f t="shared" ref="T26:T29" si="7">Q26/Q21</f>
        <v>#DIV/0!</v>
      </c>
      <c r="U26" s="77"/>
      <c r="V26" s="78">
        <f>SUMIFS(実績!見積額13,実績!月13,D!V$14,実績!報告者名13,D!$K$1,実績!工種13,$A26)</f>
        <v>0</v>
      </c>
      <c r="W26" s="79"/>
      <c r="X26" s="80"/>
      <c r="Y26" s="76" t="e">
        <f t="shared" ref="Y26:Y29" si="8">V26/V21</f>
        <v>#DIV/0!</v>
      </c>
      <c r="Z26" s="77"/>
      <c r="AA26" s="81">
        <f t="shared" si="1"/>
        <v>0</v>
      </c>
      <c r="AB26" s="82"/>
      <c r="AC26" s="83"/>
      <c r="AD26" s="84" t="e">
        <f t="shared" ref="AD26:AD29" si="9">AA26/AA21</f>
        <v>#DIV/0!</v>
      </c>
      <c r="AE26" s="85"/>
      <c r="AF26" s="78">
        <f>SUMIFS(実績!見積額13,実績!月13,D!AF$14,実績!報告者名13,D!$K$1,実績!工種13,$A26)</f>
        <v>0</v>
      </c>
      <c r="AG26" s="79"/>
      <c r="AH26" s="80"/>
      <c r="AI26" s="76" t="e">
        <f t="shared" ref="AI26:AI29" si="10">AF26/AF21</f>
        <v>#DIV/0!</v>
      </c>
      <c r="AJ26" s="77"/>
      <c r="AK26" s="78">
        <f>SUMIFS(実績!見積額13,実績!月13,D!AK$14,実績!報告者名13,D!$K$1,実績!工種13,$A26)</f>
        <v>0</v>
      </c>
      <c r="AL26" s="79"/>
      <c r="AM26" s="80"/>
      <c r="AN26" s="76" t="e">
        <f t="shared" ref="AN26:AN29" si="11">AK26/AK21</f>
        <v>#DIV/0!</v>
      </c>
      <c r="AO26" s="77"/>
      <c r="AP26" s="78">
        <f>SUMIFS(実績!見積額13,実績!月13,D!AP$14,実績!報告者名13,D!$K$1,実績!工種13,$A26)</f>
        <v>0</v>
      </c>
      <c r="AQ26" s="79"/>
      <c r="AR26" s="80"/>
      <c r="AS26" s="76" t="e">
        <f t="shared" ref="AS26:AS29" si="12">AP26/AP21</f>
        <v>#DIV/0!</v>
      </c>
      <c r="AT26" s="77"/>
      <c r="AU26" s="81">
        <f t="shared" si="2"/>
        <v>0</v>
      </c>
      <c r="AV26" s="82"/>
      <c r="AW26" s="83"/>
      <c r="AX26" s="84" t="e">
        <f t="shared" ref="AX26:AX29" si="13">AU26/AU21</f>
        <v>#DIV/0!</v>
      </c>
      <c r="AY26" s="85"/>
      <c r="AZ26" s="78">
        <f>SUMIFS(実績!見積額13,実績!月13,D!AZ$14,実績!報告者名13,D!$K$1,実績!工種13,$A26)</f>
        <v>0</v>
      </c>
      <c r="BA26" s="79"/>
      <c r="BB26" s="80"/>
      <c r="BC26" s="76" t="e">
        <f t="shared" ref="BC26:BC29" si="14">AZ26/AZ21</f>
        <v>#DIV/0!</v>
      </c>
      <c r="BD26" s="77"/>
      <c r="BE26" s="78">
        <f>SUMIFS(実績!見積額13,実績!月13,D!BE$14,実績!報告者名13,D!$K$1,実績!工種13,$A26)</f>
        <v>0</v>
      </c>
      <c r="BF26" s="79"/>
      <c r="BG26" s="80"/>
      <c r="BH26" s="76" t="e">
        <f t="shared" ref="BH26:BH29" si="15">BE26/BE21</f>
        <v>#DIV/0!</v>
      </c>
      <c r="BI26" s="77"/>
      <c r="BJ26" s="78">
        <f>SUMIFS(実績!見積額13,実績!月13,D!BJ$14,実績!報告者名13,D!$K$1,実績!工種13,$A26)</f>
        <v>0</v>
      </c>
      <c r="BK26" s="79"/>
      <c r="BL26" s="80"/>
      <c r="BM26" s="76" t="e">
        <f t="shared" ref="BM26:BM29" si="16">BJ26/BJ21</f>
        <v>#DIV/0!</v>
      </c>
      <c r="BN26" s="77"/>
      <c r="BO26" s="81">
        <f t="shared" si="3"/>
        <v>0</v>
      </c>
      <c r="BP26" s="82"/>
      <c r="BQ26" s="83"/>
      <c r="BR26" s="84" t="e">
        <f t="shared" ref="BR26:BR29" si="17">BO26/BO21</f>
        <v>#DIV/0!</v>
      </c>
      <c r="BS26" s="85"/>
      <c r="BT26" s="78">
        <f>SUMIFS(実績!見積額13,実績!月13,D!BT$14,実績!報告者名13,D!$K$1,実績!工種13,$A26)</f>
        <v>0</v>
      </c>
      <c r="BU26" s="79"/>
      <c r="BV26" s="80"/>
      <c r="BW26" s="76" t="e">
        <f t="shared" ref="BW26:BW29" si="18">BT26/BT21</f>
        <v>#DIV/0!</v>
      </c>
      <c r="BX26" s="77"/>
      <c r="BY26" s="78">
        <f>SUMIFS(実績!見積額13,実績!月13,D!BY$14,実績!報告者名13,D!$K$1,実績!工種13,$A26)</f>
        <v>0</v>
      </c>
      <c r="BZ26" s="79"/>
      <c r="CA26" s="80"/>
      <c r="CB26" s="76" t="e">
        <f t="shared" ref="CB26:CB29" si="19">BY26/BY21</f>
        <v>#DIV/0!</v>
      </c>
      <c r="CC26" s="77"/>
      <c r="CD26" s="78">
        <f>SUMIFS(実績!見積額13,実績!月13,D!CD$14,実績!報告者名13,D!$K$1,実績!工種13,$A26)</f>
        <v>0</v>
      </c>
      <c r="CE26" s="79"/>
      <c r="CF26" s="80"/>
      <c r="CG26" s="76" t="e">
        <f t="shared" ref="CG26:CG29" si="20">CD26/CD21</f>
        <v>#DIV/0!</v>
      </c>
      <c r="CH26" s="77"/>
      <c r="CI26" s="81">
        <f t="shared" si="4"/>
        <v>0</v>
      </c>
      <c r="CJ26" s="82"/>
      <c r="CK26" s="83"/>
      <c r="CL26" s="84" t="e">
        <f t="shared" ref="CL26:CL29" si="21">CI26/CI21</f>
        <v>#DIV/0!</v>
      </c>
      <c r="CM26" s="85"/>
    </row>
    <row r="27" spans="1:91" ht="19.95" customHeight="1" x14ac:dyDescent="0.45">
      <c r="A27" s="97" t="s">
        <v>101</v>
      </c>
      <c r="B27" s="98"/>
      <c r="C27" s="98"/>
      <c r="D27" s="98"/>
      <c r="E27" s="98"/>
      <c r="F27" s="99"/>
      <c r="G27" s="81">
        <f t="shared" si="0"/>
        <v>0</v>
      </c>
      <c r="H27" s="82"/>
      <c r="I27" s="83"/>
      <c r="J27" s="84" t="e">
        <f t="shared" si="5"/>
        <v>#DIV/0!</v>
      </c>
      <c r="K27" s="85"/>
      <c r="L27" s="78">
        <f>SUMIFS(実績!見積額13,実績!月13,D!L$14,実績!報告者名13,D!$K$1,実績!工種13,$A27)</f>
        <v>0</v>
      </c>
      <c r="M27" s="79"/>
      <c r="N27" s="80"/>
      <c r="O27" s="76" t="e">
        <f t="shared" si="6"/>
        <v>#DIV/0!</v>
      </c>
      <c r="P27" s="77"/>
      <c r="Q27" s="78">
        <f>SUMIFS(実績!見積額13,実績!月13,D!Q$14,実績!報告者名13,D!$K$1,実績!工種13,$A27)</f>
        <v>0</v>
      </c>
      <c r="R27" s="79"/>
      <c r="S27" s="80"/>
      <c r="T27" s="76" t="e">
        <f t="shared" si="7"/>
        <v>#DIV/0!</v>
      </c>
      <c r="U27" s="77"/>
      <c r="V27" s="78">
        <f>SUMIFS(実績!見積額13,実績!月13,D!V$14,実績!報告者名13,D!$K$1,実績!工種13,$A27)</f>
        <v>0</v>
      </c>
      <c r="W27" s="79"/>
      <c r="X27" s="80"/>
      <c r="Y27" s="76" t="e">
        <f t="shared" si="8"/>
        <v>#DIV/0!</v>
      </c>
      <c r="Z27" s="77"/>
      <c r="AA27" s="81">
        <f t="shared" si="1"/>
        <v>0</v>
      </c>
      <c r="AB27" s="82"/>
      <c r="AC27" s="83"/>
      <c r="AD27" s="84" t="e">
        <f t="shared" si="9"/>
        <v>#DIV/0!</v>
      </c>
      <c r="AE27" s="85"/>
      <c r="AF27" s="78">
        <f>SUMIFS(実績!見積額13,実績!月13,D!AF$14,実績!報告者名13,D!$K$1,実績!工種13,$A27)</f>
        <v>0</v>
      </c>
      <c r="AG27" s="79"/>
      <c r="AH27" s="80"/>
      <c r="AI27" s="76" t="e">
        <f t="shared" si="10"/>
        <v>#DIV/0!</v>
      </c>
      <c r="AJ27" s="77"/>
      <c r="AK27" s="78">
        <f>SUMIFS(実績!見積額13,実績!月13,D!AK$14,実績!報告者名13,D!$K$1,実績!工種13,$A27)</f>
        <v>0</v>
      </c>
      <c r="AL27" s="79"/>
      <c r="AM27" s="80"/>
      <c r="AN27" s="76" t="e">
        <f t="shared" si="11"/>
        <v>#DIV/0!</v>
      </c>
      <c r="AO27" s="77"/>
      <c r="AP27" s="78">
        <f>SUMIFS(実績!見積額13,実績!月13,D!AP$14,実績!報告者名13,D!$K$1,実績!工種13,$A27)</f>
        <v>0</v>
      </c>
      <c r="AQ27" s="79"/>
      <c r="AR27" s="80"/>
      <c r="AS27" s="76" t="e">
        <f t="shared" si="12"/>
        <v>#DIV/0!</v>
      </c>
      <c r="AT27" s="77"/>
      <c r="AU27" s="81">
        <f t="shared" si="2"/>
        <v>0</v>
      </c>
      <c r="AV27" s="82"/>
      <c r="AW27" s="83"/>
      <c r="AX27" s="84" t="e">
        <f t="shared" si="13"/>
        <v>#DIV/0!</v>
      </c>
      <c r="AY27" s="85"/>
      <c r="AZ27" s="78">
        <f>SUMIFS(実績!見積額13,実績!月13,D!AZ$14,実績!報告者名13,D!$K$1,実績!工種13,$A27)</f>
        <v>0</v>
      </c>
      <c r="BA27" s="79"/>
      <c r="BB27" s="80"/>
      <c r="BC27" s="76" t="e">
        <f t="shared" si="14"/>
        <v>#DIV/0!</v>
      </c>
      <c r="BD27" s="77"/>
      <c r="BE27" s="78">
        <f>SUMIFS(実績!見積額13,実績!月13,D!BE$14,実績!報告者名13,D!$K$1,実績!工種13,$A27)</f>
        <v>0</v>
      </c>
      <c r="BF27" s="79"/>
      <c r="BG27" s="80"/>
      <c r="BH27" s="76" t="e">
        <f t="shared" si="15"/>
        <v>#DIV/0!</v>
      </c>
      <c r="BI27" s="77"/>
      <c r="BJ27" s="78">
        <f>SUMIFS(実績!見積額13,実績!月13,D!BJ$14,実績!報告者名13,D!$K$1,実績!工種13,$A27)</f>
        <v>0</v>
      </c>
      <c r="BK27" s="79"/>
      <c r="BL27" s="80"/>
      <c r="BM27" s="76" t="e">
        <f t="shared" si="16"/>
        <v>#DIV/0!</v>
      </c>
      <c r="BN27" s="77"/>
      <c r="BO27" s="81">
        <f t="shared" si="3"/>
        <v>0</v>
      </c>
      <c r="BP27" s="82"/>
      <c r="BQ27" s="83"/>
      <c r="BR27" s="84" t="e">
        <f t="shared" si="17"/>
        <v>#DIV/0!</v>
      </c>
      <c r="BS27" s="85"/>
      <c r="BT27" s="78">
        <f>SUMIFS(実績!見積額13,実績!月13,D!BT$14,実績!報告者名13,D!$K$1,実績!工種13,$A27)</f>
        <v>0</v>
      </c>
      <c r="BU27" s="79"/>
      <c r="BV27" s="80"/>
      <c r="BW27" s="76" t="e">
        <f t="shared" si="18"/>
        <v>#DIV/0!</v>
      </c>
      <c r="BX27" s="77"/>
      <c r="BY27" s="78">
        <f>SUMIFS(実績!見積額13,実績!月13,D!BY$14,実績!報告者名13,D!$K$1,実績!工種13,$A27)</f>
        <v>0</v>
      </c>
      <c r="BZ27" s="79"/>
      <c r="CA27" s="80"/>
      <c r="CB27" s="76" t="e">
        <f t="shared" si="19"/>
        <v>#DIV/0!</v>
      </c>
      <c r="CC27" s="77"/>
      <c r="CD27" s="78">
        <f>SUMIFS(実績!見積額13,実績!月13,D!CD$14,実績!報告者名13,D!$K$1,実績!工種13,$A27)</f>
        <v>0</v>
      </c>
      <c r="CE27" s="79"/>
      <c r="CF27" s="80"/>
      <c r="CG27" s="76" t="e">
        <f t="shared" si="20"/>
        <v>#DIV/0!</v>
      </c>
      <c r="CH27" s="77"/>
      <c r="CI27" s="81">
        <f t="shared" si="4"/>
        <v>0</v>
      </c>
      <c r="CJ27" s="82"/>
      <c r="CK27" s="83"/>
      <c r="CL27" s="84" t="e">
        <f t="shared" si="21"/>
        <v>#DIV/0!</v>
      </c>
      <c r="CM27" s="85"/>
    </row>
    <row r="28" spans="1:91" ht="19.95" customHeight="1" x14ac:dyDescent="0.45">
      <c r="A28" s="97" t="s">
        <v>102</v>
      </c>
      <c r="B28" s="98"/>
      <c r="C28" s="98"/>
      <c r="D28" s="98"/>
      <c r="E28" s="98"/>
      <c r="F28" s="99"/>
      <c r="G28" s="81">
        <f t="shared" si="0"/>
        <v>0</v>
      </c>
      <c r="H28" s="82"/>
      <c r="I28" s="83"/>
      <c r="J28" s="84" t="e">
        <f t="shared" si="5"/>
        <v>#DIV/0!</v>
      </c>
      <c r="K28" s="85"/>
      <c r="L28" s="78">
        <f>SUMIFS(実績!見積額13,実績!月13,D!L$14,実績!報告者名13,D!$K$1,実績!工種13,$A28)</f>
        <v>0</v>
      </c>
      <c r="M28" s="79"/>
      <c r="N28" s="80"/>
      <c r="O28" s="76" t="e">
        <f t="shared" si="6"/>
        <v>#DIV/0!</v>
      </c>
      <c r="P28" s="77"/>
      <c r="Q28" s="78">
        <f>SUMIFS(実績!見積額13,実績!月13,D!Q$14,実績!報告者名13,D!$K$1,実績!工種13,$A28)</f>
        <v>0</v>
      </c>
      <c r="R28" s="79"/>
      <c r="S28" s="80"/>
      <c r="T28" s="76" t="e">
        <f t="shared" si="7"/>
        <v>#DIV/0!</v>
      </c>
      <c r="U28" s="77"/>
      <c r="V28" s="78">
        <f>SUMIFS(実績!見積額13,実績!月13,D!V$14,実績!報告者名13,D!$K$1,実績!工種13,$A28)</f>
        <v>0</v>
      </c>
      <c r="W28" s="79"/>
      <c r="X28" s="80"/>
      <c r="Y28" s="76" t="e">
        <f t="shared" si="8"/>
        <v>#DIV/0!</v>
      </c>
      <c r="Z28" s="77"/>
      <c r="AA28" s="81">
        <f t="shared" si="1"/>
        <v>0</v>
      </c>
      <c r="AB28" s="82"/>
      <c r="AC28" s="83"/>
      <c r="AD28" s="84" t="e">
        <f t="shared" si="9"/>
        <v>#DIV/0!</v>
      </c>
      <c r="AE28" s="85"/>
      <c r="AF28" s="78">
        <f>SUMIFS(実績!見積額13,実績!月13,D!AF$14,実績!報告者名13,D!$K$1,実績!工種13,$A28)</f>
        <v>0</v>
      </c>
      <c r="AG28" s="79"/>
      <c r="AH28" s="80"/>
      <c r="AI28" s="76" t="e">
        <f t="shared" si="10"/>
        <v>#DIV/0!</v>
      </c>
      <c r="AJ28" s="77"/>
      <c r="AK28" s="78">
        <f>SUMIFS(実績!見積額13,実績!月13,D!AK$14,実績!報告者名13,D!$K$1,実績!工種13,$A28)</f>
        <v>0</v>
      </c>
      <c r="AL28" s="79"/>
      <c r="AM28" s="80"/>
      <c r="AN28" s="76" t="e">
        <f t="shared" si="11"/>
        <v>#DIV/0!</v>
      </c>
      <c r="AO28" s="77"/>
      <c r="AP28" s="78">
        <f>SUMIFS(実績!見積額13,実績!月13,D!AP$14,実績!報告者名13,D!$K$1,実績!工種13,$A28)</f>
        <v>0</v>
      </c>
      <c r="AQ28" s="79"/>
      <c r="AR28" s="80"/>
      <c r="AS28" s="76" t="e">
        <f t="shared" si="12"/>
        <v>#DIV/0!</v>
      </c>
      <c r="AT28" s="77"/>
      <c r="AU28" s="81">
        <f t="shared" si="2"/>
        <v>0</v>
      </c>
      <c r="AV28" s="82"/>
      <c r="AW28" s="83"/>
      <c r="AX28" s="84" t="e">
        <f t="shared" si="13"/>
        <v>#DIV/0!</v>
      </c>
      <c r="AY28" s="85"/>
      <c r="AZ28" s="78">
        <f>SUMIFS(実績!見積額13,実績!月13,D!AZ$14,実績!報告者名13,D!$K$1,実績!工種13,$A28)</f>
        <v>0</v>
      </c>
      <c r="BA28" s="79"/>
      <c r="BB28" s="80"/>
      <c r="BC28" s="76" t="e">
        <f t="shared" si="14"/>
        <v>#DIV/0!</v>
      </c>
      <c r="BD28" s="77"/>
      <c r="BE28" s="78">
        <f>SUMIFS(実績!見積額13,実績!月13,D!BE$14,実績!報告者名13,D!$K$1,実績!工種13,$A28)</f>
        <v>0</v>
      </c>
      <c r="BF28" s="79"/>
      <c r="BG28" s="80"/>
      <c r="BH28" s="76" t="e">
        <f t="shared" si="15"/>
        <v>#DIV/0!</v>
      </c>
      <c r="BI28" s="77"/>
      <c r="BJ28" s="78">
        <f>SUMIFS(実績!見積額13,実績!月13,D!BJ$14,実績!報告者名13,D!$K$1,実績!工種13,$A28)</f>
        <v>0</v>
      </c>
      <c r="BK28" s="79"/>
      <c r="BL28" s="80"/>
      <c r="BM28" s="76" t="e">
        <f t="shared" si="16"/>
        <v>#DIV/0!</v>
      </c>
      <c r="BN28" s="77"/>
      <c r="BO28" s="81">
        <f t="shared" si="3"/>
        <v>0</v>
      </c>
      <c r="BP28" s="82"/>
      <c r="BQ28" s="83"/>
      <c r="BR28" s="84" t="e">
        <f t="shared" si="17"/>
        <v>#DIV/0!</v>
      </c>
      <c r="BS28" s="85"/>
      <c r="BT28" s="78">
        <f>SUMIFS(実績!見積額13,実績!月13,D!BT$14,実績!報告者名13,D!$K$1,実績!工種13,$A28)</f>
        <v>0</v>
      </c>
      <c r="BU28" s="79"/>
      <c r="BV28" s="80"/>
      <c r="BW28" s="76" t="e">
        <f t="shared" si="18"/>
        <v>#DIV/0!</v>
      </c>
      <c r="BX28" s="77"/>
      <c r="BY28" s="78">
        <f>SUMIFS(実績!見積額13,実績!月13,D!BY$14,実績!報告者名13,D!$K$1,実績!工種13,$A28)</f>
        <v>0</v>
      </c>
      <c r="BZ28" s="79"/>
      <c r="CA28" s="80"/>
      <c r="CB28" s="76" t="e">
        <f t="shared" si="19"/>
        <v>#DIV/0!</v>
      </c>
      <c r="CC28" s="77"/>
      <c r="CD28" s="78">
        <f>SUMIFS(実績!見積額13,実績!月13,D!CD$14,実績!報告者名13,D!$K$1,実績!工種13,$A28)</f>
        <v>0</v>
      </c>
      <c r="CE28" s="79"/>
      <c r="CF28" s="80"/>
      <c r="CG28" s="76" t="e">
        <f t="shared" si="20"/>
        <v>#DIV/0!</v>
      </c>
      <c r="CH28" s="77"/>
      <c r="CI28" s="81">
        <f t="shared" si="4"/>
        <v>0</v>
      </c>
      <c r="CJ28" s="82"/>
      <c r="CK28" s="83"/>
      <c r="CL28" s="84" t="e">
        <f t="shared" si="21"/>
        <v>#DIV/0!</v>
      </c>
      <c r="CM28" s="85"/>
    </row>
    <row r="29" spans="1:91" ht="19.95" customHeight="1" x14ac:dyDescent="0.45">
      <c r="A29" s="97" t="s">
        <v>103</v>
      </c>
      <c r="B29" s="98"/>
      <c r="C29" s="98"/>
      <c r="D29" s="98"/>
      <c r="E29" s="98"/>
      <c r="F29" s="99"/>
      <c r="G29" s="81">
        <f t="shared" si="0"/>
        <v>0</v>
      </c>
      <c r="H29" s="82"/>
      <c r="I29" s="83"/>
      <c r="J29" s="84" t="e">
        <f t="shared" si="5"/>
        <v>#DIV/0!</v>
      </c>
      <c r="K29" s="85"/>
      <c r="L29" s="78">
        <f>L25-L26-L27-L28</f>
        <v>0</v>
      </c>
      <c r="M29" s="79"/>
      <c r="N29" s="80"/>
      <c r="O29" s="76" t="e">
        <f t="shared" si="6"/>
        <v>#DIV/0!</v>
      </c>
      <c r="P29" s="77"/>
      <c r="Q29" s="78">
        <f>Q25-Q26-Q27-Q28</f>
        <v>0</v>
      </c>
      <c r="R29" s="79"/>
      <c r="S29" s="80"/>
      <c r="T29" s="76" t="e">
        <f t="shared" si="7"/>
        <v>#DIV/0!</v>
      </c>
      <c r="U29" s="77"/>
      <c r="V29" s="78">
        <f>V25-V26-V27-V28</f>
        <v>0</v>
      </c>
      <c r="W29" s="79"/>
      <c r="X29" s="80"/>
      <c r="Y29" s="76" t="e">
        <f t="shared" si="8"/>
        <v>#DIV/0!</v>
      </c>
      <c r="Z29" s="77"/>
      <c r="AA29" s="81">
        <f t="shared" si="1"/>
        <v>0</v>
      </c>
      <c r="AB29" s="82"/>
      <c r="AC29" s="83"/>
      <c r="AD29" s="84" t="e">
        <f t="shared" si="9"/>
        <v>#DIV/0!</v>
      </c>
      <c r="AE29" s="85"/>
      <c r="AF29" s="78">
        <f>AF25-AF26-AF27-AF28</f>
        <v>0</v>
      </c>
      <c r="AG29" s="79"/>
      <c r="AH29" s="80"/>
      <c r="AI29" s="76" t="e">
        <f t="shared" si="10"/>
        <v>#DIV/0!</v>
      </c>
      <c r="AJ29" s="77"/>
      <c r="AK29" s="78">
        <f>AK25-AK26-AK27-AK28</f>
        <v>0</v>
      </c>
      <c r="AL29" s="79"/>
      <c r="AM29" s="80"/>
      <c r="AN29" s="76" t="e">
        <f t="shared" si="11"/>
        <v>#DIV/0!</v>
      </c>
      <c r="AO29" s="77"/>
      <c r="AP29" s="78">
        <f>AP25-AP26-AP27-AP28</f>
        <v>0</v>
      </c>
      <c r="AQ29" s="79"/>
      <c r="AR29" s="80"/>
      <c r="AS29" s="76" t="e">
        <f t="shared" si="12"/>
        <v>#DIV/0!</v>
      </c>
      <c r="AT29" s="77"/>
      <c r="AU29" s="81">
        <f t="shared" si="2"/>
        <v>0</v>
      </c>
      <c r="AV29" s="82"/>
      <c r="AW29" s="83"/>
      <c r="AX29" s="84" t="e">
        <f t="shared" si="13"/>
        <v>#DIV/0!</v>
      </c>
      <c r="AY29" s="85"/>
      <c r="AZ29" s="78">
        <f>AZ25-AZ26-AZ27-AZ28</f>
        <v>0</v>
      </c>
      <c r="BA29" s="79"/>
      <c r="BB29" s="80"/>
      <c r="BC29" s="76" t="e">
        <f t="shared" si="14"/>
        <v>#DIV/0!</v>
      </c>
      <c r="BD29" s="77"/>
      <c r="BE29" s="78">
        <f>BE25-BE26-BE27-BE28</f>
        <v>0</v>
      </c>
      <c r="BF29" s="79"/>
      <c r="BG29" s="80"/>
      <c r="BH29" s="76" t="e">
        <f t="shared" si="15"/>
        <v>#DIV/0!</v>
      </c>
      <c r="BI29" s="77"/>
      <c r="BJ29" s="78">
        <f>BJ25-BJ26-BJ27-BJ28</f>
        <v>0</v>
      </c>
      <c r="BK29" s="79"/>
      <c r="BL29" s="80"/>
      <c r="BM29" s="76" t="e">
        <f t="shared" si="16"/>
        <v>#DIV/0!</v>
      </c>
      <c r="BN29" s="77"/>
      <c r="BO29" s="81">
        <f t="shared" si="3"/>
        <v>0</v>
      </c>
      <c r="BP29" s="82"/>
      <c r="BQ29" s="83"/>
      <c r="BR29" s="84" t="e">
        <f t="shared" si="17"/>
        <v>#DIV/0!</v>
      </c>
      <c r="BS29" s="85"/>
      <c r="BT29" s="78">
        <f>BT25-BT26-BT27-BT28</f>
        <v>0</v>
      </c>
      <c r="BU29" s="79"/>
      <c r="BV29" s="80"/>
      <c r="BW29" s="76" t="e">
        <f t="shared" si="18"/>
        <v>#DIV/0!</v>
      </c>
      <c r="BX29" s="77"/>
      <c r="BY29" s="78">
        <f>BY25-BY26-BY27-BY28</f>
        <v>0</v>
      </c>
      <c r="BZ29" s="79"/>
      <c r="CA29" s="80"/>
      <c r="CB29" s="76" t="e">
        <f t="shared" si="19"/>
        <v>#DIV/0!</v>
      </c>
      <c r="CC29" s="77"/>
      <c r="CD29" s="78">
        <f>CD25-CD26-CD27-CD28</f>
        <v>0</v>
      </c>
      <c r="CE29" s="79"/>
      <c r="CF29" s="80"/>
      <c r="CG29" s="76" t="e">
        <f t="shared" si="20"/>
        <v>#DIV/0!</v>
      </c>
      <c r="CH29" s="77"/>
      <c r="CI29" s="81">
        <f t="shared" si="4"/>
        <v>0</v>
      </c>
      <c r="CJ29" s="82"/>
      <c r="CK29" s="83"/>
      <c r="CL29" s="84" t="e">
        <f t="shared" si="21"/>
        <v>#DIV/0!</v>
      </c>
      <c r="CM29" s="85"/>
    </row>
    <row r="30" spans="1:91" ht="19.5" customHeight="1" x14ac:dyDescent="0.45">
      <c r="A30" s="97" t="s">
        <v>144</v>
      </c>
      <c r="B30" s="98"/>
      <c r="C30" s="98"/>
      <c r="D30" s="98"/>
      <c r="E30" s="98"/>
      <c r="F30" s="99"/>
      <c r="G30" s="81">
        <f t="shared" ref="G30" si="22">AA30+AU30+BO30+CI30</f>
        <v>0</v>
      </c>
      <c r="H30" s="82"/>
      <c r="I30" s="83"/>
      <c r="J30" s="84"/>
      <c r="K30" s="85"/>
      <c r="L30" s="78">
        <f>COUNTIFS(実績!月13,D!L$14,実績!報告者名13,D!$K$1)</f>
        <v>0</v>
      </c>
      <c r="M30" s="79"/>
      <c r="N30" s="80"/>
      <c r="O30" s="76"/>
      <c r="P30" s="77"/>
      <c r="Q30" s="78">
        <f>COUNTIFS(実績!月13,D!Q$14,実績!報告者名13,D!$K$1)</f>
        <v>0</v>
      </c>
      <c r="R30" s="79"/>
      <c r="S30" s="80"/>
      <c r="T30" s="76"/>
      <c r="U30" s="77"/>
      <c r="V30" s="78">
        <f>COUNTIFS(実績!月13,D!V$14,実績!報告者名13,D!$K$1)</f>
        <v>0</v>
      </c>
      <c r="W30" s="79"/>
      <c r="X30" s="80"/>
      <c r="Y30" s="76"/>
      <c r="Z30" s="77"/>
      <c r="AA30" s="81">
        <f t="shared" ref="AA30" si="23">L30+Q30+V30</f>
        <v>0</v>
      </c>
      <c r="AB30" s="82"/>
      <c r="AC30" s="83"/>
      <c r="AD30" s="84"/>
      <c r="AE30" s="85"/>
      <c r="AF30" s="78">
        <f>COUNTIFS(実績!月13,D!AF$14,実績!報告者名13,D!$K$1)</f>
        <v>0</v>
      </c>
      <c r="AG30" s="79"/>
      <c r="AH30" s="80"/>
      <c r="AI30" s="76"/>
      <c r="AJ30" s="77"/>
      <c r="AK30" s="78">
        <f>COUNTIFS(実績!月13,D!AK$14,実績!報告者名13,D!$K$1)</f>
        <v>0</v>
      </c>
      <c r="AL30" s="79"/>
      <c r="AM30" s="80"/>
      <c r="AN30" s="76"/>
      <c r="AO30" s="77"/>
      <c r="AP30" s="78">
        <f>COUNTIFS(実績!月13,D!AP$14,実績!報告者名13,D!$K$1)</f>
        <v>0</v>
      </c>
      <c r="AQ30" s="79"/>
      <c r="AR30" s="80"/>
      <c r="AS30" s="76"/>
      <c r="AT30" s="77"/>
      <c r="AU30" s="81">
        <f t="shared" ref="AU30" si="24">AF30+AK30+AP30</f>
        <v>0</v>
      </c>
      <c r="AV30" s="82"/>
      <c r="AW30" s="83"/>
      <c r="AX30" s="84"/>
      <c r="AY30" s="85"/>
      <c r="AZ30" s="78">
        <f>COUNTIFS(実績!月13,D!AZ$14,実績!報告者名13,D!$K$1)</f>
        <v>0</v>
      </c>
      <c r="BA30" s="79"/>
      <c r="BB30" s="80"/>
      <c r="BC30" s="76"/>
      <c r="BD30" s="77"/>
      <c r="BE30" s="78">
        <f>COUNTIFS(実績!月13,D!BE$14,実績!報告者名13,D!$K$1)</f>
        <v>0</v>
      </c>
      <c r="BF30" s="79"/>
      <c r="BG30" s="80"/>
      <c r="BH30" s="76"/>
      <c r="BI30" s="77"/>
      <c r="BJ30" s="78">
        <f>COUNTIFS(実績!月13,D!BJ$14,実績!報告者名13,D!$K$1)</f>
        <v>0</v>
      </c>
      <c r="BK30" s="79"/>
      <c r="BL30" s="80"/>
      <c r="BM30" s="76"/>
      <c r="BN30" s="77"/>
      <c r="BO30" s="81">
        <f t="shared" ref="BO30" si="25">AZ30+BE30+BJ30</f>
        <v>0</v>
      </c>
      <c r="BP30" s="82"/>
      <c r="BQ30" s="83"/>
      <c r="BR30" s="84"/>
      <c r="BS30" s="85"/>
      <c r="BT30" s="78">
        <f>COUNTIFS(実績!月13,D!BT$14,実績!報告者名13,D!$K$1)</f>
        <v>0</v>
      </c>
      <c r="BU30" s="79"/>
      <c r="BV30" s="80"/>
      <c r="BW30" s="76"/>
      <c r="BX30" s="77"/>
      <c r="BY30" s="78">
        <f>COUNTIFS(実績!月13,D!BY$14,実績!報告者名13,D!$K$1)</f>
        <v>0</v>
      </c>
      <c r="BZ30" s="79"/>
      <c r="CA30" s="80"/>
      <c r="CB30" s="76"/>
      <c r="CC30" s="77"/>
      <c r="CD30" s="78">
        <f>COUNTIFS(実績!月13,D!CD$14,実績!報告者名13,D!$K$1)</f>
        <v>0</v>
      </c>
      <c r="CE30" s="79"/>
      <c r="CF30" s="80"/>
      <c r="CG30" s="76"/>
      <c r="CH30" s="77"/>
      <c r="CI30" s="81">
        <f t="shared" ref="CI30" si="26">BT30+BY30+CD30</f>
        <v>0</v>
      </c>
      <c r="CJ30" s="82"/>
      <c r="CK30" s="83"/>
      <c r="CL30" s="84"/>
      <c r="CM30" s="85"/>
    </row>
    <row r="31" spans="1:91" ht="19.95" customHeight="1" x14ac:dyDescent="0.45">
      <c r="A31" s="97" t="s">
        <v>39</v>
      </c>
      <c r="B31" s="98"/>
      <c r="C31" s="98"/>
      <c r="D31" s="98"/>
      <c r="E31" s="98"/>
      <c r="F31" s="99"/>
      <c r="G31" s="84" t="e">
        <f>G30/G19</f>
        <v>#DIV/0!</v>
      </c>
      <c r="H31" s="96"/>
      <c r="I31" s="85"/>
      <c r="J31" s="84"/>
      <c r="K31" s="85"/>
      <c r="L31" s="76" t="e">
        <f t="shared" ref="L31" si="27">L30/L19</f>
        <v>#DIV/0!</v>
      </c>
      <c r="M31" s="95"/>
      <c r="N31" s="77"/>
      <c r="O31" s="76"/>
      <c r="P31" s="77"/>
      <c r="Q31" s="76" t="e">
        <f t="shared" ref="Q31" si="28">Q30/Q19</f>
        <v>#DIV/0!</v>
      </c>
      <c r="R31" s="95"/>
      <c r="S31" s="77"/>
      <c r="T31" s="76"/>
      <c r="U31" s="77"/>
      <c r="V31" s="76" t="e">
        <f t="shared" ref="V31" si="29">V30/V19</f>
        <v>#DIV/0!</v>
      </c>
      <c r="W31" s="95"/>
      <c r="X31" s="77"/>
      <c r="Y31" s="76"/>
      <c r="Z31" s="77"/>
      <c r="AA31" s="84" t="e">
        <f t="shared" ref="AA31" si="30">AA30/AA19</f>
        <v>#DIV/0!</v>
      </c>
      <c r="AB31" s="96"/>
      <c r="AC31" s="85"/>
      <c r="AD31" s="84"/>
      <c r="AE31" s="85"/>
      <c r="AF31" s="76" t="e">
        <f t="shared" ref="AF31" si="31">AF30/AF19</f>
        <v>#DIV/0!</v>
      </c>
      <c r="AG31" s="95"/>
      <c r="AH31" s="77"/>
      <c r="AI31" s="76"/>
      <c r="AJ31" s="77"/>
      <c r="AK31" s="76" t="e">
        <f t="shared" ref="AK31" si="32">AK30/AK19</f>
        <v>#DIV/0!</v>
      </c>
      <c r="AL31" s="95"/>
      <c r="AM31" s="77"/>
      <c r="AN31" s="76"/>
      <c r="AO31" s="77"/>
      <c r="AP31" s="76" t="e">
        <f t="shared" ref="AP31" si="33">AP30/AP19</f>
        <v>#DIV/0!</v>
      </c>
      <c r="AQ31" s="95"/>
      <c r="AR31" s="77"/>
      <c r="AS31" s="76"/>
      <c r="AT31" s="77"/>
      <c r="AU31" s="84" t="e">
        <f t="shared" ref="AU31" si="34">AU30/AU19</f>
        <v>#DIV/0!</v>
      </c>
      <c r="AV31" s="96"/>
      <c r="AW31" s="85"/>
      <c r="AX31" s="84"/>
      <c r="AY31" s="85"/>
      <c r="AZ31" s="76" t="e">
        <f t="shared" ref="AZ31" si="35">AZ30/AZ19</f>
        <v>#DIV/0!</v>
      </c>
      <c r="BA31" s="95"/>
      <c r="BB31" s="77"/>
      <c r="BC31" s="76"/>
      <c r="BD31" s="77"/>
      <c r="BE31" s="76" t="e">
        <f t="shared" ref="BE31" si="36">BE30/BE19</f>
        <v>#DIV/0!</v>
      </c>
      <c r="BF31" s="95"/>
      <c r="BG31" s="77"/>
      <c r="BH31" s="76"/>
      <c r="BI31" s="77"/>
      <c r="BJ31" s="76" t="e">
        <f t="shared" ref="BJ31" si="37">BJ30/BJ19</f>
        <v>#DIV/0!</v>
      </c>
      <c r="BK31" s="95"/>
      <c r="BL31" s="77"/>
      <c r="BM31" s="76"/>
      <c r="BN31" s="77"/>
      <c r="BO31" s="84" t="e">
        <f t="shared" ref="BO31" si="38">BO30/BO19</f>
        <v>#DIV/0!</v>
      </c>
      <c r="BP31" s="96"/>
      <c r="BQ31" s="85"/>
      <c r="BR31" s="84"/>
      <c r="BS31" s="85"/>
      <c r="BT31" s="76" t="e">
        <f t="shared" ref="BT31" si="39">BT30/BT19</f>
        <v>#DIV/0!</v>
      </c>
      <c r="BU31" s="95"/>
      <c r="BV31" s="77"/>
      <c r="BW31" s="76"/>
      <c r="BX31" s="77"/>
      <c r="BY31" s="76" t="e">
        <f t="shared" ref="BY31" si="40">BY30/BY19</f>
        <v>#DIV/0!</v>
      </c>
      <c r="BZ31" s="95"/>
      <c r="CA31" s="77"/>
      <c r="CB31" s="76"/>
      <c r="CC31" s="77"/>
      <c r="CD31" s="76" t="e">
        <f t="shared" ref="CD31" si="41">CD30/CD19</f>
        <v>#DIV/0!</v>
      </c>
      <c r="CE31" s="95"/>
      <c r="CF31" s="77"/>
      <c r="CG31" s="76"/>
      <c r="CH31" s="77"/>
      <c r="CI31" s="84" t="e">
        <f t="shared" ref="CI31" si="42">CI30/CI19</f>
        <v>#DIV/0!</v>
      </c>
      <c r="CJ31" s="96"/>
      <c r="CK31" s="85"/>
      <c r="CL31" s="84"/>
      <c r="CM31" s="85"/>
    </row>
    <row r="32" spans="1:91" ht="19.95" customHeight="1" x14ac:dyDescent="0.45">
      <c r="A32" s="97" t="s">
        <v>185</v>
      </c>
      <c r="B32" s="98"/>
      <c r="C32" s="98"/>
      <c r="D32" s="98"/>
      <c r="E32" s="98"/>
      <c r="F32" s="99"/>
      <c r="G32" s="81" t="e">
        <f>G25/G30</f>
        <v>#DIV/0!</v>
      </c>
      <c r="H32" s="82"/>
      <c r="I32" s="83"/>
      <c r="J32" s="84"/>
      <c r="K32" s="85"/>
      <c r="L32" s="78" t="e">
        <f t="shared" ref="L32" si="43">L25/L30</f>
        <v>#DIV/0!</v>
      </c>
      <c r="M32" s="79"/>
      <c r="N32" s="80"/>
      <c r="O32" s="76"/>
      <c r="P32" s="77"/>
      <c r="Q32" s="78" t="e">
        <f t="shared" ref="Q32" si="44">Q25/Q30</f>
        <v>#DIV/0!</v>
      </c>
      <c r="R32" s="79"/>
      <c r="S32" s="80"/>
      <c r="T32" s="76"/>
      <c r="U32" s="77"/>
      <c r="V32" s="78" t="e">
        <f t="shared" ref="V32" si="45">V25/V30</f>
        <v>#DIV/0!</v>
      </c>
      <c r="W32" s="79"/>
      <c r="X32" s="80"/>
      <c r="Y32" s="76"/>
      <c r="Z32" s="77"/>
      <c r="AA32" s="81" t="e">
        <f t="shared" ref="AA32" si="46">AA25/AA30</f>
        <v>#DIV/0!</v>
      </c>
      <c r="AB32" s="82"/>
      <c r="AC32" s="83"/>
      <c r="AD32" s="84"/>
      <c r="AE32" s="85"/>
      <c r="AF32" s="78" t="e">
        <f t="shared" ref="AF32" si="47">AF25/AF30</f>
        <v>#DIV/0!</v>
      </c>
      <c r="AG32" s="79"/>
      <c r="AH32" s="80"/>
      <c r="AI32" s="76"/>
      <c r="AJ32" s="77"/>
      <c r="AK32" s="78" t="e">
        <f t="shared" ref="AK32" si="48">AK25/AK30</f>
        <v>#DIV/0!</v>
      </c>
      <c r="AL32" s="79"/>
      <c r="AM32" s="80"/>
      <c r="AN32" s="76"/>
      <c r="AO32" s="77"/>
      <c r="AP32" s="78" t="e">
        <f t="shared" ref="AP32" si="49">AP25/AP30</f>
        <v>#DIV/0!</v>
      </c>
      <c r="AQ32" s="79"/>
      <c r="AR32" s="80"/>
      <c r="AS32" s="76"/>
      <c r="AT32" s="77"/>
      <c r="AU32" s="81" t="e">
        <f t="shared" ref="AU32" si="50">AU25/AU30</f>
        <v>#DIV/0!</v>
      </c>
      <c r="AV32" s="82"/>
      <c r="AW32" s="83"/>
      <c r="AX32" s="84"/>
      <c r="AY32" s="85"/>
      <c r="AZ32" s="78" t="e">
        <f t="shared" ref="AZ32" si="51">AZ25/AZ30</f>
        <v>#DIV/0!</v>
      </c>
      <c r="BA32" s="79"/>
      <c r="BB32" s="80"/>
      <c r="BC32" s="76"/>
      <c r="BD32" s="77"/>
      <c r="BE32" s="78" t="e">
        <f t="shared" ref="BE32" si="52">BE25/BE30</f>
        <v>#DIV/0!</v>
      </c>
      <c r="BF32" s="79"/>
      <c r="BG32" s="80"/>
      <c r="BH32" s="76"/>
      <c r="BI32" s="77"/>
      <c r="BJ32" s="78" t="e">
        <f t="shared" ref="BJ32" si="53">BJ25/BJ30</f>
        <v>#DIV/0!</v>
      </c>
      <c r="BK32" s="79"/>
      <c r="BL32" s="80"/>
      <c r="BM32" s="76"/>
      <c r="BN32" s="77"/>
      <c r="BO32" s="81" t="e">
        <f t="shared" ref="BO32" si="54">BO25/BO30</f>
        <v>#DIV/0!</v>
      </c>
      <c r="BP32" s="82"/>
      <c r="BQ32" s="83"/>
      <c r="BR32" s="84"/>
      <c r="BS32" s="85"/>
      <c r="BT32" s="78" t="e">
        <f t="shared" ref="BT32" si="55">BT25/BT30</f>
        <v>#DIV/0!</v>
      </c>
      <c r="BU32" s="79"/>
      <c r="BV32" s="80"/>
      <c r="BW32" s="76"/>
      <c r="BX32" s="77"/>
      <c r="BY32" s="78" t="e">
        <f t="shared" ref="BY32" si="56">BY25/BY30</f>
        <v>#DIV/0!</v>
      </c>
      <c r="BZ32" s="79"/>
      <c r="CA32" s="80"/>
      <c r="CB32" s="76"/>
      <c r="CC32" s="77"/>
      <c r="CD32" s="78" t="e">
        <f t="shared" ref="CD32" si="57">CD25/CD30</f>
        <v>#DIV/0!</v>
      </c>
      <c r="CE32" s="79"/>
      <c r="CF32" s="80"/>
      <c r="CG32" s="76"/>
      <c r="CH32" s="77"/>
      <c r="CI32" s="81" t="e">
        <f t="shared" ref="CI32" si="58">CI25/CI30</f>
        <v>#DIV/0!</v>
      </c>
      <c r="CJ32" s="82"/>
      <c r="CK32" s="83"/>
      <c r="CL32" s="84"/>
      <c r="CM32" s="85"/>
    </row>
    <row r="33" spans="1:91" ht="19.95" customHeight="1" x14ac:dyDescent="0.45">
      <c r="A33" s="101" t="s">
        <v>34</v>
      </c>
      <c r="B33" s="102"/>
      <c r="C33" s="102"/>
      <c r="D33" s="102"/>
      <c r="E33" s="102"/>
      <c r="F33" s="103"/>
      <c r="G33" s="81">
        <f>AA33+AU33+BO33+CI33</f>
        <v>0</v>
      </c>
      <c r="H33" s="82"/>
      <c r="I33" s="83"/>
      <c r="J33" s="81"/>
      <c r="K33" s="83"/>
      <c r="L33" s="78">
        <f>SUMIFS(予算!利益予算,予算!対象ユーザー名,D!$K$1,予算!予算月,D!L$14)</f>
        <v>0</v>
      </c>
      <c r="M33" s="79"/>
      <c r="N33" s="80"/>
      <c r="O33" s="76"/>
      <c r="P33" s="77"/>
      <c r="Q33" s="78">
        <f>SUMIFS(予算!利益予算,予算!対象ユーザー名,D!$K$1,予算!予算月,D!Q$14)</f>
        <v>0</v>
      </c>
      <c r="R33" s="79"/>
      <c r="S33" s="80"/>
      <c r="T33" s="76"/>
      <c r="U33" s="77"/>
      <c r="V33" s="78">
        <f>SUMIFS(予算!利益予算,予算!対象ユーザー名,D!$K$1,予算!予算月,D!V$14)</f>
        <v>0</v>
      </c>
      <c r="W33" s="79"/>
      <c r="X33" s="80"/>
      <c r="Y33" s="76"/>
      <c r="Z33" s="77"/>
      <c r="AA33" s="81">
        <f>L33+Q33+V33</f>
        <v>0</v>
      </c>
      <c r="AB33" s="82"/>
      <c r="AC33" s="83"/>
      <c r="AD33" s="81"/>
      <c r="AE33" s="83"/>
      <c r="AF33" s="78">
        <f>SUMIFS(予算!利益予算,予算!対象ユーザー名,D!$K$1,予算!予算月,D!AF$14)</f>
        <v>0</v>
      </c>
      <c r="AG33" s="79"/>
      <c r="AH33" s="80"/>
      <c r="AI33" s="76"/>
      <c r="AJ33" s="77"/>
      <c r="AK33" s="78">
        <f>SUMIFS(予算!利益予算,予算!対象ユーザー名,D!$K$1,予算!予算月,D!AK$14)</f>
        <v>0</v>
      </c>
      <c r="AL33" s="79"/>
      <c r="AM33" s="80"/>
      <c r="AN33" s="76"/>
      <c r="AO33" s="77"/>
      <c r="AP33" s="78">
        <f>SUMIFS(予算!利益予算,予算!対象ユーザー名,D!$K$1,予算!予算月,D!AP$14)</f>
        <v>0</v>
      </c>
      <c r="AQ33" s="79"/>
      <c r="AR33" s="80"/>
      <c r="AS33" s="76"/>
      <c r="AT33" s="77"/>
      <c r="AU33" s="81">
        <f>AF33+AK33+AP33</f>
        <v>0</v>
      </c>
      <c r="AV33" s="82"/>
      <c r="AW33" s="83"/>
      <c r="AX33" s="81"/>
      <c r="AY33" s="83"/>
      <c r="AZ33" s="78">
        <f>SUMIFS(予算!利益予算,予算!対象ユーザー名,D!$K$1,予算!予算月,D!AZ$14)</f>
        <v>0</v>
      </c>
      <c r="BA33" s="79"/>
      <c r="BB33" s="80"/>
      <c r="BC33" s="76"/>
      <c r="BD33" s="77"/>
      <c r="BE33" s="78">
        <f>SUMIFS(予算!利益予算,予算!対象ユーザー名,D!$K$1,予算!予算月,D!BE$14)</f>
        <v>0</v>
      </c>
      <c r="BF33" s="79"/>
      <c r="BG33" s="80"/>
      <c r="BH33" s="76"/>
      <c r="BI33" s="77"/>
      <c r="BJ33" s="78">
        <f>SUMIFS(予算!利益予算,予算!対象ユーザー名,D!$K$1,予算!予算月,D!BJ$14)</f>
        <v>0</v>
      </c>
      <c r="BK33" s="79"/>
      <c r="BL33" s="80"/>
      <c r="BM33" s="76"/>
      <c r="BN33" s="77"/>
      <c r="BO33" s="81">
        <f>AZ33+BE33+BJ33</f>
        <v>0</v>
      </c>
      <c r="BP33" s="82"/>
      <c r="BQ33" s="83"/>
      <c r="BR33" s="81"/>
      <c r="BS33" s="83"/>
      <c r="BT33" s="78">
        <f>SUMIFS(予算!利益予算,予算!対象ユーザー名,D!$K$1,予算!予算月,D!BT$14)</f>
        <v>0</v>
      </c>
      <c r="BU33" s="79"/>
      <c r="BV33" s="80"/>
      <c r="BW33" s="76"/>
      <c r="BX33" s="77"/>
      <c r="BY33" s="78">
        <f>SUMIFS(予算!利益予算,予算!対象ユーザー名,D!$K$1,予算!予算月,D!BY$14)</f>
        <v>0</v>
      </c>
      <c r="BZ33" s="79"/>
      <c r="CA33" s="80"/>
      <c r="CB33" s="76"/>
      <c r="CC33" s="77"/>
      <c r="CD33" s="78">
        <f>SUMIFS(予算!利益予算,予算!対象ユーザー名,D!$K$1,予算!予算月,D!CD$14)</f>
        <v>0</v>
      </c>
      <c r="CE33" s="79"/>
      <c r="CF33" s="80"/>
      <c r="CG33" s="76"/>
      <c r="CH33" s="77"/>
      <c r="CI33" s="81">
        <f>BT33+BY33+CD33</f>
        <v>0</v>
      </c>
      <c r="CJ33" s="82"/>
      <c r="CK33" s="83"/>
      <c r="CL33" s="81"/>
      <c r="CM33" s="83"/>
    </row>
    <row r="34" spans="1:91" ht="19.95" customHeight="1" x14ac:dyDescent="0.45">
      <c r="A34" s="101" t="s">
        <v>35</v>
      </c>
      <c r="B34" s="102"/>
      <c r="C34" s="102"/>
      <c r="D34" s="102"/>
      <c r="E34" s="102"/>
      <c r="F34" s="103"/>
      <c r="G34" s="84" t="e">
        <f>G33/G20</f>
        <v>#DIV/0!</v>
      </c>
      <c r="H34" s="96"/>
      <c r="I34" s="85"/>
      <c r="J34" s="81"/>
      <c r="K34" s="83"/>
      <c r="L34" s="76" t="e">
        <f>L33/L20</f>
        <v>#DIV/0!</v>
      </c>
      <c r="M34" s="95"/>
      <c r="N34" s="77"/>
      <c r="O34" s="76"/>
      <c r="P34" s="77"/>
      <c r="Q34" s="76" t="e">
        <f>Q33/Q20</f>
        <v>#DIV/0!</v>
      </c>
      <c r="R34" s="95"/>
      <c r="S34" s="77"/>
      <c r="T34" s="76"/>
      <c r="U34" s="77"/>
      <c r="V34" s="76" t="e">
        <f>V33/V20</f>
        <v>#DIV/0!</v>
      </c>
      <c r="W34" s="95"/>
      <c r="X34" s="77"/>
      <c r="Y34" s="76"/>
      <c r="Z34" s="77"/>
      <c r="AA34" s="84" t="e">
        <f>AA33/AA20</f>
        <v>#DIV/0!</v>
      </c>
      <c r="AB34" s="96"/>
      <c r="AC34" s="85"/>
      <c r="AD34" s="81"/>
      <c r="AE34" s="83"/>
      <c r="AF34" s="76" t="e">
        <f>AF33/AF20</f>
        <v>#DIV/0!</v>
      </c>
      <c r="AG34" s="95"/>
      <c r="AH34" s="77"/>
      <c r="AI34" s="76"/>
      <c r="AJ34" s="77"/>
      <c r="AK34" s="76" t="e">
        <f>AK33/AK20</f>
        <v>#DIV/0!</v>
      </c>
      <c r="AL34" s="95"/>
      <c r="AM34" s="77"/>
      <c r="AN34" s="76"/>
      <c r="AO34" s="77"/>
      <c r="AP34" s="76" t="e">
        <f>AP33/AP20</f>
        <v>#DIV/0!</v>
      </c>
      <c r="AQ34" s="95"/>
      <c r="AR34" s="77"/>
      <c r="AS34" s="76"/>
      <c r="AT34" s="77"/>
      <c r="AU34" s="84" t="e">
        <f>AU33/AU20</f>
        <v>#DIV/0!</v>
      </c>
      <c r="AV34" s="96"/>
      <c r="AW34" s="85"/>
      <c r="AX34" s="81"/>
      <c r="AY34" s="83"/>
      <c r="AZ34" s="76" t="e">
        <f>AZ33/AZ20</f>
        <v>#DIV/0!</v>
      </c>
      <c r="BA34" s="95"/>
      <c r="BB34" s="77"/>
      <c r="BC34" s="76"/>
      <c r="BD34" s="77"/>
      <c r="BE34" s="76" t="e">
        <f>BE33/BE20</f>
        <v>#DIV/0!</v>
      </c>
      <c r="BF34" s="95"/>
      <c r="BG34" s="77"/>
      <c r="BH34" s="76"/>
      <c r="BI34" s="77"/>
      <c r="BJ34" s="76" t="e">
        <f>BJ33/BJ20</f>
        <v>#DIV/0!</v>
      </c>
      <c r="BK34" s="95"/>
      <c r="BL34" s="77"/>
      <c r="BM34" s="76"/>
      <c r="BN34" s="77"/>
      <c r="BO34" s="84" t="e">
        <f>BO33/BO20</f>
        <v>#DIV/0!</v>
      </c>
      <c r="BP34" s="96"/>
      <c r="BQ34" s="85"/>
      <c r="BR34" s="81"/>
      <c r="BS34" s="83"/>
      <c r="BT34" s="76" t="e">
        <f>BT33/BT20</f>
        <v>#DIV/0!</v>
      </c>
      <c r="BU34" s="95"/>
      <c r="BV34" s="77"/>
      <c r="BW34" s="76"/>
      <c r="BX34" s="77"/>
      <c r="BY34" s="76" t="e">
        <f>BY33/BY20</f>
        <v>#DIV/0!</v>
      </c>
      <c r="BZ34" s="95"/>
      <c r="CA34" s="77"/>
      <c r="CB34" s="76"/>
      <c r="CC34" s="77"/>
      <c r="CD34" s="76" t="e">
        <f>CD33/CD20</f>
        <v>#DIV/0!</v>
      </c>
      <c r="CE34" s="95"/>
      <c r="CF34" s="77"/>
      <c r="CG34" s="76"/>
      <c r="CH34" s="77"/>
      <c r="CI34" s="84" t="e">
        <f>CI33/CI20</f>
        <v>#DIV/0!</v>
      </c>
      <c r="CJ34" s="96"/>
      <c r="CK34" s="85"/>
      <c r="CL34" s="81"/>
      <c r="CM34" s="83"/>
    </row>
    <row r="35" spans="1:91" ht="19.95" hidden="1" customHeight="1" x14ac:dyDescent="0.45">
      <c r="A35" s="101" t="s">
        <v>6</v>
      </c>
      <c r="B35" s="102"/>
      <c r="C35" s="102"/>
      <c r="D35" s="102"/>
      <c r="E35" s="102"/>
      <c r="F35" s="103"/>
      <c r="G35" s="92">
        <f>AA35+AU35+BO35+CI35</f>
        <v>0</v>
      </c>
      <c r="H35" s="93"/>
      <c r="I35" s="94"/>
      <c r="J35" s="84" t="e">
        <f>G35/G33</f>
        <v>#DIV/0!</v>
      </c>
      <c r="K35" s="85"/>
      <c r="L35" s="89">
        <f>SUMIFS(実績!想定販利13,実績!月13,D!L$14,実績!報告者名13,D!$K$1)</f>
        <v>0</v>
      </c>
      <c r="M35" s="90"/>
      <c r="N35" s="91"/>
      <c r="O35" s="76" t="e">
        <f>L35/L33</f>
        <v>#DIV/0!</v>
      </c>
      <c r="P35" s="77"/>
      <c r="Q35" s="89">
        <f>SUMIFS(実績!想定販利13,実績!月13,D!Q$14,実績!報告者名13,D!$K$1)</f>
        <v>0</v>
      </c>
      <c r="R35" s="90"/>
      <c r="S35" s="91"/>
      <c r="T35" s="76" t="e">
        <f>Q35/Q33</f>
        <v>#DIV/0!</v>
      </c>
      <c r="U35" s="77"/>
      <c r="V35" s="89">
        <f>SUMIFS(実績!想定販利13,実績!月13,D!V$14,実績!報告者名13,D!$K$1)</f>
        <v>0</v>
      </c>
      <c r="W35" s="90"/>
      <c r="X35" s="91"/>
      <c r="Y35" s="76" t="e">
        <f>V35/V33</f>
        <v>#DIV/0!</v>
      </c>
      <c r="Z35" s="77"/>
      <c r="AA35" s="92">
        <f>L35+Q35+V35</f>
        <v>0</v>
      </c>
      <c r="AB35" s="93"/>
      <c r="AC35" s="94"/>
      <c r="AD35" s="84" t="e">
        <f>AA35/AA33</f>
        <v>#DIV/0!</v>
      </c>
      <c r="AE35" s="85"/>
      <c r="AF35" s="89">
        <f>SUMIFS(実績!想定販利13,実績!月13,D!AF$14,実績!報告者名13,D!$K$1)</f>
        <v>0</v>
      </c>
      <c r="AG35" s="90"/>
      <c r="AH35" s="91"/>
      <c r="AI35" s="76" t="e">
        <f>AF35/AF33</f>
        <v>#DIV/0!</v>
      </c>
      <c r="AJ35" s="77"/>
      <c r="AK35" s="89">
        <f>SUMIFS(実績!想定販利13,実績!月13,D!AK$14,実績!報告者名13,D!$K$1)</f>
        <v>0</v>
      </c>
      <c r="AL35" s="90"/>
      <c r="AM35" s="91"/>
      <c r="AN35" s="76" t="e">
        <f>AK35/AK33</f>
        <v>#DIV/0!</v>
      </c>
      <c r="AO35" s="77"/>
      <c r="AP35" s="89">
        <f>SUMIFS(実績!想定販利13,実績!月13,D!AP$14,実績!報告者名13,D!$K$1)</f>
        <v>0</v>
      </c>
      <c r="AQ35" s="90"/>
      <c r="AR35" s="91"/>
      <c r="AS35" s="76" t="e">
        <f>AP35/AP33</f>
        <v>#DIV/0!</v>
      </c>
      <c r="AT35" s="77"/>
      <c r="AU35" s="92">
        <f>AF35+AK35+AP35</f>
        <v>0</v>
      </c>
      <c r="AV35" s="93"/>
      <c r="AW35" s="94"/>
      <c r="AX35" s="84" t="e">
        <f>AU35/AU33</f>
        <v>#DIV/0!</v>
      </c>
      <c r="AY35" s="85"/>
      <c r="AZ35" s="89">
        <f>SUMIFS(実績!想定販利13,実績!月13,D!AZ$14,実績!報告者名13,D!$K$1)</f>
        <v>0</v>
      </c>
      <c r="BA35" s="90"/>
      <c r="BB35" s="91"/>
      <c r="BC35" s="76" t="e">
        <f>AZ35/AZ33</f>
        <v>#DIV/0!</v>
      </c>
      <c r="BD35" s="77"/>
      <c r="BE35" s="89">
        <f>SUMIFS(実績!想定販利13,実績!月13,D!BE$14,実績!報告者名13,D!$K$1)</f>
        <v>0</v>
      </c>
      <c r="BF35" s="90"/>
      <c r="BG35" s="91"/>
      <c r="BH35" s="76" t="e">
        <f>BE35/BE33</f>
        <v>#DIV/0!</v>
      </c>
      <c r="BI35" s="77"/>
      <c r="BJ35" s="89">
        <f>SUMIFS(実績!想定販利13,実績!月13,D!BJ$14,実績!報告者名13,D!$K$1)</f>
        <v>0</v>
      </c>
      <c r="BK35" s="90"/>
      <c r="BL35" s="91"/>
      <c r="BM35" s="76" t="e">
        <f>BJ35/BJ33</f>
        <v>#DIV/0!</v>
      </c>
      <c r="BN35" s="77"/>
      <c r="BO35" s="92">
        <f>AZ35+BE35+BJ35</f>
        <v>0</v>
      </c>
      <c r="BP35" s="93"/>
      <c r="BQ35" s="94"/>
      <c r="BR35" s="84" t="e">
        <f>BO35/BO33</f>
        <v>#DIV/0!</v>
      </c>
      <c r="BS35" s="85"/>
      <c r="BT35" s="89">
        <f>SUMIFS(実績!想定販利13,実績!月13,D!BT$14,実績!報告者名13,D!$K$1)</f>
        <v>0</v>
      </c>
      <c r="BU35" s="90"/>
      <c r="BV35" s="91"/>
      <c r="BW35" s="76" t="e">
        <f>BT35/BT33</f>
        <v>#DIV/0!</v>
      </c>
      <c r="BX35" s="77"/>
      <c r="BY35" s="89">
        <f>SUMIFS(実績!想定販利13,実績!月13,D!BY$14,実績!報告者名13,D!$K$1)</f>
        <v>0</v>
      </c>
      <c r="BZ35" s="90"/>
      <c r="CA35" s="91"/>
      <c r="CB35" s="76" t="e">
        <f>BY35/BY33</f>
        <v>#DIV/0!</v>
      </c>
      <c r="CC35" s="77"/>
      <c r="CD35" s="89">
        <f>SUMIFS(実績!想定販利13,実績!月13,D!CD$14,実績!報告者名13,D!$K$1)</f>
        <v>0</v>
      </c>
      <c r="CE35" s="90"/>
      <c r="CF35" s="91"/>
      <c r="CG35" s="76" t="e">
        <f>CD35/CD33</f>
        <v>#DIV/0!</v>
      </c>
      <c r="CH35" s="77"/>
      <c r="CI35" s="92">
        <f>BT35+BY35+CD35</f>
        <v>0</v>
      </c>
      <c r="CJ35" s="93"/>
      <c r="CK35" s="94"/>
      <c r="CL35" s="84" t="e">
        <f>CI35/CI33</f>
        <v>#DIV/0!</v>
      </c>
      <c r="CM35" s="85"/>
    </row>
    <row r="36" spans="1:91" ht="19.95" hidden="1" customHeight="1" x14ac:dyDescent="0.45">
      <c r="A36" s="101" t="s">
        <v>7</v>
      </c>
      <c r="B36" s="102"/>
      <c r="C36" s="102"/>
      <c r="D36" s="102"/>
      <c r="E36" s="102"/>
      <c r="F36" s="103"/>
      <c r="G36" s="84" t="e">
        <f>G35/G25</f>
        <v>#DIV/0!</v>
      </c>
      <c r="H36" s="96"/>
      <c r="I36" s="85"/>
      <c r="J36" s="81"/>
      <c r="K36" s="83"/>
      <c r="L36" s="76" t="e">
        <f t="shared" ref="L36" si="59">L35/L25</f>
        <v>#DIV/0!</v>
      </c>
      <c r="M36" s="95"/>
      <c r="N36" s="77"/>
      <c r="O36" s="76"/>
      <c r="P36" s="77"/>
      <c r="Q36" s="76" t="e">
        <f t="shared" ref="Q36" si="60">Q35/Q25</f>
        <v>#DIV/0!</v>
      </c>
      <c r="R36" s="95"/>
      <c r="S36" s="77"/>
      <c r="T36" s="76"/>
      <c r="U36" s="77"/>
      <c r="V36" s="76" t="e">
        <f t="shared" ref="V36" si="61">V35/V25</f>
        <v>#DIV/0!</v>
      </c>
      <c r="W36" s="95"/>
      <c r="X36" s="77"/>
      <c r="Y36" s="76"/>
      <c r="Z36" s="77"/>
      <c r="AA36" s="84" t="e">
        <f t="shared" ref="AA36" si="62">AA35/AA25</f>
        <v>#DIV/0!</v>
      </c>
      <c r="AB36" s="96"/>
      <c r="AC36" s="85"/>
      <c r="AD36" s="81"/>
      <c r="AE36" s="83"/>
      <c r="AF36" s="76" t="e">
        <f t="shared" ref="AF36" si="63">AF35/AF25</f>
        <v>#DIV/0!</v>
      </c>
      <c r="AG36" s="95"/>
      <c r="AH36" s="77"/>
      <c r="AI36" s="76"/>
      <c r="AJ36" s="77"/>
      <c r="AK36" s="76" t="e">
        <f t="shared" ref="AK36" si="64">AK35/AK25</f>
        <v>#DIV/0!</v>
      </c>
      <c r="AL36" s="95"/>
      <c r="AM36" s="77"/>
      <c r="AN36" s="76"/>
      <c r="AO36" s="77"/>
      <c r="AP36" s="76" t="e">
        <f t="shared" ref="AP36" si="65">AP35/AP25</f>
        <v>#DIV/0!</v>
      </c>
      <c r="AQ36" s="95"/>
      <c r="AR36" s="77"/>
      <c r="AS36" s="76"/>
      <c r="AT36" s="77"/>
      <c r="AU36" s="84" t="e">
        <f t="shared" ref="AU36" si="66">AU35/AU25</f>
        <v>#DIV/0!</v>
      </c>
      <c r="AV36" s="96"/>
      <c r="AW36" s="85"/>
      <c r="AX36" s="81"/>
      <c r="AY36" s="83"/>
      <c r="AZ36" s="76" t="e">
        <f t="shared" ref="AZ36" si="67">AZ35/AZ25</f>
        <v>#DIV/0!</v>
      </c>
      <c r="BA36" s="95"/>
      <c r="BB36" s="77"/>
      <c r="BC36" s="76"/>
      <c r="BD36" s="77"/>
      <c r="BE36" s="76" t="e">
        <f t="shared" ref="BE36" si="68">BE35/BE25</f>
        <v>#DIV/0!</v>
      </c>
      <c r="BF36" s="95"/>
      <c r="BG36" s="77"/>
      <c r="BH36" s="76"/>
      <c r="BI36" s="77"/>
      <c r="BJ36" s="76" t="e">
        <f t="shared" ref="BJ36" si="69">BJ35/BJ25</f>
        <v>#DIV/0!</v>
      </c>
      <c r="BK36" s="95"/>
      <c r="BL36" s="77"/>
      <c r="BM36" s="76"/>
      <c r="BN36" s="77"/>
      <c r="BO36" s="84" t="e">
        <f t="shared" ref="BO36" si="70">BO35/BO25</f>
        <v>#DIV/0!</v>
      </c>
      <c r="BP36" s="96"/>
      <c r="BQ36" s="85"/>
      <c r="BR36" s="81"/>
      <c r="BS36" s="83"/>
      <c r="BT36" s="76" t="e">
        <f t="shared" ref="BT36" si="71">BT35/BT25</f>
        <v>#DIV/0!</v>
      </c>
      <c r="BU36" s="95"/>
      <c r="BV36" s="77"/>
      <c r="BW36" s="76"/>
      <c r="BX36" s="77"/>
      <c r="BY36" s="76" t="e">
        <f t="shared" ref="BY36" si="72">BY35/BY25</f>
        <v>#DIV/0!</v>
      </c>
      <c r="BZ36" s="95"/>
      <c r="CA36" s="77"/>
      <c r="CB36" s="76"/>
      <c r="CC36" s="77"/>
      <c r="CD36" s="76" t="e">
        <f t="shared" ref="CD36" si="73">CD35/CD25</f>
        <v>#DIV/0!</v>
      </c>
      <c r="CE36" s="95"/>
      <c r="CF36" s="77"/>
      <c r="CG36" s="76"/>
      <c r="CH36" s="77"/>
      <c r="CI36" s="84" t="e">
        <f t="shared" ref="CI36" si="74">CI35/CI25</f>
        <v>#DIV/0!</v>
      </c>
      <c r="CJ36" s="96"/>
      <c r="CK36" s="85"/>
      <c r="CL36" s="81"/>
      <c r="CM36" s="83"/>
    </row>
    <row r="37" spans="1:91" ht="19.95" hidden="1" customHeight="1" x14ac:dyDescent="0.45">
      <c r="A37" s="97" t="s">
        <v>100</v>
      </c>
      <c r="B37" s="98"/>
      <c r="C37" s="98"/>
      <c r="D37" s="98"/>
      <c r="E37" s="98"/>
      <c r="F37" s="99"/>
      <c r="G37" s="81">
        <f t="shared" ref="G37:G40" si="75">AA37+AU37+BO37+CI37</f>
        <v>0</v>
      </c>
      <c r="H37" s="82"/>
      <c r="I37" s="83"/>
      <c r="J37" s="84" t="e">
        <f>G37/G26</f>
        <v>#DIV/0!</v>
      </c>
      <c r="K37" s="85"/>
      <c r="L37" s="89">
        <f>SUMIFS(実績!想定販利13,実績!月13,L$14,実績!報告者名13,$K$1,実績!工種13,$A37)</f>
        <v>0</v>
      </c>
      <c r="M37" s="90"/>
      <c r="N37" s="91"/>
      <c r="O37" s="76" t="e">
        <f>L37/L26</f>
        <v>#DIV/0!</v>
      </c>
      <c r="P37" s="77"/>
      <c r="Q37" s="89">
        <f>SUMIFS(実績!想定販利13,実績!月13,Q$14,実績!報告者名13,$K$1,実績!工種13,$A37)</f>
        <v>0</v>
      </c>
      <c r="R37" s="90"/>
      <c r="S37" s="91"/>
      <c r="T37" s="76" t="e">
        <f>Q37/Q26</f>
        <v>#DIV/0!</v>
      </c>
      <c r="U37" s="77"/>
      <c r="V37" s="89">
        <f>SUMIFS(実績!想定販利13,実績!月13,V$14,実績!報告者名13,$K$1,実績!工種13,$A37)</f>
        <v>0</v>
      </c>
      <c r="W37" s="90"/>
      <c r="X37" s="91"/>
      <c r="Y37" s="76" t="e">
        <f>V37/V26</f>
        <v>#DIV/0!</v>
      </c>
      <c r="Z37" s="77"/>
      <c r="AA37" s="81">
        <f t="shared" ref="AA37:AA40" si="76">L37+Q37+V37</f>
        <v>0</v>
      </c>
      <c r="AB37" s="82"/>
      <c r="AC37" s="83"/>
      <c r="AD37" s="84" t="e">
        <f>AA37/AA26</f>
        <v>#DIV/0!</v>
      </c>
      <c r="AE37" s="85"/>
      <c r="AF37" s="89">
        <f>SUMIFS(実績!想定販利13,実績!月13,AF$14,実績!報告者名13,$K$1,実績!工種13,$A37)</f>
        <v>0</v>
      </c>
      <c r="AG37" s="90"/>
      <c r="AH37" s="91"/>
      <c r="AI37" s="76" t="e">
        <f>AF37/AF26</f>
        <v>#DIV/0!</v>
      </c>
      <c r="AJ37" s="77"/>
      <c r="AK37" s="89">
        <f>SUMIFS(実績!想定販利13,実績!月13,AK$14,実績!報告者名13,$K$1,実績!工種13,$A37)</f>
        <v>0</v>
      </c>
      <c r="AL37" s="90"/>
      <c r="AM37" s="91"/>
      <c r="AN37" s="76" t="e">
        <f>AK37/AK26</f>
        <v>#DIV/0!</v>
      </c>
      <c r="AO37" s="77"/>
      <c r="AP37" s="89">
        <f>SUMIFS(実績!想定販利13,実績!月13,AP$14,実績!報告者名13,$K$1,実績!工種13,$A37)</f>
        <v>0</v>
      </c>
      <c r="AQ37" s="90"/>
      <c r="AR37" s="91"/>
      <c r="AS37" s="76" t="e">
        <f>AP37/AP26</f>
        <v>#DIV/0!</v>
      </c>
      <c r="AT37" s="77"/>
      <c r="AU37" s="81">
        <f t="shared" ref="AU37:AU40" si="77">AF37+AK37+AP37</f>
        <v>0</v>
      </c>
      <c r="AV37" s="82"/>
      <c r="AW37" s="83"/>
      <c r="AX37" s="84" t="e">
        <f>AU37/AU26</f>
        <v>#DIV/0!</v>
      </c>
      <c r="AY37" s="85"/>
      <c r="AZ37" s="89">
        <f>SUMIFS(実績!想定販利13,実績!月13,AZ$14,実績!報告者名13,$K$1,実績!工種13,$A37)</f>
        <v>0</v>
      </c>
      <c r="BA37" s="90"/>
      <c r="BB37" s="91"/>
      <c r="BC37" s="76" t="e">
        <f>AZ37/AZ26</f>
        <v>#DIV/0!</v>
      </c>
      <c r="BD37" s="77"/>
      <c r="BE37" s="89">
        <f>SUMIFS(実績!想定販利13,実績!月13,BE$14,実績!報告者名13,$K$1,実績!工種13,$A37)</f>
        <v>0</v>
      </c>
      <c r="BF37" s="90"/>
      <c r="BG37" s="91"/>
      <c r="BH37" s="76" t="e">
        <f>BE37/BE26</f>
        <v>#DIV/0!</v>
      </c>
      <c r="BI37" s="77"/>
      <c r="BJ37" s="89">
        <f>SUMIFS(実績!想定販利13,実績!月13,BJ$14,実績!報告者名13,$K$1,実績!工種13,$A37)</f>
        <v>0</v>
      </c>
      <c r="BK37" s="90"/>
      <c r="BL37" s="91"/>
      <c r="BM37" s="76" t="e">
        <f>BJ37/BJ26</f>
        <v>#DIV/0!</v>
      </c>
      <c r="BN37" s="77"/>
      <c r="BO37" s="81">
        <f t="shared" ref="BO37:BO40" si="78">AZ37+BE37+BJ37</f>
        <v>0</v>
      </c>
      <c r="BP37" s="82"/>
      <c r="BQ37" s="83"/>
      <c r="BR37" s="84" t="e">
        <f>BO37/BO26</f>
        <v>#DIV/0!</v>
      </c>
      <c r="BS37" s="85"/>
      <c r="BT37" s="89">
        <f>SUMIFS(実績!想定販利13,実績!月13,BT$14,実績!報告者名13,$K$1,実績!工種13,$A37)</f>
        <v>0</v>
      </c>
      <c r="BU37" s="90"/>
      <c r="BV37" s="91"/>
      <c r="BW37" s="76" t="e">
        <f>BT37/BT26</f>
        <v>#DIV/0!</v>
      </c>
      <c r="BX37" s="77"/>
      <c r="BY37" s="89">
        <f>SUMIFS(実績!想定販利13,実績!月13,BY$14,実績!報告者名13,$K$1,実績!工種13,$A37)</f>
        <v>0</v>
      </c>
      <c r="BZ37" s="90"/>
      <c r="CA37" s="91"/>
      <c r="CB37" s="76" t="e">
        <f>BY37/BY26</f>
        <v>#DIV/0!</v>
      </c>
      <c r="CC37" s="77"/>
      <c r="CD37" s="89">
        <f>SUMIFS(実績!想定販利13,実績!月13,CD$14,実績!報告者名13,$K$1,実績!工種13,$A37)</f>
        <v>0</v>
      </c>
      <c r="CE37" s="90"/>
      <c r="CF37" s="91"/>
      <c r="CG37" s="76" t="e">
        <f>CD37/CD26</f>
        <v>#DIV/0!</v>
      </c>
      <c r="CH37" s="77"/>
      <c r="CI37" s="81">
        <f t="shared" ref="CI37:CI40" si="79">BT37+BY37+CD37</f>
        <v>0</v>
      </c>
      <c r="CJ37" s="82"/>
      <c r="CK37" s="83"/>
      <c r="CL37" s="84" t="e">
        <f>CI37/CI26</f>
        <v>#DIV/0!</v>
      </c>
      <c r="CM37" s="85"/>
    </row>
    <row r="38" spans="1:91" ht="19.95" hidden="1" customHeight="1" x14ac:dyDescent="0.45">
      <c r="A38" s="97" t="s">
        <v>101</v>
      </c>
      <c r="B38" s="98"/>
      <c r="C38" s="98"/>
      <c r="D38" s="98"/>
      <c r="E38" s="98"/>
      <c r="F38" s="99"/>
      <c r="G38" s="81">
        <f t="shared" si="75"/>
        <v>0</v>
      </c>
      <c r="H38" s="82"/>
      <c r="I38" s="83"/>
      <c r="J38" s="84" t="e">
        <f>G38/G27</f>
        <v>#DIV/0!</v>
      </c>
      <c r="K38" s="85"/>
      <c r="L38" s="78">
        <f>SUMIFS(実績!想定販利13,実績!月13,L$14,実績!報告者名13,$K$1,実績!工種13,$A38)</f>
        <v>0</v>
      </c>
      <c r="M38" s="79"/>
      <c r="N38" s="80"/>
      <c r="O38" s="76" t="e">
        <f>L38/L27</f>
        <v>#DIV/0!</v>
      </c>
      <c r="P38" s="77"/>
      <c r="Q38" s="78">
        <f>SUMIFS(実績!想定販利13,実績!月13,Q$14,実績!報告者名13,$K$1,実績!工種13,$A38)</f>
        <v>0</v>
      </c>
      <c r="R38" s="79"/>
      <c r="S38" s="80"/>
      <c r="T38" s="76" t="e">
        <f>Q38/Q27</f>
        <v>#DIV/0!</v>
      </c>
      <c r="U38" s="77"/>
      <c r="V38" s="78">
        <f>SUMIFS(実績!想定販利13,実績!月13,V$14,実績!報告者名13,$K$1,実績!工種13,$A38)</f>
        <v>0</v>
      </c>
      <c r="W38" s="79"/>
      <c r="X38" s="80"/>
      <c r="Y38" s="76" t="e">
        <f>V38/V27</f>
        <v>#DIV/0!</v>
      </c>
      <c r="Z38" s="77"/>
      <c r="AA38" s="81">
        <f t="shared" si="76"/>
        <v>0</v>
      </c>
      <c r="AB38" s="82"/>
      <c r="AC38" s="83"/>
      <c r="AD38" s="84" t="e">
        <f>AA38/AA27</f>
        <v>#DIV/0!</v>
      </c>
      <c r="AE38" s="85"/>
      <c r="AF38" s="78">
        <f>SUMIFS(実績!想定販利13,実績!月13,AF$14,実績!報告者名13,$K$1,実績!工種13,$A38)</f>
        <v>0</v>
      </c>
      <c r="AG38" s="79"/>
      <c r="AH38" s="80"/>
      <c r="AI38" s="76" t="e">
        <f>AF38/AF27</f>
        <v>#DIV/0!</v>
      </c>
      <c r="AJ38" s="77"/>
      <c r="AK38" s="78">
        <f>SUMIFS(実績!想定販利13,実績!月13,AK$14,実績!報告者名13,$K$1,実績!工種13,$A38)</f>
        <v>0</v>
      </c>
      <c r="AL38" s="79"/>
      <c r="AM38" s="80"/>
      <c r="AN38" s="76" t="e">
        <f>AK38/AK27</f>
        <v>#DIV/0!</v>
      </c>
      <c r="AO38" s="77"/>
      <c r="AP38" s="78">
        <f>SUMIFS(実績!想定販利13,実績!月13,AP$14,実績!報告者名13,$K$1,実績!工種13,$A38)</f>
        <v>0</v>
      </c>
      <c r="AQ38" s="79"/>
      <c r="AR38" s="80"/>
      <c r="AS38" s="76" t="e">
        <f>AP38/AP27</f>
        <v>#DIV/0!</v>
      </c>
      <c r="AT38" s="77"/>
      <c r="AU38" s="81">
        <f t="shared" si="77"/>
        <v>0</v>
      </c>
      <c r="AV38" s="82"/>
      <c r="AW38" s="83"/>
      <c r="AX38" s="84" t="e">
        <f>AU38/AU27</f>
        <v>#DIV/0!</v>
      </c>
      <c r="AY38" s="85"/>
      <c r="AZ38" s="78">
        <f>SUMIFS(実績!想定販利13,実績!月13,AZ$14,実績!報告者名13,$K$1,実績!工種13,$A38)</f>
        <v>0</v>
      </c>
      <c r="BA38" s="79"/>
      <c r="BB38" s="80"/>
      <c r="BC38" s="76" t="e">
        <f>AZ38/AZ27</f>
        <v>#DIV/0!</v>
      </c>
      <c r="BD38" s="77"/>
      <c r="BE38" s="78">
        <f>SUMIFS(実績!想定販利13,実績!月13,BE$14,実績!報告者名13,$K$1,実績!工種13,$A38)</f>
        <v>0</v>
      </c>
      <c r="BF38" s="79"/>
      <c r="BG38" s="80"/>
      <c r="BH38" s="76" t="e">
        <f>BE38/BE27</f>
        <v>#DIV/0!</v>
      </c>
      <c r="BI38" s="77"/>
      <c r="BJ38" s="78">
        <f>SUMIFS(実績!想定販利13,実績!月13,BJ$14,実績!報告者名13,$K$1,実績!工種13,$A38)</f>
        <v>0</v>
      </c>
      <c r="BK38" s="79"/>
      <c r="BL38" s="80"/>
      <c r="BM38" s="76" t="e">
        <f>BJ38/BJ27</f>
        <v>#DIV/0!</v>
      </c>
      <c r="BN38" s="77"/>
      <c r="BO38" s="81">
        <f t="shared" si="78"/>
        <v>0</v>
      </c>
      <c r="BP38" s="82"/>
      <c r="BQ38" s="83"/>
      <c r="BR38" s="84" t="e">
        <f>BO38/BO27</f>
        <v>#DIV/0!</v>
      </c>
      <c r="BS38" s="85"/>
      <c r="BT38" s="78">
        <f>SUMIFS(実績!想定販利13,実績!月13,BT$14,実績!報告者名13,$K$1,実績!工種13,$A38)</f>
        <v>0</v>
      </c>
      <c r="BU38" s="79"/>
      <c r="BV38" s="80"/>
      <c r="BW38" s="76" t="e">
        <f>BT38/BT27</f>
        <v>#DIV/0!</v>
      </c>
      <c r="BX38" s="77"/>
      <c r="BY38" s="78">
        <f>SUMIFS(実績!想定販利13,実績!月13,BY$14,実績!報告者名13,$K$1,実績!工種13,$A38)</f>
        <v>0</v>
      </c>
      <c r="BZ38" s="79"/>
      <c r="CA38" s="80"/>
      <c r="CB38" s="76" t="e">
        <f>BY38/BY27</f>
        <v>#DIV/0!</v>
      </c>
      <c r="CC38" s="77"/>
      <c r="CD38" s="78">
        <f>SUMIFS(実績!想定販利13,実績!月13,CD$14,実績!報告者名13,$K$1,実績!工種13,$A38)</f>
        <v>0</v>
      </c>
      <c r="CE38" s="79"/>
      <c r="CF38" s="80"/>
      <c r="CG38" s="76" t="e">
        <f>CD38/CD27</f>
        <v>#DIV/0!</v>
      </c>
      <c r="CH38" s="77"/>
      <c r="CI38" s="81">
        <f t="shared" si="79"/>
        <v>0</v>
      </c>
      <c r="CJ38" s="82"/>
      <c r="CK38" s="83"/>
      <c r="CL38" s="84" t="e">
        <f>CI38/CI27</f>
        <v>#DIV/0!</v>
      </c>
      <c r="CM38" s="85"/>
    </row>
    <row r="39" spans="1:91" ht="19.95" hidden="1" customHeight="1" x14ac:dyDescent="0.45">
      <c r="A39" s="97" t="s">
        <v>102</v>
      </c>
      <c r="B39" s="98"/>
      <c r="C39" s="98"/>
      <c r="D39" s="98"/>
      <c r="E39" s="98"/>
      <c r="F39" s="99"/>
      <c r="G39" s="81">
        <f t="shared" si="75"/>
        <v>0</v>
      </c>
      <c r="H39" s="82"/>
      <c r="I39" s="83"/>
      <c r="J39" s="84" t="e">
        <f>G39/G28</f>
        <v>#DIV/0!</v>
      </c>
      <c r="K39" s="85"/>
      <c r="L39" s="78">
        <f>SUMIFS(実績!想定販利13,実績!月13,L$14,実績!報告者名13,$K$1,実績!工種13,$A39)</f>
        <v>0</v>
      </c>
      <c r="M39" s="79"/>
      <c r="N39" s="80"/>
      <c r="O39" s="76" t="e">
        <f>L39/L28</f>
        <v>#DIV/0!</v>
      </c>
      <c r="P39" s="77"/>
      <c r="Q39" s="78">
        <f>SUMIFS(実績!想定販利13,実績!月13,Q$14,実績!報告者名13,$K$1,実績!工種13,$A39)</f>
        <v>0</v>
      </c>
      <c r="R39" s="79"/>
      <c r="S39" s="80"/>
      <c r="T39" s="76" t="e">
        <f>Q39/Q28</f>
        <v>#DIV/0!</v>
      </c>
      <c r="U39" s="77"/>
      <c r="V39" s="78">
        <f>SUMIFS(実績!想定販利13,実績!月13,V$14,実績!報告者名13,$K$1,実績!工種13,$A39)</f>
        <v>0</v>
      </c>
      <c r="W39" s="79"/>
      <c r="X39" s="80"/>
      <c r="Y39" s="76" t="e">
        <f>V39/V28</f>
        <v>#DIV/0!</v>
      </c>
      <c r="Z39" s="77"/>
      <c r="AA39" s="81">
        <f t="shared" si="76"/>
        <v>0</v>
      </c>
      <c r="AB39" s="82"/>
      <c r="AC39" s="83"/>
      <c r="AD39" s="84" t="e">
        <f>AA39/AA28</f>
        <v>#DIV/0!</v>
      </c>
      <c r="AE39" s="85"/>
      <c r="AF39" s="78">
        <f>SUMIFS(実績!想定販利13,実績!月13,AF$14,実績!報告者名13,$K$1,実績!工種13,$A39)</f>
        <v>0</v>
      </c>
      <c r="AG39" s="79"/>
      <c r="AH39" s="80"/>
      <c r="AI39" s="76" t="e">
        <f>AF39/AF28</f>
        <v>#DIV/0!</v>
      </c>
      <c r="AJ39" s="77"/>
      <c r="AK39" s="78">
        <f>SUMIFS(実績!想定販利13,実績!月13,AK$14,実績!報告者名13,$K$1,実績!工種13,$A39)</f>
        <v>0</v>
      </c>
      <c r="AL39" s="79"/>
      <c r="AM39" s="80"/>
      <c r="AN39" s="76" t="e">
        <f>AK39/AK28</f>
        <v>#DIV/0!</v>
      </c>
      <c r="AO39" s="77"/>
      <c r="AP39" s="78">
        <f>SUMIFS(実績!想定販利13,実績!月13,AP$14,実績!報告者名13,$K$1,実績!工種13,$A39)</f>
        <v>0</v>
      </c>
      <c r="AQ39" s="79"/>
      <c r="AR39" s="80"/>
      <c r="AS39" s="76" t="e">
        <f>AP39/AP28</f>
        <v>#DIV/0!</v>
      </c>
      <c r="AT39" s="77"/>
      <c r="AU39" s="81">
        <f t="shared" si="77"/>
        <v>0</v>
      </c>
      <c r="AV39" s="82"/>
      <c r="AW39" s="83"/>
      <c r="AX39" s="84" t="e">
        <f>AU39/AU28</f>
        <v>#DIV/0!</v>
      </c>
      <c r="AY39" s="85"/>
      <c r="AZ39" s="78">
        <f>SUMIFS(実績!想定販利13,実績!月13,AZ$14,実績!報告者名13,$K$1,実績!工種13,$A39)</f>
        <v>0</v>
      </c>
      <c r="BA39" s="79"/>
      <c r="BB39" s="80"/>
      <c r="BC39" s="76" t="e">
        <f>AZ39/AZ28</f>
        <v>#DIV/0!</v>
      </c>
      <c r="BD39" s="77"/>
      <c r="BE39" s="78">
        <f>SUMIFS(実績!想定販利13,実績!月13,BE$14,実績!報告者名13,$K$1,実績!工種13,$A39)</f>
        <v>0</v>
      </c>
      <c r="BF39" s="79"/>
      <c r="BG39" s="80"/>
      <c r="BH39" s="76" t="e">
        <f>BE39/BE28</f>
        <v>#DIV/0!</v>
      </c>
      <c r="BI39" s="77"/>
      <c r="BJ39" s="78">
        <f>SUMIFS(実績!想定販利13,実績!月13,BJ$14,実績!報告者名13,$K$1,実績!工種13,$A39)</f>
        <v>0</v>
      </c>
      <c r="BK39" s="79"/>
      <c r="BL39" s="80"/>
      <c r="BM39" s="76" t="e">
        <f>BJ39/BJ28</f>
        <v>#DIV/0!</v>
      </c>
      <c r="BN39" s="77"/>
      <c r="BO39" s="81">
        <f t="shared" si="78"/>
        <v>0</v>
      </c>
      <c r="BP39" s="82"/>
      <c r="BQ39" s="83"/>
      <c r="BR39" s="84" t="e">
        <f>BO39/BO28</f>
        <v>#DIV/0!</v>
      </c>
      <c r="BS39" s="85"/>
      <c r="BT39" s="78">
        <f>SUMIFS(実績!想定販利13,実績!月13,BT$14,実績!報告者名13,$K$1,実績!工種13,$A39)</f>
        <v>0</v>
      </c>
      <c r="BU39" s="79"/>
      <c r="BV39" s="80"/>
      <c r="BW39" s="76" t="e">
        <f>BT39/BT28</f>
        <v>#DIV/0!</v>
      </c>
      <c r="BX39" s="77"/>
      <c r="BY39" s="78">
        <f>SUMIFS(実績!想定販利13,実績!月13,BY$14,実績!報告者名13,$K$1,実績!工種13,$A39)</f>
        <v>0</v>
      </c>
      <c r="BZ39" s="79"/>
      <c r="CA39" s="80"/>
      <c r="CB39" s="76" t="e">
        <f>BY39/BY28</f>
        <v>#DIV/0!</v>
      </c>
      <c r="CC39" s="77"/>
      <c r="CD39" s="78">
        <f>SUMIFS(実績!想定販利13,実績!月13,CD$14,実績!報告者名13,$K$1,実績!工種13,$A39)</f>
        <v>0</v>
      </c>
      <c r="CE39" s="79"/>
      <c r="CF39" s="80"/>
      <c r="CG39" s="76" t="e">
        <f>CD39/CD28</f>
        <v>#DIV/0!</v>
      </c>
      <c r="CH39" s="77"/>
      <c r="CI39" s="81">
        <f t="shared" si="79"/>
        <v>0</v>
      </c>
      <c r="CJ39" s="82"/>
      <c r="CK39" s="83"/>
      <c r="CL39" s="84" t="e">
        <f>CI39/CI28</f>
        <v>#DIV/0!</v>
      </c>
      <c r="CM39" s="85"/>
    </row>
    <row r="40" spans="1:91" ht="19.95" hidden="1" customHeight="1" x14ac:dyDescent="0.45">
      <c r="A40" s="97" t="s">
        <v>103</v>
      </c>
      <c r="B40" s="98"/>
      <c r="C40" s="98"/>
      <c r="D40" s="98"/>
      <c r="E40" s="98"/>
      <c r="F40" s="99"/>
      <c r="G40" s="81">
        <f t="shared" si="75"/>
        <v>0</v>
      </c>
      <c r="H40" s="82"/>
      <c r="I40" s="83"/>
      <c r="J40" s="84" t="e">
        <f>G40/G29</f>
        <v>#DIV/0!</v>
      </c>
      <c r="K40" s="85"/>
      <c r="L40" s="78">
        <f>L35-L37-L38-L39</f>
        <v>0</v>
      </c>
      <c r="M40" s="79"/>
      <c r="N40" s="80"/>
      <c r="O40" s="76" t="e">
        <f>L40/L29</f>
        <v>#DIV/0!</v>
      </c>
      <c r="P40" s="77"/>
      <c r="Q40" s="78">
        <f>Q35-Q37-Q38-Q39</f>
        <v>0</v>
      </c>
      <c r="R40" s="79"/>
      <c r="S40" s="80"/>
      <c r="T40" s="76" t="e">
        <f>Q40/Q29</f>
        <v>#DIV/0!</v>
      </c>
      <c r="U40" s="77"/>
      <c r="V40" s="78">
        <f>V35-V37-V38-V39</f>
        <v>0</v>
      </c>
      <c r="W40" s="79"/>
      <c r="X40" s="80"/>
      <c r="Y40" s="76" t="e">
        <f>V40/V29</f>
        <v>#DIV/0!</v>
      </c>
      <c r="Z40" s="77"/>
      <c r="AA40" s="81">
        <f t="shared" si="76"/>
        <v>0</v>
      </c>
      <c r="AB40" s="82"/>
      <c r="AC40" s="83"/>
      <c r="AD40" s="84" t="e">
        <f>AA40/AA29</f>
        <v>#DIV/0!</v>
      </c>
      <c r="AE40" s="85"/>
      <c r="AF40" s="78">
        <f>AF35-AF37-AF38-AF39</f>
        <v>0</v>
      </c>
      <c r="AG40" s="79"/>
      <c r="AH40" s="80"/>
      <c r="AI40" s="76" t="e">
        <f>AF40/AF29</f>
        <v>#DIV/0!</v>
      </c>
      <c r="AJ40" s="77"/>
      <c r="AK40" s="78">
        <f>AK35-AK37-AK38-AK39</f>
        <v>0</v>
      </c>
      <c r="AL40" s="79"/>
      <c r="AM40" s="80"/>
      <c r="AN40" s="76" t="e">
        <f>AK40/AK29</f>
        <v>#DIV/0!</v>
      </c>
      <c r="AO40" s="77"/>
      <c r="AP40" s="78">
        <f>AP35-AP37-AP38-AP39</f>
        <v>0</v>
      </c>
      <c r="AQ40" s="79"/>
      <c r="AR40" s="80"/>
      <c r="AS40" s="76" t="e">
        <f>AP40/AP29</f>
        <v>#DIV/0!</v>
      </c>
      <c r="AT40" s="77"/>
      <c r="AU40" s="81">
        <f t="shared" si="77"/>
        <v>0</v>
      </c>
      <c r="AV40" s="82"/>
      <c r="AW40" s="83"/>
      <c r="AX40" s="84" t="e">
        <f>AU40/AU29</f>
        <v>#DIV/0!</v>
      </c>
      <c r="AY40" s="85"/>
      <c r="AZ40" s="78">
        <f>AZ35-AZ37-AZ38-AZ39</f>
        <v>0</v>
      </c>
      <c r="BA40" s="79"/>
      <c r="BB40" s="80"/>
      <c r="BC40" s="76" t="e">
        <f>AZ40/AZ29</f>
        <v>#DIV/0!</v>
      </c>
      <c r="BD40" s="77"/>
      <c r="BE40" s="78">
        <f>BE35-BE37-BE38-BE39</f>
        <v>0</v>
      </c>
      <c r="BF40" s="79"/>
      <c r="BG40" s="80"/>
      <c r="BH40" s="76" t="e">
        <f>BE40/BE29</f>
        <v>#DIV/0!</v>
      </c>
      <c r="BI40" s="77"/>
      <c r="BJ40" s="78">
        <f>BJ35-BJ37-BJ38-BJ39</f>
        <v>0</v>
      </c>
      <c r="BK40" s="79"/>
      <c r="BL40" s="80"/>
      <c r="BM40" s="76" t="e">
        <f>BJ40/BJ29</f>
        <v>#DIV/0!</v>
      </c>
      <c r="BN40" s="77"/>
      <c r="BO40" s="81">
        <f t="shared" si="78"/>
        <v>0</v>
      </c>
      <c r="BP40" s="82"/>
      <c r="BQ40" s="83"/>
      <c r="BR40" s="84" t="e">
        <f>BO40/BO29</f>
        <v>#DIV/0!</v>
      </c>
      <c r="BS40" s="85"/>
      <c r="BT40" s="78">
        <f>BT35-BT37-BT38-BT39</f>
        <v>0</v>
      </c>
      <c r="BU40" s="79"/>
      <c r="BV40" s="80"/>
      <c r="BW40" s="76" t="e">
        <f>BT40/BT29</f>
        <v>#DIV/0!</v>
      </c>
      <c r="BX40" s="77"/>
      <c r="BY40" s="78">
        <f>BY35-BY37-BY38-BY39</f>
        <v>0</v>
      </c>
      <c r="BZ40" s="79"/>
      <c r="CA40" s="80"/>
      <c r="CB40" s="76" t="e">
        <f>BY40/BY29</f>
        <v>#DIV/0!</v>
      </c>
      <c r="CC40" s="77"/>
      <c r="CD40" s="78">
        <f>CD35-CD37-CD38-CD39</f>
        <v>0</v>
      </c>
      <c r="CE40" s="79"/>
      <c r="CF40" s="80"/>
      <c r="CG40" s="76" t="e">
        <f>CD40/CD29</f>
        <v>#DIV/0!</v>
      </c>
      <c r="CH40" s="77"/>
      <c r="CI40" s="81">
        <f t="shared" si="79"/>
        <v>0</v>
      </c>
      <c r="CJ40" s="82"/>
      <c r="CK40" s="83"/>
      <c r="CL40" s="84" t="e">
        <f>CI40/CI29</f>
        <v>#DIV/0!</v>
      </c>
      <c r="CM40" s="85"/>
    </row>
    <row r="41" spans="1:91" ht="19.95" customHeight="1" x14ac:dyDescent="0.45">
      <c r="A41" s="101" t="s">
        <v>8</v>
      </c>
      <c r="B41" s="102"/>
      <c r="C41" s="102"/>
      <c r="D41" s="102"/>
      <c r="E41" s="102"/>
      <c r="F41" s="103"/>
      <c r="G41" s="92">
        <f>AA41+AU41+BO41+CI41</f>
        <v>0</v>
      </c>
      <c r="H41" s="93"/>
      <c r="I41" s="94"/>
      <c r="J41" s="84" t="e">
        <f>G41/G33</f>
        <v>#DIV/0!</v>
      </c>
      <c r="K41" s="85"/>
      <c r="L41" s="89">
        <f>SUMIFS(実績!販売利益13,実績!月13,D!L$14,実績!報告者名13,D!$K$1)</f>
        <v>0</v>
      </c>
      <c r="M41" s="90"/>
      <c r="N41" s="91"/>
      <c r="O41" s="76" t="e">
        <f>L41/L33</f>
        <v>#DIV/0!</v>
      </c>
      <c r="P41" s="77"/>
      <c r="Q41" s="89">
        <f>SUMIFS(実績!販売利益13,実績!月13,D!Q$14,実績!報告者名13,D!$K$1)</f>
        <v>0</v>
      </c>
      <c r="R41" s="90"/>
      <c r="S41" s="91"/>
      <c r="T41" s="76" t="e">
        <f>Q41/Q33</f>
        <v>#DIV/0!</v>
      </c>
      <c r="U41" s="77"/>
      <c r="V41" s="89">
        <f>SUMIFS(実績!販売利益13,実績!月13,D!V$14,実績!報告者名13,D!$K$1)</f>
        <v>0</v>
      </c>
      <c r="W41" s="90"/>
      <c r="X41" s="91"/>
      <c r="Y41" s="76" t="e">
        <f>V41/V33</f>
        <v>#DIV/0!</v>
      </c>
      <c r="Z41" s="77"/>
      <c r="AA41" s="92">
        <f>L41+Q41+V41</f>
        <v>0</v>
      </c>
      <c r="AB41" s="93"/>
      <c r="AC41" s="94"/>
      <c r="AD41" s="84" t="e">
        <f>AA41/AA33</f>
        <v>#DIV/0!</v>
      </c>
      <c r="AE41" s="85"/>
      <c r="AF41" s="89">
        <f>SUMIFS(実績!販売利益13,実績!月13,D!AF$14,実績!報告者名13,D!$K$1)</f>
        <v>0</v>
      </c>
      <c r="AG41" s="90"/>
      <c r="AH41" s="91"/>
      <c r="AI41" s="76" t="e">
        <f>AF41/AF33</f>
        <v>#DIV/0!</v>
      </c>
      <c r="AJ41" s="77"/>
      <c r="AK41" s="89">
        <f>SUMIFS(実績!販売利益13,実績!月13,D!AK$14,実績!報告者名13,D!$K$1)</f>
        <v>0</v>
      </c>
      <c r="AL41" s="90"/>
      <c r="AM41" s="91"/>
      <c r="AN41" s="76" t="e">
        <f>AK41/AK33</f>
        <v>#DIV/0!</v>
      </c>
      <c r="AO41" s="77"/>
      <c r="AP41" s="89">
        <f>SUMIFS(実績!販売利益13,実績!月13,D!AP$14,実績!報告者名13,D!$K$1)</f>
        <v>0</v>
      </c>
      <c r="AQ41" s="90"/>
      <c r="AR41" s="91"/>
      <c r="AS41" s="76" t="e">
        <f>AP41/AP33</f>
        <v>#DIV/0!</v>
      </c>
      <c r="AT41" s="77"/>
      <c r="AU41" s="92">
        <f>AF41+AK41+AP41</f>
        <v>0</v>
      </c>
      <c r="AV41" s="93"/>
      <c r="AW41" s="94"/>
      <c r="AX41" s="84" t="e">
        <f>AU41/AU33</f>
        <v>#DIV/0!</v>
      </c>
      <c r="AY41" s="85"/>
      <c r="AZ41" s="89">
        <f>SUMIFS(実績!販売利益13,実績!月13,D!AZ$14,実績!報告者名13,D!$K$1)</f>
        <v>0</v>
      </c>
      <c r="BA41" s="90"/>
      <c r="BB41" s="91"/>
      <c r="BC41" s="76" t="e">
        <f>AZ41/AZ33</f>
        <v>#DIV/0!</v>
      </c>
      <c r="BD41" s="77"/>
      <c r="BE41" s="89">
        <f>SUMIFS(実績!販売利益13,実績!月13,D!BE$14,実績!報告者名13,D!$K$1)</f>
        <v>0</v>
      </c>
      <c r="BF41" s="90"/>
      <c r="BG41" s="91"/>
      <c r="BH41" s="76" t="e">
        <f>BE41/BE33</f>
        <v>#DIV/0!</v>
      </c>
      <c r="BI41" s="77"/>
      <c r="BJ41" s="89">
        <f>SUMIFS(実績!販売利益13,実績!月13,D!BJ$14,実績!報告者名13,D!$K$1)</f>
        <v>0</v>
      </c>
      <c r="BK41" s="90"/>
      <c r="BL41" s="91"/>
      <c r="BM41" s="76" t="e">
        <f>BJ41/BJ33</f>
        <v>#DIV/0!</v>
      </c>
      <c r="BN41" s="77"/>
      <c r="BO41" s="92">
        <f>AZ41+BE41+BJ41</f>
        <v>0</v>
      </c>
      <c r="BP41" s="93"/>
      <c r="BQ41" s="94"/>
      <c r="BR41" s="84" t="e">
        <f>BO41/BO33</f>
        <v>#DIV/0!</v>
      </c>
      <c r="BS41" s="85"/>
      <c r="BT41" s="89">
        <f>SUMIFS(実績!販売利益13,実績!月13,D!BT$14,実績!報告者名13,D!$K$1)</f>
        <v>0</v>
      </c>
      <c r="BU41" s="90"/>
      <c r="BV41" s="91"/>
      <c r="BW41" s="76" t="e">
        <f>BT41/BT33</f>
        <v>#DIV/0!</v>
      </c>
      <c r="BX41" s="77"/>
      <c r="BY41" s="89">
        <f>SUMIFS(実績!販売利益13,実績!月13,D!BY$14,実績!報告者名13,D!$K$1)</f>
        <v>0</v>
      </c>
      <c r="BZ41" s="90"/>
      <c r="CA41" s="91"/>
      <c r="CB41" s="76" t="e">
        <f>BY41/BY33</f>
        <v>#DIV/0!</v>
      </c>
      <c r="CC41" s="77"/>
      <c r="CD41" s="89">
        <f>SUMIFS(実績!販売利益13,実績!月13,D!CD$14,実績!報告者名13,D!$K$1)</f>
        <v>0</v>
      </c>
      <c r="CE41" s="90"/>
      <c r="CF41" s="91"/>
      <c r="CG41" s="76" t="e">
        <f>CD41/CD33</f>
        <v>#DIV/0!</v>
      </c>
      <c r="CH41" s="77"/>
      <c r="CI41" s="92">
        <f>BT41+BY41+CD41</f>
        <v>0</v>
      </c>
      <c r="CJ41" s="93"/>
      <c r="CK41" s="94"/>
      <c r="CL41" s="84" t="e">
        <f>CI41/CI33</f>
        <v>#DIV/0!</v>
      </c>
      <c r="CM41" s="85"/>
    </row>
    <row r="42" spans="1:91" ht="19.95" customHeight="1" x14ac:dyDescent="0.45">
      <c r="A42" s="101" t="s">
        <v>9</v>
      </c>
      <c r="B42" s="102"/>
      <c r="C42" s="102"/>
      <c r="D42" s="102"/>
      <c r="E42" s="102"/>
      <c r="F42" s="103"/>
      <c r="G42" s="84" t="e">
        <f>G41/G25</f>
        <v>#DIV/0!</v>
      </c>
      <c r="H42" s="96"/>
      <c r="I42" s="85"/>
      <c r="J42" s="81"/>
      <c r="K42" s="83"/>
      <c r="L42" s="76" t="e">
        <f t="shared" ref="L42" si="80">L41/L25</f>
        <v>#DIV/0!</v>
      </c>
      <c r="M42" s="95"/>
      <c r="N42" s="77"/>
      <c r="O42" s="76"/>
      <c r="P42" s="77"/>
      <c r="Q42" s="76" t="e">
        <f t="shared" ref="Q42" si="81">Q41/Q25</f>
        <v>#DIV/0!</v>
      </c>
      <c r="R42" s="95"/>
      <c r="S42" s="77"/>
      <c r="T42" s="76"/>
      <c r="U42" s="77"/>
      <c r="V42" s="76" t="e">
        <f t="shared" ref="V42" si="82">V41/V25</f>
        <v>#DIV/0!</v>
      </c>
      <c r="W42" s="95"/>
      <c r="X42" s="77"/>
      <c r="Y42" s="76"/>
      <c r="Z42" s="77"/>
      <c r="AA42" s="84" t="e">
        <f t="shared" ref="AA42" si="83">AA41/AA25</f>
        <v>#DIV/0!</v>
      </c>
      <c r="AB42" s="96"/>
      <c r="AC42" s="85"/>
      <c r="AD42" s="81"/>
      <c r="AE42" s="83"/>
      <c r="AF42" s="76" t="e">
        <f t="shared" ref="AF42" si="84">AF41/AF25</f>
        <v>#DIV/0!</v>
      </c>
      <c r="AG42" s="95"/>
      <c r="AH42" s="77"/>
      <c r="AI42" s="76"/>
      <c r="AJ42" s="77"/>
      <c r="AK42" s="76" t="e">
        <f t="shared" ref="AK42" si="85">AK41/AK25</f>
        <v>#DIV/0!</v>
      </c>
      <c r="AL42" s="95"/>
      <c r="AM42" s="77"/>
      <c r="AN42" s="76"/>
      <c r="AO42" s="77"/>
      <c r="AP42" s="76" t="e">
        <f t="shared" ref="AP42" si="86">AP41/AP25</f>
        <v>#DIV/0!</v>
      </c>
      <c r="AQ42" s="95"/>
      <c r="AR42" s="77"/>
      <c r="AS42" s="76"/>
      <c r="AT42" s="77"/>
      <c r="AU42" s="84" t="e">
        <f t="shared" ref="AU42" si="87">AU41/AU25</f>
        <v>#DIV/0!</v>
      </c>
      <c r="AV42" s="96"/>
      <c r="AW42" s="85"/>
      <c r="AX42" s="81"/>
      <c r="AY42" s="83"/>
      <c r="AZ42" s="76" t="e">
        <f t="shared" ref="AZ42" si="88">AZ41/AZ25</f>
        <v>#DIV/0!</v>
      </c>
      <c r="BA42" s="95"/>
      <c r="BB42" s="77"/>
      <c r="BC42" s="76"/>
      <c r="BD42" s="77"/>
      <c r="BE42" s="76" t="e">
        <f t="shared" ref="BE42" si="89">BE41/BE25</f>
        <v>#DIV/0!</v>
      </c>
      <c r="BF42" s="95"/>
      <c r="BG42" s="77"/>
      <c r="BH42" s="76"/>
      <c r="BI42" s="77"/>
      <c r="BJ42" s="76" t="e">
        <f t="shared" ref="BJ42" si="90">BJ41/BJ25</f>
        <v>#DIV/0!</v>
      </c>
      <c r="BK42" s="95"/>
      <c r="BL42" s="77"/>
      <c r="BM42" s="76"/>
      <c r="BN42" s="77"/>
      <c r="BO42" s="84" t="e">
        <f t="shared" ref="BO42" si="91">BO41/BO25</f>
        <v>#DIV/0!</v>
      </c>
      <c r="BP42" s="96"/>
      <c r="BQ42" s="85"/>
      <c r="BR42" s="81"/>
      <c r="BS42" s="83"/>
      <c r="BT42" s="76" t="e">
        <f t="shared" ref="BT42" si="92">BT41/BT25</f>
        <v>#DIV/0!</v>
      </c>
      <c r="BU42" s="95"/>
      <c r="BV42" s="77"/>
      <c r="BW42" s="76"/>
      <c r="BX42" s="77"/>
      <c r="BY42" s="76" t="e">
        <f t="shared" ref="BY42" si="93">BY41/BY25</f>
        <v>#DIV/0!</v>
      </c>
      <c r="BZ42" s="95"/>
      <c r="CA42" s="77"/>
      <c r="CB42" s="76"/>
      <c r="CC42" s="77"/>
      <c r="CD42" s="76" t="e">
        <f t="shared" ref="CD42" si="94">CD41/CD25</f>
        <v>#DIV/0!</v>
      </c>
      <c r="CE42" s="95"/>
      <c r="CF42" s="77"/>
      <c r="CG42" s="76"/>
      <c r="CH42" s="77"/>
      <c r="CI42" s="84" t="e">
        <f t="shared" ref="CI42" si="95">CI41/CI25</f>
        <v>#DIV/0!</v>
      </c>
      <c r="CJ42" s="96"/>
      <c r="CK42" s="85"/>
      <c r="CL42" s="81"/>
      <c r="CM42" s="83"/>
    </row>
    <row r="43" spans="1:91" ht="19.95" customHeight="1" x14ac:dyDescent="0.45">
      <c r="A43" s="97" t="s">
        <v>100</v>
      </c>
      <c r="B43" s="98"/>
      <c r="C43" s="98"/>
      <c r="D43" s="98"/>
      <c r="E43" s="98"/>
      <c r="F43" s="99"/>
      <c r="G43" s="81">
        <f t="shared" ref="G43:G46" si="96">AA43+AU43+BO43+CI43</f>
        <v>0</v>
      </c>
      <c r="H43" s="82"/>
      <c r="I43" s="83"/>
      <c r="J43" s="84" t="e">
        <f>G43/G26</f>
        <v>#DIV/0!</v>
      </c>
      <c r="K43" s="85"/>
      <c r="L43" s="89">
        <f>SUMIFS(実績!販売利益13,実績!月13,L$14,実績!報告者名13,$K$1,実績!工種13,$A43)</f>
        <v>0</v>
      </c>
      <c r="M43" s="90"/>
      <c r="N43" s="91"/>
      <c r="O43" s="76" t="e">
        <f>L43/L26</f>
        <v>#DIV/0!</v>
      </c>
      <c r="P43" s="77"/>
      <c r="Q43" s="89">
        <f>SUMIFS(実績!販売利益13,実績!月13,Q$14,実績!報告者名13,$K$1,実績!工種13,$A43)</f>
        <v>0</v>
      </c>
      <c r="R43" s="90"/>
      <c r="S43" s="91"/>
      <c r="T43" s="76" t="e">
        <f>Q43/Q26</f>
        <v>#DIV/0!</v>
      </c>
      <c r="U43" s="77"/>
      <c r="V43" s="89">
        <f>SUMIFS(実績!販売利益13,実績!月13,V$14,実績!報告者名13,$K$1,実績!工種13,$A43)</f>
        <v>0</v>
      </c>
      <c r="W43" s="90"/>
      <c r="X43" s="91"/>
      <c r="Y43" s="76" t="e">
        <f>V43/V26</f>
        <v>#DIV/0!</v>
      </c>
      <c r="Z43" s="77"/>
      <c r="AA43" s="81">
        <f t="shared" ref="AA43:AA46" si="97">L43+Q43+V43</f>
        <v>0</v>
      </c>
      <c r="AB43" s="82"/>
      <c r="AC43" s="83"/>
      <c r="AD43" s="84" t="e">
        <f>AA43/AA26</f>
        <v>#DIV/0!</v>
      </c>
      <c r="AE43" s="85"/>
      <c r="AF43" s="89">
        <f>SUMIFS(実績!販売利益13,実績!月13,AF$14,実績!報告者名13,$K$1,実績!工種13,$A43)</f>
        <v>0</v>
      </c>
      <c r="AG43" s="90"/>
      <c r="AH43" s="91"/>
      <c r="AI43" s="76" t="e">
        <f>AF43/AF26</f>
        <v>#DIV/0!</v>
      </c>
      <c r="AJ43" s="77"/>
      <c r="AK43" s="89">
        <f>SUMIFS(実績!販売利益13,実績!月13,AK$14,実績!報告者名13,$K$1,実績!工種13,$A43)</f>
        <v>0</v>
      </c>
      <c r="AL43" s="90"/>
      <c r="AM43" s="91"/>
      <c r="AN43" s="76" t="e">
        <f>AK43/AK26</f>
        <v>#DIV/0!</v>
      </c>
      <c r="AO43" s="77"/>
      <c r="AP43" s="89">
        <f>SUMIFS(実績!販売利益13,実績!月13,AP$14,実績!報告者名13,$K$1,実績!工種13,$A43)</f>
        <v>0</v>
      </c>
      <c r="AQ43" s="90"/>
      <c r="AR43" s="91"/>
      <c r="AS43" s="76" t="e">
        <f>AP43/AP26</f>
        <v>#DIV/0!</v>
      </c>
      <c r="AT43" s="77"/>
      <c r="AU43" s="81">
        <f t="shared" ref="AU43:AU46" si="98">AF43+AK43+AP43</f>
        <v>0</v>
      </c>
      <c r="AV43" s="82"/>
      <c r="AW43" s="83"/>
      <c r="AX43" s="84" t="e">
        <f>AU43/AU26</f>
        <v>#DIV/0!</v>
      </c>
      <c r="AY43" s="85"/>
      <c r="AZ43" s="89">
        <f>SUMIFS(実績!販売利益13,実績!月13,AZ$14,実績!報告者名13,$K$1,実績!工種13,$A43)</f>
        <v>0</v>
      </c>
      <c r="BA43" s="90"/>
      <c r="BB43" s="91"/>
      <c r="BC43" s="76" t="e">
        <f>AZ43/AZ26</f>
        <v>#DIV/0!</v>
      </c>
      <c r="BD43" s="77"/>
      <c r="BE43" s="89">
        <f>SUMIFS(実績!販売利益13,実績!月13,BE$14,実績!報告者名13,$K$1,実績!工種13,$A43)</f>
        <v>0</v>
      </c>
      <c r="BF43" s="90"/>
      <c r="BG43" s="91"/>
      <c r="BH43" s="76" t="e">
        <f>BE43/BE26</f>
        <v>#DIV/0!</v>
      </c>
      <c r="BI43" s="77"/>
      <c r="BJ43" s="89">
        <f>SUMIFS(実績!販売利益13,実績!月13,BJ$14,実績!報告者名13,$K$1,実績!工種13,$A43)</f>
        <v>0</v>
      </c>
      <c r="BK43" s="90"/>
      <c r="BL43" s="91"/>
      <c r="BM43" s="76" t="e">
        <f>BJ43/BJ26</f>
        <v>#DIV/0!</v>
      </c>
      <c r="BN43" s="77"/>
      <c r="BO43" s="81">
        <f t="shared" ref="BO43:BO46" si="99">AZ43+BE43+BJ43</f>
        <v>0</v>
      </c>
      <c r="BP43" s="82"/>
      <c r="BQ43" s="83"/>
      <c r="BR43" s="84" t="e">
        <f>BO43/BO26</f>
        <v>#DIV/0!</v>
      </c>
      <c r="BS43" s="85"/>
      <c r="BT43" s="89">
        <f>SUMIFS(実績!販売利益13,実績!月13,BT$14,実績!報告者名13,$K$1,実績!工種13,$A43)</f>
        <v>0</v>
      </c>
      <c r="BU43" s="90"/>
      <c r="BV43" s="91"/>
      <c r="BW43" s="76" t="e">
        <f>BT43/BT26</f>
        <v>#DIV/0!</v>
      </c>
      <c r="BX43" s="77"/>
      <c r="BY43" s="89">
        <f>SUMIFS(実績!販売利益13,実績!月13,BY$14,実績!報告者名13,$K$1,実績!工種13,$A43)</f>
        <v>0</v>
      </c>
      <c r="BZ43" s="90"/>
      <c r="CA43" s="91"/>
      <c r="CB43" s="76" t="e">
        <f>BY43/BY26</f>
        <v>#DIV/0!</v>
      </c>
      <c r="CC43" s="77"/>
      <c r="CD43" s="89">
        <f>SUMIFS(実績!販売利益13,実績!月13,CD$14,実績!報告者名13,$K$1,実績!工種13,$A43)</f>
        <v>0</v>
      </c>
      <c r="CE43" s="90"/>
      <c r="CF43" s="91"/>
      <c r="CG43" s="76" t="e">
        <f>CD43/CD26</f>
        <v>#DIV/0!</v>
      </c>
      <c r="CH43" s="77"/>
      <c r="CI43" s="81">
        <f t="shared" ref="CI43:CI46" si="100">BT43+BY43+CD43</f>
        <v>0</v>
      </c>
      <c r="CJ43" s="82"/>
      <c r="CK43" s="83"/>
      <c r="CL43" s="84" t="e">
        <f>CI43/CI26</f>
        <v>#DIV/0!</v>
      </c>
      <c r="CM43" s="85"/>
    </row>
    <row r="44" spans="1:91" ht="19.95" customHeight="1" x14ac:dyDescent="0.45">
      <c r="A44" s="97" t="s">
        <v>101</v>
      </c>
      <c r="B44" s="98"/>
      <c r="C44" s="98"/>
      <c r="D44" s="98"/>
      <c r="E44" s="98"/>
      <c r="F44" s="99"/>
      <c r="G44" s="81">
        <f t="shared" si="96"/>
        <v>0</v>
      </c>
      <c r="H44" s="82"/>
      <c r="I44" s="83"/>
      <c r="J44" s="84" t="e">
        <f>G44/G27</f>
        <v>#DIV/0!</v>
      </c>
      <c r="K44" s="85"/>
      <c r="L44" s="89">
        <f>SUMIFS(実績!販売利益13,実績!月13,L$14,実績!報告者名13,$K$1,実績!工種13,$A44)</f>
        <v>0</v>
      </c>
      <c r="M44" s="90"/>
      <c r="N44" s="91"/>
      <c r="O44" s="76" t="e">
        <f>L44/L27</f>
        <v>#DIV/0!</v>
      </c>
      <c r="P44" s="77"/>
      <c r="Q44" s="89">
        <f>SUMIFS(実績!販売利益13,実績!月13,Q$14,実績!報告者名13,$K$1,実績!工種13,$A44)</f>
        <v>0</v>
      </c>
      <c r="R44" s="90"/>
      <c r="S44" s="91"/>
      <c r="T44" s="76" t="e">
        <f>Q44/Q27</f>
        <v>#DIV/0!</v>
      </c>
      <c r="U44" s="77"/>
      <c r="V44" s="89">
        <f>SUMIFS(実績!販売利益13,実績!月13,V$14,実績!報告者名13,$K$1,実績!工種13,$A44)</f>
        <v>0</v>
      </c>
      <c r="W44" s="90"/>
      <c r="X44" s="91"/>
      <c r="Y44" s="76" t="e">
        <f>V44/V27</f>
        <v>#DIV/0!</v>
      </c>
      <c r="Z44" s="77"/>
      <c r="AA44" s="81">
        <f t="shared" si="97"/>
        <v>0</v>
      </c>
      <c r="AB44" s="82"/>
      <c r="AC44" s="83"/>
      <c r="AD44" s="84" t="e">
        <f>AA44/AA27</f>
        <v>#DIV/0!</v>
      </c>
      <c r="AE44" s="85"/>
      <c r="AF44" s="89">
        <f>SUMIFS(実績!販売利益13,実績!月13,AF$14,実績!報告者名13,$K$1,実績!工種13,$A44)</f>
        <v>0</v>
      </c>
      <c r="AG44" s="90"/>
      <c r="AH44" s="91"/>
      <c r="AI44" s="76" t="e">
        <f>AF44/AF27</f>
        <v>#DIV/0!</v>
      </c>
      <c r="AJ44" s="77"/>
      <c r="AK44" s="89">
        <f>SUMIFS(実績!販売利益13,実績!月13,AK$14,実績!報告者名13,$K$1,実績!工種13,$A44)</f>
        <v>0</v>
      </c>
      <c r="AL44" s="90"/>
      <c r="AM44" s="91"/>
      <c r="AN44" s="76" t="e">
        <f>AK44/AK27</f>
        <v>#DIV/0!</v>
      </c>
      <c r="AO44" s="77"/>
      <c r="AP44" s="89">
        <f>SUMIFS(実績!販売利益13,実績!月13,AP$14,実績!報告者名13,$K$1,実績!工種13,$A44)</f>
        <v>0</v>
      </c>
      <c r="AQ44" s="90"/>
      <c r="AR44" s="91"/>
      <c r="AS44" s="76" t="e">
        <f>AP44/AP27</f>
        <v>#DIV/0!</v>
      </c>
      <c r="AT44" s="77"/>
      <c r="AU44" s="81">
        <f t="shared" si="98"/>
        <v>0</v>
      </c>
      <c r="AV44" s="82"/>
      <c r="AW44" s="83"/>
      <c r="AX44" s="84" t="e">
        <f>AU44/AU27</f>
        <v>#DIV/0!</v>
      </c>
      <c r="AY44" s="85"/>
      <c r="AZ44" s="89">
        <f>SUMIFS(実績!販売利益13,実績!月13,AZ$14,実績!報告者名13,$K$1,実績!工種13,$A44)</f>
        <v>0</v>
      </c>
      <c r="BA44" s="90"/>
      <c r="BB44" s="91"/>
      <c r="BC44" s="76" t="e">
        <f>AZ44/AZ27</f>
        <v>#DIV/0!</v>
      </c>
      <c r="BD44" s="77"/>
      <c r="BE44" s="89">
        <f>SUMIFS(実績!販売利益13,実績!月13,BE$14,実績!報告者名13,$K$1,実績!工種13,$A44)</f>
        <v>0</v>
      </c>
      <c r="BF44" s="90"/>
      <c r="BG44" s="91"/>
      <c r="BH44" s="76" t="e">
        <f>BE44/BE27</f>
        <v>#DIV/0!</v>
      </c>
      <c r="BI44" s="77"/>
      <c r="BJ44" s="89">
        <f>SUMIFS(実績!販売利益13,実績!月13,BJ$14,実績!報告者名13,$K$1,実績!工種13,$A44)</f>
        <v>0</v>
      </c>
      <c r="BK44" s="90"/>
      <c r="BL44" s="91"/>
      <c r="BM44" s="76" t="e">
        <f>BJ44/BJ27</f>
        <v>#DIV/0!</v>
      </c>
      <c r="BN44" s="77"/>
      <c r="BO44" s="81">
        <f t="shared" si="99"/>
        <v>0</v>
      </c>
      <c r="BP44" s="82"/>
      <c r="BQ44" s="83"/>
      <c r="BR44" s="84" t="e">
        <f>BO44/BO27</f>
        <v>#DIV/0!</v>
      </c>
      <c r="BS44" s="85"/>
      <c r="BT44" s="89">
        <f>SUMIFS(実績!販売利益13,実績!月13,BT$14,実績!報告者名13,$K$1,実績!工種13,$A44)</f>
        <v>0</v>
      </c>
      <c r="BU44" s="90"/>
      <c r="BV44" s="91"/>
      <c r="BW44" s="76" t="e">
        <f>BT44/BT27</f>
        <v>#DIV/0!</v>
      </c>
      <c r="BX44" s="77"/>
      <c r="BY44" s="89">
        <f>SUMIFS(実績!販売利益13,実績!月13,BY$14,実績!報告者名13,$K$1,実績!工種13,$A44)</f>
        <v>0</v>
      </c>
      <c r="BZ44" s="90"/>
      <c r="CA44" s="91"/>
      <c r="CB44" s="76" t="e">
        <f>BY44/BY27</f>
        <v>#DIV/0!</v>
      </c>
      <c r="CC44" s="77"/>
      <c r="CD44" s="89">
        <f>SUMIFS(実績!販売利益13,実績!月13,CD$14,実績!報告者名13,$K$1,実績!工種13,$A44)</f>
        <v>0</v>
      </c>
      <c r="CE44" s="90"/>
      <c r="CF44" s="91"/>
      <c r="CG44" s="76" t="e">
        <f>CD44/CD27</f>
        <v>#DIV/0!</v>
      </c>
      <c r="CH44" s="77"/>
      <c r="CI44" s="81">
        <f t="shared" si="100"/>
        <v>0</v>
      </c>
      <c r="CJ44" s="82"/>
      <c r="CK44" s="83"/>
      <c r="CL44" s="84" t="e">
        <f>CI44/CI27</f>
        <v>#DIV/0!</v>
      </c>
      <c r="CM44" s="85"/>
    </row>
    <row r="45" spans="1:91" ht="19.95" customHeight="1" x14ac:dyDescent="0.45">
      <c r="A45" s="97" t="s">
        <v>102</v>
      </c>
      <c r="B45" s="98"/>
      <c r="C45" s="98"/>
      <c r="D45" s="98"/>
      <c r="E45" s="98"/>
      <c r="F45" s="99"/>
      <c r="G45" s="81">
        <f t="shared" si="96"/>
        <v>0</v>
      </c>
      <c r="H45" s="82"/>
      <c r="I45" s="83"/>
      <c r="J45" s="84" t="e">
        <f>G45/G28</f>
        <v>#DIV/0!</v>
      </c>
      <c r="K45" s="85"/>
      <c r="L45" s="89">
        <f>SUMIFS(実績!販売利益13,実績!月13,L$14,実績!報告者名13,$K$1,実績!工種13,$A45)</f>
        <v>0</v>
      </c>
      <c r="M45" s="90"/>
      <c r="N45" s="91"/>
      <c r="O45" s="76" t="e">
        <f>L45/L28</f>
        <v>#DIV/0!</v>
      </c>
      <c r="P45" s="77"/>
      <c r="Q45" s="89">
        <f>SUMIFS(実績!販売利益13,実績!月13,Q$14,実績!報告者名13,$K$1,実績!工種13,$A45)</f>
        <v>0</v>
      </c>
      <c r="R45" s="90"/>
      <c r="S45" s="91"/>
      <c r="T45" s="76" t="e">
        <f>Q45/Q28</f>
        <v>#DIV/0!</v>
      </c>
      <c r="U45" s="77"/>
      <c r="V45" s="89">
        <f>SUMIFS(実績!販売利益13,実績!月13,V$14,実績!報告者名13,$K$1,実績!工種13,$A45)</f>
        <v>0</v>
      </c>
      <c r="W45" s="90"/>
      <c r="X45" s="91"/>
      <c r="Y45" s="76" t="e">
        <f>V45/V28</f>
        <v>#DIV/0!</v>
      </c>
      <c r="Z45" s="77"/>
      <c r="AA45" s="81">
        <f t="shared" si="97"/>
        <v>0</v>
      </c>
      <c r="AB45" s="82"/>
      <c r="AC45" s="83"/>
      <c r="AD45" s="84" t="e">
        <f>AA45/AA28</f>
        <v>#DIV/0!</v>
      </c>
      <c r="AE45" s="85"/>
      <c r="AF45" s="89">
        <f>SUMIFS(実績!販売利益13,実績!月13,AF$14,実績!報告者名13,$K$1,実績!工種13,$A45)</f>
        <v>0</v>
      </c>
      <c r="AG45" s="90"/>
      <c r="AH45" s="91"/>
      <c r="AI45" s="76" t="e">
        <f>AF45/AF28</f>
        <v>#DIV/0!</v>
      </c>
      <c r="AJ45" s="77"/>
      <c r="AK45" s="89">
        <f>SUMIFS(実績!販売利益13,実績!月13,AK$14,実績!報告者名13,$K$1,実績!工種13,$A45)</f>
        <v>0</v>
      </c>
      <c r="AL45" s="90"/>
      <c r="AM45" s="91"/>
      <c r="AN45" s="76" t="e">
        <f>AK45/AK28</f>
        <v>#DIV/0!</v>
      </c>
      <c r="AO45" s="77"/>
      <c r="AP45" s="89">
        <f>SUMIFS(実績!販売利益13,実績!月13,AP$14,実績!報告者名13,$K$1,実績!工種13,$A45)</f>
        <v>0</v>
      </c>
      <c r="AQ45" s="90"/>
      <c r="AR45" s="91"/>
      <c r="AS45" s="76" t="e">
        <f>AP45/AP28</f>
        <v>#DIV/0!</v>
      </c>
      <c r="AT45" s="77"/>
      <c r="AU45" s="81">
        <f t="shared" si="98"/>
        <v>0</v>
      </c>
      <c r="AV45" s="82"/>
      <c r="AW45" s="83"/>
      <c r="AX45" s="84" t="e">
        <f>AU45/AU28</f>
        <v>#DIV/0!</v>
      </c>
      <c r="AY45" s="85"/>
      <c r="AZ45" s="89">
        <f>SUMIFS(実績!販売利益13,実績!月13,AZ$14,実績!報告者名13,$K$1,実績!工種13,$A45)</f>
        <v>0</v>
      </c>
      <c r="BA45" s="90"/>
      <c r="BB45" s="91"/>
      <c r="BC45" s="76" t="e">
        <f>AZ45/AZ28</f>
        <v>#DIV/0!</v>
      </c>
      <c r="BD45" s="77"/>
      <c r="BE45" s="89">
        <f>SUMIFS(実績!販売利益13,実績!月13,BE$14,実績!報告者名13,$K$1,実績!工種13,$A45)</f>
        <v>0</v>
      </c>
      <c r="BF45" s="90"/>
      <c r="BG45" s="91"/>
      <c r="BH45" s="76" t="e">
        <f>BE45/BE28</f>
        <v>#DIV/0!</v>
      </c>
      <c r="BI45" s="77"/>
      <c r="BJ45" s="89">
        <f>SUMIFS(実績!販売利益13,実績!月13,BJ$14,実績!報告者名13,$K$1,実績!工種13,$A45)</f>
        <v>0</v>
      </c>
      <c r="BK45" s="90"/>
      <c r="BL45" s="91"/>
      <c r="BM45" s="76" t="e">
        <f>BJ45/BJ28</f>
        <v>#DIV/0!</v>
      </c>
      <c r="BN45" s="77"/>
      <c r="BO45" s="81">
        <f t="shared" si="99"/>
        <v>0</v>
      </c>
      <c r="BP45" s="82"/>
      <c r="BQ45" s="83"/>
      <c r="BR45" s="84" t="e">
        <f>BO45/BO28</f>
        <v>#DIV/0!</v>
      </c>
      <c r="BS45" s="85"/>
      <c r="BT45" s="89">
        <f>SUMIFS(実績!販売利益13,実績!月13,BT$14,実績!報告者名13,$K$1,実績!工種13,$A45)</f>
        <v>0</v>
      </c>
      <c r="BU45" s="90"/>
      <c r="BV45" s="91"/>
      <c r="BW45" s="76" t="e">
        <f>BT45/BT28</f>
        <v>#DIV/0!</v>
      </c>
      <c r="BX45" s="77"/>
      <c r="BY45" s="89">
        <f>SUMIFS(実績!販売利益13,実績!月13,BY$14,実績!報告者名13,$K$1,実績!工種13,$A45)</f>
        <v>0</v>
      </c>
      <c r="BZ45" s="90"/>
      <c r="CA45" s="91"/>
      <c r="CB45" s="76" t="e">
        <f>BY45/BY28</f>
        <v>#DIV/0!</v>
      </c>
      <c r="CC45" s="77"/>
      <c r="CD45" s="89">
        <f>SUMIFS(実績!販売利益13,実績!月13,CD$14,実績!報告者名13,$K$1,実績!工種13,$A45)</f>
        <v>0</v>
      </c>
      <c r="CE45" s="90"/>
      <c r="CF45" s="91"/>
      <c r="CG45" s="76" t="e">
        <f>CD45/CD28</f>
        <v>#DIV/0!</v>
      </c>
      <c r="CH45" s="77"/>
      <c r="CI45" s="81">
        <f t="shared" si="100"/>
        <v>0</v>
      </c>
      <c r="CJ45" s="82"/>
      <c r="CK45" s="83"/>
      <c r="CL45" s="84" t="e">
        <f>CI45/CI28</f>
        <v>#DIV/0!</v>
      </c>
      <c r="CM45" s="85"/>
    </row>
    <row r="46" spans="1:91" ht="19.95" customHeight="1" x14ac:dyDescent="0.45">
      <c r="A46" s="97" t="s">
        <v>103</v>
      </c>
      <c r="B46" s="98"/>
      <c r="C46" s="98"/>
      <c r="D46" s="98"/>
      <c r="E46" s="98"/>
      <c r="F46" s="99"/>
      <c r="G46" s="81">
        <f t="shared" si="96"/>
        <v>0</v>
      </c>
      <c r="H46" s="82"/>
      <c r="I46" s="83"/>
      <c r="J46" s="84" t="e">
        <f>G46/G29</f>
        <v>#DIV/0!</v>
      </c>
      <c r="K46" s="85"/>
      <c r="L46" s="78">
        <f>L41-L43-L44-L45</f>
        <v>0</v>
      </c>
      <c r="M46" s="79"/>
      <c r="N46" s="80"/>
      <c r="O46" s="76" t="e">
        <f>L46/L29</f>
        <v>#DIV/0!</v>
      </c>
      <c r="P46" s="77"/>
      <c r="Q46" s="78">
        <f>Q41-Q43-Q44-Q45</f>
        <v>0</v>
      </c>
      <c r="R46" s="79"/>
      <c r="S46" s="80"/>
      <c r="T46" s="76" t="e">
        <f>Q46/Q29</f>
        <v>#DIV/0!</v>
      </c>
      <c r="U46" s="77"/>
      <c r="V46" s="78">
        <f>V41-V43-V44-V45</f>
        <v>0</v>
      </c>
      <c r="W46" s="79"/>
      <c r="X46" s="80"/>
      <c r="Y46" s="76" t="e">
        <f>V46/V29</f>
        <v>#DIV/0!</v>
      </c>
      <c r="Z46" s="77"/>
      <c r="AA46" s="81">
        <f t="shared" si="97"/>
        <v>0</v>
      </c>
      <c r="AB46" s="82"/>
      <c r="AC46" s="83"/>
      <c r="AD46" s="84" t="e">
        <f>AA46/AA29</f>
        <v>#DIV/0!</v>
      </c>
      <c r="AE46" s="85"/>
      <c r="AF46" s="78">
        <f>AF41-AF43-AF44-AF45</f>
        <v>0</v>
      </c>
      <c r="AG46" s="79"/>
      <c r="AH46" s="80"/>
      <c r="AI46" s="76" t="e">
        <f>AF46/AF29</f>
        <v>#DIV/0!</v>
      </c>
      <c r="AJ46" s="77"/>
      <c r="AK46" s="78">
        <f>AK41-AK43-AK44-AK45</f>
        <v>0</v>
      </c>
      <c r="AL46" s="79"/>
      <c r="AM46" s="80"/>
      <c r="AN46" s="76" t="e">
        <f>AK46/AK29</f>
        <v>#DIV/0!</v>
      </c>
      <c r="AO46" s="77"/>
      <c r="AP46" s="78">
        <f>AP41-AP43-AP44-AP45</f>
        <v>0</v>
      </c>
      <c r="AQ46" s="79"/>
      <c r="AR46" s="80"/>
      <c r="AS46" s="76" t="e">
        <f>AP46/AP29</f>
        <v>#DIV/0!</v>
      </c>
      <c r="AT46" s="77"/>
      <c r="AU46" s="81">
        <f t="shared" si="98"/>
        <v>0</v>
      </c>
      <c r="AV46" s="82"/>
      <c r="AW46" s="83"/>
      <c r="AX46" s="84" t="e">
        <f>AU46/AU29</f>
        <v>#DIV/0!</v>
      </c>
      <c r="AY46" s="85"/>
      <c r="AZ46" s="78">
        <f>AZ41-AZ43-AZ44-AZ45</f>
        <v>0</v>
      </c>
      <c r="BA46" s="79"/>
      <c r="BB46" s="80"/>
      <c r="BC46" s="76" t="e">
        <f>AZ46/AZ29</f>
        <v>#DIV/0!</v>
      </c>
      <c r="BD46" s="77"/>
      <c r="BE46" s="78">
        <f>BE41-BE43-BE44-BE45</f>
        <v>0</v>
      </c>
      <c r="BF46" s="79"/>
      <c r="BG46" s="80"/>
      <c r="BH46" s="76" t="e">
        <f>BE46/BE29</f>
        <v>#DIV/0!</v>
      </c>
      <c r="BI46" s="77"/>
      <c r="BJ46" s="78">
        <f>BJ41-BJ43-BJ44-BJ45</f>
        <v>0</v>
      </c>
      <c r="BK46" s="79"/>
      <c r="BL46" s="80"/>
      <c r="BM46" s="76" t="e">
        <f>BJ46/BJ29</f>
        <v>#DIV/0!</v>
      </c>
      <c r="BN46" s="77"/>
      <c r="BO46" s="81">
        <f t="shared" si="99"/>
        <v>0</v>
      </c>
      <c r="BP46" s="82"/>
      <c r="BQ46" s="83"/>
      <c r="BR46" s="84" t="e">
        <f>BO46/BO29</f>
        <v>#DIV/0!</v>
      </c>
      <c r="BS46" s="85"/>
      <c r="BT46" s="78">
        <f>BT41-BT43-BT44-BT45</f>
        <v>0</v>
      </c>
      <c r="BU46" s="79"/>
      <c r="BV46" s="80"/>
      <c r="BW46" s="76" t="e">
        <f>BT46/BT29</f>
        <v>#DIV/0!</v>
      </c>
      <c r="BX46" s="77"/>
      <c r="BY46" s="78">
        <f>BY41-BY43-BY44-BY45</f>
        <v>0</v>
      </c>
      <c r="BZ46" s="79"/>
      <c r="CA46" s="80"/>
      <c r="CB46" s="76" t="e">
        <f>BY46/BY29</f>
        <v>#DIV/0!</v>
      </c>
      <c r="CC46" s="77"/>
      <c r="CD46" s="78">
        <f>CD41-CD43-CD44-CD45</f>
        <v>0</v>
      </c>
      <c r="CE46" s="79"/>
      <c r="CF46" s="80"/>
      <c r="CG46" s="76" t="e">
        <f>CD46/CD29</f>
        <v>#DIV/0!</v>
      </c>
      <c r="CH46" s="77"/>
      <c r="CI46" s="81">
        <f t="shared" si="100"/>
        <v>0</v>
      </c>
      <c r="CJ46" s="82"/>
      <c r="CK46" s="83"/>
      <c r="CL46" s="84" t="e">
        <f>CI46/CI29</f>
        <v>#DIV/0!</v>
      </c>
      <c r="CM46" s="85"/>
    </row>
    <row r="47" spans="1:91" s="7" customFormat="1" ht="19.95" hidden="1" customHeight="1" x14ac:dyDescent="0.45">
      <c r="A47" s="101" t="s">
        <v>10</v>
      </c>
      <c r="B47" s="102"/>
      <c r="C47" s="102"/>
      <c r="D47" s="102"/>
      <c r="E47" s="102"/>
      <c r="F47" s="103"/>
      <c r="G47" s="92">
        <f>AA47+AU47+BO47+CI47</f>
        <v>0</v>
      </c>
      <c r="H47" s="93"/>
      <c r="I47" s="94"/>
      <c r="J47" s="92"/>
      <c r="K47" s="94"/>
      <c r="L47" s="89">
        <f>L41-L35</f>
        <v>0</v>
      </c>
      <c r="M47" s="90"/>
      <c r="N47" s="91"/>
      <c r="O47" s="76"/>
      <c r="P47" s="77"/>
      <c r="Q47" s="89">
        <f>Q41-Q35</f>
        <v>0</v>
      </c>
      <c r="R47" s="90"/>
      <c r="S47" s="91"/>
      <c r="T47" s="76"/>
      <c r="U47" s="77"/>
      <c r="V47" s="89">
        <f>V41-V35</f>
        <v>0</v>
      </c>
      <c r="W47" s="90"/>
      <c r="X47" s="91"/>
      <c r="Y47" s="76"/>
      <c r="Z47" s="77"/>
      <c r="AA47" s="92">
        <f>L47+Q47+V47</f>
        <v>0</v>
      </c>
      <c r="AB47" s="93"/>
      <c r="AC47" s="94"/>
      <c r="AD47" s="92"/>
      <c r="AE47" s="94"/>
      <c r="AF47" s="89">
        <f>AF41-AF35</f>
        <v>0</v>
      </c>
      <c r="AG47" s="90"/>
      <c r="AH47" s="91"/>
      <c r="AI47" s="76"/>
      <c r="AJ47" s="77"/>
      <c r="AK47" s="89">
        <f>AK41-AK35</f>
        <v>0</v>
      </c>
      <c r="AL47" s="90"/>
      <c r="AM47" s="91"/>
      <c r="AN47" s="76"/>
      <c r="AO47" s="77"/>
      <c r="AP47" s="89">
        <f>AP41-AP35</f>
        <v>0</v>
      </c>
      <c r="AQ47" s="90"/>
      <c r="AR47" s="91"/>
      <c r="AS47" s="76"/>
      <c r="AT47" s="77"/>
      <c r="AU47" s="92">
        <f>AF47+AK47+AP47</f>
        <v>0</v>
      </c>
      <c r="AV47" s="93"/>
      <c r="AW47" s="94"/>
      <c r="AX47" s="92"/>
      <c r="AY47" s="94"/>
      <c r="AZ47" s="89">
        <f>AZ41-AZ35</f>
        <v>0</v>
      </c>
      <c r="BA47" s="90"/>
      <c r="BB47" s="91"/>
      <c r="BC47" s="76"/>
      <c r="BD47" s="77"/>
      <c r="BE47" s="89">
        <f>BE41-BE35</f>
        <v>0</v>
      </c>
      <c r="BF47" s="90"/>
      <c r="BG47" s="91"/>
      <c r="BH47" s="76"/>
      <c r="BI47" s="77"/>
      <c r="BJ47" s="89">
        <f>BJ41-BJ35</f>
        <v>0</v>
      </c>
      <c r="BK47" s="90"/>
      <c r="BL47" s="91"/>
      <c r="BM47" s="76"/>
      <c r="BN47" s="77"/>
      <c r="BO47" s="92">
        <f>AZ47+BE47+BJ47</f>
        <v>0</v>
      </c>
      <c r="BP47" s="93"/>
      <c r="BQ47" s="94"/>
      <c r="BR47" s="92"/>
      <c r="BS47" s="94"/>
      <c r="BT47" s="89">
        <f>BT41-BT35</f>
        <v>0</v>
      </c>
      <c r="BU47" s="90"/>
      <c r="BV47" s="91"/>
      <c r="BW47" s="76"/>
      <c r="BX47" s="77"/>
      <c r="BY47" s="89">
        <f>BY41-BY35</f>
        <v>0</v>
      </c>
      <c r="BZ47" s="90"/>
      <c r="CA47" s="91"/>
      <c r="CB47" s="76"/>
      <c r="CC47" s="77"/>
      <c r="CD47" s="89">
        <f>CD41-CD35</f>
        <v>0</v>
      </c>
      <c r="CE47" s="90"/>
      <c r="CF47" s="91"/>
      <c r="CG47" s="76"/>
      <c r="CH47" s="77"/>
      <c r="CI47" s="92">
        <f>BT47+BY47+CD47</f>
        <v>0</v>
      </c>
      <c r="CJ47" s="93"/>
      <c r="CK47" s="94"/>
      <c r="CL47" s="92"/>
      <c r="CM47" s="94"/>
    </row>
    <row r="48" spans="1:91" customFormat="1" hidden="1" x14ac:dyDescent="0.45">
      <c r="G48" t="s">
        <v>27</v>
      </c>
      <c r="Q48" t="s">
        <v>28</v>
      </c>
      <c r="Y48" t="s">
        <v>29</v>
      </c>
    </row>
    <row r="49" spans="1:99" customFormat="1" ht="6.75" customHeight="1" x14ac:dyDescent="0.45"/>
    <row r="50" spans="1:99" customFormat="1" x14ac:dyDescent="0.45">
      <c r="A50" t="s">
        <v>94</v>
      </c>
      <c r="AF50" t="s">
        <v>95</v>
      </c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BQ50" t="s">
        <v>121</v>
      </c>
    </row>
    <row r="51" spans="1:99" customFormat="1" ht="18.600000000000001" thickBot="1" x14ac:dyDescent="0.5">
      <c r="A51" t="s">
        <v>146</v>
      </c>
      <c r="AF51" t="s">
        <v>146</v>
      </c>
      <c r="BQ51" t="s">
        <v>146</v>
      </c>
    </row>
    <row r="52" spans="1:99" ht="18.75" customHeight="1" x14ac:dyDescent="0.45">
      <c r="A52" s="86" t="s">
        <v>83</v>
      </c>
      <c r="B52" s="86"/>
      <c r="C52" s="86"/>
      <c r="D52" s="86"/>
      <c r="E52" s="86"/>
      <c r="F52" s="86"/>
      <c r="G52" s="86" t="s">
        <v>109</v>
      </c>
      <c r="H52" s="86"/>
      <c r="I52" s="86"/>
      <c r="J52" s="86"/>
      <c r="K52" s="86"/>
      <c r="L52" s="86" t="s">
        <v>110</v>
      </c>
      <c r="M52" s="86"/>
      <c r="N52" s="86"/>
      <c r="O52" s="86" t="s">
        <v>114</v>
      </c>
      <c r="P52" s="86"/>
      <c r="Q52" s="86"/>
      <c r="R52" s="86" t="s">
        <v>115</v>
      </c>
      <c r="S52" s="86"/>
      <c r="T52" s="86"/>
      <c r="U52" s="86" t="s">
        <v>30</v>
      </c>
      <c r="V52" s="86"/>
      <c r="W52" s="86"/>
      <c r="X52" s="86" t="s">
        <v>93</v>
      </c>
      <c r="Y52" s="86"/>
      <c r="Z52" s="86"/>
      <c r="AA52" s="86" t="s">
        <v>108</v>
      </c>
      <c r="AB52" s="138"/>
      <c r="AC52" s="139" t="s">
        <v>182</v>
      </c>
      <c r="AD52" s="140"/>
      <c r="AF52" s="86" t="s">
        <v>83</v>
      </c>
      <c r="AG52" s="86"/>
      <c r="AH52" s="86"/>
      <c r="AI52" s="86"/>
      <c r="AJ52" s="86"/>
      <c r="AK52" s="86"/>
      <c r="AL52" s="86" t="s">
        <v>110</v>
      </c>
      <c r="AM52" s="86"/>
      <c r="AN52" s="86"/>
      <c r="AO52" s="86" t="s">
        <v>114</v>
      </c>
      <c r="AP52" s="86"/>
      <c r="AQ52" s="86"/>
      <c r="AR52" s="86" t="s">
        <v>122</v>
      </c>
      <c r="AS52" s="86"/>
      <c r="AT52" s="86"/>
      <c r="AU52" s="86" t="s">
        <v>93</v>
      </c>
      <c r="AV52" s="86"/>
      <c r="AW52" s="86"/>
      <c r="AX52" s="86" t="s">
        <v>108</v>
      </c>
      <c r="AY52" s="86"/>
      <c r="BA52" s="86" t="s">
        <v>115</v>
      </c>
      <c r="BB52" s="86"/>
      <c r="BC52" s="86"/>
      <c r="BD52" s="86" t="s">
        <v>96</v>
      </c>
      <c r="BE52" s="86"/>
      <c r="BF52" s="86"/>
      <c r="BG52" s="86" t="s">
        <v>93</v>
      </c>
      <c r="BH52" s="86"/>
      <c r="BI52" s="86"/>
      <c r="BJ52" s="86" t="s">
        <v>108</v>
      </c>
      <c r="BK52" s="86"/>
      <c r="BP52" s="86" t="s">
        <v>83</v>
      </c>
      <c r="BQ52" s="86"/>
      <c r="BR52" s="86"/>
      <c r="BS52" s="86"/>
      <c r="BT52" s="86"/>
      <c r="BU52" s="86"/>
      <c r="BV52" s="86" t="s">
        <v>110</v>
      </c>
      <c r="BW52" s="86"/>
      <c r="BX52" s="86"/>
      <c r="BY52" s="86" t="s">
        <v>114</v>
      </c>
      <c r="BZ52" s="86"/>
      <c r="CA52" s="86"/>
      <c r="CB52" s="86" t="s">
        <v>122</v>
      </c>
      <c r="CC52" s="86"/>
      <c r="CD52" s="86"/>
      <c r="CE52" s="86" t="s">
        <v>93</v>
      </c>
      <c r="CF52" s="86"/>
      <c r="CG52" s="86"/>
      <c r="CH52" s="86" t="s">
        <v>108</v>
      </c>
      <c r="CI52" s="86"/>
    </row>
    <row r="53" spans="1:99" x14ac:dyDescent="0.45">
      <c r="A53" s="86" t="str">
        <f>MONTH(EDATE(R1,2))&amp;"月"</f>
        <v>12月</v>
      </c>
      <c r="B53" s="86"/>
      <c r="C53" s="86"/>
      <c r="D53" s="86"/>
      <c r="E53" s="86"/>
      <c r="F53" s="86"/>
      <c r="G53" s="86" t="s">
        <v>106</v>
      </c>
      <c r="H53" s="86"/>
      <c r="I53" s="86"/>
      <c r="J53" s="86" t="s">
        <v>105</v>
      </c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6"/>
      <c r="Z53" s="86"/>
      <c r="AA53" s="86"/>
      <c r="AB53" s="138"/>
      <c r="AC53" s="167"/>
      <c r="AD53" s="168"/>
      <c r="AF53" s="86" t="str">
        <f>MONTH(EDATE(R1,1))&amp;"月"</f>
        <v>11月</v>
      </c>
      <c r="AG53" s="86"/>
      <c r="AH53" s="86"/>
      <c r="AI53" s="86"/>
      <c r="AJ53" s="86"/>
      <c r="AK53" s="86"/>
      <c r="AL53" s="86"/>
      <c r="AM53" s="86"/>
      <c r="AN53" s="86"/>
      <c r="AO53" s="86"/>
      <c r="AP53" s="86"/>
      <c r="AQ53" s="86"/>
      <c r="AR53" s="86"/>
      <c r="AS53" s="86"/>
      <c r="AT53" s="86"/>
      <c r="AU53" s="86"/>
      <c r="AV53" s="86"/>
      <c r="AW53" s="86"/>
      <c r="AX53" s="86"/>
      <c r="AY53" s="86"/>
      <c r="BA53" s="86"/>
      <c r="BB53" s="86"/>
      <c r="BC53" s="86"/>
      <c r="BD53" s="86"/>
      <c r="BE53" s="86"/>
      <c r="BF53" s="86"/>
      <c r="BG53" s="86"/>
      <c r="BH53" s="86"/>
      <c r="BI53" s="86"/>
      <c r="BJ53" s="86"/>
      <c r="BK53" s="86"/>
      <c r="BP53" s="86" t="str">
        <f>MONTH(R1)&amp;"月"</f>
        <v>10月</v>
      </c>
      <c r="BQ53" s="86"/>
      <c r="BR53" s="86"/>
      <c r="BS53" s="86"/>
      <c r="BT53" s="86"/>
      <c r="BU53" s="86"/>
      <c r="BV53" s="86" t="s">
        <v>110</v>
      </c>
      <c r="BW53" s="86"/>
      <c r="BX53" s="86"/>
      <c r="BY53" s="86" t="s">
        <v>114</v>
      </c>
      <c r="BZ53" s="86"/>
      <c r="CA53" s="86"/>
      <c r="CB53" s="86" t="s">
        <v>122</v>
      </c>
      <c r="CC53" s="86"/>
      <c r="CD53" s="86"/>
      <c r="CE53" s="86"/>
      <c r="CF53" s="86"/>
      <c r="CG53" s="86"/>
      <c r="CH53" s="86"/>
      <c r="CI53" s="86"/>
    </row>
    <row r="54" spans="1:99" x14ac:dyDescent="0.45">
      <c r="A54" s="100" t="s">
        <v>30</v>
      </c>
      <c r="B54" s="100"/>
      <c r="C54" s="100"/>
      <c r="D54" s="100"/>
      <c r="E54" s="100"/>
      <c r="F54" s="100"/>
      <c r="G54" s="88">
        <f>IFERROR(G73+G81+G89,G81+G89)</f>
        <v>0</v>
      </c>
      <c r="H54" s="88"/>
      <c r="I54" s="88"/>
      <c r="J54" s="143">
        <f>IFERROR(L73*U73+L81*U81+L89*U89,L81*U81+L89*U89)</f>
        <v>0</v>
      </c>
      <c r="K54" s="143"/>
      <c r="L54" s="88">
        <f>SUMIFS(実績!見積額13,実績!報告者名13,D!$K$1,実績!月13,$A$53,実績!受注確定13,L$52)</f>
        <v>0</v>
      </c>
      <c r="M54" s="88"/>
      <c r="N54" s="88"/>
      <c r="O54" s="88">
        <f>SUMIFS(実績!見積額13,実績!報告者名13,D!$K$1,実績!月13,$A$53,実績!受注確定13,O$52)</f>
        <v>0</v>
      </c>
      <c r="P54" s="88"/>
      <c r="Q54" s="88"/>
      <c r="R54" s="88">
        <f>SUMIFS(実績!見積額13,実績!報告者名13,D!$K$1,実績!月13,$A$53,実績!受注確定13,R$52)</f>
        <v>0</v>
      </c>
      <c r="S54" s="88"/>
      <c r="T54" s="88"/>
      <c r="U54" s="88">
        <f>G54+L54+O54+R54</f>
        <v>0</v>
      </c>
      <c r="V54" s="88"/>
      <c r="W54" s="88"/>
      <c r="X54" s="88">
        <f>SUMIFS(予算!目標金額,予算!対象ユーザー名,D!K$1,予算!予算月,A$53)</f>
        <v>0</v>
      </c>
      <c r="Y54" s="88"/>
      <c r="Z54" s="88"/>
      <c r="AA54" s="87" t="e">
        <f>U54/X54</f>
        <v>#DIV/0!</v>
      </c>
      <c r="AB54" s="112"/>
      <c r="AC54" s="115">
        <f>SUM(AC55:AD58)</f>
        <v>0</v>
      </c>
      <c r="AD54" s="116"/>
      <c r="AF54" s="100" t="s">
        <v>30</v>
      </c>
      <c r="AG54" s="100"/>
      <c r="AH54" s="100"/>
      <c r="AI54" s="100"/>
      <c r="AJ54" s="100"/>
      <c r="AK54" s="100"/>
      <c r="AL54" s="88">
        <f>SUMIFS(実績!見積額13,実績!報告者名13,D!K$1,実績!月13,AF$53,実績!受注確定13,AL52)</f>
        <v>0</v>
      </c>
      <c r="AM54" s="88"/>
      <c r="AN54" s="88"/>
      <c r="AO54" s="88">
        <f>SUMIFS(実績!見積額13,実績!報告者名13,D!K$1,実績!月13,AF$53,実績!受注確定13,AO52)</f>
        <v>0</v>
      </c>
      <c r="AP54" s="88"/>
      <c r="AQ54" s="88"/>
      <c r="AR54" s="88">
        <f>SUM(AL54:AQ54)</f>
        <v>0</v>
      </c>
      <c r="AS54" s="88"/>
      <c r="AT54" s="88"/>
      <c r="AU54" s="88">
        <f>SUMIFS(予算!目標金額,予算!対象ユーザー名,$K$1,予算!予算月,AF$53)</f>
        <v>0</v>
      </c>
      <c r="AV54" s="88"/>
      <c r="AW54" s="88"/>
      <c r="AX54" s="87" t="e">
        <f>AR54/AU54</f>
        <v>#DIV/0!</v>
      </c>
      <c r="AY54" s="87"/>
      <c r="BA54" s="88">
        <f>SUMIFS(実績!見積額13,実績!報告者名13,D!K$1,実績!月13,AF$53,実績!受注確定13,BA52)</f>
        <v>0</v>
      </c>
      <c r="BB54" s="88"/>
      <c r="BC54" s="88"/>
      <c r="BD54" s="88">
        <f>AL54+AO54+BA54</f>
        <v>0</v>
      </c>
      <c r="BE54" s="88"/>
      <c r="BF54" s="88"/>
      <c r="BG54" s="88">
        <f>SUMIFS(予算!目標金額,予算!対象ユーザー名,$K$1,予算!予算月,AF$53)</f>
        <v>0</v>
      </c>
      <c r="BH54" s="88"/>
      <c r="BI54" s="88"/>
      <c r="BJ54" s="87" t="e">
        <f>BD54/BG54</f>
        <v>#DIV/0!</v>
      </c>
      <c r="BK54" s="87"/>
      <c r="BP54" s="100" t="s">
        <v>30</v>
      </c>
      <c r="BQ54" s="100"/>
      <c r="BR54" s="100"/>
      <c r="BS54" s="100"/>
      <c r="BT54" s="100"/>
      <c r="BU54" s="100"/>
      <c r="BV54" s="88">
        <f>SUMIFS(実績!見積額13,実績!報告者名13,D!$K$1,実績!月13,BP$53,実績!受注確定13,BV53)</f>
        <v>0</v>
      </c>
      <c r="BW54" s="88"/>
      <c r="BX54" s="88"/>
      <c r="BY54" s="88">
        <f>SUMIFS(実績!見積額13,実績!報告者名13,D!$K$1,実績!月13,BP$53,実績!受注確定13,BY53)</f>
        <v>0</v>
      </c>
      <c r="BZ54" s="88"/>
      <c r="CA54" s="88"/>
      <c r="CB54" s="88">
        <f>SUM(BV54+BY54)</f>
        <v>0</v>
      </c>
      <c r="CC54" s="88"/>
      <c r="CD54" s="88"/>
      <c r="CE54" s="88">
        <f>SUMIFS(予算!目標金額,予算!対象ユーザー名,$K$1,予算!予算月,BP$53)</f>
        <v>0</v>
      </c>
      <c r="CF54" s="88"/>
      <c r="CG54" s="88"/>
      <c r="CH54" s="87" t="e">
        <f>CB54/CE54</f>
        <v>#DIV/0!</v>
      </c>
      <c r="CI54" s="87"/>
    </row>
    <row r="55" spans="1:99" x14ac:dyDescent="0.45">
      <c r="A55" s="100" t="s">
        <v>100</v>
      </c>
      <c r="B55" s="100"/>
      <c r="C55" s="100"/>
      <c r="D55" s="100"/>
      <c r="E55" s="100"/>
      <c r="F55" s="100"/>
      <c r="G55" s="88">
        <f t="shared" ref="G55:G58" si="101">IFERROR(G74+G82+G90,G82+G90)</f>
        <v>0</v>
      </c>
      <c r="H55" s="88"/>
      <c r="I55" s="88"/>
      <c r="J55" s="143">
        <f>IFERROR(L74*U74+L82*U82+L90*U90,L82*U82+L90*U90)</f>
        <v>0</v>
      </c>
      <c r="K55" s="143"/>
      <c r="L55" s="88">
        <f>SUMIFS(実績!見積額13,実績!報告者名13,D!$K$1,実績!月13,$A$53,実績!受注確定13,L$52,実績!工種13,$A55)</f>
        <v>0</v>
      </c>
      <c r="M55" s="88"/>
      <c r="N55" s="88"/>
      <c r="O55" s="88">
        <f>SUMIFS(実績!見積額13,実績!報告者名13,D!$K$1,実績!月13,$A$53,実績!受注確定13,O$52,実績!工種13,$A55)</f>
        <v>0</v>
      </c>
      <c r="P55" s="88"/>
      <c r="Q55" s="88"/>
      <c r="R55" s="88">
        <f>SUMIFS(実績!見積額13,実績!報告者名13,D!$K$1,実績!月13,$A$53,実績!受注確定13,R$52,実績!工種13,$A55)</f>
        <v>0</v>
      </c>
      <c r="S55" s="88"/>
      <c r="T55" s="88"/>
      <c r="U55" s="88">
        <f>G55+L55+O55+R55</f>
        <v>0</v>
      </c>
      <c r="V55" s="88"/>
      <c r="W55" s="88"/>
      <c r="X55" s="88">
        <f>SUMIFS(予算!AP,予算!対象ユーザー名,D!K$1,予算!予算月,A$53)</f>
        <v>0</v>
      </c>
      <c r="Y55" s="88"/>
      <c r="Z55" s="88"/>
      <c r="AA55" s="87" t="e">
        <f t="shared" ref="AA55:AA58" si="102">U55/X55</f>
        <v>#DIV/0!</v>
      </c>
      <c r="AB55" s="112"/>
      <c r="AC55" s="115">
        <f>IFERROR(IF(((X55-U55)/AVERAGE(Y74,Y90,Y82))/U74&lt;0,0,((X55-U55)/AVERAGE(Y74,Y90,Y82))/U74),0)</f>
        <v>0</v>
      </c>
      <c r="AD55" s="116"/>
      <c r="AF55" s="100" t="s">
        <v>100</v>
      </c>
      <c r="AG55" s="100"/>
      <c r="AH55" s="100"/>
      <c r="AI55" s="100"/>
      <c r="AJ55" s="100"/>
      <c r="AK55" s="100"/>
      <c r="AL55" s="88">
        <f>SUMIFS(実績!見積額13,実績!報告者名13,D!$K$1,実績!月13,$AF$53,実績!受注確定13,AL$52,実績!工種13,$AF55)</f>
        <v>0</v>
      </c>
      <c r="AM55" s="88"/>
      <c r="AN55" s="88"/>
      <c r="AO55" s="88">
        <f>SUMIFS(実績!見積額13,実績!報告者名13,D!$K$1,実績!月13,$AF$53,実績!受注確定13,AO$52,実績!工種13,$AF55)</f>
        <v>0</v>
      </c>
      <c r="AP55" s="88"/>
      <c r="AQ55" s="88"/>
      <c r="AR55" s="88">
        <f t="shared" ref="AR55:AR58" si="103">SUM(AL55:AQ55)</f>
        <v>0</v>
      </c>
      <c r="AS55" s="88"/>
      <c r="AT55" s="88"/>
      <c r="AU55" s="88">
        <f>SUMIFS(予算!AP,予算!対象ユーザー名,$K$1,予算!予算月,AF$53)</f>
        <v>0</v>
      </c>
      <c r="AV55" s="88"/>
      <c r="AW55" s="88"/>
      <c r="AX55" s="87" t="e">
        <f t="shared" ref="AX55:AX58" si="104">AR55/AU55</f>
        <v>#DIV/0!</v>
      </c>
      <c r="AY55" s="87"/>
      <c r="BA55" s="88">
        <f>SUMIFS(実績!見積額13,実績!報告者名13,D!$K$1,実績!月13,$AF$53,実績!受注確定13,BA$52,実績!工種13,$AF55)</f>
        <v>0</v>
      </c>
      <c r="BB55" s="88"/>
      <c r="BC55" s="88"/>
      <c r="BD55" s="88">
        <f>AL55+AO55+BA55</f>
        <v>0</v>
      </c>
      <c r="BE55" s="88"/>
      <c r="BF55" s="88"/>
      <c r="BG55" s="88">
        <f>SUMIFS(予算!AP,予算!対象ユーザー名,$K$1,予算!予算月,AF$53)</f>
        <v>0</v>
      </c>
      <c r="BH55" s="88"/>
      <c r="BI55" s="88"/>
      <c r="BJ55" s="87" t="e">
        <f t="shared" ref="BJ55:BJ58" si="105">BD55/BG55</f>
        <v>#DIV/0!</v>
      </c>
      <c r="BK55" s="87"/>
      <c r="BP55" s="100" t="s">
        <v>100</v>
      </c>
      <c r="BQ55" s="100"/>
      <c r="BR55" s="100"/>
      <c r="BS55" s="100"/>
      <c r="BT55" s="100"/>
      <c r="BU55" s="100"/>
      <c r="BV55" s="88">
        <f>SUMIFS(実績!見積額13,実績!報告者名13,D!$K$1,実績!月13,$BP$53,実績!受注確定13,BV$53,実績!工種13,$BP55)</f>
        <v>0</v>
      </c>
      <c r="BW55" s="88"/>
      <c r="BX55" s="88"/>
      <c r="BY55" s="88">
        <f>SUMIFS(実績!見積額13,実績!報告者名13,D!$K$1,実績!月13,BP$53,実績!受注確定13,BY54)</f>
        <v>0</v>
      </c>
      <c r="BZ55" s="88"/>
      <c r="CA55" s="88"/>
      <c r="CB55" s="88">
        <f>SUM(BV55+BY55)</f>
        <v>0</v>
      </c>
      <c r="CC55" s="88"/>
      <c r="CD55" s="88"/>
      <c r="CE55" s="88">
        <f>SUMIFS(予算!AP,予算!対象ユーザー名,$K$1,予算!予算月,BP$53)</f>
        <v>0</v>
      </c>
      <c r="CF55" s="88"/>
      <c r="CG55" s="88"/>
      <c r="CH55" s="87" t="e">
        <f>CB55/CE55</f>
        <v>#DIV/0!</v>
      </c>
      <c r="CI55" s="87"/>
    </row>
    <row r="56" spans="1:99" x14ac:dyDescent="0.45">
      <c r="A56" s="100" t="s">
        <v>101</v>
      </c>
      <c r="B56" s="100"/>
      <c r="C56" s="100"/>
      <c r="D56" s="100"/>
      <c r="E56" s="100"/>
      <c r="F56" s="100"/>
      <c r="G56" s="88">
        <f t="shared" si="101"/>
        <v>0</v>
      </c>
      <c r="H56" s="88"/>
      <c r="I56" s="88"/>
      <c r="J56" s="143">
        <f>IFERROR(L75*U75+L83*U83+L91*U91,L83*U83+L91*U91)</f>
        <v>0</v>
      </c>
      <c r="K56" s="143"/>
      <c r="L56" s="88">
        <f>SUMIFS(実績!見積額13,実績!報告者名13,D!$K$1,実績!月13,$A$53,実績!受注確定13,L$52,実績!工種13,$A56)</f>
        <v>0</v>
      </c>
      <c r="M56" s="88"/>
      <c r="N56" s="88"/>
      <c r="O56" s="88">
        <f>SUMIFS(実績!見積額13,実績!報告者名13,D!$K$1,実績!月13,$A$53,実績!受注確定13,O$52,実績!工種13,$A56)</f>
        <v>0</v>
      </c>
      <c r="P56" s="88"/>
      <c r="Q56" s="88"/>
      <c r="R56" s="88">
        <f>SUMIFS(実績!見積額13,実績!報告者名13,D!$K$1,実績!月13,$A$53,実績!受注確定13,R$52,実績!工種13,$A56)</f>
        <v>0</v>
      </c>
      <c r="S56" s="88"/>
      <c r="T56" s="88"/>
      <c r="U56" s="88">
        <f>G56+L56+O56+R56</f>
        <v>0</v>
      </c>
      <c r="V56" s="88"/>
      <c r="W56" s="88"/>
      <c r="X56" s="88">
        <f>SUMIFS(予算!SP,予算!対象ユーザー名,D!K$1,予算!予算月,A$53)</f>
        <v>0</v>
      </c>
      <c r="Y56" s="88"/>
      <c r="Z56" s="88"/>
      <c r="AA56" s="87" t="e">
        <f t="shared" si="102"/>
        <v>#DIV/0!</v>
      </c>
      <c r="AB56" s="112"/>
      <c r="AC56" s="115">
        <f t="shared" ref="AC56:AC58" si="106">IFERROR(IF(((X56-U56)/AVERAGE(Y75,Y91,Y83))/U75&lt;0,0,((X56-U56)/AVERAGE(Y75,Y91,Y83))/U75),0)</f>
        <v>0</v>
      </c>
      <c r="AD56" s="116"/>
      <c r="AF56" s="100" t="s">
        <v>101</v>
      </c>
      <c r="AG56" s="100"/>
      <c r="AH56" s="100"/>
      <c r="AI56" s="100"/>
      <c r="AJ56" s="100"/>
      <c r="AK56" s="100"/>
      <c r="AL56" s="88">
        <f>SUMIFS(実績!見積額13,実績!報告者名13,D!$K$1,実績!月13,$AF$53,実績!受注確定13,AL$52,実績!工種13,$AF56)</f>
        <v>0</v>
      </c>
      <c r="AM56" s="88"/>
      <c r="AN56" s="88"/>
      <c r="AO56" s="88">
        <f>SUMIFS(実績!見積額13,実績!報告者名13,D!$K$1,実績!月13,$AF$53,実績!受注確定13,AO$52,実績!工種13,$AF56)</f>
        <v>0</v>
      </c>
      <c r="AP56" s="88"/>
      <c r="AQ56" s="88"/>
      <c r="AR56" s="88">
        <f t="shared" si="103"/>
        <v>0</v>
      </c>
      <c r="AS56" s="88"/>
      <c r="AT56" s="88"/>
      <c r="AU56" s="88">
        <f>SUMIFS(予算!SP,予算!対象ユーザー名,$K$1,予算!予算月,AF$53)</f>
        <v>0</v>
      </c>
      <c r="AV56" s="88"/>
      <c r="AW56" s="88"/>
      <c r="AX56" s="87" t="e">
        <f t="shared" si="104"/>
        <v>#DIV/0!</v>
      </c>
      <c r="AY56" s="87"/>
      <c r="BA56" s="88">
        <f>SUMIFS(実績!見積額13,実績!報告者名13,D!$K$1,実績!月13,$AF$53,実績!受注確定13,BA$52,実績!工種13,$AF56)</f>
        <v>0</v>
      </c>
      <c r="BB56" s="88"/>
      <c r="BC56" s="88"/>
      <c r="BD56" s="88">
        <f>AL56+AO56+BA56</f>
        <v>0</v>
      </c>
      <c r="BE56" s="88"/>
      <c r="BF56" s="88"/>
      <c r="BG56" s="88">
        <f>SUMIFS(予算!SP,予算!対象ユーザー名,$K$1,予算!予算月,AF$53)</f>
        <v>0</v>
      </c>
      <c r="BH56" s="88"/>
      <c r="BI56" s="88"/>
      <c r="BJ56" s="87" t="e">
        <f t="shared" si="105"/>
        <v>#DIV/0!</v>
      </c>
      <c r="BK56" s="87"/>
      <c r="BP56" s="100" t="s">
        <v>101</v>
      </c>
      <c r="BQ56" s="100"/>
      <c r="BR56" s="100"/>
      <c r="BS56" s="100"/>
      <c r="BT56" s="100"/>
      <c r="BU56" s="100"/>
      <c r="BV56" s="88">
        <f>SUMIFS(実績!見積額13,実績!報告者名13,D!$K$1,実績!月13,$BP$53,実績!受注確定13,BV$53,実績!工種13,$BP56)</f>
        <v>0</v>
      </c>
      <c r="BW56" s="88"/>
      <c r="BX56" s="88"/>
      <c r="BY56" s="88">
        <f>SUMIFS(実績!見積額13,実績!報告者名13,D!$K$1,実績!月13,BP$53,実績!受注確定13,BY55)</f>
        <v>0</v>
      </c>
      <c r="BZ56" s="88"/>
      <c r="CA56" s="88"/>
      <c r="CB56" s="88">
        <f>SUM(BV56+BY56)</f>
        <v>0</v>
      </c>
      <c r="CC56" s="88"/>
      <c r="CD56" s="88"/>
      <c r="CE56" s="88">
        <f>SUMIFS(予算!SP,予算!対象ユーザー名,$K$1,予算!予算月,BP$53)</f>
        <v>0</v>
      </c>
      <c r="CF56" s="88"/>
      <c r="CG56" s="88"/>
      <c r="CH56" s="87" t="e">
        <f>CB56/CE56</f>
        <v>#DIV/0!</v>
      </c>
      <c r="CI56" s="87"/>
    </row>
    <row r="57" spans="1:99" x14ac:dyDescent="0.45">
      <c r="A57" s="100" t="s">
        <v>102</v>
      </c>
      <c r="B57" s="100"/>
      <c r="C57" s="100"/>
      <c r="D57" s="100"/>
      <c r="E57" s="100"/>
      <c r="F57" s="100"/>
      <c r="G57" s="88">
        <f t="shared" si="101"/>
        <v>0</v>
      </c>
      <c r="H57" s="88"/>
      <c r="I57" s="88"/>
      <c r="J57" s="143">
        <f>IFERROR(L76*U76+L84*U84+L92*U92,L84*U84+L92*U92)</f>
        <v>0</v>
      </c>
      <c r="K57" s="143"/>
      <c r="L57" s="88">
        <f>SUMIFS(実績!見積額13,実績!報告者名13,D!$K$1,実績!月13,$A$53,実績!受注確定13,L$52,実績!工種13,$A57)</f>
        <v>0</v>
      </c>
      <c r="M57" s="88"/>
      <c r="N57" s="88"/>
      <c r="O57" s="88">
        <f>SUMIFS(実績!見積額13,実績!報告者名13,D!$K$1,実績!月13,$A$53,実績!受注確定13,O$52,実績!工種13,$A57)</f>
        <v>0</v>
      </c>
      <c r="P57" s="88"/>
      <c r="Q57" s="88"/>
      <c r="R57" s="88">
        <f>SUMIFS(実績!見積額13,実績!報告者名13,D!$K$1,実績!月13,$A$53,実績!受注確定13,R$52,実績!工種13,$A57)</f>
        <v>0</v>
      </c>
      <c r="S57" s="88"/>
      <c r="T57" s="88"/>
      <c r="U57" s="88">
        <f>G57+L57+O57+R57</f>
        <v>0</v>
      </c>
      <c r="V57" s="88"/>
      <c r="W57" s="88"/>
      <c r="X57" s="88">
        <f>SUMIFS(予算!TB,予算!対象ユーザー名,D!K$1,予算!予算月,A$53)</f>
        <v>0</v>
      </c>
      <c r="Y57" s="88"/>
      <c r="Z57" s="88"/>
      <c r="AA57" s="87" t="e">
        <f t="shared" si="102"/>
        <v>#DIV/0!</v>
      </c>
      <c r="AB57" s="112"/>
      <c r="AC57" s="115">
        <f t="shared" si="106"/>
        <v>0</v>
      </c>
      <c r="AD57" s="116"/>
      <c r="AF57" s="100" t="s">
        <v>102</v>
      </c>
      <c r="AG57" s="100"/>
      <c r="AH57" s="100"/>
      <c r="AI57" s="100"/>
      <c r="AJ57" s="100"/>
      <c r="AK57" s="100"/>
      <c r="AL57" s="88">
        <f>SUMIFS(実績!見積額13,実績!報告者名13,D!$K$1,実績!月13,$AF$53,実績!受注確定13,AL$52,実績!工種13,$AF57)</f>
        <v>0</v>
      </c>
      <c r="AM57" s="88"/>
      <c r="AN57" s="88"/>
      <c r="AO57" s="88">
        <f>SUMIFS(実績!見積額13,実績!報告者名13,D!$K$1,実績!月13,$AF$53,実績!受注確定13,AO$52,実績!工種13,$AF57)</f>
        <v>0</v>
      </c>
      <c r="AP57" s="88"/>
      <c r="AQ57" s="88"/>
      <c r="AR57" s="88">
        <f t="shared" si="103"/>
        <v>0</v>
      </c>
      <c r="AS57" s="88"/>
      <c r="AT57" s="88"/>
      <c r="AU57" s="88">
        <f>SUMIFS(予算!TB,予算!対象ユーザー名,$K$1,予算!予算月,AF$53)</f>
        <v>0</v>
      </c>
      <c r="AV57" s="88"/>
      <c r="AW57" s="88"/>
      <c r="AX57" s="87" t="e">
        <f t="shared" si="104"/>
        <v>#DIV/0!</v>
      </c>
      <c r="AY57" s="87"/>
      <c r="BA57" s="88">
        <f>SUMIFS(実績!見積額13,実績!報告者名13,D!$K$1,実績!月13,$AF$53,実績!受注確定13,BA$52,実績!工種13,$AF57)</f>
        <v>0</v>
      </c>
      <c r="BB57" s="88"/>
      <c r="BC57" s="88"/>
      <c r="BD57" s="88">
        <f>AL57+AO57+BA57</f>
        <v>0</v>
      </c>
      <c r="BE57" s="88"/>
      <c r="BF57" s="88"/>
      <c r="BG57" s="88">
        <f>SUMIFS(予算!TB,予算!対象ユーザー名,$K$1,予算!予算月,AF$53)</f>
        <v>0</v>
      </c>
      <c r="BH57" s="88"/>
      <c r="BI57" s="88"/>
      <c r="BJ57" s="87" t="e">
        <f t="shared" si="105"/>
        <v>#DIV/0!</v>
      </c>
      <c r="BK57" s="87"/>
      <c r="BP57" s="100" t="s">
        <v>102</v>
      </c>
      <c r="BQ57" s="100"/>
      <c r="BR57" s="100"/>
      <c r="BS57" s="100"/>
      <c r="BT57" s="100"/>
      <c r="BU57" s="100"/>
      <c r="BV57" s="88">
        <f>SUMIFS(実績!見積額13,実績!報告者名13,D!$K$1,実績!月13,$BP$53,実績!受注確定13,BV$53,実績!工種13,$BP57)</f>
        <v>0</v>
      </c>
      <c r="BW57" s="88"/>
      <c r="BX57" s="88"/>
      <c r="BY57" s="88">
        <f>SUMIFS(実績!見積額13,実績!報告者名13,D!$K$1,実績!月13,BP$53,実績!受注確定13,BY56)</f>
        <v>0</v>
      </c>
      <c r="BZ57" s="88"/>
      <c r="CA57" s="88"/>
      <c r="CB57" s="88">
        <f>SUM(BV57+BY57)</f>
        <v>0</v>
      </c>
      <c r="CC57" s="88"/>
      <c r="CD57" s="88"/>
      <c r="CE57" s="88">
        <f>SUMIFS(予算!TB,予算!対象ユーザー名,$K$1,予算!予算月,BP$53)</f>
        <v>0</v>
      </c>
      <c r="CF57" s="88"/>
      <c r="CG57" s="88"/>
      <c r="CH57" s="87" t="e">
        <f>CB57/CE57</f>
        <v>#DIV/0!</v>
      </c>
      <c r="CI57" s="87"/>
    </row>
    <row r="58" spans="1:99" ht="18.600000000000001" thickBot="1" x14ac:dyDescent="0.5">
      <c r="A58" s="100" t="s">
        <v>103</v>
      </c>
      <c r="B58" s="100"/>
      <c r="C58" s="100"/>
      <c r="D58" s="100"/>
      <c r="E58" s="100"/>
      <c r="F58" s="100"/>
      <c r="G58" s="88">
        <f t="shared" si="101"/>
        <v>0</v>
      </c>
      <c r="H58" s="88"/>
      <c r="I58" s="88"/>
      <c r="J58" s="143">
        <f>IFERROR(L77*U77+L85*U85+L93*U93,L85*U85+L93*U93)</f>
        <v>0</v>
      </c>
      <c r="K58" s="143"/>
      <c r="L58" s="88">
        <f>SUMIFS(実績!見積額13,実績!報告者名13,D!$K$1,実績!月13,$A$53,実績!受注確定13,L$52,実績!工種13,$A58)</f>
        <v>0</v>
      </c>
      <c r="M58" s="88"/>
      <c r="N58" s="88"/>
      <c r="O58" s="88">
        <f>SUMIFS(実績!見積額13,実績!報告者名13,D!$K$1,実績!月13,$A$53,実績!受注確定13,O$52,実績!工種13,$A58)</f>
        <v>0</v>
      </c>
      <c r="P58" s="88"/>
      <c r="Q58" s="88"/>
      <c r="R58" s="88">
        <f>SUMIFS(実績!見積額13,実績!報告者名13,D!$K$1,実績!月13,$A$53,実績!受注確定13,R$52,実績!工種13,$A58)</f>
        <v>0</v>
      </c>
      <c r="S58" s="88"/>
      <c r="T58" s="88"/>
      <c r="U58" s="88">
        <f>G58+L58+O58+R58</f>
        <v>0</v>
      </c>
      <c r="V58" s="88"/>
      <c r="W58" s="88"/>
      <c r="X58" s="88">
        <f>X54-X55-X56-X57</f>
        <v>0</v>
      </c>
      <c r="Y58" s="88"/>
      <c r="Z58" s="88"/>
      <c r="AA58" s="87" t="e">
        <f t="shared" si="102"/>
        <v>#DIV/0!</v>
      </c>
      <c r="AB58" s="112"/>
      <c r="AC58" s="113">
        <f t="shared" si="106"/>
        <v>0</v>
      </c>
      <c r="AD58" s="114"/>
      <c r="AF58" s="100" t="s">
        <v>103</v>
      </c>
      <c r="AG58" s="100"/>
      <c r="AH58" s="100"/>
      <c r="AI58" s="100"/>
      <c r="AJ58" s="100"/>
      <c r="AK58" s="100"/>
      <c r="AL58" s="88">
        <f>AL54-AL55-AL56-AL57</f>
        <v>0</v>
      </c>
      <c r="AM58" s="88"/>
      <c r="AN58" s="88"/>
      <c r="AO58" s="88">
        <f>AO54-AO55-AO56-AO57</f>
        <v>0</v>
      </c>
      <c r="AP58" s="88"/>
      <c r="AQ58" s="88"/>
      <c r="AR58" s="88">
        <f t="shared" si="103"/>
        <v>0</v>
      </c>
      <c r="AS58" s="88"/>
      <c r="AT58" s="88"/>
      <c r="AU58" s="88">
        <f>AU54-AU55-AU56-AU57</f>
        <v>0</v>
      </c>
      <c r="AV58" s="88"/>
      <c r="AW58" s="88"/>
      <c r="AX58" s="87" t="e">
        <f t="shared" si="104"/>
        <v>#DIV/0!</v>
      </c>
      <c r="AY58" s="87"/>
      <c r="BA58" s="88">
        <f>BA54-BA55-BA56-BA57</f>
        <v>0</v>
      </c>
      <c r="BB58" s="88"/>
      <c r="BC58" s="88"/>
      <c r="BD58" s="88">
        <f>AL58+AO58+BA58</f>
        <v>0</v>
      </c>
      <c r="BE58" s="88"/>
      <c r="BF58" s="88"/>
      <c r="BG58" s="88">
        <f>BG54-BG55-BG56-BG57</f>
        <v>0</v>
      </c>
      <c r="BH58" s="88"/>
      <c r="BI58" s="88"/>
      <c r="BJ58" s="87" t="e">
        <f t="shared" si="105"/>
        <v>#DIV/0!</v>
      </c>
      <c r="BK58" s="87"/>
      <c r="BP58" s="100" t="s">
        <v>103</v>
      </c>
      <c r="BQ58" s="100"/>
      <c r="BR58" s="100"/>
      <c r="BS58" s="100"/>
      <c r="BT58" s="100"/>
      <c r="BU58" s="100"/>
      <c r="BV58" s="88">
        <f>BV54-BV55-BV56-BV57</f>
        <v>0</v>
      </c>
      <c r="BW58" s="88"/>
      <c r="BX58" s="88"/>
      <c r="BY58" s="88">
        <f>SUMIFS(実績!見積額13,実績!報告者名13,D!$K$1,実績!月13,BP$53,実績!受注確定13,BY57)</f>
        <v>0</v>
      </c>
      <c r="BZ58" s="88"/>
      <c r="CA58" s="88"/>
      <c r="CB58" s="88">
        <f>SUM(BV58+BY58)</f>
        <v>0</v>
      </c>
      <c r="CC58" s="88"/>
      <c r="CD58" s="88"/>
      <c r="CE58" s="88">
        <f>CE54-CE55-CE56-CE57</f>
        <v>0</v>
      </c>
      <c r="CF58" s="88"/>
      <c r="CG58" s="88"/>
      <c r="CH58" s="87" t="e">
        <f>CB58/CE58</f>
        <v>#DIV/0!</v>
      </c>
      <c r="CI58" s="87"/>
    </row>
    <row r="59" spans="1:99" customFormat="1" x14ac:dyDescent="0.45"/>
    <row r="60" spans="1:99" customFormat="1" x14ac:dyDescent="0.45">
      <c r="A60" s="144"/>
      <c r="B60" s="144"/>
      <c r="C60" s="144"/>
      <c r="D60" s="144"/>
      <c r="E60" s="144"/>
      <c r="F60" s="144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99" customFormat="1" x14ac:dyDescent="0.45">
      <c r="A61" s="144"/>
      <c r="B61" s="144"/>
      <c r="C61" s="144"/>
      <c r="D61" s="144"/>
      <c r="E61" s="144"/>
      <c r="F61" s="144"/>
      <c r="G61" s="6"/>
      <c r="H61" s="6"/>
      <c r="I61" s="6"/>
      <c r="J61" s="6"/>
      <c r="K61" s="6"/>
      <c r="L61" s="6"/>
      <c r="M61" s="6"/>
      <c r="N61" s="6"/>
      <c r="O61" s="6"/>
      <c r="P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</row>
    <row r="62" spans="1:99" customFormat="1" x14ac:dyDescent="0.45">
      <c r="A62" s="145"/>
      <c r="B62" s="145"/>
      <c r="C62" s="145"/>
      <c r="D62" s="145"/>
      <c r="E62" s="145"/>
      <c r="F62" s="145"/>
      <c r="G62" s="6"/>
      <c r="H62" s="6"/>
      <c r="I62" s="6"/>
      <c r="J62" s="6"/>
      <c r="K62" s="6"/>
      <c r="L62" s="6"/>
      <c r="M62" s="6"/>
      <c r="N62" s="6"/>
      <c r="O62" s="6"/>
      <c r="P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</row>
    <row r="63" spans="1:99" customFormat="1" x14ac:dyDescent="0.45">
      <c r="A63" s="145"/>
      <c r="B63" s="145"/>
      <c r="C63" s="145"/>
      <c r="D63" s="145"/>
      <c r="E63" s="145"/>
      <c r="F63" s="145"/>
      <c r="G63" s="6"/>
      <c r="H63" s="6"/>
      <c r="I63" s="6"/>
      <c r="J63" s="6"/>
      <c r="K63" s="6"/>
      <c r="L63" s="6"/>
      <c r="M63" s="6"/>
      <c r="N63" s="6"/>
      <c r="O63" s="6"/>
      <c r="P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</row>
    <row r="64" spans="1:99" customFormat="1" x14ac:dyDescent="0.45">
      <c r="A64" s="145"/>
      <c r="B64" s="145"/>
      <c r="C64" s="145"/>
      <c r="D64" s="145"/>
      <c r="E64" s="145"/>
      <c r="F64" s="145"/>
      <c r="G64" s="6"/>
      <c r="H64" s="6"/>
      <c r="I64" s="6"/>
      <c r="J64" s="6"/>
      <c r="K64" s="6"/>
      <c r="L64" s="6"/>
      <c r="M64" s="6"/>
      <c r="N64" s="6"/>
      <c r="O64" s="6"/>
      <c r="P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</row>
    <row r="65" spans="1:112" customFormat="1" x14ac:dyDescent="0.45">
      <c r="A65" s="145"/>
      <c r="B65" s="145"/>
      <c r="C65" s="145"/>
      <c r="D65" s="145"/>
      <c r="E65" s="145"/>
      <c r="F65" s="145"/>
      <c r="G65" s="6"/>
      <c r="H65" s="6"/>
      <c r="I65" s="6"/>
      <c r="J65" s="6"/>
      <c r="K65" s="6"/>
      <c r="L65" s="6"/>
      <c r="M65" s="6"/>
      <c r="N65" s="6"/>
      <c r="O65" s="6"/>
      <c r="P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</row>
    <row r="66" spans="1:112" customFormat="1" x14ac:dyDescent="0.45">
      <c r="A66" s="145"/>
      <c r="B66" s="145"/>
      <c r="C66" s="145"/>
      <c r="D66" s="145"/>
      <c r="E66" s="145"/>
      <c r="F66" s="145"/>
      <c r="G66" s="6"/>
      <c r="H66" s="6"/>
      <c r="I66" s="6"/>
      <c r="J66" s="6"/>
      <c r="K66" s="6"/>
      <c r="L66" s="6"/>
      <c r="M66" s="6"/>
      <c r="N66" s="6"/>
      <c r="O66" s="6"/>
      <c r="P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</row>
    <row r="67" spans="1:112" customFormat="1" x14ac:dyDescent="0.4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</row>
    <row r="68" spans="1:112" customFormat="1" x14ac:dyDescent="0.4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</row>
    <row r="69" spans="1:112" customFormat="1" x14ac:dyDescent="0.4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</row>
    <row r="70" spans="1:112" customFormat="1" x14ac:dyDescent="0.45">
      <c r="A70" t="s">
        <v>147</v>
      </c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</row>
    <row r="71" spans="1:112" customFormat="1" x14ac:dyDescent="0.45">
      <c r="A71" s="86" t="s">
        <v>83</v>
      </c>
      <c r="B71" s="86"/>
      <c r="C71" s="86"/>
      <c r="D71" s="86"/>
      <c r="E71" s="86"/>
      <c r="F71" s="86"/>
      <c r="G71" s="86" t="s">
        <v>82</v>
      </c>
      <c r="H71" s="86"/>
      <c r="I71" s="86"/>
      <c r="J71" s="86"/>
      <c r="K71" s="86"/>
      <c r="L71" s="86" t="s">
        <v>80</v>
      </c>
      <c r="M71" s="86"/>
      <c r="N71" s="86"/>
      <c r="O71" s="86"/>
      <c r="P71" s="86" t="s">
        <v>99</v>
      </c>
      <c r="Q71" s="86"/>
      <c r="R71" s="86"/>
      <c r="S71" s="86"/>
      <c r="T71" s="86"/>
      <c r="U71" s="86" t="s">
        <v>81</v>
      </c>
      <c r="V71" s="86"/>
      <c r="W71" s="86"/>
      <c r="X71" s="86"/>
      <c r="Y71" s="86" t="s">
        <v>104</v>
      </c>
      <c r="Z71" s="86"/>
      <c r="AA71" s="86"/>
      <c r="AB71" s="86"/>
      <c r="AC71" s="86"/>
      <c r="AD71" s="86"/>
      <c r="AE71" s="7"/>
      <c r="AF71" s="7"/>
      <c r="AG71" s="7"/>
      <c r="AH71" s="7"/>
      <c r="AI71" s="7"/>
      <c r="AJ71" s="7"/>
      <c r="AK71" s="7"/>
      <c r="AL71" s="7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</row>
    <row r="72" spans="1:112" customFormat="1" x14ac:dyDescent="0.45">
      <c r="A72" s="86" t="str">
        <f>MONTH(R1)&amp;"月"</f>
        <v>10月</v>
      </c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  <c r="AA72" s="86"/>
      <c r="AB72" s="86"/>
      <c r="AC72" s="86"/>
      <c r="AD72" s="86"/>
      <c r="AE72" s="7"/>
      <c r="AF72" s="7"/>
      <c r="AG72" s="7"/>
      <c r="AH72" s="7"/>
      <c r="AI72" s="7"/>
      <c r="AJ72" s="7"/>
      <c r="AK72" s="7"/>
      <c r="AL72" s="7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</row>
    <row r="73" spans="1:112" customFormat="1" x14ac:dyDescent="0.45">
      <c r="A73" s="100" t="s">
        <v>30</v>
      </c>
      <c r="B73" s="100"/>
      <c r="C73" s="100"/>
      <c r="D73" s="100"/>
      <c r="E73" s="100"/>
      <c r="F73" s="100"/>
      <c r="G73" s="88">
        <f>IFERROR(L73*Y73*U73,0)</f>
        <v>0</v>
      </c>
      <c r="H73" s="88"/>
      <c r="I73" s="88"/>
      <c r="J73" s="88"/>
      <c r="K73" s="88"/>
      <c r="L73" s="106">
        <f>SUMIFS(見積!見積数,見積!報告者名,D!K$1,見積!月,A$72,見積!年,YEAR(D!R1))</f>
        <v>0</v>
      </c>
      <c r="M73" s="106"/>
      <c r="N73" s="106"/>
      <c r="O73" s="106"/>
      <c r="P73" s="88">
        <f>SUMIFS(見積!見積額,見積!報告者名,D!K$1,見積!月,A$72,見積!年,YEAR(D!R1))</f>
        <v>0</v>
      </c>
      <c r="Q73" s="88"/>
      <c r="R73" s="88"/>
      <c r="S73" s="88"/>
      <c r="T73" s="88"/>
      <c r="U73" s="107">
        <f>'1課合計'!U73</f>
        <v>7.0701899337011445E-2</v>
      </c>
      <c r="V73" s="107"/>
      <c r="W73" s="107"/>
      <c r="X73" s="107"/>
      <c r="Y73" s="88" t="str">
        <f>IFERROR(P73/L73,"")</f>
        <v/>
      </c>
      <c r="Z73" s="88"/>
      <c r="AA73" s="88"/>
      <c r="AB73" s="88"/>
      <c r="AC73" s="88"/>
      <c r="AD73" s="88"/>
      <c r="AE73" s="25"/>
      <c r="AF73" s="25"/>
      <c r="AG73" s="25"/>
      <c r="AH73" s="25"/>
      <c r="AI73" s="25"/>
      <c r="AJ73" s="25"/>
      <c r="AK73" s="25"/>
      <c r="AL73" s="25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</row>
    <row r="74" spans="1:112" customFormat="1" x14ac:dyDescent="0.45">
      <c r="A74" s="100" t="s">
        <v>100</v>
      </c>
      <c r="B74" s="100"/>
      <c r="C74" s="100"/>
      <c r="D74" s="100"/>
      <c r="E74" s="100"/>
      <c r="F74" s="100"/>
      <c r="G74" s="88">
        <f>IFERROR(L74*Y74*U74,0)</f>
        <v>0</v>
      </c>
      <c r="H74" s="88"/>
      <c r="I74" s="88"/>
      <c r="J74" s="88"/>
      <c r="K74" s="88"/>
      <c r="L74" s="106">
        <f>SUMIFS(見積!見積数,見積!報告者名,D!K$1,見積!月,A$72,見積!工種,A74,見積!年,YEAR(D!R1))</f>
        <v>0</v>
      </c>
      <c r="M74" s="106"/>
      <c r="N74" s="106"/>
      <c r="O74" s="106"/>
      <c r="P74" s="88">
        <f>SUMIFS(見積!見積額,見積!報告者名,D!K$1,見積!月,A$72,見積!工種,A74,見積!年,YEAR(D!R1))</f>
        <v>0</v>
      </c>
      <c r="Q74" s="88"/>
      <c r="R74" s="88"/>
      <c r="S74" s="88"/>
      <c r="T74" s="88"/>
      <c r="U74" s="107">
        <f>'1課合計'!U74</f>
        <v>0.11604409227377688</v>
      </c>
      <c r="V74" s="107"/>
      <c r="W74" s="107"/>
      <c r="X74" s="107"/>
      <c r="Y74" s="88" t="str">
        <f>IFERROR(P74/L74,"")</f>
        <v/>
      </c>
      <c r="Z74" s="88"/>
      <c r="AA74" s="88"/>
      <c r="AB74" s="88"/>
      <c r="AC74" s="88"/>
      <c r="AD74" s="88"/>
      <c r="AE74" s="25"/>
      <c r="AF74" s="25"/>
      <c r="AG74" s="25"/>
      <c r="AH74" s="25"/>
      <c r="AI74" s="25"/>
      <c r="AJ74" s="25"/>
      <c r="AK74" s="25"/>
      <c r="AL74" s="25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</row>
    <row r="75" spans="1:112" customFormat="1" x14ac:dyDescent="0.45">
      <c r="A75" s="100" t="s">
        <v>101</v>
      </c>
      <c r="B75" s="100"/>
      <c r="C75" s="100"/>
      <c r="D75" s="100"/>
      <c r="E75" s="100"/>
      <c r="F75" s="100"/>
      <c r="G75" s="88">
        <f>IFERROR(L75*Y75*U75,0)</f>
        <v>0</v>
      </c>
      <c r="H75" s="88"/>
      <c r="I75" s="88"/>
      <c r="J75" s="88"/>
      <c r="K75" s="88"/>
      <c r="L75" s="106">
        <f>SUMIFS(見積!見積数,見積!報告者名,D!K$1,見積!月,A$72,見積!工種,A75,見積!年,YEAR(D!R1))</f>
        <v>0</v>
      </c>
      <c r="M75" s="106"/>
      <c r="N75" s="106"/>
      <c r="O75" s="106"/>
      <c r="P75" s="88">
        <f>SUMIFS(見積!見積額,見積!報告者名,D!K$1,見積!月,A$72,見積!工種,A75,見積!年,YEAR(D!R1))</f>
        <v>0</v>
      </c>
      <c r="Q75" s="88"/>
      <c r="R75" s="88"/>
      <c r="S75" s="88"/>
      <c r="T75" s="88"/>
      <c r="U75" s="107">
        <f>'1課合計'!U75</f>
        <v>7.1687663148337313E-2</v>
      </c>
      <c r="V75" s="107"/>
      <c r="W75" s="107"/>
      <c r="X75" s="107"/>
      <c r="Y75" s="88" t="str">
        <f>IFERROR(P75/L75,"")</f>
        <v/>
      </c>
      <c r="Z75" s="88"/>
      <c r="AA75" s="88"/>
      <c r="AB75" s="88"/>
      <c r="AC75" s="88"/>
      <c r="AD75" s="88"/>
      <c r="AE75" s="25"/>
      <c r="AF75" s="25"/>
      <c r="AG75" s="25"/>
      <c r="AH75" s="25"/>
      <c r="AI75" s="25"/>
      <c r="AJ75" s="25"/>
      <c r="AK75" s="25"/>
      <c r="AL75" s="25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</row>
    <row r="76" spans="1:112" customFormat="1" x14ac:dyDescent="0.45">
      <c r="A76" s="100" t="s">
        <v>102</v>
      </c>
      <c r="B76" s="100"/>
      <c r="C76" s="100"/>
      <c r="D76" s="100"/>
      <c r="E76" s="100"/>
      <c r="F76" s="100"/>
      <c r="G76" s="88">
        <f>IFERROR(L76*Y76*U76,0)</f>
        <v>0</v>
      </c>
      <c r="H76" s="88"/>
      <c r="I76" s="88"/>
      <c r="J76" s="88"/>
      <c r="K76" s="88"/>
      <c r="L76" s="106">
        <f>SUMIFS(見積!見積数,見積!報告者名,D!K$1,見積!月,A$72,見積!工種,A76,見積!年,YEAR(D!R1))</f>
        <v>0</v>
      </c>
      <c r="M76" s="106"/>
      <c r="N76" s="106"/>
      <c r="O76" s="106"/>
      <c r="P76" s="88">
        <f>SUMIFS(見積!見積額,見積!報告者名,D!K$1,見積!月,A$72,見積!工種,A76,見積!年,YEAR(D!R1))</f>
        <v>0</v>
      </c>
      <c r="Q76" s="88"/>
      <c r="R76" s="88"/>
      <c r="S76" s="88"/>
      <c r="T76" s="88"/>
      <c r="U76" s="107">
        <f>'1課合計'!U76</f>
        <v>5.0749243854236341E-2</v>
      </c>
      <c r="V76" s="107"/>
      <c r="W76" s="107"/>
      <c r="X76" s="107"/>
      <c r="Y76" s="88" t="str">
        <f>IFERROR(P76/L76,"")</f>
        <v/>
      </c>
      <c r="Z76" s="88"/>
      <c r="AA76" s="88"/>
      <c r="AB76" s="88"/>
      <c r="AC76" s="88"/>
      <c r="AD76" s="88"/>
      <c r="AE76" s="25"/>
      <c r="AF76" s="25"/>
      <c r="AG76" s="25"/>
      <c r="AH76" s="25"/>
      <c r="AI76" s="25"/>
      <c r="AJ76" s="25"/>
      <c r="AK76" s="25"/>
      <c r="AL76" s="25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</row>
    <row r="77" spans="1:112" customFormat="1" x14ac:dyDescent="0.45">
      <c r="A77" s="100" t="s">
        <v>103</v>
      </c>
      <c r="B77" s="100"/>
      <c r="C77" s="100"/>
      <c r="D77" s="100"/>
      <c r="E77" s="100"/>
      <c r="F77" s="100"/>
      <c r="G77" s="88">
        <f>IFERROR(L77*Y77*U77,0)</f>
        <v>0</v>
      </c>
      <c r="H77" s="88"/>
      <c r="I77" s="88"/>
      <c r="J77" s="88"/>
      <c r="K77" s="88"/>
      <c r="L77" s="106">
        <f>L73-L74-L75-L76</f>
        <v>0</v>
      </c>
      <c r="M77" s="106"/>
      <c r="N77" s="106"/>
      <c r="O77" s="106"/>
      <c r="P77" s="88">
        <f>P73-P74-P75-P76</f>
        <v>0</v>
      </c>
      <c r="Q77" s="88"/>
      <c r="R77" s="88"/>
      <c r="S77" s="88"/>
      <c r="T77" s="88"/>
      <c r="U77" s="107">
        <f>'1課合計'!U77</f>
        <v>6.1197827395235806E-2</v>
      </c>
      <c r="V77" s="107"/>
      <c r="W77" s="107"/>
      <c r="X77" s="107"/>
      <c r="Y77" s="88" t="str">
        <f>IFERROR(P77/L77,"")</f>
        <v/>
      </c>
      <c r="Z77" s="88"/>
      <c r="AA77" s="88"/>
      <c r="AB77" s="88"/>
      <c r="AC77" s="88"/>
      <c r="AD77" s="88"/>
      <c r="AE77" s="25"/>
      <c r="AF77" s="25"/>
      <c r="AG77" s="25"/>
      <c r="AH77" s="25"/>
      <c r="AI77" s="25"/>
      <c r="AJ77" s="25"/>
      <c r="AK77" s="25"/>
      <c r="AL77" s="25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</row>
    <row r="78" spans="1:112" customFormat="1" x14ac:dyDescent="0.45">
      <c r="A78" t="s">
        <v>148</v>
      </c>
      <c r="AG78" t="s">
        <v>153</v>
      </c>
      <c r="AY78" t="s">
        <v>172</v>
      </c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R78" t="s">
        <v>155</v>
      </c>
      <c r="CJ78" t="s">
        <v>174</v>
      </c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</row>
    <row r="79" spans="1:112" customFormat="1" x14ac:dyDescent="0.45">
      <c r="A79" s="86" t="s">
        <v>83</v>
      </c>
      <c r="B79" s="86"/>
      <c r="C79" s="86"/>
      <c r="D79" s="86"/>
      <c r="E79" s="86"/>
      <c r="F79" s="86"/>
      <c r="G79" s="86" t="s">
        <v>82</v>
      </c>
      <c r="H79" s="86"/>
      <c r="I79" s="86"/>
      <c r="J79" s="86"/>
      <c r="K79" s="86"/>
      <c r="L79" s="86" t="s">
        <v>80</v>
      </c>
      <c r="M79" s="86"/>
      <c r="N79" s="86"/>
      <c r="O79" s="86"/>
      <c r="P79" s="86" t="s">
        <v>99</v>
      </c>
      <c r="Q79" s="86"/>
      <c r="R79" s="86"/>
      <c r="S79" s="86"/>
      <c r="T79" s="86"/>
      <c r="U79" s="86" t="s">
        <v>81</v>
      </c>
      <c r="V79" s="86"/>
      <c r="W79" s="86"/>
      <c r="X79" s="86"/>
      <c r="Y79" s="86" t="s">
        <v>104</v>
      </c>
      <c r="Z79" s="86"/>
      <c r="AA79" s="86"/>
      <c r="AB79" s="86"/>
      <c r="AC79" s="86"/>
      <c r="AD79" s="86"/>
      <c r="AE79" s="7"/>
      <c r="AF79" s="86" t="s">
        <v>83</v>
      </c>
      <c r="AG79" s="86"/>
      <c r="AH79" s="86"/>
      <c r="AI79" s="86"/>
      <c r="AJ79" s="86"/>
      <c r="AK79" s="86"/>
      <c r="AL79" s="86" t="s">
        <v>117</v>
      </c>
      <c r="AM79" s="86"/>
      <c r="AN79" s="86"/>
      <c r="AO79" s="86" t="s">
        <v>150</v>
      </c>
      <c r="AP79" s="86"/>
      <c r="AQ79" s="86"/>
      <c r="AR79" s="86" t="s">
        <v>151</v>
      </c>
      <c r="AS79" s="86"/>
      <c r="AT79" s="86"/>
      <c r="AU79" s="86" t="s">
        <v>152</v>
      </c>
      <c r="AV79" s="86"/>
      <c r="AW79" s="86"/>
      <c r="AX79" s="86" t="s">
        <v>83</v>
      </c>
      <c r="AY79" s="86"/>
      <c r="AZ79" s="86"/>
      <c r="BA79" s="86"/>
      <c r="BB79" s="86"/>
      <c r="BC79" s="86"/>
      <c r="BD79" s="86" t="s">
        <v>117</v>
      </c>
      <c r="BE79" s="86"/>
      <c r="BF79" s="86"/>
      <c r="BG79" s="86" t="s">
        <v>150</v>
      </c>
      <c r="BH79" s="86"/>
      <c r="BI79" s="86"/>
      <c r="BJ79" s="86" t="s">
        <v>151</v>
      </c>
      <c r="BK79" s="86"/>
      <c r="BL79" s="86"/>
      <c r="BM79" s="86" t="s">
        <v>152</v>
      </c>
      <c r="BN79" s="86"/>
      <c r="BO79" s="86"/>
      <c r="BP79" s="6"/>
      <c r="BQ79" s="86" t="s">
        <v>83</v>
      </c>
      <c r="BR79" s="86"/>
      <c r="BS79" s="86"/>
      <c r="BT79" s="86"/>
      <c r="BU79" s="86"/>
      <c r="BV79" s="86"/>
      <c r="BW79" s="86" t="s">
        <v>117</v>
      </c>
      <c r="BX79" s="86"/>
      <c r="BY79" s="86"/>
      <c r="BZ79" s="86" t="s">
        <v>150</v>
      </c>
      <c r="CA79" s="86"/>
      <c r="CB79" s="86"/>
      <c r="CC79" s="86" t="s">
        <v>151</v>
      </c>
      <c r="CD79" s="86"/>
      <c r="CE79" s="86"/>
      <c r="CF79" s="86" t="s">
        <v>152</v>
      </c>
      <c r="CG79" s="86"/>
      <c r="CH79" s="86"/>
      <c r="CI79" s="86" t="s">
        <v>83</v>
      </c>
      <c r="CJ79" s="86"/>
      <c r="CK79" s="86"/>
      <c r="CL79" s="86"/>
      <c r="CM79" s="86"/>
      <c r="CN79" s="86"/>
      <c r="CO79" s="86" t="s">
        <v>117</v>
      </c>
      <c r="CP79" s="86"/>
      <c r="CQ79" s="86"/>
      <c r="CR79" s="86" t="s">
        <v>150</v>
      </c>
      <c r="CS79" s="86"/>
      <c r="CT79" s="86"/>
      <c r="CU79" s="86" t="s">
        <v>151</v>
      </c>
      <c r="CV79" s="86"/>
      <c r="CW79" s="86"/>
      <c r="CX79" s="86" t="s">
        <v>152</v>
      </c>
      <c r="CY79" s="86"/>
      <c r="CZ79" s="86"/>
    </row>
    <row r="80" spans="1:112" customFormat="1" x14ac:dyDescent="0.45">
      <c r="A80" s="86" t="str">
        <f>MONTH(EDATE(R1,-1))&amp;"月"</f>
        <v>9月</v>
      </c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  <c r="AB80" s="86"/>
      <c r="AC80" s="86"/>
      <c r="AD80" s="86"/>
      <c r="AE80" s="7"/>
      <c r="AF80" s="86" t="str">
        <f>AF53</f>
        <v>11月</v>
      </c>
      <c r="AG80" s="86"/>
      <c r="AH80" s="86"/>
      <c r="AI80" s="86"/>
      <c r="AJ80" s="86"/>
      <c r="AK80" s="86"/>
      <c r="AL80" s="86"/>
      <c r="AM80" s="86"/>
      <c r="AN80" s="86"/>
      <c r="AO80" s="86" t="s">
        <v>120</v>
      </c>
      <c r="AP80" s="86"/>
      <c r="AQ80" s="86"/>
      <c r="AR80" s="86" t="s">
        <v>119</v>
      </c>
      <c r="AS80" s="86"/>
      <c r="AT80" s="86"/>
      <c r="AU80" s="86" t="s">
        <v>118</v>
      </c>
      <c r="AV80" s="86"/>
      <c r="AW80" s="86"/>
      <c r="AX80" s="86" t="str">
        <f>AF53</f>
        <v>11月</v>
      </c>
      <c r="AY80" s="86"/>
      <c r="AZ80" s="86"/>
      <c r="BA80" s="86"/>
      <c r="BB80" s="86"/>
      <c r="BC80" s="86"/>
      <c r="BD80" s="86"/>
      <c r="BE80" s="86"/>
      <c r="BF80" s="86"/>
      <c r="BG80" s="86" t="s">
        <v>120</v>
      </c>
      <c r="BH80" s="86"/>
      <c r="BI80" s="86"/>
      <c r="BJ80" s="86" t="s">
        <v>119</v>
      </c>
      <c r="BK80" s="86"/>
      <c r="BL80" s="86"/>
      <c r="BM80" s="86" t="s">
        <v>118</v>
      </c>
      <c r="BN80" s="86"/>
      <c r="BO80" s="86"/>
      <c r="BP80" s="6"/>
      <c r="BQ80" s="86" t="str">
        <f>BP53</f>
        <v>10月</v>
      </c>
      <c r="BR80" s="86"/>
      <c r="BS80" s="86"/>
      <c r="BT80" s="86"/>
      <c r="BU80" s="86"/>
      <c r="BV80" s="86"/>
      <c r="BW80" s="86"/>
      <c r="BX80" s="86"/>
      <c r="BY80" s="86"/>
      <c r="BZ80" s="86" t="s">
        <v>120</v>
      </c>
      <c r="CA80" s="86"/>
      <c r="CB80" s="86"/>
      <c r="CC80" s="86" t="s">
        <v>119</v>
      </c>
      <c r="CD80" s="86"/>
      <c r="CE80" s="86"/>
      <c r="CF80" s="86" t="s">
        <v>118</v>
      </c>
      <c r="CG80" s="86"/>
      <c r="CH80" s="86"/>
      <c r="CI80" s="86" t="str">
        <f>BP53</f>
        <v>10月</v>
      </c>
      <c r="CJ80" s="86"/>
      <c r="CK80" s="86"/>
      <c r="CL80" s="86"/>
      <c r="CM80" s="86"/>
      <c r="CN80" s="86"/>
      <c r="CO80" s="86"/>
      <c r="CP80" s="86"/>
      <c r="CQ80" s="86"/>
      <c r="CR80" s="86" t="s">
        <v>120</v>
      </c>
      <c r="CS80" s="86"/>
      <c r="CT80" s="86"/>
      <c r="CU80" s="86" t="s">
        <v>119</v>
      </c>
      <c r="CV80" s="86"/>
      <c r="CW80" s="86"/>
      <c r="CX80" s="86" t="s">
        <v>118</v>
      </c>
      <c r="CY80" s="86"/>
      <c r="CZ80" s="86"/>
    </row>
    <row r="81" spans="1:104" customFormat="1" x14ac:dyDescent="0.45">
      <c r="A81" s="100" t="s">
        <v>30</v>
      </c>
      <c r="B81" s="100"/>
      <c r="C81" s="100"/>
      <c r="D81" s="100"/>
      <c r="E81" s="100"/>
      <c r="F81" s="100"/>
      <c r="G81" s="88">
        <f>IFERROR(L81*Y81*U81,0)</f>
        <v>0</v>
      </c>
      <c r="H81" s="88"/>
      <c r="I81" s="88"/>
      <c r="J81" s="88"/>
      <c r="K81" s="88"/>
      <c r="L81" s="106">
        <f>SUMIFS(見積!見積数,見積!報告者名,D!K$1,見積!月,A$80,見積!年,YEAR(EDATE(D!R1,-1)))</f>
        <v>0</v>
      </c>
      <c r="M81" s="106"/>
      <c r="N81" s="106"/>
      <c r="O81" s="106"/>
      <c r="P81" s="88">
        <f>SUMIFS(見積!見積額,見積!報告者名,D!K$1,見積!月,A$80,見積!年,YEAR(EDATE(D!R1,-1)))</f>
        <v>0</v>
      </c>
      <c r="Q81" s="88"/>
      <c r="R81" s="88"/>
      <c r="S81" s="88"/>
      <c r="T81" s="88"/>
      <c r="U81" s="107">
        <f>'1課合計'!U81</f>
        <v>3.0490766074875161E-2</v>
      </c>
      <c r="V81" s="107"/>
      <c r="W81" s="107"/>
      <c r="X81" s="107"/>
      <c r="Y81" s="88" t="str">
        <f>IFERROR(P81/L81,"")</f>
        <v/>
      </c>
      <c r="Z81" s="88"/>
      <c r="AA81" s="88"/>
      <c r="AB81" s="88"/>
      <c r="AC81" s="88"/>
      <c r="AD81" s="88"/>
      <c r="AE81" s="25"/>
      <c r="AF81" s="100" t="s">
        <v>30</v>
      </c>
      <c r="AG81" s="100"/>
      <c r="AH81" s="100"/>
      <c r="AI81" s="100"/>
      <c r="AJ81" s="100"/>
      <c r="AK81" s="100"/>
      <c r="AL81" s="105">
        <f>BD54-AO81</f>
        <v>0</v>
      </c>
      <c r="AM81" s="105"/>
      <c r="AN81" s="105"/>
      <c r="AO81" s="88">
        <f>AU81*AR81</f>
        <v>0</v>
      </c>
      <c r="AP81" s="88"/>
      <c r="AQ81" s="88"/>
      <c r="AR81" s="104">
        <v>0.7</v>
      </c>
      <c r="AS81" s="104"/>
      <c r="AT81" s="104"/>
      <c r="AU81" s="88">
        <f>SUMIFS(予算!目標金額,予算!対象ユーザー名,D!K$1,予算!予算月,AF$80)</f>
        <v>0</v>
      </c>
      <c r="AV81" s="88"/>
      <c r="AW81" s="88"/>
      <c r="AX81" s="100" t="s">
        <v>30</v>
      </c>
      <c r="AY81" s="100"/>
      <c r="AZ81" s="100"/>
      <c r="BA81" s="100"/>
      <c r="BB81" s="100"/>
      <c r="BC81" s="100"/>
      <c r="BD81" s="105">
        <f>BD54-BG81</f>
        <v>0</v>
      </c>
      <c r="BE81" s="105"/>
      <c r="BF81" s="105"/>
      <c r="BG81" s="88">
        <f>BM81*BJ81</f>
        <v>0</v>
      </c>
      <c r="BH81" s="88"/>
      <c r="BI81" s="88"/>
      <c r="BJ81" s="104">
        <v>0.8</v>
      </c>
      <c r="BK81" s="104"/>
      <c r="BL81" s="104"/>
      <c r="BM81" s="88">
        <f>SUMIFS(予算!目標金額,予算!対象ユーザー名,D!K$1,予算!予算月,AX$80)</f>
        <v>0</v>
      </c>
      <c r="BN81" s="88"/>
      <c r="BO81" s="88"/>
      <c r="BP81" s="6"/>
      <c r="BQ81" s="100" t="s">
        <v>30</v>
      </c>
      <c r="BR81" s="100"/>
      <c r="BS81" s="100"/>
      <c r="BT81" s="100"/>
      <c r="BU81" s="100"/>
      <c r="BV81" s="100"/>
      <c r="BW81" s="105">
        <f>CB54-BZ81</f>
        <v>0</v>
      </c>
      <c r="BX81" s="105"/>
      <c r="BY81" s="105"/>
      <c r="BZ81" s="88">
        <f>CF81*CC81</f>
        <v>0</v>
      </c>
      <c r="CA81" s="88"/>
      <c r="CB81" s="88"/>
      <c r="CC81" s="104">
        <v>1</v>
      </c>
      <c r="CD81" s="104"/>
      <c r="CE81" s="104"/>
      <c r="CF81" s="88">
        <f>SUMIFS(予算!目標金額,予算!対象ユーザー名,D!$K$1,予算!予算月,BQ$80)</f>
        <v>0</v>
      </c>
      <c r="CG81" s="88"/>
      <c r="CH81" s="88"/>
      <c r="CI81" s="100" t="s">
        <v>30</v>
      </c>
      <c r="CJ81" s="100"/>
      <c r="CK81" s="100"/>
      <c r="CL81" s="100"/>
      <c r="CM81" s="100"/>
      <c r="CN81" s="100"/>
      <c r="CO81" s="105">
        <f>BV54-CR81</f>
        <v>0</v>
      </c>
      <c r="CP81" s="105"/>
      <c r="CQ81" s="105"/>
      <c r="CR81" s="88">
        <f>CX81*CU81</f>
        <v>0</v>
      </c>
      <c r="CS81" s="88"/>
      <c r="CT81" s="88"/>
      <c r="CU81" s="104">
        <v>0.9</v>
      </c>
      <c r="CV81" s="104"/>
      <c r="CW81" s="104"/>
      <c r="CX81" s="88">
        <f>SUMIFS(予算!目標金額,予算!対象ユーザー名,D!$K$1,予算!予算月,CI$80)</f>
        <v>0</v>
      </c>
      <c r="CY81" s="88"/>
      <c r="CZ81" s="88"/>
    </row>
    <row r="82" spans="1:104" customFormat="1" x14ac:dyDescent="0.45">
      <c r="A82" s="100" t="s">
        <v>100</v>
      </c>
      <c r="B82" s="100"/>
      <c r="C82" s="100"/>
      <c r="D82" s="100"/>
      <c r="E82" s="100"/>
      <c r="F82" s="100"/>
      <c r="G82" s="88">
        <f>IFERROR(L82*Y82*U82,0)</f>
        <v>0</v>
      </c>
      <c r="H82" s="88"/>
      <c r="I82" s="88"/>
      <c r="J82" s="88"/>
      <c r="K82" s="88"/>
      <c r="L82" s="106">
        <f>SUMIFS(見積!見積数,見積!報告者名,D!K$1,見積!月,A$80,見積!工種,A82,見積!年,YEAR(EDATE(D!R1,-1)))</f>
        <v>0</v>
      </c>
      <c r="M82" s="106"/>
      <c r="N82" s="106"/>
      <c r="O82" s="106"/>
      <c r="P82" s="88">
        <f>SUMIFS(見積!見積額,見積!報告者名,D!K$1,見積!月,A$80,見積!工種,A82,見積!年,YEAR(EDATE(D!R1,-1)))</f>
        <v>0</v>
      </c>
      <c r="Q82" s="88"/>
      <c r="R82" s="88"/>
      <c r="S82" s="88"/>
      <c r="T82" s="88"/>
      <c r="U82" s="107">
        <f>'1課合計'!U82</f>
        <v>3.7929846829122447E-2</v>
      </c>
      <c r="V82" s="107"/>
      <c r="W82" s="107"/>
      <c r="X82" s="107"/>
      <c r="Y82" s="88" t="str">
        <f>IFERROR(P82/L82,"")</f>
        <v/>
      </c>
      <c r="Z82" s="88"/>
      <c r="AA82" s="88"/>
      <c r="AB82" s="88"/>
      <c r="AC82" s="88"/>
      <c r="AD82" s="88"/>
      <c r="AE82" s="25"/>
      <c r="AF82" s="100" t="s">
        <v>100</v>
      </c>
      <c r="AG82" s="100"/>
      <c r="AH82" s="100"/>
      <c r="AI82" s="100"/>
      <c r="AJ82" s="100"/>
      <c r="AK82" s="100"/>
      <c r="AL82" s="105">
        <f>BD55-AO82</f>
        <v>0</v>
      </c>
      <c r="AM82" s="105"/>
      <c r="AN82" s="105"/>
      <c r="AO82" s="88">
        <f t="shared" ref="AO82:AO85" si="107">AU82*AR82</f>
        <v>0</v>
      </c>
      <c r="AP82" s="88"/>
      <c r="AQ82" s="88"/>
      <c r="AR82" s="104">
        <v>0.7</v>
      </c>
      <c r="AS82" s="104"/>
      <c r="AT82" s="104"/>
      <c r="AU82" s="88">
        <f>SUMIFS(予算!AP,予算!対象ユーザー名,D!$K$1,予算!予算月,AF$80)</f>
        <v>0</v>
      </c>
      <c r="AV82" s="88"/>
      <c r="AW82" s="88"/>
      <c r="AX82" s="100" t="s">
        <v>100</v>
      </c>
      <c r="AY82" s="100"/>
      <c r="AZ82" s="100"/>
      <c r="BA82" s="100"/>
      <c r="BB82" s="100"/>
      <c r="BC82" s="100"/>
      <c r="BD82" s="105">
        <f>BD55-BG82</f>
        <v>0</v>
      </c>
      <c r="BE82" s="105"/>
      <c r="BF82" s="105"/>
      <c r="BG82" s="88">
        <f t="shared" ref="BG82:BG85" si="108">BM82*BJ82</f>
        <v>0</v>
      </c>
      <c r="BH82" s="88"/>
      <c r="BI82" s="88"/>
      <c r="BJ82" s="104">
        <v>0.8</v>
      </c>
      <c r="BK82" s="104"/>
      <c r="BL82" s="104"/>
      <c r="BM82" s="88">
        <f>SUMIFS(予算!AP,予算!対象ユーザー名,D!$K$1,予算!予算月,AX$80)</f>
        <v>0</v>
      </c>
      <c r="BN82" s="88"/>
      <c r="BO82" s="88"/>
      <c r="BP82" s="6"/>
      <c r="BQ82" s="100" t="s">
        <v>100</v>
      </c>
      <c r="BR82" s="100"/>
      <c r="BS82" s="100"/>
      <c r="BT82" s="100"/>
      <c r="BU82" s="100"/>
      <c r="BV82" s="100"/>
      <c r="BW82" s="105">
        <f>CB55-BZ82</f>
        <v>0</v>
      </c>
      <c r="BX82" s="105"/>
      <c r="BY82" s="105"/>
      <c r="BZ82" s="88">
        <f t="shared" ref="BZ82:BZ85" si="109">CF82*CC82</f>
        <v>0</v>
      </c>
      <c r="CA82" s="88"/>
      <c r="CB82" s="88"/>
      <c r="CC82" s="104">
        <v>1</v>
      </c>
      <c r="CD82" s="104"/>
      <c r="CE82" s="104"/>
      <c r="CF82" s="88">
        <f>SUMIFS(予算!AP,予算!対象ユーザー名,D!$K$1,予算!予算月,BQ$80)</f>
        <v>0</v>
      </c>
      <c r="CG82" s="88"/>
      <c r="CH82" s="88"/>
      <c r="CI82" s="100" t="s">
        <v>100</v>
      </c>
      <c r="CJ82" s="100"/>
      <c r="CK82" s="100"/>
      <c r="CL82" s="100"/>
      <c r="CM82" s="100"/>
      <c r="CN82" s="100"/>
      <c r="CO82" s="105">
        <f>BV55-CR82</f>
        <v>0</v>
      </c>
      <c r="CP82" s="105"/>
      <c r="CQ82" s="105"/>
      <c r="CR82" s="88">
        <f t="shared" ref="CR82:CR85" si="110">CX82*CU82</f>
        <v>0</v>
      </c>
      <c r="CS82" s="88"/>
      <c r="CT82" s="88"/>
      <c r="CU82" s="104">
        <v>0.9</v>
      </c>
      <c r="CV82" s="104"/>
      <c r="CW82" s="104"/>
      <c r="CX82" s="88">
        <f>SUMIFS(予算!AP,予算!対象ユーザー名,D!$K$1,予算!予算月,CI$80)</f>
        <v>0</v>
      </c>
      <c r="CY82" s="88"/>
      <c r="CZ82" s="88"/>
    </row>
    <row r="83" spans="1:104" customFormat="1" x14ac:dyDescent="0.45">
      <c r="A83" s="100" t="s">
        <v>101</v>
      </c>
      <c r="B83" s="100"/>
      <c r="C83" s="100"/>
      <c r="D83" s="100"/>
      <c r="E83" s="100"/>
      <c r="F83" s="100"/>
      <c r="G83" s="88">
        <f>IFERROR(L83*Y83*U83,0)</f>
        <v>0</v>
      </c>
      <c r="H83" s="88"/>
      <c r="I83" s="88"/>
      <c r="J83" s="88"/>
      <c r="K83" s="88"/>
      <c r="L83" s="106">
        <f>SUMIFS(見積!見積数,見積!報告者名,D!K$1,見積!月,A$80,見積!工種,A83,見積!年,YEAR(EDATE(D!R1,-1)))</f>
        <v>0</v>
      </c>
      <c r="M83" s="106"/>
      <c r="N83" s="106"/>
      <c r="O83" s="106"/>
      <c r="P83" s="88">
        <f>SUMIFS(見積!見積額,見積!報告者名,D!K$1,見積!月,A$80,見積!工種,A83,見積!年,YEAR(EDATE(D!R1,-1)))</f>
        <v>0</v>
      </c>
      <c r="Q83" s="88"/>
      <c r="R83" s="88"/>
      <c r="S83" s="88"/>
      <c r="T83" s="88"/>
      <c r="U83" s="107">
        <f>'1課合計'!U83</f>
        <v>1.9425717852684144E-2</v>
      </c>
      <c r="V83" s="107"/>
      <c r="W83" s="107"/>
      <c r="X83" s="107"/>
      <c r="Y83" s="88" t="str">
        <f>IFERROR(P83/L83,"")</f>
        <v/>
      </c>
      <c r="Z83" s="88"/>
      <c r="AA83" s="88"/>
      <c r="AB83" s="88"/>
      <c r="AC83" s="88"/>
      <c r="AD83" s="88"/>
      <c r="AE83" s="25"/>
      <c r="AF83" s="100" t="s">
        <v>101</v>
      </c>
      <c r="AG83" s="100"/>
      <c r="AH83" s="100"/>
      <c r="AI83" s="100"/>
      <c r="AJ83" s="100"/>
      <c r="AK83" s="100"/>
      <c r="AL83" s="105">
        <f>BD56-AO83</f>
        <v>0</v>
      </c>
      <c r="AM83" s="105"/>
      <c r="AN83" s="105"/>
      <c r="AO83" s="88">
        <f t="shared" si="107"/>
        <v>0</v>
      </c>
      <c r="AP83" s="88"/>
      <c r="AQ83" s="88"/>
      <c r="AR83" s="104">
        <v>0.7</v>
      </c>
      <c r="AS83" s="104"/>
      <c r="AT83" s="104"/>
      <c r="AU83" s="88">
        <f>SUMIFS(予算!SP,予算!対象ユーザー名,D!$K$1,予算!予算月,AF$80)</f>
        <v>0</v>
      </c>
      <c r="AV83" s="88"/>
      <c r="AW83" s="88"/>
      <c r="AX83" s="100" t="s">
        <v>101</v>
      </c>
      <c r="AY83" s="100"/>
      <c r="AZ83" s="100"/>
      <c r="BA83" s="100"/>
      <c r="BB83" s="100"/>
      <c r="BC83" s="100"/>
      <c r="BD83" s="105">
        <f>BD56-BG83</f>
        <v>0</v>
      </c>
      <c r="BE83" s="105"/>
      <c r="BF83" s="105"/>
      <c r="BG83" s="88">
        <f t="shared" si="108"/>
        <v>0</v>
      </c>
      <c r="BH83" s="88"/>
      <c r="BI83" s="88"/>
      <c r="BJ83" s="104">
        <v>0.8</v>
      </c>
      <c r="BK83" s="104"/>
      <c r="BL83" s="104"/>
      <c r="BM83" s="88">
        <f>SUMIFS(予算!SP,予算!対象ユーザー名,D!$K$1,予算!予算月,AX$80)</f>
        <v>0</v>
      </c>
      <c r="BN83" s="88"/>
      <c r="BO83" s="88"/>
      <c r="BP83" s="6"/>
      <c r="BQ83" s="100" t="s">
        <v>101</v>
      </c>
      <c r="BR83" s="100"/>
      <c r="BS83" s="100"/>
      <c r="BT83" s="100"/>
      <c r="BU83" s="100"/>
      <c r="BV83" s="100"/>
      <c r="BW83" s="105">
        <f>CB56-BZ83</f>
        <v>0</v>
      </c>
      <c r="BX83" s="105"/>
      <c r="BY83" s="105"/>
      <c r="BZ83" s="88">
        <f t="shared" si="109"/>
        <v>0</v>
      </c>
      <c r="CA83" s="88"/>
      <c r="CB83" s="88"/>
      <c r="CC83" s="104">
        <v>1</v>
      </c>
      <c r="CD83" s="104"/>
      <c r="CE83" s="104"/>
      <c r="CF83" s="88">
        <f>SUMIFS(予算!SP,予算!対象ユーザー名,D!$K$1,予算!予算月,BQ$80)</f>
        <v>0</v>
      </c>
      <c r="CG83" s="88"/>
      <c r="CH83" s="88"/>
      <c r="CI83" s="100" t="s">
        <v>101</v>
      </c>
      <c r="CJ83" s="100"/>
      <c r="CK83" s="100"/>
      <c r="CL83" s="100"/>
      <c r="CM83" s="100"/>
      <c r="CN83" s="100"/>
      <c r="CO83" s="105">
        <f>BV56-CR83</f>
        <v>0</v>
      </c>
      <c r="CP83" s="105"/>
      <c r="CQ83" s="105"/>
      <c r="CR83" s="88">
        <f t="shared" si="110"/>
        <v>0</v>
      </c>
      <c r="CS83" s="88"/>
      <c r="CT83" s="88"/>
      <c r="CU83" s="104">
        <v>0.9</v>
      </c>
      <c r="CV83" s="104"/>
      <c r="CW83" s="104"/>
      <c r="CX83" s="88">
        <f>SUMIFS(予算!SP,予算!対象ユーザー名,D!$K$1,予算!予算月,CI$80)</f>
        <v>0</v>
      </c>
      <c r="CY83" s="88"/>
      <c r="CZ83" s="88"/>
    </row>
    <row r="84" spans="1:104" customFormat="1" x14ac:dyDescent="0.45">
      <c r="A84" s="100" t="s">
        <v>102</v>
      </c>
      <c r="B84" s="100"/>
      <c r="C84" s="100"/>
      <c r="D84" s="100"/>
      <c r="E84" s="100"/>
      <c r="F84" s="100"/>
      <c r="G84" s="88">
        <f>IFERROR(L84*Y84*U84,0)</f>
        <v>0</v>
      </c>
      <c r="H84" s="88"/>
      <c r="I84" s="88"/>
      <c r="J84" s="88"/>
      <c r="K84" s="88"/>
      <c r="L84" s="106">
        <f>SUMIFS(見積!見積数,見積!報告者名,D!K$1,見積!月,A$80,見積!工種,A84,見積!年,YEAR(EDATE(D!R1,-1)))</f>
        <v>0</v>
      </c>
      <c r="M84" s="106"/>
      <c r="N84" s="106"/>
      <c r="O84" s="106"/>
      <c r="P84" s="88">
        <f>SUMIFS(見積!見積額,見積!報告者名,D!K$1,見積!月,A$80,見積!工種,A84,見積!年,YEAR(EDATE(D!R1,-1)))</f>
        <v>0</v>
      </c>
      <c r="Q84" s="88"/>
      <c r="R84" s="88"/>
      <c r="S84" s="88"/>
      <c r="T84" s="88"/>
      <c r="U84" s="107">
        <f>'1課合計'!U84</f>
        <v>2.8617607369196413E-2</v>
      </c>
      <c r="V84" s="107"/>
      <c r="W84" s="107"/>
      <c r="X84" s="107"/>
      <c r="Y84" s="88" t="str">
        <f>IFERROR(P84/L84,"")</f>
        <v/>
      </c>
      <c r="Z84" s="88"/>
      <c r="AA84" s="88"/>
      <c r="AB84" s="88"/>
      <c r="AC84" s="88"/>
      <c r="AD84" s="88"/>
      <c r="AE84" s="25"/>
      <c r="AF84" s="100" t="s">
        <v>102</v>
      </c>
      <c r="AG84" s="100"/>
      <c r="AH84" s="100"/>
      <c r="AI84" s="100"/>
      <c r="AJ84" s="100"/>
      <c r="AK84" s="100"/>
      <c r="AL84" s="105">
        <f>BD57-AO84</f>
        <v>0</v>
      </c>
      <c r="AM84" s="105"/>
      <c r="AN84" s="105"/>
      <c r="AO84" s="88">
        <f t="shared" si="107"/>
        <v>0</v>
      </c>
      <c r="AP84" s="88"/>
      <c r="AQ84" s="88"/>
      <c r="AR84" s="104">
        <v>0.7</v>
      </c>
      <c r="AS84" s="104"/>
      <c r="AT84" s="104"/>
      <c r="AU84" s="88">
        <f>SUMIFS(予算!TB,予算!対象ユーザー名,D!$K$1,予算!予算月,AF$80)</f>
        <v>0</v>
      </c>
      <c r="AV84" s="88"/>
      <c r="AW84" s="88"/>
      <c r="AX84" s="100" t="s">
        <v>102</v>
      </c>
      <c r="AY84" s="100"/>
      <c r="AZ84" s="100"/>
      <c r="BA84" s="100"/>
      <c r="BB84" s="100"/>
      <c r="BC84" s="100"/>
      <c r="BD84" s="105">
        <f>BD57-BG84</f>
        <v>0</v>
      </c>
      <c r="BE84" s="105"/>
      <c r="BF84" s="105"/>
      <c r="BG84" s="88">
        <f t="shared" si="108"/>
        <v>0</v>
      </c>
      <c r="BH84" s="88"/>
      <c r="BI84" s="88"/>
      <c r="BJ84" s="104">
        <v>0.8</v>
      </c>
      <c r="BK84" s="104"/>
      <c r="BL84" s="104"/>
      <c r="BM84" s="88">
        <f>SUMIFS(予算!TB,予算!対象ユーザー名,D!$K$1,予算!予算月,AX$80)</f>
        <v>0</v>
      </c>
      <c r="BN84" s="88"/>
      <c r="BO84" s="88"/>
      <c r="BP84" s="6"/>
      <c r="BQ84" s="100" t="s">
        <v>102</v>
      </c>
      <c r="BR84" s="100"/>
      <c r="BS84" s="100"/>
      <c r="BT84" s="100"/>
      <c r="BU84" s="100"/>
      <c r="BV84" s="100"/>
      <c r="BW84" s="105">
        <f>CB57-BZ84</f>
        <v>0</v>
      </c>
      <c r="BX84" s="105"/>
      <c r="BY84" s="105"/>
      <c r="BZ84" s="88">
        <f t="shared" si="109"/>
        <v>0</v>
      </c>
      <c r="CA84" s="88"/>
      <c r="CB84" s="88"/>
      <c r="CC84" s="104">
        <v>1</v>
      </c>
      <c r="CD84" s="104"/>
      <c r="CE84" s="104"/>
      <c r="CF84" s="88">
        <f>SUMIFS(予算!TB,予算!対象ユーザー名,D!$K$1,予算!予算月,BQ$80)</f>
        <v>0</v>
      </c>
      <c r="CG84" s="88"/>
      <c r="CH84" s="88"/>
      <c r="CI84" s="100" t="s">
        <v>102</v>
      </c>
      <c r="CJ84" s="100"/>
      <c r="CK84" s="100"/>
      <c r="CL84" s="100"/>
      <c r="CM84" s="100"/>
      <c r="CN84" s="100"/>
      <c r="CO84" s="105">
        <f>BV57-CR84</f>
        <v>0</v>
      </c>
      <c r="CP84" s="105"/>
      <c r="CQ84" s="105"/>
      <c r="CR84" s="88">
        <f t="shared" si="110"/>
        <v>0</v>
      </c>
      <c r="CS84" s="88"/>
      <c r="CT84" s="88"/>
      <c r="CU84" s="104">
        <v>0.9</v>
      </c>
      <c r="CV84" s="104"/>
      <c r="CW84" s="104"/>
      <c r="CX84" s="88">
        <f>SUMIFS(予算!TB,予算!対象ユーザー名,D!$K$1,予算!予算月,CI$80)</f>
        <v>0</v>
      </c>
      <c r="CY84" s="88"/>
      <c r="CZ84" s="88"/>
    </row>
    <row r="85" spans="1:104" customFormat="1" x14ac:dyDescent="0.45">
      <c r="A85" s="100" t="s">
        <v>103</v>
      </c>
      <c r="B85" s="100"/>
      <c r="C85" s="100"/>
      <c r="D85" s="100"/>
      <c r="E85" s="100"/>
      <c r="F85" s="100"/>
      <c r="G85" s="88">
        <f>IFERROR(L85*Y85*U85,0)</f>
        <v>0</v>
      </c>
      <c r="H85" s="88"/>
      <c r="I85" s="88"/>
      <c r="J85" s="88"/>
      <c r="K85" s="88"/>
      <c r="L85" s="106">
        <f>L81-L82-L83-L84</f>
        <v>0</v>
      </c>
      <c r="M85" s="106"/>
      <c r="N85" s="106"/>
      <c r="O85" s="106"/>
      <c r="P85" s="88">
        <f>P81-P82-P83-P84</f>
        <v>0</v>
      </c>
      <c r="Q85" s="88"/>
      <c r="R85" s="88"/>
      <c r="S85" s="88"/>
      <c r="T85" s="88"/>
      <c r="U85" s="107">
        <f>'1課合計'!U85</f>
        <v>1.5864128406121687E-2</v>
      </c>
      <c r="V85" s="107"/>
      <c r="W85" s="107"/>
      <c r="X85" s="107"/>
      <c r="Y85" s="88" t="str">
        <f>IFERROR(P85/L85,"")</f>
        <v/>
      </c>
      <c r="Z85" s="88"/>
      <c r="AA85" s="88"/>
      <c r="AB85" s="88"/>
      <c r="AC85" s="88"/>
      <c r="AD85" s="88"/>
      <c r="AE85" s="25"/>
      <c r="AF85" s="100" t="s">
        <v>103</v>
      </c>
      <c r="AG85" s="100"/>
      <c r="AH85" s="100"/>
      <c r="AI85" s="100"/>
      <c r="AJ85" s="100"/>
      <c r="AK85" s="100"/>
      <c r="AL85" s="105">
        <f>BD58-AO85</f>
        <v>0</v>
      </c>
      <c r="AM85" s="105"/>
      <c r="AN85" s="105"/>
      <c r="AO85" s="88">
        <f t="shared" si="107"/>
        <v>0</v>
      </c>
      <c r="AP85" s="88"/>
      <c r="AQ85" s="88"/>
      <c r="AR85" s="104">
        <v>0.7</v>
      </c>
      <c r="AS85" s="104"/>
      <c r="AT85" s="104"/>
      <c r="AU85" s="88">
        <f>SUMIFS(予算!その他,予算!対象ユーザー名,D!$K$1,予算!予算月,AF$80)</f>
        <v>0</v>
      </c>
      <c r="AV85" s="88"/>
      <c r="AW85" s="88"/>
      <c r="AX85" s="100" t="s">
        <v>103</v>
      </c>
      <c r="AY85" s="100"/>
      <c r="AZ85" s="100"/>
      <c r="BA85" s="100"/>
      <c r="BB85" s="100"/>
      <c r="BC85" s="100"/>
      <c r="BD85" s="105">
        <f>BD58-BG85</f>
        <v>0</v>
      </c>
      <c r="BE85" s="105"/>
      <c r="BF85" s="105"/>
      <c r="BG85" s="88">
        <f t="shared" si="108"/>
        <v>0</v>
      </c>
      <c r="BH85" s="88"/>
      <c r="BI85" s="88"/>
      <c r="BJ85" s="104">
        <v>0.8</v>
      </c>
      <c r="BK85" s="104"/>
      <c r="BL85" s="104"/>
      <c r="BM85" s="88">
        <f>SUMIFS(予算!その他,予算!対象ユーザー名,D!$K$1,予算!予算月,AX$80)</f>
        <v>0</v>
      </c>
      <c r="BN85" s="88"/>
      <c r="BO85" s="88"/>
      <c r="BP85" s="6"/>
      <c r="BQ85" s="100" t="s">
        <v>103</v>
      </c>
      <c r="BR85" s="100"/>
      <c r="BS85" s="100"/>
      <c r="BT85" s="100"/>
      <c r="BU85" s="100"/>
      <c r="BV85" s="100"/>
      <c r="BW85" s="105">
        <f>CB58-BZ85</f>
        <v>0</v>
      </c>
      <c r="BX85" s="105"/>
      <c r="BY85" s="105"/>
      <c r="BZ85" s="88">
        <f t="shared" si="109"/>
        <v>0</v>
      </c>
      <c r="CA85" s="88"/>
      <c r="CB85" s="88"/>
      <c r="CC85" s="104">
        <v>1</v>
      </c>
      <c r="CD85" s="104"/>
      <c r="CE85" s="104"/>
      <c r="CF85" s="88">
        <f>SUMIFS(予算!その他,予算!対象ユーザー名,D!$K$1,予算!予算月,BQ$80)</f>
        <v>0</v>
      </c>
      <c r="CG85" s="88"/>
      <c r="CH85" s="88"/>
      <c r="CI85" s="100" t="s">
        <v>103</v>
      </c>
      <c r="CJ85" s="100"/>
      <c r="CK85" s="100"/>
      <c r="CL85" s="100"/>
      <c r="CM85" s="100"/>
      <c r="CN85" s="100"/>
      <c r="CO85" s="105">
        <f>BV58-CR85</f>
        <v>0</v>
      </c>
      <c r="CP85" s="105"/>
      <c r="CQ85" s="105"/>
      <c r="CR85" s="88">
        <f t="shared" si="110"/>
        <v>0</v>
      </c>
      <c r="CS85" s="88"/>
      <c r="CT85" s="88"/>
      <c r="CU85" s="104">
        <v>0.9</v>
      </c>
      <c r="CV85" s="104"/>
      <c r="CW85" s="104"/>
      <c r="CX85" s="88">
        <f>SUMIFS(予算!その他,予算!対象ユーザー名,D!$K$1,予算!予算月,CI$80)</f>
        <v>0</v>
      </c>
      <c r="CY85" s="88"/>
      <c r="CZ85" s="88"/>
    </row>
    <row r="86" spans="1:104" customFormat="1" x14ac:dyDescent="0.45">
      <c r="A86" t="s">
        <v>149</v>
      </c>
      <c r="AF86" t="s">
        <v>154</v>
      </c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t="s">
        <v>173</v>
      </c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Q86" t="s">
        <v>156</v>
      </c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t="s">
        <v>175</v>
      </c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</row>
    <row r="87" spans="1:104" customFormat="1" x14ac:dyDescent="0.45">
      <c r="A87" s="86" t="s">
        <v>83</v>
      </c>
      <c r="B87" s="86"/>
      <c r="C87" s="86"/>
      <c r="D87" s="86"/>
      <c r="E87" s="86"/>
      <c r="F87" s="86"/>
      <c r="G87" s="86" t="s">
        <v>82</v>
      </c>
      <c r="H87" s="86"/>
      <c r="I87" s="86"/>
      <c r="J87" s="86"/>
      <c r="K87" s="86"/>
      <c r="L87" s="86" t="s">
        <v>80</v>
      </c>
      <c r="M87" s="86"/>
      <c r="N87" s="86"/>
      <c r="O87" s="86"/>
      <c r="P87" s="86" t="s">
        <v>99</v>
      </c>
      <c r="Q87" s="86"/>
      <c r="R87" s="86"/>
      <c r="S87" s="86"/>
      <c r="T87" s="86"/>
      <c r="U87" s="86" t="s">
        <v>81</v>
      </c>
      <c r="V87" s="86"/>
      <c r="W87" s="86"/>
      <c r="X87" s="86"/>
      <c r="Y87" s="86" t="s">
        <v>104</v>
      </c>
      <c r="Z87" s="86"/>
      <c r="AA87" s="86"/>
      <c r="AB87" s="86"/>
      <c r="AC87" s="86"/>
      <c r="AD87" s="86"/>
      <c r="AE87" s="7"/>
      <c r="AF87" s="86" t="s">
        <v>83</v>
      </c>
      <c r="AG87" s="86"/>
      <c r="AH87" s="86"/>
      <c r="AI87" s="86"/>
      <c r="AJ87" s="86"/>
      <c r="AK87" s="86"/>
      <c r="AL87" s="86" t="s">
        <v>117</v>
      </c>
      <c r="AM87" s="86"/>
      <c r="AN87" s="86"/>
      <c r="AO87" s="86" t="s">
        <v>150</v>
      </c>
      <c r="AP87" s="86"/>
      <c r="AQ87" s="86"/>
      <c r="AR87" s="86" t="s">
        <v>151</v>
      </c>
      <c r="AS87" s="86"/>
      <c r="AT87" s="86"/>
      <c r="AU87" s="86" t="s">
        <v>152</v>
      </c>
      <c r="AV87" s="86"/>
      <c r="AW87" s="86"/>
      <c r="AX87" s="86" t="s">
        <v>83</v>
      </c>
      <c r="AY87" s="86"/>
      <c r="AZ87" s="86"/>
      <c r="BA87" s="86"/>
      <c r="BB87" s="86"/>
      <c r="BC87" s="86"/>
      <c r="BD87" s="86" t="s">
        <v>117</v>
      </c>
      <c r="BE87" s="86"/>
      <c r="BF87" s="86"/>
      <c r="BG87" s="86" t="s">
        <v>150</v>
      </c>
      <c r="BH87" s="86"/>
      <c r="BI87" s="86"/>
      <c r="BJ87" s="86" t="s">
        <v>151</v>
      </c>
      <c r="BK87" s="86"/>
      <c r="BL87" s="86"/>
      <c r="BM87" s="86" t="s">
        <v>152</v>
      </c>
      <c r="BN87" s="86"/>
      <c r="BO87" s="86"/>
      <c r="BP87" s="6"/>
      <c r="BQ87" s="86" t="s">
        <v>83</v>
      </c>
      <c r="BR87" s="86"/>
      <c r="BS87" s="86"/>
      <c r="BT87" s="86"/>
      <c r="BU87" s="86"/>
      <c r="BV87" s="86"/>
      <c r="BW87" s="86" t="s">
        <v>117</v>
      </c>
      <c r="BX87" s="86"/>
      <c r="BY87" s="86"/>
      <c r="BZ87" s="86" t="s">
        <v>150</v>
      </c>
      <c r="CA87" s="86"/>
      <c r="CB87" s="86"/>
      <c r="CC87" s="86" t="s">
        <v>151</v>
      </c>
      <c r="CD87" s="86"/>
      <c r="CE87" s="86"/>
      <c r="CF87" s="86" t="s">
        <v>152</v>
      </c>
      <c r="CG87" s="86"/>
      <c r="CH87" s="86"/>
      <c r="CI87" s="86" t="s">
        <v>83</v>
      </c>
      <c r="CJ87" s="86"/>
      <c r="CK87" s="86"/>
      <c r="CL87" s="86"/>
      <c r="CM87" s="86"/>
      <c r="CN87" s="86"/>
      <c r="CO87" s="86" t="s">
        <v>117</v>
      </c>
      <c r="CP87" s="86"/>
      <c r="CQ87" s="86"/>
      <c r="CR87" s="86" t="s">
        <v>150</v>
      </c>
      <c r="CS87" s="86"/>
      <c r="CT87" s="86"/>
      <c r="CU87" s="86" t="s">
        <v>151</v>
      </c>
      <c r="CV87" s="86"/>
      <c r="CW87" s="86"/>
      <c r="CX87" s="86" t="s">
        <v>152</v>
      </c>
      <c r="CY87" s="86"/>
      <c r="CZ87" s="86"/>
    </row>
    <row r="88" spans="1:104" customFormat="1" x14ac:dyDescent="0.45">
      <c r="A88" s="86" t="str">
        <f>MONTH(EDATE(R1,-2))&amp;"月"</f>
        <v>8月</v>
      </c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6"/>
      <c r="Z88" s="86"/>
      <c r="AA88" s="86"/>
      <c r="AB88" s="86"/>
      <c r="AC88" s="86"/>
      <c r="AD88" s="86"/>
      <c r="AE88" s="7"/>
      <c r="AF88" s="86" t="str">
        <f>AF53</f>
        <v>11月</v>
      </c>
      <c r="AG88" s="86"/>
      <c r="AH88" s="86"/>
      <c r="AI88" s="86"/>
      <c r="AJ88" s="86"/>
      <c r="AK88" s="86"/>
      <c r="AL88" s="86"/>
      <c r="AM88" s="86"/>
      <c r="AN88" s="86"/>
      <c r="AO88" s="86" t="s">
        <v>120</v>
      </c>
      <c r="AP88" s="86"/>
      <c r="AQ88" s="86"/>
      <c r="AR88" s="86" t="s">
        <v>119</v>
      </c>
      <c r="AS88" s="86"/>
      <c r="AT88" s="86"/>
      <c r="AU88" s="86" t="s">
        <v>118</v>
      </c>
      <c r="AV88" s="86"/>
      <c r="AW88" s="86"/>
      <c r="AX88" s="86" t="str">
        <f>AF53</f>
        <v>11月</v>
      </c>
      <c r="AY88" s="86"/>
      <c r="AZ88" s="86"/>
      <c r="BA88" s="86"/>
      <c r="BB88" s="86"/>
      <c r="BC88" s="86"/>
      <c r="BD88" s="86"/>
      <c r="BE88" s="86"/>
      <c r="BF88" s="86"/>
      <c r="BG88" s="86" t="s">
        <v>120</v>
      </c>
      <c r="BH88" s="86"/>
      <c r="BI88" s="86"/>
      <c r="BJ88" s="86" t="s">
        <v>119</v>
      </c>
      <c r="BK88" s="86"/>
      <c r="BL88" s="86"/>
      <c r="BM88" s="86" t="s">
        <v>118</v>
      </c>
      <c r="BN88" s="86"/>
      <c r="BO88" s="86"/>
      <c r="BP88" s="6"/>
      <c r="BQ88" s="86" t="str">
        <f>BP53</f>
        <v>10月</v>
      </c>
      <c r="BR88" s="86"/>
      <c r="BS88" s="86"/>
      <c r="BT88" s="86"/>
      <c r="BU88" s="86"/>
      <c r="BV88" s="86"/>
      <c r="BW88" s="86"/>
      <c r="BX88" s="86"/>
      <c r="BY88" s="86"/>
      <c r="BZ88" s="86" t="s">
        <v>120</v>
      </c>
      <c r="CA88" s="86"/>
      <c r="CB88" s="86"/>
      <c r="CC88" s="86" t="s">
        <v>119</v>
      </c>
      <c r="CD88" s="86"/>
      <c r="CE88" s="86"/>
      <c r="CF88" s="86" t="s">
        <v>118</v>
      </c>
      <c r="CG88" s="86"/>
      <c r="CH88" s="86"/>
      <c r="CI88" s="86" t="str">
        <f>BP53</f>
        <v>10月</v>
      </c>
      <c r="CJ88" s="86"/>
      <c r="CK88" s="86"/>
      <c r="CL88" s="86"/>
      <c r="CM88" s="86"/>
      <c r="CN88" s="86"/>
      <c r="CO88" s="86"/>
      <c r="CP88" s="86"/>
      <c r="CQ88" s="86"/>
      <c r="CR88" s="86" t="s">
        <v>120</v>
      </c>
      <c r="CS88" s="86"/>
      <c r="CT88" s="86"/>
      <c r="CU88" s="86" t="s">
        <v>119</v>
      </c>
      <c r="CV88" s="86"/>
      <c r="CW88" s="86"/>
      <c r="CX88" s="86" t="s">
        <v>118</v>
      </c>
      <c r="CY88" s="86"/>
      <c r="CZ88" s="86"/>
    </row>
    <row r="89" spans="1:104" customFormat="1" x14ac:dyDescent="0.45">
      <c r="A89" s="100" t="s">
        <v>30</v>
      </c>
      <c r="B89" s="100"/>
      <c r="C89" s="100"/>
      <c r="D89" s="100"/>
      <c r="E89" s="100"/>
      <c r="F89" s="100"/>
      <c r="G89" s="88">
        <f>IFERROR(L89*Y89*U89,0)</f>
        <v>0</v>
      </c>
      <c r="H89" s="88"/>
      <c r="I89" s="88"/>
      <c r="J89" s="88"/>
      <c r="K89" s="88"/>
      <c r="L89" s="106">
        <f>SUMIFS(見積!見積数,見積!報告者名,D!K$1,見積!月,A$88,見積!年,YEAR(EDATE(D!R1,-2)))</f>
        <v>0</v>
      </c>
      <c r="M89" s="106"/>
      <c r="N89" s="106"/>
      <c r="O89" s="106"/>
      <c r="P89" s="88">
        <f>SUMIFS(見積!見積額,見積!報告者名,D!K$1,見積!月,A$88,見積!年,YEAR(EDATE(D!R1,-2)))</f>
        <v>0</v>
      </c>
      <c r="Q89" s="88"/>
      <c r="R89" s="88"/>
      <c r="S89" s="88"/>
      <c r="T89" s="88"/>
      <c r="U89" s="107">
        <f>'1課合計'!U89</f>
        <v>4.1926746437038816E-2</v>
      </c>
      <c r="V89" s="107"/>
      <c r="W89" s="107"/>
      <c r="X89" s="107"/>
      <c r="Y89" s="88" t="str">
        <f>IFERROR(P89/L89,"")</f>
        <v/>
      </c>
      <c r="Z89" s="88"/>
      <c r="AA89" s="88"/>
      <c r="AB89" s="88"/>
      <c r="AC89" s="88"/>
      <c r="AD89" s="88"/>
      <c r="AE89" s="25"/>
      <c r="AF89" s="100" t="s">
        <v>30</v>
      </c>
      <c r="AG89" s="100"/>
      <c r="AH89" s="100"/>
      <c r="AI89" s="100"/>
      <c r="AJ89" s="100"/>
      <c r="AK89" s="100"/>
      <c r="AL89" s="105">
        <f>BD54-AO89</f>
        <v>0</v>
      </c>
      <c r="AM89" s="105"/>
      <c r="AN89" s="105"/>
      <c r="AO89" s="88">
        <f>AU89*AR89</f>
        <v>0</v>
      </c>
      <c r="AP89" s="88"/>
      <c r="AQ89" s="88"/>
      <c r="AR89" s="104">
        <v>0.9</v>
      </c>
      <c r="AS89" s="104"/>
      <c r="AT89" s="104"/>
      <c r="AU89" s="88">
        <f>SUMIFS(予算!目標金額,予算!対象ユーザー名,D!K$1,予算!予算月,AF$88)</f>
        <v>0</v>
      </c>
      <c r="AV89" s="88"/>
      <c r="AW89" s="88"/>
      <c r="AX89" s="100" t="s">
        <v>30</v>
      </c>
      <c r="AY89" s="100"/>
      <c r="AZ89" s="100"/>
      <c r="BA89" s="100"/>
      <c r="BB89" s="100"/>
      <c r="BC89" s="100"/>
      <c r="BD89" s="105">
        <f>BD54-BG89</f>
        <v>0</v>
      </c>
      <c r="BE89" s="105"/>
      <c r="BF89" s="105"/>
      <c r="BG89" s="88">
        <f>BM89*BJ89</f>
        <v>0</v>
      </c>
      <c r="BH89" s="88"/>
      <c r="BI89" s="88"/>
      <c r="BJ89" s="104">
        <v>1</v>
      </c>
      <c r="BK89" s="104"/>
      <c r="BL89" s="104"/>
      <c r="BM89" s="88">
        <f>SUMIFS(予算!目標金額,予算!対象ユーザー名,D!K$1,予算!予算月,AX$88)</f>
        <v>0</v>
      </c>
      <c r="BN89" s="88"/>
      <c r="BO89" s="88"/>
      <c r="BP89" s="6"/>
      <c r="BQ89" s="100" t="s">
        <v>30</v>
      </c>
      <c r="BR89" s="100"/>
      <c r="BS89" s="100"/>
      <c r="BT89" s="100"/>
      <c r="BU89" s="100"/>
      <c r="BV89" s="100"/>
      <c r="BW89" s="105">
        <f>BV54-BZ89</f>
        <v>0</v>
      </c>
      <c r="BX89" s="105"/>
      <c r="BY89" s="105"/>
      <c r="BZ89" s="88">
        <f>CF89*CC89</f>
        <v>0</v>
      </c>
      <c r="CA89" s="88"/>
      <c r="CB89" s="88"/>
      <c r="CC89" s="104">
        <v>1</v>
      </c>
      <c r="CD89" s="104"/>
      <c r="CE89" s="104"/>
      <c r="CF89" s="88">
        <f>SUMIFS(予算!目標金額,予算!対象ユーザー名,D!$K$1,予算!予算月,BQ$88)</f>
        <v>0</v>
      </c>
      <c r="CG89" s="88"/>
      <c r="CH89" s="88"/>
      <c r="CI89" s="100" t="s">
        <v>30</v>
      </c>
      <c r="CJ89" s="100"/>
      <c r="CK89" s="100"/>
      <c r="CL89" s="100"/>
      <c r="CM89" s="100"/>
      <c r="CN89" s="100"/>
      <c r="CO89" s="105">
        <f>BV54-CR89</f>
        <v>0</v>
      </c>
      <c r="CP89" s="105"/>
      <c r="CQ89" s="105"/>
      <c r="CR89" s="88">
        <f>CX89*CU89</f>
        <v>0</v>
      </c>
      <c r="CS89" s="88"/>
      <c r="CT89" s="88"/>
      <c r="CU89" s="104">
        <v>1.05</v>
      </c>
      <c r="CV89" s="104"/>
      <c r="CW89" s="104"/>
      <c r="CX89" s="88">
        <f>SUMIFS(予算!目標金額,予算!対象ユーザー名,D!$K$1,予算!予算月,BQ$80)</f>
        <v>0</v>
      </c>
      <c r="CY89" s="88"/>
      <c r="CZ89" s="88"/>
    </row>
    <row r="90" spans="1:104" customFormat="1" x14ac:dyDescent="0.45">
      <c r="A90" s="100" t="s">
        <v>100</v>
      </c>
      <c r="B90" s="100"/>
      <c r="C90" s="100"/>
      <c r="D90" s="100"/>
      <c r="E90" s="100"/>
      <c r="F90" s="100"/>
      <c r="G90" s="88">
        <f>IFERROR(L90*Y90*U90,0)</f>
        <v>0</v>
      </c>
      <c r="H90" s="88"/>
      <c r="I90" s="88"/>
      <c r="J90" s="88"/>
      <c r="K90" s="88"/>
      <c r="L90" s="106">
        <f>SUMIFS(見積!見積数,見積!報告者名,D!K$1,見積!月,A$88,見積!工種,A90,見積!年,YEAR(EDATE(D!R1,-2)))</f>
        <v>0</v>
      </c>
      <c r="M90" s="106"/>
      <c r="N90" s="106"/>
      <c r="O90" s="106"/>
      <c r="P90" s="88">
        <f>SUMIFS(見積!見積額,見積!報告者名,D!K$1,見積!月,A$88,見積!工種,A90,見積!年,YEAR(EDATE(D!R1,-2)))</f>
        <v>0</v>
      </c>
      <c r="Q90" s="88"/>
      <c r="R90" s="88"/>
      <c r="S90" s="88"/>
      <c r="T90" s="88"/>
      <c r="U90" s="107">
        <f>'1課合計'!U90</f>
        <v>4.1964209934943576E-2</v>
      </c>
      <c r="V90" s="107"/>
      <c r="W90" s="107"/>
      <c r="X90" s="107"/>
      <c r="Y90" s="88" t="str">
        <f>IFERROR(P90/L90,"")</f>
        <v/>
      </c>
      <c r="Z90" s="88"/>
      <c r="AA90" s="88"/>
      <c r="AB90" s="88"/>
      <c r="AC90" s="88"/>
      <c r="AD90" s="88"/>
      <c r="AE90" s="25"/>
      <c r="AF90" s="100" t="s">
        <v>100</v>
      </c>
      <c r="AG90" s="100"/>
      <c r="AH90" s="100"/>
      <c r="AI90" s="100"/>
      <c r="AJ90" s="100"/>
      <c r="AK90" s="100"/>
      <c r="AL90" s="105">
        <f>BD55-AO90</f>
        <v>0</v>
      </c>
      <c r="AM90" s="105"/>
      <c r="AN90" s="105"/>
      <c r="AO90" s="88">
        <f t="shared" ref="AO90:AO93" si="111">AU90*AR90</f>
        <v>0</v>
      </c>
      <c r="AP90" s="88"/>
      <c r="AQ90" s="88"/>
      <c r="AR90" s="104">
        <v>0.9</v>
      </c>
      <c r="AS90" s="104"/>
      <c r="AT90" s="104"/>
      <c r="AU90" s="88">
        <f>SUMIFS(予算!AP,予算!対象ユーザー名,D!$K$1,予算!予算月,AF$88)</f>
        <v>0</v>
      </c>
      <c r="AV90" s="88"/>
      <c r="AW90" s="88"/>
      <c r="AX90" s="100" t="s">
        <v>100</v>
      </c>
      <c r="AY90" s="100"/>
      <c r="AZ90" s="100"/>
      <c r="BA90" s="100"/>
      <c r="BB90" s="100"/>
      <c r="BC90" s="100"/>
      <c r="BD90" s="105">
        <f>BD55-BG90</f>
        <v>0</v>
      </c>
      <c r="BE90" s="105"/>
      <c r="BF90" s="105"/>
      <c r="BG90" s="88">
        <f t="shared" ref="BG90:BG93" si="112">BM90*BJ90</f>
        <v>0</v>
      </c>
      <c r="BH90" s="88"/>
      <c r="BI90" s="88"/>
      <c r="BJ90" s="104">
        <v>1</v>
      </c>
      <c r="BK90" s="104"/>
      <c r="BL90" s="104"/>
      <c r="BM90" s="88">
        <f>SUMIFS(予算!AP,予算!対象ユーザー名,D!$K$1,予算!予算月,AX$88)</f>
        <v>0</v>
      </c>
      <c r="BN90" s="88"/>
      <c r="BO90" s="88"/>
      <c r="BP90" s="6"/>
      <c r="BQ90" s="100" t="s">
        <v>100</v>
      </c>
      <c r="BR90" s="100"/>
      <c r="BS90" s="100"/>
      <c r="BT90" s="100"/>
      <c r="BU90" s="100"/>
      <c r="BV90" s="100"/>
      <c r="BW90" s="105">
        <f>BV55-BZ90</f>
        <v>0</v>
      </c>
      <c r="BX90" s="105"/>
      <c r="BY90" s="105"/>
      <c r="BZ90" s="88">
        <f t="shared" ref="BZ90:BZ93" si="113">CF90*CC90</f>
        <v>0</v>
      </c>
      <c r="CA90" s="88"/>
      <c r="CB90" s="88"/>
      <c r="CC90" s="104">
        <v>1</v>
      </c>
      <c r="CD90" s="104"/>
      <c r="CE90" s="104"/>
      <c r="CF90" s="88">
        <f>SUMIFS(予算!AP,予算!対象ユーザー名,D!$K$1,予算!予算月,BQ$88)</f>
        <v>0</v>
      </c>
      <c r="CG90" s="88"/>
      <c r="CH90" s="88"/>
      <c r="CI90" s="100" t="s">
        <v>100</v>
      </c>
      <c r="CJ90" s="100"/>
      <c r="CK90" s="100"/>
      <c r="CL90" s="100"/>
      <c r="CM90" s="100"/>
      <c r="CN90" s="100"/>
      <c r="CO90" s="105">
        <f>BV55-CR90</f>
        <v>0</v>
      </c>
      <c r="CP90" s="105"/>
      <c r="CQ90" s="105"/>
      <c r="CR90" s="88">
        <f t="shared" ref="CR90:CR93" si="114">CX90*CU90</f>
        <v>0</v>
      </c>
      <c r="CS90" s="88"/>
      <c r="CT90" s="88"/>
      <c r="CU90" s="104">
        <v>1.05</v>
      </c>
      <c r="CV90" s="104"/>
      <c r="CW90" s="104"/>
      <c r="CX90" s="88">
        <f>SUMIFS(予算!AP,予算!対象ユーザー名,D!$K$1,予算!予算月,BQ$80)</f>
        <v>0</v>
      </c>
      <c r="CY90" s="88"/>
      <c r="CZ90" s="88"/>
    </row>
    <row r="91" spans="1:104" customFormat="1" x14ac:dyDescent="0.45">
      <c r="A91" s="100" t="s">
        <v>101</v>
      </c>
      <c r="B91" s="100"/>
      <c r="C91" s="100"/>
      <c r="D91" s="100"/>
      <c r="E91" s="100"/>
      <c r="F91" s="100"/>
      <c r="G91" s="88">
        <f>IFERROR(L91*Y91*U91,0)</f>
        <v>0</v>
      </c>
      <c r="H91" s="88"/>
      <c r="I91" s="88"/>
      <c r="J91" s="88"/>
      <c r="K91" s="88"/>
      <c r="L91" s="106">
        <f>SUMIFS(見積!見積数,見積!報告者名,D!K$1,見積!月,A$88,見積!工種,A91,見積!年,YEAR(EDATE(D!R1,-2)))</f>
        <v>0</v>
      </c>
      <c r="M91" s="106"/>
      <c r="N91" s="106"/>
      <c r="O91" s="106"/>
      <c r="P91" s="88">
        <f>SUMIFS(見積!見積額,見積!報告者名,D!K$1,見積!月,A$88,見積!工種,A91,見積!年,YEAR(EDATE(D!R1,-2)))</f>
        <v>0</v>
      </c>
      <c r="Q91" s="88"/>
      <c r="R91" s="88"/>
      <c r="S91" s="88"/>
      <c r="T91" s="88"/>
      <c r="U91" s="107">
        <f>'1課合計'!U91</f>
        <v>7.1764839405288841E-2</v>
      </c>
      <c r="V91" s="107"/>
      <c r="W91" s="107"/>
      <c r="X91" s="107"/>
      <c r="Y91" s="88" t="str">
        <f>IFERROR(P91/L91,"")</f>
        <v/>
      </c>
      <c r="Z91" s="88"/>
      <c r="AA91" s="88"/>
      <c r="AB91" s="88"/>
      <c r="AC91" s="88"/>
      <c r="AD91" s="88"/>
      <c r="AE91" s="25"/>
      <c r="AF91" s="100" t="s">
        <v>101</v>
      </c>
      <c r="AG91" s="100"/>
      <c r="AH91" s="100"/>
      <c r="AI91" s="100"/>
      <c r="AJ91" s="100"/>
      <c r="AK91" s="100"/>
      <c r="AL91" s="105">
        <f>BD56-AO91</f>
        <v>0</v>
      </c>
      <c r="AM91" s="105"/>
      <c r="AN91" s="105"/>
      <c r="AO91" s="88">
        <f t="shared" si="111"/>
        <v>0</v>
      </c>
      <c r="AP91" s="88"/>
      <c r="AQ91" s="88"/>
      <c r="AR91" s="104">
        <v>0.9</v>
      </c>
      <c r="AS91" s="104"/>
      <c r="AT91" s="104"/>
      <c r="AU91" s="88">
        <f>SUMIFS(予算!SP,予算!対象ユーザー名,D!$K$1,予算!予算月,AF$88)</f>
        <v>0</v>
      </c>
      <c r="AV91" s="88"/>
      <c r="AW91" s="88"/>
      <c r="AX91" s="100" t="s">
        <v>101</v>
      </c>
      <c r="AY91" s="100"/>
      <c r="AZ91" s="100"/>
      <c r="BA91" s="100"/>
      <c r="BB91" s="100"/>
      <c r="BC91" s="100"/>
      <c r="BD91" s="105">
        <f>BD56-BG91</f>
        <v>0</v>
      </c>
      <c r="BE91" s="105"/>
      <c r="BF91" s="105"/>
      <c r="BG91" s="88">
        <f t="shared" si="112"/>
        <v>0</v>
      </c>
      <c r="BH91" s="88"/>
      <c r="BI91" s="88"/>
      <c r="BJ91" s="104">
        <v>1</v>
      </c>
      <c r="BK91" s="104"/>
      <c r="BL91" s="104"/>
      <c r="BM91" s="88">
        <f>SUMIFS(予算!SP,予算!対象ユーザー名,D!$K$1,予算!予算月,AX$88)</f>
        <v>0</v>
      </c>
      <c r="BN91" s="88"/>
      <c r="BO91" s="88"/>
      <c r="BP91" s="6"/>
      <c r="BQ91" s="100" t="s">
        <v>101</v>
      </c>
      <c r="BR91" s="100"/>
      <c r="BS91" s="100"/>
      <c r="BT91" s="100"/>
      <c r="BU91" s="100"/>
      <c r="BV91" s="100"/>
      <c r="BW91" s="105">
        <f>BV56-BZ91</f>
        <v>0</v>
      </c>
      <c r="BX91" s="105"/>
      <c r="BY91" s="105"/>
      <c r="BZ91" s="88">
        <f t="shared" si="113"/>
        <v>0</v>
      </c>
      <c r="CA91" s="88"/>
      <c r="CB91" s="88"/>
      <c r="CC91" s="104">
        <v>1</v>
      </c>
      <c r="CD91" s="104"/>
      <c r="CE91" s="104"/>
      <c r="CF91" s="88">
        <f>SUMIFS(予算!SP,予算!対象ユーザー名,D!$K$1,予算!予算月,BQ$88)</f>
        <v>0</v>
      </c>
      <c r="CG91" s="88"/>
      <c r="CH91" s="88"/>
      <c r="CI91" s="100" t="s">
        <v>101</v>
      </c>
      <c r="CJ91" s="100"/>
      <c r="CK91" s="100"/>
      <c r="CL91" s="100"/>
      <c r="CM91" s="100"/>
      <c r="CN91" s="100"/>
      <c r="CO91" s="105">
        <f>BV56-CR91</f>
        <v>0</v>
      </c>
      <c r="CP91" s="105"/>
      <c r="CQ91" s="105"/>
      <c r="CR91" s="88">
        <f t="shared" si="114"/>
        <v>0</v>
      </c>
      <c r="CS91" s="88"/>
      <c r="CT91" s="88"/>
      <c r="CU91" s="104">
        <v>1.05</v>
      </c>
      <c r="CV91" s="104"/>
      <c r="CW91" s="104"/>
      <c r="CX91" s="88">
        <f>SUMIFS(予算!SP,予算!対象ユーザー名,D!$K$1,予算!予算月,BQ$80)</f>
        <v>0</v>
      </c>
      <c r="CY91" s="88"/>
      <c r="CZ91" s="88"/>
    </row>
    <row r="92" spans="1:104" customFormat="1" x14ac:dyDescent="0.45">
      <c r="A92" s="100" t="s">
        <v>102</v>
      </c>
      <c r="B92" s="100"/>
      <c r="C92" s="100"/>
      <c r="D92" s="100"/>
      <c r="E92" s="100"/>
      <c r="F92" s="100"/>
      <c r="G92" s="88">
        <f>IFERROR(L92*Y92*U92,0)</f>
        <v>0</v>
      </c>
      <c r="H92" s="88"/>
      <c r="I92" s="88"/>
      <c r="J92" s="88"/>
      <c r="K92" s="88"/>
      <c r="L92" s="106">
        <f>SUMIFS(見積!見積数,見積!報告者名,D!K$1,見積!月,A$88,見積!工種,A92,見積!年,YEAR(EDATE(D!R1,-2)))</f>
        <v>0</v>
      </c>
      <c r="M92" s="106"/>
      <c r="N92" s="106"/>
      <c r="O92" s="106"/>
      <c r="P92" s="88">
        <f>SUMIFS(見積!見積額,見積!報告者名,D!K$1,見積!月,A$88,見積!工種,A92,見積!年,YEAR(EDATE(D!R1,-2)))</f>
        <v>0</v>
      </c>
      <c r="Q92" s="88"/>
      <c r="R92" s="88"/>
      <c r="S92" s="88"/>
      <c r="T92" s="88"/>
      <c r="U92" s="107">
        <f>'1課合計'!U92</f>
        <v>4.3272783305142025E-2</v>
      </c>
      <c r="V92" s="107"/>
      <c r="W92" s="107"/>
      <c r="X92" s="107"/>
      <c r="Y92" s="88" t="str">
        <f>IFERROR(P92/L92,"")</f>
        <v/>
      </c>
      <c r="Z92" s="88"/>
      <c r="AA92" s="88"/>
      <c r="AB92" s="88"/>
      <c r="AC92" s="88"/>
      <c r="AD92" s="88"/>
      <c r="AE92" s="25"/>
      <c r="AF92" s="100" t="s">
        <v>102</v>
      </c>
      <c r="AG92" s="100"/>
      <c r="AH92" s="100"/>
      <c r="AI92" s="100"/>
      <c r="AJ92" s="100"/>
      <c r="AK92" s="100"/>
      <c r="AL92" s="105">
        <f>BD57-AO92</f>
        <v>0</v>
      </c>
      <c r="AM92" s="105"/>
      <c r="AN92" s="105"/>
      <c r="AO92" s="88">
        <f t="shared" si="111"/>
        <v>0</v>
      </c>
      <c r="AP92" s="88"/>
      <c r="AQ92" s="88"/>
      <c r="AR92" s="104">
        <v>0.9</v>
      </c>
      <c r="AS92" s="104"/>
      <c r="AT92" s="104"/>
      <c r="AU92" s="88">
        <f>SUMIFS(予算!TB,予算!対象ユーザー名,D!$K$1,予算!予算月,AF$88)</f>
        <v>0</v>
      </c>
      <c r="AV92" s="88"/>
      <c r="AW92" s="88"/>
      <c r="AX92" s="100" t="s">
        <v>102</v>
      </c>
      <c r="AY92" s="100"/>
      <c r="AZ92" s="100"/>
      <c r="BA92" s="100"/>
      <c r="BB92" s="100"/>
      <c r="BC92" s="100"/>
      <c r="BD92" s="105">
        <f>BD57-BG92</f>
        <v>0</v>
      </c>
      <c r="BE92" s="105"/>
      <c r="BF92" s="105"/>
      <c r="BG92" s="88">
        <f t="shared" si="112"/>
        <v>0</v>
      </c>
      <c r="BH92" s="88"/>
      <c r="BI92" s="88"/>
      <c r="BJ92" s="104">
        <v>1</v>
      </c>
      <c r="BK92" s="104"/>
      <c r="BL92" s="104"/>
      <c r="BM92" s="88">
        <f>SUMIFS(予算!TB,予算!対象ユーザー名,D!$K$1,予算!予算月,AX$88)</f>
        <v>0</v>
      </c>
      <c r="BN92" s="88"/>
      <c r="BO92" s="88"/>
      <c r="BP92" s="6"/>
      <c r="BQ92" s="100" t="s">
        <v>102</v>
      </c>
      <c r="BR92" s="100"/>
      <c r="BS92" s="100"/>
      <c r="BT92" s="100"/>
      <c r="BU92" s="100"/>
      <c r="BV92" s="100"/>
      <c r="BW92" s="105">
        <f>BV57-BZ92</f>
        <v>0</v>
      </c>
      <c r="BX92" s="105"/>
      <c r="BY92" s="105"/>
      <c r="BZ92" s="88">
        <f t="shared" si="113"/>
        <v>0</v>
      </c>
      <c r="CA92" s="88"/>
      <c r="CB92" s="88"/>
      <c r="CC92" s="104">
        <v>1</v>
      </c>
      <c r="CD92" s="104"/>
      <c r="CE92" s="104"/>
      <c r="CF92" s="88">
        <f>SUMIFS(予算!TB,予算!対象ユーザー名,D!$K$1,予算!予算月,BQ$88)</f>
        <v>0</v>
      </c>
      <c r="CG92" s="88"/>
      <c r="CH92" s="88"/>
      <c r="CI92" s="100" t="s">
        <v>102</v>
      </c>
      <c r="CJ92" s="100"/>
      <c r="CK92" s="100"/>
      <c r="CL92" s="100"/>
      <c r="CM92" s="100"/>
      <c r="CN92" s="100"/>
      <c r="CO92" s="105">
        <f>BV57-CR92</f>
        <v>0</v>
      </c>
      <c r="CP92" s="105"/>
      <c r="CQ92" s="105"/>
      <c r="CR92" s="88">
        <f t="shared" si="114"/>
        <v>0</v>
      </c>
      <c r="CS92" s="88"/>
      <c r="CT92" s="88"/>
      <c r="CU92" s="104">
        <v>1.05</v>
      </c>
      <c r="CV92" s="104"/>
      <c r="CW92" s="104"/>
      <c r="CX92" s="88">
        <f>SUMIFS(予算!TB,予算!対象ユーザー名,D!$K$1,予算!予算月,BQ$80)</f>
        <v>0</v>
      </c>
      <c r="CY92" s="88"/>
      <c r="CZ92" s="88"/>
    </row>
    <row r="93" spans="1:104" customFormat="1" x14ac:dyDescent="0.45">
      <c r="A93" s="100" t="s">
        <v>103</v>
      </c>
      <c r="B93" s="100"/>
      <c r="C93" s="100"/>
      <c r="D93" s="100"/>
      <c r="E93" s="100"/>
      <c r="F93" s="100"/>
      <c r="G93" s="88">
        <f>IFERROR(L93*Y93*U93,0)</f>
        <v>0</v>
      </c>
      <c r="H93" s="88"/>
      <c r="I93" s="88"/>
      <c r="J93" s="88"/>
      <c r="K93" s="88"/>
      <c r="L93" s="106">
        <f>L89-L90-L91-L92</f>
        <v>0</v>
      </c>
      <c r="M93" s="106"/>
      <c r="N93" s="106"/>
      <c r="O93" s="106"/>
      <c r="P93" s="88">
        <f>P89-P90-P91-P92</f>
        <v>0</v>
      </c>
      <c r="Q93" s="88"/>
      <c r="R93" s="88"/>
      <c r="S93" s="88"/>
      <c r="T93" s="88"/>
      <c r="U93" s="107">
        <f>'1課合計'!U93</f>
        <v>1.5864128406121687E-2</v>
      </c>
      <c r="V93" s="107"/>
      <c r="W93" s="107"/>
      <c r="X93" s="107"/>
      <c r="Y93" s="88" t="str">
        <f>IFERROR(P93/L93,"")</f>
        <v/>
      </c>
      <c r="Z93" s="88"/>
      <c r="AA93" s="88"/>
      <c r="AB93" s="88"/>
      <c r="AC93" s="88"/>
      <c r="AD93" s="88"/>
      <c r="AE93" s="25"/>
      <c r="AF93" s="100" t="s">
        <v>103</v>
      </c>
      <c r="AG93" s="100"/>
      <c r="AH93" s="100"/>
      <c r="AI93" s="100"/>
      <c r="AJ93" s="100"/>
      <c r="AK93" s="100"/>
      <c r="AL93" s="105">
        <f>BD58-AO93</f>
        <v>0</v>
      </c>
      <c r="AM93" s="105"/>
      <c r="AN93" s="105"/>
      <c r="AO93" s="88">
        <f t="shared" si="111"/>
        <v>0</v>
      </c>
      <c r="AP93" s="88"/>
      <c r="AQ93" s="88"/>
      <c r="AR93" s="104">
        <v>0.9</v>
      </c>
      <c r="AS93" s="104"/>
      <c r="AT93" s="104"/>
      <c r="AU93" s="88">
        <f>SUMIFS(予算!その他,予算!対象ユーザー名,D!$K$1,予算!予算月,AF$88)</f>
        <v>0</v>
      </c>
      <c r="AV93" s="88"/>
      <c r="AW93" s="88"/>
      <c r="AX93" s="100" t="s">
        <v>103</v>
      </c>
      <c r="AY93" s="100"/>
      <c r="AZ93" s="100"/>
      <c r="BA93" s="100"/>
      <c r="BB93" s="100"/>
      <c r="BC93" s="100"/>
      <c r="BD93" s="105">
        <f>BD58-BG93</f>
        <v>0</v>
      </c>
      <c r="BE93" s="105"/>
      <c r="BF93" s="105"/>
      <c r="BG93" s="88">
        <f t="shared" si="112"/>
        <v>0</v>
      </c>
      <c r="BH93" s="88"/>
      <c r="BI93" s="88"/>
      <c r="BJ93" s="104">
        <v>1</v>
      </c>
      <c r="BK93" s="104"/>
      <c r="BL93" s="104"/>
      <c r="BM93" s="88">
        <f>SUMIFS(予算!その他,予算!対象ユーザー名,D!$K$1,予算!予算月,AX$88)</f>
        <v>0</v>
      </c>
      <c r="BN93" s="88"/>
      <c r="BO93" s="88"/>
      <c r="BP93" s="6"/>
      <c r="BQ93" s="100" t="s">
        <v>103</v>
      </c>
      <c r="BR93" s="100"/>
      <c r="BS93" s="100"/>
      <c r="BT93" s="100"/>
      <c r="BU93" s="100"/>
      <c r="BV93" s="100"/>
      <c r="BW93" s="105">
        <f>BV58-BZ93</f>
        <v>0</v>
      </c>
      <c r="BX93" s="105"/>
      <c r="BY93" s="105"/>
      <c r="BZ93" s="88">
        <f t="shared" si="113"/>
        <v>0</v>
      </c>
      <c r="CA93" s="88"/>
      <c r="CB93" s="88"/>
      <c r="CC93" s="104">
        <v>1</v>
      </c>
      <c r="CD93" s="104"/>
      <c r="CE93" s="104"/>
      <c r="CF93" s="88">
        <f>SUMIFS(予算!その他,予算!対象ユーザー名,D!$K$1,予算!予算月,BQ$88)</f>
        <v>0</v>
      </c>
      <c r="CG93" s="88"/>
      <c r="CH93" s="88"/>
      <c r="CI93" s="100" t="s">
        <v>103</v>
      </c>
      <c r="CJ93" s="100"/>
      <c r="CK93" s="100"/>
      <c r="CL93" s="100"/>
      <c r="CM93" s="100"/>
      <c r="CN93" s="100"/>
      <c r="CO93" s="105">
        <f>BV58-CR93</f>
        <v>0</v>
      </c>
      <c r="CP93" s="105"/>
      <c r="CQ93" s="105"/>
      <c r="CR93" s="88">
        <f t="shared" si="114"/>
        <v>0</v>
      </c>
      <c r="CS93" s="88"/>
      <c r="CT93" s="88"/>
      <c r="CU93" s="104">
        <v>1.05</v>
      </c>
      <c r="CV93" s="104"/>
      <c r="CW93" s="104"/>
      <c r="CX93" s="88">
        <f>SUMIFS(予算!その他,予算!対象ユーザー名,D!$K$1,予算!予算月,BQ$80)</f>
        <v>0</v>
      </c>
      <c r="CY93" s="88"/>
      <c r="CZ93" s="88"/>
    </row>
    <row r="94" spans="1:104" customFormat="1" ht="11.25" customHeight="1" x14ac:dyDescent="0.4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</row>
    <row r="95" spans="1:104" customFormat="1" hidden="1" x14ac:dyDescent="0.45">
      <c r="A95" t="s">
        <v>41</v>
      </c>
      <c r="J95" s="6"/>
    </row>
    <row r="96" spans="1:104" hidden="1" x14ac:dyDescent="0.45">
      <c r="A96" t="s">
        <v>42</v>
      </c>
    </row>
    <row r="97" spans="1:91" hidden="1" x14ac:dyDescent="0.45">
      <c r="A97" s="146" t="s">
        <v>13</v>
      </c>
      <c r="B97" s="147"/>
      <c r="C97" s="147"/>
      <c r="D97" s="147"/>
      <c r="E97" s="147"/>
      <c r="F97" s="148"/>
      <c r="G97" s="123" t="s">
        <v>30</v>
      </c>
      <c r="H97" s="124"/>
      <c r="I97" s="124"/>
      <c r="J97" s="124"/>
      <c r="K97" s="125"/>
      <c r="L97" s="135" t="s">
        <v>1</v>
      </c>
      <c r="M97" s="136"/>
      <c r="N97" s="136"/>
      <c r="O97" s="136"/>
      <c r="P97" s="137"/>
      <c r="Q97" s="135" t="s">
        <v>2</v>
      </c>
      <c r="R97" s="136"/>
      <c r="S97" s="136"/>
      <c r="T97" s="136"/>
      <c r="U97" s="137"/>
      <c r="V97" s="135" t="s">
        <v>3</v>
      </c>
      <c r="W97" s="136"/>
      <c r="X97" s="136"/>
      <c r="Y97" s="136"/>
      <c r="Z97" s="137"/>
      <c r="AA97" s="123" t="s">
        <v>14</v>
      </c>
      <c r="AB97" s="124"/>
      <c r="AC97" s="124"/>
      <c r="AD97" s="124"/>
      <c r="AE97" s="125"/>
      <c r="AF97" s="135" t="s">
        <v>15</v>
      </c>
      <c r="AG97" s="136"/>
      <c r="AH97" s="136"/>
      <c r="AI97" s="136"/>
      <c r="AJ97" s="137"/>
      <c r="AK97" s="135" t="s">
        <v>16</v>
      </c>
      <c r="AL97" s="136"/>
      <c r="AM97" s="136"/>
      <c r="AN97" s="136"/>
      <c r="AO97" s="137"/>
      <c r="AP97" s="135" t="s">
        <v>17</v>
      </c>
      <c r="AQ97" s="136"/>
      <c r="AR97" s="136"/>
      <c r="AS97" s="136"/>
      <c r="AT97" s="137"/>
      <c r="AU97" s="123" t="s">
        <v>18</v>
      </c>
      <c r="AV97" s="124"/>
      <c r="AW97" s="124"/>
      <c r="AX97" s="124"/>
      <c r="AY97" s="125"/>
      <c r="AZ97" s="135" t="s">
        <v>19</v>
      </c>
      <c r="BA97" s="136"/>
      <c r="BB97" s="136"/>
      <c r="BC97" s="136"/>
      <c r="BD97" s="137"/>
      <c r="BE97" s="135" t="s">
        <v>20</v>
      </c>
      <c r="BF97" s="136"/>
      <c r="BG97" s="136"/>
      <c r="BH97" s="136"/>
      <c r="BI97" s="137"/>
      <c r="BJ97" s="135" t="s">
        <v>21</v>
      </c>
      <c r="BK97" s="136"/>
      <c r="BL97" s="136"/>
      <c r="BM97" s="136"/>
      <c r="BN97" s="137"/>
      <c r="BO97" s="123" t="s">
        <v>22</v>
      </c>
      <c r="BP97" s="124"/>
      <c r="BQ97" s="124"/>
      <c r="BR97" s="124"/>
      <c r="BS97" s="125"/>
      <c r="BT97" s="135" t="s">
        <v>23</v>
      </c>
      <c r="BU97" s="136"/>
      <c r="BV97" s="136"/>
      <c r="BW97" s="136"/>
      <c r="BX97" s="137"/>
      <c r="BY97" s="135" t="s">
        <v>24</v>
      </c>
      <c r="BZ97" s="136"/>
      <c r="CA97" s="136"/>
      <c r="CB97" s="136"/>
      <c r="CC97" s="137"/>
      <c r="CD97" s="135" t="s">
        <v>25</v>
      </c>
      <c r="CE97" s="136"/>
      <c r="CF97" s="136"/>
      <c r="CG97" s="136"/>
      <c r="CH97" s="137"/>
      <c r="CI97" s="123" t="s">
        <v>26</v>
      </c>
      <c r="CJ97" s="124"/>
      <c r="CK97" s="124"/>
      <c r="CL97" s="124"/>
      <c r="CM97" s="125"/>
    </row>
    <row r="98" spans="1:91" hidden="1" x14ac:dyDescent="0.45">
      <c r="A98" s="149"/>
      <c r="B98" s="150"/>
      <c r="C98" s="150"/>
      <c r="D98" s="150"/>
      <c r="E98" s="150"/>
      <c r="F98" s="151"/>
      <c r="G98" s="123" t="s">
        <v>13</v>
      </c>
      <c r="H98" s="124"/>
      <c r="I98" s="125"/>
      <c r="J98" s="123" t="s">
        <v>5</v>
      </c>
      <c r="K98" s="125"/>
      <c r="L98" s="135" t="s">
        <v>13</v>
      </c>
      <c r="M98" s="136"/>
      <c r="N98" s="137"/>
      <c r="O98" s="135" t="s">
        <v>5</v>
      </c>
      <c r="P98" s="137"/>
      <c r="Q98" s="135" t="s">
        <v>13</v>
      </c>
      <c r="R98" s="136"/>
      <c r="S98" s="137"/>
      <c r="T98" s="135" t="s">
        <v>5</v>
      </c>
      <c r="U98" s="137"/>
      <c r="V98" s="135" t="s">
        <v>13</v>
      </c>
      <c r="W98" s="136"/>
      <c r="X98" s="137"/>
      <c r="Y98" s="135" t="s">
        <v>5</v>
      </c>
      <c r="Z98" s="137"/>
      <c r="AA98" s="123" t="s">
        <v>13</v>
      </c>
      <c r="AB98" s="124"/>
      <c r="AC98" s="125"/>
      <c r="AD98" s="123" t="s">
        <v>5</v>
      </c>
      <c r="AE98" s="125"/>
      <c r="AF98" s="135" t="s">
        <v>13</v>
      </c>
      <c r="AG98" s="136"/>
      <c r="AH98" s="137"/>
      <c r="AI98" s="135" t="s">
        <v>5</v>
      </c>
      <c r="AJ98" s="137"/>
      <c r="AK98" s="135" t="s">
        <v>13</v>
      </c>
      <c r="AL98" s="136"/>
      <c r="AM98" s="137"/>
      <c r="AN98" s="135" t="s">
        <v>5</v>
      </c>
      <c r="AO98" s="137"/>
      <c r="AP98" s="135" t="s">
        <v>13</v>
      </c>
      <c r="AQ98" s="136"/>
      <c r="AR98" s="137"/>
      <c r="AS98" s="135" t="s">
        <v>5</v>
      </c>
      <c r="AT98" s="137"/>
      <c r="AU98" s="123" t="s">
        <v>13</v>
      </c>
      <c r="AV98" s="124"/>
      <c r="AW98" s="125"/>
      <c r="AX98" s="123" t="s">
        <v>5</v>
      </c>
      <c r="AY98" s="125"/>
      <c r="AZ98" s="135" t="s">
        <v>13</v>
      </c>
      <c r="BA98" s="136"/>
      <c r="BB98" s="137"/>
      <c r="BC98" s="135" t="s">
        <v>5</v>
      </c>
      <c r="BD98" s="137"/>
      <c r="BE98" s="135" t="s">
        <v>13</v>
      </c>
      <c r="BF98" s="136"/>
      <c r="BG98" s="137"/>
      <c r="BH98" s="135" t="s">
        <v>5</v>
      </c>
      <c r="BI98" s="137"/>
      <c r="BJ98" s="135" t="s">
        <v>13</v>
      </c>
      <c r="BK98" s="136"/>
      <c r="BL98" s="137"/>
      <c r="BM98" s="135" t="s">
        <v>5</v>
      </c>
      <c r="BN98" s="137"/>
      <c r="BO98" s="123" t="s">
        <v>13</v>
      </c>
      <c r="BP98" s="124"/>
      <c r="BQ98" s="125"/>
      <c r="BR98" s="123" t="s">
        <v>5</v>
      </c>
      <c r="BS98" s="125"/>
      <c r="BT98" s="135" t="s">
        <v>13</v>
      </c>
      <c r="BU98" s="136"/>
      <c r="BV98" s="137"/>
      <c r="BW98" s="135" t="s">
        <v>5</v>
      </c>
      <c r="BX98" s="137"/>
      <c r="BY98" s="135" t="s">
        <v>13</v>
      </c>
      <c r="BZ98" s="136"/>
      <c r="CA98" s="137"/>
      <c r="CB98" s="135" t="s">
        <v>5</v>
      </c>
      <c r="CC98" s="137"/>
      <c r="CD98" s="135" t="s">
        <v>13</v>
      </c>
      <c r="CE98" s="136"/>
      <c r="CF98" s="137"/>
      <c r="CG98" s="135" t="s">
        <v>5</v>
      </c>
      <c r="CH98" s="137"/>
      <c r="CI98" s="123" t="s">
        <v>13</v>
      </c>
      <c r="CJ98" s="124"/>
      <c r="CK98" s="125"/>
      <c r="CL98" s="123" t="s">
        <v>5</v>
      </c>
      <c r="CM98" s="125"/>
    </row>
    <row r="99" spans="1:91" hidden="1" x14ac:dyDescent="0.45">
      <c r="A99" s="146" t="s">
        <v>138</v>
      </c>
      <c r="B99" s="147"/>
      <c r="C99" s="147"/>
      <c r="D99" s="147"/>
      <c r="E99" s="135" t="s">
        <v>131</v>
      </c>
      <c r="F99" s="137"/>
      <c r="G99" s="81">
        <f>G104+G109</f>
        <v>0</v>
      </c>
      <c r="H99" s="82"/>
      <c r="I99" s="83"/>
      <c r="J99" s="84" t="e">
        <f>G99/G100</f>
        <v>#DIV/0!</v>
      </c>
      <c r="K99" s="85"/>
      <c r="L99" s="78">
        <f>L104+L109</f>
        <v>0</v>
      </c>
      <c r="M99" s="79"/>
      <c r="N99" s="80"/>
      <c r="O99" s="76" t="e">
        <f>L99/L100</f>
        <v>#DIV/0!</v>
      </c>
      <c r="P99" s="77"/>
      <c r="Q99" s="78">
        <f>Q104+Q109</f>
        <v>0</v>
      </c>
      <c r="R99" s="79"/>
      <c r="S99" s="80"/>
      <c r="T99" s="76" t="e">
        <f>Q99/Q100</f>
        <v>#DIV/0!</v>
      </c>
      <c r="U99" s="77"/>
      <c r="V99" s="78">
        <f>V104+V109</f>
        <v>0</v>
      </c>
      <c r="W99" s="79"/>
      <c r="X99" s="80"/>
      <c r="Y99" s="76" t="e">
        <f>V99/V100</f>
        <v>#DIV/0!</v>
      </c>
      <c r="Z99" s="77"/>
      <c r="AA99" s="81">
        <f>AA104+AA109</f>
        <v>0</v>
      </c>
      <c r="AB99" s="82"/>
      <c r="AC99" s="83"/>
      <c r="AD99" s="84" t="e">
        <f>AA99/AA100</f>
        <v>#DIV/0!</v>
      </c>
      <c r="AE99" s="85"/>
      <c r="AF99" s="78">
        <f>AF104+AF109</f>
        <v>0</v>
      </c>
      <c r="AG99" s="79"/>
      <c r="AH99" s="80"/>
      <c r="AI99" s="76" t="e">
        <f>AF99/AF100</f>
        <v>#DIV/0!</v>
      </c>
      <c r="AJ99" s="77"/>
      <c r="AK99" s="78">
        <f>AK104+AK109</f>
        <v>0</v>
      </c>
      <c r="AL99" s="79"/>
      <c r="AM99" s="80"/>
      <c r="AN99" s="76" t="e">
        <f>AK99/AK100</f>
        <v>#DIV/0!</v>
      </c>
      <c r="AO99" s="77"/>
      <c r="AP99" s="78">
        <f>AP104+AP109</f>
        <v>0</v>
      </c>
      <c r="AQ99" s="79"/>
      <c r="AR99" s="80"/>
      <c r="AS99" s="76" t="e">
        <f>AP99/AP100</f>
        <v>#DIV/0!</v>
      </c>
      <c r="AT99" s="77"/>
      <c r="AU99" s="81">
        <f>AU104+AU109</f>
        <v>0</v>
      </c>
      <c r="AV99" s="82"/>
      <c r="AW99" s="83"/>
      <c r="AX99" s="84" t="e">
        <f>AU99/AU100</f>
        <v>#DIV/0!</v>
      </c>
      <c r="AY99" s="85"/>
      <c r="AZ99" s="78">
        <f>AZ104+AZ109</f>
        <v>0</v>
      </c>
      <c r="BA99" s="79"/>
      <c r="BB99" s="80"/>
      <c r="BC99" s="76" t="e">
        <f>AZ99/AZ100</f>
        <v>#DIV/0!</v>
      </c>
      <c r="BD99" s="77"/>
      <c r="BE99" s="78">
        <f>BE104+BE109</f>
        <v>0</v>
      </c>
      <c r="BF99" s="79"/>
      <c r="BG99" s="80"/>
      <c r="BH99" s="76" t="e">
        <f>BE99/BE100</f>
        <v>#DIV/0!</v>
      </c>
      <c r="BI99" s="77"/>
      <c r="BJ99" s="78">
        <f>BJ104+BJ109</f>
        <v>0</v>
      </c>
      <c r="BK99" s="79"/>
      <c r="BL99" s="80"/>
      <c r="BM99" s="76" t="e">
        <f>BJ99/BJ100</f>
        <v>#DIV/0!</v>
      </c>
      <c r="BN99" s="77"/>
      <c r="BO99" s="81">
        <f>BO104+BO109</f>
        <v>0</v>
      </c>
      <c r="BP99" s="82"/>
      <c r="BQ99" s="83"/>
      <c r="BR99" s="84" t="e">
        <f>BO99/BO100</f>
        <v>#DIV/0!</v>
      </c>
      <c r="BS99" s="85"/>
      <c r="BT99" s="78">
        <f>BT104+BT109</f>
        <v>0</v>
      </c>
      <c r="BU99" s="79"/>
      <c r="BV99" s="80"/>
      <c r="BW99" s="76" t="e">
        <f>BT99/BT100</f>
        <v>#DIV/0!</v>
      </c>
      <c r="BX99" s="77"/>
      <c r="BY99" s="78">
        <f>BY104+BY109</f>
        <v>0</v>
      </c>
      <c r="BZ99" s="79"/>
      <c r="CA99" s="80"/>
      <c r="CB99" s="76" t="e">
        <f>BY99/BY100</f>
        <v>#DIV/0!</v>
      </c>
      <c r="CC99" s="77"/>
      <c r="CD99" s="78">
        <f>CD104+CD109</f>
        <v>0</v>
      </c>
      <c r="CE99" s="79"/>
      <c r="CF99" s="80"/>
      <c r="CG99" s="76" t="e">
        <f>CD99/CD100</f>
        <v>#DIV/0!</v>
      </c>
      <c r="CH99" s="77"/>
      <c r="CI99" s="81">
        <f>CI104+CI109</f>
        <v>0</v>
      </c>
      <c r="CJ99" s="82"/>
      <c r="CK99" s="83"/>
      <c r="CL99" s="84" t="e">
        <f>CI99/CI100</f>
        <v>#DIV/0!</v>
      </c>
      <c r="CM99" s="85"/>
    </row>
    <row r="100" spans="1:91" hidden="1" x14ac:dyDescent="0.45">
      <c r="A100" s="152"/>
      <c r="B100" s="153"/>
      <c r="C100" s="153"/>
      <c r="D100" s="153"/>
      <c r="E100" s="135" t="s">
        <v>93</v>
      </c>
      <c r="F100" s="137"/>
      <c r="G100" s="81">
        <f>G105+G110</f>
        <v>0</v>
      </c>
      <c r="H100" s="82"/>
      <c r="I100" s="83"/>
      <c r="J100" s="123"/>
      <c r="K100" s="125"/>
      <c r="L100" s="78">
        <f t="shared" ref="L100:L103" si="115">L105+L110</f>
        <v>0</v>
      </c>
      <c r="M100" s="79"/>
      <c r="N100" s="80"/>
      <c r="O100" s="109"/>
      <c r="P100" s="111"/>
      <c r="Q100" s="78">
        <f t="shared" ref="Q100:Q103" si="116">Q105+Q110</f>
        <v>0</v>
      </c>
      <c r="R100" s="79"/>
      <c r="S100" s="80"/>
      <c r="T100" s="109"/>
      <c r="U100" s="111"/>
      <c r="V100" s="78">
        <f t="shared" ref="V100:V103" si="117">V105+V110</f>
        <v>0</v>
      </c>
      <c r="W100" s="79"/>
      <c r="X100" s="80"/>
      <c r="Y100" s="109"/>
      <c r="Z100" s="111"/>
      <c r="AA100" s="81">
        <f>AA105+AA110</f>
        <v>0</v>
      </c>
      <c r="AB100" s="82"/>
      <c r="AC100" s="83"/>
      <c r="AD100" s="123"/>
      <c r="AE100" s="125"/>
      <c r="AF100" s="78">
        <f t="shared" ref="AF100:AF103" si="118">AF105+AF110</f>
        <v>0</v>
      </c>
      <c r="AG100" s="79"/>
      <c r="AH100" s="80"/>
      <c r="AI100" s="109"/>
      <c r="AJ100" s="111"/>
      <c r="AK100" s="78">
        <f t="shared" ref="AK100:AK103" si="119">AK105+AK110</f>
        <v>0</v>
      </c>
      <c r="AL100" s="79"/>
      <c r="AM100" s="80"/>
      <c r="AN100" s="109"/>
      <c r="AO100" s="111"/>
      <c r="AP100" s="78">
        <f t="shared" ref="AP100:AP103" si="120">AP105+AP110</f>
        <v>0</v>
      </c>
      <c r="AQ100" s="79"/>
      <c r="AR100" s="80"/>
      <c r="AS100" s="109"/>
      <c r="AT100" s="111"/>
      <c r="AU100" s="81">
        <f>AU105+AU110</f>
        <v>0</v>
      </c>
      <c r="AV100" s="82"/>
      <c r="AW100" s="83"/>
      <c r="AX100" s="123"/>
      <c r="AY100" s="125"/>
      <c r="AZ100" s="78">
        <f t="shared" ref="AZ100:AZ103" si="121">AZ105+AZ110</f>
        <v>0</v>
      </c>
      <c r="BA100" s="79"/>
      <c r="BB100" s="80"/>
      <c r="BC100" s="109"/>
      <c r="BD100" s="111"/>
      <c r="BE100" s="78">
        <f t="shared" ref="BE100:BE103" si="122">BE105+BE110</f>
        <v>0</v>
      </c>
      <c r="BF100" s="79"/>
      <c r="BG100" s="80"/>
      <c r="BH100" s="109"/>
      <c r="BI100" s="111"/>
      <c r="BJ100" s="78">
        <f t="shared" ref="BJ100:BJ103" si="123">BJ105+BJ110</f>
        <v>0</v>
      </c>
      <c r="BK100" s="79"/>
      <c r="BL100" s="80"/>
      <c r="BM100" s="109"/>
      <c r="BN100" s="111"/>
      <c r="BO100" s="81">
        <f>BO105+BO110</f>
        <v>0</v>
      </c>
      <c r="BP100" s="82"/>
      <c r="BQ100" s="83"/>
      <c r="BR100" s="123"/>
      <c r="BS100" s="125"/>
      <c r="BT100" s="78">
        <f t="shared" ref="BT100:BT103" si="124">BT105+BT110</f>
        <v>0</v>
      </c>
      <c r="BU100" s="79"/>
      <c r="BV100" s="80"/>
      <c r="BW100" s="109"/>
      <c r="BX100" s="111"/>
      <c r="BY100" s="78">
        <f t="shared" ref="BY100:BY103" si="125">BY105+BY110</f>
        <v>0</v>
      </c>
      <c r="BZ100" s="79"/>
      <c r="CA100" s="80"/>
      <c r="CB100" s="109"/>
      <c r="CC100" s="111"/>
      <c r="CD100" s="78">
        <f t="shared" ref="CD100:CD103" si="126">CD105+CD110</f>
        <v>0</v>
      </c>
      <c r="CE100" s="79"/>
      <c r="CF100" s="80"/>
      <c r="CG100" s="109"/>
      <c r="CH100" s="111"/>
      <c r="CI100" s="81">
        <f>CI105+CI110</f>
        <v>0</v>
      </c>
      <c r="CJ100" s="82"/>
      <c r="CK100" s="83"/>
      <c r="CL100" s="123"/>
      <c r="CM100" s="125"/>
    </row>
    <row r="101" spans="1:91" hidden="1" x14ac:dyDescent="0.45">
      <c r="A101" s="152"/>
      <c r="B101" s="153"/>
      <c r="C101" s="153"/>
      <c r="D101" s="153"/>
      <c r="E101" s="135" t="s">
        <v>132</v>
      </c>
      <c r="F101" s="137"/>
      <c r="G101" s="81">
        <f>G106+G111</f>
        <v>0</v>
      </c>
      <c r="H101" s="82"/>
      <c r="I101" s="83"/>
      <c r="J101" s="17"/>
      <c r="K101" s="18"/>
      <c r="L101" s="78">
        <f t="shared" si="115"/>
        <v>0</v>
      </c>
      <c r="M101" s="79"/>
      <c r="N101" s="80"/>
      <c r="O101" s="11"/>
      <c r="P101" s="12"/>
      <c r="Q101" s="78">
        <f t="shared" si="116"/>
        <v>0</v>
      </c>
      <c r="R101" s="79"/>
      <c r="S101" s="80"/>
      <c r="T101" s="11"/>
      <c r="U101" s="12"/>
      <c r="V101" s="78">
        <f t="shared" si="117"/>
        <v>0</v>
      </c>
      <c r="W101" s="79"/>
      <c r="X101" s="80"/>
      <c r="Y101" s="11"/>
      <c r="Z101" s="12"/>
      <c r="AA101" s="81">
        <f>AA106+AA111</f>
        <v>0</v>
      </c>
      <c r="AB101" s="82"/>
      <c r="AC101" s="83"/>
      <c r="AD101" s="17"/>
      <c r="AE101" s="18"/>
      <c r="AF101" s="78">
        <f t="shared" si="118"/>
        <v>0</v>
      </c>
      <c r="AG101" s="79"/>
      <c r="AH101" s="80"/>
      <c r="AI101" s="11"/>
      <c r="AJ101" s="12"/>
      <c r="AK101" s="78">
        <f t="shared" si="119"/>
        <v>0</v>
      </c>
      <c r="AL101" s="79"/>
      <c r="AM101" s="80"/>
      <c r="AN101" s="11"/>
      <c r="AO101" s="12"/>
      <c r="AP101" s="78">
        <f t="shared" si="120"/>
        <v>0</v>
      </c>
      <c r="AQ101" s="79"/>
      <c r="AR101" s="80"/>
      <c r="AS101" s="11"/>
      <c r="AT101" s="12"/>
      <c r="AU101" s="81">
        <f>AU106+AU111</f>
        <v>0</v>
      </c>
      <c r="AV101" s="82"/>
      <c r="AW101" s="83"/>
      <c r="AX101" s="17"/>
      <c r="AY101" s="18"/>
      <c r="AZ101" s="78">
        <f t="shared" si="121"/>
        <v>0</v>
      </c>
      <c r="BA101" s="79"/>
      <c r="BB101" s="80"/>
      <c r="BC101" s="11"/>
      <c r="BD101" s="12"/>
      <c r="BE101" s="78">
        <f t="shared" si="122"/>
        <v>0</v>
      </c>
      <c r="BF101" s="79"/>
      <c r="BG101" s="80"/>
      <c r="BH101" s="11"/>
      <c r="BI101" s="12"/>
      <c r="BJ101" s="78">
        <f t="shared" si="123"/>
        <v>0</v>
      </c>
      <c r="BK101" s="79"/>
      <c r="BL101" s="80"/>
      <c r="BM101" s="11"/>
      <c r="BN101" s="12"/>
      <c r="BO101" s="81">
        <f>BO106+BO111</f>
        <v>0</v>
      </c>
      <c r="BP101" s="82"/>
      <c r="BQ101" s="83"/>
      <c r="BR101" s="17"/>
      <c r="BS101" s="18"/>
      <c r="BT101" s="78">
        <f t="shared" si="124"/>
        <v>0</v>
      </c>
      <c r="BU101" s="79"/>
      <c r="BV101" s="80"/>
      <c r="BW101" s="11"/>
      <c r="BX101" s="12"/>
      <c r="BY101" s="78">
        <f t="shared" si="125"/>
        <v>0</v>
      </c>
      <c r="BZ101" s="79"/>
      <c r="CA101" s="80"/>
      <c r="CB101" s="11"/>
      <c r="CC101" s="12"/>
      <c r="CD101" s="78">
        <f t="shared" si="126"/>
        <v>0</v>
      </c>
      <c r="CE101" s="79"/>
      <c r="CF101" s="80"/>
      <c r="CG101" s="11"/>
      <c r="CH101" s="12"/>
      <c r="CI101" s="81">
        <f>CI106+CI111</f>
        <v>0</v>
      </c>
      <c r="CJ101" s="82"/>
      <c r="CK101" s="83"/>
      <c r="CL101" s="17"/>
      <c r="CM101" s="18"/>
    </row>
    <row r="102" spans="1:91" hidden="1" x14ac:dyDescent="0.45">
      <c r="A102" s="152"/>
      <c r="B102" s="153"/>
      <c r="C102" s="153"/>
      <c r="D102" s="153"/>
      <c r="E102" s="135" t="s">
        <v>133</v>
      </c>
      <c r="F102" s="137"/>
      <c r="G102" s="84" t="e">
        <f>G101/G99</f>
        <v>#DIV/0!</v>
      </c>
      <c r="H102" s="96"/>
      <c r="I102" s="85"/>
      <c r="J102" s="17"/>
      <c r="K102" s="18"/>
      <c r="L102" s="76" t="e">
        <f>L101/L99</f>
        <v>#DIV/0!</v>
      </c>
      <c r="M102" s="95"/>
      <c r="N102" s="77"/>
      <c r="O102" s="11"/>
      <c r="P102" s="12"/>
      <c r="Q102" s="76" t="e">
        <f>Q101/Q99</f>
        <v>#DIV/0!</v>
      </c>
      <c r="R102" s="95"/>
      <c r="S102" s="77"/>
      <c r="T102" s="11"/>
      <c r="U102" s="12"/>
      <c r="V102" s="76" t="e">
        <f>V101/V99</f>
        <v>#DIV/0!</v>
      </c>
      <c r="W102" s="95"/>
      <c r="X102" s="77"/>
      <c r="Y102" s="11"/>
      <c r="Z102" s="12"/>
      <c r="AA102" s="84" t="e">
        <f>AA101/AA99</f>
        <v>#DIV/0!</v>
      </c>
      <c r="AB102" s="96"/>
      <c r="AC102" s="85"/>
      <c r="AD102" s="17"/>
      <c r="AE102" s="18"/>
      <c r="AF102" s="76" t="e">
        <f>AF101/AF99</f>
        <v>#DIV/0!</v>
      </c>
      <c r="AG102" s="95"/>
      <c r="AH102" s="77"/>
      <c r="AI102" s="11"/>
      <c r="AJ102" s="12"/>
      <c r="AK102" s="76" t="e">
        <f>AK101/AK99</f>
        <v>#DIV/0!</v>
      </c>
      <c r="AL102" s="95"/>
      <c r="AM102" s="77"/>
      <c r="AN102" s="11"/>
      <c r="AO102" s="12"/>
      <c r="AP102" s="76" t="e">
        <f>AP101/AP99</f>
        <v>#DIV/0!</v>
      </c>
      <c r="AQ102" s="95"/>
      <c r="AR102" s="77"/>
      <c r="AS102" s="11"/>
      <c r="AT102" s="12"/>
      <c r="AU102" s="84" t="e">
        <f>AU101/AU99</f>
        <v>#DIV/0!</v>
      </c>
      <c r="AV102" s="96"/>
      <c r="AW102" s="85"/>
      <c r="AX102" s="17"/>
      <c r="AY102" s="18"/>
      <c r="AZ102" s="76" t="e">
        <f>AZ101/AZ99</f>
        <v>#DIV/0!</v>
      </c>
      <c r="BA102" s="95"/>
      <c r="BB102" s="77"/>
      <c r="BC102" s="11"/>
      <c r="BD102" s="12"/>
      <c r="BE102" s="76" t="e">
        <f>BE101/BE99</f>
        <v>#DIV/0!</v>
      </c>
      <c r="BF102" s="95"/>
      <c r="BG102" s="77"/>
      <c r="BH102" s="11"/>
      <c r="BI102" s="12"/>
      <c r="BJ102" s="76" t="e">
        <f>BJ101/BJ99</f>
        <v>#DIV/0!</v>
      </c>
      <c r="BK102" s="95"/>
      <c r="BL102" s="77"/>
      <c r="BM102" s="11"/>
      <c r="BN102" s="12"/>
      <c r="BO102" s="84" t="e">
        <f>BO101/BO99</f>
        <v>#DIV/0!</v>
      </c>
      <c r="BP102" s="96"/>
      <c r="BQ102" s="85"/>
      <c r="BR102" s="17"/>
      <c r="BS102" s="18"/>
      <c r="BT102" s="76" t="e">
        <f>BT101/BT99</f>
        <v>#DIV/0!</v>
      </c>
      <c r="BU102" s="95"/>
      <c r="BV102" s="77"/>
      <c r="BW102" s="11"/>
      <c r="BX102" s="12"/>
      <c r="BY102" s="76" t="e">
        <f>BY101/BY99</f>
        <v>#DIV/0!</v>
      </c>
      <c r="BZ102" s="95"/>
      <c r="CA102" s="77"/>
      <c r="CB102" s="11"/>
      <c r="CC102" s="12"/>
      <c r="CD102" s="76" t="e">
        <f>CD101/CD99</f>
        <v>#DIV/0!</v>
      </c>
      <c r="CE102" s="95"/>
      <c r="CF102" s="77"/>
      <c r="CG102" s="11"/>
      <c r="CH102" s="12"/>
      <c r="CI102" s="84" t="e">
        <f>CI101/CI99</f>
        <v>#DIV/0!</v>
      </c>
      <c r="CJ102" s="96"/>
      <c r="CK102" s="85"/>
      <c r="CL102" s="17"/>
      <c r="CM102" s="18"/>
    </row>
    <row r="103" spans="1:91" hidden="1" x14ac:dyDescent="0.45">
      <c r="A103" s="149"/>
      <c r="B103" s="150"/>
      <c r="C103" s="150"/>
      <c r="D103" s="150"/>
      <c r="E103" s="135" t="s">
        <v>98</v>
      </c>
      <c r="F103" s="137"/>
      <c r="G103" s="81">
        <f>G108+G113</f>
        <v>0</v>
      </c>
      <c r="H103" s="82"/>
      <c r="I103" s="83"/>
      <c r="J103" s="17"/>
      <c r="K103" s="18"/>
      <c r="L103" s="78">
        <f t="shared" si="115"/>
        <v>0</v>
      </c>
      <c r="M103" s="79"/>
      <c r="N103" s="80"/>
      <c r="O103" s="11"/>
      <c r="P103" s="12"/>
      <c r="Q103" s="78">
        <f t="shared" si="116"/>
        <v>0</v>
      </c>
      <c r="R103" s="79"/>
      <c r="S103" s="80"/>
      <c r="T103" s="11"/>
      <c r="U103" s="12"/>
      <c r="V103" s="78">
        <f t="shared" si="117"/>
        <v>0</v>
      </c>
      <c r="W103" s="79"/>
      <c r="X103" s="80"/>
      <c r="Y103" s="11"/>
      <c r="Z103" s="12"/>
      <c r="AA103" s="81">
        <f>AA108+AA113</f>
        <v>0</v>
      </c>
      <c r="AB103" s="82"/>
      <c r="AC103" s="83"/>
      <c r="AD103" s="17"/>
      <c r="AE103" s="18"/>
      <c r="AF103" s="78">
        <f t="shared" si="118"/>
        <v>0</v>
      </c>
      <c r="AG103" s="79"/>
      <c r="AH103" s="80"/>
      <c r="AI103" s="11"/>
      <c r="AJ103" s="12"/>
      <c r="AK103" s="78">
        <f t="shared" si="119"/>
        <v>0</v>
      </c>
      <c r="AL103" s="79"/>
      <c r="AM103" s="80"/>
      <c r="AN103" s="11"/>
      <c r="AO103" s="12"/>
      <c r="AP103" s="78">
        <f t="shared" si="120"/>
        <v>0</v>
      </c>
      <c r="AQ103" s="79"/>
      <c r="AR103" s="80"/>
      <c r="AS103" s="11"/>
      <c r="AT103" s="12"/>
      <c r="AU103" s="81">
        <f>AU108+AU113</f>
        <v>0</v>
      </c>
      <c r="AV103" s="82"/>
      <c r="AW103" s="83"/>
      <c r="AX103" s="17"/>
      <c r="AY103" s="18"/>
      <c r="AZ103" s="78">
        <f t="shared" si="121"/>
        <v>0</v>
      </c>
      <c r="BA103" s="79"/>
      <c r="BB103" s="80"/>
      <c r="BC103" s="11"/>
      <c r="BD103" s="12"/>
      <c r="BE103" s="78">
        <f t="shared" si="122"/>
        <v>0</v>
      </c>
      <c r="BF103" s="79"/>
      <c r="BG103" s="80"/>
      <c r="BH103" s="11"/>
      <c r="BI103" s="12"/>
      <c r="BJ103" s="78">
        <f t="shared" si="123"/>
        <v>0</v>
      </c>
      <c r="BK103" s="79"/>
      <c r="BL103" s="80"/>
      <c r="BM103" s="11"/>
      <c r="BN103" s="12"/>
      <c r="BO103" s="81">
        <f>BO108+BO113</f>
        <v>0</v>
      </c>
      <c r="BP103" s="82"/>
      <c r="BQ103" s="83"/>
      <c r="BR103" s="17"/>
      <c r="BS103" s="18"/>
      <c r="BT103" s="78">
        <f t="shared" si="124"/>
        <v>0</v>
      </c>
      <c r="BU103" s="79"/>
      <c r="BV103" s="80"/>
      <c r="BW103" s="11"/>
      <c r="BX103" s="12"/>
      <c r="BY103" s="78">
        <f t="shared" si="125"/>
        <v>0</v>
      </c>
      <c r="BZ103" s="79"/>
      <c r="CA103" s="80"/>
      <c r="CB103" s="11"/>
      <c r="CC103" s="12"/>
      <c r="CD103" s="78">
        <f t="shared" si="126"/>
        <v>0</v>
      </c>
      <c r="CE103" s="79"/>
      <c r="CF103" s="80"/>
      <c r="CG103" s="11"/>
      <c r="CH103" s="12"/>
      <c r="CI103" s="81">
        <f>CI108+CI113</f>
        <v>0</v>
      </c>
      <c r="CJ103" s="82"/>
      <c r="CK103" s="83"/>
      <c r="CL103" s="17"/>
      <c r="CM103" s="18"/>
    </row>
    <row r="104" spans="1:91" hidden="1" x14ac:dyDescent="0.45">
      <c r="A104" s="86" t="s">
        <v>30</v>
      </c>
      <c r="B104" s="86"/>
      <c r="C104" s="86" t="s">
        <v>43</v>
      </c>
      <c r="D104" s="86"/>
      <c r="E104" s="135" t="s">
        <v>131</v>
      </c>
      <c r="F104" s="137"/>
      <c r="G104" s="81">
        <f>AA104+AU104+BO104+CI104</f>
        <v>0</v>
      </c>
      <c r="H104" s="82"/>
      <c r="I104" s="83"/>
      <c r="J104" s="84" t="e">
        <f>G104/G105</f>
        <v>#DIV/0!</v>
      </c>
      <c r="K104" s="85"/>
      <c r="L104" s="78">
        <f>L114+L122</f>
        <v>0</v>
      </c>
      <c r="M104" s="110"/>
      <c r="N104" s="111"/>
      <c r="O104" s="76" t="e">
        <f>L104/L105</f>
        <v>#DIV/0!</v>
      </c>
      <c r="P104" s="77"/>
      <c r="Q104" s="78">
        <f>Q114+Q122</f>
        <v>0</v>
      </c>
      <c r="R104" s="110"/>
      <c r="S104" s="111"/>
      <c r="T104" s="76" t="e">
        <f>Q104/Q105</f>
        <v>#DIV/0!</v>
      </c>
      <c r="U104" s="77"/>
      <c r="V104" s="78">
        <f>V114+V122</f>
        <v>0</v>
      </c>
      <c r="W104" s="110"/>
      <c r="X104" s="111"/>
      <c r="Y104" s="76" t="e">
        <f>V104/V105</f>
        <v>#DIV/0!</v>
      </c>
      <c r="Z104" s="77"/>
      <c r="AA104" s="81">
        <f>L104+Q104+V104</f>
        <v>0</v>
      </c>
      <c r="AB104" s="82"/>
      <c r="AC104" s="83"/>
      <c r="AD104" s="84" t="e">
        <f>AA104/AA105</f>
        <v>#DIV/0!</v>
      </c>
      <c r="AE104" s="85"/>
      <c r="AF104" s="78">
        <f>AF114+AF122</f>
        <v>0</v>
      </c>
      <c r="AG104" s="110"/>
      <c r="AH104" s="111"/>
      <c r="AI104" s="76" t="e">
        <f>AF104/AF105</f>
        <v>#DIV/0!</v>
      </c>
      <c r="AJ104" s="77"/>
      <c r="AK104" s="78">
        <f>AK114+AK122</f>
        <v>0</v>
      </c>
      <c r="AL104" s="110"/>
      <c r="AM104" s="111"/>
      <c r="AN104" s="76" t="e">
        <f>AK104/AK105</f>
        <v>#DIV/0!</v>
      </c>
      <c r="AO104" s="77"/>
      <c r="AP104" s="78">
        <f>AP114+AP122</f>
        <v>0</v>
      </c>
      <c r="AQ104" s="110"/>
      <c r="AR104" s="111"/>
      <c r="AS104" s="76" t="e">
        <f>AP104/AP105</f>
        <v>#DIV/0!</v>
      </c>
      <c r="AT104" s="77"/>
      <c r="AU104" s="81">
        <f>AF104+AK104+AP104</f>
        <v>0</v>
      </c>
      <c r="AV104" s="82"/>
      <c r="AW104" s="83"/>
      <c r="AX104" s="84" t="e">
        <f>AU104/AU105</f>
        <v>#DIV/0!</v>
      </c>
      <c r="AY104" s="85"/>
      <c r="AZ104" s="78">
        <f>AZ114+AZ122</f>
        <v>0</v>
      </c>
      <c r="BA104" s="110"/>
      <c r="BB104" s="111"/>
      <c r="BC104" s="76" t="e">
        <f>AZ104/AZ105</f>
        <v>#DIV/0!</v>
      </c>
      <c r="BD104" s="77"/>
      <c r="BE104" s="78">
        <f>BE114+BE122</f>
        <v>0</v>
      </c>
      <c r="BF104" s="110"/>
      <c r="BG104" s="111"/>
      <c r="BH104" s="76" t="e">
        <f>BE104/BE105</f>
        <v>#DIV/0!</v>
      </c>
      <c r="BI104" s="77"/>
      <c r="BJ104" s="78">
        <f>BJ114+BJ122</f>
        <v>0</v>
      </c>
      <c r="BK104" s="110"/>
      <c r="BL104" s="111"/>
      <c r="BM104" s="76" t="e">
        <f>BJ104/BJ105</f>
        <v>#DIV/0!</v>
      </c>
      <c r="BN104" s="77"/>
      <c r="BO104" s="81">
        <f>AZ104+BE104+BJ104</f>
        <v>0</v>
      </c>
      <c r="BP104" s="82"/>
      <c r="BQ104" s="83"/>
      <c r="BR104" s="84" t="e">
        <f>BO104/BO105</f>
        <v>#DIV/0!</v>
      </c>
      <c r="BS104" s="85"/>
      <c r="BT104" s="78">
        <f>BT114+BT122</f>
        <v>0</v>
      </c>
      <c r="BU104" s="110"/>
      <c r="BV104" s="111"/>
      <c r="BW104" s="76" t="e">
        <f>BT104/BT105</f>
        <v>#DIV/0!</v>
      </c>
      <c r="BX104" s="77"/>
      <c r="BY104" s="78">
        <f>BY114+BY122</f>
        <v>0</v>
      </c>
      <c r="BZ104" s="110"/>
      <c r="CA104" s="111"/>
      <c r="CB104" s="76" t="e">
        <f>BY104/BY105</f>
        <v>#DIV/0!</v>
      </c>
      <c r="CC104" s="77"/>
      <c r="CD104" s="78">
        <f>CD114+CD122</f>
        <v>0</v>
      </c>
      <c r="CE104" s="110"/>
      <c r="CF104" s="111"/>
      <c r="CG104" s="76" t="e">
        <f>CD104/CD105</f>
        <v>#DIV/0!</v>
      </c>
      <c r="CH104" s="77"/>
      <c r="CI104" s="81">
        <f>BT104+BY104+CD104</f>
        <v>0</v>
      </c>
      <c r="CJ104" s="82"/>
      <c r="CK104" s="83"/>
      <c r="CL104" s="84" t="e">
        <f>CI104/CI105</f>
        <v>#DIV/0!</v>
      </c>
      <c r="CM104" s="85"/>
    </row>
    <row r="105" spans="1:91" ht="19.95" hidden="1" customHeight="1" x14ac:dyDescent="0.45">
      <c r="A105" s="86"/>
      <c r="B105" s="86"/>
      <c r="C105" s="86"/>
      <c r="D105" s="86"/>
      <c r="E105" s="135" t="s">
        <v>93</v>
      </c>
      <c r="F105" s="137"/>
      <c r="G105" s="81">
        <f>AA105+AU105+BO105+CI105</f>
        <v>0</v>
      </c>
      <c r="H105" s="82"/>
      <c r="I105" s="83"/>
      <c r="J105" s="13"/>
      <c r="K105" s="14"/>
      <c r="L105" s="78">
        <f>SUMIFS(予算!LABEU,予算!対象ユーザー名,D!$K$1,予算!予算月,D!L$97)</f>
        <v>0</v>
      </c>
      <c r="M105" s="79"/>
      <c r="N105" s="80"/>
      <c r="O105" s="15"/>
      <c r="P105" s="16"/>
      <c r="Q105" s="78">
        <f>SUMIFS(予算!LABEU,予算!対象ユーザー名,D!$K$1,予算!予算月,D!Q$97)</f>
        <v>0</v>
      </c>
      <c r="R105" s="79"/>
      <c r="S105" s="80"/>
      <c r="T105" s="15"/>
      <c r="U105" s="16"/>
      <c r="V105" s="78">
        <f>SUMIFS(予算!LABEU,予算!対象ユーザー名,D!$K$1,予算!予算月,D!V$97)</f>
        <v>0</v>
      </c>
      <c r="W105" s="79"/>
      <c r="X105" s="80"/>
      <c r="Y105" s="15"/>
      <c r="Z105" s="16"/>
      <c r="AA105" s="81">
        <f>L105+Q105+V105</f>
        <v>0</v>
      </c>
      <c r="AB105" s="82"/>
      <c r="AC105" s="83"/>
      <c r="AD105" s="13"/>
      <c r="AE105" s="14"/>
      <c r="AF105" s="78">
        <f>SUMIFS(予算!LABEU,予算!対象ユーザー名,D!$K$1,予算!予算月,D!AF$97)</f>
        <v>0</v>
      </c>
      <c r="AG105" s="79"/>
      <c r="AH105" s="80"/>
      <c r="AI105" s="15"/>
      <c r="AJ105" s="16"/>
      <c r="AK105" s="78">
        <f>SUMIFS(予算!LABEU,予算!対象ユーザー名,D!$K$1,予算!予算月,D!AK$97)</f>
        <v>0</v>
      </c>
      <c r="AL105" s="79"/>
      <c r="AM105" s="80"/>
      <c r="AN105" s="15"/>
      <c r="AO105" s="16"/>
      <c r="AP105" s="78">
        <f>SUMIFS(予算!LABEU,予算!対象ユーザー名,D!$K$1,予算!予算月,D!AP$97)</f>
        <v>0</v>
      </c>
      <c r="AQ105" s="79"/>
      <c r="AR105" s="80"/>
      <c r="AS105" s="15"/>
      <c r="AT105" s="16"/>
      <c r="AU105" s="81">
        <f>AF105+AK105+AP105</f>
        <v>0</v>
      </c>
      <c r="AV105" s="82"/>
      <c r="AW105" s="83"/>
      <c r="AX105" s="13"/>
      <c r="AY105" s="14"/>
      <c r="AZ105" s="78">
        <f>SUMIFS(予算!LABEU,予算!対象ユーザー名,D!$K$1,予算!予算月,D!AZ$97)</f>
        <v>0</v>
      </c>
      <c r="BA105" s="79"/>
      <c r="BB105" s="80"/>
      <c r="BC105" s="15"/>
      <c r="BD105" s="16"/>
      <c r="BE105" s="78">
        <f>SUMIFS(予算!LABEU,予算!対象ユーザー名,D!$K$1,予算!予算月,D!BE$97)</f>
        <v>0</v>
      </c>
      <c r="BF105" s="79"/>
      <c r="BG105" s="80"/>
      <c r="BH105" s="15"/>
      <c r="BI105" s="16"/>
      <c r="BJ105" s="78">
        <f>SUMIFS(予算!LABEU,予算!対象ユーザー名,D!$K$1,予算!予算月,D!BJ$97)</f>
        <v>0</v>
      </c>
      <c r="BK105" s="79"/>
      <c r="BL105" s="80"/>
      <c r="BM105" s="15"/>
      <c r="BN105" s="16"/>
      <c r="BO105" s="81">
        <f>AZ105+BE105+BJ105</f>
        <v>0</v>
      </c>
      <c r="BP105" s="82"/>
      <c r="BQ105" s="83"/>
      <c r="BR105" s="13"/>
      <c r="BS105" s="14"/>
      <c r="BT105" s="78">
        <f>SUMIFS(予算!LABEU,予算!対象ユーザー名,D!$K$1,予算!予算月,D!BT$97)</f>
        <v>0</v>
      </c>
      <c r="BU105" s="79"/>
      <c r="BV105" s="80"/>
      <c r="BW105" s="15"/>
      <c r="BX105" s="16"/>
      <c r="BY105" s="78">
        <f>SUMIFS(予算!LABEU,予算!対象ユーザー名,D!$K$1,予算!予算月,D!BY$97)</f>
        <v>0</v>
      </c>
      <c r="BZ105" s="79"/>
      <c r="CA105" s="80"/>
      <c r="CB105" s="15"/>
      <c r="CC105" s="16"/>
      <c r="CD105" s="78">
        <f>SUMIFS(予算!LABEU,予算!対象ユーザー名,D!$K$1,予算!予算月,D!CD$97)</f>
        <v>0</v>
      </c>
      <c r="CE105" s="79"/>
      <c r="CF105" s="80"/>
      <c r="CG105" s="15"/>
      <c r="CH105" s="16"/>
      <c r="CI105" s="81">
        <f>BT105+BY105+CD105</f>
        <v>0</v>
      </c>
      <c r="CJ105" s="82"/>
      <c r="CK105" s="83"/>
      <c r="CL105" s="13"/>
      <c r="CM105" s="14"/>
    </row>
    <row r="106" spans="1:91" ht="19.95" hidden="1" customHeight="1" x14ac:dyDescent="0.45">
      <c r="A106" s="86"/>
      <c r="B106" s="86"/>
      <c r="C106" s="86"/>
      <c r="D106" s="86"/>
      <c r="E106" s="135" t="s">
        <v>132</v>
      </c>
      <c r="F106" s="137"/>
      <c r="G106" s="81">
        <f>AA106+AU106+BO106+CI106</f>
        <v>0</v>
      </c>
      <c r="H106" s="82"/>
      <c r="I106" s="83"/>
      <c r="J106" s="81"/>
      <c r="K106" s="83"/>
      <c r="L106" s="78">
        <f>L115+L123</f>
        <v>0</v>
      </c>
      <c r="M106" s="110"/>
      <c r="N106" s="111"/>
      <c r="O106" s="78"/>
      <c r="P106" s="80"/>
      <c r="Q106" s="78">
        <f>Q115+Q123</f>
        <v>0</v>
      </c>
      <c r="R106" s="110"/>
      <c r="S106" s="111"/>
      <c r="T106" s="78"/>
      <c r="U106" s="80"/>
      <c r="V106" s="78">
        <f>V115+V123</f>
        <v>0</v>
      </c>
      <c r="W106" s="110"/>
      <c r="X106" s="111"/>
      <c r="Y106" s="78"/>
      <c r="Z106" s="80"/>
      <c r="AA106" s="81">
        <f>L106+Q106+V106</f>
        <v>0</v>
      </c>
      <c r="AB106" s="82"/>
      <c r="AC106" s="83"/>
      <c r="AD106" s="81"/>
      <c r="AE106" s="83"/>
      <c r="AF106" s="78">
        <f>AF115+AF123</f>
        <v>0</v>
      </c>
      <c r="AG106" s="110"/>
      <c r="AH106" s="111"/>
      <c r="AI106" s="78"/>
      <c r="AJ106" s="80"/>
      <c r="AK106" s="78">
        <f>AK115+AK123</f>
        <v>0</v>
      </c>
      <c r="AL106" s="110"/>
      <c r="AM106" s="111"/>
      <c r="AN106" s="78"/>
      <c r="AO106" s="80"/>
      <c r="AP106" s="78">
        <f>AP115+AP123</f>
        <v>0</v>
      </c>
      <c r="AQ106" s="110"/>
      <c r="AR106" s="111"/>
      <c r="AS106" s="78"/>
      <c r="AT106" s="80"/>
      <c r="AU106" s="81">
        <f>AF106+AK106+AP106</f>
        <v>0</v>
      </c>
      <c r="AV106" s="82"/>
      <c r="AW106" s="83"/>
      <c r="AX106" s="81"/>
      <c r="AY106" s="83"/>
      <c r="AZ106" s="78">
        <f>AZ115+AZ123</f>
        <v>0</v>
      </c>
      <c r="BA106" s="110"/>
      <c r="BB106" s="111"/>
      <c r="BC106" s="78"/>
      <c r="BD106" s="80"/>
      <c r="BE106" s="78">
        <f>BE115+BE123</f>
        <v>0</v>
      </c>
      <c r="BF106" s="110"/>
      <c r="BG106" s="111"/>
      <c r="BH106" s="78"/>
      <c r="BI106" s="80"/>
      <c r="BJ106" s="78">
        <f>BJ115+BJ123</f>
        <v>0</v>
      </c>
      <c r="BK106" s="110"/>
      <c r="BL106" s="111"/>
      <c r="BM106" s="78"/>
      <c r="BN106" s="80"/>
      <c r="BO106" s="81">
        <f>AZ106+BE106+BJ106</f>
        <v>0</v>
      </c>
      <c r="BP106" s="82"/>
      <c r="BQ106" s="83"/>
      <c r="BR106" s="81"/>
      <c r="BS106" s="83"/>
      <c r="BT106" s="78">
        <f>BT115+BT123</f>
        <v>0</v>
      </c>
      <c r="BU106" s="110"/>
      <c r="BV106" s="111"/>
      <c r="BW106" s="78"/>
      <c r="BX106" s="80"/>
      <c r="BY106" s="78">
        <f>BY115+BY123</f>
        <v>0</v>
      </c>
      <c r="BZ106" s="110"/>
      <c r="CA106" s="111"/>
      <c r="CB106" s="78"/>
      <c r="CC106" s="80"/>
      <c r="CD106" s="78">
        <f>CD115+CD123</f>
        <v>0</v>
      </c>
      <c r="CE106" s="110"/>
      <c r="CF106" s="111"/>
      <c r="CG106" s="78"/>
      <c r="CH106" s="80"/>
      <c r="CI106" s="81">
        <f>BT106+BY106+CD106</f>
        <v>0</v>
      </c>
      <c r="CJ106" s="82"/>
      <c r="CK106" s="83"/>
      <c r="CL106" s="81"/>
      <c r="CM106" s="83"/>
    </row>
    <row r="107" spans="1:91" ht="19.95" hidden="1" customHeight="1" x14ac:dyDescent="0.45">
      <c r="A107" s="86"/>
      <c r="B107" s="86"/>
      <c r="C107" s="86"/>
      <c r="D107" s="86"/>
      <c r="E107" s="135" t="s">
        <v>133</v>
      </c>
      <c r="F107" s="137"/>
      <c r="G107" s="84" t="e">
        <f>G106/G104</f>
        <v>#DIV/0!</v>
      </c>
      <c r="H107" s="96"/>
      <c r="I107" s="85"/>
      <c r="J107" s="17"/>
      <c r="K107" s="18"/>
      <c r="L107" s="76" t="e">
        <f>L106/L104</f>
        <v>#DIV/0!</v>
      </c>
      <c r="M107" s="95"/>
      <c r="N107" s="77"/>
      <c r="O107" s="11"/>
      <c r="P107" s="12"/>
      <c r="Q107" s="76" t="e">
        <f>Q106/Q104</f>
        <v>#DIV/0!</v>
      </c>
      <c r="R107" s="95"/>
      <c r="S107" s="77"/>
      <c r="T107" s="11"/>
      <c r="U107" s="12"/>
      <c r="V107" s="76" t="e">
        <f>V106/V104</f>
        <v>#DIV/0!</v>
      </c>
      <c r="W107" s="95"/>
      <c r="X107" s="77"/>
      <c r="Y107" s="11"/>
      <c r="Z107" s="12"/>
      <c r="AA107" s="84" t="e">
        <f>AA106/AA104</f>
        <v>#DIV/0!</v>
      </c>
      <c r="AB107" s="96"/>
      <c r="AC107" s="85"/>
      <c r="AD107" s="17"/>
      <c r="AE107" s="18"/>
      <c r="AF107" s="76" t="e">
        <f>AF106/AF104</f>
        <v>#DIV/0!</v>
      </c>
      <c r="AG107" s="95"/>
      <c r="AH107" s="77"/>
      <c r="AI107" s="11"/>
      <c r="AJ107" s="12"/>
      <c r="AK107" s="76" t="e">
        <f>AK106/AK104</f>
        <v>#DIV/0!</v>
      </c>
      <c r="AL107" s="95"/>
      <c r="AM107" s="77"/>
      <c r="AN107" s="11"/>
      <c r="AO107" s="12"/>
      <c r="AP107" s="76" t="e">
        <f>AP106/AP104</f>
        <v>#DIV/0!</v>
      </c>
      <c r="AQ107" s="95"/>
      <c r="AR107" s="77"/>
      <c r="AS107" s="11"/>
      <c r="AT107" s="12"/>
      <c r="AU107" s="84" t="e">
        <f>AU106/AU104</f>
        <v>#DIV/0!</v>
      </c>
      <c r="AV107" s="96"/>
      <c r="AW107" s="85"/>
      <c r="AX107" s="17"/>
      <c r="AY107" s="18"/>
      <c r="AZ107" s="76" t="e">
        <f>AZ106/AZ104</f>
        <v>#DIV/0!</v>
      </c>
      <c r="BA107" s="95"/>
      <c r="BB107" s="77"/>
      <c r="BC107" s="11"/>
      <c r="BD107" s="12"/>
      <c r="BE107" s="76" t="e">
        <f>BE106/BE104</f>
        <v>#DIV/0!</v>
      </c>
      <c r="BF107" s="95"/>
      <c r="BG107" s="77"/>
      <c r="BH107" s="11"/>
      <c r="BI107" s="12"/>
      <c r="BJ107" s="76" t="e">
        <f>BJ106/BJ104</f>
        <v>#DIV/0!</v>
      </c>
      <c r="BK107" s="95"/>
      <c r="BL107" s="77"/>
      <c r="BM107" s="11"/>
      <c r="BN107" s="12"/>
      <c r="BO107" s="84" t="e">
        <f>BO106/BO104</f>
        <v>#DIV/0!</v>
      </c>
      <c r="BP107" s="96"/>
      <c r="BQ107" s="85"/>
      <c r="BR107" s="17"/>
      <c r="BS107" s="18"/>
      <c r="BT107" s="76" t="e">
        <f>BT106/BT104</f>
        <v>#DIV/0!</v>
      </c>
      <c r="BU107" s="95"/>
      <c r="BV107" s="77"/>
      <c r="BW107" s="11"/>
      <c r="BX107" s="12"/>
      <c r="BY107" s="76" t="e">
        <f>BY106/BY104</f>
        <v>#DIV/0!</v>
      </c>
      <c r="BZ107" s="95"/>
      <c r="CA107" s="77"/>
      <c r="CB107" s="11"/>
      <c r="CC107" s="12"/>
      <c r="CD107" s="76" t="e">
        <f>CD106/CD104</f>
        <v>#DIV/0!</v>
      </c>
      <c r="CE107" s="95"/>
      <c r="CF107" s="77"/>
      <c r="CG107" s="11"/>
      <c r="CH107" s="12"/>
      <c r="CI107" s="84" t="e">
        <f>CI106/CI104</f>
        <v>#DIV/0!</v>
      </c>
      <c r="CJ107" s="96"/>
      <c r="CK107" s="85"/>
      <c r="CL107" s="17"/>
      <c r="CM107" s="18"/>
    </row>
    <row r="108" spans="1:91" hidden="1" x14ac:dyDescent="0.45">
      <c r="A108" s="86"/>
      <c r="B108" s="86"/>
      <c r="C108" s="86"/>
      <c r="D108" s="86"/>
      <c r="E108" s="135" t="s">
        <v>98</v>
      </c>
      <c r="F108" s="137"/>
      <c r="G108" s="81">
        <f>AA108+AU108+BO108+CI108</f>
        <v>0</v>
      </c>
      <c r="H108" s="82"/>
      <c r="I108" s="83"/>
      <c r="J108" s="17"/>
      <c r="K108" s="18"/>
      <c r="L108" s="78">
        <f>L117+L125</f>
        <v>0</v>
      </c>
      <c r="M108" s="110"/>
      <c r="N108" s="111"/>
      <c r="O108" s="11"/>
      <c r="P108" s="12"/>
      <c r="Q108" s="78">
        <f>Q117+Q125</f>
        <v>0</v>
      </c>
      <c r="R108" s="110"/>
      <c r="S108" s="111"/>
      <c r="T108" s="11"/>
      <c r="U108" s="12"/>
      <c r="V108" s="78">
        <f>V117+V125</f>
        <v>0</v>
      </c>
      <c r="W108" s="110"/>
      <c r="X108" s="111"/>
      <c r="Y108" s="11"/>
      <c r="Z108" s="12"/>
      <c r="AA108" s="81">
        <f>L108+Q108+V108</f>
        <v>0</v>
      </c>
      <c r="AB108" s="82"/>
      <c r="AC108" s="83"/>
      <c r="AD108" s="17"/>
      <c r="AE108" s="18"/>
      <c r="AF108" s="78">
        <f>AF117+AF125</f>
        <v>0</v>
      </c>
      <c r="AG108" s="110"/>
      <c r="AH108" s="111"/>
      <c r="AI108" s="11"/>
      <c r="AJ108" s="12"/>
      <c r="AK108" s="78">
        <f>AK117+AK125</f>
        <v>0</v>
      </c>
      <c r="AL108" s="110"/>
      <c r="AM108" s="111"/>
      <c r="AN108" s="11"/>
      <c r="AO108" s="12"/>
      <c r="AP108" s="78">
        <f>AP117+AP125</f>
        <v>0</v>
      </c>
      <c r="AQ108" s="110"/>
      <c r="AR108" s="111"/>
      <c r="AS108" s="11"/>
      <c r="AT108" s="12"/>
      <c r="AU108" s="81">
        <f>AF108+AK108+AP108</f>
        <v>0</v>
      </c>
      <c r="AV108" s="82"/>
      <c r="AW108" s="83"/>
      <c r="AX108" s="17"/>
      <c r="AY108" s="18"/>
      <c r="AZ108" s="78">
        <f>AZ117+AZ125</f>
        <v>0</v>
      </c>
      <c r="BA108" s="110"/>
      <c r="BB108" s="111"/>
      <c r="BC108" s="11"/>
      <c r="BD108" s="12"/>
      <c r="BE108" s="78">
        <f>BE117+BE125</f>
        <v>0</v>
      </c>
      <c r="BF108" s="110"/>
      <c r="BG108" s="111"/>
      <c r="BH108" s="11"/>
      <c r="BI108" s="12"/>
      <c r="BJ108" s="78">
        <f>BJ117+BJ125</f>
        <v>0</v>
      </c>
      <c r="BK108" s="110"/>
      <c r="BL108" s="111"/>
      <c r="BM108" s="11"/>
      <c r="BN108" s="12"/>
      <c r="BO108" s="81">
        <f>AZ108+BE108+BJ108</f>
        <v>0</v>
      </c>
      <c r="BP108" s="82"/>
      <c r="BQ108" s="83"/>
      <c r="BR108" s="17"/>
      <c r="BS108" s="18"/>
      <c r="BT108" s="78">
        <f>BT117+BT125</f>
        <v>0</v>
      </c>
      <c r="BU108" s="110"/>
      <c r="BV108" s="111"/>
      <c r="BW108" s="11"/>
      <c r="BX108" s="12"/>
      <c r="BY108" s="78">
        <f>BY117+BY125</f>
        <v>0</v>
      </c>
      <c r="BZ108" s="110"/>
      <c r="CA108" s="111"/>
      <c r="CB108" s="11"/>
      <c r="CC108" s="12"/>
      <c r="CD108" s="78">
        <f>CD117+CD125</f>
        <v>0</v>
      </c>
      <c r="CE108" s="110"/>
      <c r="CF108" s="111"/>
      <c r="CG108" s="11"/>
      <c r="CH108" s="12"/>
      <c r="CI108" s="81">
        <f>BT108+BY108+CD108</f>
        <v>0</v>
      </c>
      <c r="CJ108" s="82"/>
      <c r="CK108" s="83"/>
      <c r="CL108" s="17"/>
      <c r="CM108" s="18"/>
    </row>
    <row r="109" spans="1:91" hidden="1" x14ac:dyDescent="0.45">
      <c r="A109" s="86"/>
      <c r="B109" s="86"/>
      <c r="C109" s="86" t="s">
        <v>44</v>
      </c>
      <c r="D109" s="86"/>
      <c r="E109" s="135" t="s">
        <v>131</v>
      </c>
      <c r="F109" s="137"/>
      <c r="G109" s="81">
        <f t="shared" ref="G109:G126" si="127">AA109+AU109+BO109+CI109</f>
        <v>0</v>
      </c>
      <c r="H109" s="82"/>
      <c r="I109" s="83"/>
      <c r="J109" s="84" t="e">
        <f>G109/G110</f>
        <v>#DIV/0!</v>
      </c>
      <c r="K109" s="85"/>
      <c r="L109" s="78">
        <f>L118+L126</f>
        <v>0</v>
      </c>
      <c r="M109" s="110"/>
      <c r="N109" s="111"/>
      <c r="O109" s="76" t="e">
        <f>L109/L110</f>
        <v>#DIV/0!</v>
      </c>
      <c r="P109" s="77"/>
      <c r="Q109" s="78">
        <f>Q118+Q126</f>
        <v>0</v>
      </c>
      <c r="R109" s="110"/>
      <c r="S109" s="111"/>
      <c r="T109" s="76" t="e">
        <f>Q109/Q110</f>
        <v>#DIV/0!</v>
      </c>
      <c r="U109" s="77"/>
      <c r="V109" s="78">
        <f>V118+V126</f>
        <v>0</v>
      </c>
      <c r="W109" s="110"/>
      <c r="X109" s="111"/>
      <c r="Y109" s="76" t="e">
        <f>V109/V110</f>
        <v>#DIV/0!</v>
      </c>
      <c r="Z109" s="77"/>
      <c r="AA109" s="81">
        <f t="shared" ref="AA109:AA126" si="128">L109+Q109+V109</f>
        <v>0</v>
      </c>
      <c r="AB109" s="82"/>
      <c r="AC109" s="83"/>
      <c r="AD109" s="84" t="e">
        <f>AA109/AA110</f>
        <v>#DIV/0!</v>
      </c>
      <c r="AE109" s="85"/>
      <c r="AF109" s="78">
        <f>AF118+AF126</f>
        <v>0</v>
      </c>
      <c r="AG109" s="110"/>
      <c r="AH109" s="111"/>
      <c r="AI109" s="76" t="e">
        <f>AF109/AF110</f>
        <v>#DIV/0!</v>
      </c>
      <c r="AJ109" s="77"/>
      <c r="AK109" s="78">
        <f>AK118+AK126</f>
        <v>0</v>
      </c>
      <c r="AL109" s="110"/>
      <c r="AM109" s="111"/>
      <c r="AN109" s="76" t="e">
        <f>AK109/AK110</f>
        <v>#DIV/0!</v>
      </c>
      <c r="AO109" s="77"/>
      <c r="AP109" s="78">
        <f>AP118+AP126</f>
        <v>0</v>
      </c>
      <c r="AQ109" s="110"/>
      <c r="AR109" s="111"/>
      <c r="AS109" s="76" t="e">
        <f>AP109/AP110</f>
        <v>#DIV/0!</v>
      </c>
      <c r="AT109" s="77"/>
      <c r="AU109" s="81">
        <f t="shared" ref="AU109:AU126" si="129">AF109+AK109+AP109</f>
        <v>0</v>
      </c>
      <c r="AV109" s="82"/>
      <c r="AW109" s="83"/>
      <c r="AX109" s="84" t="e">
        <f>AU109/AU110</f>
        <v>#DIV/0!</v>
      </c>
      <c r="AY109" s="85"/>
      <c r="AZ109" s="78">
        <f>AZ118+AZ126</f>
        <v>0</v>
      </c>
      <c r="BA109" s="110"/>
      <c r="BB109" s="111"/>
      <c r="BC109" s="76" t="e">
        <f>AZ109/AZ110</f>
        <v>#DIV/0!</v>
      </c>
      <c r="BD109" s="77"/>
      <c r="BE109" s="78">
        <f>BE118+BE126</f>
        <v>0</v>
      </c>
      <c r="BF109" s="110"/>
      <c r="BG109" s="111"/>
      <c r="BH109" s="76" t="e">
        <f>BE109/BE110</f>
        <v>#DIV/0!</v>
      </c>
      <c r="BI109" s="77"/>
      <c r="BJ109" s="78">
        <f>BJ118+BJ126</f>
        <v>0</v>
      </c>
      <c r="BK109" s="110"/>
      <c r="BL109" s="111"/>
      <c r="BM109" s="76" t="e">
        <f>BJ109/BJ110</f>
        <v>#DIV/0!</v>
      </c>
      <c r="BN109" s="77"/>
      <c r="BO109" s="81">
        <f t="shared" ref="BO109:BO126" si="130">AZ109+BE109+BJ109</f>
        <v>0</v>
      </c>
      <c r="BP109" s="82"/>
      <c r="BQ109" s="83"/>
      <c r="BR109" s="84" t="e">
        <f>BO109/BO110</f>
        <v>#DIV/0!</v>
      </c>
      <c r="BS109" s="85"/>
      <c r="BT109" s="78">
        <f>BT118+BT126</f>
        <v>0</v>
      </c>
      <c r="BU109" s="110"/>
      <c r="BV109" s="111"/>
      <c r="BW109" s="76" t="e">
        <f>BT109/BT110</f>
        <v>#DIV/0!</v>
      </c>
      <c r="BX109" s="77"/>
      <c r="BY109" s="78">
        <f>BY118+BY126</f>
        <v>0</v>
      </c>
      <c r="BZ109" s="110"/>
      <c r="CA109" s="111"/>
      <c r="CB109" s="76" t="e">
        <f>BY109/BY110</f>
        <v>#DIV/0!</v>
      </c>
      <c r="CC109" s="77"/>
      <c r="CD109" s="78">
        <f>CD118+CD126</f>
        <v>0</v>
      </c>
      <c r="CE109" s="110"/>
      <c r="CF109" s="111"/>
      <c r="CG109" s="76" t="e">
        <f>CD109/CD110</f>
        <v>#DIV/0!</v>
      </c>
      <c r="CH109" s="77"/>
      <c r="CI109" s="81">
        <f t="shared" ref="CI109:CI126" si="131">BT109+BY109+CD109</f>
        <v>0</v>
      </c>
      <c r="CJ109" s="82"/>
      <c r="CK109" s="83"/>
      <c r="CL109" s="84" t="e">
        <f>CI109/CI110</f>
        <v>#DIV/0!</v>
      </c>
      <c r="CM109" s="85"/>
    </row>
    <row r="110" spans="1:91" ht="19.95" hidden="1" customHeight="1" x14ac:dyDescent="0.45">
      <c r="A110" s="86"/>
      <c r="B110" s="86"/>
      <c r="C110" s="86"/>
      <c r="D110" s="86"/>
      <c r="E110" s="135" t="s">
        <v>93</v>
      </c>
      <c r="F110" s="137"/>
      <c r="G110" s="81">
        <f t="shared" si="127"/>
        <v>0</v>
      </c>
      <c r="H110" s="82"/>
      <c r="I110" s="83"/>
      <c r="J110" s="13"/>
      <c r="K110" s="14"/>
      <c r="L110" s="78">
        <f>SUMIFS(予算!LAB業者,予算!対象ユーザー名,D!$K$1,予算!予算月,D!L$97)</f>
        <v>0</v>
      </c>
      <c r="M110" s="79"/>
      <c r="N110" s="80"/>
      <c r="O110" s="15"/>
      <c r="P110" s="16"/>
      <c r="Q110" s="78">
        <f>SUMIFS(予算!LAB業者,予算!対象ユーザー名,D!$K$1,予算!予算月,D!Q$97)</f>
        <v>0</v>
      </c>
      <c r="R110" s="79"/>
      <c r="S110" s="80"/>
      <c r="T110" s="15"/>
      <c r="U110" s="16"/>
      <c r="V110" s="78">
        <f>SUMIFS(予算!LAB業者,予算!対象ユーザー名,D!$K$1,予算!予算月,D!V$97)</f>
        <v>0</v>
      </c>
      <c r="W110" s="79"/>
      <c r="X110" s="80"/>
      <c r="Y110" s="15"/>
      <c r="Z110" s="16"/>
      <c r="AA110" s="81">
        <f t="shared" si="128"/>
        <v>0</v>
      </c>
      <c r="AB110" s="82"/>
      <c r="AC110" s="83"/>
      <c r="AD110" s="13"/>
      <c r="AE110" s="14"/>
      <c r="AF110" s="78">
        <f>SUMIFS(予算!LAB業者,予算!対象ユーザー名,D!$K$1,予算!予算月,D!AF$97)</f>
        <v>0</v>
      </c>
      <c r="AG110" s="79"/>
      <c r="AH110" s="80"/>
      <c r="AI110" s="15"/>
      <c r="AJ110" s="16"/>
      <c r="AK110" s="78">
        <f>SUMIFS(予算!LAB業者,予算!対象ユーザー名,D!$K$1,予算!予算月,D!AK$97)</f>
        <v>0</v>
      </c>
      <c r="AL110" s="79"/>
      <c r="AM110" s="80"/>
      <c r="AN110" s="15"/>
      <c r="AO110" s="16"/>
      <c r="AP110" s="78">
        <f>SUMIFS(予算!LAB業者,予算!対象ユーザー名,D!$K$1,予算!予算月,D!AP$97)</f>
        <v>0</v>
      </c>
      <c r="AQ110" s="79"/>
      <c r="AR110" s="80"/>
      <c r="AS110" s="15"/>
      <c r="AT110" s="16"/>
      <c r="AU110" s="81">
        <f t="shared" si="129"/>
        <v>0</v>
      </c>
      <c r="AV110" s="82"/>
      <c r="AW110" s="83"/>
      <c r="AX110" s="13"/>
      <c r="AY110" s="14"/>
      <c r="AZ110" s="78">
        <f>SUMIFS(予算!LAB業者,予算!対象ユーザー名,D!$K$1,予算!予算月,D!AZ$97)</f>
        <v>0</v>
      </c>
      <c r="BA110" s="79"/>
      <c r="BB110" s="80"/>
      <c r="BC110" s="15"/>
      <c r="BD110" s="16"/>
      <c r="BE110" s="78">
        <f>SUMIFS(予算!LAB業者,予算!対象ユーザー名,D!$K$1,予算!予算月,D!BE$97)</f>
        <v>0</v>
      </c>
      <c r="BF110" s="79"/>
      <c r="BG110" s="80"/>
      <c r="BH110" s="15"/>
      <c r="BI110" s="16"/>
      <c r="BJ110" s="78">
        <f>SUMIFS(予算!LAB業者,予算!対象ユーザー名,D!$K$1,予算!予算月,D!BJ$97)</f>
        <v>0</v>
      </c>
      <c r="BK110" s="79"/>
      <c r="BL110" s="80"/>
      <c r="BM110" s="15"/>
      <c r="BN110" s="16"/>
      <c r="BO110" s="81">
        <f t="shared" si="130"/>
        <v>0</v>
      </c>
      <c r="BP110" s="82"/>
      <c r="BQ110" s="83"/>
      <c r="BR110" s="13"/>
      <c r="BS110" s="14"/>
      <c r="BT110" s="78">
        <f>SUMIFS(予算!LAB業者,予算!対象ユーザー名,D!$K$1,予算!予算月,D!BT$97)</f>
        <v>0</v>
      </c>
      <c r="BU110" s="79"/>
      <c r="BV110" s="80"/>
      <c r="BW110" s="15"/>
      <c r="BX110" s="16"/>
      <c r="BY110" s="78">
        <f>SUMIFS(予算!LAB業者,予算!対象ユーザー名,D!$K$1,予算!予算月,D!BY$97)</f>
        <v>0</v>
      </c>
      <c r="BZ110" s="79"/>
      <c r="CA110" s="80"/>
      <c r="CB110" s="15"/>
      <c r="CC110" s="16"/>
      <c r="CD110" s="78">
        <f>SUMIFS(予算!LAB業者,予算!対象ユーザー名,D!$K$1,予算!予算月,D!CD$97)</f>
        <v>0</v>
      </c>
      <c r="CE110" s="79"/>
      <c r="CF110" s="80"/>
      <c r="CG110" s="15"/>
      <c r="CH110" s="16"/>
      <c r="CI110" s="81">
        <f t="shared" si="131"/>
        <v>0</v>
      </c>
      <c r="CJ110" s="82"/>
      <c r="CK110" s="83"/>
      <c r="CL110" s="13"/>
      <c r="CM110" s="14"/>
    </row>
    <row r="111" spans="1:91" ht="19.95" hidden="1" customHeight="1" x14ac:dyDescent="0.45">
      <c r="A111" s="86"/>
      <c r="B111" s="86"/>
      <c r="C111" s="86"/>
      <c r="D111" s="86"/>
      <c r="E111" s="135" t="s">
        <v>132</v>
      </c>
      <c r="F111" s="137"/>
      <c r="G111" s="81">
        <f>AA111+AU111+BO111+CI111</f>
        <v>0</v>
      </c>
      <c r="H111" s="82"/>
      <c r="I111" s="83"/>
      <c r="J111" s="81"/>
      <c r="K111" s="83"/>
      <c r="L111" s="78">
        <f>L119+L127</f>
        <v>0</v>
      </c>
      <c r="M111" s="110"/>
      <c r="N111" s="111"/>
      <c r="O111" s="78"/>
      <c r="P111" s="80"/>
      <c r="Q111" s="78">
        <f>Q119+Q127</f>
        <v>0</v>
      </c>
      <c r="R111" s="110"/>
      <c r="S111" s="111"/>
      <c r="T111" s="78"/>
      <c r="U111" s="80"/>
      <c r="V111" s="78">
        <f>V119+V127</f>
        <v>0</v>
      </c>
      <c r="W111" s="110"/>
      <c r="X111" s="111"/>
      <c r="Y111" s="78"/>
      <c r="Z111" s="80"/>
      <c r="AA111" s="81">
        <f>L111+Q111+V111</f>
        <v>0</v>
      </c>
      <c r="AB111" s="82"/>
      <c r="AC111" s="83"/>
      <c r="AD111" s="81"/>
      <c r="AE111" s="83"/>
      <c r="AF111" s="78">
        <f>AF119+AF127</f>
        <v>0</v>
      </c>
      <c r="AG111" s="110"/>
      <c r="AH111" s="111"/>
      <c r="AI111" s="78"/>
      <c r="AJ111" s="80"/>
      <c r="AK111" s="78">
        <f>AK119+AK127</f>
        <v>0</v>
      </c>
      <c r="AL111" s="110"/>
      <c r="AM111" s="111"/>
      <c r="AN111" s="78"/>
      <c r="AO111" s="80"/>
      <c r="AP111" s="78">
        <f>AP119+AP127</f>
        <v>0</v>
      </c>
      <c r="AQ111" s="110"/>
      <c r="AR111" s="111"/>
      <c r="AS111" s="78"/>
      <c r="AT111" s="80"/>
      <c r="AU111" s="81">
        <f>AF111+AK111+AP111</f>
        <v>0</v>
      </c>
      <c r="AV111" s="82"/>
      <c r="AW111" s="83"/>
      <c r="AX111" s="81"/>
      <c r="AY111" s="83"/>
      <c r="AZ111" s="78">
        <f>AZ119+AZ127</f>
        <v>0</v>
      </c>
      <c r="BA111" s="110"/>
      <c r="BB111" s="111"/>
      <c r="BC111" s="78"/>
      <c r="BD111" s="80"/>
      <c r="BE111" s="78">
        <f>BE119+BE127</f>
        <v>0</v>
      </c>
      <c r="BF111" s="110"/>
      <c r="BG111" s="111"/>
      <c r="BH111" s="78"/>
      <c r="BI111" s="80"/>
      <c r="BJ111" s="78">
        <f>BJ119+BJ127</f>
        <v>0</v>
      </c>
      <c r="BK111" s="110"/>
      <c r="BL111" s="111"/>
      <c r="BM111" s="78"/>
      <c r="BN111" s="80"/>
      <c r="BO111" s="81">
        <f>AZ111+BE111+BJ111</f>
        <v>0</v>
      </c>
      <c r="BP111" s="82"/>
      <c r="BQ111" s="83"/>
      <c r="BR111" s="81"/>
      <c r="BS111" s="83"/>
      <c r="BT111" s="78">
        <f>BT119+BT127</f>
        <v>0</v>
      </c>
      <c r="BU111" s="110"/>
      <c r="BV111" s="111"/>
      <c r="BW111" s="78"/>
      <c r="BX111" s="80"/>
      <c r="BY111" s="78">
        <f>BY119+BY127</f>
        <v>0</v>
      </c>
      <c r="BZ111" s="110"/>
      <c r="CA111" s="111"/>
      <c r="CB111" s="78"/>
      <c r="CC111" s="80"/>
      <c r="CD111" s="78">
        <f>CD119+CD127</f>
        <v>0</v>
      </c>
      <c r="CE111" s="110"/>
      <c r="CF111" s="111"/>
      <c r="CG111" s="78"/>
      <c r="CH111" s="80"/>
      <c r="CI111" s="81">
        <f>BT111+BY111+CD111</f>
        <v>0</v>
      </c>
      <c r="CJ111" s="82"/>
      <c r="CK111" s="83"/>
      <c r="CL111" s="81"/>
      <c r="CM111" s="83"/>
    </row>
    <row r="112" spans="1:91" ht="19.95" hidden="1" customHeight="1" x14ac:dyDescent="0.45">
      <c r="A112" s="86"/>
      <c r="B112" s="86"/>
      <c r="C112" s="86"/>
      <c r="D112" s="86"/>
      <c r="E112" s="135" t="s">
        <v>133</v>
      </c>
      <c r="F112" s="137"/>
      <c r="G112" s="84" t="e">
        <f>G111/G109</f>
        <v>#DIV/0!</v>
      </c>
      <c r="H112" s="96"/>
      <c r="I112" s="85"/>
      <c r="J112" s="17"/>
      <c r="K112" s="18"/>
      <c r="L112" s="76" t="e">
        <f>L111/L109</f>
        <v>#DIV/0!</v>
      </c>
      <c r="M112" s="95"/>
      <c r="N112" s="77"/>
      <c r="O112" s="11"/>
      <c r="P112" s="12"/>
      <c r="Q112" s="76" t="e">
        <f>Q111/Q109</f>
        <v>#DIV/0!</v>
      </c>
      <c r="R112" s="95"/>
      <c r="S112" s="77"/>
      <c r="T112" s="11"/>
      <c r="U112" s="12"/>
      <c r="V112" s="76" t="e">
        <f>V111/V109</f>
        <v>#DIV/0!</v>
      </c>
      <c r="W112" s="95"/>
      <c r="X112" s="77"/>
      <c r="Y112" s="11"/>
      <c r="Z112" s="12"/>
      <c r="AA112" s="84" t="e">
        <f>AA111/AA109</f>
        <v>#DIV/0!</v>
      </c>
      <c r="AB112" s="96"/>
      <c r="AC112" s="85"/>
      <c r="AD112" s="17"/>
      <c r="AE112" s="18"/>
      <c r="AF112" s="76" t="e">
        <f>AF111/AF109</f>
        <v>#DIV/0!</v>
      </c>
      <c r="AG112" s="95"/>
      <c r="AH112" s="77"/>
      <c r="AI112" s="11"/>
      <c r="AJ112" s="12"/>
      <c r="AK112" s="76" t="e">
        <f>AK111/AK109</f>
        <v>#DIV/0!</v>
      </c>
      <c r="AL112" s="95"/>
      <c r="AM112" s="77"/>
      <c r="AN112" s="11"/>
      <c r="AO112" s="12"/>
      <c r="AP112" s="76" t="e">
        <f>AP111/AP109</f>
        <v>#DIV/0!</v>
      </c>
      <c r="AQ112" s="95"/>
      <c r="AR112" s="77"/>
      <c r="AS112" s="11"/>
      <c r="AT112" s="12"/>
      <c r="AU112" s="84" t="e">
        <f>AU111/AU109</f>
        <v>#DIV/0!</v>
      </c>
      <c r="AV112" s="96"/>
      <c r="AW112" s="85"/>
      <c r="AX112" s="17"/>
      <c r="AY112" s="18"/>
      <c r="AZ112" s="76" t="e">
        <f>AZ111/AZ109</f>
        <v>#DIV/0!</v>
      </c>
      <c r="BA112" s="95"/>
      <c r="BB112" s="77"/>
      <c r="BC112" s="11"/>
      <c r="BD112" s="12"/>
      <c r="BE112" s="76" t="e">
        <f>BE111/BE109</f>
        <v>#DIV/0!</v>
      </c>
      <c r="BF112" s="95"/>
      <c r="BG112" s="77"/>
      <c r="BH112" s="11"/>
      <c r="BI112" s="12"/>
      <c r="BJ112" s="76" t="e">
        <f>BJ111/BJ109</f>
        <v>#DIV/0!</v>
      </c>
      <c r="BK112" s="95"/>
      <c r="BL112" s="77"/>
      <c r="BM112" s="11"/>
      <c r="BN112" s="12"/>
      <c r="BO112" s="84" t="e">
        <f>BO111/BO109</f>
        <v>#DIV/0!</v>
      </c>
      <c r="BP112" s="96"/>
      <c r="BQ112" s="85"/>
      <c r="BR112" s="17"/>
      <c r="BS112" s="18"/>
      <c r="BT112" s="76" t="e">
        <f>BT111/BT109</f>
        <v>#DIV/0!</v>
      </c>
      <c r="BU112" s="95"/>
      <c r="BV112" s="77"/>
      <c r="BW112" s="11"/>
      <c r="BX112" s="12"/>
      <c r="BY112" s="76" t="e">
        <f>BY111/BY109</f>
        <v>#DIV/0!</v>
      </c>
      <c r="BZ112" s="95"/>
      <c r="CA112" s="77"/>
      <c r="CB112" s="11"/>
      <c r="CC112" s="12"/>
      <c r="CD112" s="76" t="e">
        <f>CD111/CD109</f>
        <v>#DIV/0!</v>
      </c>
      <c r="CE112" s="95"/>
      <c r="CF112" s="77"/>
      <c r="CG112" s="11"/>
      <c r="CH112" s="12"/>
      <c r="CI112" s="84" t="e">
        <f>CI111/CI109</f>
        <v>#DIV/0!</v>
      </c>
      <c r="CJ112" s="96"/>
      <c r="CK112" s="85"/>
      <c r="CL112" s="17"/>
      <c r="CM112" s="18"/>
    </row>
    <row r="113" spans="1:91" hidden="1" x14ac:dyDescent="0.45">
      <c r="A113" s="86"/>
      <c r="B113" s="86"/>
      <c r="C113" s="86"/>
      <c r="D113" s="86"/>
      <c r="E113" s="135" t="s">
        <v>98</v>
      </c>
      <c r="F113" s="137"/>
      <c r="G113" s="81">
        <f>AA113+AU113+BO113+CI113</f>
        <v>0</v>
      </c>
      <c r="H113" s="82"/>
      <c r="I113" s="83"/>
      <c r="J113" s="17"/>
      <c r="K113" s="18"/>
      <c r="L113" s="78">
        <f>L121+L129</f>
        <v>0</v>
      </c>
      <c r="M113" s="110"/>
      <c r="N113" s="111"/>
      <c r="O113" s="11"/>
      <c r="P113" s="12"/>
      <c r="Q113" s="78">
        <f>Q121+Q129</f>
        <v>0</v>
      </c>
      <c r="R113" s="110"/>
      <c r="S113" s="111"/>
      <c r="T113" s="11"/>
      <c r="U113" s="12"/>
      <c r="V113" s="78">
        <f>V121+V129</f>
        <v>0</v>
      </c>
      <c r="W113" s="110"/>
      <c r="X113" s="111"/>
      <c r="Y113" s="11"/>
      <c r="Z113" s="12"/>
      <c r="AA113" s="81">
        <f>L113+Q113+V113</f>
        <v>0</v>
      </c>
      <c r="AB113" s="82"/>
      <c r="AC113" s="83"/>
      <c r="AD113" s="17"/>
      <c r="AE113" s="18"/>
      <c r="AF113" s="78">
        <f>AF121+AF129</f>
        <v>0</v>
      </c>
      <c r="AG113" s="110"/>
      <c r="AH113" s="111"/>
      <c r="AI113" s="11"/>
      <c r="AJ113" s="12"/>
      <c r="AK113" s="78">
        <f>AK121+AK129</f>
        <v>0</v>
      </c>
      <c r="AL113" s="110"/>
      <c r="AM113" s="111"/>
      <c r="AN113" s="11"/>
      <c r="AO113" s="12"/>
      <c r="AP113" s="78">
        <f>AP121+AP129</f>
        <v>0</v>
      </c>
      <c r="AQ113" s="110"/>
      <c r="AR113" s="111"/>
      <c r="AS113" s="11"/>
      <c r="AT113" s="12"/>
      <c r="AU113" s="81">
        <f>AF113+AK113+AP113</f>
        <v>0</v>
      </c>
      <c r="AV113" s="82"/>
      <c r="AW113" s="83"/>
      <c r="AX113" s="17"/>
      <c r="AY113" s="18"/>
      <c r="AZ113" s="78">
        <f>AZ121+AZ129</f>
        <v>0</v>
      </c>
      <c r="BA113" s="110"/>
      <c r="BB113" s="111"/>
      <c r="BC113" s="11"/>
      <c r="BD113" s="12"/>
      <c r="BE113" s="78">
        <f>BE121+BE129</f>
        <v>0</v>
      </c>
      <c r="BF113" s="110"/>
      <c r="BG113" s="111"/>
      <c r="BH113" s="11"/>
      <c r="BI113" s="12"/>
      <c r="BJ113" s="78">
        <f>BJ121+BJ129</f>
        <v>0</v>
      </c>
      <c r="BK113" s="110"/>
      <c r="BL113" s="111"/>
      <c r="BM113" s="11"/>
      <c r="BN113" s="12"/>
      <c r="BO113" s="81">
        <f>AZ113+BE113+BJ113</f>
        <v>0</v>
      </c>
      <c r="BP113" s="82"/>
      <c r="BQ113" s="83"/>
      <c r="BR113" s="17"/>
      <c r="BS113" s="18"/>
      <c r="BT113" s="78">
        <f>BT121+BT129</f>
        <v>0</v>
      </c>
      <c r="BU113" s="110"/>
      <c r="BV113" s="111"/>
      <c r="BW113" s="11"/>
      <c r="BX113" s="12"/>
      <c r="BY113" s="78">
        <f>BY121+BY129</f>
        <v>0</v>
      </c>
      <c r="BZ113" s="110"/>
      <c r="CA113" s="111"/>
      <c r="CB113" s="11"/>
      <c r="CC113" s="12"/>
      <c r="CD113" s="78">
        <f>CD121+CD129</f>
        <v>0</v>
      </c>
      <c r="CE113" s="110"/>
      <c r="CF113" s="111"/>
      <c r="CG113" s="11"/>
      <c r="CH113" s="12"/>
      <c r="CI113" s="81">
        <f>BT113+BY113+CD113</f>
        <v>0</v>
      </c>
      <c r="CJ113" s="82"/>
      <c r="CK113" s="83"/>
      <c r="CL113" s="17"/>
      <c r="CM113" s="18"/>
    </row>
    <row r="114" spans="1:91" ht="19.5" hidden="1" customHeight="1" x14ac:dyDescent="0.45">
      <c r="A114" s="86" t="s">
        <v>45</v>
      </c>
      <c r="B114" s="86"/>
      <c r="C114" s="86" t="s">
        <v>43</v>
      </c>
      <c r="D114" s="86"/>
      <c r="E114" s="135" t="s">
        <v>131</v>
      </c>
      <c r="F114" s="137"/>
      <c r="G114" s="81">
        <f t="shared" si="127"/>
        <v>0</v>
      </c>
      <c r="H114" s="82"/>
      <c r="I114" s="83"/>
      <c r="J114" s="84"/>
      <c r="K114" s="85"/>
      <c r="L114" s="78">
        <f>SUMIFS(実績!見積額13,実績!報告者名13,D!$K$1,実績!月13,D!L$97,実績!ラボ13,"〇",実績!リピート判別13,"新規",実績!受注確定13,"A",実績!得意先分類名13,"EU")+SUMIFS(実績!見積額13,実績!報告者名13,D!$K$1,実績!月13,D!L$97,実績!顧客名13,"EU (施主　未登録）",実績!受注確定13,"A")</f>
        <v>0</v>
      </c>
      <c r="M114" s="79"/>
      <c r="N114" s="80"/>
      <c r="O114" s="76"/>
      <c r="P114" s="77"/>
      <c r="Q114" s="78">
        <f>SUMIFS(実績!見積額13,実績!報告者名13,D!$K$1,実績!月13,D!Q$97,実績!ラボ13,"〇",実績!リピート判別13,"新規",実績!受注確定13,"A",実績!得意先分類名13,"EU")+SUMIFS(実績!見積額13,実績!報告者名13,D!$K$1,実績!月13,D!Q$97,実績!顧客名13,"EU (施主　未登録）",実績!受注確定13,"A")</f>
        <v>0</v>
      </c>
      <c r="R114" s="79"/>
      <c r="S114" s="80"/>
      <c r="T114" s="76"/>
      <c r="U114" s="77"/>
      <c r="V114" s="78">
        <f>SUMIFS(実績!見積額13,実績!報告者名13,D!$K$1,実績!月13,D!V$97,実績!ラボ13,"〇",実績!リピート判別13,"新規",実績!受注確定13,"A",実績!得意先分類名13,"EU")+SUMIFS(実績!見積額13,実績!報告者名13,D!$K$1,実績!月13,D!V$97,実績!顧客名13,"EU (施主　未登録）",実績!受注確定13,"A")</f>
        <v>0</v>
      </c>
      <c r="W114" s="79"/>
      <c r="X114" s="80"/>
      <c r="Y114" s="76"/>
      <c r="Z114" s="77"/>
      <c r="AA114" s="81">
        <f t="shared" si="128"/>
        <v>0</v>
      </c>
      <c r="AB114" s="82"/>
      <c r="AC114" s="83"/>
      <c r="AD114" s="84"/>
      <c r="AE114" s="85"/>
      <c r="AF114" s="78">
        <f>SUMIFS(実績!見積額13,実績!報告者名13,D!$K$1,実績!月13,D!AF$97,実績!ラボ13,"〇",実績!リピート判別13,"新規",実績!受注確定13,"A",実績!得意先分類名13,"EU")+SUMIFS(実績!見積額13,実績!報告者名13,D!$K$1,実績!月13,D!AF$97,実績!顧客名13,"EU (施主　未登録）",実績!受注確定13,"A")</f>
        <v>0</v>
      </c>
      <c r="AG114" s="79"/>
      <c r="AH114" s="80"/>
      <c r="AI114" s="76"/>
      <c r="AJ114" s="77"/>
      <c r="AK114" s="78">
        <f>SUMIFS(実績!見積額13,実績!報告者名13,D!$K$1,実績!月13,D!AK$97,実績!ラボ13,"〇",実績!リピート判別13,"新規",実績!受注確定13,"A",実績!得意先分類名13,"EU")+SUMIFS(実績!見積額13,実績!報告者名13,D!$K$1,実績!月13,D!AK$97,実績!顧客名13,"EU (施主　未登録）",実績!受注確定13,"A")</f>
        <v>0</v>
      </c>
      <c r="AL114" s="79"/>
      <c r="AM114" s="80"/>
      <c r="AN114" s="76"/>
      <c r="AO114" s="77"/>
      <c r="AP114" s="78">
        <f>SUMIFS(実績!見積額13,実績!報告者名13,D!$K$1,実績!月13,D!AP$97,実績!ラボ13,"〇",実績!リピート判別13,"新規",実績!受注確定13,"A",実績!得意先分類名13,"EU")+SUMIFS(実績!見積額13,実績!報告者名13,D!$K$1,実績!月13,D!AP$97,実績!顧客名13,"EU (施主　未登録）",実績!受注確定13,"A")</f>
        <v>0</v>
      </c>
      <c r="AQ114" s="79"/>
      <c r="AR114" s="80"/>
      <c r="AS114" s="76"/>
      <c r="AT114" s="77"/>
      <c r="AU114" s="81">
        <f t="shared" si="129"/>
        <v>0</v>
      </c>
      <c r="AV114" s="82"/>
      <c r="AW114" s="83"/>
      <c r="AX114" s="84"/>
      <c r="AY114" s="85"/>
      <c r="AZ114" s="78">
        <f>SUMIFS(実績!見積額13,実績!報告者名13,D!$K$1,実績!月13,D!AZ$97,実績!ラボ13,"〇",実績!リピート判別13,"新規",実績!受注確定13,"A",実績!得意先分類名13,"EU")+SUMIFS(実績!見積額13,実績!報告者名13,D!$K$1,実績!月13,D!AZ$97,実績!顧客名13,"EU (施主　未登録）",実績!受注確定13,"A")</f>
        <v>0</v>
      </c>
      <c r="BA114" s="79"/>
      <c r="BB114" s="80"/>
      <c r="BC114" s="76"/>
      <c r="BD114" s="77"/>
      <c r="BE114" s="78">
        <f>SUMIFS(実績!見積額13,実績!報告者名13,D!$K$1,実績!月13,D!BE$97,実績!ラボ13,"〇",実績!リピート判別13,"新規",実績!受注確定13,"A",実績!得意先分類名13,"EU")+SUMIFS(実績!見積額13,実績!報告者名13,D!$K$1,実績!月13,D!BE$97,実績!顧客名13,"EU (施主　未登録）",実績!受注確定13,"A")</f>
        <v>0</v>
      </c>
      <c r="BF114" s="79"/>
      <c r="BG114" s="80"/>
      <c r="BH114" s="76"/>
      <c r="BI114" s="77"/>
      <c r="BJ114" s="78">
        <f>SUMIFS(実績!見積額13,実績!報告者名13,D!$K$1,実績!月13,D!BJ$97,実績!ラボ13,"〇",実績!リピート判別13,"新規",実績!受注確定13,"A",実績!得意先分類名13,"EU")+SUMIFS(実績!見積額13,実績!報告者名13,D!$K$1,実績!月13,D!BJ$97,実績!顧客名13,"EU (施主　未登録）",実績!受注確定13,"A")</f>
        <v>0</v>
      </c>
      <c r="BK114" s="79"/>
      <c r="BL114" s="80"/>
      <c r="BM114" s="76"/>
      <c r="BN114" s="77"/>
      <c r="BO114" s="81">
        <f t="shared" si="130"/>
        <v>0</v>
      </c>
      <c r="BP114" s="82"/>
      <c r="BQ114" s="83"/>
      <c r="BR114" s="84"/>
      <c r="BS114" s="85"/>
      <c r="BT114" s="78">
        <f>SUMIFS(実績!見積額13,実績!報告者名13,D!$K$1,実績!月13,D!BT$97,実績!ラボ13,"〇",実績!リピート判別13,"新規",実績!受注確定13,"A",実績!得意先分類名13,"EU")+SUMIFS(実績!見積額13,実績!報告者名13,D!$K$1,実績!月13,D!BT$97,実績!顧客名13,"EU (施主　未登録）",実績!受注確定13,"A")</f>
        <v>0</v>
      </c>
      <c r="BU114" s="79"/>
      <c r="BV114" s="80"/>
      <c r="BW114" s="76"/>
      <c r="BX114" s="77"/>
      <c r="BY114" s="78">
        <f>SUMIFS(実績!見積額13,実績!報告者名13,D!$K$1,実績!月13,D!BY$97,実績!ラボ13,"〇",実績!リピート判別13,"新規",実績!受注確定13,"A",実績!得意先分類名13,"EU")+SUMIFS(実績!見積額13,実績!報告者名13,D!$K$1,実績!月13,D!BY$97,実績!顧客名13,"EU (施主　未登録）",実績!受注確定13,"A")</f>
        <v>0</v>
      </c>
      <c r="BZ114" s="79"/>
      <c r="CA114" s="80"/>
      <c r="CB114" s="76"/>
      <c r="CC114" s="77"/>
      <c r="CD114" s="78">
        <f>SUMIFS(実績!見積額13,実績!報告者名13,D!$K$1,実績!月13,D!CD$97,実績!ラボ13,"〇",実績!リピート判別13,"新規",実績!受注確定13,"A",実績!得意先分類名13,"EU")+SUMIFS(実績!見積額13,実績!報告者名13,D!$K$1,実績!月13,D!CD$97,実績!顧客名13,"EU (施主　未登録）",実績!受注確定13,"A")</f>
        <v>0</v>
      </c>
      <c r="CE114" s="79"/>
      <c r="CF114" s="80"/>
      <c r="CG114" s="76"/>
      <c r="CH114" s="77"/>
      <c r="CI114" s="81">
        <f t="shared" si="131"/>
        <v>0</v>
      </c>
      <c r="CJ114" s="82"/>
      <c r="CK114" s="83"/>
      <c r="CL114" s="84"/>
      <c r="CM114" s="85"/>
    </row>
    <row r="115" spans="1:91" ht="19.95" hidden="1" customHeight="1" x14ac:dyDescent="0.45">
      <c r="A115" s="86"/>
      <c r="B115" s="86"/>
      <c r="C115" s="86"/>
      <c r="D115" s="86"/>
      <c r="E115" s="135" t="s">
        <v>132</v>
      </c>
      <c r="F115" s="137"/>
      <c r="G115" s="81">
        <f>AA115+AU115+BO115+CI115</f>
        <v>0</v>
      </c>
      <c r="H115" s="82"/>
      <c r="I115" s="83"/>
      <c r="J115" s="81"/>
      <c r="K115" s="83"/>
      <c r="L115" s="78">
        <f>SUMIFS(実績!販売利益13,実績!報告者名13,D!$K$1,実績!月13,D!L$97,実績!ラボ13,"〇",実績!リピート判別13,"新規",実績!受注確定13,"A",実績!得意先分類名13,"EU")+SUMIFS(実績!販売利益13,実績!報告者名13,D!$K$1,実績!月13,D!L$97,実績!顧客名13,"EU (施主　未登録）",実績!受注確定13,"A")</f>
        <v>0</v>
      </c>
      <c r="M115" s="79"/>
      <c r="N115" s="80"/>
      <c r="O115" s="78"/>
      <c r="P115" s="80"/>
      <c r="Q115" s="78">
        <f>SUMIFS(実績!販売利益13,実績!報告者名13,D!$K$1,実績!月13,D!Q$97,実績!ラボ13,"〇",実績!リピート判別13,"新規",実績!受注確定13,"A",実績!得意先分類名13,"EU")+SUMIFS(実績!販売利益13,実績!報告者名13,D!$K$1,実績!月13,D!Q$97,実績!顧客名13,"EU (施主　未登録）",実績!受注確定13,"A")</f>
        <v>0</v>
      </c>
      <c r="R115" s="79"/>
      <c r="S115" s="80"/>
      <c r="T115" s="78"/>
      <c r="U115" s="80"/>
      <c r="V115" s="78">
        <f>SUMIFS(実績!販売利益13,実績!報告者名13,D!$K$1,実績!月13,D!V$97,実績!ラボ13,"〇",実績!リピート判別13,"新規",実績!受注確定13,"A",実績!得意先分類名13,"EU")+SUMIFS(実績!販売利益13,実績!報告者名13,D!$K$1,実績!月13,D!V$97,実績!顧客名13,"EU (施主　未登録）",実績!受注確定13,"A")</f>
        <v>0</v>
      </c>
      <c r="W115" s="79"/>
      <c r="X115" s="80"/>
      <c r="Y115" s="78"/>
      <c r="Z115" s="80"/>
      <c r="AA115" s="81">
        <f>L115+Q115+V115</f>
        <v>0</v>
      </c>
      <c r="AB115" s="82"/>
      <c r="AC115" s="83"/>
      <c r="AD115" s="81"/>
      <c r="AE115" s="83"/>
      <c r="AF115" s="78">
        <f>SUMIFS(実績!販売利益13,実績!報告者名13,D!$K$1,実績!月13,D!AF$97,実績!ラボ13,"〇",実績!リピート判別13,"新規",実績!受注確定13,"A",実績!得意先分類名13,"EU")+SUMIFS(実績!販売利益13,実績!報告者名13,D!$K$1,実績!月13,D!AF$97,実績!顧客名13,"EU (施主　未登録）",実績!受注確定13,"A")</f>
        <v>0</v>
      </c>
      <c r="AG115" s="79"/>
      <c r="AH115" s="80"/>
      <c r="AI115" s="78"/>
      <c r="AJ115" s="80"/>
      <c r="AK115" s="78">
        <f>SUMIFS(実績!販売利益13,実績!報告者名13,D!$K$1,実績!月13,D!AK$97,実績!ラボ13,"〇",実績!リピート判別13,"新規",実績!受注確定13,"A",実績!得意先分類名13,"EU")+SUMIFS(実績!販売利益13,実績!報告者名13,D!$K$1,実績!月13,D!AK$97,実績!顧客名13,"EU (施主　未登録）",実績!受注確定13,"A")</f>
        <v>0</v>
      </c>
      <c r="AL115" s="79"/>
      <c r="AM115" s="80"/>
      <c r="AN115" s="78"/>
      <c r="AO115" s="80"/>
      <c r="AP115" s="78">
        <f>SUMIFS(実績!販売利益13,実績!報告者名13,D!$K$1,実績!月13,D!AP$97,実績!ラボ13,"〇",実績!リピート判別13,"新規",実績!受注確定13,"A",実績!得意先分類名13,"EU")+SUMIFS(実績!販売利益13,実績!報告者名13,D!$K$1,実績!月13,D!AP$97,実績!顧客名13,"EU (施主　未登録）",実績!受注確定13,"A")</f>
        <v>0</v>
      </c>
      <c r="AQ115" s="79"/>
      <c r="AR115" s="80"/>
      <c r="AS115" s="78"/>
      <c r="AT115" s="80"/>
      <c r="AU115" s="81">
        <f>AF115+AK115+AP115</f>
        <v>0</v>
      </c>
      <c r="AV115" s="82"/>
      <c r="AW115" s="83"/>
      <c r="AX115" s="81"/>
      <c r="AY115" s="83"/>
      <c r="AZ115" s="78">
        <f>SUMIFS(実績!販売利益13,実績!報告者名13,D!$K$1,実績!月13,D!AZ$97,実績!ラボ13,"〇",実績!リピート判別13,"新規",実績!受注確定13,"A",実績!得意先分類名13,"EU")+SUMIFS(実績!販売利益13,実績!報告者名13,D!$K$1,実績!月13,D!AZ$97,実績!顧客名13,"EU (施主　未登録）",実績!受注確定13,"A")</f>
        <v>0</v>
      </c>
      <c r="BA115" s="79"/>
      <c r="BB115" s="80"/>
      <c r="BC115" s="78"/>
      <c r="BD115" s="80"/>
      <c r="BE115" s="78">
        <f>SUMIFS(実績!販売利益13,実績!報告者名13,D!$K$1,実績!月13,D!BE$97,実績!ラボ13,"〇",実績!リピート判別13,"新規",実績!受注確定13,"A",実績!得意先分類名13,"EU")+SUMIFS(実績!販売利益13,実績!報告者名13,D!$K$1,実績!月13,D!BE$97,実績!顧客名13,"EU (施主　未登録）",実績!受注確定13,"A")</f>
        <v>0</v>
      </c>
      <c r="BF115" s="79"/>
      <c r="BG115" s="80"/>
      <c r="BH115" s="78"/>
      <c r="BI115" s="80"/>
      <c r="BJ115" s="78">
        <f>SUMIFS(実績!販売利益13,実績!報告者名13,D!$K$1,実績!月13,D!BJ$97,実績!ラボ13,"〇",実績!リピート判別13,"新規",実績!受注確定13,"A",実績!得意先分類名13,"EU")+SUMIFS(実績!販売利益13,実績!報告者名13,D!$K$1,実績!月13,D!BJ$97,実績!顧客名13,"EU (施主　未登録）",実績!受注確定13,"A")</f>
        <v>0</v>
      </c>
      <c r="BK115" s="79"/>
      <c r="BL115" s="80"/>
      <c r="BM115" s="78"/>
      <c r="BN115" s="80"/>
      <c r="BO115" s="81">
        <f>AZ115+BE115+BJ115</f>
        <v>0</v>
      </c>
      <c r="BP115" s="82"/>
      <c r="BQ115" s="83"/>
      <c r="BR115" s="81"/>
      <c r="BS115" s="83"/>
      <c r="BT115" s="78">
        <f>SUMIFS(実績!販売利益13,実績!報告者名13,D!$K$1,実績!月13,D!BT$97,実績!ラボ13,"〇",実績!リピート判別13,"新規",実績!受注確定13,"A",実績!得意先分類名13,"EU")+SUMIFS(実績!販売利益13,実績!報告者名13,D!$K$1,実績!月13,D!BT$97,実績!顧客名13,"EU (施主　未登録）",実績!受注確定13,"A")</f>
        <v>0</v>
      </c>
      <c r="BU115" s="79"/>
      <c r="BV115" s="80"/>
      <c r="BW115" s="78"/>
      <c r="BX115" s="80"/>
      <c r="BY115" s="78">
        <f>SUMIFS(実績!販売利益13,実績!報告者名13,D!$K$1,実績!月13,D!BY$97,実績!ラボ13,"〇",実績!リピート判別13,"新規",実績!受注確定13,"A",実績!得意先分類名13,"EU")+SUMIFS(実績!販売利益13,実績!報告者名13,D!$K$1,実績!月13,D!BY$97,実績!顧客名13,"EU (施主　未登録）",実績!受注確定13,"A")</f>
        <v>0</v>
      </c>
      <c r="BZ115" s="79"/>
      <c r="CA115" s="80"/>
      <c r="CB115" s="78"/>
      <c r="CC115" s="80"/>
      <c r="CD115" s="78">
        <f>SUMIFS(実績!販売利益13,実績!報告者名13,D!$K$1,実績!月13,D!CD$97,実績!ラボ13,"〇",実績!リピート判別13,"新規",実績!受注確定13,"A",実績!得意先分類名13,"EU")+SUMIFS(実績!販売利益13,実績!報告者名13,D!$K$1,実績!月13,D!CD$97,実績!顧客名13,"EU (施主　未登録）",実績!受注確定13,"A")</f>
        <v>0</v>
      </c>
      <c r="CE115" s="79"/>
      <c r="CF115" s="80"/>
      <c r="CG115" s="78"/>
      <c r="CH115" s="80"/>
      <c r="CI115" s="81">
        <f>BT115+BY115+CD115</f>
        <v>0</v>
      </c>
      <c r="CJ115" s="82"/>
      <c r="CK115" s="83"/>
      <c r="CL115" s="81"/>
      <c r="CM115" s="83"/>
    </row>
    <row r="116" spans="1:91" ht="19.95" hidden="1" customHeight="1" x14ac:dyDescent="0.45">
      <c r="A116" s="86"/>
      <c r="B116" s="86"/>
      <c r="C116" s="86"/>
      <c r="D116" s="86"/>
      <c r="E116" s="135" t="s">
        <v>133</v>
      </c>
      <c r="F116" s="137"/>
      <c r="G116" s="84" t="e">
        <f>G115/G114</f>
        <v>#DIV/0!</v>
      </c>
      <c r="H116" s="96"/>
      <c r="I116" s="85"/>
      <c r="J116" s="81"/>
      <c r="K116" s="83"/>
      <c r="L116" s="76" t="e">
        <f t="shared" ref="L116" si="132">L115/L114</f>
        <v>#DIV/0!</v>
      </c>
      <c r="M116" s="95"/>
      <c r="N116" s="77"/>
      <c r="O116" s="78"/>
      <c r="P116" s="80"/>
      <c r="Q116" s="76" t="e">
        <f t="shared" ref="Q116" si="133">Q115/Q114</f>
        <v>#DIV/0!</v>
      </c>
      <c r="R116" s="95"/>
      <c r="S116" s="77"/>
      <c r="T116" s="78"/>
      <c r="U116" s="80"/>
      <c r="V116" s="76" t="e">
        <f t="shared" ref="V116" si="134">V115/V114</f>
        <v>#DIV/0!</v>
      </c>
      <c r="W116" s="95"/>
      <c r="X116" s="77"/>
      <c r="Y116" s="78"/>
      <c r="Z116" s="80"/>
      <c r="AA116" s="84" t="e">
        <f t="shared" ref="AA116" si="135">AA115/AA114</f>
        <v>#DIV/0!</v>
      </c>
      <c r="AB116" s="96"/>
      <c r="AC116" s="85"/>
      <c r="AD116" s="81"/>
      <c r="AE116" s="83"/>
      <c r="AF116" s="76" t="e">
        <f t="shared" ref="AF116" si="136">AF115/AF114</f>
        <v>#DIV/0!</v>
      </c>
      <c r="AG116" s="95"/>
      <c r="AH116" s="77"/>
      <c r="AI116" s="78"/>
      <c r="AJ116" s="80"/>
      <c r="AK116" s="76" t="e">
        <f t="shared" ref="AK116" si="137">AK115/AK114</f>
        <v>#DIV/0!</v>
      </c>
      <c r="AL116" s="95"/>
      <c r="AM116" s="77"/>
      <c r="AN116" s="78"/>
      <c r="AO116" s="80"/>
      <c r="AP116" s="76" t="e">
        <f t="shared" ref="AP116" si="138">AP115/AP114</f>
        <v>#DIV/0!</v>
      </c>
      <c r="AQ116" s="95"/>
      <c r="AR116" s="77"/>
      <c r="AS116" s="78"/>
      <c r="AT116" s="80"/>
      <c r="AU116" s="84" t="e">
        <f t="shared" ref="AU116" si="139">AU115/AU114</f>
        <v>#DIV/0!</v>
      </c>
      <c r="AV116" s="96"/>
      <c r="AW116" s="85"/>
      <c r="AX116" s="81"/>
      <c r="AY116" s="83"/>
      <c r="AZ116" s="76" t="e">
        <f t="shared" ref="AZ116" si="140">AZ115/AZ114</f>
        <v>#DIV/0!</v>
      </c>
      <c r="BA116" s="95"/>
      <c r="BB116" s="77"/>
      <c r="BC116" s="78"/>
      <c r="BD116" s="80"/>
      <c r="BE116" s="76" t="e">
        <f t="shared" ref="BE116" si="141">BE115/BE114</f>
        <v>#DIV/0!</v>
      </c>
      <c r="BF116" s="95"/>
      <c r="BG116" s="77"/>
      <c r="BH116" s="78"/>
      <c r="BI116" s="80"/>
      <c r="BJ116" s="76" t="e">
        <f t="shared" ref="BJ116" si="142">BJ115/BJ114</f>
        <v>#DIV/0!</v>
      </c>
      <c r="BK116" s="95"/>
      <c r="BL116" s="77"/>
      <c r="BM116" s="78"/>
      <c r="BN116" s="80"/>
      <c r="BO116" s="84" t="e">
        <f t="shared" ref="BO116" si="143">BO115/BO114</f>
        <v>#DIV/0!</v>
      </c>
      <c r="BP116" s="96"/>
      <c r="BQ116" s="85"/>
      <c r="BR116" s="81"/>
      <c r="BS116" s="83"/>
      <c r="BT116" s="76" t="e">
        <f t="shared" ref="BT116" si="144">BT115/BT114</f>
        <v>#DIV/0!</v>
      </c>
      <c r="BU116" s="95"/>
      <c r="BV116" s="77"/>
      <c r="BW116" s="78"/>
      <c r="BX116" s="80"/>
      <c r="BY116" s="76" t="e">
        <f t="shared" ref="BY116" si="145">BY115/BY114</f>
        <v>#DIV/0!</v>
      </c>
      <c r="BZ116" s="95"/>
      <c r="CA116" s="77"/>
      <c r="CB116" s="78"/>
      <c r="CC116" s="80"/>
      <c r="CD116" s="76" t="e">
        <f t="shared" ref="CD116" si="146">CD115/CD114</f>
        <v>#DIV/0!</v>
      </c>
      <c r="CE116" s="95"/>
      <c r="CF116" s="77"/>
      <c r="CG116" s="78"/>
      <c r="CH116" s="80"/>
      <c r="CI116" s="84" t="e">
        <f t="shared" ref="CI116" si="147">CI115/CI114</f>
        <v>#DIV/0!</v>
      </c>
      <c r="CJ116" s="96"/>
      <c r="CK116" s="85"/>
      <c r="CL116" s="81"/>
      <c r="CM116" s="83"/>
    </row>
    <row r="117" spans="1:91" hidden="1" x14ac:dyDescent="0.45">
      <c r="A117" s="86"/>
      <c r="B117" s="86"/>
      <c r="C117" s="86"/>
      <c r="D117" s="86"/>
      <c r="E117" s="135" t="s">
        <v>98</v>
      </c>
      <c r="F117" s="137"/>
      <c r="G117" s="81">
        <f>AA117+AU117+BO117+CI117</f>
        <v>0</v>
      </c>
      <c r="H117" s="82"/>
      <c r="I117" s="83"/>
      <c r="J117" s="17"/>
      <c r="K117" s="18"/>
      <c r="L117" s="78">
        <f>SUMIFS(見積!見積数,見積!月,D!L$97,見積!報告者名,D!$K$1,見積!顧客名見積,"EU (施主　未登録）")</f>
        <v>0</v>
      </c>
      <c r="M117" s="79"/>
      <c r="N117" s="80"/>
      <c r="O117" s="11"/>
      <c r="P117" s="12"/>
      <c r="Q117" s="78">
        <f>SUMIFS(見積!見積数,見積!月,D!Q$97,見積!報告者名,D!$K$1,見積!顧客名見積,"EU (施主　未登録）")</f>
        <v>0</v>
      </c>
      <c r="R117" s="79"/>
      <c r="S117" s="80"/>
      <c r="T117" s="11"/>
      <c r="U117" s="12"/>
      <c r="V117" s="78">
        <f>SUMIFS(見積!見積数,見積!月,D!V$97,見積!報告者名,D!$K$1,見積!顧客名見積,"EU (施主　未登録）")</f>
        <v>0</v>
      </c>
      <c r="W117" s="79"/>
      <c r="X117" s="80"/>
      <c r="Y117" s="11"/>
      <c r="Z117" s="12"/>
      <c r="AA117" s="81">
        <f>L117+Q117+V117</f>
        <v>0</v>
      </c>
      <c r="AB117" s="82"/>
      <c r="AC117" s="83"/>
      <c r="AD117" s="17"/>
      <c r="AE117" s="18"/>
      <c r="AF117" s="78">
        <f>SUMIFS(見積!見積数,見積!月,D!AF$97,見積!報告者名,D!$K$1,見積!顧客名見積,"EU (施主　未登録）")</f>
        <v>0</v>
      </c>
      <c r="AG117" s="79"/>
      <c r="AH117" s="80"/>
      <c r="AI117" s="11"/>
      <c r="AJ117" s="12"/>
      <c r="AK117" s="78">
        <f>SUMIFS(見積!見積数,見積!月,D!AK$97,見積!報告者名,D!$K$1,見積!顧客名見積,"EU (施主　未登録）")</f>
        <v>0</v>
      </c>
      <c r="AL117" s="79"/>
      <c r="AM117" s="80"/>
      <c r="AN117" s="11"/>
      <c r="AO117" s="12"/>
      <c r="AP117" s="78">
        <f>SUMIFS(見積!見積数,見積!月,D!AP$97,見積!報告者名,D!$K$1,見積!顧客名見積,"EU (施主　未登録）")</f>
        <v>0</v>
      </c>
      <c r="AQ117" s="79"/>
      <c r="AR117" s="80"/>
      <c r="AS117" s="11"/>
      <c r="AT117" s="12"/>
      <c r="AU117" s="81">
        <f>AF117+AK117+AP117</f>
        <v>0</v>
      </c>
      <c r="AV117" s="82"/>
      <c r="AW117" s="83"/>
      <c r="AX117" s="17"/>
      <c r="AY117" s="18"/>
      <c r="AZ117" s="78">
        <f>SUMIFS(見積!見積数,見積!月,D!AZ$97,見積!報告者名,D!$K$1,見積!顧客名見積,"EU (施主　未登録）")</f>
        <v>0</v>
      </c>
      <c r="BA117" s="79"/>
      <c r="BB117" s="80"/>
      <c r="BC117" s="11"/>
      <c r="BD117" s="12"/>
      <c r="BE117" s="78">
        <f>SUMIFS(見積!見積数,見積!月,D!BE$97,見積!報告者名,D!$K$1,見積!顧客名見積,"EU (施主　未登録）")</f>
        <v>0</v>
      </c>
      <c r="BF117" s="79"/>
      <c r="BG117" s="80"/>
      <c r="BH117" s="11"/>
      <c r="BI117" s="12"/>
      <c r="BJ117" s="78">
        <f>SUMIFS(見積!見積数,見積!月,D!BJ$97,見積!報告者名,D!$K$1,見積!顧客名見積,"EU (施主　未登録）")</f>
        <v>0</v>
      </c>
      <c r="BK117" s="79"/>
      <c r="BL117" s="80"/>
      <c r="BM117" s="11"/>
      <c r="BN117" s="12"/>
      <c r="BO117" s="81">
        <f>AZ117+BE117+BJ117</f>
        <v>0</v>
      </c>
      <c r="BP117" s="82"/>
      <c r="BQ117" s="83"/>
      <c r="BR117" s="17"/>
      <c r="BS117" s="18"/>
      <c r="BT117" s="78">
        <f>SUMIFS(見積!見積数,見積!月,D!BT$97,見積!報告者名,D!$K$1,見積!顧客名見積,"EU (施主　未登録）")</f>
        <v>0</v>
      </c>
      <c r="BU117" s="79"/>
      <c r="BV117" s="80"/>
      <c r="BW117" s="11"/>
      <c r="BX117" s="12"/>
      <c r="BY117" s="78">
        <f>SUMIFS(見積!見積数,見積!月,D!BY$97,見積!報告者名,D!$K$1,見積!顧客名見積,"EU (施主　未登録）")</f>
        <v>0</v>
      </c>
      <c r="BZ117" s="79"/>
      <c r="CA117" s="80"/>
      <c r="CB117" s="11"/>
      <c r="CC117" s="12"/>
      <c r="CD117" s="78">
        <f>SUMIFS(見積!見積数,見積!月,D!CD$97,見積!報告者名,D!$K$1,見積!顧客名見積,"EU (施主　未登録）")</f>
        <v>0</v>
      </c>
      <c r="CE117" s="79"/>
      <c r="CF117" s="80"/>
      <c r="CG117" s="11"/>
      <c r="CH117" s="12"/>
      <c r="CI117" s="81">
        <f>BT117+BY117+CD117</f>
        <v>0</v>
      </c>
      <c r="CJ117" s="82"/>
      <c r="CK117" s="83"/>
      <c r="CL117" s="17"/>
      <c r="CM117" s="18"/>
    </row>
    <row r="118" spans="1:91" ht="19.95" hidden="1" customHeight="1" x14ac:dyDescent="0.45">
      <c r="A118" s="86"/>
      <c r="B118" s="86"/>
      <c r="C118" s="86" t="s">
        <v>44</v>
      </c>
      <c r="D118" s="86"/>
      <c r="E118" s="135" t="s">
        <v>131</v>
      </c>
      <c r="F118" s="137"/>
      <c r="G118" s="81">
        <f t="shared" si="127"/>
        <v>0</v>
      </c>
      <c r="H118" s="82"/>
      <c r="I118" s="83"/>
      <c r="J118" s="84"/>
      <c r="K118" s="85"/>
      <c r="L118" s="78">
        <f>SUMIFS(実績!見積額13,実績!報告者名13,D!$K$1,実績!月13,D!L$97,実績!ラボ13,"〇",実績!リピート判別13,"新規",実績!受注確定13,"A",実績!得意先分類名13,"一般")+SUMIFS(実績!見積額13,実績!報告者名13,D!$K$1,実績!月13,D!L$97,実績!顧客名13,"EU　(業者　未登録）",実績!受注確定13,"A")</f>
        <v>0</v>
      </c>
      <c r="M118" s="79"/>
      <c r="N118" s="80"/>
      <c r="O118" s="76"/>
      <c r="P118" s="77"/>
      <c r="Q118" s="78">
        <f>SUMIFS(実績!見積額13,実績!報告者名13,D!$K$1,実績!月13,D!Q$97,実績!ラボ13,"〇",実績!リピート判別13,"新規",実績!受注確定13,"A",実績!得意先分類名13,"一般")+SUMIFS(実績!見積額13,実績!報告者名13,D!$K$1,実績!月13,D!Q$97,実績!顧客名13,"EU　(業者　未登録）",実績!受注確定13,"A")</f>
        <v>0</v>
      </c>
      <c r="R118" s="79"/>
      <c r="S118" s="80"/>
      <c r="T118" s="76"/>
      <c r="U118" s="77"/>
      <c r="V118" s="78">
        <f>SUMIFS(実績!見積額13,実績!報告者名13,D!$K$1,実績!月13,D!V$97,実績!ラボ13,"〇",実績!リピート判別13,"新規",実績!受注確定13,"A",実績!得意先分類名13,"一般")+SUMIFS(実績!見積額13,実績!報告者名13,D!$K$1,実績!月13,D!V$97,実績!顧客名13,"EU　(業者　未登録）",実績!受注確定13,"A")</f>
        <v>0</v>
      </c>
      <c r="W118" s="79"/>
      <c r="X118" s="80"/>
      <c r="Y118" s="76"/>
      <c r="Z118" s="77"/>
      <c r="AA118" s="81">
        <f t="shared" si="128"/>
        <v>0</v>
      </c>
      <c r="AB118" s="82"/>
      <c r="AC118" s="83"/>
      <c r="AD118" s="84"/>
      <c r="AE118" s="85"/>
      <c r="AF118" s="78">
        <f>SUMIFS(実績!見積額13,実績!報告者名13,D!$K$1,実績!月13,D!AF$97,実績!ラボ13,"〇",実績!リピート判別13,"新規",実績!受注確定13,"A",実績!得意先分類名13,"一般")+SUMIFS(実績!見積額13,実績!報告者名13,D!$K$1,実績!月13,D!AF$97,実績!顧客名13,"EU　(業者　未登録）",実績!受注確定13,"A")</f>
        <v>0</v>
      </c>
      <c r="AG118" s="79"/>
      <c r="AH118" s="80"/>
      <c r="AI118" s="76"/>
      <c r="AJ118" s="77"/>
      <c r="AK118" s="78">
        <f>SUMIFS(実績!見積額13,実績!報告者名13,D!$K$1,実績!月13,D!AK$97,実績!ラボ13,"〇",実績!リピート判別13,"新規",実績!受注確定13,"A",実績!得意先分類名13,"一般")+SUMIFS(実績!見積額13,実績!報告者名13,D!$K$1,実績!月13,D!AK$97,実績!顧客名13,"EU　(業者　未登録）",実績!受注確定13,"A")</f>
        <v>0</v>
      </c>
      <c r="AL118" s="79"/>
      <c r="AM118" s="80"/>
      <c r="AN118" s="76"/>
      <c r="AO118" s="77"/>
      <c r="AP118" s="78">
        <f>SUMIFS(実績!見積額13,実績!報告者名13,D!$K$1,実績!月13,D!AP$97,実績!ラボ13,"〇",実績!リピート判別13,"新規",実績!受注確定13,"A",実績!得意先分類名13,"一般")+SUMIFS(実績!見積額13,実績!報告者名13,D!$K$1,実績!月13,D!AP$97,実績!顧客名13,"EU　(業者　未登録）",実績!受注確定13,"A")</f>
        <v>0</v>
      </c>
      <c r="AQ118" s="79"/>
      <c r="AR118" s="80"/>
      <c r="AS118" s="76"/>
      <c r="AT118" s="77"/>
      <c r="AU118" s="81">
        <f t="shared" si="129"/>
        <v>0</v>
      </c>
      <c r="AV118" s="82"/>
      <c r="AW118" s="83"/>
      <c r="AX118" s="84"/>
      <c r="AY118" s="85"/>
      <c r="AZ118" s="78">
        <f>SUMIFS(実績!見積額13,実績!報告者名13,D!$K$1,実績!月13,D!AZ$97,実績!ラボ13,"〇",実績!リピート判別13,"新規",実績!受注確定13,"A",実績!得意先分類名13,"一般")+SUMIFS(実績!見積額13,実績!報告者名13,D!$K$1,実績!月13,D!AZ$97,実績!顧客名13,"EU　(業者　未登録）",実績!受注確定13,"A")</f>
        <v>0</v>
      </c>
      <c r="BA118" s="79"/>
      <c r="BB118" s="80"/>
      <c r="BC118" s="76"/>
      <c r="BD118" s="77"/>
      <c r="BE118" s="78">
        <f>SUMIFS(実績!見積額13,実績!報告者名13,D!$K$1,実績!月13,D!BE$97,実績!ラボ13,"〇",実績!リピート判別13,"新規",実績!受注確定13,"A",実績!得意先分類名13,"一般")+SUMIFS(実績!見積額13,実績!報告者名13,D!$K$1,実績!月13,D!BE$97,実績!顧客名13,"EU　(業者　未登録）",実績!受注確定13,"A")</f>
        <v>0</v>
      </c>
      <c r="BF118" s="79"/>
      <c r="BG118" s="80"/>
      <c r="BH118" s="76"/>
      <c r="BI118" s="77"/>
      <c r="BJ118" s="78">
        <f>SUMIFS(実績!見積額13,実績!報告者名13,D!$K$1,実績!月13,D!BJ$97,実績!ラボ13,"〇",実績!リピート判別13,"新規",実績!受注確定13,"A",実績!得意先分類名13,"一般")+SUMIFS(実績!見積額13,実績!報告者名13,D!$K$1,実績!月13,D!BJ$97,実績!顧客名13,"EU　(業者　未登録）",実績!受注確定13,"A")</f>
        <v>0</v>
      </c>
      <c r="BK118" s="79"/>
      <c r="BL118" s="80"/>
      <c r="BM118" s="76"/>
      <c r="BN118" s="77"/>
      <c r="BO118" s="81">
        <f t="shared" si="130"/>
        <v>0</v>
      </c>
      <c r="BP118" s="82"/>
      <c r="BQ118" s="83"/>
      <c r="BR118" s="84"/>
      <c r="BS118" s="85"/>
      <c r="BT118" s="78">
        <f>SUMIFS(実績!見積額13,実績!報告者名13,D!$K$1,実績!月13,D!BT$97,実績!ラボ13,"〇",実績!リピート判別13,"新規",実績!受注確定13,"A",実績!得意先分類名13,"一般")+SUMIFS(実績!見積額13,実績!報告者名13,D!$K$1,実績!月13,D!BT$97,実績!顧客名13,"EU　(業者　未登録）",実績!受注確定13,"A")</f>
        <v>0</v>
      </c>
      <c r="BU118" s="79"/>
      <c r="BV118" s="80"/>
      <c r="BW118" s="76"/>
      <c r="BX118" s="77"/>
      <c r="BY118" s="78">
        <f>SUMIFS(実績!見積額13,実績!報告者名13,D!$K$1,実績!月13,D!BY$97,実績!ラボ13,"〇",実績!リピート判別13,"新規",実績!受注確定13,"A",実績!得意先分類名13,"一般")+SUMIFS(実績!見積額13,実績!報告者名13,D!$K$1,実績!月13,D!BY$97,実績!顧客名13,"EU　(業者　未登録）",実績!受注確定13,"A")</f>
        <v>0</v>
      </c>
      <c r="BZ118" s="79"/>
      <c r="CA118" s="80"/>
      <c r="CB118" s="76"/>
      <c r="CC118" s="77"/>
      <c r="CD118" s="78">
        <f>SUMIFS(実績!見積額13,実績!報告者名13,D!$K$1,実績!月13,D!CD$97,実績!ラボ13,"〇",実績!リピート判別13,"新規",実績!受注確定13,"A",実績!得意先分類名13,"一般")+SUMIFS(実績!見積額13,実績!報告者名13,D!$K$1,実績!月13,D!CD$97,実績!顧客名13,"EU　(業者　未登録）",実績!受注確定13,"A")</f>
        <v>0</v>
      </c>
      <c r="CE118" s="79"/>
      <c r="CF118" s="80"/>
      <c r="CG118" s="76"/>
      <c r="CH118" s="77"/>
      <c r="CI118" s="81">
        <f t="shared" si="131"/>
        <v>0</v>
      </c>
      <c r="CJ118" s="82"/>
      <c r="CK118" s="83"/>
      <c r="CL118" s="84"/>
      <c r="CM118" s="85"/>
    </row>
    <row r="119" spans="1:91" ht="19.95" hidden="1" customHeight="1" x14ac:dyDescent="0.45">
      <c r="A119" s="86"/>
      <c r="B119" s="86"/>
      <c r="C119" s="86"/>
      <c r="D119" s="86"/>
      <c r="E119" s="135" t="s">
        <v>132</v>
      </c>
      <c r="F119" s="137"/>
      <c r="G119" s="81">
        <f>AA119+AU119+BO119+CI119</f>
        <v>0</v>
      </c>
      <c r="H119" s="82"/>
      <c r="I119" s="83"/>
      <c r="J119" s="81"/>
      <c r="K119" s="83"/>
      <c r="L119" s="78">
        <f>SUMIFS(実績!販売利益13,実績!報告者名13,D!$K$1,実績!月13,D!L$97,実績!ラボ13,"〇",実績!リピート判別13,"新規",実績!受注確定13,"A",実績!得意先分類名13,"一般")+SUMIFS(実績!販売利益13,実績!報告者名13,D!$K$1,実績!月13,D!L$97,実績!顧客名13,"EU　(業者　未登録）",実績!受注確定13,"A")</f>
        <v>0</v>
      </c>
      <c r="M119" s="79"/>
      <c r="N119" s="80"/>
      <c r="O119" s="78"/>
      <c r="P119" s="80"/>
      <c r="Q119" s="78">
        <f>SUMIFS(実績!販売利益13,実績!報告者名13,D!$K$1,実績!月13,D!Q$97,実績!ラボ13,"〇",実績!リピート判別13,"新規",実績!受注確定13,"A",実績!得意先分類名13,"一般")+SUMIFS(実績!販売利益13,実績!報告者名13,D!$K$1,実績!月13,D!Q$97,実績!顧客名13,"EU　(業者　未登録）",実績!受注確定13,"A")</f>
        <v>0</v>
      </c>
      <c r="R119" s="79"/>
      <c r="S119" s="80"/>
      <c r="T119" s="78"/>
      <c r="U119" s="80"/>
      <c r="V119" s="78">
        <f>SUMIFS(実績!販売利益13,実績!報告者名13,D!$K$1,実績!月13,D!V$97,実績!ラボ13,"〇",実績!リピート判別13,"新規",実績!受注確定13,"A",実績!得意先分類名13,"一般")+SUMIFS(実績!販売利益13,実績!報告者名13,D!$K$1,実績!月13,D!V$97,実績!顧客名13,"EU　(業者　未登録）",実績!受注確定13,"A")</f>
        <v>0</v>
      </c>
      <c r="W119" s="79"/>
      <c r="X119" s="80"/>
      <c r="Y119" s="78"/>
      <c r="Z119" s="80"/>
      <c r="AA119" s="81">
        <f>L119+Q119+V119</f>
        <v>0</v>
      </c>
      <c r="AB119" s="82"/>
      <c r="AC119" s="83"/>
      <c r="AD119" s="81"/>
      <c r="AE119" s="83"/>
      <c r="AF119" s="78">
        <f>SUMIFS(実績!販売利益13,実績!報告者名13,D!$K$1,実績!月13,D!AF$97,実績!ラボ13,"〇",実績!リピート判別13,"新規",実績!受注確定13,"A",実績!得意先分類名13,"一般")+SUMIFS(実績!販売利益13,実績!報告者名13,D!$K$1,実績!月13,D!AF$97,実績!顧客名13,"EU　(業者　未登録）",実績!受注確定13,"A")</f>
        <v>0</v>
      </c>
      <c r="AG119" s="79"/>
      <c r="AH119" s="80"/>
      <c r="AI119" s="78"/>
      <c r="AJ119" s="80"/>
      <c r="AK119" s="78">
        <f>SUMIFS(実績!販売利益13,実績!報告者名13,D!$K$1,実績!月13,D!AK$97,実績!ラボ13,"〇",実績!リピート判別13,"新規",実績!受注確定13,"A",実績!得意先分類名13,"一般")+SUMIFS(実績!販売利益13,実績!報告者名13,D!$K$1,実績!月13,D!AK$97,実績!顧客名13,"EU　(業者　未登録）",実績!受注確定13,"A")</f>
        <v>0</v>
      </c>
      <c r="AL119" s="79"/>
      <c r="AM119" s="80"/>
      <c r="AN119" s="78"/>
      <c r="AO119" s="80"/>
      <c r="AP119" s="78">
        <f>SUMIFS(実績!販売利益13,実績!報告者名13,D!$K$1,実績!月13,D!AP$97,実績!ラボ13,"〇",実績!リピート判別13,"新規",実績!受注確定13,"A",実績!得意先分類名13,"一般")+SUMIFS(実績!販売利益13,実績!報告者名13,D!$K$1,実績!月13,D!AP$97,実績!顧客名13,"EU　(業者　未登録）",実績!受注確定13,"A")</f>
        <v>0</v>
      </c>
      <c r="AQ119" s="79"/>
      <c r="AR119" s="80"/>
      <c r="AS119" s="78"/>
      <c r="AT119" s="80"/>
      <c r="AU119" s="81">
        <f>AF119+AK119+AP119</f>
        <v>0</v>
      </c>
      <c r="AV119" s="82"/>
      <c r="AW119" s="83"/>
      <c r="AX119" s="81"/>
      <c r="AY119" s="83"/>
      <c r="AZ119" s="78">
        <f>SUMIFS(実績!販売利益13,実績!報告者名13,D!$K$1,実績!月13,D!AZ$97,実績!ラボ13,"〇",実績!リピート判別13,"新規",実績!受注確定13,"A",実績!得意先分類名13,"一般")+SUMIFS(実績!販売利益13,実績!報告者名13,D!$K$1,実績!月13,D!AZ$97,実績!顧客名13,"EU　(業者　未登録）",実績!受注確定13,"A")</f>
        <v>0</v>
      </c>
      <c r="BA119" s="79"/>
      <c r="BB119" s="80"/>
      <c r="BC119" s="78"/>
      <c r="BD119" s="80"/>
      <c r="BE119" s="78">
        <f>SUMIFS(実績!販売利益13,実績!報告者名13,D!$K$1,実績!月13,D!BE$97,実績!ラボ13,"〇",実績!リピート判別13,"新規",実績!受注確定13,"A",実績!得意先分類名13,"一般")+SUMIFS(実績!販売利益13,実績!報告者名13,D!$K$1,実績!月13,D!BE$97,実績!顧客名13,"EU　(業者　未登録）",実績!受注確定13,"A")</f>
        <v>0</v>
      </c>
      <c r="BF119" s="79"/>
      <c r="BG119" s="80"/>
      <c r="BH119" s="78"/>
      <c r="BI119" s="80"/>
      <c r="BJ119" s="78">
        <f>SUMIFS(実績!販売利益13,実績!報告者名13,D!$K$1,実績!月13,D!BJ$97,実績!ラボ13,"〇",実績!リピート判別13,"新規",実績!受注確定13,"A",実績!得意先分類名13,"一般")+SUMIFS(実績!販売利益13,実績!報告者名13,D!$K$1,実績!月13,D!BJ$97,実績!顧客名13,"EU　(業者　未登録）",実績!受注確定13,"A")</f>
        <v>0</v>
      </c>
      <c r="BK119" s="79"/>
      <c r="BL119" s="80"/>
      <c r="BM119" s="78"/>
      <c r="BN119" s="80"/>
      <c r="BO119" s="81">
        <f>AZ119+BE119+BJ119</f>
        <v>0</v>
      </c>
      <c r="BP119" s="82"/>
      <c r="BQ119" s="83"/>
      <c r="BR119" s="81"/>
      <c r="BS119" s="83"/>
      <c r="BT119" s="78">
        <f>SUMIFS(実績!販売利益13,実績!報告者名13,D!$K$1,実績!月13,D!BT$97,実績!ラボ13,"〇",実績!リピート判別13,"新規",実績!受注確定13,"A",実績!得意先分類名13,"一般")+SUMIFS(実績!販売利益13,実績!報告者名13,D!$K$1,実績!月13,D!BT$97,実績!顧客名13,"EU　(業者　未登録）",実績!受注確定13,"A")</f>
        <v>0</v>
      </c>
      <c r="BU119" s="79"/>
      <c r="BV119" s="80"/>
      <c r="BW119" s="78"/>
      <c r="BX119" s="80"/>
      <c r="BY119" s="78">
        <f>SUMIFS(実績!販売利益13,実績!報告者名13,D!$K$1,実績!月13,D!BY$97,実績!ラボ13,"〇",実績!リピート判別13,"新規",実績!受注確定13,"A",実績!得意先分類名13,"一般")+SUMIFS(実績!販売利益13,実績!報告者名13,D!$K$1,実績!月13,D!BY$97,実績!顧客名13,"EU　(業者　未登録）",実績!受注確定13,"A")</f>
        <v>0</v>
      </c>
      <c r="BZ119" s="79"/>
      <c r="CA119" s="80"/>
      <c r="CB119" s="78"/>
      <c r="CC119" s="80"/>
      <c r="CD119" s="78">
        <f>SUMIFS(実績!販売利益13,実績!報告者名13,D!$K$1,実績!月13,D!CD$97,実績!ラボ13,"〇",実績!リピート判別13,"新規",実績!受注確定13,"A",実績!得意先分類名13,"一般")+SUMIFS(実績!販売利益13,実績!報告者名13,D!$K$1,実績!月13,D!CD$97,実績!顧客名13,"EU　(業者　未登録）",実績!受注確定13,"A")</f>
        <v>0</v>
      </c>
      <c r="CE119" s="79"/>
      <c r="CF119" s="80"/>
      <c r="CG119" s="78"/>
      <c r="CH119" s="80"/>
      <c r="CI119" s="81">
        <f>BT119+BY119+CD119</f>
        <v>0</v>
      </c>
      <c r="CJ119" s="82"/>
      <c r="CK119" s="83"/>
      <c r="CL119" s="81"/>
      <c r="CM119" s="83"/>
    </row>
    <row r="120" spans="1:91" ht="19.95" hidden="1" customHeight="1" x14ac:dyDescent="0.45">
      <c r="A120" s="86"/>
      <c r="B120" s="86"/>
      <c r="C120" s="86"/>
      <c r="D120" s="86"/>
      <c r="E120" s="135" t="s">
        <v>133</v>
      </c>
      <c r="F120" s="137"/>
      <c r="G120" s="84" t="e">
        <f>G119/G118</f>
        <v>#DIV/0!</v>
      </c>
      <c r="H120" s="96"/>
      <c r="I120" s="85"/>
      <c r="J120" s="81"/>
      <c r="K120" s="83"/>
      <c r="L120" s="76" t="e">
        <f t="shared" ref="L120" si="148">L119/L118</f>
        <v>#DIV/0!</v>
      </c>
      <c r="M120" s="95"/>
      <c r="N120" s="77"/>
      <c r="O120" s="78"/>
      <c r="P120" s="80"/>
      <c r="Q120" s="76" t="e">
        <f t="shared" ref="Q120" si="149">Q119/Q118</f>
        <v>#DIV/0!</v>
      </c>
      <c r="R120" s="95"/>
      <c r="S120" s="77"/>
      <c r="T120" s="78"/>
      <c r="U120" s="80"/>
      <c r="V120" s="76" t="e">
        <f t="shared" ref="V120" si="150">V119/V118</f>
        <v>#DIV/0!</v>
      </c>
      <c r="W120" s="95"/>
      <c r="X120" s="77"/>
      <c r="Y120" s="78"/>
      <c r="Z120" s="80"/>
      <c r="AA120" s="84" t="e">
        <f t="shared" ref="AA120" si="151">AA119/AA118</f>
        <v>#DIV/0!</v>
      </c>
      <c r="AB120" s="96"/>
      <c r="AC120" s="85"/>
      <c r="AD120" s="81"/>
      <c r="AE120" s="83"/>
      <c r="AF120" s="76" t="e">
        <f t="shared" ref="AF120" si="152">AF119/AF118</f>
        <v>#DIV/0!</v>
      </c>
      <c r="AG120" s="95"/>
      <c r="AH120" s="77"/>
      <c r="AI120" s="78"/>
      <c r="AJ120" s="80"/>
      <c r="AK120" s="76" t="e">
        <f t="shared" ref="AK120" si="153">AK119/AK118</f>
        <v>#DIV/0!</v>
      </c>
      <c r="AL120" s="95"/>
      <c r="AM120" s="77"/>
      <c r="AN120" s="78"/>
      <c r="AO120" s="80"/>
      <c r="AP120" s="76" t="e">
        <f t="shared" ref="AP120" si="154">AP119/AP118</f>
        <v>#DIV/0!</v>
      </c>
      <c r="AQ120" s="95"/>
      <c r="AR120" s="77"/>
      <c r="AS120" s="78"/>
      <c r="AT120" s="80"/>
      <c r="AU120" s="84" t="e">
        <f t="shared" ref="AU120" si="155">AU119/AU118</f>
        <v>#DIV/0!</v>
      </c>
      <c r="AV120" s="96"/>
      <c r="AW120" s="85"/>
      <c r="AX120" s="81"/>
      <c r="AY120" s="83"/>
      <c r="AZ120" s="76" t="e">
        <f t="shared" ref="AZ120" si="156">AZ119/AZ118</f>
        <v>#DIV/0!</v>
      </c>
      <c r="BA120" s="95"/>
      <c r="BB120" s="77"/>
      <c r="BC120" s="78"/>
      <c r="BD120" s="80"/>
      <c r="BE120" s="76" t="e">
        <f t="shared" ref="BE120" si="157">BE119/BE118</f>
        <v>#DIV/0!</v>
      </c>
      <c r="BF120" s="95"/>
      <c r="BG120" s="77"/>
      <c r="BH120" s="78"/>
      <c r="BI120" s="80"/>
      <c r="BJ120" s="76" t="e">
        <f t="shared" ref="BJ120" si="158">BJ119/BJ118</f>
        <v>#DIV/0!</v>
      </c>
      <c r="BK120" s="95"/>
      <c r="BL120" s="77"/>
      <c r="BM120" s="78"/>
      <c r="BN120" s="80"/>
      <c r="BO120" s="84" t="e">
        <f t="shared" ref="BO120" si="159">BO119/BO118</f>
        <v>#DIV/0!</v>
      </c>
      <c r="BP120" s="96"/>
      <c r="BQ120" s="85"/>
      <c r="BR120" s="81"/>
      <c r="BS120" s="83"/>
      <c r="BT120" s="76" t="e">
        <f t="shared" ref="BT120" si="160">BT119/BT118</f>
        <v>#DIV/0!</v>
      </c>
      <c r="BU120" s="95"/>
      <c r="BV120" s="77"/>
      <c r="BW120" s="78"/>
      <c r="BX120" s="80"/>
      <c r="BY120" s="76" t="e">
        <f t="shared" ref="BY120" si="161">BY119/BY118</f>
        <v>#DIV/0!</v>
      </c>
      <c r="BZ120" s="95"/>
      <c r="CA120" s="77"/>
      <c r="CB120" s="78"/>
      <c r="CC120" s="80"/>
      <c r="CD120" s="76" t="e">
        <f t="shared" ref="CD120" si="162">CD119/CD118</f>
        <v>#DIV/0!</v>
      </c>
      <c r="CE120" s="95"/>
      <c r="CF120" s="77"/>
      <c r="CG120" s="78"/>
      <c r="CH120" s="80"/>
      <c r="CI120" s="84" t="e">
        <f t="shared" ref="CI120" si="163">CI119/CI118</f>
        <v>#DIV/0!</v>
      </c>
      <c r="CJ120" s="96"/>
      <c r="CK120" s="85"/>
      <c r="CL120" s="81"/>
      <c r="CM120" s="83"/>
    </row>
    <row r="121" spans="1:91" hidden="1" x14ac:dyDescent="0.45">
      <c r="A121" s="86"/>
      <c r="B121" s="86"/>
      <c r="C121" s="86"/>
      <c r="D121" s="86"/>
      <c r="E121" s="135" t="s">
        <v>98</v>
      </c>
      <c r="F121" s="137"/>
      <c r="G121" s="81">
        <f>AA121+AU121+BO121+CI121</f>
        <v>0</v>
      </c>
      <c r="H121" s="82"/>
      <c r="I121" s="83"/>
      <c r="J121" s="17"/>
      <c r="K121" s="18"/>
      <c r="L121" s="78">
        <f>SUMIFS(見積!見積数,見積!月,D!L$97,見積!報告者名,D!$K$1,見積!顧客名見積,"EU　(業者　未登録）")</f>
        <v>0</v>
      </c>
      <c r="M121" s="79"/>
      <c r="N121" s="80"/>
      <c r="O121" s="11"/>
      <c r="P121" s="12"/>
      <c r="Q121" s="78">
        <f>SUMIFS(見積!見積数,見積!月,D!Q$97,見積!報告者名,D!$K$1,見積!顧客名見積,"EU　(業者　未登録）")</f>
        <v>0</v>
      </c>
      <c r="R121" s="79"/>
      <c r="S121" s="80"/>
      <c r="T121" s="11"/>
      <c r="U121" s="12"/>
      <c r="V121" s="78">
        <f>SUMIFS(見積!見積数,見積!月,D!V$97,見積!報告者名,D!$K$1,見積!顧客名見積,"EU　(業者　未登録）")</f>
        <v>0</v>
      </c>
      <c r="W121" s="79"/>
      <c r="X121" s="80"/>
      <c r="Y121" s="11"/>
      <c r="Z121" s="12"/>
      <c r="AA121" s="81">
        <f t="shared" ref="AA121" si="164">L121+Q121+V121</f>
        <v>0</v>
      </c>
      <c r="AB121" s="82"/>
      <c r="AC121" s="83"/>
      <c r="AD121" s="17"/>
      <c r="AE121" s="18"/>
      <c r="AF121" s="78">
        <f>SUMIFS(見積!見積数,見積!月,D!AF$97,見積!報告者名,D!$K$1,見積!顧客名見積,"EU　(業者　未登録）")</f>
        <v>0</v>
      </c>
      <c r="AG121" s="79"/>
      <c r="AH121" s="80"/>
      <c r="AI121" s="11"/>
      <c r="AJ121" s="12"/>
      <c r="AK121" s="78">
        <f>SUMIFS(見積!見積数,見積!月,D!AK$97,見積!報告者名,D!$K$1,見積!顧客名見積,"EU　(業者　未登録）")</f>
        <v>0</v>
      </c>
      <c r="AL121" s="79"/>
      <c r="AM121" s="80"/>
      <c r="AN121" s="11"/>
      <c r="AO121" s="12"/>
      <c r="AP121" s="78">
        <f>SUMIFS(見積!見積数,見積!月,D!AP$97,見積!報告者名,D!$K$1,見積!顧客名見積,"EU　(業者　未登録）")</f>
        <v>0</v>
      </c>
      <c r="AQ121" s="79"/>
      <c r="AR121" s="80"/>
      <c r="AS121" s="11"/>
      <c r="AT121" s="12"/>
      <c r="AU121" s="81">
        <f>AF121+AK121+AP121</f>
        <v>0</v>
      </c>
      <c r="AV121" s="82"/>
      <c r="AW121" s="83"/>
      <c r="AX121" s="17"/>
      <c r="AY121" s="18"/>
      <c r="AZ121" s="78">
        <f>SUMIFS(見積!見積数,見積!月,D!AZ$97,見積!報告者名,D!$K$1,見積!顧客名見積,"EU　(業者　未登録）")</f>
        <v>0</v>
      </c>
      <c r="BA121" s="79"/>
      <c r="BB121" s="80"/>
      <c r="BC121" s="11"/>
      <c r="BD121" s="12"/>
      <c r="BE121" s="78">
        <f>SUMIFS(見積!見積数,見積!月,D!BE$97,見積!報告者名,D!$K$1,見積!顧客名見積,"EU　(業者　未登録）")</f>
        <v>0</v>
      </c>
      <c r="BF121" s="79"/>
      <c r="BG121" s="80"/>
      <c r="BH121" s="11"/>
      <c r="BI121" s="12"/>
      <c r="BJ121" s="78">
        <f>SUMIFS(見積!見積数,見積!月,D!BJ$97,見積!報告者名,D!$K$1,見積!顧客名見積,"EU　(業者　未登録）")</f>
        <v>0</v>
      </c>
      <c r="BK121" s="79"/>
      <c r="BL121" s="80"/>
      <c r="BM121" s="11"/>
      <c r="BN121" s="12"/>
      <c r="BO121" s="81">
        <f>AZ121+BE121+BJ121</f>
        <v>0</v>
      </c>
      <c r="BP121" s="82"/>
      <c r="BQ121" s="83"/>
      <c r="BR121" s="17"/>
      <c r="BS121" s="18"/>
      <c r="BT121" s="78">
        <f>SUMIFS(見積!見積数,見積!月,D!BT$97,見積!報告者名,D!$K$1,見積!顧客名見積,"EU　(業者　未登録）")</f>
        <v>0</v>
      </c>
      <c r="BU121" s="79"/>
      <c r="BV121" s="80"/>
      <c r="BW121" s="11"/>
      <c r="BX121" s="12"/>
      <c r="BY121" s="78">
        <f>SUMIFS(見積!見積数,見積!月,D!BY$97,見積!報告者名,D!$K$1,見積!顧客名見積,"EU　(業者　未登録）")</f>
        <v>0</v>
      </c>
      <c r="BZ121" s="79"/>
      <c r="CA121" s="80"/>
      <c r="CB121" s="11"/>
      <c r="CC121" s="12"/>
      <c r="CD121" s="78">
        <f>SUMIFS(見積!見積数,見積!月,D!CD$97,見積!報告者名,D!$K$1,見積!顧客名見積,"EU　(業者　未登録）")</f>
        <v>0</v>
      </c>
      <c r="CE121" s="79"/>
      <c r="CF121" s="80"/>
      <c r="CG121" s="11"/>
      <c r="CH121" s="12"/>
      <c r="CI121" s="81">
        <f>BT121+BY121+CD121</f>
        <v>0</v>
      </c>
      <c r="CJ121" s="82"/>
      <c r="CK121" s="83"/>
      <c r="CL121" s="17"/>
      <c r="CM121" s="18"/>
    </row>
    <row r="122" spans="1:91" ht="19.95" hidden="1" customHeight="1" x14ac:dyDescent="0.45">
      <c r="A122" s="154" t="s">
        <v>46</v>
      </c>
      <c r="B122" s="154"/>
      <c r="C122" s="86" t="s">
        <v>43</v>
      </c>
      <c r="D122" s="86"/>
      <c r="E122" s="135" t="s">
        <v>131</v>
      </c>
      <c r="F122" s="137"/>
      <c r="G122" s="81">
        <f t="shared" si="127"/>
        <v>0</v>
      </c>
      <c r="H122" s="82"/>
      <c r="I122" s="83"/>
      <c r="J122" s="84"/>
      <c r="K122" s="85"/>
      <c r="L122" s="78">
        <f>SUMIFS(実績!見積額13,実績!報告者名13,D!$K$1,実績!月13,D!L$97,実績!ラボ13,"〇",実績!リピート判別13,"リピート",実績!受注確定13,"A",実績!得意先分類名13,"EU",実績!期中内13,"〇")</f>
        <v>0</v>
      </c>
      <c r="M122" s="79"/>
      <c r="N122" s="80"/>
      <c r="O122" s="76"/>
      <c r="P122" s="77"/>
      <c r="Q122" s="78">
        <f>SUMIFS(実績!見積額13,実績!報告者名13,D!$K$1,実績!月13,D!Q$97,実績!ラボ13,"〇",実績!リピート判別13,"リピート",実績!受注確定13,"A",実績!得意先分類名13,"EU",実績!期中内13,"〇")</f>
        <v>0</v>
      </c>
      <c r="R122" s="79"/>
      <c r="S122" s="80"/>
      <c r="T122" s="76"/>
      <c r="U122" s="77"/>
      <c r="V122" s="78">
        <f>SUMIFS(実績!見積額13,実績!報告者名13,D!$K$1,実績!月13,D!V$97,実績!ラボ13,"〇",実績!リピート判別13,"リピート",実績!受注確定13,"A",実績!得意先分類名13,"EU",実績!期中内13,"〇")</f>
        <v>0</v>
      </c>
      <c r="W122" s="79"/>
      <c r="X122" s="80"/>
      <c r="Y122" s="76"/>
      <c r="Z122" s="77"/>
      <c r="AA122" s="81">
        <f t="shared" si="128"/>
        <v>0</v>
      </c>
      <c r="AB122" s="82"/>
      <c r="AC122" s="83"/>
      <c r="AD122" s="84"/>
      <c r="AE122" s="85"/>
      <c r="AF122" s="78">
        <f>SUMIFS(実績!見積額13,実績!報告者名13,D!$K$1,実績!月13,D!AF$97,実績!ラボ13,"〇",実績!リピート判別13,"リピート",実績!受注確定13,"A",実績!得意先分類名13,"EU",実績!期中内13,"〇")</f>
        <v>0</v>
      </c>
      <c r="AG122" s="79"/>
      <c r="AH122" s="80"/>
      <c r="AI122" s="76"/>
      <c r="AJ122" s="77"/>
      <c r="AK122" s="78">
        <f>SUMIFS(実績!見積額13,実績!報告者名13,D!$K$1,実績!月13,D!AK$97,実績!ラボ13,"〇",実績!リピート判別13,"リピート",実績!受注確定13,"A",実績!得意先分類名13,"EU",実績!期中内13,"〇")</f>
        <v>0</v>
      </c>
      <c r="AL122" s="79"/>
      <c r="AM122" s="80"/>
      <c r="AN122" s="76"/>
      <c r="AO122" s="77"/>
      <c r="AP122" s="78">
        <f>SUMIFS(実績!見積額13,実績!報告者名13,D!$K$1,実績!月13,D!AP$97,実績!ラボ13,"〇",実績!リピート判別13,"リピート",実績!受注確定13,"A",実績!得意先分類名13,"EU",実績!期中内13,"〇")</f>
        <v>0</v>
      </c>
      <c r="AQ122" s="79"/>
      <c r="AR122" s="80"/>
      <c r="AS122" s="76"/>
      <c r="AT122" s="77"/>
      <c r="AU122" s="81">
        <f t="shared" si="129"/>
        <v>0</v>
      </c>
      <c r="AV122" s="82"/>
      <c r="AW122" s="83"/>
      <c r="AX122" s="84"/>
      <c r="AY122" s="85"/>
      <c r="AZ122" s="78">
        <f>SUMIFS(実績!見積額13,実績!報告者名13,D!$K$1,実績!月13,D!AZ$97,実績!ラボ13,"〇",実績!リピート判別13,"リピート",実績!受注確定13,"A",実績!得意先分類名13,"EU",実績!期中内13,"〇")</f>
        <v>0</v>
      </c>
      <c r="BA122" s="79"/>
      <c r="BB122" s="80"/>
      <c r="BC122" s="76"/>
      <c r="BD122" s="77"/>
      <c r="BE122" s="78">
        <f>SUMIFS(実績!見積額13,実績!報告者名13,D!$K$1,実績!月13,D!BE$97,実績!ラボ13,"〇",実績!リピート判別13,"リピート",実績!受注確定13,"A",実績!得意先分類名13,"EU",実績!期中内13,"〇")</f>
        <v>0</v>
      </c>
      <c r="BF122" s="79"/>
      <c r="BG122" s="80"/>
      <c r="BH122" s="76"/>
      <c r="BI122" s="77"/>
      <c r="BJ122" s="78">
        <f>SUMIFS(実績!見積額13,実績!報告者名13,D!$K$1,実績!月13,D!BJ$97,実績!ラボ13,"〇",実績!リピート判別13,"リピート",実績!受注確定13,"A",実績!得意先分類名13,"EU",実績!期中内13,"〇")</f>
        <v>0</v>
      </c>
      <c r="BK122" s="79"/>
      <c r="BL122" s="80"/>
      <c r="BM122" s="76"/>
      <c r="BN122" s="77"/>
      <c r="BO122" s="81">
        <f t="shared" si="130"/>
        <v>0</v>
      </c>
      <c r="BP122" s="82"/>
      <c r="BQ122" s="83"/>
      <c r="BR122" s="84"/>
      <c r="BS122" s="85"/>
      <c r="BT122" s="78">
        <f>SUMIFS(実績!見積額13,実績!報告者名13,D!$K$1,実績!月13,D!BT$97,実績!ラボ13,"〇",実績!リピート判別13,"リピート",実績!受注確定13,"A",実績!得意先分類名13,"EU",実績!期中内13,"〇")</f>
        <v>0</v>
      </c>
      <c r="BU122" s="79"/>
      <c r="BV122" s="80"/>
      <c r="BW122" s="76"/>
      <c r="BX122" s="77"/>
      <c r="BY122" s="78">
        <f>SUMIFS(実績!見積額13,実績!報告者名13,D!$K$1,実績!月13,D!BY$97,実績!ラボ13,"〇",実績!リピート判別13,"リピート",実績!受注確定13,"A",実績!得意先分類名13,"EU",実績!期中内13,"〇")</f>
        <v>0</v>
      </c>
      <c r="BZ122" s="79"/>
      <c r="CA122" s="80"/>
      <c r="CB122" s="76"/>
      <c r="CC122" s="77"/>
      <c r="CD122" s="78">
        <f>SUMIFS(実績!見積額13,実績!報告者名13,D!$K$1,実績!月13,D!CD$97,実績!ラボ13,"〇",実績!リピート判別13,"リピート",実績!受注確定13,"A",実績!得意先分類名13,"EU",実績!期中内13,"〇")</f>
        <v>0</v>
      </c>
      <c r="CE122" s="79"/>
      <c r="CF122" s="80"/>
      <c r="CG122" s="76"/>
      <c r="CH122" s="77"/>
      <c r="CI122" s="81">
        <f t="shared" si="131"/>
        <v>0</v>
      </c>
      <c r="CJ122" s="82"/>
      <c r="CK122" s="83"/>
      <c r="CL122" s="84"/>
      <c r="CM122" s="85"/>
    </row>
    <row r="123" spans="1:91" ht="19.95" hidden="1" customHeight="1" x14ac:dyDescent="0.45">
      <c r="A123" s="154"/>
      <c r="B123" s="154"/>
      <c r="C123" s="86"/>
      <c r="D123" s="86"/>
      <c r="E123" s="135" t="s">
        <v>132</v>
      </c>
      <c r="F123" s="137"/>
      <c r="G123" s="81">
        <f>AA123+AU123+BO123+CI123</f>
        <v>0</v>
      </c>
      <c r="H123" s="82"/>
      <c r="I123" s="83"/>
      <c r="J123" s="81"/>
      <c r="K123" s="83"/>
      <c r="L123" s="78">
        <f>SUMIFS(実績!販売利益13,実績!報告者名13,D!$K$1,実績!月13,D!L$97,実績!ラボ13,"〇",実績!リピート判別13,"リピート",実績!受注確定13,"A",実績!得意先分類名13,"EU",実績!期中内13,"〇")</f>
        <v>0</v>
      </c>
      <c r="M123" s="79"/>
      <c r="N123" s="80"/>
      <c r="O123" s="78"/>
      <c r="P123" s="80"/>
      <c r="Q123" s="78">
        <f>SUMIFS(実績!販売利益13,実績!報告者名13,D!$K$1,実績!月13,D!Q$97,実績!ラボ13,"〇",実績!リピート判別13,"リピート",実績!受注確定13,"A",実績!得意先分類名13,"EU",実績!期中内13,"〇")</f>
        <v>0</v>
      </c>
      <c r="R123" s="79"/>
      <c r="S123" s="80"/>
      <c r="T123" s="78"/>
      <c r="U123" s="80"/>
      <c r="V123" s="78">
        <f>SUMIFS(実績!販売利益13,実績!報告者名13,D!$K$1,実績!月13,D!V$97,実績!ラボ13,"〇",実績!リピート判別13,"リピート",実績!受注確定13,"A",実績!得意先分類名13,"EU",実績!期中内13,"〇")</f>
        <v>0</v>
      </c>
      <c r="W123" s="79"/>
      <c r="X123" s="80"/>
      <c r="Y123" s="78"/>
      <c r="Z123" s="80"/>
      <c r="AA123" s="81">
        <f>L123+Q123+V123</f>
        <v>0</v>
      </c>
      <c r="AB123" s="82"/>
      <c r="AC123" s="83"/>
      <c r="AD123" s="81"/>
      <c r="AE123" s="83"/>
      <c r="AF123" s="78">
        <f>SUMIFS(実績!販売利益13,実績!報告者名13,D!$K$1,実績!月13,D!AF$97,実績!ラボ13,"〇",実績!リピート判別13,"リピート",実績!受注確定13,"A",実績!得意先分類名13,"EU",実績!期中内13,"〇")</f>
        <v>0</v>
      </c>
      <c r="AG123" s="79"/>
      <c r="AH123" s="80"/>
      <c r="AI123" s="78"/>
      <c r="AJ123" s="80"/>
      <c r="AK123" s="78">
        <f>SUMIFS(実績!販売利益13,実績!報告者名13,D!$K$1,実績!月13,D!AK$97,実績!ラボ13,"〇",実績!リピート判別13,"リピート",実績!受注確定13,"A",実績!得意先分類名13,"EU",実績!期中内13,"〇")</f>
        <v>0</v>
      </c>
      <c r="AL123" s="79"/>
      <c r="AM123" s="80"/>
      <c r="AN123" s="78"/>
      <c r="AO123" s="80"/>
      <c r="AP123" s="78">
        <f>SUMIFS(実績!販売利益13,実績!報告者名13,D!$K$1,実績!月13,D!AP$97,実績!ラボ13,"〇",実績!リピート判別13,"リピート",実績!受注確定13,"A",実績!得意先分類名13,"EU",実績!期中内13,"〇")</f>
        <v>0</v>
      </c>
      <c r="AQ123" s="79"/>
      <c r="AR123" s="80"/>
      <c r="AS123" s="78"/>
      <c r="AT123" s="80"/>
      <c r="AU123" s="81">
        <f>AF123+AK123+AP123</f>
        <v>0</v>
      </c>
      <c r="AV123" s="82"/>
      <c r="AW123" s="83"/>
      <c r="AX123" s="81"/>
      <c r="AY123" s="83"/>
      <c r="AZ123" s="78">
        <f>SUMIFS(実績!販売利益13,実績!報告者名13,D!$K$1,実績!月13,D!AZ$97,実績!ラボ13,"〇",実績!リピート判別13,"リピート",実績!受注確定13,"A",実績!得意先分類名13,"EU",実績!期中内13,"〇")</f>
        <v>0</v>
      </c>
      <c r="BA123" s="79"/>
      <c r="BB123" s="80"/>
      <c r="BC123" s="78"/>
      <c r="BD123" s="80"/>
      <c r="BE123" s="78">
        <f>SUMIFS(実績!販売利益13,実績!報告者名13,D!$K$1,実績!月13,D!BE$97,実績!ラボ13,"〇",実績!リピート判別13,"リピート",実績!受注確定13,"A",実績!得意先分類名13,"EU",実績!期中内13,"〇")</f>
        <v>0</v>
      </c>
      <c r="BF123" s="79"/>
      <c r="BG123" s="80"/>
      <c r="BH123" s="78"/>
      <c r="BI123" s="80"/>
      <c r="BJ123" s="78">
        <f>SUMIFS(実績!販売利益13,実績!報告者名13,D!$K$1,実績!月13,D!BJ$97,実績!ラボ13,"〇",実績!リピート判別13,"リピート",実績!受注確定13,"A",実績!得意先分類名13,"EU",実績!期中内13,"〇")</f>
        <v>0</v>
      </c>
      <c r="BK123" s="79"/>
      <c r="BL123" s="80"/>
      <c r="BM123" s="78"/>
      <c r="BN123" s="80"/>
      <c r="BO123" s="81">
        <f>AZ123+BE123+BJ123</f>
        <v>0</v>
      </c>
      <c r="BP123" s="82"/>
      <c r="BQ123" s="83"/>
      <c r="BR123" s="81"/>
      <c r="BS123" s="83"/>
      <c r="BT123" s="78">
        <f>SUMIFS(実績!販売利益13,実績!報告者名13,D!$K$1,実績!月13,D!BT$97,実績!ラボ13,"〇",実績!リピート判別13,"リピート",実績!受注確定13,"A",実績!得意先分類名13,"EU",実績!期中内13,"〇")</f>
        <v>0</v>
      </c>
      <c r="BU123" s="79"/>
      <c r="BV123" s="80"/>
      <c r="BW123" s="78"/>
      <c r="BX123" s="80"/>
      <c r="BY123" s="78">
        <f>SUMIFS(実績!販売利益13,実績!報告者名13,D!$K$1,実績!月13,D!BY$97,実績!ラボ13,"〇",実績!リピート判別13,"リピート",実績!受注確定13,"A",実績!得意先分類名13,"EU",実績!期中内13,"〇")</f>
        <v>0</v>
      </c>
      <c r="BZ123" s="79"/>
      <c r="CA123" s="80"/>
      <c r="CB123" s="78"/>
      <c r="CC123" s="80"/>
      <c r="CD123" s="78">
        <f>SUMIFS(実績!販売利益13,実績!報告者名13,D!$K$1,実績!月13,D!CD$97,実績!ラボ13,"〇",実績!リピート判別13,"リピート",実績!受注確定13,"A",実績!得意先分類名13,"EU",実績!期中内13,"〇")</f>
        <v>0</v>
      </c>
      <c r="CE123" s="79"/>
      <c r="CF123" s="80"/>
      <c r="CG123" s="78"/>
      <c r="CH123" s="80"/>
      <c r="CI123" s="81">
        <f>BT123+BY123+CD123</f>
        <v>0</v>
      </c>
      <c r="CJ123" s="82"/>
      <c r="CK123" s="83"/>
      <c r="CL123" s="81"/>
      <c r="CM123" s="83"/>
    </row>
    <row r="124" spans="1:91" ht="19.95" hidden="1" customHeight="1" x14ac:dyDescent="0.45">
      <c r="A124" s="154"/>
      <c r="B124" s="154"/>
      <c r="C124" s="86"/>
      <c r="D124" s="86"/>
      <c r="E124" s="135" t="s">
        <v>133</v>
      </c>
      <c r="F124" s="137"/>
      <c r="G124" s="84" t="e">
        <f>G123/G122</f>
        <v>#DIV/0!</v>
      </c>
      <c r="H124" s="96"/>
      <c r="I124" s="85"/>
      <c r="J124" s="81"/>
      <c r="K124" s="83"/>
      <c r="L124" s="76" t="e">
        <f t="shared" ref="L124" si="165">L123/L122</f>
        <v>#DIV/0!</v>
      </c>
      <c r="M124" s="95"/>
      <c r="N124" s="77"/>
      <c r="O124" s="78"/>
      <c r="P124" s="80"/>
      <c r="Q124" s="76" t="e">
        <f t="shared" ref="Q124" si="166">Q123/Q122</f>
        <v>#DIV/0!</v>
      </c>
      <c r="R124" s="95"/>
      <c r="S124" s="77"/>
      <c r="T124" s="78"/>
      <c r="U124" s="80"/>
      <c r="V124" s="76" t="e">
        <f t="shared" ref="V124" si="167">V123/V122</f>
        <v>#DIV/0!</v>
      </c>
      <c r="W124" s="95"/>
      <c r="X124" s="77"/>
      <c r="Y124" s="78"/>
      <c r="Z124" s="80"/>
      <c r="AA124" s="84" t="e">
        <f t="shared" ref="AA124" si="168">AA123/AA122</f>
        <v>#DIV/0!</v>
      </c>
      <c r="AB124" s="96"/>
      <c r="AC124" s="85"/>
      <c r="AD124" s="81"/>
      <c r="AE124" s="83"/>
      <c r="AF124" s="76" t="e">
        <f t="shared" ref="AF124" si="169">AF123/AF122</f>
        <v>#DIV/0!</v>
      </c>
      <c r="AG124" s="95"/>
      <c r="AH124" s="77"/>
      <c r="AI124" s="78"/>
      <c r="AJ124" s="80"/>
      <c r="AK124" s="76" t="e">
        <f t="shared" ref="AK124" si="170">AK123/AK122</f>
        <v>#DIV/0!</v>
      </c>
      <c r="AL124" s="95"/>
      <c r="AM124" s="77"/>
      <c r="AN124" s="78"/>
      <c r="AO124" s="80"/>
      <c r="AP124" s="76" t="e">
        <f t="shared" ref="AP124" si="171">AP123/AP122</f>
        <v>#DIV/0!</v>
      </c>
      <c r="AQ124" s="95"/>
      <c r="AR124" s="77"/>
      <c r="AS124" s="78"/>
      <c r="AT124" s="80"/>
      <c r="AU124" s="84" t="e">
        <f t="shared" ref="AU124" si="172">AU123/AU122</f>
        <v>#DIV/0!</v>
      </c>
      <c r="AV124" s="96"/>
      <c r="AW124" s="85"/>
      <c r="AX124" s="81"/>
      <c r="AY124" s="83"/>
      <c r="AZ124" s="76" t="e">
        <f t="shared" ref="AZ124" si="173">AZ123/AZ122</f>
        <v>#DIV/0!</v>
      </c>
      <c r="BA124" s="95"/>
      <c r="BB124" s="77"/>
      <c r="BC124" s="78"/>
      <c r="BD124" s="80"/>
      <c r="BE124" s="76" t="e">
        <f t="shared" ref="BE124" si="174">BE123/BE122</f>
        <v>#DIV/0!</v>
      </c>
      <c r="BF124" s="95"/>
      <c r="BG124" s="77"/>
      <c r="BH124" s="78"/>
      <c r="BI124" s="80"/>
      <c r="BJ124" s="76" t="e">
        <f t="shared" ref="BJ124" si="175">BJ123/BJ122</f>
        <v>#DIV/0!</v>
      </c>
      <c r="BK124" s="95"/>
      <c r="BL124" s="77"/>
      <c r="BM124" s="78"/>
      <c r="BN124" s="80"/>
      <c r="BO124" s="84" t="e">
        <f t="shared" ref="BO124" si="176">BO123/BO122</f>
        <v>#DIV/0!</v>
      </c>
      <c r="BP124" s="96"/>
      <c r="BQ124" s="85"/>
      <c r="BR124" s="81"/>
      <c r="BS124" s="83"/>
      <c r="BT124" s="76" t="e">
        <f t="shared" ref="BT124" si="177">BT123/BT122</f>
        <v>#DIV/0!</v>
      </c>
      <c r="BU124" s="95"/>
      <c r="BV124" s="77"/>
      <c r="BW124" s="78"/>
      <c r="BX124" s="80"/>
      <c r="BY124" s="76" t="e">
        <f t="shared" ref="BY124" si="178">BY123/BY122</f>
        <v>#DIV/0!</v>
      </c>
      <c r="BZ124" s="95"/>
      <c r="CA124" s="77"/>
      <c r="CB124" s="78"/>
      <c r="CC124" s="80"/>
      <c r="CD124" s="76" t="e">
        <f t="shared" ref="CD124" si="179">CD123/CD122</f>
        <v>#DIV/0!</v>
      </c>
      <c r="CE124" s="95"/>
      <c r="CF124" s="77"/>
      <c r="CG124" s="78"/>
      <c r="CH124" s="80"/>
      <c r="CI124" s="84" t="e">
        <f t="shared" ref="CI124" si="180">CI123/CI122</f>
        <v>#DIV/0!</v>
      </c>
      <c r="CJ124" s="96"/>
      <c r="CK124" s="85"/>
      <c r="CL124" s="81"/>
      <c r="CM124" s="83"/>
    </row>
    <row r="125" spans="1:91" hidden="1" x14ac:dyDescent="0.45">
      <c r="A125" s="154"/>
      <c r="B125" s="154"/>
      <c r="C125" s="86"/>
      <c r="D125" s="86"/>
      <c r="E125" s="135" t="s">
        <v>98</v>
      </c>
      <c r="F125" s="137"/>
      <c r="G125" s="81">
        <f>AA125+AU125+BO125+CI125</f>
        <v>0</v>
      </c>
      <c r="H125" s="82"/>
      <c r="I125" s="83"/>
      <c r="J125" s="17"/>
      <c r="K125" s="18"/>
      <c r="L125" s="78">
        <f>SUMIFS(見積!見積数,見積!月,D!L$97,見積!報告者名,D!$K$1,見積!ラボ見積,"〇",見積!得意先分類名見積,"EU",見積!期中内見積,"〇")</f>
        <v>0</v>
      </c>
      <c r="M125" s="79"/>
      <c r="N125" s="80"/>
      <c r="O125" s="11"/>
      <c r="P125" s="12"/>
      <c r="Q125" s="78">
        <f>SUMIFS(見積!見積数,見積!月,D!Q$97,見積!報告者名,D!$K$1,見積!ラボ見積,"〇",見積!得意先分類名見積,"EU",見積!期中内見積,"〇")</f>
        <v>0</v>
      </c>
      <c r="R125" s="79"/>
      <c r="S125" s="80"/>
      <c r="T125" s="11"/>
      <c r="U125" s="12"/>
      <c r="V125" s="78">
        <f>SUMIFS(見積!見積数,見積!月,D!V$97,見積!報告者名,D!$K$1,見積!ラボ見積,"〇",見積!得意先分類名見積,"EU",見積!期中内見積,"〇")</f>
        <v>0</v>
      </c>
      <c r="W125" s="79"/>
      <c r="X125" s="80"/>
      <c r="Y125" s="11"/>
      <c r="Z125" s="12"/>
      <c r="AA125" s="81">
        <f>L125+Q125+V125</f>
        <v>0</v>
      </c>
      <c r="AB125" s="82"/>
      <c r="AC125" s="83"/>
      <c r="AD125" s="17"/>
      <c r="AE125" s="18"/>
      <c r="AF125" s="78">
        <f>SUMIFS(見積!見積数,見積!月,D!AF$97,見積!報告者名,D!$K$1,見積!ラボ見積,"〇",見積!得意先分類名見積,"EU",見積!期中内見積,"〇")</f>
        <v>0</v>
      </c>
      <c r="AG125" s="79"/>
      <c r="AH125" s="80"/>
      <c r="AI125" s="11"/>
      <c r="AJ125" s="12"/>
      <c r="AK125" s="78">
        <f>SUMIFS(見積!見積数,見積!月,D!AK$97,見積!報告者名,D!$K$1,見積!ラボ見積,"〇",見積!得意先分類名見積,"EU",見積!期中内見積,"〇")</f>
        <v>0</v>
      </c>
      <c r="AL125" s="79"/>
      <c r="AM125" s="80"/>
      <c r="AN125" s="11"/>
      <c r="AO125" s="12"/>
      <c r="AP125" s="78">
        <f>SUMIFS(見積!見積数,見積!月,D!AP$97,見積!報告者名,D!$K$1,見積!ラボ見積,"〇",見積!得意先分類名見積,"EU",見積!期中内見積,"〇")</f>
        <v>0</v>
      </c>
      <c r="AQ125" s="79"/>
      <c r="AR125" s="80"/>
      <c r="AS125" s="11"/>
      <c r="AT125" s="12"/>
      <c r="AU125" s="81">
        <f>AF125+AK125+AP125</f>
        <v>0</v>
      </c>
      <c r="AV125" s="82"/>
      <c r="AW125" s="83"/>
      <c r="AX125" s="17"/>
      <c r="AY125" s="18"/>
      <c r="AZ125" s="78">
        <f>SUMIFS(見積!見積数,見積!月,D!AZ$97,見積!報告者名,D!$K$1,見積!ラボ見積,"〇",見積!得意先分類名見積,"EU",見積!期中内見積,"〇")</f>
        <v>0</v>
      </c>
      <c r="BA125" s="79"/>
      <c r="BB125" s="80"/>
      <c r="BC125" s="11"/>
      <c r="BD125" s="12"/>
      <c r="BE125" s="78">
        <f>SUMIFS(見積!見積数,見積!月,D!BE$97,見積!報告者名,D!$K$1,見積!ラボ見積,"〇",見積!得意先分類名見積,"EU",見積!期中内見積,"〇")</f>
        <v>0</v>
      </c>
      <c r="BF125" s="79"/>
      <c r="BG125" s="80"/>
      <c r="BH125" s="11"/>
      <c r="BI125" s="12"/>
      <c r="BJ125" s="78">
        <f>SUMIFS(見積!見積数,見積!月,D!BJ$97,見積!報告者名,D!$K$1,見積!ラボ見積,"〇",見積!得意先分類名見積,"EU",見積!期中内見積,"〇")</f>
        <v>0</v>
      </c>
      <c r="BK125" s="79"/>
      <c r="BL125" s="80"/>
      <c r="BM125" s="11"/>
      <c r="BN125" s="12"/>
      <c r="BO125" s="81">
        <f>AZ125+BE125+BJ125</f>
        <v>0</v>
      </c>
      <c r="BP125" s="82"/>
      <c r="BQ125" s="83"/>
      <c r="BR125" s="17"/>
      <c r="BS125" s="18"/>
      <c r="BT125" s="78">
        <f>SUMIFS(見積!見積数,見積!月,D!BT$97,見積!報告者名,D!$K$1,見積!ラボ見積,"〇",見積!得意先分類名見積,"EU",見積!期中内見積,"〇")</f>
        <v>0</v>
      </c>
      <c r="BU125" s="79"/>
      <c r="BV125" s="80"/>
      <c r="BW125" s="11"/>
      <c r="BX125" s="12"/>
      <c r="BY125" s="78">
        <f>SUMIFS(見積!見積数,見積!月,D!BY$97,見積!報告者名,D!$K$1,見積!ラボ見積,"〇",見積!得意先分類名見積,"EU",見積!期中内見積,"〇")</f>
        <v>0</v>
      </c>
      <c r="BZ125" s="79"/>
      <c r="CA125" s="80"/>
      <c r="CB125" s="11"/>
      <c r="CC125" s="12"/>
      <c r="CD125" s="78">
        <f>SUMIFS(見積!見積数,見積!月,D!CD$97,見積!報告者名,D!$K$1,見積!ラボ見積,"〇",見積!得意先分類名見積,"EU",見積!期中内見積,"〇")</f>
        <v>0</v>
      </c>
      <c r="CE125" s="79"/>
      <c r="CF125" s="80"/>
      <c r="CG125" s="11"/>
      <c r="CH125" s="12"/>
      <c r="CI125" s="81">
        <f>BT125+BY125+CD125</f>
        <v>0</v>
      </c>
      <c r="CJ125" s="82"/>
      <c r="CK125" s="83"/>
      <c r="CL125" s="17"/>
      <c r="CM125" s="18"/>
    </row>
    <row r="126" spans="1:91" ht="19.95" hidden="1" customHeight="1" x14ac:dyDescent="0.45">
      <c r="A126" s="154"/>
      <c r="B126" s="154"/>
      <c r="C126" s="86" t="s">
        <v>44</v>
      </c>
      <c r="D126" s="86"/>
      <c r="E126" s="135" t="s">
        <v>131</v>
      </c>
      <c r="F126" s="137"/>
      <c r="G126" s="81">
        <f t="shared" si="127"/>
        <v>0</v>
      </c>
      <c r="H126" s="82"/>
      <c r="I126" s="83"/>
      <c r="J126" s="84"/>
      <c r="K126" s="85"/>
      <c r="L126" s="78">
        <f>SUMIFS(実績!見積額13,実績!報告者名13,D!$K$1,実績!月13,D!L$97,実績!ラボ13,"〇",実績!リピート判別13,"リピート",実績!受注確定13,"A",実績!得意先分類名13,"一般",実績!期中内13,"〇")</f>
        <v>0</v>
      </c>
      <c r="M126" s="79"/>
      <c r="N126" s="80"/>
      <c r="O126" s="76"/>
      <c r="P126" s="77"/>
      <c r="Q126" s="78">
        <f>SUMIFS(実績!見積額13,実績!報告者名13,D!$K$1,実績!月13,D!Q$97,実績!ラボ13,"〇",実績!リピート判別13,"リピート",実績!受注確定13,"A",実績!得意先分類名13,"一般",実績!期中内13,"〇")</f>
        <v>0</v>
      </c>
      <c r="R126" s="79"/>
      <c r="S126" s="80"/>
      <c r="T126" s="76"/>
      <c r="U126" s="77"/>
      <c r="V126" s="78">
        <f>SUMIFS(実績!見積額13,実績!報告者名13,D!$K$1,実績!月13,D!V$97,実績!ラボ13,"〇",実績!リピート判別13,"リピート",実績!受注確定13,"A",実績!得意先分類名13,"一般",実績!期中内13,"〇")</f>
        <v>0</v>
      </c>
      <c r="W126" s="79"/>
      <c r="X126" s="80"/>
      <c r="Y126" s="76"/>
      <c r="Z126" s="77"/>
      <c r="AA126" s="81">
        <f t="shared" si="128"/>
        <v>0</v>
      </c>
      <c r="AB126" s="82"/>
      <c r="AC126" s="83"/>
      <c r="AD126" s="84"/>
      <c r="AE126" s="85"/>
      <c r="AF126" s="78">
        <f>SUMIFS(実績!見積額13,実績!報告者名13,D!$K$1,実績!月13,D!AF$97,実績!ラボ13,"〇",実績!リピート判別13,"リピート",実績!受注確定13,"A",実績!得意先分類名13,"一般",実績!期中内13,"〇")</f>
        <v>0</v>
      </c>
      <c r="AG126" s="79"/>
      <c r="AH126" s="80"/>
      <c r="AI126" s="76"/>
      <c r="AJ126" s="77"/>
      <c r="AK126" s="78">
        <f>SUMIFS(実績!見積額13,実績!報告者名13,D!$K$1,実績!月13,D!AK$97,実績!ラボ13,"〇",実績!リピート判別13,"リピート",実績!受注確定13,"A",実績!得意先分類名13,"一般",実績!期中内13,"〇")</f>
        <v>0</v>
      </c>
      <c r="AL126" s="79"/>
      <c r="AM126" s="80"/>
      <c r="AN126" s="76"/>
      <c r="AO126" s="77"/>
      <c r="AP126" s="78">
        <f>SUMIFS(実績!見積額13,実績!報告者名13,D!$K$1,実績!月13,D!AP$97,実績!ラボ13,"〇",実績!リピート判別13,"リピート",実績!受注確定13,"A",実績!得意先分類名13,"一般",実績!期中内13,"〇")</f>
        <v>0</v>
      </c>
      <c r="AQ126" s="79"/>
      <c r="AR126" s="80"/>
      <c r="AS126" s="76"/>
      <c r="AT126" s="77"/>
      <c r="AU126" s="81">
        <f t="shared" si="129"/>
        <v>0</v>
      </c>
      <c r="AV126" s="82"/>
      <c r="AW126" s="83"/>
      <c r="AX126" s="84"/>
      <c r="AY126" s="85"/>
      <c r="AZ126" s="78">
        <f>SUMIFS(実績!見積額13,実績!報告者名13,D!$K$1,実績!月13,D!AZ$97,実績!ラボ13,"〇",実績!リピート判別13,"リピート",実績!受注確定13,"A",実績!得意先分類名13,"一般",実績!期中内13,"〇")</f>
        <v>0</v>
      </c>
      <c r="BA126" s="79"/>
      <c r="BB126" s="80"/>
      <c r="BC126" s="76"/>
      <c r="BD126" s="77"/>
      <c r="BE126" s="78">
        <f>SUMIFS(実績!見積額13,実績!報告者名13,D!$K$1,実績!月13,D!BE$97,実績!ラボ13,"〇",実績!リピート判別13,"リピート",実績!受注確定13,"A",実績!得意先分類名13,"一般",実績!期中内13,"〇")</f>
        <v>0</v>
      </c>
      <c r="BF126" s="79"/>
      <c r="BG126" s="80"/>
      <c r="BH126" s="76"/>
      <c r="BI126" s="77"/>
      <c r="BJ126" s="78">
        <f>SUMIFS(実績!見積額13,実績!報告者名13,D!$K$1,実績!月13,D!BJ$97,実績!ラボ13,"〇",実績!リピート判別13,"リピート",実績!受注確定13,"A",実績!得意先分類名13,"一般",実績!期中内13,"〇")</f>
        <v>0</v>
      </c>
      <c r="BK126" s="79"/>
      <c r="BL126" s="80"/>
      <c r="BM126" s="76"/>
      <c r="BN126" s="77"/>
      <c r="BO126" s="81">
        <f t="shared" si="130"/>
        <v>0</v>
      </c>
      <c r="BP126" s="82"/>
      <c r="BQ126" s="83"/>
      <c r="BR126" s="84"/>
      <c r="BS126" s="85"/>
      <c r="BT126" s="78">
        <f>SUMIFS(実績!見積額13,実績!報告者名13,D!$K$1,実績!月13,D!BT$97,実績!ラボ13,"〇",実績!リピート判別13,"リピート",実績!受注確定13,"A",実績!得意先分類名13,"一般",実績!期中内13,"〇")</f>
        <v>0</v>
      </c>
      <c r="BU126" s="79"/>
      <c r="BV126" s="80"/>
      <c r="BW126" s="76"/>
      <c r="BX126" s="77"/>
      <c r="BY126" s="78">
        <f>SUMIFS(実績!見積額13,実績!報告者名13,D!$K$1,実績!月13,D!BY$97,実績!ラボ13,"〇",実績!リピート判別13,"リピート",実績!受注確定13,"A",実績!得意先分類名13,"一般",実績!期中内13,"〇")</f>
        <v>0</v>
      </c>
      <c r="BZ126" s="79"/>
      <c r="CA126" s="80"/>
      <c r="CB126" s="76"/>
      <c r="CC126" s="77"/>
      <c r="CD126" s="78">
        <f>SUMIFS(実績!見積額13,実績!報告者名13,D!$K$1,実績!月13,D!CD$97,実績!ラボ13,"〇",実績!リピート判別13,"リピート",実績!受注確定13,"A",実績!得意先分類名13,"一般",実績!期中内13,"〇")</f>
        <v>0</v>
      </c>
      <c r="CE126" s="79"/>
      <c r="CF126" s="80"/>
      <c r="CG126" s="76"/>
      <c r="CH126" s="77"/>
      <c r="CI126" s="81">
        <f t="shared" si="131"/>
        <v>0</v>
      </c>
      <c r="CJ126" s="82"/>
      <c r="CK126" s="83"/>
      <c r="CL126" s="84"/>
      <c r="CM126" s="85"/>
    </row>
    <row r="127" spans="1:91" ht="19.95" hidden="1" customHeight="1" x14ac:dyDescent="0.45">
      <c r="A127" s="154"/>
      <c r="B127" s="154"/>
      <c r="C127" s="86"/>
      <c r="D127" s="86"/>
      <c r="E127" s="135" t="s">
        <v>132</v>
      </c>
      <c r="F127" s="137"/>
      <c r="G127" s="81">
        <f>AA127+AU127+BO127+CI127</f>
        <v>0</v>
      </c>
      <c r="H127" s="82"/>
      <c r="I127" s="83"/>
      <c r="J127" s="81"/>
      <c r="K127" s="83"/>
      <c r="L127" s="78">
        <f>SUMIFS(実績!販売利益13,実績!報告者名13,D!$K$1,実績!月13,D!L$97,実績!ラボ13,"〇",実績!リピート判別13,"リピート",実績!受注確定13,"A",実績!得意先分類名13,"一般",実績!期中内13,"〇")</f>
        <v>0</v>
      </c>
      <c r="M127" s="79"/>
      <c r="N127" s="80"/>
      <c r="O127" s="78"/>
      <c r="P127" s="80"/>
      <c r="Q127" s="78">
        <f>SUMIFS(実績!販売利益13,実績!報告者名13,D!$K$1,実績!月13,D!Q$97,実績!ラボ13,"〇",実績!リピート判別13,"リピート",実績!受注確定13,"A",実績!得意先分類名13,"一般",実績!期中内13,"〇")</f>
        <v>0</v>
      </c>
      <c r="R127" s="79"/>
      <c r="S127" s="80"/>
      <c r="T127" s="78"/>
      <c r="U127" s="80"/>
      <c r="V127" s="78">
        <f>SUMIFS(実績!販売利益13,実績!報告者名13,D!$K$1,実績!月13,D!V$97,実績!ラボ13,"〇",実績!リピート判別13,"リピート",実績!受注確定13,"A",実績!得意先分類名13,"一般",実績!期中内13,"〇")</f>
        <v>0</v>
      </c>
      <c r="W127" s="79"/>
      <c r="X127" s="80"/>
      <c r="Y127" s="78"/>
      <c r="Z127" s="80"/>
      <c r="AA127" s="81">
        <f>L127+Q127+V127</f>
        <v>0</v>
      </c>
      <c r="AB127" s="82"/>
      <c r="AC127" s="83"/>
      <c r="AD127" s="81"/>
      <c r="AE127" s="83"/>
      <c r="AF127" s="78">
        <f>SUMIFS(実績!販売利益13,実績!報告者名13,D!$K$1,実績!月13,D!AF$97,実績!ラボ13,"〇",実績!リピート判別13,"リピート",実績!受注確定13,"A",実績!得意先分類名13,"一般",実績!期中内13,"〇")</f>
        <v>0</v>
      </c>
      <c r="AG127" s="79"/>
      <c r="AH127" s="80"/>
      <c r="AI127" s="78"/>
      <c r="AJ127" s="80"/>
      <c r="AK127" s="78">
        <f>SUMIFS(実績!販売利益13,実績!報告者名13,D!$K$1,実績!月13,D!AK$97,実績!ラボ13,"〇",実績!リピート判別13,"リピート",実績!受注確定13,"A",実績!得意先分類名13,"一般",実績!期中内13,"〇")</f>
        <v>0</v>
      </c>
      <c r="AL127" s="79"/>
      <c r="AM127" s="80"/>
      <c r="AN127" s="78"/>
      <c r="AO127" s="80"/>
      <c r="AP127" s="78">
        <f>SUMIFS(実績!販売利益13,実績!報告者名13,D!$K$1,実績!月13,D!AP$97,実績!ラボ13,"〇",実績!リピート判別13,"リピート",実績!受注確定13,"A",実績!得意先分類名13,"一般",実績!期中内13,"〇")</f>
        <v>0</v>
      </c>
      <c r="AQ127" s="79"/>
      <c r="AR127" s="80"/>
      <c r="AS127" s="78"/>
      <c r="AT127" s="80"/>
      <c r="AU127" s="81">
        <f>AF127+AK127+AP127</f>
        <v>0</v>
      </c>
      <c r="AV127" s="82"/>
      <c r="AW127" s="83"/>
      <c r="AX127" s="81"/>
      <c r="AY127" s="83"/>
      <c r="AZ127" s="78">
        <f>SUMIFS(実績!販売利益13,実績!報告者名13,D!$K$1,実績!月13,D!AZ$97,実績!ラボ13,"〇",実績!リピート判別13,"リピート",実績!受注確定13,"A",実績!得意先分類名13,"一般",実績!期中内13,"〇")</f>
        <v>0</v>
      </c>
      <c r="BA127" s="79"/>
      <c r="BB127" s="80"/>
      <c r="BC127" s="78"/>
      <c r="BD127" s="80"/>
      <c r="BE127" s="78">
        <f>SUMIFS(実績!販売利益13,実績!報告者名13,D!$K$1,実績!月13,D!BE$97,実績!ラボ13,"〇",実績!リピート判別13,"リピート",実績!受注確定13,"A",実績!得意先分類名13,"一般",実績!期中内13,"〇")</f>
        <v>0</v>
      </c>
      <c r="BF127" s="79"/>
      <c r="BG127" s="80"/>
      <c r="BH127" s="78"/>
      <c r="BI127" s="80"/>
      <c r="BJ127" s="78">
        <f>SUMIFS(実績!販売利益13,実績!報告者名13,D!$K$1,実績!月13,D!BJ$97,実績!ラボ13,"〇",実績!リピート判別13,"リピート",実績!受注確定13,"A",実績!得意先分類名13,"一般",実績!期中内13,"〇")</f>
        <v>0</v>
      </c>
      <c r="BK127" s="79"/>
      <c r="BL127" s="80"/>
      <c r="BM127" s="78"/>
      <c r="BN127" s="80"/>
      <c r="BO127" s="81">
        <f>AZ127+BE127+BJ127</f>
        <v>0</v>
      </c>
      <c r="BP127" s="82"/>
      <c r="BQ127" s="83"/>
      <c r="BR127" s="81"/>
      <c r="BS127" s="83"/>
      <c r="BT127" s="78">
        <f>SUMIFS(実績!販売利益13,実績!報告者名13,D!$K$1,実績!月13,D!BT$97,実績!ラボ13,"〇",実績!リピート判別13,"リピート",実績!受注確定13,"A",実績!得意先分類名13,"一般",実績!期中内13,"〇")</f>
        <v>0</v>
      </c>
      <c r="BU127" s="79"/>
      <c r="BV127" s="80"/>
      <c r="BW127" s="78"/>
      <c r="BX127" s="80"/>
      <c r="BY127" s="78">
        <f>SUMIFS(実績!販売利益13,実績!報告者名13,D!$K$1,実績!月13,D!BY$97,実績!ラボ13,"〇",実績!リピート判別13,"リピート",実績!受注確定13,"A",実績!得意先分類名13,"一般",実績!期中内13,"〇")</f>
        <v>0</v>
      </c>
      <c r="BZ127" s="79"/>
      <c r="CA127" s="80"/>
      <c r="CB127" s="78"/>
      <c r="CC127" s="80"/>
      <c r="CD127" s="78">
        <f>SUMIFS(実績!販売利益13,実績!報告者名13,D!$K$1,実績!月13,D!CD$97,実績!ラボ13,"〇",実績!リピート判別13,"リピート",実績!受注確定13,"A",実績!得意先分類名13,"一般",実績!期中内13,"〇")</f>
        <v>0</v>
      </c>
      <c r="CE127" s="79"/>
      <c r="CF127" s="80"/>
      <c r="CG127" s="78"/>
      <c r="CH127" s="80"/>
      <c r="CI127" s="81">
        <f>BT127+BY127+CD127</f>
        <v>0</v>
      </c>
      <c r="CJ127" s="82"/>
      <c r="CK127" s="83"/>
      <c r="CL127" s="81"/>
      <c r="CM127" s="83"/>
    </row>
    <row r="128" spans="1:91" ht="19.95" hidden="1" customHeight="1" x14ac:dyDescent="0.45">
      <c r="A128" s="154"/>
      <c r="B128" s="154"/>
      <c r="C128" s="86"/>
      <c r="D128" s="86"/>
      <c r="E128" s="135" t="s">
        <v>133</v>
      </c>
      <c r="F128" s="137"/>
      <c r="G128" s="84" t="e">
        <f>G127/G126</f>
        <v>#DIV/0!</v>
      </c>
      <c r="H128" s="96"/>
      <c r="I128" s="85"/>
      <c r="J128" s="81"/>
      <c r="K128" s="83"/>
      <c r="L128" s="76" t="e">
        <f t="shared" ref="L128" si="181">L127/L126</f>
        <v>#DIV/0!</v>
      </c>
      <c r="M128" s="95"/>
      <c r="N128" s="77"/>
      <c r="O128" s="78"/>
      <c r="P128" s="80"/>
      <c r="Q128" s="76" t="e">
        <f t="shared" ref="Q128" si="182">Q127/Q126</f>
        <v>#DIV/0!</v>
      </c>
      <c r="R128" s="95"/>
      <c r="S128" s="77"/>
      <c r="T128" s="78"/>
      <c r="U128" s="80"/>
      <c r="V128" s="76" t="e">
        <f t="shared" ref="V128" si="183">V127/V126</f>
        <v>#DIV/0!</v>
      </c>
      <c r="W128" s="95"/>
      <c r="X128" s="77"/>
      <c r="Y128" s="78"/>
      <c r="Z128" s="80"/>
      <c r="AA128" s="84" t="e">
        <f t="shared" ref="AA128" si="184">AA127/AA126</f>
        <v>#DIV/0!</v>
      </c>
      <c r="AB128" s="96"/>
      <c r="AC128" s="85"/>
      <c r="AD128" s="81"/>
      <c r="AE128" s="83"/>
      <c r="AF128" s="76" t="e">
        <f t="shared" ref="AF128" si="185">AF127/AF126</f>
        <v>#DIV/0!</v>
      </c>
      <c r="AG128" s="95"/>
      <c r="AH128" s="77"/>
      <c r="AI128" s="78"/>
      <c r="AJ128" s="80"/>
      <c r="AK128" s="76" t="e">
        <f t="shared" ref="AK128" si="186">AK127/AK126</f>
        <v>#DIV/0!</v>
      </c>
      <c r="AL128" s="95"/>
      <c r="AM128" s="77"/>
      <c r="AN128" s="78"/>
      <c r="AO128" s="80"/>
      <c r="AP128" s="76" t="e">
        <f t="shared" ref="AP128" si="187">AP127/AP126</f>
        <v>#DIV/0!</v>
      </c>
      <c r="AQ128" s="95"/>
      <c r="AR128" s="77"/>
      <c r="AS128" s="78"/>
      <c r="AT128" s="80"/>
      <c r="AU128" s="84" t="e">
        <f t="shared" ref="AU128" si="188">AU127/AU126</f>
        <v>#DIV/0!</v>
      </c>
      <c r="AV128" s="96"/>
      <c r="AW128" s="85"/>
      <c r="AX128" s="81"/>
      <c r="AY128" s="83"/>
      <c r="AZ128" s="76" t="e">
        <f t="shared" ref="AZ128" si="189">AZ127/AZ126</f>
        <v>#DIV/0!</v>
      </c>
      <c r="BA128" s="95"/>
      <c r="BB128" s="77"/>
      <c r="BC128" s="78"/>
      <c r="BD128" s="80"/>
      <c r="BE128" s="76" t="e">
        <f t="shared" ref="BE128" si="190">BE127/BE126</f>
        <v>#DIV/0!</v>
      </c>
      <c r="BF128" s="95"/>
      <c r="BG128" s="77"/>
      <c r="BH128" s="78"/>
      <c r="BI128" s="80"/>
      <c r="BJ128" s="76" t="e">
        <f t="shared" ref="BJ128" si="191">BJ127/BJ126</f>
        <v>#DIV/0!</v>
      </c>
      <c r="BK128" s="95"/>
      <c r="BL128" s="77"/>
      <c r="BM128" s="78"/>
      <c r="BN128" s="80"/>
      <c r="BO128" s="84" t="e">
        <f t="shared" ref="BO128" si="192">BO127/BO126</f>
        <v>#DIV/0!</v>
      </c>
      <c r="BP128" s="96"/>
      <c r="BQ128" s="85"/>
      <c r="BR128" s="81"/>
      <c r="BS128" s="83"/>
      <c r="BT128" s="76" t="e">
        <f t="shared" ref="BT128" si="193">BT127/BT126</f>
        <v>#DIV/0!</v>
      </c>
      <c r="BU128" s="95"/>
      <c r="BV128" s="77"/>
      <c r="BW128" s="78"/>
      <c r="BX128" s="80"/>
      <c r="BY128" s="76" t="e">
        <f t="shared" ref="BY128" si="194">BY127/BY126</f>
        <v>#DIV/0!</v>
      </c>
      <c r="BZ128" s="95"/>
      <c r="CA128" s="77"/>
      <c r="CB128" s="78"/>
      <c r="CC128" s="80"/>
      <c r="CD128" s="76" t="e">
        <f t="shared" ref="CD128" si="195">CD127/CD126</f>
        <v>#DIV/0!</v>
      </c>
      <c r="CE128" s="95"/>
      <c r="CF128" s="77"/>
      <c r="CG128" s="78"/>
      <c r="CH128" s="80"/>
      <c r="CI128" s="84" t="e">
        <f t="shared" ref="CI128" si="196">CI127/CI126</f>
        <v>#DIV/0!</v>
      </c>
      <c r="CJ128" s="96"/>
      <c r="CK128" s="85"/>
      <c r="CL128" s="81"/>
      <c r="CM128" s="83"/>
    </row>
    <row r="129" spans="1:91" hidden="1" x14ac:dyDescent="0.45">
      <c r="A129" s="154"/>
      <c r="B129" s="154"/>
      <c r="C129" s="86"/>
      <c r="D129" s="86"/>
      <c r="E129" s="135" t="s">
        <v>98</v>
      </c>
      <c r="F129" s="137"/>
      <c r="G129" s="81">
        <f>AA129+AU129+BO129+CI129</f>
        <v>0</v>
      </c>
      <c r="H129" s="82"/>
      <c r="I129" s="83"/>
      <c r="J129" s="17"/>
      <c r="K129" s="18"/>
      <c r="L129" s="78">
        <f>SUMIFS(見積!見積数,見積!月,D!L$97,見積!報告者名,D!$K$1,見積!ラボ見積,"〇",見積!得意先分類名見積,"一般",見積!期中内見積,"〇")</f>
        <v>0</v>
      </c>
      <c r="M129" s="79"/>
      <c r="N129" s="80"/>
      <c r="O129" s="11"/>
      <c r="P129" s="12"/>
      <c r="Q129" s="78">
        <f>SUMIFS(見積!見積数,見積!月,D!Q$97,見積!報告者名,D!$K$1,見積!ラボ見積,"〇",見積!得意先分類名見積,"一般",見積!期中内見積,"〇")</f>
        <v>0</v>
      </c>
      <c r="R129" s="79"/>
      <c r="S129" s="80"/>
      <c r="T129" s="11"/>
      <c r="U129" s="12"/>
      <c r="V129" s="78">
        <f>SUMIFS(見積!見積数,見積!月,D!V$97,見積!報告者名,D!$K$1,見積!ラボ見積,"〇",見積!得意先分類名見積,"一般",見積!期中内見積,"〇")</f>
        <v>0</v>
      </c>
      <c r="W129" s="79"/>
      <c r="X129" s="80"/>
      <c r="Y129" s="11"/>
      <c r="Z129" s="12"/>
      <c r="AA129" s="81">
        <f>L129+Q129+V129</f>
        <v>0</v>
      </c>
      <c r="AB129" s="82"/>
      <c r="AC129" s="83"/>
      <c r="AD129" s="17"/>
      <c r="AE129" s="18"/>
      <c r="AF129" s="78">
        <f>SUMIFS(見積!見積数,見積!月,D!AF$97,見積!報告者名,D!$K$1,見積!ラボ見積,"〇",見積!得意先分類名見積,"一般",見積!期中内見積,"〇")</f>
        <v>0</v>
      </c>
      <c r="AG129" s="79"/>
      <c r="AH129" s="80"/>
      <c r="AI129" s="11"/>
      <c r="AJ129" s="12"/>
      <c r="AK129" s="78">
        <f>SUMIFS(見積!見積数,見積!月,D!AK$97,見積!報告者名,D!$K$1,見積!ラボ見積,"〇",見積!得意先分類名見積,"一般",見積!期中内見積,"〇")</f>
        <v>0</v>
      </c>
      <c r="AL129" s="79"/>
      <c r="AM129" s="80"/>
      <c r="AN129" s="11"/>
      <c r="AO129" s="12"/>
      <c r="AP129" s="78">
        <f>SUMIFS(見積!見積数,見積!月,D!AP$97,見積!報告者名,D!$K$1,見積!ラボ見積,"〇",見積!得意先分類名見積,"一般",見積!期中内見積,"〇")</f>
        <v>0</v>
      </c>
      <c r="AQ129" s="79"/>
      <c r="AR129" s="80"/>
      <c r="AS129" s="11"/>
      <c r="AT129" s="12"/>
      <c r="AU129" s="81">
        <f>AF129+AK129+AP129</f>
        <v>0</v>
      </c>
      <c r="AV129" s="82"/>
      <c r="AW129" s="83"/>
      <c r="AX129" s="17"/>
      <c r="AY129" s="18"/>
      <c r="AZ129" s="78">
        <f>SUMIFS(見積!見積数,見積!月,D!AZ$97,見積!報告者名,D!$K$1,見積!ラボ見積,"〇",見積!得意先分類名見積,"一般",見積!期中内見積,"〇")</f>
        <v>0</v>
      </c>
      <c r="BA129" s="79"/>
      <c r="BB129" s="80"/>
      <c r="BC129" s="11"/>
      <c r="BD129" s="12"/>
      <c r="BE129" s="78">
        <f>SUMIFS(見積!見積数,見積!月,D!BE$97,見積!報告者名,D!$K$1,見積!ラボ見積,"〇",見積!得意先分類名見積,"一般",見積!期中内見積,"〇")</f>
        <v>0</v>
      </c>
      <c r="BF129" s="79"/>
      <c r="BG129" s="80"/>
      <c r="BH129" s="11"/>
      <c r="BI129" s="12"/>
      <c r="BJ129" s="78">
        <f>SUMIFS(見積!見積数,見積!月,D!BJ$97,見積!報告者名,D!$K$1,見積!ラボ見積,"〇",見積!得意先分類名見積,"一般",見積!期中内見積,"〇")</f>
        <v>0</v>
      </c>
      <c r="BK129" s="79"/>
      <c r="BL129" s="80"/>
      <c r="BM129" s="11"/>
      <c r="BN129" s="12"/>
      <c r="BO129" s="81">
        <f>AZ129+BE129+BJ129</f>
        <v>0</v>
      </c>
      <c r="BP129" s="82"/>
      <c r="BQ129" s="83"/>
      <c r="BR129" s="17"/>
      <c r="BS129" s="18"/>
      <c r="BT129" s="78">
        <f>SUMIFS(見積!見積数,見積!月,D!BT$97,見積!報告者名,D!$K$1,見積!ラボ見積,"〇",見積!得意先分類名見積,"一般",見積!期中内見積,"〇")</f>
        <v>0</v>
      </c>
      <c r="BU129" s="79"/>
      <c r="BV129" s="80"/>
      <c r="BW129" s="11"/>
      <c r="BX129" s="12"/>
      <c r="BY129" s="78">
        <f>SUMIFS(見積!見積数,見積!月,D!BY$97,見積!報告者名,D!$K$1,見積!ラボ見積,"〇",見積!得意先分類名見積,"一般",見積!期中内見積,"〇")</f>
        <v>0</v>
      </c>
      <c r="BZ129" s="79"/>
      <c r="CA129" s="80"/>
      <c r="CB129" s="11"/>
      <c r="CC129" s="12"/>
      <c r="CD129" s="78">
        <f>SUMIFS(見積!見積数,見積!月,D!CD$97,見積!報告者名,D!$K$1,見積!ラボ見積,"〇",見積!得意先分類名見積,"一般",見積!期中内見積,"〇")</f>
        <v>0</v>
      </c>
      <c r="CE129" s="79"/>
      <c r="CF129" s="80"/>
      <c r="CG129" s="11"/>
      <c r="CH129" s="12"/>
      <c r="CI129" s="81">
        <f>BT129+BY129+CD129</f>
        <v>0</v>
      </c>
      <c r="CJ129" s="82"/>
      <c r="CK129" s="83"/>
      <c r="CL129" s="17"/>
      <c r="CM129" s="18"/>
    </row>
    <row r="130" spans="1:91" ht="13.5" hidden="1" customHeight="1" x14ac:dyDescent="0.45">
      <c r="A130" s="7"/>
      <c r="B130" s="7"/>
      <c r="C130" s="7"/>
      <c r="D130" s="7"/>
      <c r="E130" s="23"/>
      <c r="F130" s="23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25"/>
      <c r="BU130" s="25"/>
      <c r="BV130" s="25"/>
      <c r="BW130" s="25"/>
      <c r="BX130" s="25"/>
      <c r="BY130" s="25"/>
      <c r="BZ130" s="25"/>
      <c r="CA130" s="25"/>
      <c r="CB130" s="25"/>
      <c r="CC130" s="25"/>
      <c r="CD130" s="25"/>
      <c r="CE130" s="25"/>
      <c r="CF130" s="25"/>
      <c r="CG130" s="25"/>
      <c r="CH130" s="25"/>
      <c r="CI130" s="25"/>
      <c r="CJ130" s="25"/>
      <c r="CK130" s="25"/>
      <c r="CL130" s="25"/>
      <c r="CM130" s="25"/>
    </row>
    <row r="131" spans="1:91" ht="19.95" hidden="1" customHeight="1" x14ac:dyDescent="0.45">
      <c r="A131" t="s">
        <v>47</v>
      </c>
    </row>
    <row r="132" spans="1:91" hidden="1" x14ac:dyDescent="0.45">
      <c r="A132" s="146" t="s">
        <v>13</v>
      </c>
      <c r="B132" s="147"/>
      <c r="C132" s="147"/>
      <c r="D132" s="147"/>
      <c r="E132" s="147"/>
      <c r="F132" s="148"/>
      <c r="G132" s="123" t="s">
        <v>30</v>
      </c>
      <c r="H132" s="124"/>
      <c r="I132" s="124"/>
      <c r="J132" s="124"/>
      <c r="K132" s="125"/>
      <c r="L132" s="135" t="s">
        <v>1</v>
      </c>
      <c r="M132" s="136"/>
      <c r="N132" s="136"/>
      <c r="O132" s="136"/>
      <c r="P132" s="137"/>
      <c r="Q132" s="135" t="s">
        <v>2</v>
      </c>
      <c r="R132" s="136"/>
      <c r="S132" s="136"/>
      <c r="T132" s="136"/>
      <c r="U132" s="137"/>
      <c r="V132" s="135" t="s">
        <v>3</v>
      </c>
      <c r="W132" s="136"/>
      <c r="X132" s="136"/>
      <c r="Y132" s="136"/>
      <c r="Z132" s="137"/>
      <c r="AA132" s="123" t="s">
        <v>14</v>
      </c>
      <c r="AB132" s="124"/>
      <c r="AC132" s="124"/>
      <c r="AD132" s="124"/>
      <c r="AE132" s="125"/>
      <c r="AF132" s="135" t="s">
        <v>15</v>
      </c>
      <c r="AG132" s="136"/>
      <c r="AH132" s="136"/>
      <c r="AI132" s="136"/>
      <c r="AJ132" s="137"/>
      <c r="AK132" s="135" t="s">
        <v>16</v>
      </c>
      <c r="AL132" s="136"/>
      <c r="AM132" s="136"/>
      <c r="AN132" s="136"/>
      <c r="AO132" s="137"/>
      <c r="AP132" s="135" t="s">
        <v>17</v>
      </c>
      <c r="AQ132" s="136"/>
      <c r="AR132" s="136"/>
      <c r="AS132" s="136"/>
      <c r="AT132" s="137"/>
      <c r="AU132" s="123" t="s">
        <v>18</v>
      </c>
      <c r="AV132" s="124"/>
      <c r="AW132" s="124"/>
      <c r="AX132" s="124"/>
      <c r="AY132" s="125"/>
      <c r="AZ132" s="135" t="s">
        <v>19</v>
      </c>
      <c r="BA132" s="136"/>
      <c r="BB132" s="136"/>
      <c r="BC132" s="136"/>
      <c r="BD132" s="137"/>
      <c r="BE132" s="135" t="s">
        <v>20</v>
      </c>
      <c r="BF132" s="136"/>
      <c r="BG132" s="136"/>
      <c r="BH132" s="136"/>
      <c r="BI132" s="137"/>
      <c r="BJ132" s="135" t="s">
        <v>21</v>
      </c>
      <c r="BK132" s="136"/>
      <c r="BL132" s="136"/>
      <c r="BM132" s="136"/>
      <c r="BN132" s="137"/>
      <c r="BO132" s="123" t="s">
        <v>22</v>
      </c>
      <c r="BP132" s="124"/>
      <c r="BQ132" s="124"/>
      <c r="BR132" s="124"/>
      <c r="BS132" s="125"/>
      <c r="BT132" s="135" t="s">
        <v>23</v>
      </c>
      <c r="BU132" s="136"/>
      <c r="BV132" s="136"/>
      <c r="BW132" s="136"/>
      <c r="BX132" s="137"/>
      <c r="BY132" s="135" t="s">
        <v>24</v>
      </c>
      <c r="BZ132" s="136"/>
      <c r="CA132" s="136"/>
      <c r="CB132" s="136"/>
      <c r="CC132" s="137"/>
      <c r="CD132" s="135" t="s">
        <v>25</v>
      </c>
      <c r="CE132" s="136"/>
      <c r="CF132" s="136"/>
      <c r="CG132" s="136"/>
      <c r="CH132" s="137"/>
      <c r="CI132" s="123" t="s">
        <v>26</v>
      </c>
      <c r="CJ132" s="124"/>
      <c r="CK132" s="124"/>
      <c r="CL132" s="124"/>
      <c r="CM132" s="125"/>
    </row>
    <row r="133" spans="1:91" hidden="1" x14ac:dyDescent="0.45">
      <c r="A133" s="149"/>
      <c r="B133" s="150"/>
      <c r="C133" s="150"/>
      <c r="D133" s="150"/>
      <c r="E133" s="150"/>
      <c r="F133" s="151"/>
      <c r="G133" s="123" t="s">
        <v>13</v>
      </c>
      <c r="H133" s="124"/>
      <c r="I133" s="125"/>
      <c r="J133" s="123" t="s">
        <v>5</v>
      </c>
      <c r="K133" s="125"/>
      <c r="L133" s="135" t="s">
        <v>13</v>
      </c>
      <c r="M133" s="136"/>
      <c r="N133" s="137"/>
      <c r="O133" s="135" t="s">
        <v>5</v>
      </c>
      <c r="P133" s="137"/>
      <c r="Q133" s="135" t="s">
        <v>13</v>
      </c>
      <c r="R133" s="136"/>
      <c r="S133" s="137"/>
      <c r="T133" s="135" t="s">
        <v>5</v>
      </c>
      <c r="U133" s="137"/>
      <c r="V133" s="135" t="s">
        <v>13</v>
      </c>
      <c r="W133" s="136"/>
      <c r="X133" s="137"/>
      <c r="Y133" s="135" t="s">
        <v>5</v>
      </c>
      <c r="Z133" s="137"/>
      <c r="AA133" s="123" t="s">
        <v>13</v>
      </c>
      <c r="AB133" s="124"/>
      <c r="AC133" s="125"/>
      <c r="AD133" s="123" t="s">
        <v>5</v>
      </c>
      <c r="AE133" s="125"/>
      <c r="AF133" s="135" t="s">
        <v>13</v>
      </c>
      <c r="AG133" s="136"/>
      <c r="AH133" s="137"/>
      <c r="AI133" s="135" t="s">
        <v>5</v>
      </c>
      <c r="AJ133" s="137"/>
      <c r="AK133" s="135" t="s">
        <v>13</v>
      </c>
      <c r="AL133" s="136"/>
      <c r="AM133" s="137"/>
      <c r="AN133" s="135" t="s">
        <v>5</v>
      </c>
      <c r="AO133" s="137"/>
      <c r="AP133" s="135" t="s">
        <v>13</v>
      </c>
      <c r="AQ133" s="136"/>
      <c r="AR133" s="137"/>
      <c r="AS133" s="135" t="s">
        <v>5</v>
      </c>
      <c r="AT133" s="137"/>
      <c r="AU133" s="123" t="s">
        <v>13</v>
      </c>
      <c r="AV133" s="124"/>
      <c r="AW133" s="125"/>
      <c r="AX133" s="123" t="s">
        <v>5</v>
      </c>
      <c r="AY133" s="125"/>
      <c r="AZ133" s="135" t="s">
        <v>13</v>
      </c>
      <c r="BA133" s="136"/>
      <c r="BB133" s="137"/>
      <c r="BC133" s="135" t="s">
        <v>5</v>
      </c>
      <c r="BD133" s="137"/>
      <c r="BE133" s="135" t="s">
        <v>13</v>
      </c>
      <c r="BF133" s="136"/>
      <c r="BG133" s="137"/>
      <c r="BH133" s="135" t="s">
        <v>5</v>
      </c>
      <c r="BI133" s="137"/>
      <c r="BJ133" s="135" t="s">
        <v>13</v>
      </c>
      <c r="BK133" s="136"/>
      <c r="BL133" s="137"/>
      <c r="BM133" s="135" t="s">
        <v>5</v>
      </c>
      <c r="BN133" s="137"/>
      <c r="BO133" s="123" t="s">
        <v>13</v>
      </c>
      <c r="BP133" s="124"/>
      <c r="BQ133" s="125"/>
      <c r="BR133" s="123" t="s">
        <v>5</v>
      </c>
      <c r="BS133" s="125"/>
      <c r="BT133" s="135" t="s">
        <v>13</v>
      </c>
      <c r="BU133" s="136"/>
      <c r="BV133" s="137"/>
      <c r="BW133" s="135" t="s">
        <v>5</v>
      </c>
      <c r="BX133" s="137"/>
      <c r="BY133" s="135" t="s">
        <v>13</v>
      </c>
      <c r="BZ133" s="136"/>
      <c r="CA133" s="137"/>
      <c r="CB133" s="135" t="s">
        <v>5</v>
      </c>
      <c r="CC133" s="137"/>
      <c r="CD133" s="135" t="s">
        <v>13</v>
      </c>
      <c r="CE133" s="136"/>
      <c r="CF133" s="137"/>
      <c r="CG133" s="135" t="s">
        <v>5</v>
      </c>
      <c r="CH133" s="137"/>
      <c r="CI133" s="123" t="s">
        <v>13</v>
      </c>
      <c r="CJ133" s="124"/>
      <c r="CK133" s="125"/>
      <c r="CL133" s="123" t="s">
        <v>5</v>
      </c>
      <c r="CM133" s="125"/>
    </row>
    <row r="134" spans="1:91" hidden="1" x14ac:dyDescent="0.45">
      <c r="A134" s="146" t="s">
        <v>30</v>
      </c>
      <c r="B134" s="147"/>
      <c r="C134" s="147"/>
      <c r="D134" s="148"/>
      <c r="E134" s="135" t="s">
        <v>131</v>
      </c>
      <c r="F134" s="137"/>
      <c r="G134" s="81">
        <f>AA134+AU134+BO134+CI134</f>
        <v>0</v>
      </c>
      <c r="H134" s="82"/>
      <c r="I134" s="83"/>
      <c r="J134" s="84" t="e">
        <f>G134/G135</f>
        <v>#DIV/0!</v>
      </c>
      <c r="K134" s="85"/>
      <c r="L134" s="78">
        <f>L139+L143</f>
        <v>0</v>
      </c>
      <c r="M134" s="110"/>
      <c r="N134" s="111"/>
      <c r="O134" s="76" t="e">
        <f>L134/L135</f>
        <v>#DIV/0!</v>
      </c>
      <c r="P134" s="77"/>
      <c r="Q134" s="78">
        <f>Q139+Q143</f>
        <v>0</v>
      </c>
      <c r="R134" s="110"/>
      <c r="S134" s="111"/>
      <c r="T134" s="76" t="e">
        <f>Q134/Q135</f>
        <v>#DIV/0!</v>
      </c>
      <c r="U134" s="77"/>
      <c r="V134" s="78">
        <f>V139+V143</f>
        <v>0</v>
      </c>
      <c r="W134" s="110"/>
      <c r="X134" s="111"/>
      <c r="Y134" s="76" t="e">
        <f>V134/V135</f>
        <v>#DIV/0!</v>
      </c>
      <c r="Z134" s="77"/>
      <c r="AA134" s="81">
        <f>L134+Q134+V134</f>
        <v>0</v>
      </c>
      <c r="AB134" s="82"/>
      <c r="AC134" s="83"/>
      <c r="AD134" s="84" t="e">
        <f>AA134/AA135</f>
        <v>#DIV/0!</v>
      </c>
      <c r="AE134" s="85"/>
      <c r="AF134" s="78">
        <f>AF139+AF143</f>
        <v>0</v>
      </c>
      <c r="AG134" s="110"/>
      <c r="AH134" s="111"/>
      <c r="AI134" s="76" t="e">
        <f>AF134/AF135</f>
        <v>#DIV/0!</v>
      </c>
      <c r="AJ134" s="77"/>
      <c r="AK134" s="78">
        <f>AK139+AK143</f>
        <v>0</v>
      </c>
      <c r="AL134" s="110"/>
      <c r="AM134" s="111"/>
      <c r="AN134" s="76" t="e">
        <f>AK134/AK135</f>
        <v>#DIV/0!</v>
      </c>
      <c r="AO134" s="77"/>
      <c r="AP134" s="78">
        <f>AP139+AP143</f>
        <v>0</v>
      </c>
      <c r="AQ134" s="110"/>
      <c r="AR134" s="111"/>
      <c r="AS134" s="76" t="e">
        <f>AP134/AP135</f>
        <v>#DIV/0!</v>
      </c>
      <c r="AT134" s="77"/>
      <c r="AU134" s="81">
        <f>AF134+AK134+AP134</f>
        <v>0</v>
      </c>
      <c r="AV134" s="82"/>
      <c r="AW134" s="83"/>
      <c r="AX134" s="84" t="e">
        <f>AU134/AU135</f>
        <v>#DIV/0!</v>
      </c>
      <c r="AY134" s="85"/>
      <c r="AZ134" s="78">
        <f>AZ139+AZ143</f>
        <v>0</v>
      </c>
      <c r="BA134" s="110"/>
      <c r="BB134" s="111"/>
      <c r="BC134" s="76" t="e">
        <f>AZ134/AZ135</f>
        <v>#DIV/0!</v>
      </c>
      <c r="BD134" s="77"/>
      <c r="BE134" s="78">
        <f>BE139+BE143</f>
        <v>0</v>
      </c>
      <c r="BF134" s="110"/>
      <c r="BG134" s="111"/>
      <c r="BH134" s="76" t="e">
        <f>BE134/BE135</f>
        <v>#DIV/0!</v>
      </c>
      <c r="BI134" s="77"/>
      <c r="BJ134" s="78">
        <f>BJ139+BJ143</f>
        <v>0</v>
      </c>
      <c r="BK134" s="110"/>
      <c r="BL134" s="111"/>
      <c r="BM134" s="76" t="e">
        <f>BJ134/BJ135</f>
        <v>#DIV/0!</v>
      </c>
      <c r="BN134" s="77"/>
      <c r="BO134" s="81">
        <f>AZ134+BE134+BJ134</f>
        <v>0</v>
      </c>
      <c r="BP134" s="82"/>
      <c r="BQ134" s="83"/>
      <c r="BR134" s="84" t="e">
        <f>BO134/BO135</f>
        <v>#DIV/0!</v>
      </c>
      <c r="BS134" s="85"/>
      <c r="BT134" s="78">
        <f>BT139+BT143</f>
        <v>0</v>
      </c>
      <c r="BU134" s="110"/>
      <c r="BV134" s="111"/>
      <c r="BW134" s="76" t="e">
        <f>BT134/BT135</f>
        <v>#DIV/0!</v>
      </c>
      <c r="BX134" s="77"/>
      <c r="BY134" s="78">
        <f>BY139+BY143</f>
        <v>0</v>
      </c>
      <c r="BZ134" s="110"/>
      <c r="CA134" s="111"/>
      <c r="CB134" s="76" t="e">
        <f>BY134/BY135</f>
        <v>#DIV/0!</v>
      </c>
      <c r="CC134" s="77"/>
      <c r="CD134" s="78">
        <f>CD139+CD143</f>
        <v>0</v>
      </c>
      <c r="CE134" s="110"/>
      <c r="CF134" s="111"/>
      <c r="CG134" s="76" t="e">
        <f>CD134/CD135</f>
        <v>#DIV/0!</v>
      </c>
      <c r="CH134" s="77"/>
      <c r="CI134" s="81">
        <f>BT134+BY134+CD134</f>
        <v>0</v>
      </c>
      <c r="CJ134" s="82"/>
      <c r="CK134" s="83"/>
      <c r="CL134" s="84" t="e">
        <f>CI134/CI135</f>
        <v>#DIV/0!</v>
      </c>
      <c r="CM134" s="85"/>
    </row>
    <row r="135" spans="1:91" ht="19.95" hidden="1" customHeight="1" x14ac:dyDescent="0.45">
      <c r="A135" s="152"/>
      <c r="B135" s="153"/>
      <c r="C135" s="153"/>
      <c r="D135" s="155"/>
      <c r="E135" s="135" t="s">
        <v>93</v>
      </c>
      <c r="F135" s="137"/>
      <c r="G135" s="81">
        <f>AA135+AU135+BO135+CI135</f>
        <v>0</v>
      </c>
      <c r="H135" s="82"/>
      <c r="I135" s="83"/>
      <c r="J135" s="13"/>
      <c r="K135" s="14"/>
      <c r="L135" s="78">
        <f>SUMIFS(予算!商流改善,予算!対象ユーザー名,D!$K$1,予算!予算月,D!L$97)</f>
        <v>0</v>
      </c>
      <c r="M135" s="79"/>
      <c r="N135" s="80"/>
      <c r="O135" s="15"/>
      <c r="P135" s="16"/>
      <c r="Q135" s="78">
        <f>SUMIFS(予算!商流改善,予算!対象ユーザー名,D!$K$1,予算!予算月,D!Q$97)</f>
        <v>0</v>
      </c>
      <c r="R135" s="79"/>
      <c r="S135" s="80"/>
      <c r="T135" s="15"/>
      <c r="U135" s="16"/>
      <c r="V135" s="78">
        <f>SUMIFS(予算!商流改善,予算!対象ユーザー名,D!$K$1,予算!予算月,D!V$97)</f>
        <v>0</v>
      </c>
      <c r="W135" s="79"/>
      <c r="X135" s="80"/>
      <c r="Y135" s="15"/>
      <c r="Z135" s="16"/>
      <c r="AA135" s="81">
        <f>L135+Q135+V135</f>
        <v>0</v>
      </c>
      <c r="AB135" s="82"/>
      <c r="AC135" s="83"/>
      <c r="AD135" s="13"/>
      <c r="AE135" s="14"/>
      <c r="AF135" s="78">
        <f>SUMIFS(予算!商流改善,予算!対象ユーザー名,D!$K$1,予算!予算月,D!AF$97)</f>
        <v>0</v>
      </c>
      <c r="AG135" s="79"/>
      <c r="AH135" s="80"/>
      <c r="AI135" s="15"/>
      <c r="AJ135" s="16"/>
      <c r="AK135" s="78">
        <f>SUMIFS(予算!商流改善,予算!対象ユーザー名,D!$K$1,予算!予算月,D!AK$97)</f>
        <v>0</v>
      </c>
      <c r="AL135" s="79"/>
      <c r="AM135" s="80"/>
      <c r="AN135" s="15"/>
      <c r="AO135" s="16"/>
      <c r="AP135" s="78">
        <f>SUMIFS(予算!商流改善,予算!対象ユーザー名,D!$K$1,予算!予算月,D!AP$97)</f>
        <v>0</v>
      </c>
      <c r="AQ135" s="79"/>
      <c r="AR135" s="80"/>
      <c r="AS135" s="15"/>
      <c r="AT135" s="16"/>
      <c r="AU135" s="81">
        <f>AF135+AK135+AP135</f>
        <v>0</v>
      </c>
      <c r="AV135" s="82"/>
      <c r="AW135" s="83"/>
      <c r="AX135" s="13"/>
      <c r="AY135" s="14"/>
      <c r="AZ135" s="78">
        <f>SUMIFS(予算!商流改善,予算!対象ユーザー名,D!$K$1,予算!予算月,D!AZ$97)</f>
        <v>0</v>
      </c>
      <c r="BA135" s="79"/>
      <c r="BB135" s="80"/>
      <c r="BC135" s="15"/>
      <c r="BD135" s="16"/>
      <c r="BE135" s="78">
        <f>SUMIFS(予算!商流改善,予算!対象ユーザー名,D!$K$1,予算!予算月,D!BE$97)</f>
        <v>0</v>
      </c>
      <c r="BF135" s="79"/>
      <c r="BG135" s="80"/>
      <c r="BH135" s="15"/>
      <c r="BI135" s="16"/>
      <c r="BJ135" s="78">
        <f>SUMIFS(予算!商流改善,予算!対象ユーザー名,D!$K$1,予算!予算月,D!BJ$97)</f>
        <v>0</v>
      </c>
      <c r="BK135" s="79"/>
      <c r="BL135" s="80"/>
      <c r="BM135" s="15"/>
      <c r="BN135" s="16"/>
      <c r="BO135" s="81">
        <f>AZ135+BE135+BJ135</f>
        <v>0</v>
      </c>
      <c r="BP135" s="82"/>
      <c r="BQ135" s="83"/>
      <c r="BR135" s="13"/>
      <c r="BS135" s="14"/>
      <c r="BT135" s="78">
        <f>SUMIFS(予算!商流改善,予算!対象ユーザー名,D!$K$1,予算!予算月,D!BT$97)</f>
        <v>0</v>
      </c>
      <c r="BU135" s="79"/>
      <c r="BV135" s="80"/>
      <c r="BW135" s="15"/>
      <c r="BX135" s="16"/>
      <c r="BY135" s="78">
        <f>SUMIFS(予算!商流改善,予算!対象ユーザー名,D!$K$1,予算!予算月,D!BY$97)</f>
        <v>0</v>
      </c>
      <c r="BZ135" s="79"/>
      <c r="CA135" s="80"/>
      <c r="CB135" s="15"/>
      <c r="CC135" s="16"/>
      <c r="CD135" s="78">
        <f>SUMIFS(予算!商流改善,予算!対象ユーザー名,D!$K$1,予算!予算月,D!CD$97)</f>
        <v>0</v>
      </c>
      <c r="CE135" s="79"/>
      <c r="CF135" s="80"/>
      <c r="CG135" s="15"/>
      <c r="CH135" s="16"/>
      <c r="CI135" s="81">
        <f>BT135+BY135+CD135</f>
        <v>0</v>
      </c>
      <c r="CJ135" s="82"/>
      <c r="CK135" s="83"/>
      <c r="CL135" s="13"/>
      <c r="CM135" s="14"/>
    </row>
    <row r="136" spans="1:91" ht="19.95" hidden="1" customHeight="1" x14ac:dyDescent="0.45">
      <c r="A136" s="152"/>
      <c r="B136" s="153"/>
      <c r="C136" s="153"/>
      <c r="D136" s="155"/>
      <c r="E136" s="135" t="s">
        <v>132</v>
      </c>
      <c r="F136" s="137"/>
      <c r="G136" s="81">
        <f>AA136+AU136+BO136+CI136</f>
        <v>0</v>
      </c>
      <c r="H136" s="82"/>
      <c r="I136" s="83"/>
      <c r="J136" s="81"/>
      <c r="K136" s="83"/>
      <c r="L136" s="78">
        <f>L140+L144</f>
        <v>0</v>
      </c>
      <c r="M136" s="110"/>
      <c r="N136" s="111"/>
      <c r="O136" s="78"/>
      <c r="P136" s="80"/>
      <c r="Q136" s="78">
        <f>Q140+Q144</f>
        <v>0</v>
      </c>
      <c r="R136" s="110"/>
      <c r="S136" s="111"/>
      <c r="T136" s="78"/>
      <c r="U136" s="80"/>
      <c r="V136" s="78">
        <f>V140+V144</f>
        <v>0</v>
      </c>
      <c r="W136" s="110"/>
      <c r="X136" s="111"/>
      <c r="Y136" s="78"/>
      <c r="Z136" s="80"/>
      <c r="AA136" s="81">
        <f>L136+Q136+V136</f>
        <v>0</v>
      </c>
      <c r="AB136" s="82"/>
      <c r="AC136" s="83"/>
      <c r="AD136" s="81"/>
      <c r="AE136" s="83"/>
      <c r="AF136" s="78">
        <f>AF140+AF144</f>
        <v>0</v>
      </c>
      <c r="AG136" s="110"/>
      <c r="AH136" s="111"/>
      <c r="AI136" s="78"/>
      <c r="AJ136" s="80"/>
      <c r="AK136" s="78">
        <f>AK140+AK144</f>
        <v>0</v>
      </c>
      <c r="AL136" s="110"/>
      <c r="AM136" s="111"/>
      <c r="AN136" s="78"/>
      <c r="AO136" s="80"/>
      <c r="AP136" s="78">
        <f>AP140+AP144</f>
        <v>0</v>
      </c>
      <c r="AQ136" s="110"/>
      <c r="AR136" s="111"/>
      <c r="AS136" s="78"/>
      <c r="AT136" s="80"/>
      <c r="AU136" s="81">
        <f>AF136+AK136+AP136</f>
        <v>0</v>
      </c>
      <c r="AV136" s="82"/>
      <c r="AW136" s="83"/>
      <c r="AX136" s="81"/>
      <c r="AY136" s="83"/>
      <c r="AZ136" s="78">
        <f>AZ140+AZ144</f>
        <v>0</v>
      </c>
      <c r="BA136" s="110"/>
      <c r="BB136" s="111"/>
      <c r="BC136" s="78"/>
      <c r="BD136" s="80"/>
      <c r="BE136" s="78">
        <f>BE140+BE144</f>
        <v>0</v>
      </c>
      <c r="BF136" s="110"/>
      <c r="BG136" s="111"/>
      <c r="BH136" s="78"/>
      <c r="BI136" s="80"/>
      <c r="BJ136" s="78">
        <f>BJ140+BJ144</f>
        <v>0</v>
      </c>
      <c r="BK136" s="110"/>
      <c r="BL136" s="111"/>
      <c r="BM136" s="78"/>
      <c r="BN136" s="80"/>
      <c r="BO136" s="81">
        <f>AZ136+BE136+BJ136</f>
        <v>0</v>
      </c>
      <c r="BP136" s="82"/>
      <c r="BQ136" s="83"/>
      <c r="BR136" s="81"/>
      <c r="BS136" s="83"/>
      <c r="BT136" s="78">
        <f>BT140+BT144</f>
        <v>0</v>
      </c>
      <c r="BU136" s="110"/>
      <c r="BV136" s="111"/>
      <c r="BW136" s="78"/>
      <c r="BX136" s="80"/>
      <c r="BY136" s="78">
        <f>BY140+BY144</f>
        <v>0</v>
      </c>
      <c r="BZ136" s="110"/>
      <c r="CA136" s="111"/>
      <c r="CB136" s="78"/>
      <c r="CC136" s="80"/>
      <c r="CD136" s="78">
        <f>CD140+CD144</f>
        <v>0</v>
      </c>
      <c r="CE136" s="110"/>
      <c r="CF136" s="111"/>
      <c r="CG136" s="78"/>
      <c r="CH136" s="80"/>
      <c r="CI136" s="81">
        <f>BT136+BY136+CD136</f>
        <v>0</v>
      </c>
      <c r="CJ136" s="82"/>
      <c r="CK136" s="83"/>
      <c r="CL136" s="81"/>
      <c r="CM136" s="83"/>
    </row>
    <row r="137" spans="1:91" ht="19.95" hidden="1" customHeight="1" x14ac:dyDescent="0.45">
      <c r="A137" s="152"/>
      <c r="B137" s="153"/>
      <c r="C137" s="153"/>
      <c r="D137" s="155"/>
      <c r="E137" s="135" t="s">
        <v>133</v>
      </c>
      <c r="F137" s="137"/>
      <c r="G137" s="84" t="e">
        <f>G136/G134</f>
        <v>#DIV/0!</v>
      </c>
      <c r="H137" s="96"/>
      <c r="I137" s="85"/>
      <c r="J137" s="81"/>
      <c r="K137" s="83"/>
      <c r="L137" s="76" t="e">
        <f>L136/L134</f>
        <v>#DIV/0!</v>
      </c>
      <c r="M137" s="95"/>
      <c r="N137" s="77"/>
      <c r="O137" s="78"/>
      <c r="P137" s="80"/>
      <c r="Q137" s="76" t="e">
        <f>Q136/Q134</f>
        <v>#DIV/0!</v>
      </c>
      <c r="R137" s="95"/>
      <c r="S137" s="77"/>
      <c r="T137" s="78"/>
      <c r="U137" s="80"/>
      <c r="V137" s="76" t="e">
        <f>V136/V134</f>
        <v>#DIV/0!</v>
      </c>
      <c r="W137" s="95"/>
      <c r="X137" s="77"/>
      <c r="Y137" s="78"/>
      <c r="Z137" s="80"/>
      <c r="AA137" s="84" t="e">
        <f>AA136/AA134</f>
        <v>#DIV/0!</v>
      </c>
      <c r="AB137" s="96"/>
      <c r="AC137" s="85"/>
      <c r="AD137" s="81"/>
      <c r="AE137" s="83"/>
      <c r="AF137" s="76" t="e">
        <f>AF136/AF134</f>
        <v>#DIV/0!</v>
      </c>
      <c r="AG137" s="95"/>
      <c r="AH137" s="77"/>
      <c r="AI137" s="78"/>
      <c r="AJ137" s="80"/>
      <c r="AK137" s="76" t="e">
        <f>AK136/AK134</f>
        <v>#DIV/0!</v>
      </c>
      <c r="AL137" s="95"/>
      <c r="AM137" s="77"/>
      <c r="AN137" s="78"/>
      <c r="AO137" s="80"/>
      <c r="AP137" s="76" t="e">
        <f>AP136/AP134</f>
        <v>#DIV/0!</v>
      </c>
      <c r="AQ137" s="95"/>
      <c r="AR137" s="77"/>
      <c r="AS137" s="78"/>
      <c r="AT137" s="80"/>
      <c r="AU137" s="84" t="e">
        <f>AU136/AU134</f>
        <v>#DIV/0!</v>
      </c>
      <c r="AV137" s="96"/>
      <c r="AW137" s="85"/>
      <c r="AX137" s="81"/>
      <c r="AY137" s="83"/>
      <c r="AZ137" s="76" t="e">
        <f>AZ136/AZ134</f>
        <v>#DIV/0!</v>
      </c>
      <c r="BA137" s="95"/>
      <c r="BB137" s="77"/>
      <c r="BC137" s="78"/>
      <c r="BD137" s="80"/>
      <c r="BE137" s="76" t="e">
        <f>BE136/BE134</f>
        <v>#DIV/0!</v>
      </c>
      <c r="BF137" s="95"/>
      <c r="BG137" s="77"/>
      <c r="BH137" s="78"/>
      <c r="BI137" s="80"/>
      <c r="BJ137" s="76" t="e">
        <f>BJ136/BJ134</f>
        <v>#DIV/0!</v>
      </c>
      <c r="BK137" s="95"/>
      <c r="BL137" s="77"/>
      <c r="BM137" s="78"/>
      <c r="BN137" s="80"/>
      <c r="BO137" s="84" t="e">
        <f>BO136/BO134</f>
        <v>#DIV/0!</v>
      </c>
      <c r="BP137" s="96"/>
      <c r="BQ137" s="85"/>
      <c r="BR137" s="81"/>
      <c r="BS137" s="83"/>
      <c r="BT137" s="76" t="e">
        <f>BT136/BT134</f>
        <v>#DIV/0!</v>
      </c>
      <c r="BU137" s="95"/>
      <c r="BV137" s="77"/>
      <c r="BW137" s="78"/>
      <c r="BX137" s="80"/>
      <c r="BY137" s="76" t="e">
        <f>BY136/BY134</f>
        <v>#DIV/0!</v>
      </c>
      <c r="BZ137" s="95"/>
      <c r="CA137" s="77"/>
      <c r="CB137" s="78"/>
      <c r="CC137" s="80"/>
      <c r="CD137" s="76" t="e">
        <f>CD136/CD134</f>
        <v>#DIV/0!</v>
      </c>
      <c r="CE137" s="95"/>
      <c r="CF137" s="77"/>
      <c r="CG137" s="78"/>
      <c r="CH137" s="80"/>
      <c r="CI137" s="84" t="e">
        <f>CI136/CI134</f>
        <v>#DIV/0!</v>
      </c>
      <c r="CJ137" s="96"/>
      <c r="CK137" s="85"/>
      <c r="CL137" s="81"/>
      <c r="CM137" s="83"/>
    </row>
    <row r="138" spans="1:91" hidden="1" x14ac:dyDescent="0.45">
      <c r="A138" s="149"/>
      <c r="B138" s="150"/>
      <c r="C138" s="150"/>
      <c r="D138" s="151"/>
      <c r="E138" s="135" t="s">
        <v>98</v>
      </c>
      <c r="F138" s="137"/>
      <c r="G138" s="81">
        <f>AA138+AU138+BO138+CI138</f>
        <v>0</v>
      </c>
      <c r="H138" s="82"/>
      <c r="I138" s="83"/>
      <c r="J138" s="17"/>
      <c r="K138" s="18"/>
      <c r="L138" s="78">
        <f>L142+L146</f>
        <v>0</v>
      </c>
      <c r="M138" s="110"/>
      <c r="N138" s="111"/>
      <c r="O138" s="11"/>
      <c r="P138" s="12"/>
      <c r="Q138" s="78">
        <f>Q142+Q146</f>
        <v>0</v>
      </c>
      <c r="R138" s="110"/>
      <c r="S138" s="111"/>
      <c r="T138" s="11"/>
      <c r="U138" s="12"/>
      <c r="V138" s="78">
        <f>V142+V146</f>
        <v>0</v>
      </c>
      <c r="W138" s="110"/>
      <c r="X138" s="111"/>
      <c r="Y138" s="11"/>
      <c r="Z138" s="12"/>
      <c r="AA138" s="81">
        <f>L138+Q138+V138</f>
        <v>0</v>
      </c>
      <c r="AB138" s="82"/>
      <c r="AC138" s="83"/>
      <c r="AD138" s="17"/>
      <c r="AE138" s="18"/>
      <c r="AF138" s="78">
        <f>AF142+AF146</f>
        <v>0</v>
      </c>
      <c r="AG138" s="110"/>
      <c r="AH138" s="111"/>
      <c r="AI138" s="11"/>
      <c r="AJ138" s="12"/>
      <c r="AK138" s="78">
        <f>AK142+AK146</f>
        <v>0</v>
      </c>
      <c r="AL138" s="110"/>
      <c r="AM138" s="111"/>
      <c r="AN138" s="11"/>
      <c r="AO138" s="12"/>
      <c r="AP138" s="78">
        <f>AP142+AP146</f>
        <v>0</v>
      </c>
      <c r="AQ138" s="110"/>
      <c r="AR138" s="111"/>
      <c r="AS138" s="11"/>
      <c r="AT138" s="12"/>
      <c r="AU138" s="81">
        <f>AF138+AK138+AP138</f>
        <v>0</v>
      </c>
      <c r="AV138" s="82"/>
      <c r="AW138" s="83"/>
      <c r="AX138" s="17"/>
      <c r="AY138" s="18"/>
      <c r="AZ138" s="78">
        <f>AZ142+AZ146</f>
        <v>0</v>
      </c>
      <c r="BA138" s="110"/>
      <c r="BB138" s="111"/>
      <c r="BC138" s="11"/>
      <c r="BD138" s="12"/>
      <c r="BE138" s="78">
        <f>BE142+BE146</f>
        <v>0</v>
      </c>
      <c r="BF138" s="110"/>
      <c r="BG138" s="111"/>
      <c r="BH138" s="11"/>
      <c r="BI138" s="12"/>
      <c r="BJ138" s="78">
        <f>BJ142+BJ146</f>
        <v>0</v>
      </c>
      <c r="BK138" s="110"/>
      <c r="BL138" s="111"/>
      <c r="BM138" s="11"/>
      <c r="BN138" s="12"/>
      <c r="BO138" s="81">
        <f>AZ138+BE138+BJ138</f>
        <v>0</v>
      </c>
      <c r="BP138" s="82"/>
      <c r="BQ138" s="83"/>
      <c r="BR138" s="17"/>
      <c r="BS138" s="18"/>
      <c r="BT138" s="78">
        <f>BT142+BT146</f>
        <v>0</v>
      </c>
      <c r="BU138" s="110"/>
      <c r="BV138" s="111"/>
      <c r="BW138" s="11"/>
      <c r="BX138" s="12"/>
      <c r="BY138" s="78">
        <f>BY142+BY146</f>
        <v>0</v>
      </c>
      <c r="BZ138" s="110"/>
      <c r="CA138" s="111"/>
      <c r="CB138" s="11"/>
      <c r="CC138" s="12"/>
      <c r="CD138" s="78">
        <f>CD142+CD146</f>
        <v>0</v>
      </c>
      <c r="CE138" s="110"/>
      <c r="CF138" s="111"/>
      <c r="CG138" s="11"/>
      <c r="CH138" s="12"/>
      <c r="CI138" s="81">
        <f>BT138+BY138+CD138</f>
        <v>0</v>
      </c>
      <c r="CJ138" s="82"/>
      <c r="CK138" s="83"/>
      <c r="CL138" s="17"/>
      <c r="CM138" s="18"/>
    </row>
    <row r="139" spans="1:91" ht="19.5" hidden="1" customHeight="1" x14ac:dyDescent="0.45">
      <c r="A139" s="146" t="s">
        <v>45</v>
      </c>
      <c r="B139" s="147"/>
      <c r="C139" s="147"/>
      <c r="D139" s="148"/>
      <c r="E139" s="135" t="s">
        <v>131</v>
      </c>
      <c r="F139" s="137"/>
      <c r="G139" s="81">
        <f t="shared" ref="G139" si="197">AA139+AU139+BO139+CI139</f>
        <v>0</v>
      </c>
      <c r="H139" s="82"/>
      <c r="I139" s="83"/>
      <c r="J139" s="13"/>
      <c r="K139" s="14"/>
      <c r="L139" s="78">
        <f>SUMIFS(実績!見積額13,実績!報告者名13,D!$K$1,実績!月13,D!L$97,実績!商流改善先店13,"〇",実績!リピート判別13,"新規",実績!受注確定13,"A")+SUMIFS(実績!見積額13,実績!報告者名13,D!$K$1,実績!月13,D!L$97,実績!顧客名13,"商流改善先店（未登録）",実績!受注確定13,"A")</f>
        <v>0</v>
      </c>
      <c r="M139" s="79"/>
      <c r="N139" s="80"/>
      <c r="O139" s="15"/>
      <c r="P139" s="16"/>
      <c r="Q139" s="78">
        <f>SUMIFS(実績!見積額13,実績!報告者名13,D!$K$1,実績!月13,D!Q$97,実績!商流改善先店13,"〇",実績!リピート判別13,"新規",実績!受注確定13,"A")+SUMIFS(実績!見積額13,実績!報告者名13,D!$K$1,実績!月13,D!Q$97,実績!顧客名13,"商流改善先店（未登録）",実績!受注確定13,"A")</f>
        <v>0</v>
      </c>
      <c r="R139" s="79"/>
      <c r="S139" s="80"/>
      <c r="T139" s="15"/>
      <c r="U139" s="16"/>
      <c r="V139" s="78">
        <f>SUMIFS(実績!見積額13,実績!報告者名13,D!$K$1,実績!月13,D!V$97,実績!商流改善先店13,"〇",実績!リピート判別13,"新規",実績!受注確定13,"A")+SUMIFS(実績!見積額13,実績!報告者名13,D!$K$1,実績!月13,D!V$97,実績!顧客名13,"商流改善先店（未登録）",実績!受注確定13,"A")</f>
        <v>0</v>
      </c>
      <c r="W139" s="79"/>
      <c r="X139" s="80"/>
      <c r="Y139" s="15"/>
      <c r="Z139" s="16"/>
      <c r="AA139" s="81">
        <f t="shared" ref="AA139" si="198">L139+Q139+V139</f>
        <v>0</v>
      </c>
      <c r="AB139" s="82"/>
      <c r="AC139" s="83"/>
      <c r="AD139" s="13"/>
      <c r="AE139" s="14"/>
      <c r="AF139" s="78">
        <f>SUMIFS(実績!見積額13,実績!報告者名13,D!$K$1,実績!月13,D!AF$97,実績!商流改善先店13,"〇",実績!リピート判別13,"新規",実績!受注確定13,"A")+SUMIFS(実績!見積額13,実績!報告者名13,D!$K$1,実績!月13,D!AF$97,実績!顧客名13,"商流改善先店（未登録）",実績!受注確定13,"A")</f>
        <v>0</v>
      </c>
      <c r="AG139" s="79"/>
      <c r="AH139" s="80"/>
      <c r="AI139" s="15"/>
      <c r="AJ139" s="16"/>
      <c r="AK139" s="78">
        <f>SUMIFS(実績!見積額13,実績!報告者名13,D!$K$1,実績!月13,D!AK$97,実績!商流改善先店13,"〇",実績!リピート判別13,"新規",実績!受注確定13,"A")+SUMIFS(実績!見積額13,実績!報告者名13,D!$K$1,実績!月13,D!AK$97,実績!顧客名13,"商流改善先店（未登録）",実績!受注確定13,"A")</f>
        <v>0</v>
      </c>
      <c r="AL139" s="79"/>
      <c r="AM139" s="80"/>
      <c r="AN139" s="15"/>
      <c r="AO139" s="16"/>
      <c r="AP139" s="78">
        <f>SUMIFS(実績!見積額13,実績!報告者名13,D!$K$1,実績!月13,D!AP$97,実績!商流改善先店13,"〇",実績!リピート判別13,"新規",実績!受注確定13,"A")+SUMIFS(実績!見積額13,実績!報告者名13,D!$K$1,実績!月13,D!AP$97,実績!顧客名13,"商流改善先店（未登録）",実績!受注確定13,"A")</f>
        <v>0</v>
      </c>
      <c r="AQ139" s="79"/>
      <c r="AR139" s="80"/>
      <c r="AS139" s="15"/>
      <c r="AT139" s="16"/>
      <c r="AU139" s="81">
        <f t="shared" ref="AU139" si="199">AF139+AK139+AP139</f>
        <v>0</v>
      </c>
      <c r="AV139" s="82"/>
      <c r="AW139" s="83"/>
      <c r="AX139" s="13"/>
      <c r="AY139" s="14"/>
      <c r="AZ139" s="78">
        <f>SUMIFS(実績!見積額13,実績!報告者名13,D!$K$1,実績!月13,D!AZ$97,実績!商流改善先店13,"〇",実績!リピート判別13,"新規",実績!受注確定13,"A")+SUMIFS(実績!見積額13,実績!報告者名13,D!$K$1,実績!月13,D!AZ$97,実績!顧客名13,"商流改善先店（未登録）",実績!受注確定13,"A")</f>
        <v>0</v>
      </c>
      <c r="BA139" s="79"/>
      <c r="BB139" s="80"/>
      <c r="BC139" s="15"/>
      <c r="BD139" s="16"/>
      <c r="BE139" s="78">
        <f>SUMIFS(実績!見積額13,実績!報告者名13,D!$K$1,実績!月13,D!BE$97,実績!商流改善先店13,"〇",実績!リピート判別13,"新規",実績!受注確定13,"A")+SUMIFS(実績!見積額13,実績!報告者名13,D!$K$1,実績!月13,D!BE$97,実績!顧客名13,"商流改善先店（未登録）",実績!受注確定13,"A")</f>
        <v>0</v>
      </c>
      <c r="BF139" s="79"/>
      <c r="BG139" s="80"/>
      <c r="BH139" s="15"/>
      <c r="BI139" s="16"/>
      <c r="BJ139" s="78">
        <f>SUMIFS(実績!見積額13,実績!報告者名13,D!$K$1,実績!月13,D!BJ$97,実績!商流改善先店13,"〇",実績!リピート判別13,"新規",実績!受注確定13,"A")+SUMIFS(実績!見積額13,実績!報告者名13,D!$K$1,実績!月13,D!BJ$97,実績!顧客名13,"商流改善先店（未登録）",実績!受注確定13,"A")</f>
        <v>0</v>
      </c>
      <c r="BK139" s="79"/>
      <c r="BL139" s="80"/>
      <c r="BM139" s="15"/>
      <c r="BN139" s="16"/>
      <c r="BO139" s="81">
        <f t="shared" ref="BO139" si="200">AZ139+BE139+BJ139</f>
        <v>0</v>
      </c>
      <c r="BP139" s="82"/>
      <c r="BQ139" s="83"/>
      <c r="BR139" s="13"/>
      <c r="BS139" s="14"/>
      <c r="BT139" s="78">
        <f>SUMIFS(実績!見積額13,実績!報告者名13,D!$K$1,実績!月13,D!BT$97,実績!商流改善先店13,"〇",実績!リピート判別13,"新規",実績!受注確定13,"A")+SUMIFS(実績!見積額13,実績!報告者名13,D!$K$1,実績!月13,D!BT$97,実績!顧客名13,"商流改善先店（未登録）",実績!受注確定13,"A")</f>
        <v>0</v>
      </c>
      <c r="BU139" s="79"/>
      <c r="BV139" s="80"/>
      <c r="BW139" s="15"/>
      <c r="BX139" s="16"/>
      <c r="BY139" s="78">
        <f>SUMIFS(実績!見積額13,実績!報告者名13,D!$K$1,実績!月13,D!BY$97,実績!商流改善先店13,"〇",実績!リピート判別13,"新規",実績!受注確定13,"A")+SUMIFS(実績!見積額13,実績!報告者名13,D!$K$1,実績!月13,D!BY$97,実績!顧客名13,"商流改善先店（未登録）",実績!受注確定13,"A")</f>
        <v>0</v>
      </c>
      <c r="BZ139" s="79"/>
      <c r="CA139" s="80"/>
      <c r="CB139" s="15"/>
      <c r="CC139" s="16"/>
      <c r="CD139" s="78">
        <f>SUMIFS(実績!見積額13,実績!報告者名13,D!$K$1,実績!月13,D!CD$97,実績!商流改善先店13,"〇",実績!リピート判別13,"新規",実績!受注確定13,"A")+SUMIFS(実績!見積額13,実績!報告者名13,D!$K$1,実績!月13,D!CD$97,実績!顧客名13,"商流改善先店（未登録）",実績!受注確定13,"A")</f>
        <v>0</v>
      </c>
      <c r="CE139" s="79"/>
      <c r="CF139" s="80"/>
      <c r="CG139" s="15"/>
      <c r="CH139" s="16"/>
      <c r="CI139" s="81">
        <f t="shared" ref="CI139" si="201">BT139+BY139+CD139</f>
        <v>0</v>
      </c>
      <c r="CJ139" s="82"/>
      <c r="CK139" s="83"/>
      <c r="CL139" s="13"/>
      <c r="CM139" s="14"/>
    </row>
    <row r="140" spans="1:91" ht="19.95" hidden="1" customHeight="1" x14ac:dyDescent="0.45">
      <c r="A140" s="152"/>
      <c r="B140" s="153"/>
      <c r="C140" s="153"/>
      <c r="D140" s="155"/>
      <c r="E140" s="135" t="s">
        <v>132</v>
      </c>
      <c r="F140" s="137"/>
      <c r="G140" s="81">
        <f>AA140+AU140+BO140+CI140</f>
        <v>0</v>
      </c>
      <c r="H140" s="82"/>
      <c r="I140" s="83"/>
      <c r="J140" s="81"/>
      <c r="K140" s="83"/>
      <c r="L140" s="78">
        <f>SUMIFS(実績!販売利益13,実績!報告者名13,D!$K$1,実績!月13,D!L$97,実績!商流改善先店13,"〇",実績!リピート判別13,"新規",実績!受注確定13,"A")+SUMIFS(実績!販売利益13,実績!報告者名13,D!$K$1,実績!月13,D!L$97,実績!顧客名13,"商流改善先店（未登録）",実績!受注確定13,"A")</f>
        <v>0</v>
      </c>
      <c r="M140" s="79"/>
      <c r="N140" s="80"/>
      <c r="O140" s="78"/>
      <c r="P140" s="80"/>
      <c r="Q140" s="78">
        <f>SUMIFS(実績!販売利益13,実績!報告者名13,D!$K$1,実績!月13,D!Q$97,実績!商流改善先店13,"〇",実績!リピート判別13,"新規",実績!受注確定13,"A")+SUMIFS(実績!販売利益13,実績!報告者名13,D!$K$1,実績!月13,D!Q$97,実績!顧客名13,"商流改善先店（未登録）",実績!受注確定13,"A")</f>
        <v>0</v>
      </c>
      <c r="R140" s="79"/>
      <c r="S140" s="80"/>
      <c r="T140" s="78"/>
      <c r="U140" s="80"/>
      <c r="V140" s="78">
        <f>SUMIFS(実績!販売利益13,実績!報告者名13,D!$K$1,実績!月13,D!V$97,実績!商流改善先店13,"〇",実績!リピート判別13,"新規",実績!受注確定13,"A")+SUMIFS(実績!販売利益13,実績!報告者名13,D!$K$1,実績!月13,D!V$97,実績!顧客名13,"商流改善先店（未登録）",実績!受注確定13,"A")</f>
        <v>0</v>
      </c>
      <c r="W140" s="79"/>
      <c r="X140" s="80"/>
      <c r="Y140" s="78"/>
      <c r="Z140" s="80"/>
      <c r="AA140" s="81">
        <f>L140+Q140+V140</f>
        <v>0</v>
      </c>
      <c r="AB140" s="82"/>
      <c r="AC140" s="83"/>
      <c r="AD140" s="81"/>
      <c r="AE140" s="83"/>
      <c r="AF140" s="78">
        <f>SUMIFS(実績!販売利益13,実績!報告者名13,D!$K$1,実績!月13,D!AF$97,実績!商流改善先店13,"〇",実績!リピート判別13,"新規",実績!受注確定13,"A")+SUMIFS(実績!販売利益13,実績!報告者名13,D!$K$1,実績!月13,D!AF$97,実績!顧客名13,"商流改善先店（未登録）",実績!受注確定13,"A")</f>
        <v>0</v>
      </c>
      <c r="AG140" s="79"/>
      <c r="AH140" s="80"/>
      <c r="AI140" s="78"/>
      <c r="AJ140" s="80"/>
      <c r="AK140" s="78">
        <f>SUMIFS(実績!販売利益13,実績!報告者名13,D!$K$1,実績!月13,D!AK$97,実績!商流改善先店13,"〇",実績!リピート判別13,"新規",実績!受注確定13,"A")+SUMIFS(実績!販売利益13,実績!報告者名13,D!$K$1,実績!月13,D!AK$97,実績!顧客名13,"商流改善先店（未登録）",実績!受注確定13,"A")</f>
        <v>0</v>
      </c>
      <c r="AL140" s="79"/>
      <c r="AM140" s="80"/>
      <c r="AN140" s="78"/>
      <c r="AO140" s="80"/>
      <c r="AP140" s="78">
        <f>SUMIFS(実績!販売利益13,実績!報告者名13,D!$K$1,実績!月13,D!AP$97,実績!商流改善先店13,"〇",実績!リピート判別13,"新規",実績!受注確定13,"A")+SUMIFS(実績!販売利益13,実績!報告者名13,D!$K$1,実績!月13,D!AP$97,実績!顧客名13,"商流改善先店（未登録）",実績!受注確定13,"A")</f>
        <v>0</v>
      </c>
      <c r="AQ140" s="79"/>
      <c r="AR140" s="80"/>
      <c r="AS140" s="78"/>
      <c r="AT140" s="80"/>
      <c r="AU140" s="81">
        <f>AF140+AK140+AP140</f>
        <v>0</v>
      </c>
      <c r="AV140" s="82"/>
      <c r="AW140" s="83"/>
      <c r="AX140" s="81"/>
      <c r="AY140" s="83"/>
      <c r="AZ140" s="78">
        <f>SUMIFS(実績!販売利益13,実績!報告者名13,D!$K$1,実績!月13,D!AZ$97,実績!商流改善先店13,"〇",実績!リピート判別13,"新規",実績!受注確定13,"A")+SUMIFS(実績!販売利益13,実績!報告者名13,D!$K$1,実績!月13,D!AZ$97,実績!顧客名13,"商流改善先店（未登録）",実績!受注確定13,"A")</f>
        <v>0</v>
      </c>
      <c r="BA140" s="79"/>
      <c r="BB140" s="80"/>
      <c r="BC140" s="78"/>
      <c r="BD140" s="80"/>
      <c r="BE140" s="78">
        <f>SUMIFS(実績!販売利益13,実績!報告者名13,D!$K$1,実績!月13,D!BE$97,実績!商流改善先店13,"〇",実績!リピート判別13,"新規",実績!受注確定13,"A")+SUMIFS(実績!販売利益13,実績!報告者名13,D!$K$1,実績!月13,D!BE$97,実績!顧客名13,"商流改善先店（未登録）",実績!受注確定13,"A")</f>
        <v>0</v>
      </c>
      <c r="BF140" s="79"/>
      <c r="BG140" s="80"/>
      <c r="BH140" s="78"/>
      <c r="BI140" s="80"/>
      <c r="BJ140" s="78">
        <f>SUMIFS(実績!販売利益13,実績!報告者名13,D!$K$1,実績!月13,D!BJ$97,実績!商流改善先店13,"〇",実績!リピート判別13,"新規",実績!受注確定13,"A")+SUMIFS(実績!販売利益13,実績!報告者名13,D!$K$1,実績!月13,D!BJ$97,実績!顧客名13,"商流改善先店（未登録）",実績!受注確定13,"A")</f>
        <v>0</v>
      </c>
      <c r="BK140" s="79"/>
      <c r="BL140" s="80"/>
      <c r="BM140" s="78"/>
      <c r="BN140" s="80"/>
      <c r="BO140" s="81">
        <f>AZ140+BE140+BJ140</f>
        <v>0</v>
      </c>
      <c r="BP140" s="82"/>
      <c r="BQ140" s="83"/>
      <c r="BR140" s="81"/>
      <c r="BS140" s="83"/>
      <c r="BT140" s="78">
        <f>SUMIFS(実績!販売利益13,実績!報告者名13,D!$K$1,実績!月13,D!BT$97,実績!商流改善先店13,"〇",実績!リピート判別13,"新規",実績!受注確定13,"A")+SUMIFS(実績!販売利益13,実績!報告者名13,D!$K$1,実績!月13,D!BT$97,実績!顧客名13,"商流改善先店（未登録）",実績!受注確定13,"A")</f>
        <v>0</v>
      </c>
      <c r="BU140" s="79"/>
      <c r="BV140" s="80"/>
      <c r="BW140" s="78"/>
      <c r="BX140" s="80"/>
      <c r="BY140" s="78">
        <f>SUMIFS(実績!販売利益13,実績!報告者名13,D!$K$1,実績!月13,D!BY$97,実績!商流改善先店13,"〇",実績!リピート判別13,"新規",実績!受注確定13,"A")+SUMIFS(実績!販売利益13,実績!報告者名13,D!$K$1,実績!月13,D!BY$97,実績!顧客名13,"商流改善先店（未登録）",実績!受注確定13,"A")</f>
        <v>0</v>
      </c>
      <c r="BZ140" s="79"/>
      <c r="CA140" s="80"/>
      <c r="CB140" s="78"/>
      <c r="CC140" s="80"/>
      <c r="CD140" s="78">
        <f>SUMIFS(実績!販売利益13,実績!報告者名13,D!$K$1,実績!月13,D!CD$97,実績!商流改善先店13,"〇",実績!リピート判別13,"新規",実績!受注確定13,"A")+SUMIFS(実績!販売利益13,実績!報告者名13,D!$K$1,実績!月13,D!CD$97,実績!顧客名13,"商流改善先店（未登録）",実績!受注確定13,"A")</f>
        <v>0</v>
      </c>
      <c r="CE140" s="79"/>
      <c r="CF140" s="80"/>
      <c r="CG140" s="78"/>
      <c r="CH140" s="80"/>
      <c r="CI140" s="81">
        <f>BT140+BY140+CD140</f>
        <v>0</v>
      </c>
      <c r="CJ140" s="82"/>
      <c r="CK140" s="83"/>
      <c r="CL140" s="81"/>
      <c r="CM140" s="83"/>
    </row>
    <row r="141" spans="1:91" ht="19.95" hidden="1" customHeight="1" x14ac:dyDescent="0.45">
      <c r="A141" s="152"/>
      <c r="B141" s="153"/>
      <c r="C141" s="153"/>
      <c r="D141" s="155"/>
      <c r="E141" s="135" t="s">
        <v>133</v>
      </c>
      <c r="F141" s="137"/>
      <c r="G141" s="84" t="e">
        <f>G140/G139</f>
        <v>#DIV/0!</v>
      </c>
      <c r="H141" s="96"/>
      <c r="I141" s="85"/>
      <c r="J141" s="81"/>
      <c r="K141" s="83"/>
      <c r="L141" s="76" t="e">
        <f>L140/L139</f>
        <v>#DIV/0!</v>
      </c>
      <c r="M141" s="95"/>
      <c r="N141" s="77"/>
      <c r="O141" s="78"/>
      <c r="P141" s="80"/>
      <c r="Q141" s="76" t="e">
        <f>Q140/Q139</f>
        <v>#DIV/0!</v>
      </c>
      <c r="R141" s="95"/>
      <c r="S141" s="77"/>
      <c r="T141" s="78"/>
      <c r="U141" s="80"/>
      <c r="V141" s="76" t="e">
        <f>V140/V139</f>
        <v>#DIV/0!</v>
      </c>
      <c r="W141" s="95"/>
      <c r="X141" s="77"/>
      <c r="Y141" s="78"/>
      <c r="Z141" s="80"/>
      <c r="AA141" s="84" t="e">
        <f>AA140/AA139</f>
        <v>#DIV/0!</v>
      </c>
      <c r="AB141" s="96"/>
      <c r="AC141" s="85"/>
      <c r="AD141" s="81"/>
      <c r="AE141" s="83"/>
      <c r="AF141" s="76" t="e">
        <f>AF140/AF139</f>
        <v>#DIV/0!</v>
      </c>
      <c r="AG141" s="95"/>
      <c r="AH141" s="77"/>
      <c r="AI141" s="78"/>
      <c r="AJ141" s="80"/>
      <c r="AK141" s="76" t="e">
        <f>AK140/AK139</f>
        <v>#DIV/0!</v>
      </c>
      <c r="AL141" s="95"/>
      <c r="AM141" s="77"/>
      <c r="AN141" s="78"/>
      <c r="AO141" s="80"/>
      <c r="AP141" s="76" t="e">
        <f>AP140/AP139</f>
        <v>#DIV/0!</v>
      </c>
      <c r="AQ141" s="95"/>
      <c r="AR141" s="77"/>
      <c r="AS141" s="78"/>
      <c r="AT141" s="80"/>
      <c r="AU141" s="84" t="e">
        <f>AU140/AU139</f>
        <v>#DIV/0!</v>
      </c>
      <c r="AV141" s="96"/>
      <c r="AW141" s="85"/>
      <c r="AX141" s="81"/>
      <c r="AY141" s="83"/>
      <c r="AZ141" s="76" t="e">
        <f>AZ140/AZ139</f>
        <v>#DIV/0!</v>
      </c>
      <c r="BA141" s="95"/>
      <c r="BB141" s="77"/>
      <c r="BC141" s="78"/>
      <c r="BD141" s="80"/>
      <c r="BE141" s="76" t="e">
        <f>BE140/BE139</f>
        <v>#DIV/0!</v>
      </c>
      <c r="BF141" s="95"/>
      <c r="BG141" s="77"/>
      <c r="BH141" s="78"/>
      <c r="BI141" s="80"/>
      <c r="BJ141" s="76" t="e">
        <f>BJ140/BJ139</f>
        <v>#DIV/0!</v>
      </c>
      <c r="BK141" s="95"/>
      <c r="BL141" s="77"/>
      <c r="BM141" s="78"/>
      <c r="BN141" s="80"/>
      <c r="BO141" s="84" t="e">
        <f>BO140/BO139</f>
        <v>#DIV/0!</v>
      </c>
      <c r="BP141" s="96"/>
      <c r="BQ141" s="85"/>
      <c r="BR141" s="81"/>
      <c r="BS141" s="83"/>
      <c r="BT141" s="76" t="e">
        <f>BT140/BT139</f>
        <v>#DIV/0!</v>
      </c>
      <c r="BU141" s="95"/>
      <c r="BV141" s="77"/>
      <c r="BW141" s="78"/>
      <c r="BX141" s="80"/>
      <c r="BY141" s="76" t="e">
        <f>BY140/BY139</f>
        <v>#DIV/0!</v>
      </c>
      <c r="BZ141" s="95"/>
      <c r="CA141" s="77"/>
      <c r="CB141" s="78"/>
      <c r="CC141" s="80"/>
      <c r="CD141" s="76" t="e">
        <f>CD140/CD139</f>
        <v>#DIV/0!</v>
      </c>
      <c r="CE141" s="95"/>
      <c r="CF141" s="77"/>
      <c r="CG141" s="78"/>
      <c r="CH141" s="80"/>
      <c r="CI141" s="84" t="e">
        <f>CI140/CI139</f>
        <v>#DIV/0!</v>
      </c>
      <c r="CJ141" s="96"/>
      <c r="CK141" s="85"/>
      <c r="CL141" s="81"/>
      <c r="CM141" s="83"/>
    </row>
    <row r="142" spans="1:91" hidden="1" x14ac:dyDescent="0.45">
      <c r="A142" s="149"/>
      <c r="B142" s="150"/>
      <c r="C142" s="150"/>
      <c r="D142" s="151"/>
      <c r="E142" s="135" t="s">
        <v>98</v>
      </c>
      <c r="F142" s="137"/>
      <c r="G142" s="81">
        <f>AA142+AU142+BO142+CI142</f>
        <v>0</v>
      </c>
      <c r="H142" s="82"/>
      <c r="I142" s="83"/>
      <c r="J142" s="17"/>
      <c r="K142" s="18"/>
      <c r="L142" s="78">
        <f>SUMIFS(見積!見積数,見積!月,D!L$97,見積!報告者名,D!$K$1,見積!顧客名見積,"商流改善先店（未登録）")</f>
        <v>0</v>
      </c>
      <c r="M142" s="79"/>
      <c r="N142" s="80"/>
      <c r="O142" s="11"/>
      <c r="P142" s="12"/>
      <c r="Q142" s="78">
        <f>SUMIFS(見積!見積数,見積!月,D!Q$97,見積!報告者名,D!$K$1,見積!顧客名見積,"商流改善先店（未登録）")</f>
        <v>0</v>
      </c>
      <c r="R142" s="79"/>
      <c r="S142" s="80"/>
      <c r="T142" s="11"/>
      <c r="U142" s="12"/>
      <c r="V142" s="78">
        <f>SUMIFS(見積!見積数,見積!月,D!V$97,見積!報告者名,D!$K$1,見積!顧客名見積,"商流改善先店（未登録）")</f>
        <v>0</v>
      </c>
      <c r="W142" s="79"/>
      <c r="X142" s="80"/>
      <c r="Y142" s="11"/>
      <c r="Z142" s="12"/>
      <c r="AA142" s="81">
        <f>L142+Q142+V142</f>
        <v>0</v>
      </c>
      <c r="AB142" s="82"/>
      <c r="AC142" s="83"/>
      <c r="AD142" s="17"/>
      <c r="AE142" s="18"/>
      <c r="AF142" s="78">
        <f>SUMIFS(見積!見積数,見積!月,D!AF$97,見積!報告者名,D!$K$1,見積!顧客名見積,"商流改善先店（未登録）")</f>
        <v>0</v>
      </c>
      <c r="AG142" s="79"/>
      <c r="AH142" s="80"/>
      <c r="AI142" s="11"/>
      <c r="AJ142" s="12"/>
      <c r="AK142" s="78">
        <f>SUMIFS(見積!見積数,見積!月,D!AK$97,見積!報告者名,D!$K$1,見積!顧客名見積,"商流改善先店（未登録）")</f>
        <v>0</v>
      </c>
      <c r="AL142" s="79"/>
      <c r="AM142" s="80"/>
      <c r="AN142" s="11"/>
      <c r="AO142" s="12"/>
      <c r="AP142" s="78">
        <f>SUMIFS(見積!見積数,見積!月,D!AP$97,見積!報告者名,D!$K$1,見積!顧客名見積,"商流改善先店（未登録）")</f>
        <v>0</v>
      </c>
      <c r="AQ142" s="79"/>
      <c r="AR142" s="80"/>
      <c r="AS142" s="11"/>
      <c r="AT142" s="12"/>
      <c r="AU142" s="81">
        <f>AF142+AK142+AP142</f>
        <v>0</v>
      </c>
      <c r="AV142" s="82"/>
      <c r="AW142" s="83"/>
      <c r="AX142" s="17"/>
      <c r="AY142" s="18"/>
      <c r="AZ142" s="78">
        <f>SUMIFS(見積!見積数,見積!月,D!AZ$97,見積!報告者名,D!$K$1,見積!顧客名見積,"商流改善先店（未登録）")</f>
        <v>0</v>
      </c>
      <c r="BA142" s="79"/>
      <c r="BB142" s="80"/>
      <c r="BC142" s="11"/>
      <c r="BD142" s="12"/>
      <c r="BE142" s="78">
        <f>SUMIFS(見積!見積数,見積!月,D!BE$97,見積!報告者名,D!$K$1,見積!顧客名見積,"商流改善先店（未登録）")</f>
        <v>0</v>
      </c>
      <c r="BF142" s="79"/>
      <c r="BG142" s="80"/>
      <c r="BH142" s="11"/>
      <c r="BI142" s="12"/>
      <c r="BJ142" s="78">
        <f>SUMIFS(見積!見積数,見積!月,D!BJ$97,見積!報告者名,D!$K$1,見積!顧客名見積,"商流改善先店（未登録）")</f>
        <v>0</v>
      </c>
      <c r="BK142" s="79"/>
      <c r="BL142" s="80"/>
      <c r="BM142" s="11"/>
      <c r="BN142" s="12"/>
      <c r="BO142" s="81">
        <f>AZ142+BE142+BJ142</f>
        <v>0</v>
      </c>
      <c r="BP142" s="82"/>
      <c r="BQ142" s="83"/>
      <c r="BR142" s="17"/>
      <c r="BS142" s="18"/>
      <c r="BT142" s="78">
        <f>SUMIFS(見積!見積数,見積!月,D!BT$97,見積!報告者名,D!$K$1,見積!顧客名見積,"商流改善先店（未登録）")</f>
        <v>0</v>
      </c>
      <c r="BU142" s="79"/>
      <c r="BV142" s="80"/>
      <c r="BW142" s="11"/>
      <c r="BX142" s="12"/>
      <c r="BY142" s="78">
        <f>SUMIFS(見積!見積数,見積!月,D!BY$97,見積!報告者名,D!$K$1,見積!顧客名見積,"商流改善先店（未登録）")</f>
        <v>0</v>
      </c>
      <c r="BZ142" s="79"/>
      <c r="CA142" s="80"/>
      <c r="CB142" s="11"/>
      <c r="CC142" s="12"/>
      <c r="CD142" s="78">
        <f>SUMIFS(見積!見積数,見積!月,D!CD$97,見積!報告者名,D!$K$1,見積!顧客名見積,"商流改善先店（未登録）")</f>
        <v>0</v>
      </c>
      <c r="CE142" s="79"/>
      <c r="CF142" s="80"/>
      <c r="CG142" s="11"/>
      <c r="CH142" s="12"/>
      <c r="CI142" s="81">
        <f>BT142+BY142+CD142</f>
        <v>0</v>
      </c>
      <c r="CJ142" s="82"/>
      <c r="CK142" s="83"/>
      <c r="CL142" s="17"/>
      <c r="CM142" s="18"/>
    </row>
    <row r="143" spans="1:91" ht="19.95" hidden="1" customHeight="1" x14ac:dyDescent="0.45">
      <c r="A143" s="146" t="s">
        <v>46</v>
      </c>
      <c r="B143" s="147"/>
      <c r="C143" s="147"/>
      <c r="D143" s="148"/>
      <c r="E143" s="135" t="s">
        <v>131</v>
      </c>
      <c r="F143" s="137"/>
      <c r="G143" s="81">
        <f t="shared" ref="G143" si="202">AA143+AU143+BO143+CI143</f>
        <v>0</v>
      </c>
      <c r="H143" s="82"/>
      <c r="I143" s="83"/>
      <c r="J143" s="13"/>
      <c r="K143" s="14"/>
      <c r="L143" s="78">
        <f>SUMIFS(実績!見積額13,実績!報告者名13,D!$K$1,実績!月13,D!L$97,実績!商流改善先店13,"〇",実績!リピート判別13,"リピート",実績!受注確定13,"A",実績!期中内13,"〇")</f>
        <v>0</v>
      </c>
      <c r="M143" s="79"/>
      <c r="N143" s="80"/>
      <c r="O143" s="15"/>
      <c r="P143" s="16"/>
      <c r="Q143" s="78">
        <f>SUMIFS(実績!見積額13,実績!報告者名13,D!$K$1,実績!月13,D!Q$97,実績!商流改善先店13,"〇",実績!リピート判別13,"リピート",実績!受注確定13,"A",実績!期中内13,"〇")</f>
        <v>0</v>
      </c>
      <c r="R143" s="79"/>
      <c r="S143" s="80"/>
      <c r="T143" s="15"/>
      <c r="U143" s="16"/>
      <c r="V143" s="78">
        <f>SUMIFS(実績!見積額13,実績!報告者名13,D!$K$1,実績!月13,D!V$97,実績!商流改善先店13,"〇",実績!リピート判別13,"リピート",実績!受注確定13,"A",実績!期中内13,"〇")</f>
        <v>0</v>
      </c>
      <c r="W143" s="79"/>
      <c r="X143" s="80"/>
      <c r="Y143" s="15"/>
      <c r="Z143" s="16"/>
      <c r="AA143" s="81">
        <f t="shared" ref="AA143" si="203">L143+Q143+V143</f>
        <v>0</v>
      </c>
      <c r="AB143" s="82"/>
      <c r="AC143" s="83"/>
      <c r="AD143" s="13"/>
      <c r="AE143" s="14"/>
      <c r="AF143" s="78">
        <f>SUMIFS(実績!見積額13,実績!報告者名13,D!$K$1,実績!月13,D!AF$97,実績!商流改善先店13,"〇",実績!リピート判別13,"リピート",実績!受注確定13,"A",実績!期中内13,"〇")</f>
        <v>0</v>
      </c>
      <c r="AG143" s="79"/>
      <c r="AH143" s="80"/>
      <c r="AI143" s="15"/>
      <c r="AJ143" s="16"/>
      <c r="AK143" s="78">
        <f>SUMIFS(実績!見積額13,実績!報告者名13,D!$K$1,実績!月13,D!AK$97,実績!商流改善先店13,"〇",実績!リピート判別13,"リピート",実績!受注確定13,"A",実績!期中内13,"〇")</f>
        <v>0</v>
      </c>
      <c r="AL143" s="79"/>
      <c r="AM143" s="80"/>
      <c r="AN143" s="15"/>
      <c r="AO143" s="16"/>
      <c r="AP143" s="78">
        <f>SUMIFS(実績!見積額13,実績!報告者名13,D!$K$1,実績!月13,D!AP$97,実績!商流改善先店13,"〇",実績!リピート判別13,"リピート",実績!受注確定13,"A",実績!期中内13,"〇")</f>
        <v>0</v>
      </c>
      <c r="AQ143" s="79"/>
      <c r="AR143" s="80"/>
      <c r="AS143" s="15"/>
      <c r="AT143" s="16"/>
      <c r="AU143" s="81">
        <f t="shared" ref="AU143" si="204">AF143+AK143+AP143</f>
        <v>0</v>
      </c>
      <c r="AV143" s="82"/>
      <c r="AW143" s="83"/>
      <c r="AX143" s="13"/>
      <c r="AY143" s="14"/>
      <c r="AZ143" s="78">
        <f>SUMIFS(実績!見積額13,実績!報告者名13,D!$K$1,実績!月13,D!AZ$97,実績!商流改善先店13,"〇",実績!リピート判別13,"リピート",実績!受注確定13,"A",実績!期中内13,"〇")</f>
        <v>0</v>
      </c>
      <c r="BA143" s="79"/>
      <c r="BB143" s="80"/>
      <c r="BC143" s="15"/>
      <c r="BD143" s="16"/>
      <c r="BE143" s="78">
        <f>SUMIFS(実績!見積額13,実績!報告者名13,D!$K$1,実績!月13,D!BE$97,実績!商流改善先店13,"〇",実績!リピート判別13,"リピート",実績!受注確定13,"A",実績!期中内13,"〇")</f>
        <v>0</v>
      </c>
      <c r="BF143" s="79"/>
      <c r="BG143" s="80"/>
      <c r="BH143" s="15"/>
      <c r="BI143" s="16"/>
      <c r="BJ143" s="78">
        <f>SUMIFS(実績!見積額13,実績!報告者名13,D!$K$1,実績!月13,D!BJ$97,実績!商流改善先店13,"〇",実績!リピート判別13,"リピート",実績!受注確定13,"A",実績!期中内13,"〇")</f>
        <v>0</v>
      </c>
      <c r="BK143" s="79"/>
      <c r="BL143" s="80"/>
      <c r="BM143" s="15"/>
      <c r="BN143" s="16"/>
      <c r="BO143" s="81">
        <f t="shared" ref="BO143" si="205">AZ143+BE143+BJ143</f>
        <v>0</v>
      </c>
      <c r="BP143" s="82"/>
      <c r="BQ143" s="83"/>
      <c r="BR143" s="13"/>
      <c r="BS143" s="14"/>
      <c r="BT143" s="78">
        <f>SUMIFS(実績!見積額13,実績!報告者名13,D!$K$1,実績!月13,D!BT$97,実績!商流改善先店13,"〇",実績!リピート判別13,"リピート",実績!受注確定13,"A",実績!期中内13,"〇")</f>
        <v>0</v>
      </c>
      <c r="BU143" s="79"/>
      <c r="BV143" s="80"/>
      <c r="BW143" s="15"/>
      <c r="BX143" s="16"/>
      <c r="BY143" s="78">
        <f>SUMIFS(実績!見積額13,実績!報告者名13,D!$K$1,実績!月13,D!BY$97,実績!商流改善先店13,"〇",実績!リピート判別13,"リピート",実績!受注確定13,"A",実績!期中内13,"〇")</f>
        <v>0</v>
      </c>
      <c r="BZ143" s="79"/>
      <c r="CA143" s="80"/>
      <c r="CB143" s="15"/>
      <c r="CC143" s="16"/>
      <c r="CD143" s="78">
        <f>SUMIFS(実績!見積額13,実績!報告者名13,D!$K$1,実績!月13,D!CD$97,実績!商流改善先店13,"〇",実績!リピート判別13,"リピート",実績!受注確定13,"A",実績!期中内13,"〇")</f>
        <v>0</v>
      </c>
      <c r="CE143" s="79"/>
      <c r="CF143" s="80"/>
      <c r="CG143" s="15"/>
      <c r="CH143" s="16"/>
      <c r="CI143" s="81">
        <f t="shared" ref="CI143" si="206">BT143+BY143+CD143</f>
        <v>0</v>
      </c>
      <c r="CJ143" s="82"/>
      <c r="CK143" s="83"/>
      <c r="CL143" s="13"/>
      <c r="CM143" s="14"/>
    </row>
    <row r="144" spans="1:91" ht="19.95" hidden="1" customHeight="1" x14ac:dyDescent="0.45">
      <c r="A144" s="152"/>
      <c r="B144" s="153"/>
      <c r="C144" s="153"/>
      <c r="D144" s="155"/>
      <c r="E144" s="135" t="s">
        <v>132</v>
      </c>
      <c r="F144" s="137"/>
      <c r="G144" s="81">
        <f>AA144+AU144+BO144+CI144</f>
        <v>0</v>
      </c>
      <c r="H144" s="82"/>
      <c r="I144" s="83"/>
      <c r="J144" s="81"/>
      <c r="K144" s="83"/>
      <c r="L144" s="78">
        <f>SUMIFS(実績!販売利益13,実績!報告者名13,D!$K$1,実績!月13,D!L$97,実績!商流改善先店13,"〇",実績!リピート判別13,"リピート",実績!受注確定13,"A",実績!期中内13,"〇")</f>
        <v>0</v>
      </c>
      <c r="M144" s="79"/>
      <c r="N144" s="80"/>
      <c r="O144" s="78"/>
      <c r="P144" s="80"/>
      <c r="Q144" s="78">
        <f>SUMIFS(実績!販売利益13,実績!報告者名13,D!$K$1,実績!月13,D!Q$97,実績!商流改善先店13,"〇",実績!リピート判別13,"リピート",実績!受注確定13,"A",実績!期中内13,"〇")</f>
        <v>0</v>
      </c>
      <c r="R144" s="79"/>
      <c r="S144" s="80"/>
      <c r="T144" s="78"/>
      <c r="U144" s="80"/>
      <c r="V144" s="78">
        <f>SUMIFS(実績!販売利益13,実績!報告者名13,D!$K$1,実績!月13,D!V$97,実績!商流改善先店13,"〇",実績!リピート判別13,"リピート",実績!受注確定13,"A",実績!期中内13,"〇")</f>
        <v>0</v>
      </c>
      <c r="W144" s="79"/>
      <c r="X144" s="80"/>
      <c r="Y144" s="78"/>
      <c r="Z144" s="80"/>
      <c r="AA144" s="81">
        <f>L144+Q144+V144</f>
        <v>0</v>
      </c>
      <c r="AB144" s="82"/>
      <c r="AC144" s="83"/>
      <c r="AD144" s="81"/>
      <c r="AE144" s="83"/>
      <c r="AF144" s="78">
        <f>SUMIFS(実績!販売利益13,実績!報告者名13,D!$K$1,実績!月13,D!AF$97,実績!商流改善先店13,"〇",実績!リピート判別13,"リピート",実績!受注確定13,"A",実績!期中内13,"〇")</f>
        <v>0</v>
      </c>
      <c r="AG144" s="79"/>
      <c r="AH144" s="80"/>
      <c r="AI144" s="78"/>
      <c r="AJ144" s="80"/>
      <c r="AK144" s="78">
        <f>SUMIFS(実績!販売利益13,実績!報告者名13,D!$K$1,実績!月13,D!AK$97,実績!商流改善先店13,"〇",実績!リピート判別13,"リピート",実績!受注確定13,"A",実績!期中内13,"〇")</f>
        <v>0</v>
      </c>
      <c r="AL144" s="79"/>
      <c r="AM144" s="80"/>
      <c r="AN144" s="78"/>
      <c r="AO144" s="80"/>
      <c r="AP144" s="78">
        <f>SUMIFS(実績!販売利益13,実績!報告者名13,D!$K$1,実績!月13,D!AP$97,実績!商流改善先店13,"〇",実績!リピート判別13,"リピート",実績!受注確定13,"A",実績!期中内13,"〇")</f>
        <v>0</v>
      </c>
      <c r="AQ144" s="79"/>
      <c r="AR144" s="80"/>
      <c r="AS144" s="78"/>
      <c r="AT144" s="80"/>
      <c r="AU144" s="81">
        <f>AF144+AK144+AP144</f>
        <v>0</v>
      </c>
      <c r="AV144" s="82"/>
      <c r="AW144" s="83"/>
      <c r="AX144" s="81"/>
      <c r="AY144" s="83"/>
      <c r="AZ144" s="78">
        <f>SUMIFS(実績!販売利益13,実績!報告者名13,D!$K$1,実績!月13,D!AZ$97,実績!商流改善先店13,"〇",実績!リピート判別13,"リピート",実績!受注確定13,"A",実績!期中内13,"〇")</f>
        <v>0</v>
      </c>
      <c r="BA144" s="79"/>
      <c r="BB144" s="80"/>
      <c r="BC144" s="78"/>
      <c r="BD144" s="80"/>
      <c r="BE144" s="78">
        <f>SUMIFS(実績!販売利益13,実績!報告者名13,D!$K$1,実績!月13,D!BE$97,実績!商流改善先店13,"〇",実績!リピート判別13,"リピート",実績!受注確定13,"A",実績!期中内13,"〇")</f>
        <v>0</v>
      </c>
      <c r="BF144" s="79"/>
      <c r="BG144" s="80"/>
      <c r="BH144" s="78"/>
      <c r="BI144" s="80"/>
      <c r="BJ144" s="78">
        <f>SUMIFS(実績!販売利益13,実績!報告者名13,D!$K$1,実績!月13,D!BJ$97,実績!商流改善先店13,"〇",実績!リピート判別13,"リピート",実績!受注確定13,"A",実績!期中内13,"〇")</f>
        <v>0</v>
      </c>
      <c r="BK144" s="79"/>
      <c r="BL144" s="80"/>
      <c r="BM144" s="78"/>
      <c r="BN144" s="80"/>
      <c r="BO144" s="81">
        <f>AZ144+BE144+BJ144</f>
        <v>0</v>
      </c>
      <c r="BP144" s="82"/>
      <c r="BQ144" s="83"/>
      <c r="BR144" s="81"/>
      <c r="BS144" s="83"/>
      <c r="BT144" s="78">
        <f>SUMIFS(実績!販売利益13,実績!報告者名13,D!$K$1,実績!月13,D!BT$97,実績!商流改善先店13,"〇",実績!リピート判別13,"リピート",実績!受注確定13,"A",実績!期中内13,"〇")</f>
        <v>0</v>
      </c>
      <c r="BU144" s="79"/>
      <c r="BV144" s="80"/>
      <c r="BW144" s="78"/>
      <c r="BX144" s="80"/>
      <c r="BY144" s="78">
        <f>SUMIFS(実績!販売利益13,実績!報告者名13,D!$K$1,実績!月13,D!BY$97,実績!商流改善先店13,"〇",実績!リピート判別13,"リピート",実績!受注確定13,"A",実績!期中内13,"〇")</f>
        <v>0</v>
      </c>
      <c r="BZ144" s="79"/>
      <c r="CA144" s="80"/>
      <c r="CB144" s="78"/>
      <c r="CC144" s="80"/>
      <c r="CD144" s="78">
        <f>SUMIFS(実績!販売利益13,実績!報告者名13,D!$K$1,実績!月13,D!CD$97,実績!商流改善先店13,"〇",実績!リピート判別13,"リピート",実績!受注確定13,"A",実績!期中内13,"〇")</f>
        <v>0</v>
      </c>
      <c r="CE144" s="79"/>
      <c r="CF144" s="80"/>
      <c r="CG144" s="78"/>
      <c r="CH144" s="80"/>
      <c r="CI144" s="81">
        <f>BT144+BY144+CD144</f>
        <v>0</v>
      </c>
      <c r="CJ144" s="82"/>
      <c r="CK144" s="83"/>
      <c r="CL144" s="81"/>
      <c r="CM144" s="83"/>
    </row>
    <row r="145" spans="1:91" ht="19.95" hidden="1" customHeight="1" x14ac:dyDescent="0.45">
      <c r="A145" s="152"/>
      <c r="B145" s="153"/>
      <c r="C145" s="153"/>
      <c r="D145" s="155"/>
      <c r="E145" s="135" t="s">
        <v>133</v>
      </c>
      <c r="F145" s="137"/>
      <c r="G145" s="84" t="e">
        <f>G144/G143</f>
        <v>#DIV/0!</v>
      </c>
      <c r="H145" s="96"/>
      <c r="I145" s="85"/>
      <c r="J145" s="81"/>
      <c r="K145" s="83"/>
      <c r="L145" s="76" t="e">
        <f>L144/L143</f>
        <v>#DIV/0!</v>
      </c>
      <c r="M145" s="95"/>
      <c r="N145" s="77"/>
      <c r="O145" s="78"/>
      <c r="P145" s="80"/>
      <c r="Q145" s="76" t="e">
        <f>Q144/Q143</f>
        <v>#DIV/0!</v>
      </c>
      <c r="R145" s="95"/>
      <c r="S145" s="77"/>
      <c r="T145" s="78"/>
      <c r="U145" s="80"/>
      <c r="V145" s="76" t="e">
        <f>V144/V143</f>
        <v>#DIV/0!</v>
      </c>
      <c r="W145" s="95"/>
      <c r="X145" s="77"/>
      <c r="Y145" s="78"/>
      <c r="Z145" s="80"/>
      <c r="AA145" s="84" t="e">
        <f>AA144/AA143</f>
        <v>#DIV/0!</v>
      </c>
      <c r="AB145" s="96"/>
      <c r="AC145" s="85"/>
      <c r="AD145" s="81"/>
      <c r="AE145" s="83"/>
      <c r="AF145" s="76" t="e">
        <f>AF144/AF143</f>
        <v>#DIV/0!</v>
      </c>
      <c r="AG145" s="95"/>
      <c r="AH145" s="77"/>
      <c r="AI145" s="78"/>
      <c r="AJ145" s="80"/>
      <c r="AK145" s="76" t="e">
        <f>AK144/AK143</f>
        <v>#DIV/0!</v>
      </c>
      <c r="AL145" s="95"/>
      <c r="AM145" s="77"/>
      <c r="AN145" s="78"/>
      <c r="AO145" s="80"/>
      <c r="AP145" s="76" t="e">
        <f>AP144/AP143</f>
        <v>#DIV/0!</v>
      </c>
      <c r="AQ145" s="95"/>
      <c r="AR145" s="77"/>
      <c r="AS145" s="78"/>
      <c r="AT145" s="80"/>
      <c r="AU145" s="84" t="e">
        <f>AU144/AU143</f>
        <v>#DIV/0!</v>
      </c>
      <c r="AV145" s="96"/>
      <c r="AW145" s="85"/>
      <c r="AX145" s="81"/>
      <c r="AY145" s="83"/>
      <c r="AZ145" s="76" t="e">
        <f>AZ144/AZ143</f>
        <v>#DIV/0!</v>
      </c>
      <c r="BA145" s="95"/>
      <c r="BB145" s="77"/>
      <c r="BC145" s="78"/>
      <c r="BD145" s="80"/>
      <c r="BE145" s="76" t="e">
        <f>BE144/BE143</f>
        <v>#DIV/0!</v>
      </c>
      <c r="BF145" s="95"/>
      <c r="BG145" s="77"/>
      <c r="BH145" s="78"/>
      <c r="BI145" s="80"/>
      <c r="BJ145" s="76" t="e">
        <f>BJ144/BJ143</f>
        <v>#DIV/0!</v>
      </c>
      <c r="BK145" s="95"/>
      <c r="BL145" s="77"/>
      <c r="BM145" s="78"/>
      <c r="BN145" s="80"/>
      <c r="BO145" s="84" t="e">
        <f>BO144/BO143</f>
        <v>#DIV/0!</v>
      </c>
      <c r="BP145" s="96"/>
      <c r="BQ145" s="85"/>
      <c r="BR145" s="81"/>
      <c r="BS145" s="83"/>
      <c r="BT145" s="76" t="e">
        <f>BT144/BT143</f>
        <v>#DIV/0!</v>
      </c>
      <c r="BU145" s="95"/>
      <c r="BV145" s="77"/>
      <c r="BW145" s="78"/>
      <c r="BX145" s="80"/>
      <c r="BY145" s="76" t="e">
        <f>BY144/BY143</f>
        <v>#DIV/0!</v>
      </c>
      <c r="BZ145" s="95"/>
      <c r="CA145" s="77"/>
      <c r="CB145" s="78"/>
      <c r="CC145" s="80"/>
      <c r="CD145" s="76" t="e">
        <f>CD144/CD143</f>
        <v>#DIV/0!</v>
      </c>
      <c r="CE145" s="95"/>
      <c r="CF145" s="77"/>
      <c r="CG145" s="78"/>
      <c r="CH145" s="80"/>
      <c r="CI145" s="84" t="e">
        <f>CI144/CI143</f>
        <v>#DIV/0!</v>
      </c>
      <c r="CJ145" s="96"/>
      <c r="CK145" s="85"/>
      <c r="CL145" s="81"/>
      <c r="CM145" s="83"/>
    </row>
    <row r="146" spans="1:91" hidden="1" x14ac:dyDescent="0.45">
      <c r="A146" s="149"/>
      <c r="B146" s="150"/>
      <c r="C146" s="150"/>
      <c r="D146" s="151"/>
      <c r="E146" s="135" t="s">
        <v>98</v>
      </c>
      <c r="F146" s="137"/>
      <c r="G146" s="81">
        <f>AA146+AU146+BO146+CI146</f>
        <v>0</v>
      </c>
      <c r="H146" s="82"/>
      <c r="I146" s="83"/>
      <c r="J146" s="17"/>
      <c r="K146" s="18"/>
      <c r="L146" s="78">
        <f>SUMIFS(見積!見積数,見積!月,D!L$97,見積!報告者名,D!$K$1,見積!商流改善先店見積,"〇",見積!期中内見積,"〇")</f>
        <v>0</v>
      </c>
      <c r="M146" s="79"/>
      <c r="N146" s="80"/>
      <c r="O146" s="11"/>
      <c r="P146" s="12"/>
      <c r="Q146" s="78">
        <f>SUMIFS(見積!見積数,見積!月,D!Q$97,見積!報告者名,D!$K$1,見積!商流改善先店見積,"〇",見積!期中内見積,"〇")</f>
        <v>0</v>
      </c>
      <c r="R146" s="79"/>
      <c r="S146" s="80"/>
      <c r="T146" s="11"/>
      <c r="U146" s="12"/>
      <c r="V146" s="78">
        <f>SUMIFS(見積!見積数,見積!月,D!V$97,見積!報告者名,D!$K$1,見積!商流改善先店見積,"〇",見積!期中内見積,"〇")</f>
        <v>0</v>
      </c>
      <c r="W146" s="79"/>
      <c r="X146" s="80"/>
      <c r="Y146" s="11"/>
      <c r="Z146" s="12"/>
      <c r="AA146" s="81">
        <f>L146+Q146+V146</f>
        <v>0</v>
      </c>
      <c r="AB146" s="82"/>
      <c r="AC146" s="83"/>
      <c r="AD146" s="17"/>
      <c r="AE146" s="18"/>
      <c r="AF146" s="78">
        <f>SUMIFS(見積!見積数,見積!月,D!AF$97,見積!報告者名,D!$K$1,見積!商流改善先店見積,"〇",見積!期中内見積,"〇")</f>
        <v>0</v>
      </c>
      <c r="AG146" s="79"/>
      <c r="AH146" s="80"/>
      <c r="AI146" s="11"/>
      <c r="AJ146" s="12"/>
      <c r="AK146" s="78">
        <f>SUMIFS(見積!見積数,見積!月,D!AK$97,見積!報告者名,D!$K$1,見積!商流改善先店見積,"〇",見積!期中内見積,"〇")</f>
        <v>0</v>
      </c>
      <c r="AL146" s="79"/>
      <c r="AM146" s="80"/>
      <c r="AN146" s="11"/>
      <c r="AO146" s="12"/>
      <c r="AP146" s="78">
        <f>SUMIFS(見積!見積数,見積!月,D!AP$97,見積!報告者名,D!$K$1,見積!商流改善先店見積,"〇",見積!期中内見積,"〇")</f>
        <v>0</v>
      </c>
      <c r="AQ146" s="79"/>
      <c r="AR146" s="80"/>
      <c r="AS146" s="11"/>
      <c r="AT146" s="12"/>
      <c r="AU146" s="81">
        <f>AF146+AK146+AP146</f>
        <v>0</v>
      </c>
      <c r="AV146" s="82"/>
      <c r="AW146" s="83"/>
      <c r="AX146" s="17"/>
      <c r="AY146" s="18"/>
      <c r="AZ146" s="78">
        <f>SUMIFS(見積!見積数,見積!月,D!AZ$97,見積!報告者名,D!$K$1,見積!商流改善先店見積,"〇",見積!期中内見積,"〇")</f>
        <v>0</v>
      </c>
      <c r="BA146" s="79"/>
      <c r="BB146" s="80"/>
      <c r="BC146" s="11"/>
      <c r="BD146" s="12"/>
      <c r="BE146" s="78">
        <f>SUMIFS(見積!見積数,見積!月,D!BE$97,見積!報告者名,D!$K$1,見積!商流改善先店見積,"〇",見積!期中内見積,"〇")</f>
        <v>0</v>
      </c>
      <c r="BF146" s="79"/>
      <c r="BG146" s="80"/>
      <c r="BH146" s="11"/>
      <c r="BI146" s="12"/>
      <c r="BJ146" s="78">
        <f>SUMIFS(見積!見積数,見積!月,D!BJ$97,見積!報告者名,D!$K$1,見積!商流改善先店見積,"〇",見積!期中内見積,"〇")</f>
        <v>0</v>
      </c>
      <c r="BK146" s="79"/>
      <c r="BL146" s="80"/>
      <c r="BM146" s="11"/>
      <c r="BN146" s="12"/>
      <c r="BO146" s="81">
        <f>AZ146+BE146+BJ146</f>
        <v>0</v>
      </c>
      <c r="BP146" s="82"/>
      <c r="BQ146" s="83"/>
      <c r="BR146" s="17"/>
      <c r="BS146" s="18"/>
      <c r="BT146" s="78">
        <f>SUMIFS(見積!見積数,見積!月,D!BT$97,見積!報告者名,D!$K$1,見積!商流改善先店見積,"〇",見積!期中内見積,"〇")</f>
        <v>0</v>
      </c>
      <c r="BU146" s="79"/>
      <c r="BV146" s="80"/>
      <c r="BW146" s="11"/>
      <c r="BX146" s="12"/>
      <c r="BY146" s="78">
        <f>SUMIFS(見積!見積数,見積!月,D!BY$97,見積!報告者名,D!$K$1,見積!商流改善先店見積,"〇",見積!期中内見積,"〇")</f>
        <v>0</v>
      </c>
      <c r="BZ146" s="79"/>
      <c r="CA146" s="80"/>
      <c r="CB146" s="11"/>
      <c r="CC146" s="12"/>
      <c r="CD146" s="78">
        <f>SUMIFS(見積!見積数,見積!月,D!CD$97,見積!報告者名,D!$K$1,見積!商流改善先店見積,"〇",見積!期中内見積,"〇")</f>
        <v>0</v>
      </c>
      <c r="CE146" s="79"/>
      <c r="CF146" s="80"/>
      <c r="CG146" s="11"/>
      <c r="CH146" s="12"/>
      <c r="CI146" s="81">
        <f>BT146+BY146+CD146</f>
        <v>0</v>
      </c>
      <c r="CJ146" s="82"/>
      <c r="CK146" s="83"/>
      <c r="CL146" s="17"/>
      <c r="CM146" s="18"/>
    </row>
    <row r="147" spans="1:91" hidden="1" x14ac:dyDescent="0.45"/>
    <row r="148" spans="1:91" x14ac:dyDescent="0.45">
      <c r="A148" t="s">
        <v>145</v>
      </c>
      <c r="H148"/>
    </row>
    <row r="149" spans="1:91" x14ac:dyDescent="0.45">
      <c r="A149" s="164" t="s">
        <v>257</v>
      </c>
      <c r="B149" s="165"/>
      <c r="C149" s="165"/>
      <c r="D149" s="165"/>
      <c r="E149" s="165"/>
      <c r="F149" s="165"/>
      <c r="G149" s="165"/>
      <c r="H149" s="165"/>
      <c r="I149" s="165"/>
      <c r="J149" s="165"/>
      <c r="K149" s="165"/>
      <c r="L149" s="165"/>
      <c r="M149" s="165"/>
      <c r="N149" s="165"/>
      <c r="O149" s="165"/>
      <c r="P149" s="165"/>
      <c r="Q149" s="165"/>
      <c r="R149" s="165"/>
      <c r="S149" s="165"/>
      <c r="T149" s="165"/>
      <c r="U149" s="165"/>
      <c r="V149" s="165"/>
      <c r="W149" s="165"/>
      <c r="X149" s="165"/>
      <c r="Y149" s="165"/>
      <c r="Z149" s="165"/>
      <c r="AA149" s="165"/>
      <c r="AB149" s="165"/>
      <c r="AC149" s="165"/>
      <c r="AD149" s="165"/>
      <c r="AE149" s="165"/>
      <c r="AF149" s="165"/>
      <c r="AG149" s="165"/>
      <c r="AH149" s="165"/>
      <c r="AI149" s="165"/>
      <c r="AJ149" s="165"/>
      <c r="AK149" s="165"/>
      <c r="AL149" s="165"/>
      <c r="AM149" s="165"/>
      <c r="AN149" s="165"/>
      <c r="AO149" s="165"/>
      <c r="AP149" s="165"/>
      <c r="AQ149" s="165"/>
      <c r="AR149" s="165"/>
      <c r="AS149" s="165"/>
      <c r="AT149" s="165"/>
      <c r="AU149" s="165"/>
      <c r="AV149" s="165"/>
      <c r="AW149" s="165"/>
      <c r="AX149" s="165"/>
      <c r="AY149" s="165"/>
      <c r="AZ149" s="165"/>
      <c r="BA149" s="165"/>
      <c r="BB149" s="165"/>
      <c r="BC149" s="165"/>
      <c r="BD149" s="165"/>
      <c r="BE149" s="165"/>
      <c r="BF149" s="165"/>
      <c r="BG149" s="165"/>
      <c r="BH149" s="165"/>
      <c r="BI149" s="165"/>
      <c r="BJ149" s="166"/>
    </row>
    <row r="150" spans="1:91" x14ac:dyDescent="0.45">
      <c r="A150" s="27" t="s">
        <v>36</v>
      </c>
      <c r="B150" s="164" t="s">
        <v>31</v>
      </c>
      <c r="C150" s="165"/>
      <c r="D150" s="165"/>
      <c r="E150" s="165"/>
      <c r="F150" s="166"/>
      <c r="G150" s="164" t="s">
        <v>142</v>
      </c>
      <c r="H150" s="165"/>
      <c r="I150" s="165"/>
      <c r="J150" s="165"/>
      <c r="K150" s="164" t="s">
        <v>131</v>
      </c>
      <c r="L150" s="165"/>
      <c r="M150" s="165"/>
      <c r="N150" s="165"/>
      <c r="O150" s="164" t="s">
        <v>143</v>
      </c>
      <c r="P150" s="166"/>
      <c r="Q150" s="164" t="s">
        <v>144</v>
      </c>
      <c r="R150" s="166"/>
      <c r="S150" s="164" t="s">
        <v>32</v>
      </c>
      <c r="T150" s="165"/>
      <c r="U150" s="165"/>
      <c r="V150" s="166"/>
      <c r="W150" s="164" t="s">
        <v>33</v>
      </c>
      <c r="X150" s="165"/>
      <c r="Y150" s="166"/>
      <c r="Z150" s="164" t="s">
        <v>37</v>
      </c>
      <c r="AA150" s="166"/>
      <c r="AB150" s="164" t="s">
        <v>38</v>
      </c>
      <c r="AC150" s="166"/>
      <c r="AD150" s="164" t="s">
        <v>39</v>
      </c>
      <c r="AE150" s="166"/>
      <c r="AF150" s="27" t="s">
        <v>36</v>
      </c>
      <c r="AG150" s="164" t="s">
        <v>31</v>
      </c>
      <c r="AH150" s="165"/>
      <c r="AI150" s="165"/>
      <c r="AJ150" s="165"/>
      <c r="AK150" s="166"/>
      <c r="AL150" s="164" t="s">
        <v>142</v>
      </c>
      <c r="AM150" s="165"/>
      <c r="AN150" s="165"/>
      <c r="AO150" s="165"/>
      <c r="AP150" s="164" t="s">
        <v>131</v>
      </c>
      <c r="AQ150" s="165"/>
      <c r="AR150" s="165"/>
      <c r="AS150" s="165"/>
      <c r="AT150" s="164" t="s">
        <v>143</v>
      </c>
      <c r="AU150" s="166"/>
      <c r="AV150" s="164" t="s">
        <v>144</v>
      </c>
      <c r="AW150" s="166"/>
      <c r="AX150" s="164" t="s">
        <v>32</v>
      </c>
      <c r="AY150" s="165"/>
      <c r="AZ150" s="165"/>
      <c r="BA150" s="166"/>
      <c r="BB150" s="164" t="s">
        <v>33</v>
      </c>
      <c r="BC150" s="165"/>
      <c r="BD150" s="166"/>
      <c r="BE150" s="164" t="s">
        <v>37</v>
      </c>
      <c r="BF150" s="166"/>
      <c r="BG150" s="164" t="s">
        <v>38</v>
      </c>
      <c r="BH150" s="166"/>
      <c r="BI150" s="164" t="s">
        <v>39</v>
      </c>
      <c r="BJ150" s="166"/>
    </row>
    <row r="151" spans="1:91" x14ac:dyDescent="0.45">
      <c r="A151" s="27">
        <v>1</v>
      </c>
      <c r="B151" s="172"/>
      <c r="C151" s="173"/>
      <c r="D151" s="173"/>
      <c r="E151" s="173"/>
      <c r="F151" s="174"/>
      <c r="G151" s="161"/>
      <c r="H151" s="162"/>
      <c r="I151" s="162"/>
      <c r="J151" s="163"/>
      <c r="K151" s="78">
        <f>SUMIFS(実績!見積額13,実績!報告者名13,$K$1,実績!大将ｺｰﾄﾞ13,$BK151)</f>
        <v>0</v>
      </c>
      <c r="L151" s="79"/>
      <c r="M151" s="79"/>
      <c r="N151" s="80"/>
      <c r="O151" s="76" t="e">
        <f>K151/G151</f>
        <v>#DIV/0!</v>
      </c>
      <c r="P151" s="77"/>
      <c r="Q151" s="156">
        <f>COUNTIFS(実績!報告者名13,$K$1,実績!大将ｺｰﾄﾞ13,$BK151)</f>
        <v>0</v>
      </c>
      <c r="R151" s="157"/>
      <c r="S151" s="78">
        <f>SUMIFS(実績!販売利益13,実績!報告者名13,$K$1,実績!大将ｺｰﾄﾞ13,$BK151)</f>
        <v>0</v>
      </c>
      <c r="T151" s="79"/>
      <c r="U151" s="79"/>
      <c r="V151" s="80"/>
      <c r="W151" s="76" t="e">
        <f t="shared" ref="W151:W159" si="207">S151/K151</f>
        <v>#DIV/0!</v>
      </c>
      <c r="X151" s="95"/>
      <c r="Y151" s="77"/>
      <c r="Z151" s="109">
        <f>SUMIFS(行動!件数行動,行動!対象者名,$K$1,行動!大将ｺｰﾄﾞ行動,$BK151)</f>
        <v>0</v>
      </c>
      <c r="AA151" s="111"/>
      <c r="AB151" s="109">
        <f>SUMIFS(見積!見積数,見積!報告者名,$K$1,見積!大将ｺｰﾄﾞ,$BK151)</f>
        <v>0</v>
      </c>
      <c r="AC151" s="111"/>
      <c r="AD151" s="76" t="e">
        <f>Q151/AB151</f>
        <v>#DIV/0!</v>
      </c>
      <c r="AE151" s="77"/>
      <c r="AF151" s="27">
        <v>11</v>
      </c>
      <c r="AG151" s="172"/>
      <c r="AH151" s="173"/>
      <c r="AI151" s="173"/>
      <c r="AJ151" s="173"/>
      <c r="AK151" s="174"/>
      <c r="AL151" s="161"/>
      <c r="AM151" s="162"/>
      <c r="AN151" s="162"/>
      <c r="AO151" s="163"/>
      <c r="AP151" s="78">
        <f>SUMIFS(実績!見積額13,実績!報告者名13,$K$1,実績!大将ｺｰﾄﾞ13,$BL151)</f>
        <v>0</v>
      </c>
      <c r="AQ151" s="79"/>
      <c r="AR151" s="79"/>
      <c r="AS151" s="80"/>
      <c r="AT151" s="76" t="e">
        <f t="shared" ref="AT151:AT160" si="208">AP151/AL151</f>
        <v>#DIV/0!</v>
      </c>
      <c r="AU151" s="77"/>
      <c r="AV151" s="156">
        <f>COUNTIFS(実績!報告者名13,$K$1,実績!大将ｺｰﾄﾞ13,$BL151)</f>
        <v>0</v>
      </c>
      <c r="AW151" s="157"/>
      <c r="AX151" s="78">
        <f>SUMIFS(実績!販売利益13,実績!報告者名13,$K$1,実績!大将ｺｰﾄﾞ13,$BL151)</f>
        <v>0</v>
      </c>
      <c r="AY151" s="79"/>
      <c r="AZ151" s="79"/>
      <c r="BA151" s="80"/>
      <c r="BB151" s="76" t="e">
        <f t="shared" ref="BB151:BB160" si="209">AX151/AP151</f>
        <v>#DIV/0!</v>
      </c>
      <c r="BC151" s="95"/>
      <c r="BD151" s="77"/>
      <c r="BE151" s="109">
        <f>SUMIFS(行動!件数行動,行動!対象者名,$K$1,行動!大将ｺｰﾄﾞ行動,$BL151)</f>
        <v>0</v>
      </c>
      <c r="BF151" s="111"/>
      <c r="BG151" s="109">
        <f>SUMIFS(見積!見積数,見積!報告者名,$K$1,見積!大将ｺｰﾄﾞ,$BL151)</f>
        <v>0</v>
      </c>
      <c r="BH151" s="111"/>
      <c r="BI151" s="76" t="e">
        <f t="shared" ref="BI151:BI160" si="210">AV151/BG151</f>
        <v>#DIV/0!</v>
      </c>
      <c r="BJ151" s="77"/>
      <c r="BK151" s="29">
        <v>1370</v>
      </c>
      <c r="BL151" s="29">
        <v>2084</v>
      </c>
    </row>
    <row r="152" spans="1:91" x14ac:dyDescent="0.45">
      <c r="A152" s="27">
        <v>2</v>
      </c>
      <c r="B152" s="172"/>
      <c r="C152" s="173"/>
      <c r="D152" s="173"/>
      <c r="E152" s="173"/>
      <c r="F152" s="174"/>
      <c r="G152" s="161"/>
      <c r="H152" s="162"/>
      <c r="I152" s="162"/>
      <c r="J152" s="163"/>
      <c r="K152" s="78">
        <f>SUMIFS(実績!見積額13,実績!報告者名13,$K$1,実績!大将ｺｰﾄﾞ13,$BK152)</f>
        <v>0</v>
      </c>
      <c r="L152" s="79"/>
      <c r="M152" s="79"/>
      <c r="N152" s="80"/>
      <c r="O152" s="76" t="e">
        <f t="shared" ref="O152:O159" si="211">K152/G152</f>
        <v>#DIV/0!</v>
      </c>
      <c r="P152" s="77"/>
      <c r="Q152" s="156">
        <f>COUNTIFS(実績!報告者名13,$K$1,実績!大将ｺｰﾄﾞ13,$BK152)</f>
        <v>0</v>
      </c>
      <c r="R152" s="157"/>
      <c r="S152" s="78">
        <f>SUMIFS(実績!販売利益13,実績!報告者名13,$K$1,実績!大将ｺｰﾄﾞ13,$BK152)</f>
        <v>0</v>
      </c>
      <c r="T152" s="79"/>
      <c r="U152" s="79"/>
      <c r="V152" s="80"/>
      <c r="W152" s="76" t="e">
        <f t="shared" si="207"/>
        <v>#DIV/0!</v>
      </c>
      <c r="X152" s="95"/>
      <c r="Y152" s="77"/>
      <c r="Z152" s="109">
        <f>SUMIFS(行動!件数行動,行動!対象者名,$K$1,行動!大将ｺｰﾄﾞ行動,$BK152)</f>
        <v>0</v>
      </c>
      <c r="AA152" s="111"/>
      <c r="AB152" s="109">
        <f>SUMIFS(見積!見積数,見積!報告者名,$K$1,見積!大将ｺｰﾄﾞ,$BK152)</f>
        <v>0</v>
      </c>
      <c r="AC152" s="111"/>
      <c r="AD152" s="76" t="e">
        <f t="shared" ref="AD152:AD159" si="212">Q152/AB152</f>
        <v>#DIV/0!</v>
      </c>
      <c r="AE152" s="77"/>
      <c r="AF152" s="27">
        <v>12</v>
      </c>
      <c r="AG152" s="172"/>
      <c r="AH152" s="173"/>
      <c r="AI152" s="173"/>
      <c r="AJ152" s="173"/>
      <c r="AK152" s="174"/>
      <c r="AL152" s="161"/>
      <c r="AM152" s="162"/>
      <c r="AN152" s="162"/>
      <c r="AO152" s="163"/>
      <c r="AP152" s="78">
        <f>SUMIFS(実績!見積額13,実績!報告者名13,$K$1,実績!大将ｺｰﾄﾞ13,$BL152)</f>
        <v>0</v>
      </c>
      <c r="AQ152" s="79"/>
      <c r="AR152" s="79"/>
      <c r="AS152" s="80"/>
      <c r="AT152" s="76" t="e">
        <f t="shared" si="208"/>
        <v>#DIV/0!</v>
      </c>
      <c r="AU152" s="77"/>
      <c r="AV152" s="156">
        <f>COUNTIFS(実績!報告者名13,$K$1,実績!大将ｺｰﾄﾞ13,$BL152)</f>
        <v>0</v>
      </c>
      <c r="AW152" s="157"/>
      <c r="AX152" s="78">
        <f>SUMIFS(実績!販売利益13,実績!報告者名13,$K$1,実績!大将ｺｰﾄﾞ13,$BL152)</f>
        <v>0</v>
      </c>
      <c r="AY152" s="79"/>
      <c r="AZ152" s="79"/>
      <c r="BA152" s="80"/>
      <c r="BB152" s="76" t="e">
        <f t="shared" si="209"/>
        <v>#DIV/0!</v>
      </c>
      <c r="BC152" s="95"/>
      <c r="BD152" s="77"/>
      <c r="BE152" s="109">
        <f>SUMIFS(行動!件数行動,行動!対象者名,$K$1,行動!大将ｺｰﾄﾞ行動,$BL152)</f>
        <v>0</v>
      </c>
      <c r="BF152" s="111"/>
      <c r="BG152" s="109">
        <f>SUMIFS(見積!見積数,見積!報告者名,$K$1,見積!大将ｺｰﾄﾞ,$BL152)</f>
        <v>0</v>
      </c>
      <c r="BH152" s="111"/>
      <c r="BI152" s="76" t="e">
        <f t="shared" si="210"/>
        <v>#DIV/0!</v>
      </c>
      <c r="BJ152" s="77"/>
      <c r="BK152" s="29">
        <v>10</v>
      </c>
      <c r="BL152" s="29">
        <v>1453</v>
      </c>
    </row>
    <row r="153" spans="1:91" x14ac:dyDescent="0.45">
      <c r="A153" s="27">
        <v>3</v>
      </c>
      <c r="B153" s="172"/>
      <c r="C153" s="173"/>
      <c r="D153" s="173"/>
      <c r="E153" s="173"/>
      <c r="F153" s="174"/>
      <c r="G153" s="161"/>
      <c r="H153" s="162"/>
      <c r="I153" s="162"/>
      <c r="J153" s="163"/>
      <c r="K153" s="78">
        <f>SUMIFS(実績!見積額13,実績!報告者名13,$K$1,実績!大将ｺｰﾄﾞ13,$BK153)</f>
        <v>0</v>
      </c>
      <c r="L153" s="79"/>
      <c r="M153" s="79"/>
      <c r="N153" s="80"/>
      <c r="O153" s="76" t="e">
        <f t="shared" si="211"/>
        <v>#DIV/0!</v>
      </c>
      <c r="P153" s="77"/>
      <c r="Q153" s="156">
        <f>COUNTIFS(実績!報告者名13,$K$1,実績!大将ｺｰﾄﾞ13,$BK153)</f>
        <v>0</v>
      </c>
      <c r="R153" s="157"/>
      <c r="S153" s="78">
        <f>SUMIFS(実績!販売利益13,実績!報告者名13,$K$1,実績!大将ｺｰﾄﾞ13,$BK153)</f>
        <v>0</v>
      </c>
      <c r="T153" s="79"/>
      <c r="U153" s="79"/>
      <c r="V153" s="80"/>
      <c r="W153" s="76" t="e">
        <f t="shared" si="207"/>
        <v>#DIV/0!</v>
      </c>
      <c r="X153" s="95"/>
      <c r="Y153" s="77"/>
      <c r="Z153" s="109">
        <f>SUMIFS(行動!件数行動,行動!対象者名,$K$1,行動!大将ｺｰﾄﾞ行動,$BK153)</f>
        <v>0</v>
      </c>
      <c r="AA153" s="111"/>
      <c r="AB153" s="109">
        <f>SUMIFS(見積!見積数,見積!報告者名,$K$1,見積!大将ｺｰﾄﾞ,$BK153)</f>
        <v>0</v>
      </c>
      <c r="AC153" s="111"/>
      <c r="AD153" s="76" t="e">
        <f t="shared" si="212"/>
        <v>#DIV/0!</v>
      </c>
      <c r="AE153" s="77"/>
      <c r="AF153" s="27">
        <v>13</v>
      </c>
      <c r="AG153" s="172"/>
      <c r="AH153" s="173"/>
      <c r="AI153" s="173"/>
      <c r="AJ153" s="173"/>
      <c r="AK153" s="174"/>
      <c r="AL153" s="161"/>
      <c r="AM153" s="162"/>
      <c r="AN153" s="162"/>
      <c r="AO153" s="163"/>
      <c r="AP153" s="78">
        <f>SUMIFS(実績!見積額13,実績!報告者名13,$K$1,実績!大将ｺｰﾄﾞ13,$BL153)</f>
        <v>0</v>
      </c>
      <c r="AQ153" s="79"/>
      <c r="AR153" s="79"/>
      <c r="AS153" s="80"/>
      <c r="AT153" s="76" t="e">
        <f t="shared" si="208"/>
        <v>#DIV/0!</v>
      </c>
      <c r="AU153" s="77"/>
      <c r="AV153" s="156">
        <f>COUNTIFS(実績!報告者名13,$K$1,実績!大将ｺｰﾄﾞ13,$BL153)</f>
        <v>0</v>
      </c>
      <c r="AW153" s="157"/>
      <c r="AX153" s="78">
        <f>SUMIFS(実績!販売利益13,実績!報告者名13,$K$1,実績!大将ｺｰﾄﾞ13,$BL153)</f>
        <v>0</v>
      </c>
      <c r="AY153" s="79"/>
      <c r="AZ153" s="79"/>
      <c r="BA153" s="80"/>
      <c r="BB153" s="76" t="e">
        <f t="shared" si="209"/>
        <v>#DIV/0!</v>
      </c>
      <c r="BC153" s="95"/>
      <c r="BD153" s="77"/>
      <c r="BE153" s="109">
        <f>SUMIFS(行動!件数行動,行動!対象者名,$K$1,行動!大将ｺｰﾄﾞ行動,$BL153)</f>
        <v>0</v>
      </c>
      <c r="BF153" s="111"/>
      <c r="BG153" s="109">
        <f>SUMIFS(見積!見積数,見積!報告者名,$K$1,見積!大将ｺｰﾄﾞ,$BL153)</f>
        <v>0</v>
      </c>
      <c r="BH153" s="111"/>
      <c r="BI153" s="76" t="e">
        <f t="shared" si="210"/>
        <v>#DIV/0!</v>
      </c>
      <c r="BJ153" s="77"/>
      <c r="BK153" s="29">
        <v>210</v>
      </c>
      <c r="BL153" s="29">
        <v>2817</v>
      </c>
    </row>
    <row r="154" spans="1:91" x14ac:dyDescent="0.45">
      <c r="A154" s="27">
        <v>4</v>
      </c>
      <c r="B154" s="172"/>
      <c r="C154" s="173"/>
      <c r="D154" s="173"/>
      <c r="E154" s="173"/>
      <c r="F154" s="174"/>
      <c r="G154" s="161"/>
      <c r="H154" s="162"/>
      <c r="I154" s="162"/>
      <c r="J154" s="163"/>
      <c r="K154" s="78">
        <f>SUMIFS(実績!見積額13,実績!報告者名13,$K$1,実績!大将ｺｰﾄﾞ13,$BK154)</f>
        <v>0</v>
      </c>
      <c r="L154" s="79"/>
      <c r="M154" s="79"/>
      <c r="N154" s="80"/>
      <c r="O154" s="76" t="e">
        <f t="shared" si="211"/>
        <v>#DIV/0!</v>
      </c>
      <c r="P154" s="77"/>
      <c r="Q154" s="156">
        <f>COUNTIFS(実績!報告者名13,$K$1,実績!大将ｺｰﾄﾞ13,$BK154)</f>
        <v>0</v>
      </c>
      <c r="R154" s="157"/>
      <c r="S154" s="78">
        <f>SUMIFS(実績!販売利益13,実績!報告者名13,$K$1,実績!大将ｺｰﾄﾞ13,$BK154)</f>
        <v>0</v>
      </c>
      <c r="T154" s="79"/>
      <c r="U154" s="79"/>
      <c r="V154" s="80"/>
      <c r="W154" s="76" t="e">
        <f t="shared" si="207"/>
        <v>#DIV/0!</v>
      </c>
      <c r="X154" s="95"/>
      <c r="Y154" s="77"/>
      <c r="Z154" s="109">
        <f>SUMIFS(行動!件数行動,行動!対象者名,$K$1,行動!大将ｺｰﾄﾞ行動,$BK154)</f>
        <v>0</v>
      </c>
      <c r="AA154" s="111"/>
      <c r="AB154" s="109">
        <f>SUMIFS(見積!見積数,見積!報告者名,$K$1,見積!大将ｺｰﾄﾞ,$BK154)</f>
        <v>0</v>
      </c>
      <c r="AC154" s="111"/>
      <c r="AD154" s="76" t="e">
        <f t="shared" si="212"/>
        <v>#DIV/0!</v>
      </c>
      <c r="AE154" s="77"/>
      <c r="AF154" s="27">
        <v>14</v>
      </c>
      <c r="AG154" s="172"/>
      <c r="AH154" s="173"/>
      <c r="AI154" s="173"/>
      <c r="AJ154" s="173"/>
      <c r="AK154" s="174"/>
      <c r="AL154" s="161"/>
      <c r="AM154" s="162"/>
      <c r="AN154" s="162"/>
      <c r="AO154" s="163"/>
      <c r="AP154" s="78">
        <f>SUMIFS(実績!見積額13,実績!報告者名13,$K$1,実績!大将ｺｰﾄﾞ13,$BL154)</f>
        <v>0</v>
      </c>
      <c r="AQ154" s="79"/>
      <c r="AR154" s="79"/>
      <c r="AS154" s="80"/>
      <c r="AT154" s="76" t="e">
        <f t="shared" si="208"/>
        <v>#DIV/0!</v>
      </c>
      <c r="AU154" s="77"/>
      <c r="AV154" s="156">
        <f>COUNTIFS(実績!報告者名13,$K$1,実績!大将ｺｰﾄﾞ13,$BL154)</f>
        <v>0</v>
      </c>
      <c r="AW154" s="157"/>
      <c r="AX154" s="78">
        <f>SUMIFS(実績!販売利益13,実績!報告者名13,$K$1,実績!大将ｺｰﾄﾞ13,$BL154)</f>
        <v>0</v>
      </c>
      <c r="AY154" s="79"/>
      <c r="AZ154" s="79"/>
      <c r="BA154" s="80"/>
      <c r="BB154" s="76" t="e">
        <f t="shared" si="209"/>
        <v>#DIV/0!</v>
      </c>
      <c r="BC154" s="95"/>
      <c r="BD154" s="77"/>
      <c r="BE154" s="109">
        <f>SUMIFS(行動!件数行動,行動!対象者名,$K$1,行動!大将ｺｰﾄﾞ行動,$BL154)</f>
        <v>0</v>
      </c>
      <c r="BF154" s="111"/>
      <c r="BG154" s="109">
        <f>SUMIFS(見積!見積数,見積!報告者名,$K$1,見積!大将ｺｰﾄﾞ,$BL154)</f>
        <v>0</v>
      </c>
      <c r="BH154" s="111"/>
      <c r="BI154" s="76" t="e">
        <f t="shared" si="210"/>
        <v>#DIV/0!</v>
      </c>
      <c r="BJ154" s="77"/>
      <c r="BK154" s="29">
        <v>1324</v>
      </c>
      <c r="BL154" s="29">
        <v>1394</v>
      </c>
    </row>
    <row r="155" spans="1:91" x14ac:dyDescent="0.45">
      <c r="A155" s="27">
        <v>5</v>
      </c>
      <c r="B155" s="172"/>
      <c r="C155" s="173"/>
      <c r="D155" s="173"/>
      <c r="E155" s="173"/>
      <c r="F155" s="174"/>
      <c r="G155" s="161"/>
      <c r="H155" s="162"/>
      <c r="I155" s="162"/>
      <c r="J155" s="163"/>
      <c r="K155" s="78">
        <f>SUMIFS(実績!見積額13,実績!報告者名13,$K$1,実績!大将ｺｰﾄﾞ13,$BK155)</f>
        <v>0</v>
      </c>
      <c r="L155" s="79"/>
      <c r="M155" s="79"/>
      <c r="N155" s="80"/>
      <c r="O155" s="76" t="e">
        <f t="shared" si="211"/>
        <v>#DIV/0!</v>
      </c>
      <c r="P155" s="77"/>
      <c r="Q155" s="156">
        <f>COUNTIFS(実績!報告者名13,$K$1,実績!大将ｺｰﾄﾞ13,$BK155)</f>
        <v>0</v>
      </c>
      <c r="R155" s="157"/>
      <c r="S155" s="78">
        <f>SUMIFS(実績!販売利益13,実績!報告者名13,$K$1,実績!大将ｺｰﾄﾞ13,$BK155)</f>
        <v>0</v>
      </c>
      <c r="T155" s="79"/>
      <c r="U155" s="79"/>
      <c r="V155" s="80"/>
      <c r="W155" s="76" t="e">
        <f t="shared" si="207"/>
        <v>#DIV/0!</v>
      </c>
      <c r="X155" s="95"/>
      <c r="Y155" s="77"/>
      <c r="Z155" s="109">
        <f>SUMIFS(行動!件数行動,行動!対象者名,$K$1,行動!大将ｺｰﾄﾞ行動,$BK155)</f>
        <v>0</v>
      </c>
      <c r="AA155" s="111"/>
      <c r="AB155" s="109">
        <f>SUMIFS(見積!見積数,見積!報告者名,$K$1,見積!大将ｺｰﾄﾞ,$BK155)</f>
        <v>0</v>
      </c>
      <c r="AC155" s="111"/>
      <c r="AD155" s="76" t="e">
        <f t="shared" si="212"/>
        <v>#DIV/0!</v>
      </c>
      <c r="AE155" s="77"/>
      <c r="AF155" s="27">
        <v>15</v>
      </c>
      <c r="AG155" s="172"/>
      <c r="AH155" s="173"/>
      <c r="AI155" s="173"/>
      <c r="AJ155" s="173"/>
      <c r="AK155" s="174"/>
      <c r="AL155" s="161"/>
      <c r="AM155" s="162"/>
      <c r="AN155" s="162"/>
      <c r="AO155" s="163"/>
      <c r="AP155" s="78">
        <f>SUMIFS(実績!見積額13,実績!報告者名13,$K$1,実績!大将ｺｰﾄﾞ13,$BL155)</f>
        <v>0</v>
      </c>
      <c r="AQ155" s="79"/>
      <c r="AR155" s="79"/>
      <c r="AS155" s="80"/>
      <c r="AT155" s="76" t="e">
        <f t="shared" si="208"/>
        <v>#DIV/0!</v>
      </c>
      <c r="AU155" s="77"/>
      <c r="AV155" s="156">
        <f>COUNTIFS(実績!報告者名13,$K$1,実績!大将ｺｰﾄﾞ13,$BL155)</f>
        <v>0</v>
      </c>
      <c r="AW155" s="157"/>
      <c r="AX155" s="78">
        <f>SUMIFS(実績!販売利益13,実績!報告者名13,$K$1,実績!大将ｺｰﾄﾞ13,$BL155)</f>
        <v>0</v>
      </c>
      <c r="AY155" s="79"/>
      <c r="AZ155" s="79"/>
      <c r="BA155" s="80"/>
      <c r="BB155" s="76" t="e">
        <f t="shared" si="209"/>
        <v>#DIV/0!</v>
      </c>
      <c r="BC155" s="95"/>
      <c r="BD155" s="77"/>
      <c r="BE155" s="109">
        <f>SUMIFS(行動!件数行動,行動!対象者名,$K$1,行動!大将ｺｰﾄﾞ行動,$BL155)</f>
        <v>0</v>
      </c>
      <c r="BF155" s="111"/>
      <c r="BG155" s="109">
        <f>SUMIFS(見積!見積数,見積!報告者名,$K$1,見積!大将ｺｰﾄﾞ,$BL155)</f>
        <v>0</v>
      </c>
      <c r="BH155" s="111"/>
      <c r="BI155" s="76" t="e">
        <f t="shared" si="210"/>
        <v>#DIV/0!</v>
      </c>
      <c r="BJ155" s="77"/>
      <c r="BK155" s="29">
        <v>2822</v>
      </c>
      <c r="BL155" s="29">
        <v>1840</v>
      </c>
    </row>
    <row r="156" spans="1:91" x14ac:dyDescent="0.45">
      <c r="A156" s="27">
        <v>6</v>
      </c>
      <c r="B156" s="172"/>
      <c r="C156" s="173"/>
      <c r="D156" s="173"/>
      <c r="E156" s="173"/>
      <c r="F156" s="174"/>
      <c r="G156" s="161"/>
      <c r="H156" s="162"/>
      <c r="I156" s="162"/>
      <c r="J156" s="163"/>
      <c r="K156" s="78">
        <f>SUMIFS(実績!見積額13,実績!報告者名13,$K$1,実績!大将ｺｰﾄﾞ13,$BK156)</f>
        <v>0</v>
      </c>
      <c r="L156" s="79"/>
      <c r="M156" s="79"/>
      <c r="N156" s="80"/>
      <c r="O156" s="76" t="e">
        <f t="shared" si="211"/>
        <v>#DIV/0!</v>
      </c>
      <c r="P156" s="77"/>
      <c r="Q156" s="156">
        <f>COUNTIFS(実績!報告者名13,$K$1,実績!大将ｺｰﾄﾞ13,$BK156)</f>
        <v>0</v>
      </c>
      <c r="R156" s="157"/>
      <c r="S156" s="78">
        <f>SUMIFS(実績!販売利益13,実績!報告者名13,$K$1,実績!大将ｺｰﾄﾞ13,$BK156)</f>
        <v>0</v>
      </c>
      <c r="T156" s="79"/>
      <c r="U156" s="79"/>
      <c r="V156" s="80"/>
      <c r="W156" s="76" t="e">
        <f t="shared" si="207"/>
        <v>#DIV/0!</v>
      </c>
      <c r="X156" s="95"/>
      <c r="Y156" s="77"/>
      <c r="Z156" s="109">
        <f>SUMIFS(行動!件数行動,行動!対象者名,$K$1,行動!大将ｺｰﾄﾞ行動,$BK156)</f>
        <v>0</v>
      </c>
      <c r="AA156" s="111"/>
      <c r="AB156" s="109">
        <f>SUMIFS(見積!見積数,見積!報告者名,$K$1,見積!大将ｺｰﾄﾞ,$BK156)</f>
        <v>0</v>
      </c>
      <c r="AC156" s="111"/>
      <c r="AD156" s="76" t="e">
        <f t="shared" si="212"/>
        <v>#DIV/0!</v>
      </c>
      <c r="AE156" s="77"/>
      <c r="AF156" s="27">
        <v>16</v>
      </c>
      <c r="AG156" s="172"/>
      <c r="AH156" s="173"/>
      <c r="AI156" s="173"/>
      <c r="AJ156" s="173"/>
      <c r="AK156" s="174"/>
      <c r="AL156" s="161"/>
      <c r="AM156" s="162"/>
      <c r="AN156" s="162"/>
      <c r="AO156" s="163"/>
      <c r="AP156" s="78">
        <f>SUMIFS(実績!見積額13,実績!報告者名13,$K$1,実績!大将ｺｰﾄﾞ13,$BL156)</f>
        <v>0</v>
      </c>
      <c r="AQ156" s="79"/>
      <c r="AR156" s="79"/>
      <c r="AS156" s="80"/>
      <c r="AT156" s="76" t="e">
        <f t="shared" si="208"/>
        <v>#DIV/0!</v>
      </c>
      <c r="AU156" s="77"/>
      <c r="AV156" s="156">
        <f>COUNTIFS(実績!報告者名13,$K$1,実績!大将ｺｰﾄﾞ13,$BL156)</f>
        <v>0</v>
      </c>
      <c r="AW156" s="157"/>
      <c r="AX156" s="78">
        <f>SUMIFS(実績!販売利益13,実績!報告者名13,$K$1,実績!大将ｺｰﾄﾞ13,$BL156)</f>
        <v>0</v>
      </c>
      <c r="AY156" s="79"/>
      <c r="AZ156" s="79"/>
      <c r="BA156" s="80"/>
      <c r="BB156" s="76" t="e">
        <f t="shared" si="209"/>
        <v>#DIV/0!</v>
      </c>
      <c r="BC156" s="95"/>
      <c r="BD156" s="77"/>
      <c r="BE156" s="109">
        <f>SUMIFS(行動!件数行動,行動!対象者名,$K$1,行動!大将ｺｰﾄﾞ行動,$BL156)</f>
        <v>0</v>
      </c>
      <c r="BF156" s="111"/>
      <c r="BG156" s="109">
        <f>SUMIFS(見積!見積数,見積!報告者名,$K$1,見積!大将ｺｰﾄﾞ,$BL156)</f>
        <v>0</v>
      </c>
      <c r="BH156" s="111"/>
      <c r="BI156" s="76" t="e">
        <f t="shared" si="210"/>
        <v>#DIV/0!</v>
      </c>
      <c r="BJ156" s="77"/>
      <c r="BK156" s="29">
        <v>1545</v>
      </c>
      <c r="BL156" s="29">
        <v>1104</v>
      </c>
    </row>
    <row r="157" spans="1:91" x14ac:dyDescent="0.45">
      <c r="A157" s="27">
        <v>7</v>
      </c>
      <c r="B157" s="172"/>
      <c r="C157" s="173"/>
      <c r="D157" s="173"/>
      <c r="E157" s="173"/>
      <c r="F157" s="174"/>
      <c r="G157" s="161"/>
      <c r="H157" s="162"/>
      <c r="I157" s="162"/>
      <c r="J157" s="163"/>
      <c r="K157" s="78">
        <f>SUMIFS(実績!見積額13,実績!報告者名13,$K$1,実績!大将ｺｰﾄﾞ13,$BK157)</f>
        <v>0</v>
      </c>
      <c r="L157" s="79"/>
      <c r="M157" s="79"/>
      <c r="N157" s="80"/>
      <c r="O157" s="76" t="e">
        <f t="shared" si="211"/>
        <v>#DIV/0!</v>
      </c>
      <c r="P157" s="77"/>
      <c r="Q157" s="156">
        <f>COUNTIFS(実績!報告者名13,$K$1,実績!大将ｺｰﾄﾞ13,$BK157)</f>
        <v>0</v>
      </c>
      <c r="R157" s="157"/>
      <c r="S157" s="78">
        <f>SUMIFS(実績!販売利益13,実績!報告者名13,$K$1,実績!大将ｺｰﾄﾞ13,$BK157)</f>
        <v>0</v>
      </c>
      <c r="T157" s="79"/>
      <c r="U157" s="79"/>
      <c r="V157" s="80"/>
      <c r="W157" s="76" t="e">
        <f t="shared" si="207"/>
        <v>#DIV/0!</v>
      </c>
      <c r="X157" s="95"/>
      <c r="Y157" s="77"/>
      <c r="Z157" s="109">
        <f>SUMIFS(行動!件数行動,行動!対象者名,$K$1,行動!大将ｺｰﾄﾞ行動,$BK157)</f>
        <v>0</v>
      </c>
      <c r="AA157" s="111"/>
      <c r="AB157" s="109">
        <f>SUMIFS(見積!見積数,見積!報告者名,$K$1,見積!大将ｺｰﾄﾞ,$BK157)</f>
        <v>0</v>
      </c>
      <c r="AC157" s="111"/>
      <c r="AD157" s="76" t="e">
        <f t="shared" si="212"/>
        <v>#DIV/0!</v>
      </c>
      <c r="AE157" s="77"/>
      <c r="AF157" s="27">
        <v>17</v>
      </c>
      <c r="AG157" s="172"/>
      <c r="AH157" s="173"/>
      <c r="AI157" s="173"/>
      <c r="AJ157" s="173"/>
      <c r="AK157" s="174"/>
      <c r="AL157" s="161"/>
      <c r="AM157" s="162"/>
      <c r="AN157" s="162"/>
      <c r="AO157" s="163"/>
      <c r="AP157" s="78">
        <f>SUMIFS(実績!見積額13,実績!報告者名13,$K$1,実績!大将ｺｰﾄﾞ13,$BL157)</f>
        <v>0</v>
      </c>
      <c r="AQ157" s="79"/>
      <c r="AR157" s="79"/>
      <c r="AS157" s="80"/>
      <c r="AT157" s="76" t="e">
        <f t="shared" si="208"/>
        <v>#DIV/0!</v>
      </c>
      <c r="AU157" s="77"/>
      <c r="AV157" s="156">
        <f>COUNTIFS(実績!報告者名13,$K$1,実績!大将ｺｰﾄﾞ13,$BL157)</f>
        <v>0</v>
      </c>
      <c r="AW157" s="157"/>
      <c r="AX157" s="78">
        <f>SUMIFS(実績!販売利益13,実績!報告者名13,$K$1,実績!大将ｺｰﾄﾞ13,$BL157)</f>
        <v>0</v>
      </c>
      <c r="AY157" s="79"/>
      <c r="AZ157" s="79"/>
      <c r="BA157" s="80"/>
      <c r="BB157" s="76" t="e">
        <f t="shared" si="209"/>
        <v>#DIV/0!</v>
      </c>
      <c r="BC157" s="95"/>
      <c r="BD157" s="77"/>
      <c r="BE157" s="109">
        <f>SUMIFS(行動!件数行動,行動!対象者名,$K$1,行動!大将ｺｰﾄﾞ行動,$BL157)</f>
        <v>0</v>
      </c>
      <c r="BF157" s="111"/>
      <c r="BG157" s="109">
        <f>SUMIFS(見積!見積数,見積!報告者名,$K$1,見積!大将ｺｰﾄﾞ,$BL157)</f>
        <v>0</v>
      </c>
      <c r="BH157" s="111"/>
      <c r="BI157" s="76" t="e">
        <f t="shared" si="210"/>
        <v>#DIV/0!</v>
      </c>
      <c r="BJ157" s="77"/>
      <c r="BK157" s="29">
        <v>1360</v>
      </c>
      <c r="BL157" s="29">
        <v>2920</v>
      </c>
    </row>
    <row r="158" spans="1:91" x14ac:dyDescent="0.45">
      <c r="A158" s="27">
        <v>8</v>
      </c>
      <c r="B158" s="172"/>
      <c r="C158" s="173"/>
      <c r="D158" s="173"/>
      <c r="E158" s="173"/>
      <c r="F158" s="174"/>
      <c r="G158" s="161"/>
      <c r="H158" s="162"/>
      <c r="I158" s="162"/>
      <c r="J158" s="163"/>
      <c r="K158" s="78">
        <f>SUMIFS(実績!見積額13,実績!報告者名13,$K$1,実績!大将ｺｰﾄﾞ13,$BK158)</f>
        <v>0</v>
      </c>
      <c r="L158" s="79"/>
      <c r="M158" s="79"/>
      <c r="N158" s="80"/>
      <c r="O158" s="76" t="e">
        <f t="shared" si="211"/>
        <v>#DIV/0!</v>
      </c>
      <c r="P158" s="77"/>
      <c r="Q158" s="156">
        <f>COUNTIFS(実績!報告者名13,$K$1,実績!大将ｺｰﾄﾞ13,$BK158)</f>
        <v>0</v>
      </c>
      <c r="R158" s="157"/>
      <c r="S158" s="78">
        <f>SUMIFS(実績!販売利益13,実績!報告者名13,$K$1,実績!大将ｺｰﾄﾞ13,$BK158)</f>
        <v>0</v>
      </c>
      <c r="T158" s="79"/>
      <c r="U158" s="79"/>
      <c r="V158" s="80"/>
      <c r="W158" s="76" t="e">
        <f t="shared" si="207"/>
        <v>#DIV/0!</v>
      </c>
      <c r="X158" s="95"/>
      <c r="Y158" s="77"/>
      <c r="Z158" s="109">
        <f>SUMIFS(行動!件数行動,行動!対象者名,$K$1,行動!大将ｺｰﾄﾞ行動,$BK158)</f>
        <v>0</v>
      </c>
      <c r="AA158" s="111"/>
      <c r="AB158" s="109">
        <f>SUMIFS(見積!見積数,見積!報告者名,$K$1,見積!大将ｺｰﾄﾞ,$BK158)</f>
        <v>0</v>
      </c>
      <c r="AC158" s="111"/>
      <c r="AD158" s="76" t="e">
        <f t="shared" si="212"/>
        <v>#DIV/0!</v>
      </c>
      <c r="AE158" s="77"/>
      <c r="AF158" s="27">
        <v>18</v>
      </c>
      <c r="AG158" s="172"/>
      <c r="AH158" s="173"/>
      <c r="AI158" s="173"/>
      <c r="AJ158" s="173"/>
      <c r="AK158" s="174"/>
      <c r="AL158" s="161"/>
      <c r="AM158" s="162"/>
      <c r="AN158" s="162"/>
      <c r="AO158" s="163"/>
      <c r="AP158" s="78">
        <f>SUMIFS(実績!見積額13,実績!報告者名13,$K$1,実績!大将ｺｰﾄﾞ13,$BL158)</f>
        <v>0</v>
      </c>
      <c r="AQ158" s="79"/>
      <c r="AR158" s="79"/>
      <c r="AS158" s="80"/>
      <c r="AT158" s="76" t="e">
        <f t="shared" si="208"/>
        <v>#DIV/0!</v>
      </c>
      <c r="AU158" s="77"/>
      <c r="AV158" s="156">
        <f>COUNTIFS(実績!報告者名13,$K$1,実績!大将ｺｰﾄﾞ13,$BL158)</f>
        <v>0</v>
      </c>
      <c r="AW158" s="157"/>
      <c r="AX158" s="78">
        <f>SUMIFS(実績!販売利益13,実績!報告者名13,$K$1,実績!大将ｺｰﾄﾞ13,$BL158)</f>
        <v>0</v>
      </c>
      <c r="AY158" s="79"/>
      <c r="AZ158" s="79"/>
      <c r="BA158" s="80"/>
      <c r="BB158" s="76" t="e">
        <f t="shared" si="209"/>
        <v>#DIV/0!</v>
      </c>
      <c r="BC158" s="95"/>
      <c r="BD158" s="77"/>
      <c r="BE158" s="109">
        <f>SUMIFS(行動!件数行動,行動!対象者名,$K$1,行動!大将ｺｰﾄﾞ行動,$BL158)</f>
        <v>0</v>
      </c>
      <c r="BF158" s="111"/>
      <c r="BG158" s="109">
        <f>SUMIFS(見積!見積数,見積!報告者名,$K$1,見積!大将ｺｰﾄﾞ,$BL158)</f>
        <v>0</v>
      </c>
      <c r="BH158" s="111"/>
      <c r="BI158" s="76" t="e">
        <f t="shared" si="210"/>
        <v>#DIV/0!</v>
      </c>
      <c r="BJ158" s="77"/>
      <c r="BK158" s="29">
        <v>1387</v>
      </c>
      <c r="BL158" s="29">
        <v>3174</v>
      </c>
    </row>
    <row r="159" spans="1:91" x14ac:dyDescent="0.45">
      <c r="A159" s="27">
        <v>9</v>
      </c>
      <c r="B159" s="172"/>
      <c r="C159" s="173"/>
      <c r="D159" s="173"/>
      <c r="E159" s="173"/>
      <c r="F159" s="174"/>
      <c r="G159" s="161"/>
      <c r="H159" s="162"/>
      <c r="I159" s="162"/>
      <c r="J159" s="163"/>
      <c r="K159" s="78">
        <f>SUMIFS(実績!見積額13,実績!報告者名13,$K$1,実績!大将ｺｰﾄﾞ13,$BK159)</f>
        <v>0</v>
      </c>
      <c r="L159" s="79"/>
      <c r="M159" s="79"/>
      <c r="N159" s="80"/>
      <c r="O159" s="76" t="e">
        <f t="shared" si="211"/>
        <v>#DIV/0!</v>
      </c>
      <c r="P159" s="77"/>
      <c r="Q159" s="156">
        <f>COUNTIFS(実績!報告者名13,$K$1,実績!大将ｺｰﾄﾞ13,$BK159)</f>
        <v>0</v>
      </c>
      <c r="R159" s="157"/>
      <c r="S159" s="78">
        <f>SUMIFS(実績!販売利益13,実績!報告者名13,$K$1,実績!大将ｺｰﾄﾞ13,$BK159)</f>
        <v>0</v>
      </c>
      <c r="T159" s="79"/>
      <c r="U159" s="79"/>
      <c r="V159" s="80"/>
      <c r="W159" s="76" t="e">
        <f t="shared" si="207"/>
        <v>#DIV/0!</v>
      </c>
      <c r="X159" s="95"/>
      <c r="Y159" s="77"/>
      <c r="Z159" s="109">
        <f>SUMIFS(行動!件数行動,行動!対象者名,$K$1,行動!大将ｺｰﾄﾞ行動,$BK159)</f>
        <v>0</v>
      </c>
      <c r="AA159" s="111"/>
      <c r="AB159" s="109">
        <f>SUMIFS(見積!見積数,見積!報告者名,$K$1,見積!大将ｺｰﾄﾞ,$BK159)</f>
        <v>0</v>
      </c>
      <c r="AC159" s="111"/>
      <c r="AD159" s="76" t="e">
        <f t="shared" si="212"/>
        <v>#DIV/0!</v>
      </c>
      <c r="AE159" s="77"/>
      <c r="AF159" s="27">
        <v>19</v>
      </c>
      <c r="AG159" s="172"/>
      <c r="AH159" s="173"/>
      <c r="AI159" s="173"/>
      <c r="AJ159" s="173"/>
      <c r="AK159" s="174"/>
      <c r="AL159" s="161"/>
      <c r="AM159" s="162"/>
      <c r="AN159" s="162"/>
      <c r="AO159" s="163"/>
      <c r="AP159" s="78">
        <f>SUMIFS(実績!見積額13,実績!報告者名13,$K$1,実績!大将ｺｰﾄﾞ13,$BL159)</f>
        <v>0</v>
      </c>
      <c r="AQ159" s="79"/>
      <c r="AR159" s="79"/>
      <c r="AS159" s="80"/>
      <c r="AT159" s="76" t="e">
        <f t="shared" si="208"/>
        <v>#DIV/0!</v>
      </c>
      <c r="AU159" s="77"/>
      <c r="AV159" s="156">
        <f>COUNTIFS(実績!報告者名13,$K$1,実績!大将ｺｰﾄﾞ13,$BL159)</f>
        <v>0</v>
      </c>
      <c r="AW159" s="157"/>
      <c r="AX159" s="78">
        <f>SUMIFS(実績!販売利益13,実績!報告者名13,$K$1,実績!大将ｺｰﾄﾞ13,$BL159)</f>
        <v>0</v>
      </c>
      <c r="AY159" s="79"/>
      <c r="AZ159" s="79"/>
      <c r="BA159" s="80"/>
      <c r="BB159" s="76" t="e">
        <f t="shared" si="209"/>
        <v>#DIV/0!</v>
      </c>
      <c r="BC159" s="95"/>
      <c r="BD159" s="77"/>
      <c r="BE159" s="109">
        <f>SUMIFS(行動!件数行動,行動!対象者名,$K$1,行動!大将ｺｰﾄﾞ行動,$BL159)</f>
        <v>0</v>
      </c>
      <c r="BF159" s="111"/>
      <c r="BG159" s="109">
        <f>SUMIFS(見積!見積数,見積!報告者名,$K$1,見積!大将ｺｰﾄﾞ,$BL159)</f>
        <v>0</v>
      </c>
      <c r="BH159" s="111"/>
      <c r="BI159" s="76" t="e">
        <f t="shared" si="210"/>
        <v>#DIV/0!</v>
      </c>
      <c r="BJ159" s="77"/>
      <c r="BK159" s="29">
        <v>1933</v>
      </c>
      <c r="BL159" s="29">
        <v>1888</v>
      </c>
    </row>
    <row r="160" spans="1:91" x14ac:dyDescent="0.45">
      <c r="A160" s="27">
        <v>10</v>
      </c>
      <c r="B160" s="158"/>
      <c r="C160" s="159"/>
      <c r="D160" s="159"/>
      <c r="E160" s="159"/>
      <c r="F160" s="160"/>
      <c r="G160" s="78"/>
      <c r="H160" s="79"/>
      <c r="I160" s="79"/>
      <c r="J160" s="80"/>
      <c r="K160" s="78">
        <f>SUMIFS(実績!見積額13,実績!報告者名13,$K$1,実績!大将ｺｰﾄﾞ13,$BK160)</f>
        <v>0</v>
      </c>
      <c r="L160" s="79"/>
      <c r="M160" s="79"/>
      <c r="N160" s="80"/>
      <c r="O160" s="76" t="e">
        <f>K160/G160</f>
        <v>#DIV/0!</v>
      </c>
      <c r="P160" s="77"/>
      <c r="Q160" s="156">
        <f>COUNTIFS(実績!報告者名13,$K$1,実績!大将ｺｰﾄﾞ13,$BK160)</f>
        <v>0</v>
      </c>
      <c r="R160" s="157"/>
      <c r="S160" s="78">
        <f>SUMIFS(実績!販売利益13,実績!報告者名13,$K$1,実績!大将ｺｰﾄﾞ13,$BK160)</f>
        <v>0</v>
      </c>
      <c r="T160" s="79"/>
      <c r="U160" s="79"/>
      <c r="V160" s="80"/>
      <c r="W160" s="76" t="e">
        <f>S160/K160</f>
        <v>#DIV/0!</v>
      </c>
      <c r="X160" s="95"/>
      <c r="Y160" s="77"/>
      <c r="Z160" s="109">
        <f>SUMIFS(行動!件数行動,行動!対象者名,$K$1,行動!大将ｺｰﾄﾞ行動,$BK160)</f>
        <v>0</v>
      </c>
      <c r="AA160" s="111"/>
      <c r="AB160" s="109">
        <f>SUMIFS(見積!見積数,見積!報告者名,$K$1,見積!大将ｺｰﾄﾞ,$BK160)</f>
        <v>0</v>
      </c>
      <c r="AC160" s="111"/>
      <c r="AD160" s="76" t="e">
        <f>Q160/AB160</f>
        <v>#DIV/0!</v>
      </c>
      <c r="AE160" s="77"/>
      <c r="AF160" s="27">
        <v>20</v>
      </c>
      <c r="AG160" s="158"/>
      <c r="AH160" s="159"/>
      <c r="AI160" s="159"/>
      <c r="AJ160" s="159"/>
      <c r="AK160" s="160"/>
      <c r="AL160" s="78"/>
      <c r="AM160" s="79"/>
      <c r="AN160" s="79"/>
      <c r="AO160" s="80"/>
      <c r="AP160" s="78">
        <f>SUMIFS(実績!見積額13,実績!報告者名13,$K$1,実績!大将ｺｰﾄﾞ13,$BL160)</f>
        <v>0</v>
      </c>
      <c r="AQ160" s="79"/>
      <c r="AR160" s="79"/>
      <c r="AS160" s="80"/>
      <c r="AT160" s="76" t="e">
        <f t="shared" si="208"/>
        <v>#DIV/0!</v>
      </c>
      <c r="AU160" s="77"/>
      <c r="AV160" s="156">
        <f>COUNTIFS(実績!報告者名13,$K$1,実績!大将ｺｰﾄﾞ13,$BL160)</f>
        <v>0</v>
      </c>
      <c r="AW160" s="157"/>
      <c r="AX160" s="78">
        <f>SUMIFS(実績!販売利益13,実績!報告者名13,$K$1,実績!大将ｺｰﾄﾞ13,$BL160)</f>
        <v>0</v>
      </c>
      <c r="AY160" s="79"/>
      <c r="AZ160" s="79"/>
      <c r="BA160" s="80"/>
      <c r="BB160" s="76" t="e">
        <f t="shared" si="209"/>
        <v>#DIV/0!</v>
      </c>
      <c r="BC160" s="95"/>
      <c r="BD160" s="77"/>
      <c r="BE160" s="109">
        <f>SUMIFS(行動!件数行動,行動!対象者名,$K$1,行動!大将ｺｰﾄﾞ行動,$BL160)</f>
        <v>0</v>
      </c>
      <c r="BF160" s="111"/>
      <c r="BG160" s="109">
        <f>SUMIFS(見積!見積数,見積!報告者名,$K$1,見積!大将ｺｰﾄﾞ,$BL160)</f>
        <v>0</v>
      </c>
      <c r="BH160" s="111"/>
      <c r="BI160" s="76" t="e">
        <f t="shared" si="210"/>
        <v>#DIV/0!</v>
      </c>
      <c r="BJ160" s="77"/>
      <c r="BK160" s="29">
        <v>1377</v>
      </c>
      <c r="BL160" s="29">
        <v>1426</v>
      </c>
    </row>
    <row r="161" spans="63:63" x14ac:dyDescent="0.45">
      <c r="BK161"/>
    </row>
    <row r="162" spans="63:63" x14ac:dyDescent="0.45">
      <c r="BK162"/>
    </row>
    <row r="163" spans="63:63" x14ac:dyDescent="0.45">
      <c r="BK163"/>
    </row>
    <row r="164" spans="63:63" x14ac:dyDescent="0.45">
      <c r="BK164"/>
    </row>
    <row r="165" spans="63:63" x14ac:dyDescent="0.45">
      <c r="BK165"/>
    </row>
    <row r="166" spans="63:63" x14ac:dyDescent="0.45">
      <c r="BK166"/>
    </row>
    <row r="167" spans="63:63" x14ac:dyDescent="0.45">
      <c r="BK167"/>
    </row>
    <row r="168" spans="63:63" x14ac:dyDescent="0.45">
      <c r="BK168"/>
    </row>
    <row r="169" spans="63:63" x14ac:dyDescent="0.45">
      <c r="BK169"/>
    </row>
    <row r="170" spans="63:63" x14ac:dyDescent="0.45">
      <c r="BK170"/>
    </row>
  </sheetData>
  <mergeCells count="3199">
    <mergeCell ref="R1:T1"/>
    <mergeCell ref="Z1:AC1"/>
    <mergeCell ref="A14:F15"/>
    <mergeCell ref="G14:K14"/>
    <mergeCell ref="L14:N14"/>
    <mergeCell ref="O14:P14"/>
    <mergeCell ref="Q14:S14"/>
    <mergeCell ref="T14:U14"/>
    <mergeCell ref="V14:X14"/>
    <mergeCell ref="Y14:Z14"/>
    <mergeCell ref="AA15:AC15"/>
    <mergeCell ref="AD15:AE15"/>
    <mergeCell ref="AF15:AH15"/>
    <mergeCell ref="AI15:AJ15"/>
    <mergeCell ref="CB14:CC14"/>
    <mergeCell ref="CD14:CF14"/>
    <mergeCell ref="CG14:CH14"/>
    <mergeCell ref="CI14:CM14"/>
    <mergeCell ref="G15:I15"/>
    <mergeCell ref="J15:K15"/>
    <mergeCell ref="L15:N15"/>
    <mergeCell ref="O15:P15"/>
    <mergeCell ref="Q15:S15"/>
    <mergeCell ref="T15:U15"/>
    <mergeCell ref="BJ14:BL14"/>
    <mergeCell ref="BM14:BN14"/>
    <mergeCell ref="BO14:BS14"/>
    <mergeCell ref="BT14:BV14"/>
    <mergeCell ref="BW14:BX14"/>
    <mergeCell ref="BY14:CA14"/>
    <mergeCell ref="AS14:AT14"/>
    <mergeCell ref="AU14:AY14"/>
    <mergeCell ref="AZ14:BB14"/>
    <mergeCell ref="BC14:BD14"/>
    <mergeCell ref="BE14:BG14"/>
    <mergeCell ref="BH14:BI14"/>
    <mergeCell ref="AA14:AE14"/>
    <mergeCell ref="AF14:AH14"/>
    <mergeCell ref="AI14:AJ14"/>
    <mergeCell ref="AK14:AM14"/>
    <mergeCell ref="AN14:AO14"/>
    <mergeCell ref="AP14:AR14"/>
    <mergeCell ref="AD16:AE16"/>
    <mergeCell ref="AF16:AH16"/>
    <mergeCell ref="CD15:CF15"/>
    <mergeCell ref="CG15:CH15"/>
    <mergeCell ref="CI15:CK15"/>
    <mergeCell ref="CL15:CM15"/>
    <mergeCell ref="A16:F16"/>
    <mergeCell ref="G16:I16"/>
    <mergeCell ref="J16:K16"/>
    <mergeCell ref="L16:N16"/>
    <mergeCell ref="O16:P16"/>
    <mergeCell ref="Q16:S16"/>
    <mergeCell ref="BO15:BQ15"/>
    <mergeCell ref="BR15:BS15"/>
    <mergeCell ref="BT15:BV15"/>
    <mergeCell ref="BW15:BX15"/>
    <mergeCell ref="BY15:CA15"/>
    <mergeCell ref="CB15:CC15"/>
    <mergeCell ref="AZ15:BB15"/>
    <mergeCell ref="BC15:BD15"/>
    <mergeCell ref="BE15:BG15"/>
    <mergeCell ref="BH15:BI15"/>
    <mergeCell ref="BJ15:BL15"/>
    <mergeCell ref="BM15:BN15"/>
    <mergeCell ref="AK15:AM15"/>
    <mergeCell ref="AN15:AO15"/>
    <mergeCell ref="AP15:AR15"/>
    <mergeCell ref="AS15:AT15"/>
    <mergeCell ref="AU15:AW15"/>
    <mergeCell ref="AX15:AY15"/>
    <mergeCell ref="V15:X15"/>
    <mergeCell ref="Y15:Z15"/>
    <mergeCell ref="CB16:CC16"/>
    <mergeCell ref="CD16:CF16"/>
    <mergeCell ref="CG16:CH16"/>
    <mergeCell ref="CI16:CK16"/>
    <mergeCell ref="CL16:CM16"/>
    <mergeCell ref="A17:F17"/>
    <mergeCell ref="G17:I17"/>
    <mergeCell ref="J17:K17"/>
    <mergeCell ref="L17:N17"/>
    <mergeCell ref="O17:P17"/>
    <mergeCell ref="BM16:BN16"/>
    <mergeCell ref="BO16:BQ16"/>
    <mergeCell ref="BR16:BS16"/>
    <mergeCell ref="BT16:BV16"/>
    <mergeCell ref="BW16:BX16"/>
    <mergeCell ref="BY16:CA16"/>
    <mergeCell ref="AX16:AY16"/>
    <mergeCell ref="AZ16:BB16"/>
    <mergeCell ref="BC16:BD16"/>
    <mergeCell ref="BE16:BG16"/>
    <mergeCell ref="BH16:BI16"/>
    <mergeCell ref="BJ16:BL16"/>
    <mergeCell ref="AI16:AJ16"/>
    <mergeCell ref="AK16:AM16"/>
    <mergeCell ref="AN16:AO16"/>
    <mergeCell ref="AP16:AR16"/>
    <mergeCell ref="AS16:AT16"/>
    <mergeCell ref="AU16:AW16"/>
    <mergeCell ref="T16:U16"/>
    <mergeCell ref="V16:X16"/>
    <mergeCell ref="Y16:Z16"/>
    <mergeCell ref="AA16:AC16"/>
    <mergeCell ref="CG17:CH17"/>
    <mergeCell ref="CI17:CK17"/>
    <mergeCell ref="CL17:CM17"/>
    <mergeCell ref="BJ17:BL17"/>
    <mergeCell ref="BM17:BN17"/>
    <mergeCell ref="BO17:BQ17"/>
    <mergeCell ref="BR17:BS17"/>
    <mergeCell ref="BT17:BV17"/>
    <mergeCell ref="BW17:BX17"/>
    <mergeCell ref="AU17:AW17"/>
    <mergeCell ref="AX17:AY17"/>
    <mergeCell ref="AZ17:BB17"/>
    <mergeCell ref="BC17:BD17"/>
    <mergeCell ref="BE17:BG17"/>
    <mergeCell ref="BH17:BI17"/>
    <mergeCell ref="AF17:AH17"/>
    <mergeCell ref="AI17:AJ17"/>
    <mergeCell ref="AK17:AM17"/>
    <mergeCell ref="AN17:AO17"/>
    <mergeCell ref="AP17:AR17"/>
    <mergeCell ref="AS17:AT17"/>
    <mergeCell ref="AS18:AT18"/>
    <mergeCell ref="AU18:AW18"/>
    <mergeCell ref="T18:U18"/>
    <mergeCell ref="V18:X18"/>
    <mergeCell ref="Y18:Z18"/>
    <mergeCell ref="AA18:AC18"/>
    <mergeCell ref="AD18:AE18"/>
    <mergeCell ref="AF18:AH18"/>
    <mergeCell ref="A18:F18"/>
    <mergeCell ref="G18:I18"/>
    <mergeCell ref="J18:K18"/>
    <mergeCell ref="L18:N18"/>
    <mergeCell ref="O18:P18"/>
    <mergeCell ref="Q18:S18"/>
    <mergeCell ref="BY17:CA17"/>
    <mergeCell ref="CB17:CC17"/>
    <mergeCell ref="CD17:CF17"/>
    <mergeCell ref="Q17:S17"/>
    <mergeCell ref="T17:U17"/>
    <mergeCell ref="V17:X17"/>
    <mergeCell ref="Y17:Z17"/>
    <mergeCell ref="AA17:AC17"/>
    <mergeCell ref="AD17:AE17"/>
    <mergeCell ref="Q19:S19"/>
    <mergeCell ref="T19:U19"/>
    <mergeCell ref="V19:X19"/>
    <mergeCell ref="Y19:Z19"/>
    <mergeCell ref="AA19:AC19"/>
    <mergeCell ref="AD19:AE19"/>
    <mergeCell ref="CB18:CC18"/>
    <mergeCell ref="CD18:CF18"/>
    <mergeCell ref="CG18:CH18"/>
    <mergeCell ref="CI18:CK18"/>
    <mergeCell ref="CL18:CM18"/>
    <mergeCell ref="A19:F19"/>
    <mergeCell ref="G19:I19"/>
    <mergeCell ref="J19:K19"/>
    <mergeCell ref="L19:N19"/>
    <mergeCell ref="O19:P19"/>
    <mergeCell ref="BM18:BN18"/>
    <mergeCell ref="BO18:BQ18"/>
    <mergeCell ref="BR18:BS18"/>
    <mergeCell ref="BT18:BV18"/>
    <mergeCell ref="BW18:BX18"/>
    <mergeCell ref="BY18:CA18"/>
    <mergeCell ref="AX18:AY18"/>
    <mergeCell ref="AZ18:BB18"/>
    <mergeCell ref="BC18:BD18"/>
    <mergeCell ref="BE18:BG18"/>
    <mergeCell ref="BH18:BI18"/>
    <mergeCell ref="BJ18:BL18"/>
    <mergeCell ref="AI18:AJ18"/>
    <mergeCell ref="AK18:AM18"/>
    <mergeCell ref="AN18:AO18"/>
    <mergeCell ref="AP18:AR18"/>
    <mergeCell ref="AD20:AE20"/>
    <mergeCell ref="AF20:AH20"/>
    <mergeCell ref="A20:F20"/>
    <mergeCell ref="G20:I20"/>
    <mergeCell ref="J20:K20"/>
    <mergeCell ref="L20:N20"/>
    <mergeCell ref="O20:P20"/>
    <mergeCell ref="Q20:S20"/>
    <mergeCell ref="BY19:CA19"/>
    <mergeCell ref="CB19:CC19"/>
    <mergeCell ref="CD19:CF19"/>
    <mergeCell ref="CG19:CH19"/>
    <mergeCell ref="CI19:CK19"/>
    <mergeCell ref="CL19:CM19"/>
    <mergeCell ref="BJ19:BL19"/>
    <mergeCell ref="BM19:BN19"/>
    <mergeCell ref="BO19:BQ19"/>
    <mergeCell ref="BR19:BS19"/>
    <mergeCell ref="BT19:BV19"/>
    <mergeCell ref="BW19:BX19"/>
    <mergeCell ref="AU19:AW19"/>
    <mergeCell ref="AX19:AY19"/>
    <mergeCell ref="AZ19:BB19"/>
    <mergeCell ref="BC19:BD19"/>
    <mergeCell ref="BE19:BG19"/>
    <mergeCell ref="BH19:BI19"/>
    <mergeCell ref="AF19:AH19"/>
    <mergeCell ref="AI19:AJ19"/>
    <mergeCell ref="AK19:AM19"/>
    <mergeCell ref="AN19:AO19"/>
    <mergeCell ref="AP19:AR19"/>
    <mergeCell ref="AS19:AT19"/>
    <mergeCell ref="CB20:CC20"/>
    <mergeCell ref="CD20:CF20"/>
    <mergeCell ref="CG20:CH20"/>
    <mergeCell ref="CI20:CK20"/>
    <mergeCell ref="CL20:CM20"/>
    <mergeCell ref="A21:F21"/>
    <mergeCell ref="G21:I21"/>
    <mergeCell ref="L21:N21"/>
    <mergeCell ref="Q21:S21"/>
    <mergeCell ref="V21:X21"/>
    <mergeCell ref="BM20:BN20"/>
    <mergeCell ref="BO20:BQ20"/>
    <mergeCell ref="BR20:BS20"/>
    <mergeCell ref="BT20:BV20"/>
    <mergeCell ref="BW20:BX20"/>
    <mergeCell ref="BY20:CA20"/>
    <mergeCell ref="AX20:AY20"/>
    <mergeCell ref="AZ20:BB20"/>
    <mergeCell ref="BC20:BD20"/>
    <mergeCell ref="BE20:BG20"/>
    <mergeCell ref="BH20:BI20"/>
    <mergeCell ref="BJ20:BL20"/>
    <mergeCell ref="AI20:AJ20"/>
    <mergeCell ref="AK20:AM20"/>
    <mergeCell ref="AN20:AO20"/>
    <mergeCell ref="AP20:AR20"/>
    <mergeCell ref="AS20:AT20"/>
    <mergeCell ref="AU20:AW20"/>
    <mergeCell ref="T20:U20"/>
    <mergeCell ref="V20:X20"/>
    <mergeCell ref="Y20:Z20"/>
    <mergeCell ref="AA20:AC20"/>
    <mergeCell ref="CI21:CK21"/>
    <mergeCell ref="A22:F22"/>
    <mergeCell ref="G22:I22"/>
    <mergeCell ref="L22:N22"/>
    <mergeCell ref="Q22:S22"/>
    <mergeCell ref="V22:X22"/>
    <mergeCell ref="AA22:AC22"/>
    <mergeCell ref="AF22:AH22"/>
    <mergeCell ref="AK22:AM22"/>
    <mergeCell ref="AP22:AR22"/>
    <mergeCell ref="BE21:BG21"/>
    <mergeCell ref="BJ21:BL21"/>
    <mergeCell ref="BO21:BQ21"/>
    <mergeCell ref="BT21:BV21"/>
    <mergeCell ref="BY21:CA21"/>
    <mergeCell ref="CD21:CF21"/>
    <mergeCell ref="AA21:AC21"/>
    <mergeCell ref="AF21:AH21"/>
    <mergeCell ref="AK21:AM21"/>
    <mergeCell ref="AP21:AR21"/>
    <mergeCell ref="AU21:AW21"/>
    <mergeCell ref="AZ21:BB21"/>
    <mergeCell ref="BO23:BQ23"/>
    <mergeCell ref="BT23:BV23"/>
    <mergeCell ref="BY23:CA23"/>
    <mergeCell ref="CD23:CF23"/>
    <mergeCell ref="CI23:CK23"/>
    <mergeCell ref="A24:F24"/>
    <mergeCell ref="G24:I24"/>
    <mergeCell ref="L24:N24"/>
    <mergeCell ref="Q24:S24"/>
    <mergeCell ref="V24:X24"/>
    <mergeCell ref="AK23:AM23"/>
    <mergeCell ref="AP23:AR23"/>
    <mergeCell ref="AU23:AW23"/>
    <mergeCell ref="AZ23:BB23"/>
    <mergeCell ref="BE23:BG23"/>
    <mergeCell ref="BJ23:BL23"/>
    <mergeCell ref="BY22:CA22"/>
    <mergeCell ref="CD22:CF22"/>
    <mergeCell ref="CI22:CK22"/>
    <mergeCell ref="A23:F23"/>
    <mergeCell ref="G23:I23"/>
    <mergeCell ref="L23:N23"/>
    <mergeCell ref="Q23:S23"/>
    <mergeCell ref="V23:X23"/>
    <mergeCell ref="AA23:AC23"/>
    <mergeCell ref="AF23:AH23"/>
    <mergeCell ref="AU22:AW22"/>
    <mergeCell ref="AZ22:BB22"/>
    <mergeCell ref="BE22:BG22"/>
    <mergeCell ref="BJ22:BL22"/>
    <mergeCell ref="BO22:BQ22"/>
    <mergeCell ref="BT22:BV22"/>
    <mergeCell ref="AZ25:BB25"/>
    <mergeCell ref="BC25:BD25"/>
    <mergeCell ref="AA25:AC25"/>
    <mergeCell ref="AD25:AE25"/>
    <mergeCell ref="AF25:AH25"/>
    <mergeCell ref="AI25:AJ25"/>
    <mergeCell ref="AK25:AM25"/>
    <mergeCell ref="AN25:AO25"/>
    <mergeCell ref="CI24:CK24"/>
    <mergeCell ref="A25:F25"/>
    <mergeCell ref="G25:I25"/>
    <mergeCell ref="J25:K25"/>
    <mergeCell ref="L25:N25"/>
    <mergeCell ref="O25:P25"/>
    <mergeCell ref="Q25:S25"/>
    <mergeCell ref="T25:U25"/>
    <mergeCell ref="V25:X25"/>
    <mergeCell ref="Y25:Z25"/>
    <mergeCell ref="BE24:BG24"/>
    <mergeCell ref="BJ24:BL24"/>
    <mergeCell ref="BO24:BQ24"/>
    <mergeCell ref="BT24:BV24"/>
    <mergeCell ref="BY24:CA24"/>
    <mergeCell ref="CD24:CF24"/>
    <mergeCell ref="AA24:AC24"/>
    <mergeCell ref="AF24:AH24"/>
    <mergeCell ref="AK24:AM24"/>
    <mergeCell ref="AP24:AR24"/>
    <mergeCell ref="AU24:AW24"/>
    <mergeCell ref="AZ24:BB24"/>
    <mergeCell ref="Y26:Z26"/>
    <mergeCell ref="AA26:AC26"/>
    <mergeCell ref="AD26:AE26"/>
    <mergeCell ref="AF26:AH26"/>
    <mergeCell ref="AI26:AJ26"/>
    <mergeCell ref="AK26:AM26"/>
    <mergeCell ref="CI25:CK25"/>
    <mergeCell ref="CL25:CM25"/>
    <mergeCell ref="A26:F26"/>
    <mergeCell ref="G26:I26"/>
    <mergeCell ref="J26:K26"/>
    <mergeCell ref="L26:N26"/>
    <mergeCell ref="O26:P26"/>
    <mergeCell ref="Q26:S26"/>
    <mergeCell ref="T26:U26"/>
    <mergeCell ref="V26:X26"/>
    <mergeCell ref="BT25:BV25"/>
    <mergeCell ref="BW25:BX25"/>
    <mergeCell ref="BY25:CA25"/>
    <mergeCell ref="CB25:CC25"/>
    <mergeCell ref="CD25:CF25"/>
    <mergeCell ref="CG25:CH25"/>
    <mergeCell ref="BE25:BG25"/>
    <mergeCell ref="BH25:BI25"/>
    <mergeCell ref="BJ25:BL25"/>
    <mergeCell ref="BM25:BN25"/>
    <mergeCell ref="BO25:BQ25"/>
    <mergeCell ref="BR25:BS25"/>
    <mergeCell ref="AP25:AR25"/>
    <mergeCell ref="AS25:AT25"/>
    <mergeCell ref="AU25:AW25"/>
    <mergeCell ref="AX25:AY25"/>
    <mergeCell ref="AA27:AC27"/>
    <mergeCell ref="AD27:AE27"/>
    <mergeCell ref="AF27:AH27"/>
    <mergeCell ref="AI27:AJ27"/>
    <mergeCell ref="CG26:CH26"/>
    <mergeCell ref="CI26:CK26"/>
    <mergeCell ref="CL26:CM26"/>
    <mergeCell ref="A27:F27"/>
    <mergeCell ref="G27:I27"/>
    <mergeCell ref="J27:K27"/>
    <mergeCell ref="L27:N27"/>
    <mergeCell ref="O27:P27"/>
    <mergeCell ref="Q27:S27"/>
    <mergeCell ref="T27:U27"/>
    <mergeCell ref="BR26:BS26"/>
    <mergeCell ref="BT26:BV26"/>
    <mergeCell ref="BW26:BX26"/>
    <mergeCell ref="BY26:CA26"/>
    <mergeCell ref="CB26:CC26"/>
    <mergeCell ref="CD26:CF26"/>
    <mergeCell ref="BC26:BD26"/>
    <mergeCell ref="BE26:BG26"/>
    <mergeCell ref="BH26:BI26"/>
    <mergeCell ref="BJ26:BL26"/>
    <mergeCell ref="BM26:BN26"/>
    <mergeCell ref="BO26:BQ26"/>
    <mergeCell ref="AN26:AO26"/>
    <mergeCell ref="AP26:AR26"/>
    <mergeCell ref="AS26:AT26"/>
    <mergeCell ref="AU26:AW26"/>
    <mergeCell ref="AX26:AY26"/>
    <mergeCell ref="AZ26:BB26"/>
    <mergeCell ref="AD28:AE28"/>
    <mergeCell ref="AF28:AH28"/>
    <mergeCell ref="CD27:CF27"/>
    <mergeCell ref="CG27:CH27"/>
    <mergeCell ref="CI27:CK27"/>
    <mergeCell ref="CL27:CM27"/>
    <mergeCell ref="A28:F28"/>
    <mergeCell ref="G28:I28"/>
    <mergeCell ref="J28:K28"/>
    <mergeCell ref="L28:N28"/>
    <mergeCell ref="O28:P28"/>
    <mergeCell ref="Q28:S28"/>
    <mergeCell ref="BO27:BQ27"/>
    <mergeCell ref="BR27:BS27"/>
    <mergeCell ref="BT27:BV27"/>
    <mergeCell ref="BW27:BX27"/>
    <mergeCell ref="BY27:CA27"/>
    <mergeCell ref="CB27:CC27"/>
    <mergeCell ref="AZ27:BB27"/>
    <mergeCell ref="BC27:BD27"/>
    <mergeCell ref="BE27:BG27"/>
    <mergeCell ref="BH27:BI27"/>
    <mergeCell ref="BJ27:BL27"/>
    <mergeCell ref="BM27:BN27"/>
    <mergeCell ref="AK27:AM27"/>
    <mergeCell ref="AN27:AO27"/>
    <mergeCell ref="AP27:AR27"/>
    <mergeCell ref="AS27:AT27"/>
    <mergeCell ref="AU27:AW27"/>
    <mergeCell ref="AX27:AY27"/>
    <mergeCell ref="V27:X27"/>
    <mergeCell ref="Y27:Z27"/>
    <mergeCell ref="CB28:CC28"/>
    <mergeCell ref="CD28:CF28"/>
    <mergeCell ref="CG28:CH28"/>
    <mergeCell ref="CI28:CK28"/>
    <mergeCell ref="CL28:CM28"/>
    <mergeCell ref="A29:F29"/>
    <mergeCell ref="G29:I29"/>
    <mergeCell ref="J29:K29"/>
    <mergeCell ref="L29:N29"/>
    <mergeCell ref="O29:P29"/>
    <mergeCell ref="BM28:BN28"/>
    <mergeCell ref="BO28:BQ28"/>
    <mergeCell ref="BR28:BS28"/>
    <mergeCell ref="BT28:BV28"/>
    <mergeCell ref="BW28:BX28"/>
    <mergeCell ref="BY28:CA28"/>
    <mergeCell ref="AX28:AY28"/>
    <mergeCell ref="AZ28:BB28"/>
    <mergeCell ref="BC28:BD28"/>
    <mergeCell ref="BE28:BG28"/>
    <mergeCell ref="BH28:BI28"/>
    <mergeCell ref="BJ28:BL28"/>
    <mergeCell ref="AI28:AJ28"/>
    <mergeCell ref="AK28:AM28"/>
    <mergeCell ref="AN28:AO28"/>
    <mergeCell ref="AP28:AR28"/>
    <mergeCell ref="AS28:AT28"/>
    <mergeCell ref="AU28:AW28"/>
    <mergeCell ref="T28:U28"/>
    <mergeCell ref="V28:X28"/>
    <mergeCell ref="Y28:Z28"/>
    <mergeCell ref="AA28:AC28"/>
    <mergeCell ref="CG29:CH29"/>
    <mergeCell ref="CI29:CK29"/>
    <mergeCell ref="CL29:CM29"/>
    <mergeCell ref="BJ29:BL29"/>
    <mergeCell ref="BM29:BN29"/>
    <mergeCell ref="BO29:BQ29"/>
    <mergeCell ref="BR29:BS29"/>
    <mergeCell ref="BT29:BV29"/>
    <mergeCell ref="BW29:BX29"/>
    <mergeCell ref="AU29:AW29"/>
    <mergeCell ref="AX29:AY29"/>
    <mergeCell ref="AZ29:BB29"/>
    <mergeCell ref="BC29:BD29"/>
    <mergeCell ref="BE29:BG29"/>
    <mergeCell ref="BH29:BI29"/>
    <mergeCell ref="AF29:AH29"/>
    <mergeCell ref="AI29:AJ29"/>
    <mergeCell ref="AK29:AM29"/>
    <mergeCell ref="AN29:AO29"/>
    <mergeCell ref="AP29:AR29"/>
    <mergeCell ref="AS29:AT29"/>
    <mergeCell ref="AS33:AT33"/>
    <mergeCell ref="AU33:AW33"/>
    <mergeCell ref="T33:U33"/>
    <mergeCell ref="V33:X33"/>
    <mergeCell ref="Y33:Z33"/>
    <mergeCell ref="AA33:AC33"/>
    <mergeCell ref="AD33:AE33"/>
    <mergeCell ref="AF33:AH33"/>
    <mergeCell ref="A33:F33"/>
    <mergeCell ref="G33:I33"/>
    <mergeCell ref="J33:K33"/>
    <mergeCell ref="L33:N33"/>
    <mergeCell ref="O33:P33"/>
    <mergeCell ref="Q33:S33"/>
    <mergeCell ref="BY29:CA29"/>
    <mergeCell ref="CB29:CC29"/>
    <mergeCell ref="CD29:CF29"/>
    <mergeCell ref="Q29:S29"/>
    <mergeCell ref="T29:U29"/>
    <mergeCell ref="V29:X29"/>
    <mergeCell ref="Y29:Z29"/>
    <mergeCell ref="AA29:AC29"/>
    <mergeCell ref="AD29:AE29"/>
    <mergeCell ref="A30:F30"/>
    <mergeCell ref="G30:I30"/>
    <mergeCell ref="J30:K30"/>
    <mergeCell ref="L30:N30"/>
    <mergeCell ref="O30:P30"/>
    <mergeCell ref="Q30:S30"/>
    <mergeCell ref="T30:U30"/>
    <mergeCell ref="V30:X30"/>
    <mergeCell ref="Y30:Z30"/>
    <mergeCell ref="Q34:S34"/>
    <mergeCell ref="T34:U34"/>
    <mergeCell ref="V34:X34"/>
    <mergeCell ref="Y34:Z34"/>
    <mergeCell ref="AA34:AC34"/>
    <mergeCell ref="AD34:AE34"/>
    <mergeCell ref="CB33:CC33"/>
    <mergeCell ref="CD33:CF33"/>
    <mergeCell ref="CG33:CH33"/>
    <mergeCell ref="CI33:CK33"/>
    <mergeCell ref="CL33:CM33"/>
    <mergeCell ref="A34:F34"/>
    <mergeCell ref="G34:I34"/>
    <mergeCell ref="J34:K34"/>
    <mergeCell ref="L34:N34"/>
    <mergeCell ref="O34:P34"/>
    <mergeCell ref="BM33:BN33"/>
    <mergeCell ref="BO33:BQ33"/>
    <mergeCell ref="BR33:BS33"/>
    <mergeCell ref="BT33:BV33"/>
    <mergeCell ref="BW33:BX33"/>
    <mergeCell ref="BY33:CA33"/>
    <mergeCell ref="AX33:AY33"/>
    <mergeCell ref="AZ33:BB33"/>
    <mergeCell ref="BC33:BD33"/>
    <mergeCell ref="BE33:BG33"/>
    <mergeCell ref="BH33:BI33"/>
    <mergeCell ref="BJ33:BL33"/>
    <mergeCell ref="AI33:AJ33"/>
    <mergeCell ref="AK33:AM33"/>
    <mergeCell ref="AN33:AO33"/>
    <mergeCell ref="AP33:AR33"/>
    <mergeCell ref="AD35:AE35"/>
    <mergeCell ref="AF35:AH35"/>
    <mergeCell ref="A35:F35"/>
    <mergeCell ref="G35:I35"/>
    <mergeCell ref="J35:K35"/>
    <mergeCell ref="L35:N35"/>
    <mergeCell ref="O35:P35"/>
    <mergeCell ref="Q35:S35"/>
    <mergeCell ref="BY34:CA34"/>
    <mergeCell ref="CB34:CC34"/>
    <mergeCell ref="CD34:CF34"/>
    <mergeCell ref="CG34:CH34"/>
    <mergeCell ref="CI34:CK34"/>
    <mergeCell ref="CL34:CM34"/>
    <mergeCell ref="BJ34:BL34"/>
    <mergeCell ref="BM34:BN34"/>
    <mergeCell ref="BO34:BQ34"/>
    <mergeCell ref="BR34:BS34"/>
    <mergeCell ref="BT34:BV34"/>
    <mergeCell ref="BW34:BX34"/>
    <mergeCell ref="AU34:AW34"/>
    <mergeCell ref="AX34:AY34"/>
    <mergeCell ref="AZ34:BB34"/>
    <mergeCell ref="BC34:BD34"/>
    <mergeCell ref="BE34:BG34"/>
    <mergeCell ref="BH34:BI34"/>
    <mergeCell ref="AF34:AH34"/>
    <mergeCell ref="AI34:AJ34"/>
    <mergeCell ref="AK34:AM34"/>
    <mergeCell ref="AN34:AO34"/>
    <mergeCell ref="AP34:AR34"/>
    <mergeCell ref="AS34:AT34"/>
    <mergeCell ref="CB35:CC35"/>
    <mergeCell ref="CD35:CF35"/>
    <mergeCell ref="CG35:CH35"/>
    <mergeCell ref="CI35:CK35"/>
    <mergeCell ref="CL35:CM35"/>
    <mergeCell ref="A36:F36"/>
    <mergeCell ref="G36:I36"/>
    <mergeCell ref="J36:K36"/>
    <mergeCell ref="L36:N36"/>
    <mergeCell ref="O36:P36"/>
    <mergeCell ref="BM35:BN35"/>
    <mergeCell ref="BO35:BQ35"/>
    <mergeCell ref="BR35:BS35"/>
    <mergeCell ref="BT35:BV35"/>
    <mergeCell ref="BW35:BX35"/>
    <mergeCell ref="BY35:CA35"/>
    <mergeCell ref="AX35:AY35"/>
    <mergeCell ref="AZ35:BB35"/>
    <mergeCell ref="BC35:BD35"/>
    <mergeCell ref="BE35:BG35"/>
    <mergeCell ref="BH35:BI35"/>
    <mergeCell ref="BJ35:BL35"/>
    <mergeCell ref="AI35:AJ35"/>
    <mergeCell ref="AK35:AM35"/>
    <mergeCell ref="AN35:AO35"/>
    <mergeCell ref="AP35:AR35"/>
    <mergeCell ref="AS35:AT35"/>
    <mergeCell ref="AU35:AW35"/>
    <mergeCell ref="T35:U35"/>
    <mergeCell ref="V35:X35"/>
    <mergeCell ref="Y35:Z35"/>
    <mergeCell ref="AA35:AC35"/>
    <mergeCell ref="CG36:CH36"/>
    <mergeCell ref="CI36:CK36"/>
    <mergeCell ref="CL36:CM36"/>
    <mergeCell ref="BJ36:BL36"/>
    <mergeCell ref="BM36:BN36"/>
    <mergeCell ref="BO36:BQ36"/>
    <mergeCell ref="BR36:BS36"/>
    <mergeCell ref="BT36:BV36"/>
    <mergeCell ref="BW36:BX36"/>
    <mergeCell ref="AU36:AW36"/>
    <mergeCell ref="AX36:AY36"/>
    <mergeCell ref="AZ36:BB36"/>
    <mergeCell ref="BC36:BD36"/>
    <mergeCell ref="BE36:BG36"/>
    <mergeCell ref="BH36:BI36"/>
    <mergeCell ref="AF36:AH36"/>
    <mergeCell ref="AI36:AJ36"/>
    <mergeCell ref="AK36:AM36"/>
    <mergeCell ref="AN36:AO36"/>
    <mergeCell ref="AP36:AR36"/>
    <mergeCell ref="AS36:AT36"/>
    <mergeCell ref="AS37:AT37"/>
    <mergeCell ref="AU37:AW37"/>
    <mergeCell ref="T37:U37"/>
    <mergeCell ref="V37:X37"/>
    <mergeCell ref="Y37:Z37"/>
    <mergeCell ref="AA37:AC37"/>
    <mergeCell ref="AD37:AE37"/>
    <mergeCell ref="AF37:AH37"/>
    <mergeCell ref="A37:F37"/>
    <mergeCell ref="G37:I37"/>
    <mergeCell ref="J37:K37"/>
    <mergeCell ref="L37:N37"/>
    <mergeCell ref="O37:P37"/>
    <mergeCell ref="Q37:S37"/>
    <mergeCell ref="BY36:CA36"/>
    <mergeCell ref="CB36:CC36"/>
    <mergeCell ref="CD36:CF36"/>
    <mergeCell ref="Q36:S36"/>
    <mergeCell ref="T36:U36"/>
    <mergeCell ref="V36:X36"/>
    <mergeCell ref="Y36:Z36"/>
    <mergeCell ref="AA36:AC36"/>
    <mergeCell ref="AD36:AE36"/>
    <mergeCell ref="Q38:S38"/>
    <mergeCell ref="T38:U38"/>
    <mergeCell ref="V38:X38"/>
    <mergeCell ref="Y38:Z38"/>
    <mergeCell ref="AA38:AC38"/>
    <mergeCell ref="AD38:AE38"/>
    <mergeCell ref="CB37:CC37"/>
    <mergeCell ref="CD37:CF37"/>
    <mergeCell ref="CG37:CH37"/>
    <mergeCell ref="CI37:CK37"/>
    <mergeCell ref="CL37:CM37"/>
    <mergeCell ref="A38:F38"/>
    <mergeCell ref="G38:I38"/>
    <mergeCell ref="J38:K38"/>
    <mergeCell ref="L38:N38"/>
    <mergeCell ref="O38:P38"/>
    <mergeCell ref="BM37:BN37"/>
    <mergeCell ref="BO37:BQ37"/>
    <mergeCell ref="BR37:BS37"/>
    <mergeCell ref="BT37:BV37"/>
    <mergeCell ref="BW37:BX37"/>
    <mergeCell ref="BY37:CA37"/>
    <mergeCell ref="AX37:AY37"/>
    <mergeCell ref="AZ37:BB37"/>
    <mergeCell ref="BC37:BD37"/>
    <mergeCell ref="BE37:BG37"/>
    <mergeCell ref="BH37:BI37"/>
    <mergeCell ref="BJ37:BL37"/>
    <mergeCell ref="AI37:AJ37"/>
    <mergeCell ref="AK37:AM37"/>
    <mergeCell ref="AN37:AO37"/>
    <mergeCell ref="AP37:AR37"/>
    <mergeCell ref="AD39:AE39"/>
    <mergeCell ref="AF39:AH39"/>
    <mergeCell ref="A39:F39"/>
    <mergeCell ref="G39:I39"/>
    <mergeCell ref="J39:K39"/>
    <mergeCell ref="L39:N39"/>
    <mergeCell ref="O39:P39"/>
    <mergeCell ref="Q39:S39"/>
    <mergeCell ref="BY38:CA38"/>
    <mergeCell ref="CB38:CC38"/>
    <mergeCell ref="CD38:CF38"/>
    <mergeCell ref="CG38:CH38"/>
    <mergeCell ref="CI38:CK38"/>
    <mergeCell ref="CL38:CM38"/>
    <mergeCell ref="BJ38:BL38"/>
    <mergeCell ref="BM38:BN38"/>
    <mergeCell ref="BO38:BQ38"/>
    <mergeCell ref="BR38:BS38"/>
    <mergeCell ref="BT38:BV38"/>
    <mergeCell ref="BW38:BX38"/>
    <mergeCell ref="AU38:AW38"/>
    <mergeCell ref="AX38:AY38"/>
    <mergeCell ref="AZ38:BB38"/>
    <mergeCell ref="BC38:BD38"/>
    <mergeCell ref="BE38:BG38"/>
    <mergeCell ref="BH38:BI38"/>
    <mergeCell ref="AF38:AH38"/>
    <mergeCell ref="AI38:AJ38"/>
    <mergeCell ref="AK38:AM38"/>
    <mergeCell ref="AN38:AO38"/>
    <mergeCell ref="AP38:AR38"/>
    <mergeCell ref="AS38:AT38"/>
    <mergeCell ref="CB39:CC39"/>
    <mergeCell ref="CD39:CF39"/>
    <mergeCell ref="CG39:CH39"/>
    <mergeCell ref="CI39:CK39"/>
    <mergeCell ref="CL39:CM39"/>
    <mergeCell ref="A40:F40"/>
    <mergeCell ref="G40:I40"/>
    <mergeCell ref="J40:K40"/>
    <mergeCell ref="L40:N40"/>
    <mergeCell ref="O40:P40"/>
    <mergeCell ref="BM39:BN39"/>
    <mergeCell ref="BO39:BQ39"/>
    <mergeCell ref="BR39:BS39"/>
    <mergeCell ref="BT39:BV39"/>
    <mergeCell ref="BW39:BX39"/>
    <mergeCell ref="BY39:CA39"/>
    <mergeCell ref="AX39:AY39"/>
    <mergeCell ref="AZ39:BB39"/>
    <mergeCell ref="BC39:BD39"/>
    <mergeCell ref="BE39:BG39"/>
    <mergeCell ref="BH39:BI39"/>
    <mergeCell ref="BJ39:BL39"/>
    <mergeCell ref="AI39:AJ39"/>
    <mergeCell ref="AK39:AM39"/>
    <mergeCell ref="AN39:AO39"/>
    <mergeCell ref="AP39:AR39"/>
    <mergeCell ref="AS39:AT39"/>
    <mergeCell ref="AU39:AW39"/>
    <mergeCell ref="T39:U39"/>
    <mergeCell ref="V39:X39"/>
    <mergeCell ref="Y39:Z39"/>
    <mergeCell ref="AA39:AC39"/>
    <mergeCell ref="CG40:CH40"/>
    <mergeCell ref="CI40:CK40"/>
    <mergeCell ref="CL40:CM40"/>
    <mergeCell ref="BJ40:BL40"/>
    <mergeCell ref="BM40:BN40"/>
    <mergeCell ref="BO40:BQ40"/>
    <mergeCell ref="BR40:BS40"/>
    <mergeCell ref="BT40:BV40"/>
    <mergeCell ref="BW40:BX40"/>
    <mergeCell ref="AU40:AW40"/>
    <mergeCell ref="AX40:AY40"/>
    <mergeCell ref="AZ40:BB40"/>
    <mergeCell ref="BC40:BD40"/>
    <mergeCell ref="BE40:BG40"/>
    <mergeCell ref="BH40:BI40"/>
    <mergeCell ref="AF40:AH40"/>
    <mergeCell ref="AI40:AJ40"/>
    <mergeCell ref="AK40:AM40"/>
    <mergeCell ref="AN40:AO40"/>
    <mergeCell ref="AP40:AR40"/>
    <mergeCell ref="AS40:AT40"/>
    <mergeCell ref="AS41:AT41"/>
    <mergeCell ref="AU41:AW41"/>
    <mergeCell ref="T41:U41"/>
    <mergeCell ref="V41:X41"/>
    <mergeCell ref="Y41:Z41"/>
    <mergeCell ref="AA41:AC41"/>
    <mergeCell ref="AD41:AE41"/>
    <mergeCell ref="AF41:AH41"/>
    <mergeCell ref="A41:F41"/>
    <mergeCell ref="G41:I41"/>
    <mergeCell ref="J41:K41"/>
    <mergeCell ref="L41:N41"/>
    <mergeCell ref="O41:P41"/>
    <mergeCell ref="Q41:S41"/>
    <mergeCell ref="BY40:CA40"/>
    <mergeCell ref="CB40:CC40"/>
    <mergeCell ref="CD40:CF40"/>
    <mergeCell ref="Q40:S40"/>
    <mergeCell ref="T40:U40"/>
    <mergeCell ref="V40:X40"/>
    <mergeCell ref="Y40:Z40"/>
    <mergeCell ref="AA40:AC40"/>
    <mergeCell ref="AD40:AE40"/>
    <mergeCell ref="Q42:S42"/>
    <mergeCell ref="T42:U42"/>
    <mergeCell ref="V42:X42"/>
    <mergeCell ref="Y42:Z42"/>
    <mergeCell ref="AA42:AC42"/>
    <mergeCell ref="AD42:AE42"/>
    <mergeCell ref="CB41:CC41"/>
    <mergeCell ref="CD41:CF41"/>
    <mergeCell ref="CG41:CH41"/>
    <mergeCell ref="CI41:CK41"/>
    <mergeCell ref="CL41:CM41"/>
    <mergeCell ref="A42:F42"/>
    <mergeCell ref="G42:I42"/>
    <mergeCell ref="J42:K42"/>
    <mergeCell ref="L42:N42"/>
    <mergeCell ref="O42:P42"/>
    <mergeCell ref="BM41:BN41"/>
    <mergeCell ref="BO41:BQ41"/>
    <mergeCell ref="BR41:BS41"/>
    <mergeCell ref="BT41:BV41"/>
    <mergeCell ref="BW41:BX41"/>
    <mergeCell ref="BY41:CA41"/>
    <mergeCell ref="AX41:AY41"/>
    <mergeCell ref="AZ41:BB41"/>
    <mergeCell ref="BC41:BD41"/>
    <mergeCell ref="BE41:BG41"/>
    <mergeCell ref="BH41:BI41"/>
    <mergeCell ref="BJ41:BL41"/>
    <mergeCell ref="AI41:AJ41"/>
    <mergeCell ref="AK41:AM41"/>
    <mergeCell ref="AN41:AO41"/>
    <mergeCell ref="AP41:AR41"/>
    <mergeCell ref="AD43:AE43"/>
    <mergeCell ref="AF43:AH43"/>
    <mergeCell ref="A43:F43"/>
    <mergeCell ref="G43:I43"/>
    <mergeCell ref="J43:K43"/>
    <mergeCell ref="L43:N43"/>
    <mergeCell ref="O43:P43"/>
    <mergeCell ref="Q43:S43"/>
    <mergeCell ref="BY42:CA42"/>
    <mergeCell ref="CB42:CC42"/>
    <mergeCell ref="CD42:CF42"/>
    <mergeCell ref="CG42:CH42"/>
    <mergeCell ref="CI42:CK42"/>
    <mergeCell ref="CL42:CM42"/>
    <mergeCell ref="BJ42:BL42"/>
    <mergeCell ref="BM42:BN42"/>
    <mergeCell ref="BO42:BQ42"/>
    <mergeCell ref="BR42:BS42"/>
    <mergeCell ref="BT42:BV42"/>
    <mergeCell ref="BW42:BX42"/>
    <mergeCell ref="AU42:AW42"/>
    <mergeCell ref="AX42:AY42"/>
    <mergeCell ref="AZ42:BB42"/>
    <mergeCell ref="BC42:BD42"/>
    <mergeCell ref="BE42:BG42"/>
    <mergeCell ref="BH42:BI42"/>
    <mergeCell ref="AF42:AH42"/>
    <mergeCell ref="AI42:AJ42"/>
    <mergeCell ref="AK42:AM42"/>
    <mergeCell ref="AN42:AO42"/>
    <mergeCell ref="AP42:AR42"/>
    <mergeCell ref="AS42:AT42"/>
    <mergeCell ref="CB43:CC43"/>
    <mergeCell ref="CD43:CF43"/>
    <mergeCell ref="CG43:CH43"/>
    <mergeCell ref="CI43:CK43"/>
    <mergeCell ref="CL43:CM43"/>
    <mergeCell ref="A44:F44"/>
    <mergeCell ref="G44:I44"/>
    <mergeCell ref="J44:K44"/>
    <mergeCell ref="L44:N44"/>
    <mergeCell ref="O44:P44"/>
    <mergeCell ref="BM43:BN43"/>
    <mergeCell ref="BO43:BQ43"/>
    <mergeCell ref="BR43:BS43"/>
    <mergeCell ref="BT43:BV43"/>
    <mergeCell ref="BW43:BX43"/>
    <mergeCell ref="BY43:CA43"/>
    <mergeCell ref="AX43:AY43"/>
    <mergeCell ref="AZ43:BB43"/>
    <mergeCell ref="BC43:BD43"/>
    <mergeCell ref="BE43:BG43"/>
    <mergeCell ref="BH43:BI43"/>
    <mergeCell ref="BJ43:BL43"/>
    <mergeCell ref="AI43:AJ43"/>
    <mergeCell ref="AK43:AM43"/>
    <mergeCell ref="AN43:AO43"/>
    <mergeCell ref="AP43:AR43"/>
    <mergeCell ref="AS43:AT43"/>
    <mergeCell ref="AU43:AW43"/>
    <mergeCell ref="T43:U43"/>
    <mergeCell ref="V43:X43"/>
    <mergeCell ref="Y43:Z43"/>
    <mergeCell ref="AA43:AC43"/>
    <mergeCell ref="CG44:CH44"/>
    <mergeCell ref="CI44:CK44"/>
    <mergeCell ref="CL44:CM44"/>
    <mergeCell ref="BJ44:BL44"/>
    <mergeCell ref="BM44:BN44"/>
    <mergeCell ref="BO44:BQ44"/>
    <mergeCell ref="BR44:BS44"/>
    <mergeCell ref="BT44:BV44"/>
    <mergeCell ref="BW44:BX44"/>
    <mergeCell ref="AU44:AW44"/>
    <mergeCell ref="AX44:AY44"/>
    <mergeCell ref="AZ44:BB44"/>
    <mergeCell ref="BC44:BD44"/>
    <mergeCell ref="BE44:BG44"/>
    <mergeCell ref="BH44:BI44"/>
    <mergeCell ref="AF44:AH44"/>
    <mergeCell ref="AI44:AJ44"/>
    <mergeCell ref="AK44:AM44"/>
    <mergeCell ref="AN44:AO44"/>
    <mergeCell ref="AP44:AR44"/>
    <mergeCell ref="AS44:AT44"/>
    <mergeCell ref="AS45:AT45"/>
    <mergeCell ref="AU45:AW45"/>
    <mergeCell ref="T45:U45"/>
    <mergeCell ref="V45:X45"/>
    <mergeCell ref="Y45:Z45"/>
    <mergeCell ref="AA45:AC45"/>
    <mergeCell ref="AD45:AE45"/>
    <mergeCell ref="AF45:AH45"/>
    <mergeCell ref="A45:F45"/>
    <mergeCell ref="G45:I45"/>
    <mergeCell ref="J45:K45"/>
    <mergeCell ref="L45:N45"/>
    <mergeCell ref="O45:P45"/>
    <mergeCell ref="Q45:S45"/>
    <mergeCell ref="BY44:CA44"/>
    <mergeCell ref="CB44:CC44"/>
    <mergeCell ref="CD44:CF44"/>
    <mergeCell ref="Q44:S44"/>
    <mergeCell ref="T44:U44"/>
    <mergeCell ref="V44:X44"/>
    <mergeCell ref="Y44:Z44"/>
    <mergeCell ref="AA44:AC44"/>
    <mergeCell ref="AD44:AE44"/>
    <mergeCell ref="Q46:S46"/>
    <mergeCell ref="T46:U46"/>
    <mergeCell ref="V46:X46"/>
    <mergeCell ref="Y46:Z46"/>
    <mergeCell ref="AA46:AC46"/>
    <mergeCell ref="AD46:AE46"/>
    <mergeCell ref="CB45:CC45"/>
    <mergeCell ref="CD45:CF45"/>
    <mergeCell ref="CG45:CH45"/>
    <mergeCell ref="CI45:CK45"/>
    <mergeCell ref="CL45:CM45"/>
    <mergeCell ref="A46:F46"/>
    <mergeCell ref="G46:I46"/>
    <mergeCell ref="J46:K46"/>
    <mergeCell ref="L46:N46"/>
    <mergeCell ref="O46:P46"/>
    <mergeCell ref="BM45:BN45"/>
    <mergeCell ref="BO45:BQ45"/>
    <mergeCell ref="BR45:BS45"/>
    <mergeCell ref="BT45:BV45"/>
    <mergeCell ref="BW45:BX45"/>
    <mergeCell ref="BY45:CA45"/>
    <mergeCell ref="AX45:AY45"/>
    <mergeCell ref="AZ45:BB45"/>
    <mergeCell ref="BC45:BD45"/>
    <mergeCell ref="BE45:BG45"/>
    <mergeCell ref="BH45:BI45"/>
    <mergeCell ref="BJ45:BL45"/>
    <mergeCell ref="AI45:AJ45"/>
    <mergeCell ref="AK45:AM45"/>
    <mergeCell ref="AN45:AO45"/>
    <mergeCell ref="AP45:AR45"/>
    <mergeCell ref="AD47:AE47"/>
    <mergeCell ref="AF47:AH47"/>
    <mergeCell ref="A47:F47"/>
    <mergeCell ref="G47:I47"/>
    <mergeCell ref="J47:K47"/>
    <mergeCell ref="L47:N47"/>
    <mergeCell ref="O47:P47"/>
    <mergeCell ref="Q47:S47"/>
    <mergeCell ref="BY46:CA46"/>
    <mergeCell ref="CB46:CC46"/>
    <mergeCell ref="CD46:CF46"/>
    <mergeCell ref="CG46:CH46"/>
    <mergeCell ref="CI46:CK46"/>
    <mergeCell ref="CL46:CM46"/>
    <mergeCell ref="BJ46:BL46"/>
    <mergeCell ref="BM46:BN46"/>
    <mergeCell ref="BO46:BQ46"/>
    <mergeCell ref="BR46:BS46"/>
    <mergeCell ref="BT46:BV46"/>
    <mergeCell ref="BW46:BX46"/>
    <mergeCell ref="AU46:AW46"/>
    <mergeCell ref="AX46:AY46"/>
    <mergeCell ref="AZ46:BB46"/>
    <mergeCell ref="BC46:BD46"/>
    <mergeCell ref="BE46:BG46"/>
    <mergeCell ref="BH46:BI46"/>
    <mergeCell ref="AF46:AH46"/>
    <mergeCell ref="AI46:AJ46"/>
    <mergeCell ref="AK46:AM46"/>
    <mergeCell ref="AN46:AO46"/>
    <mergeCell ref="AP46:AR46"/>
    <mergeCell ref="AS46:AT46"/>
    <mergeCell ref="CB47:CC47"/>
    <mergeCell ref="CD47:CF47"/>
    <mergeCell ref="CG47:CH47"/>
    <mergeCell ref="CI47:CK47"/>
    <mergeCell ref="CL47:CM47"/>
    <mergeCell ref="A52:F52"/>
    <mergeCell ref="G52:K52"/>
    <mergeCell ref="L52:N53"/>
    <mergeCell ref="O52:Q53"/>
    <mergeCell ref="R52:T53"/>
    <mergeCell ref="BM47:BN47"/>
    <mergeCell ref="BO47:BQ47"/>
    <mergeCell ref="BR47:BS47"/>
    <mergeCell ref="BT47:BV47"/>
    <mergeCell ref="BW47:BX47"/>
    <mergeCell ref="BY47:CA47"/>
    <mergeCell ref="AX47:AY47"/>
    <mergeCell ref="AZ47:BB47"/>
    <mergeCell ref="BC47:BD47"/>
    <mergeCell ref="BE47:BG47"/>
    <mergeCell ref="BH47:BI47"/>
    <mergeCell ref="BJ47:BL47"/>
    <mergeCell ref="AI47:AJ47"/>
    <mergeCell ref="AK47:AM47"/>
    <mergeCell ref="AN47:AO47"/>
    <mergeCell ref="AP47:AR47"/>
    <mergeCell ref="AS47:AT47"/>
    <mergeCell ref="AU47:AW47"/>
    <mergeCell ref="T47:U47"/>
    <mergeCell ref="V47:X47"/>
    <mergeCell ref="Y47:Z47"/>
    <mergeCell ref="AA47:AC47"/>
    <mergeCell ref="BV52:BX53"/>
    <mergeCell ref="BY52:CA53"/>
    <mergeCell ref="CB52:CD53"/>
    <mergeCell ref="CE52:CG53"/>
    <mergeCell ref="CH52:CI53"/>
    <mergeCell ref="A53:F53"/>
    <mergeCell ref="G53:I53"/>
    <mergeCell ref="J53:K53"/>
    <mergeCell ref="AF53:AK53"/>
    <mergeCell ref="BP53:BU53"/>
    <mergeCell ref="AO52:AQ53"/>
    <mergeCell ref="BA52:BC53"/>
    <mergeCell ref="BD52:BF53"/>
    <mergeCell ref="AU52:AW53"/>
    <mergeCell ref="AX52:AY53"/>
    <mergeCell ref="BP52:BU52"/>
    <mergeCell ref="U52:W53"/>
    <mergeCell ref="X52:Z53"/>
    <mergeCell ref="AA52:AB53"/>
    <mergeCell ref="AC52:AD53"/>
    <mergeCell ref="AF52:AK52"/>
    <mergeCell ref="AL52:AN53"/>
    <mergeCell ref="CB54:CD54"/>
    <mergeCell ref="CE54:CG54"/>
    <mergeCell ref="CH54:CI54"/>
    <mergeCell ref="A55:F55"/>
    <mergeCell ref="G55:I55"/>
    <mergeCell ref="J55:K55"/>
    <mergeCell ref="L55:N55"/>
    <mergeCell ref="O55:Q55"/>
    <mergeCell ref="AO54:AQ54"/>
    <mergeCell ref="BA54:BC54"/>
    <mergeCell ref="BD54:BF54"/>
    <mergeCell ref="AU54:AW54"/>
    <mergeCell ref="AX54:AY54"/>
    <mergeCell ref="BP54:BU54"/>
    <mergeCell ref="U54:W54"/>
    <mergeCell ref="X54:Z54"/>
    <mergeCell ref="AA54:AB54"/>
    <mergeCell ref="AC54:AD54"/>
    <mergeCell ref="AF54:AK54"/>
    <mergeCell ref="AL54:AN54"/>
    <mergeCell ref="A54:F54"/>
    <mergeCell ref="G54:I54"/>
    <mergeCell ref="J54:K54"/>
    <mergeCell ref="L54:N54"/>
    <mergeCell ref="O54:Q54"/>
    <mergeCell ref="R54:T54"/>
    <mergeCell ref="BP55:BU55"/>
    <mergeCell ref="BV55:BX55"/>
    <mergeCell ref="BY55:CA55"/>
    <mergeCell ref="CB55:CD55"/>
    <mergeCell ref="AL55:AN55"/>
    <mergeCell ref="AO55:AQ55"/>
    <mergeCell ref="BA55:BC55"/>
    <mergeCell ref="BD55:BF55"/>
    <mergeCell ref="AU55:AW55"/>
    <mergeCell ref="AX55:AY55"/>
    <mergeCell ref="R55:T55"/>
    <mergeCell ref="U55:W55"/>
    <mergeCell ref="X55:Z55"/>
    <mergeCell ref="AA55:AB55"/>
    <mergeCell ref="AC55:AD55"/>
    <mergeCell ref="AF55:AK55"/>
    <mergeCell ref="BV56:BX56"/>
    <mergeCell ref="BY56:CA56"/>
    <mergeCell ref="CB56:CD56"/>
    <mergeCell ref="CE56:CG56"/>
    <mergeCell ref="CH56:CI56"/>
    <mergeCell ref="AR55:AT55"/>
    <mergeCell ref="BG55:BI55"/>
    <mergeCell ref="BJ55:BK55"/>
    <mergeCell ref="AO56:AQ56"/>
    <mergeCell ref="BA56:BC56"/>
    <mergeCell ref="BD56:BF56"/>
    <mergeCell ref="AU56:AW56"/>
    <mergeCell ref="AX56:AY56"/>
    <mergeCell ref="BP56:BU56"/>
    <mergeCell ref="U56:W56"/>
    <mergeCell ref="X56:Z56"/>
    <mergeCell ref="AA56:AB56"/>
    <mergeCell ref="AC56:AD56"/>
    <mergeCell ref="AF56:AK56"/>
    <mergeCell ref="AL56:AN56"/>
    <mergeCell ref="A56:F56"/>
    <mergeCell ref="G56:I56"/>
    <mergeCell ref="J56:K56"/>
    <mergeCell ref="L56:N56"/>
    <mergeCell ref="O56:Q56"/>
    <mergeCell ref="R56:T56"/>
    <mergeCell ref="AR56:AT56"/>
    <mergeCell ref="BG56:BI56"/>
    <mergeCell ref="BJ56:BK56"/>
    <mergeCell ref="AL57:AN57"/>
    <mergeCell ref="AO57:AQ57"/>
    <mergeCell ref="BA57:BC57"/>
    <mergeCell ref="BD57:BF57"/>
    <mergeCell ref="AU57:AW57"/>
    <mergeCell ref="AX57:AY57"/>
    <mergeCell ref="R57:T57"/>
    <mergeCell ref="U57:W57"/>
    <mergeCell ref="X57:Z57"/>
    <mergeCell ref="AA57:AB57"/>
    <mergeCell ref="AC57:AD57"/>
    <mergeCell ref="AF57:AK57"/>
    <mergeCell ref="AR57:AT57"/>
    <mergeCell ref="BG57:BI57"/>
    <mergeCell ref="BJ57:BK57"/>
    <mergeCell ref="A57:F57"/>
    <mergeCell ref="G57:I57"/>
    <mergeCell ref="J57:K57"/>
    <mergeCell ref="L57:N57"/>
    <mergeCell ref="O57:Q57"/>
    <mergeCell ref="A61:F61"/>
    <mergeCell ref="A62:F62"/>
    <mergeCell ref="A63:F63"/>
    <mergeCell ref="A64:F64"/>
    <mergeCell ref="A65:F65"/>
    <mergeCell ref="A66:F66"/>
    <mergeCell ref="BV58:BX58"/>
    <mergeCell ref="BY58:CA58"/>
    <mergeCell ref="CB58:CD58"/>
    <mergeCell ref="CE58:CG58"/>
    <mergeCell ref="CH58:CI58"/>
    <mergeCell ref="A60:F60"/>
    <mergeCell ref="AO58:AQ58"/>
    <mergeCell ref="BA58:BC58"/>
    <mergeCell ref="BD58:BF58"/>
    <mergeCell ref="AU58:AW58"/>
    <mergeCell ref="AX58:AY58"/>
    <mergeCell ref="BP58:BU58"/>
    <mergeCell ref="U58:W58"/>
    <mergeCell ref="X58:Z58"/>
    <mergeCell ref="AA58:AB58"/>
    <mergeCell ref="AC58:AD58"/>
    <mergeCell ref="AF58:AK58"/>
    <mergeCell ref="AL58:AN58"/>
    <mergeCell ref="A58:F58"/>
    <mergeCell ref="G58:I58"/>
    <mergeCell ref="J58:K58"/>
    <mergeCell ref="L58:N58"/>
    <mergeCell ref="O58:Q58"/>
    <mergeCell ref="R58:T58"/>
    <mergeCell ref="AR58:AT58"/>
    <mergeCell ref="BG58:BI58"/>
    <mergeCell ref="A74:F74"/>
    <mergeCell ref="G74:K74"/>
    <mergeCell ref="L74:O74"/>
    <mergeCell ref="P74:T74"/>
    <mergeCell ref="U74:X74"/>
    <mergeCell ref="Y74:AD74"/>
    <mergeCell ref="A73:F73"/>
    <mergeCell ref="G73:K73"/>
    <mergeCell ref="L73:O73"/>
    <mergeCell ref="P73:T73"/>
    <mergeCell ref="U73:X73"/>
    <mergeCell ref="Y73:AD73"/>
    <mergeCell ref="A71:F71"/>
    <mergeCell ref="G71:K72"/>
    <mergeCell ref="L71:O72"/>
    <mergeCell ref="P71:T72"/>
    <mergeCell ref="U71:X72"/>
    <mergeCell ref="Y71:AD72"/>
    <mergeCell ref="A72:F72"/>
    <mergeCell ref="Y79:AD80"/>
    <mergeCell ref="A77:F77"/>
    <mergeCell ref="G77:K77"/>
    <mergeCell ref="L77:O77"/>
    <mergeCell ref="P77:T77"/>
    <mergeCell ref="U77:X77"/>
    <mergeCell ref="Y77:AD77"/>
    <mergeCell ref="A76:F76"/>
    <mergeCell ref="G76:K76"/>
    <mergeCell ref="L76:O76"/>
    <mergeCell ref="P76:T76"/>
    <mergeCell ref="U76:X76"/>
    <mergeCell ref="Y76:AD76"/>
    <mergeCell ref="A75:F75"/>
    <mergeCell ref="G75:K75"/>
    <mergeCell ref="L75:O75"/>
    <mergeCell ref="P75:T75"/>
    <mergeCell ref="U75:X75"/>
    <mergeCell ref="Y75:AD75"/>
    <mergeCell ref="U81:X81"/>
    <mergeCell ref="Y81:AD81"/>
    <mergeCell ref="CU79:CW80"/>
    <mergeCell ref="CX79:CZ80"/>
    <mergeCell ref="A80:F80"/>
    <mergeCell ref="AF80:AK80"/>
    <mergeCell ref="AX80:BC80"/>
    <mergeCell ref="BQ80:BV80"/>
    <mergeCell ref="CI80:CN80"/>
    <mergeCell ref="BZ79:CB80"/>
    <mergeCell ref="CC79:CE80"/>
    <mergeCell ref="CF79:CH80"/>
    <mergeCell ref="CI79:CN79"/>
    <mergeCell ref="CO79:CQ80"/>
    <mergeCell ref="CR79:CT80"/>
    <mergeCell ref="BD79:BF80"/>
    <mergeCell ref="BG79:BI80"/>
    <mergeCell ref="BJ79:BL80"/>
    <mergeCell ref="BM79:BO80"/>
    <mergeCell ref="BQ79:BV79"/>
    <mergeCell ref="BW79:BY80"/>
    <mergeCell ref="AF79:AK79"/>
    <mergeCell ref="AL79:AN80"/>
    <mergeCell ref="AO79:AQ80"/>
    <mergeCell ref="AR79:AT80"/>
    <mergeCell ref="AU79:AW80"/>
    <mergeCell ref="AX79:BC79"/>
    <mergeCell ref="A79:F79"/>
    <mergeCell ref="G79:K80"/>
    <mergeCell ref="L79:O80"/>
    <mergeCell ref="P79:T80"/>
    <mergeCell ref="U79:X80"/>
    <mergeCell ref="CU81:CW81"/>
    <mergeCell ref="CX81:CZ81"/>
    <mergeCell ref="A82:F82"/>
    <mergeCell ref="G82:K82"/>
    <mergeCell ref="L82:O82"/>
    <mergeCell ref="P82:T82"/>
    <mergeCell ref="U82:X82"/>
    <mergeCell ref="Y82:AD82"/>
    <mergeCell ref="AF82:AK82"/>
    <mergeCell ref="AL82:AN82"/>
    <mergeCell ref="BZ81:CB81"/>
    <mergeCell ref="CC81:CE81"/>
    <mergeCell ref="CF81:CH81"/>
    <mergeCell ref="CI81:CN81"/>
    <mergeCell ref="CO81:CQ81"/>
    <mergeCell ref="CR81:CT81"/>
    <mergeCell ref="BD81:BF81"/>
    <mergeCell ref="BG81:BI81"/>
    <mergeCell ref="BJ81:BL81"/>
    <mergeCell ref="BM81:BO81"/>
    <mergeCell ref="BQ81:BV81"/>
    <mergeCell ref="BW81:BY81"/>
    <mergeCell ref="AF81:AK81"/>
    <mergeCell ref="AL81:AN81"/>
    <mergeCell ref="AO81:AQ81"/>
    <mergeCell ref="AR81:AT81"/>
    <mergeCell ref="AU81:AW81"/>
    <mergeCell ref="AX81:BC81"/>
    <mergeCell ref="A81:F81"/>
    <mergeCell ref="G81:K81"/>
    <mergeCell ref="L81:O81"/>
    <mergeCell ref="P81:T81"/>
    <mergeCell ref="A83:F83"/>
    <mergeCell ref="G83:K83"/>
    <mergeCell ref="L83:O83"/>
    <mergeCell ref="P83:T83"/>
    <mergeCell ref="U83:X83"/>
    <mergeCell ref="Y83:AD83"/>
    <mergeCell ref="CF82:CH82"/>
    <mergeCell ref="CI82:CN82"/>
    <mergeCell ref="CO82:CQ82"/>
    <mergeCell ref="CR82:CT82"/>
    <mergeCell ref="CU82:CW82"/>
    <mergeCell ref="CX82:CZ82"/>
    <mergeCell ref="BJ82:BL82"/>
    <mergeCell ref="BM82:BO82"/>
    <mergeCell ref="BQ82:BV82"/>
    <mergeCell ref="BW82:BY82"/>
    <mergeCell ref="BZ82:CB82"/>
    <mergeCell ref="CC82:CE82"/>
    <mergeCell ref="AO82:AQ82"/>
    <mergeCell ref="AR82:AT82"/>
    <mergeCell ref="AU82:AW82"/>
    <mergeCell ref="AX82:BC82"/>
    <mergeCell ref="BD82:BF82"/>
    <mergeCell ref="BG82:BI82"/>
    <mergeCell ref="CU83:CW83"/>
    <mergeCell ref="CX83:CZ83"/>
    <mergeCell ref="U84:X84"/>
    <mergeCell ref="Y84:AD84"/>
    <mergeCell ref="AF84:AK84"/>
    <mergeCell ref="AL84:AN84"/>
    <mergeCell ref="BZ83:CB83"/>
    <mergeCell ref="CC83:CE83"/>
    <mergeCell ref="CF83:CH83"/>
    <mergeCell ref="CI83:CN83"/>
    <mergeCell ref="CO83:CQ83"/>
    <mergeCell ref="CR83:CT83"/>
    <mergeCell ref="BD83:BF83"/>
    <mergeCell ref="BG83:BI83"/>
    <mergeCell ref="BJ83:BL83"/>
    <mergeCell ref="BM83:BO83"/>
    <mergeCell ref="BQ83:BV83"/>
    <mergeCell ref="BW83:BY83"/>
    <mergeCell ref="AF83:AK83"/>
    <mergeCell ref="AL83:AN83"/>
    <mergeCell ref="AO83:AQ83"/>
    <mergeCell ref="AR83:AT83"/>
    <mergeCell ref="AU83:AW83"/>
    <mergeCell ref="AX83:BC83"/>
    <mergeCell ref="A85:F85"/>
    <mergeCell ref="G85:K85"/>
    <mergeCell ref="L85:O85"/>
    <mergeCell ref="P85:T85"/>
    <mergeCell ref="A88:F88"/>
    <mergeCell ref="AF88:AK88"/>
    <mergeCell ref="U85:X85"/>
    <mergeCell ref="Y85:AD85"/>
    <mergeCell ref="CF84:CH84"/>
    <mergeCell ref="CI84:CN84"/>
    <mergeCell ref="CO84:CQ84"/>
    <mergeCell ref="CR84:CT84"/>
    <mergeCell ref="CU84:CW84"/>
    <mergeCell ref="CX84:CZ84"/>
    <mergeCell ref="BJ84:BL84"/>
    <mergeCell ref="BM84:BO84"/>
    <mergeCell ref="BQ84:BV84"/>
    <mergeCell ref="BW84:BY84"/>
    <mergeCell ref="BZ84:CB84"/>
    <mergeCell ref="CC84:CE84"/>
    <mergeCell ref="AO84:AQ84"/>
    <mergeCell ref="AR84:AT84"/>
    <mergeCell ref="AU84:AW84"/>
    <mergeCell ref="AX84:BC84"/>
    <mergeCell ref="BD84:BF84"/>
    <mergeCell ref="BG84:BI84"/>
    <mergeCell ref="CU85:CW85"/>
    <mergeCell ref="CX85:CZ85"/>
    <mergeCell ref="A84:F84"/>
    <mergeCell ref="G84:K84"/>
    <mergeCell ref="L84:O84"/>
    <mergeCell ref="P84:T84"/>
    <mergeCell ref="CR89:CT89"/>
    <mergeCell ref="CU89:CW89"/>
    <mergeCell ref="CX89:CZ89"/>
    <mergeCell ref="A87:F87"/>
    <mergeCell ref="G87:K88"/>
    <mergeCell ref="L87:O88"/>
    <mergeCell ref="P87:T88"/>
    <mergeCell ref="U87:X88"/>
    <mergeCell ref="Y87:AD88"/>
    <mergeCell ref="AF87:AK87"/>
    <mergeCell ref="AL87:AN88"/>
    <mergeCell ref="BZ85:CB85"/>
    <mergeCell ref="CC85:CE85"/>
    <mergeCell ref="CF85:CH85"/>
    <mergeCell ref="CI85:CN85"/>
    <mergeCell ref="CO85:CQ85"/>
    <mergeCell ref="CR85:CT85"/>
    <mergeCell ref="BD85:BF85"/>
    <mergeCell ref="BG85:BI85"/>
    <mergeCell ref="BJ85:BL85"/>
    <mergeCell ref="BM85:BO85"/>
    <mergeCell ref="BQ85:BV85"/>
    <mergeCell ref="BW85:BY85"/>
    <mergeCell ref="AF85:AK85"/>
    <mergeCell ref="AL85:AN85"/>
    <mergeCell ref="AO85:AQ85"/>
    <mergeCell ref="AR85:AT85"/>
    <mergeCell ref="AU85:AW85"/>
    <mergeCell ref="AX85:BC85"/>
    <mergeCell ref="AX88:BC88"/>
    <mergeCell ref="BQ88:BV88"/>
    <mergeCell ref="CI88:CN88"/>
    <mergeCell ref="CF87:CH88"/>
    <mergeCell ref="CI87:CN87"/>
    <mergeCell ref="CO87:CQ88"/>
    <mergeCell ref="CR87:CT88"/>
    <mergeCell ref="CU87:CW88"/>
    <mergeCell ref="CX87:CZ88"/>
    <mergeCell ref="BJ87:BL88"/>
    <mergeCell ref="BM87:BO88"/>
    <mergeCell ref="BQ87:BV87"/>
    <mergeCell ref="BW87:BY88"/>
    <mergeCell ref="BZ87:CB88"/>
    <mergeCell ref="CC87:CE88"/>
    <mergeCell ref="AO87:AQ88"/>
    <mergeCell ref="AR87:AT88"/>
    <mergeCell ref="AU87:AW88"/>
    <mergeCell ref="AX87:BC87"/>
    <mergeCell ref="BD87:BF88"/>
    <mergeCell ref="BG87:BI88"/>
    <mergeCell ref="A90:F90"/>
    <mergeCell ref="G90:K90"/>
    <mergeCell ref="L90:O90"/>
    <mergeCell ref="P90:T90"/>
    <mergeCell ref="U90:X90"/>
    <mergeCell ref="Y90:AD90"/>
    <mergeCell ref="AF90:AK90"/>
    <mergeCell ref="BW89:BY89"/>
    <mergeCell ref="BZ89:CB89"/>
    <mergeCell ref="CC89:CE89"/>
    <mergeCell ref="CF89:CH89"/>
    <mergeCell ref="CI89:CN89"/>
    <mergeCell ref="CO89:CQ89"/>
    <mergeCell ref="AX89:BC89"/>
    <mergeCell ref="BD89:BF89"/>
    <mergeCell ref="BG89:BI89"/>
    <mergeCell ref="BJ89:BL89"/>
    <mergeCell ref="BM89:BO89"/>
    <mergeCell ref="BQ89:BV89"/>
    <mergeCell ref="Y89:AD89"/>
    <mergeCell ref="AF89:AK89"/>
    <mergeCell ref="AL89:AN89"/>
    <mergeCell ref="AO89:AQ89"/>
    <mergeCell ref="AR89:AT89"/>
    <mergeCell ref="AU89:AW89"/>
    <mergeCell ref="A89:F89"/>
    <mergeCell ref="G89:K89"/>
    <mergeCell ref="L89:O89"/>
    <mergeCell ref="P89:T89"/>
    <mergeCell ref="U89:X89"/>
    <mergeCell ref="CX90:CZ90"/>
    <mergeCell ref="A91:F91"/>
    <mergeCell ref="G91:K91"/>
    <mergeCell ref="L91:O91"/>
    <mergeCell ref="P91:T91"/>
    <mergeCell ref="U91:X91"/>
    <mergeCell ref="Y91:AD91"/>
    <mergeCell ref="AF91:AK91"/>
    <mergeCell ref="AL91:AN91"/>
    <mergeCell ref="AO91:AQ91"/>
    <mergeCell ref="CC90:CE90"/>
    <mergeCell ref="CF90:CH90"/>
    <mergeCell ref="CI90:CN90"/>
    <mergeCell ref="CO90:CQ90"/>
    <mergeCell ref="CR90:CT90"/>
    <mergeCell ref="CU90:CW90"/>
    <mergeCell ref="BG90:BI90"/>
    <mergeCell ref="BJ90:BL90"/>
    <mergeCell ref="BM90:BO90"/>
    <mergeCell ref="BQ90:BV90"/>
    <mergeCell ref="BW90:BY90"/>
    <mergeCell ref="BZ90:CB90"/>
    <mergeCell ref="AL90:AN90"/>
    <mergeCell ref="AO90:AQ90"/>
    <mergeCell ref="AR90:AT90"/>
    <mergeCell ref="AU90:AW90"/>
    <mergeCell ref="AX90:BC90"/>
    <mergeCell ref="BD90:BF90"/>
    <mergeCell ref="CI91:CN91"/>
    <mergeCell ref="CO91:CQ91"/>
    <mergeCell ref="CR91:CT91"/>
    <mergeCell ref="CU91:CW91"/>
    <mergeCell ref="CX91:CZ91"/>
    <mergeCell ref="A92:F92"/>
    <mergeCell ref="G92:K92"/>
    <mergeCell ref="L92:O92"/>
    <mergeCell ref="P92:T92"/>
    <mergeCell ref="U92:X92"/>
    <mergeCell ref="BM91:BO91"/>
    <mergeCell ref="BQ91:BV91"/>
    <mergeCell ref="BW91:BY91"/>
    <mergeCell ref="BZ91:CB91"/>
    <mergeCell ref="CC91:CE91"/>
    <mergeCell ref="CF91:CH91"/>
    <mergeCell ref="AR91:AT91"/>
    <mergeCell ref="AU91:AW91"/>
    <mergeCell ref="AX91:BC91"/>
    <mergeCell ref="BD91:BF91"/>
    <mergeCell ref="BG91:BI91"/>
    <mergeCell ref="BJ91:BL91"/>
    <mergeCell ref="CR92:CT92"/>
    <mergeCell ref="CU92:CW92"/>
    <mergeCell ref="CX92:CZ92"/>
    <mergeCell ref="A93:F93"/>
    <mergeCell ref="G93:K93"/>
    <mergeCell ref="L93:O93"/>
    <mergeCell ref="P93:T93"/>
    <mergeCell ref="U93:X93"/>
    <mergeCell ref="Y93:AD93"/>
    <mergeCell ref="AF93:AK93"/>
    <mergeCell ref="BW92:BY92"/>
    <mergeCell ref="BZ92:CB92"/>
    <mergeCell ref="CC92:CE92"/>
    <mergeCell ref="CF92:CH92"/>
    <mergeCell ref="CI92:CN92"/>
    <mergeCell ref="CO92:CQ92"/>
    <mergeCell ref="AX92:BC92"/>
    <mergeCell ref="BD92:BF92"/>
    <mergeCell ref="BG92:BI92"/>
    <mergeCell ref="BJ92:BL92"/>
    <mergeCell ref="BM92:BO92"/>
    <mergeCell ref="BQ92:BV92"/>
    <mergeCell ref="Y92:AD92"/>
    <mergeCell ref="AF92:AK92"/>
    <mergeCell ref="AL92:AN92"/>
    <mergeCell ref="AO92:AQ92"/>
    <mergeCell ref="AR92:AT92"/>
    <mergeCell ref="AU92:AW92"/>
    <mergeCell ref="CX93:CZ93"/>
    <mergeCell ref="A97:F98"/>
    <mergeCell ref="G97:K97"/>
    <mergeCell ref="L97:P97"/>
    <mergeCell ref="Q97:U97"/>
    <mergeCell ref="V97:Z97"/>
    <mergeCell ref="AA97:AE97"/>
    <mergeCell ref="AF97:AJ97"/>
    <mergeCell ref="AK97:AO97"/>
    <mergeCell ref="AP97:AT97"/>
    <mergeCell ref="CC93:CE93"/>
    <mergeCell ref="CF93:CH93"/>
    <mergeCell ref="CI93:CN93"/>
    <mergeCell ref="CO93:CQ93"/>
    <mergeCell ref="CR93:CT93"/>
    <mergeCell ref="CU93:CW93"/>
    <mergeCell ref="BG93:BI93"/>
    <mergeCell ref="BJ93:BL93"/>
    <mergeCell ref="BM93:BO93"/>
    <mergeCell ref="BQ93:BV93"/>
    <mergeCell ref="BW93:BY93"/>
    <mergeCell ref="BZ93:CB93"/>
    <mergeCell ref="AL93:AN93"/>
    <mergeCell ref="AO93:AQ93"/>
    <mergeCell ref="AR93:AT93"/>
    <mergeCell ref="AU93:AW93"/>
    <mergeCell ref="AX93:BC93"/>
    <mergeCell ref="BD93:BF93"/>
    <mergeCell ref="AI98:AJ98"/>
    <mergeCell ref="AK98:AM98"/>
    <mergeCell ref="BY97:CC97"/>
    <mergeCell ref="CD97:CH97"/>
    <mergeCell ref="CI97:CM97"/>
    <mergeCell ref="G98:I98"/>
    <mergeCell ref="J98:K98"/>
    <mergeCell ref="L98:N98"/>
    <mergeCell ref="O98:P98"/>
    <mergeCell ref="Q98:S98"/>
    <mergeCell ref="T98:U98"/>
    <mergeCell ref="V98:X98"/>
    <mergeCell ref="AU97:AY97"/>
    <mergeCell ref="AZ97:BD97"/>
    <mergeCell ref="BE97:BI97"/>
    <mergeCell ref="BJ97:BN97"/>
    <mergeCell ref="BO97:BS97"/>
    <mergeCell ref="BT97:BX97"/>
    <mergeCell ref="CG98:CH98"/>
    <mergeCell ref="CI98:CK98"/>
    <mergeCell ref="CL98:CM98"/>
    <mergeCell ref="A99:D103"/>
    <mergeCell ref="E99:F99"/>
    <mergeCell ref="G99:I99"/>
    <mergeCell ref="J99:K99"/>
    <mergeCell ref="L99:N99"/>
    <mergeCell ref="O99:P99"/>
    <mergeCell ref="Q99:S99"/>
    <mergeCell ref="BR98:BS98"/>
    <mergeCell ref="BT98:BV98"/>
    <mergeCell ref="BW98:BX98"/>
    <mergeCell ref="BY98:CA98"/>
    <mergeCell ref="CB98:CC98"/>
    <mergeCell ref="CD98:CF98"/>
    <mergeCell ref="BC98:BD98"/>
    <mergeCell ref="BE98:BG98"/>
    <mergeCell ref="BH98:BI98"/>
    <mergeCell ref="BJ98:BL98"/>
    <mergeCell ref="BM98:BN98"/>
    <mergeCell ref="BO98:BQ98"/>
    <mergeCell ref="AN98:AO98"/>
    <mergeCell ref="AP98:AR98"/>
    <mergeCell ref="AS98:AT98"/>
    <mergeCell ref="AU98:AW98"/>
    <mergeCell ref="AX98:AY98"/>
    <mergeCell ref="AZ98:BB98"/>
    <mergeCell ref="Y98:Z98"/>
    <mergeCell ref="AA98:AC98"/>
    <mergeCell ref="AD98:AE98"/>
    <mergeCell ref="AF98:AH98"/>
    <mergeCell ref="E100:F100"/>
    <mergeCell ref="G100:I100"/>
    <mergeCell ref="J100:K100"/>
    <mergeCell ref="L100:N100"/>
    <mergeCell ref="O100:P100"/>
    <mergeCell ref="BM99:BN99"/>
    <mergeCell ref="BO99:BQ99"/>
    <mergeCell ref="BR99:BS99"/>
    <mergeCell ref="BT99:BV99"/>
    <mergeCell ref="BW99:BX99"/>
    <mergeCell ref="BY99:CA99"/>
    <mergeCell ref="AX99:AY99"/>
    <mergeCell ref="AZ99:BB99"/>
    <mergeCell ref="BC99:BD99"/>
    <mergeCell ref="BE99:BG99"/>
    <mergeCell ref="BH99:BI99"/>
    <mergeCell ref="BJ99:BL99"/>
    <mergeCell ref="AI99:AJ99"/>
    <mergeCell ref="AK99:AM99"/>
    <mergeCell ref="AN99:AO99"/>
    <mergeCell ref="AP99:AR99"/>
    <mergeCell ref="AS99:AT99"/>
    <mergeCell ref="AU99:AW99"/>
    <mergeCell ref="T99:U99"/>
    <mergeCell ref="V99:X99"/>
    <mergeCell ref="Y99:Z99"/>
    <mergeCell ref="AA99:AC99"/>
    <mergeCell ref="AD99:AE99"/>
    <mergeCell ref="AF99:AH99"/>
    <mergeCell ref="AF100:AH100"/>
    <mergeCell ref="AI100:AJ100"/>
    <mergeCell ref="AK100:AM100"/>
    <mergeCell ref="AN100:AO100"/>
    <mergeCell ref="AP100:AR100"/>
    <mergeCell ref="AS100:AT100"/>
    <mergeCell ref="Q100:S100"/>
    <mergeCell ref="T100:U100"/>
    <mergeCell ref="V100:X100"/>
    <mergeCell ref="Y100:Z100"/>
    <mergeCell ref="AA100:AC100"/>
    <mergeCell ref="AD100:AE100"/>
    <mergeCell ref="CB99:CC99"/>
    <mergeCell ref="CD99:CF99"/>
    <mergeCell ref="CG99:CH99"/>
    <mergeCell ref="CI99:CK99"/>
    <mergeCell ref="CL99:CM99"/>
    <mergeCell ref="BY100:CA100"/>
    <mergeCell ref="CB100:CC100"/>
    <mergeCell ref="CD100:CF100"/>
    <mergeCell ref="CG100:CH100"/>
    <mergeCell ref="CI100:CK100"/>
    <mergeCell ref="CL100:CM100"/>
    <mergeCell ref="BJ100:BL100"/>
    <mergeCell ref="BM100:BN100"/>
    <mergeCell ref="BO100:BQ100"/>
    <mergeCell ref="BR100:BS100"/>
    <mergeCell ref="BT100:BV100"/>
    <mergeCell ref="BW100:BX100"/>
    <mergeCell ref="AU100:AW100"/>
    <mergeCell ref="AX100:AY100"/>
    <mergeCell ref="AZ100:BB100"/>
    <mergeCell ref="BC100:BD100"/>
    <mergeCell ref="BE100:BG100"/>
    <mergeCell ref="BH100:BI100"/>
    <mergeCell ref="E102:F102"/>
    <mergeCell ref="G102:I102"/>
    <mergeCell ref="L102:N102"/>
    <mergeCell ref="Q102:S102"/>
    <mergeCell ref="V102:X102"/>
    <mergeCell ref="AA102:AC102"/>
    <mergeCell ref="BJ101:BL101"/>
    <mergeCell ref="BO101:BQ101"/>
    <mergeCell ref="BT101:BV101"/>
    <mergeCell ref="BY101:CA101"/>
    <mergeCell ref="CD101:CF101"/>
    <mergeCell ref="CI101:CK101"/>
    <mergeCell ref="AF101:AH101"/>
    <mergeCell ref="AK101:AM101"/>
    <mergeCell ref="AP101:AR101"/>
    <mergeCell ref="AU101:AW101"/>
    <mergeCell ref="AZ101:BB101"/>
    <mergeCell ref="BE101:BG101"/>
    <mergeCell ref="E101:F101"/>
    <mergeCell ref="G101:I101"/>
    <mergeCell ref="L101:N101"/>
    <mergeCell ref="Q101:S101"/>
    <mergeCell ref="V101:X101"/>
    <mergeCell ref="AA101:AC101"/>
    <mergeCell ref="BT104:BV104"/>
    <mergeCell ref="AS104:AT104"/>
    <mergeCell ref="AU104:AW104"/>
    <mergeCell ref="BJ102:BL102"/>
    <mergeCell ref="BO102:BQ102"/>
    <mergeCell ref="BT102:BV102"/>
    <mergeCell ref="BY102:CA102"/>
    <mergeCell ref="CD102:CF102"/>
    <mergeCell ref="CI102:CK102"/>
    <mergeCell ref="AF102:AH102"/>
    <mergeCell ref="AK102:AM102"/>
    <mergeCell ref="AP102:AR102"/>
    <mergeCell ref="AU102:AW102"/>
    <mergeCell ref="AZ102:BB102"/>
    <mergeCell ref="BE102:BG102"/>
    <mergeCell ref="BJ103:BL103"/>
    <mergeCell ref="BO103:BQ103"/>
    <mergeCell ref="BT103:BV103"/>
    <mergeCell ref="BY103:CA103"/>
    <mergeCell ref="CD103:CF103"/>
    <mergeCell ref="CI103:CK103"/>
    <mergeCell ref="AF103:AH103"/>
    <mergeCell ref="AK103:AM103"/>
    <mergeCell ref="AP103:AR103"/>
    <mergeCell ref="AU103:AW103"/>
    <mergeCell ref="AZ103:BB103"/>
    <mergeCell ref="BE103:BG103"/>
    <mergeCell ref="BC104:BD104"/>
    <mergeCell ref="BE104:BG104"/>
    <mergeCell ref="E103:F103"/>
    <mergeCell ref="G103:I103"/>
    <mergeCell ref="L103:N103"/>
    <mergeCell ref="Q103:S103"/>
    <mergeCell ref="V103:X103"/>
    <mergeCell ref="AA103:AC103"/>
    <mergeCell ref="V104:X104"/>
    <mergeCell ref="Y104:Z104"/>
    <mergeCell ref="AA104:AC104"/>
    <mergeCell ref="E106:F106"/>
    <mergeCell ref="G106:I106"/>
    <mergeCell ref="J106:K106"/>
    <mergeCell ref="L106:N106"/>
    <mergeCell ref="O106:P106"/>
    <mergeCell ref="Q106:S106"/>
    <mergeCell ref="T106:U106"/>
    <mergeCell ref="AU105:AW105"/>
    <mergeCell ref="AD104:AE104"/>
    <mergeCell ref="AF104:AH104"/>
    <mergeCell ref="AI104:AJ104"/>
    <mergeCell ref="AK104:AM104"/>
    <mergeCell ref="AN104:AO104"/>
    <mergeCell ref="AP104:AR104"/>
    <mergeCell ref="O104:P104"/>
    <mergeCell ref="Q104:S104"/>
    <mergeCell ref="T104:U104"/>
    <mergeCell ref="A104:B113"/>
    <mergeCell ref="C104:D108"/>
    <mergeCell ref="E104:F104"/>
    <mergeCell ref="G104:I104"/>
    <mergeCell ref="J104:K104"/>
    <mergeCell ref="L104:N104"/>
    <mergeCell ref="E108:F108"/>
    <mergeCell ref="G108:I108"/>
    <mergeCell ref="L108:N108"/>
    <mergeCell ref="CL104:CM104"/>
    <mergeCell ref="E105:F105"/>
    <mergeCell ref="G105:I105"/>
    <mergeCell ref="L105:N105"/>
    <mergeCell ref="Q105:S105"/>
    <mergeCell ref="V105:X105"/>
    <mergeCell ref="AA105:AC105"/>
    <mergeCell ref="AF105:AH105"/>
    <mergeCell ref="AK105:AM105"/>
    <mergeCell ref="AP105:AR105"/>
    <mergeCell ref="BW104:BX104"/>
    <mergeCell ref="BY104:CA104"/>
    <mergeCell ref="CB104:CC104"/>
    <mergeCell ref="CD104:CF104"/>
    <mergeCell ref="CG104:CH104"/>
    <mergeCell ref="CI104:CK104"/>
    <mergeCell ref="BH104:BI104"/>
    <mergeCell ref="BJ104:BL104"/>
    <mergeCell ref="BM104:BN104"/>
    <mergeCell ref="AX104:AY104"/>
    <mergeCell ref="AZ104:BB104"/>
    <mergeCell ref="BO104:BQ104"/>
    <mergeCell ref="BR104:BS104"/>
    <mergeCell ref="BJ106:BL106"/>
    <mergeCell ref="BM106:BN106"/>
    <mergeCell ref="AK106:AM106"/>
    <mergeCell ref="AN106:AO106"/>
    <mergeCell ref="AP106:AR106"/>
    <mergeCell ref="AS106:AT106"/>
    <mergeCell ref="AU106:AW106"/>
    <mergeCell ref="AX106:AY106"/>
    <mergeCell ref="V106:X106"/>
    <mergeCell ref="Y106:Z106"/>
    <mergeCell ref="AA106:AC106"/>
    <mergeCell ref="AD106:AE106"/>
    <mergeCell ref="AF106:AH106"/>
    <mergeCell ref="AI106:AJ106"/>
    <mergeCell ref="BY105:CA105"/>
    <mergeCell ref="CD105:CF105"/>
    <mergeCell ref="CI105:CK105"/>
    <mergeCell ref="BJ105:BL105"/>
    <mergeCell ref="BO105:BQ105"/>
    <mergeCell ref="BT105:BV105"/>
    <mergeCell ref="AZ105:BB105"/>
    <mergeCell ref="BE105:BG105"/>
    <mergeCell ref="BJ107:BL107"/>
    <mergeCell ref="BO107:BQ107"/>
    <mergeCell ref="BT107:BV107"/>
    <mergeCell ref="BY107:CA107"/>
    <mergeCell ref="CD107:CF107"/>
    <mergeCell ref="CI107:CK107"/>
    <mergeCell ref="AF107:AH107"/>
    <mergeCell ref="AK107:AM107"/>
    <mergeCell ref="AP107:AR107"/>
    <mergeCell ref="AU107:AW107"/>
    <mergeCell ref="AZ107:BB107"/>
    <mergeCell ref="BE107:BG107"/>
    <mergeCell ref="CD106:CF106"/>
    <mergeCell ref="CG106:CH106"/>
    <mergeCell ref="CI106:CK106"/>
    <mergeCell ref="CL106:CM106"/>
    <mergeCell ref="E107:F107"/>
    <mergeCell ref="G107:I107"/>
    <mergeCell ref="L107:N107"/>
    <mergeCell ref="Q107:S107"/>
    <mergeCell ref="V107:X107"/>
    <mergeCell ref="AA107:AC107"/>
    <mergeCell ref="BO106:BQ106"/>
    <mergeCell ref="BR106:BS106"/>
    <mergeCell ref="BT106:BV106"/>
    <mergeCell ref="BW106:BX106"/>
    <mergeCell ref="BY106:CA106"/>
    <mergeCell ref="CB106:CC106"/>
    <mergeCell ref="AZ106:BB106"/>
    <mergeCell ref="BC106:BD106"/>
    <mergeCell ref="BE106:BG106"/>
    <mergeCell ref="BH106:BI106"/>
    <mergeCell ref="BY108:CA108"/>
    <mergeCell ref="CD108:CF108"/>
    <mergeCell ref="CI108:CK108"/>
    <mergeCell ref="C109:D113"/>
    <mergeCell ref="E109:F109"/>
    <mergeCell ref="G109:I109"/>
    <mergeCell ref="J109:K109"/>
    <mergeCell ref="L109:N109"/>
    <mergeCell ref="O109:P109"/>
    <mergeCell ref="Q109:S109"/>
    <mergeCell ref="AU108:AW108"/>
    <mergeCell ref="AZ108:BB108"/>
    <mergeCell ref="BE108:BG108"/>
    <mergeCell ref="BJ108:BL108"/>
    <mergeCell ref="BO108:BQ108"/>
    <mergeCell ref="BT108:BV108"/>
    <mergeCell ref="Q108:S108"/>
    <mergeCell ref="V108:X108"/>
    <mergeCell ref="AA108:AC108"/>
    <mergeCell ref="AF108:AH108"/>
    <mergeCell ref="AK108:AM108"/>
    <mergeCell ref="AP108:AR108"/>
    <mergeCell ref="CB109:CC109"/>
    <mergeCell ref="CD109:CF109"/>
    <mergeCell ref="CG109:CH109"/>
    <mergeCell ref="CI109:CK109"/>
    <mergeCell ref="AK111:AM111"/>
    <mergeCell ref="AN111:AO111"/>
    <mergeCell ref="E111:F111"/>
    <mergeCell ref="G111:I111"/>
    <mergeCell ref="J111:K111"/>
    <mergeCell ref="L111:N111"/>
    <mergeCell ref="CL109:CM109"/>
    <mergeCell ref="E110:F110"/>
    <mergeCell ref="G110:I110"/>
    <mergeCell ref="L110:N110"/>
    <mergeCell ref="Q110:S110"/>
    <mergeCell ref="V110:X110"/>
    <mergeCell ref="BM109:BN109"/>
    <mergeCell ref="BO109:BQ109"/>
    <mergeCell ref="BR109:BS109"/>
    <mergeCell ref="BT109:BV109"/>
    <mergeCell ref="BW109:BX109"/>
    <mergeCell ref="BY109:CA109"/>
    <mergeCell ref="AX109:AY109"/>
    <mergeCell ref="AZ109:BB109"/>
    <mergeCell ref="BC109:BD109"/>
    <mergeCell ref="BE109:BG109"/>
    <mergeCell ref="BH109:BI109"/>
    <mergeCell ref="BJ109:BL109"/>
    <mergeCell ref="AI109:AJ109"/>
    <mergeCell ref="AK109:AM109"/>
    <mergeCell ref="AN109:AO109"/>
    <mergeCell ref="AP109:AR109"/>
    <mergeCell ref="AS109:AT109"/>
    <mergeCell ref="AU109:AW109"/>
    <mergeCell ref="T109:U109"/>
    <mergeCell ref="V109:X109"/>
    <mergeCell ref="Y109:Z109"/>
    <mergeCell ref="AA109:AC109"/>
    <mergeCell ref="CI110:CK110"/>
    <mergeCell ref="AD109:AE109"/>
    <mergeCell ref="AF109:AH109"/>
    <mergeCell ref="O111:P111"/>
    <mergeCell ref="Q111:S111"/>
    <mergeCell ref="T111:U111"/>
    <mergeCell ref="V111:X111"/>
    <mergeCell ref="Y111:Z111"/>
    <mergeCell ref="BE110:BG110"/>
    <mergeCell ref="BJ110:BL110"/>
    <mergeCell ref="BO110:BQ110"/>
    <mergeCell ref="BT110:BV110"/>
    <mergeCell ref="BY110:CA110"/>
    <mergeCell ref="CD110:CF110"/>
    <mergeCell ref="AA110:AC110"/>
    <mergeCell ref="AF110:AH110"/>
    <mergeCell ref="AK110:AM110"/>
    <mergeCell ref="AP110:AR110"/>
    <mergeCell ref="AU110:AW110"/>
    <mergeCell ref="AZ110:BB110"/>
    <mergeCell ref="CI111:CK111"/>
    <mergeCell ref="CL111:CM111"/>
    <mergeCell ref="E112:F112"/>
    <mergeCell ref="G112:I112"/>
    <mergeCell ref="L112:N112"/>
    <mergeCell ref="Q112:S112"/>
    <mergeCell ref="V112:X112"/>
    <mergeCell ref="AA112:AC112"/>
    <mergeCell ref="AF112:AH112"/>
    <mergeCell ref="AK112:AM112"/>
    <mergeCell ref="BT111:BV111"/>
    <mergeCell ref="BW111:BX111"/>
    <mergeCell ref="BY111:CA111"/>
    <mergeCell ref="CB111:CC111"/>
    <mergeCell ref="CD111:CF111"/>
    <mergeCell ref="CG111:CH111"/>
    <mergeCell ref="BE111:BG111"/>
    <mergeCell ref="BH111:BI111"/>
    <mergeCell ref="BJ111:BL111"/>
    <mergeCell ref="BM111:BN111"/>
    <mergeCell ref="BO111:BQ111"/>
    <mergeCell ref="BR111:BS111"/>
    <mergeCell ref="AP111:AR111"/>
    <mergeCell ref="AS111:AT111"/>
    <mergeCell ref="AU111:AW111"/>
    <mergeCell ref="AX111:AY111"/>
    <mergeCell ref="AZ111:BB111"/>
    <mergeCell ref="BC111:BD111"/>
    <mergeCell ref="AA111:AC111"/>
    <mergeCell ref="AD111:AE111"/>
    <mergeCell ref="AF111:AH111"/>
    <mergeCell ref="AI111:AJ111"/>
    <mergeCell ref="BJ113:BL113"/>
    <mergeCell ref="BO113:BQ113"/>
    <mergeCell ref="BT113:BV113"/>
    <mergeCell ref="BY113:CA113"/>
    <mergeCell ref="CD113:CF113"/>
    <mergeCell ref="CI113:CK113"/>
    <mergeCell ref="AF113:AH113"/>
    <mergeCell ref="AK113:AM113"/>
    <mergeCell ref="AP113:AR113"/>
    <mergeCell ref="AU113:AW113"/>
    <mergeCell ref="AZ113:BB113"/>
    <mergeCell ref="BE113:BG113"/>
    <mergeCell ref="BT112:BV112"/>
    <mergeCell ref="BY112:CA112"/>
    <mergeCell ref="CD112:CF112"/>
    <mergeCell ref="CI112:CK112"/>
    <mergeCell ref="E113:F113"/>
    <mergeCell ref="G113:I113"/>
    <mergeCell ref="L113:N113"/>
    <mergeCell ref="Q113:S113"/>
    <mergeCell ref="V113:X113"/>
    <mergeCell ref="AA113:AC113"/>
    <mergeCell ref="AP112:AR112"/>
    <mergeCell ref="AU112:AW112"/>
    <mergeCell ref="AZ112:BB112"/>
    <mergeCell ref="BE112:BG112"/>
    <mergeCell ref="BJ112:BL112"/>
    <mergeCell ref="BO112:BQ112"/>
    <mergeCell ref="AD114:AE114"/>
    <mergeCell ref="AF114:AH114"/>
    <mergeCell ref="AI114:AJ114"/>
    <mergeCell ref="AK114:AM114"/>
    <mergeCell ref="AN114:AO114"/>
    <mergeCell ref="AP114:AR114"/>
    <mergeCell ref="O114:P114"/>
    <mergeCell ref="Q114:S114"/>
    <mergeCell ref="T114:U114"/>
    <mergeCell ref="V114:X114"/>
    <mergeCell ref="Y114:Z114"/>
    <mergeCell ref="AA114:AC114"/>
    <mergeCell ref="A114:B121"/>
    <mergeCell ref="C114:D117"/>
    <mergeCell ref="E114:F114"/>
    <mergeCell ref="G114:I114"/>
    <mergeCell ref="J114:K114"/>
    <mergeCell ref="L114:N114"/>
    <mergeCell ref="AF115:AH115"/>
    <mergeCell ref="AI115:AJ115"/>
    <mergeCell ref="AK115:AM115"/>
    <mergeCell ref="AN115:AO115"/>
    <mergeCell ref="AI116:AJ116"/>
    <mergeCell ref="AK116:AM116"/>
    <mergeCell ref="E116:F116"/>
    <mergeCell ref="G116:I116"/>
    <mergeCell ref="J116:K116"/>
    <mergeCell ref="L116:N116"/>
    <mergeCell ref="O116:P116"/>
    <mergeCell ref="Q116:S116"/>
    <mergeCell ref="T116:U116"/>
    <mergeCell ref="V116:X116"/>
    <mergeCell ref="CL114:CM114"/>
    <mergeCell ref="E115:F115"/>
    <mergeCell ref="G115:I115"/>
    <mergeCell ref="J115:K115"/>
    <mergeCell ref="L115:N115"/>
    <mergeCell ref="O115:P115"/>
    <mergeCell ref="Q115:S115"/>
    <mergeCell ref="T115:U115"/>
    <mergeCell ref="V115:X115"/>
    <mergeCell ref="Y115:Z115"/>
    <mergeCell ref="BW114:BX114"/>
    <mergeCell ref="BY114:CA114"/>
    <mergeCell ref="CB114:CC114"/>
    <mergeCell ref="CD114:CF114"/>
    <mergeCell ref="CG114:CH114"/>
    <mergeCell ref="CI114:CK114"/>
    <mergeCell ref="BH114:BI114"/>
    <mergeCell ref="BJ114:BL114"/>
    <mergeCell ref="BM114:BN114"/>
    <mergeCell ref="BO114:BQ114"/>
    <mergeCell ref="BR114:BS114"/>
    <mergeCell ref="BT114:BV114"/>
    <mergeCell ref="AS114:AT114"/>
    <mergeCell ref="AU114:AW114"/>
    <mergeCell ref="AX114:AY114"/>
    <mergeCell ref="AZ114:BB114"/>
    <mergeCell ref="BC114:BD114"/>
    <mergeCell ref="BE114:BG114"/>
    <mergeCell ref="CI115:CK115"/>
    <mergeCell ref="CL115:CM115"/>
    <mergeCell ref="BT115:BV115"/>
    <mergeCell ref="BW115:BX115"/>
    <mergeCell ref="BY115:CA115"/>
    <mergeCell ref="CB115:CC115"/>
    <mergeCell ref="CD115:CF115"/>
    <mergeCell ref="CG115:CH115"/>
    <mergeCell ref="BE115:BG115"/>
    <mergeCell ref="BH115:BI115"/>
    <mergeCell ref="BJ115:BL115"/>
    <mergeCell ref="BM115:BN115"/>
    <mergeCell ref="BO115:BQ115"/>
    <mergeCell ref="BR115:BS115"/>
    <mergeCell ref="AP115:AR115"/>
    <mergeCell ref="AS115:AT115"/>
    <mergeCell ref="AU115:AW115"/>
    <mergeCell ref="AX115:AY115"/>
    <mergeCell ref="AZ115:BB115"/>
    <mergeCell ref="BC115:BD115"/>
    <mergeCell ref="AA115:AC115"/>
    <mergeCell ref="AD115:AE115"/>
    <mergeCell ref="CG116:CH116"/>
    <mergeCell ref="CI116:CK116"/>
    <mergeCell ref="CL116:CM116"/>
    <mergeCell ref="E117:F117"/>
    <mergeCell ref="G117:I117"/>
    <mergeCell ref="L117:N117"/>
    <mergeCell ref="Q117:S117"/>
    <mergeCell ref="V117:X117"/>
    <mergeCell ref="AA117:AC117"/>
    <mergeCell ref="AF117:AH117"/>
    <mergeCell ref="BR116:BS116"/>
    <mergeCell ref="BT116:BV116"/>
    <mergeCell ref="BW116:BX116"/>
    <mergeCell ref="BY116:CA116"/>
    <mergeCell ref="CB116:CC116"/>
    <mergeCell ref="CD116:CF116"/>
    <mergeCell ref="BC116:BD116"/>
    <mergeCell ref="BE116:BG116"/>
    <mergeCell ref="BH116:BI116"/>
    <mergeCell ref="BJ116:BL116"/>
    <mergeCell ref="BM116:BN116"/>
    <mergeCell ref="BO116:BQ116"/>
    <mergeCell ref="AN116:AO116"/>
    <mergeCell ref="AP116:AR116"/>
    <mergeCell ref="AS116:AT116"/>
    <mergeCell ref="AU116:AW116"/>
    <mergeCell ref="AX116:AY116"/>
    <mergeCell ref="AZ116:BB116"/>
    <mergeCell ref="Y116:Z116"/>
    <mergeCell ref="AA116:AC116"/>
    <mergeCell ref="AD116:AE116"/>
    <mergeCell ref="AF116:AH116"/>
    <mergeCell ref="AF118:AH118"/>
    <mergeCell ref="AI118:AJ118"/>
    <mergeCell ref="AK118:AM118"/>
    <mergeCell ref="AN118:AO118"/>
    <mergeCell ref="AP118:AR118"/>
    <mergeCell ref="O118:P118"/>
    <mergeCell ref="Q118:S118"/>
    <mergeCell ref="T118:U118"/>
    <mergeCell ref="V118:X118"/>
    <mergeCell ref="Y118:Z118"/>
    <mergeCell ref="AA118:AC118"/>
    <mergeCell ref="BO117:BQ117"/>
    <mergeCell ref="BT117:BV117"/>
    <mergeCell ref="BY117:CA117"/>
    <mergeCell ref="CD117:CF117"/>
    <mergeCell ref="CI117:CK117"/>
    <mergeCell ref="AK117:AM117"/>
    <mergeCell ref="AP117:AR117"/>
    <mergeCell ref="AU117:AW117"/>
    <mergeCell ref="AZ117:BB117"/>
    <mergeCell ref="BE117:BG117"/>
    <mergeCell ref="BJ117:BL117"/>
    <mergeCell ref="AI119:AJ119"/>
    <mergeCell ref="AK119:AM119"/>
    <mergeCell ref="AN119:AO119"/>
    <mergeCell ref="CL118:CM118"/>
    <mergeCell ref="E119:F119"/>
    <mergeCell ref="G119:I119"/>
    <mergeCell ref="J119:K119"/>
    <mergeCell ref="L119:N119"/>
    <mergeCell ref="O119:P119"/>
    <mergeCell ref="Q119:S119"/>
    <mergeCell ref="T119:U119"/>
    <mergeCell ref="V119:X119"/>
    <mergeCell ref="Y119:Z119"/>
    <mergeCell ref="BW118:BX118"/>
    <mergeCell ref="BY118:CA118"/>
    <mergeCell ref="CB118:CC118"/>
    <mergeCell ref="CD118:CF118"/>
    <mergeCell ref="CG118:CH118"/>
    <mergeCell ref="CI118:CK118"/>
    <mergeCell ref="BH118:BI118"/>
    <mergeCell ref="BJ118:BL118"/>
    <mergeCell ref="BM118:BN118"/>
    <mergeCell ref="BO118:BQ118"/>
    <mergeCell ref="BR118:BS118"/>
    <mergeCell ref="BT118:BV118"/>
    <mergeCell ref="AS118:AT118"/>
    <mergeCell ref="AU118:AW118"/>
    <mergeCell ref="AX118:AY118"/>
    <mergeCell ref="AZ118:BB118"/>
    <mergeCell ref="BC118:BD118"/>
    <mergeCell ref="BE118:BG118"/>
    <mergeCell ref="AD118:AE118"/>
    <mergeCell ref="AK120:AM120"/>
    <mergeCell ref="CI119:CK119"/>
    <mergeCell ref="CL119:CM119"/>
    <mergeCell ref="E120:F120"/>
    <mergeCell ref="G120:I120"/>
    <mergeCell ref="J120:K120"/>
    <mergeCell ref="L120:N120"/>
    <mergeCell ref="O120:P120"/>
    <mergeCell ref="Q120:S120"/>
    <mergeCell ref="T120:U120"/>
    <mergeCell ref="V120:X120"/>
    <mergeCell ref="BT119:BV119"/>
    <mergeCell ref="BW119:BX119"/>
    <mergeCell ref="BY119:CA119"/>
    <mergeCell ref="CB119:CC119"/>
    <mergeCell ref="CD119:CF119"/>
    <mergeCell ref="CG119:CH119"/>
    <mergeCell ref="BE119:BG119"/>
    <mergeCell ref="BH119:BI119"/>
    <mergeCell ref="BJ119:BL119"/>
    <mergeCell ref="BM119:BN119"/>
    <mergeCell ref="BO119:BQ119"/>
    <mergeCell ref="BR119:BS119"/>
    <mergeCell ref="AP119:AR119"/>
    <mergeCell ref="AS119:AT119"/>
    <mergeCell ref="AU119:AW119"/>
    <mergeCell ref="AX119:AY119"/>
    <mergeCell ref="AZ119:BB119"/>
    <mergeCell ref="BC119:BD119"/>
    <mergeCell ref="AA119:AC119"/>
    <mergeCell ref="AD119:AE119"/>
    <mergeCell ref="AF119:AH119"/>
    <mergeCell ref="CI120:CK120"/>
    <mergeCell ref="CL120:CM120"/>
    <mergeCell ref="E121:F121"/>
    <mergeCell ref="G121:I121"/>
    <mergeCell ref="L121:N121"/>
    <mergeCell ref="Q121:S121"/>
    <mergeCell ref="V121:X121"/>
    <mergeCell ref="AA121:AC121"/>
    <mergeCell ref="AF121:AH121"/>
    <mergeCell ref="BR120:BS120"/>
    <mergeCell ref="BT120:BV120"/>
    <mergeCell ref="BW120:BX120"/>
    <mergeCell ref="BY120:CA120"/>
    <mergeCell ref="CB120:CC120"/>
    <mergeCell ref="CD120:CF120"/>
    <mergeCell ref="BC120:BD120"/>
    <mergeCell ref="BE120:BG120"/>
    <mergeCell ref="BH120:BI120"/>
    <mergeCell ref="BJ120:BL120"/>
    <mergeCell ref="BM120:BN120"/>
    <mergeCell ref="BO120:BQ120"/>
    <mergeCell ref="AN120:AO120"/>
    <mergeCell ref="AP120:AR120"/>
    <mergeCell ref="AS120:AT120"/>
    <mergeCell ref="AU120:AW120"/>
    <mergeCell ref="AX120:AY120"/>
    <mergeCell ref="AZ120:BB120"/>
    <mergeCell ref="Y120:Z120"/>
    <mergeCell ref="AA120:AC120"/>
    <mergeCell ref="AD120:AE120"/>
    <mergeCell ref="AF120:AH120"/>
    <mergeCell ref="AI120:AJ120"/>
    <mergeCell ref="AN122:AO122"/>
    <mergeCell ref="L122:N122"/>
    <mergeCell ref="O122:P122"/>
    <mergeCell ref="Q122:S122"/>
    <mergeCell ref="T122:U122"/>
    <mergeCell ref="V122:X122"/>
    <mergeCell ref="Y122:Z122"/>
    <mergeCell ref="BO121:BQ121"/>
    <mergeCell ref="BT121:BV121"/>
    <mergeCell ref="BY121:CA121"/>
    <mergeCell ref="CD121:CF121"/>
    <mergeCell ref="CI121:CK121"/>
    <mergeCell ref="A122:B129"/>
    <mergeCell ref="C122:D125"/>
    <mergeCell ref="E122:F122"/>
    <mergeCell ref="G122:I122"/>
    <mergeCell ref="J122:K122"/>
    <mergeCell ref="AK121:AM121"/>
    <mergeCell ref="AP121:AR121"/>
    <mergeCell ref="AU121:AW121"/>
    <mergeCell ref="AZ121:BB121"/>
    <mergeCell ref="BE121:BG121"/>
    <mergeCell ref="BJ121:BL121"/>
    <mergeCell ref="C118:D121"/>
    <mergeCell ref="E118:F118"/>
    <mergeCell ref="G118:I118"/>
    <mergeCell ref="J118:K118"/>
    <mergeCell ref="L118:N118"/>
    <mergeCell ref="CI122:CK122"/>
    <mergeCell ref="E124:F124"/>
    <mergeCell ref="G124:I124"/>
    <mergeCell ref="CG120:CH120"/>
    <mergeCell ref="CL122:CM122"/>
    <mergeCell ref="E123:F123"/>
    <mergeCell ref="G123:I123"/>
    <mergeCell ref="J123:K123"/>
    <mergeCell ref="L123:N123"/>
    <mergeCell ref="O123:P123"/>
    <mergeCell ref="Q123:S123"/>
    <mergeCell ref="T123:U123"/>
    <mergeCell ref="V123:X123"/>
    <mergeCell ref="BT122:BV122"/>
    <mergeCell ref="BW122:BX122"/>
    <mergeCell ref="BY122:CA122"/>
    <mergeCell ref="CB122:CC122"/>
    <mergeCell ref="CD122:CF122"/>
    <mergeCell ref="CG122:CH122"/>
    <mergeCell ref="BE122:BG122"/>
    <mergeCell ref="BH122:BI122"/>
    <mergeCell ref="BJ122:BL122"/>
    <mergeCell ref="BM122:BN122"/>
    <mergeCell ref="BO122:BQ122"/>
    <mergeCell ref="BR122:BS122"/>
    <mergeCell ref="AP122:AR122"/>
    <mergeCell ref="AS122:AT122"/>
    <mergeCell ref="AU122:AW122"/>
    <mergeCell ref="AX122:AY122"/>
    <mergeCell ref="AZ122:BB122"/>
    <mergeCell ref="BC122:BD122"/>
    <mergeCell ref="AA122:AC122"/>
    <mergeCell ref="AD122:AE122"/>
    <mergeCell ref="AF122:AH122"/>
    <mergeCell ref="AI122:AJ122"/>
    <mergeCell ref="AK122:AM122"/>
    <mergeCell ref="J124:K124"/>
    <mergeCell ref="L124:N124"/>
    <mergeCell ref="O124:P124"/>
    <mergeCell ref="Q124:S124"/>
    <mergeCell ref="T124:U124"/>
    <mergeCell ref="BR123:BS123"/>
    <mergeCell ref="BT123:BV123"/>
    <mergeCell ref="BW123:BX123"/>
    <mergeCell ref="BY123:CA123"/>
    <mergeCell ref="CB123:CC123"/>
    <mergeCell ref="CD123:CF123"/>
    <mergeCell ref="BC123:BD123"/>
    <mergeCell ref="BE123:BG123"/>
    <mergeCell ref="BH123:BI123"/>
    <mergeCell ref="BJ123:BL123"/>
    <mergeCell ref="BM123:BN123"/>
    <mergeCell ref="BO123:BQ123"/>
    <mergeCell ref="AN123:AO123"/>
    <mergeCell ref="AP123:AR123"/>
    <mergeCell ref="AS123:AT123"/>
    <mergeCell ref="AU123:AW123"/>
    <mergeCell ref="AX123:AY123"/>
    <mergeCell ref="AZ123:BB123"/>
    <mergeCell ref="Y123:Z123"/>
    <mergeCell ref="AA123:AC123"/>
    <mergeCell ref="AD123:AE123"/>
    <mergeCell ref="AF123:AH123"/>
    <mergeCell ref="AI123:AJ123"/>
    <mergeCell ref="AK123:AM123"/>
    <mergeCell ref="BJ124:BL124"/>
    <mergeCell ref="BM124:BN124"/>
    <mergeCell ref="AK124:AM124"/>
    <mergeCell ref="AS124:AT124"/>
    <mergeCell ref="AU124:AW124"/>
    <mergeCell ref="AX124:AY124"/>
    <mergeCell ref="V124:X124"/>
    <mergeCell ref="Y124:Z124"/>
    <mergeCell ref="AA124:AC124"/>
    <mergeCell ref="AD124:AE124"/>
    <mergeCell ref="AF124:AH124"/>
    <mergeCell ref="AI124:AJ124"/>
    <mergeCell ref="CG123:CH123"/>
    <mergeCell ref="CI123:CK123"/>
    <mergeCell ref="CL123:CM123"/>
    <mergeCell ref="BJ125:BL125"/>
    <mergeCell ref="BO125:BQ125"/>
    <mergeCell ref="BT125:BV125"/>
    <mergeCell ref="BY125:CA125"/>
    <mergeCell ref="CD125:CF125"/>
    <mergeCell ref="CI125:CK125"/>
    <mergeCell ref="AF125:AH125"/>
    <mergeCell ref="AK125:AM125"/>
    <mergeCell ref="AP125:AR125"/>
    <mergeCell ref="AU125:AW125"/>
    <mergeCell ref="AZ125:BB125"/>
    <mergeCell ref="BE125:BG125"/>
    <mergeCell ref="CD124:CF124"/>
    <mergeCell ref="CG124:CH124"/>
    <mergeCell ref="CI124:CK124"/>
    <mergeCell ref="CL124:CM124"/>
    <mergeCell ref="AF129:AH129"/>
    <mergeCell ref="AK129:AM129"/>
    <mergeCell ref="AA128:AC128"/>
    <mergeCell ref="AD128:AE128"/>
    <mergeCell ref="E125:F125"/>
    <mergeCell ref="G125:I125"/>
    <mergeCell ref="L125:N125"/>
    <mergeCell ref="Q125:S125"/>
    <mergeCell ref="V125:X125"/>
    <mergeCell ref="AA125:AC125"/>
    <mergeCell ref="BO124:BQ124"/>
    <mergeCell ref="BR124:BS124"/>
    <mergeCell ref="BT124:BV124"/>
    <mergeCell ref="BW124:BX124"/>
    <mergeCell ref="BY124:CA124"/>
    <mergeCell ref="CB124:CC124"/>
    <mergeCell ref="AZ124:BB124"/>
    <mergeCell ref="BC124:BD124"/>
    <mergeCell ref="BE124:BG124"/>
    <mergeCell ref="BH124:BI124"/>
    <mergeCell ref="AP126:AR126"/>
    <mergeCell ref="AS126:AT126"/>
    <mergeCell ref="Q126:S126"/>
    <mergeCell ref="T126:U126"/>
    <mergeCell ref="V126:X126"/>
    <mergeCell ref="Y126:Z126"/>
    <mergeCell ref="AA126:AC126"/>
    <mergeCell ref="AD126:AE126"/>
    <mergeCell ref="BY126:CA126"/>
    <mergeCell ref="CB126:CC126"/>
    <mergeCell ref="AN124:AO124"/>
    <mergeCell ref="AP124:AR124"/>
    <mergeCell ref="AX128:AY128"/>
    <mergeCell ref="AZ128:BB128"/>
    <mergeCell ref="BC128:BD128"/>
    <mergeCell ref="CL127:CM127"/>
    <mergeCell ref="C126:D129"/>
    <mergeCell ref="E126:F126"/>
    <mergeCell ref="G126:I126"/>
    <mergeCell ref="J126:K126"/>
    <mergeCell ref="L126:N126"/>
    <mergeCell ref="O126:P126"/>
    <mergeCell ref="E127:F127"/>
    <mergeCell ref="G127:I127"/>
    <mergeCell ref="J127:K127"/>
    <mergeCell ref="L127:N127"/>
    <mergeCell ref="AI127:AJ127"/>
    <mergeCell ref="AK127:AM127"/>
    <mergeCell ref="AN127:AO127"/>
    <mergeCell ref="AP127:AR127"/>
    <mergeCell ref="O127:P127"/>
    <mergeCell ref="Q127:S127"/>
    <mergeCell ref="T127:U127"/>
    <mergeCell ref="V127:X127"/>
    <mergeCell ref="Y127:Z127"/>
    <mergeCell ref="AA127:AC127"/>
    <mergeCell ref="AK128:AM128"/>
    <mergeCell ref="AN128:AO128"/>
    <mergeCell ref="E129:F129"/>
    <mergeCell ref="G129:I129"/>
    <mergeCell ref="L129:N129"/>
    <mergeCell ref="Q129:S129"/>
    <mergeCell ref="V129:X129"/>
    <mergeCell ref="AA129:AC129"/>
    <mergeCell ref="CD126:CF126"/>
    <mergeCell ref="CG126:CH126"/>
    <mergeCell ref="CI126:CK126"/>
    <mergeCell ref="CL126:CM126"/>
    <mergeCell ref="BJ126:BL126"/>
    <mergeCell ref="BM126:BN126"/>
    <mergeCell ref="BO126:BQ126"/>
    <mergeCell ref="BR126:BS126"/>
    <mergeCell ref="BT126:BV126"/>
    <mergeCell ref="BW126:BX126"/>
    <mergeCell ref="AU126:AW126"/>
    <mergeCell ref="AX126:AY126"/>
    <mergeCell ref="AZ126:BB126"/>
    <mergeCell ref="BC126:BD126"/>
    <mergeCell ref="BE126:BG126"/>
    <mergeCell ref="BH126:BI126"/>
    <mergeCell ref="AF126:AH126"/>
    <mergeCell ref="AI126:AJ126"/>
    <mergeCell ref="AK126:AM126"/>
    <mergeCell ref="AN126:AO126"/>
    <mergeCell ref="E128:F128"/>
    <mergeCell ref="G128:I128"/>
    <mergeCell ref="J128:K128"/>
    <mergeCell ref="L128:N128"/>
    <mergeCell ref="O128:P128"/>
    <mergeCell ref="Q128:S128"/>
    <mergeCell ref="T128:U128"/>
    <mergeCell ref="V128:X128"/>
    <mergeCell ref="Y128:Z128"/>
    <mergeCell ref="BW127:BX127"/>
    <mergeCell ref="BY127:CA127"/>
    <mergeCell ref="CB127:CC127"/>
    <mergeCell ref="CD127:CF127"/>
    <mergeCell ref="CG127:CH127"/>
    <mergeCell ref="CI127:CK127"/>
    <mergeCell ref="BH127:BI127"/>
    <mergeCell ref="BJ127:BL127"/>
    <mergeCell ref="BM127:BN127"/>
    <mergeCell ref="BO127:BQ127"/>
    <mergeCell ref="BR127:BS127"/>
    <mergeCell ref="BT127:BV127"/>
    <mergeCell ref="AS127:AT127"/>
    <mergeCell ref="AU127:AW127"/>
    <mergeCell ref="AX127:AY127"/>
    <mergeCell ref="AZ127:BB127"/>
    <mergeCell ref="BC127:BD127"/>
    <mergeCell ref="BE127:BG127"/>
    <mergeCell ref="AF128:AH128"/>
    <mergeCell ref="AI128:AJ128"/>
    <mergeCell ref="AD127:AE127"/>
    <mergeCell ref="AF127:AH127"/>
    <mergeCell ref="CI128:CK128"/>
    <mergeCell ref="BJ132:BN132"/>
    <mergeCell ref="BO132:BS132"/>
    <mergeCell ref="BT132:BX132"/>
    <mergeCell ref="BY132:CC132"/>
    <mergeCell ref="CD132:CH132"/>
    <mergeCell ref="CI132:CM132"/>
    <mergeCell ref="AF132:AJ132"/>
    <mergeCell ref="AK132:AO132"/>
    <mergeCell ref="AP132:AT132"/>
    <mergeCell ref="AU132:AY132"/>
    <mergeCell ref="AZ132:BD132"/>
    <mergeCell ref="BE132:BI132"/>
    <mergeCell ref="BT129:BV129"/>
    <mergeCell ref="BY129:CA129"/>
    <mergeCell ref="CD129:CF129"/>
    <mergeCell ref="CI129:CK129"/>
    <mergeCell ref="BT128:BV128"/>
    <mergeCell ref="BW128:BX128"/>
    <mergeCell ref="BY128:CA128"/>
    <mergeCell ref="CB128:CC128"/>
    <mergeCell ref="CD128:CF128"/>
    <mergeCell ref="CG128:CH128"/>
    <mergeCell ref="BE128:BG128"/>
    <mergeCell ref="BH128:BI128"/>
    <mergeCell ref="BJ128:BL128"/>
    <mergeCell ref="BM128:BN128"/>
    <mergeCell ref="BO128:BQ128"/>
    <mergeCell ref="BR128:BS128"/>
    <mergeCell ref="AP128:AR128"/>
    <mergeCell ref="AS128:AT128"/>
    <mergeCell ref="CL128:CM128"/>
    <mergeCell ref="AU128:AW128"/>
    <mergeCell ref="A132:F133"/>
    <mergeCell ref="G132:K132"/>
    <mergeCell ref="L132:P132"/>
    <mergeCell ref="Q132:U132"/>
    <mergeCell ref="V132:Z132"/>
    <mergeCell ref="AA132:AE132"/>
    <mergeCell ref="AP129:AR129"/>
    <mergeCell ref="AU129:AW129"/>
    <mergeCell ref="AZ129:BB129"/>
    <mergeCell ref="BE129:BG129"/>
    <mergeCell ref="BJ129:BL129"/>
    <mergeCell ref="BO129:BQ129"/>
    <mergeCell ref="BJ133:BL133"/>
    <mergeCell ref="BM133:BN133"/>
    <mergeCell ref="AK133:AM133"/>
    <mergeCell ref="AN133:AO133"/>
    <mergeCell ref="AP133:AR133"/>
    <mergeCell ref="AS133:AT133"/>
    <mergeCell ref="AU133:AW133"/>
    <mergeCell ref="AX133:AY133"/>
    <mergeCell ref="V133:X133"/>
    <mergeCell ref="Y133:Z133"/>
    <mergeCell ref="AA133:AC133"/>
    <mergeCell ref="AD133:AE133"/>
    <mergeCell ref="AF133:AH133"/>
    <mergeCell ref="AI133:AJ133"/>
    <mergeCell ref="G133:I133"/>
    <mergeCell ref="J133:K133"/>
    <mergeCell ref="L133:N133"/>
    <mergeCell ref="O133:P133"/>
    <mergeCell ref="Q133:S133"/>
    <mergeCell ref="T133:U133"/>
    <mergeCell ref="AF134:AH134"/>
    <mergeCell ref="AI134:AJ134"/>
    <mergeCell ref="AK134:AM134"/>
    <mergeCell ref="AN134:AO134"/>
    <mergeCell ref="AP134:AR134"/>
    <mergeCell ref="AS134:AT134"/>
    <mergeCell ref="Q134:S134"/>
    <mergeCell ref="T134:U134"/>
    <mergeCell ref="V134:X134"/>
    <mergeCell ref="Y134:Z134"/>
    <mergeCell ref="AA134:AC134"/>
    <mergeCell ref="AD134:AE134"/>
    <mergeCell ref="CD133:CF133"/>
    <mergeCell ref="CG133:CH133"/>
    <mergeCell ref="CI133:CK133"/>
    <mergeCell ref="CL133:CM133"/>
    <mergeCell ref="A134:D138"/>
    <mergeCell ref="E134:F134"/>
    <mergeCell ref="G134:I134"/>
    <mergeCell ref="J134:K134"/>
    <mergeCell ref="L134:N134"/>
    <mergeCell ref="O134:P134"/>
    <mergeCell ref="BO133:BQ133"/>
    <mergeCell ref="BR133:BS133"/>
    <mergeCell ref="BT133:BV133"/>
    <mergeCell ref="BW133:BX133"/>
    <mergeCell ref="BY133:CA133"/>
    <mergeCell ref="CB133:CC133"/>
    <mergeCell ref="AZ133:BB133"/>
    <mergeCell ref="BC133:BD133"/>
    <mergeCell ref="BE133:BG133"/>
    <mergeCell ref="BH133:BI133"/>
    <mergeCell ref="BY134:CA134"/>
    <mergeCell ref="CB134:CC134"/>
    <mergeCell ref="CD134:CF134"/>
    <mergeCell ref="CG134:CH134"/>
    <mergeCell ref="CI134:CK134"/>
    <mergeCell ref="CL134:CM134"/>
    <mergeCell ref="BJ134:BL134"/>
    <mergeCell ref="BM134:BN134"/>
    <mergeCell ref="BO134:BQ134"/>
    <mergeCell ref="BR134:BS134"/>
    <mergeCell ref="BT134:BV134"/>
    <mergeCell ref="BW134:BX134"/>
    <mergeCell ref="AU134:AW134"/>
    <mergeCell ref="AX134:AY134"/>
    <mergeCell ref="AZ134:BB134"/>
    <mergeCell ref="BC134:BD134"/>
    <mergeCell ref="BE134:BG134"/>
    <mergeCell ref="BH134:BI134"/>
    <mergeCell ref="L136:N136"/>
    <mergeCell ref="O136:P136"/>
    <mergeCell ref="Q136:S136"/>
    <mergeCell ref="BJ135:BL135"/>
    <mergeCell ref="BO135:BQ135"/>
    <mergeCell ref="BT135:BV135"/>
    <mergeCell ref="BY135:CA135"/>
    <mergeCell ref="CD135:CF135"/>
    <mergeCell ref="CI135:CK135"/>
    <mergeCell ref="AF135:AH135"/>
    <mergeCell ref="AK135:AM135"/>
    <mergeCell ref="AP135:AR135"/>
    <mergeCell ref="AU135:AW135"/>
    <mergeCell ref="AZ135:BB135"/>
    <mergeCell ref="BE135:BG135"/>
    <mergeCell ref="E135:F135"/>
    <mergeCell ref="G135:I135"/>
    <mergeCell ref="L135:N135"/>
    <mergeCell ref="Q135:S135"/>
    <mergeCell ref="V135:X135"/>
    <mergeCell ref="AA135:AC135"/>
    <mergeCell ref="E137:F137"/>
    <mergeCell ref="G137:I137"/>
    <mergeCell ref="J137:K137"/>
    <mergeCell ref="L137:N137"/>
    <mergeCell ref="O137:P137"/>
    <mergeCell ref="BM136:BN136"/>
    <mergeCell ref="BO136:BQ136"/>
    <mergeCell ref="BR136:BS136"/>
    <mergeCell ref="BT136:BV136"/>
    <mergeCell ref="BW136:BX136"/>
    <mergeCell ref="BY136:CA136"/>
    <mergeCell ref="AX136:AY136"/>
    <mergeCell ref="AZ136:BB136"/>
    <mergeCell ref="BC136:BD136"/>
    <mergeCell ref="BE136:BG136"/>
    <mergeCell ref="BH136:BI136"/>
    <mergeCell ref="BJ136:BL136"/>
    <mergeCell ref="AI136:AJ136"/>
    <mergeCell ref="AK136:AM136"/>
    <mergeCell ref="AN136:AO136"/>
    <mergeCell ref="AP136:AR136"/>
    <mergeCell ref="AS136:AT136"/>
    <mergeCell ref="AU136:AW136"/>
    <mergeCell ref="T136:U136"/>
    <mergeCell ref="V136:X136"/>
    <mergeCell ref="Y136:Z136"/>
    <mergeCell ref="AA136:AC136"/>
    <mergeCell ref="AD136:AE136"/>
    <mergeCell ref="AF136:AH136"/>
    <mergeCell ref="E136:F136"/>
    <mergeCell ref="G136:I136"/>
    <mergeCell ref="J136:K136"/>
    <mergeCell ref="AD137:AE137"/>
    <mergeCell ref="CB136:CC136"/>
    <mergeCell ref="CD136:CF136"/>
    <mergeCell ref="CG136:CH136"/>
    <mergeCell ref="CI136:CK136"/>
    <mergeCell ref="CL136:CM136"/>
    <mergeCell ref="BY137:CA137"/>
    <mergeCell ref="CB137:CC137"/>
    <mergeCell ref="CD137:CF137"/>
    <mergeCell ref="CG137:CH137"/>
    <mergeCell ref="CI137:CK137"/>
    <mergeCell ref="CL137:CM137"/>
    <mergeCell ref="BJ137:BL137"/>
    <mergeCell ref="BM137:BN137"/>
    <mergeCell ref="BO137:BQ137"/>
    <mergeCell ref="BR137:BS137"/>
    <mergeCell ref="BT137:BV137"/>
    <mergeCell ref="BW137:BX137"/>
    <mergeCell ref="AU137:AW137"/>
    <mergeCell ref="AX137:AY137"/>
    <mergeCell ref="AZ137:BB137"/>
    <mergeCell ref="BC137:BD137"/>
    <mergeCell ref="BE137:BG137"/>
    <mergeCell ref="BH137:BI137"/>
    <mergeCell ref="AF137:AH137"/>
    <mergeCell ref="AI137:AJ137"/>
    <mergeCell ref="AK137:AM137"/>
    <mergeCell ref="AN137:AO137"/>
    <mergeCell ref="AP137:AR137"/>
    <mergeCell ref="AS137:AT137"/>
    <mergeCell ref="BJ138:BL138"/>
    <mergeCell ref="BO138:BQ138"/>
    <mergeCell ref="BT138:BV138"/>
    <mergeCell ref="BY138:CA138"/>
    <mergeCell ref="CD138:CF138"/>
    <mergeCell ref="CI138:CK138"/>
    <mergeCell ref="AF138:AH138"/>
    <mergeCell ref="AK138:AM138"/>
    <mergeCell ref="AP138:AR138"/>
    <mergeCell ref="AU138:AW138"/>
    <mergeCell ref="AZ138:BB138"/>
    <mergeCell ref="BE138:BG138"/>
    <mergeCell ref="E138:F138"/>
    <mergeCell ref="G138:I138"/>
    <mergeCell ref="L138:N138"/>
    <mergeCell ref="Q138:S138"/>
    <mergeCell ref="V138:X138"/>
    <mergeCell ref="AA138:AC138"/>
    <mergeCell ref="Q137:S137"/>
    <mergeCell ref="T137:U137"/>
    <mergeCell ref="V137:X137"/>
    <mergeCell ref="Y137:Z137"/>
    <mergeCell ref="AA137:AC137"/>
    <mergeCell ref="AK140:AM140"/>
    <mergeCell ref="AN140:AO140"/>
    <mergeCell ref="CI139:CK139"/>
    <mergeCell ref="E140:F140"/>
    <mergeCell ref="G140:I140"/>
    <mergeCell ref="J140:K140"/>
    <mergeCell ref="L140:N140"/>
    <mergeCell ref="O140:P140"/>
    <mergeCell ref="Q140:S140"/>
    <mergeCell ref="T140:U140"/>
    <mergeCell ref="V140:X140"/>
    <mergeCell ref="Y140:Z140"/>
    <mergeCell ref="BE139:BG139"/>
    <mergeCell ref="BJ139:BL139"/>
    <mergeCell ref="BO139:BQ139"/>
    <mergeCell ref="BT139:BV139"/>
    <mergeCell ref="BY139:CA139"/>
    <mergeCell ref="CD139:CF139"/>
    <mergeCell ref="AA139:AC139"/>
    <mergeCell ref="AF139:AH139"/>
    <mergeCell ref="AK139:AM139"/>
    <mergeCell ref="AP139:AR139"/>
    <mergeCell ref="AU139:AW139"/>
    <mergeCell ref="AZ139:BB139"/>
    <mergeCell ref="E139:F139"/>
    <mergeCell ref="G139:I139"/>
    <mergeCell ref="L139:N139"/>
    <mergeCell ref="Q139:S139"/>
    <mergeCell ref="V139:X139"/>
    <mergeCell ref="CI140:CK140"/>
    <mergeCell ref="CL140:CM140"/>
    <mergeCell ref="E141:F141"/>
    <mergeCell ref="G141:I141"/>
    <mergeCell ref="J141:K141"/>
    <mergeCell ref="L141:N141"/>
    <mergeCell ref="O141:P141"/>
    <mergeCell ref="Q141:S141"/>
    <mergeCell ref="T141:U141"/>
    <mergeCell ref="V141:X141"/>
    <mergeCell ref="BT140:BV140"/>
    <mergeCell ref="BW140:BX140"/>
    <mergeCell ref="BY140:CA140"/>
    <mergeCell ref="CB140:CC140"/>
    <mergeCell ref="CD140:CF140"/>
    <mergeCell ref="CG140:CH140"/>
    <mergeCell ref="BE140:BG140"/>
    <mergeCell ref="BH140:BI140"/>
    <mergeCell ref="BJ140:BL140"/>
    <mergeCell ref="BM140:BN140"/>
    <mergeCell ref="BO140:BQ140"/>
    <mergeCell ref="BR140:BS140"/>
    <mergeCell ref="AP140:AR140"/>
    <mergeCell ref="AS140:AT140"/>
    <mergeCell ref="AU140:AW140"/>
    <mergeCell ref="AX140:AY140"/>
    <mergeCell ref="AZ140:BB140"/>
    <mergeCell ref="BC140:BD140"/>
    <mergeCell ref="AA140:AC140"/>
    <mergeCell ref="AD140:AE140"/>
    <mergeCell ref="AF140:AH140"/>
    <mergeCell ref="AI140:AJ140"/>
    <mergeCell ref="CL141:CM141"/>
    <mergeCell ref="E142:F142"/>
    <mergeCell ref="G142:I142"/>
    <mergeCell ref="L142:N142"/>
    <mergeCell ref="Q142:S142"/>
    <mergeCell ref="V142:X142"/>
    <mergeCell ref="AA142:AC142"/>
    <mergeCell ref="AF142:AH142"/>
    <mergeCell ref="BR141:BS141"/>
    <mergeCell ref="BT141:BV141"/>
    <mergeCell ref="BW141:BX141"/>
    <mergeCell ref="BY141:CA141"/>
    <mergeCell ref="CB141:CC141"/>
    <mergeCell ref="CD141:CF141"/>
    <mergeCell ref="BC141:BD141"/>
    <mergeCell ref="BE141:BG141"/>
    <mergeCell ref="BH141:BI141"/>
    <mergeCell ref="BJ141:BL141"/>
    <mergeCell ref="BM141:BN141"/>
    <mergeCell ref="BO141:BQ141"/>
    <mergeCell ref="AN141:AO141"/>
    <mergeCell ref="AP141:AR141"/>
    <mergeCell ref="AS141:AT141"/>
    <mergeCell ref="AU141:AW141"/>
    <mergeCell ref="AX141:AY141"/>
    <mergeCell ref="AZ141:BB141"/>
    <mergeCell ref="Y141:Z141"/>
    <mergeCell ref="AA141:AC141"/>
    <mergeCell ref="AD141:AE141"/>
    <mergeCell ref="AF141:AH141"/>
    <mergeCell ref="AI141:AJ141"/>
    <mergeCell ref="AK141:AM141"/>
    <mergeCell ref="BO142:BQ142"/>
    <mergeCell ref="BT142:BV142"/>
    <mergeCell ref="BY142:CA142"/>
    <mergeCell ref="CD142:CF142"/>
    <mergeCell ref="CI142:CK142"/>
    <mergeCell ref="A143:D146"/>
    <mergeCell ref="E143:F143"/>
    <mergeCell ref="G143:I143"/>
    <mergeCell ref="L143:N143"/>
    <mergeCell ref="Q143:S143"/>
    <mergeCell ref="AK142:AM142"/>
    <mergeCell ref="AP142:AR142"/>
    <mergeCell ref="AU142:AW142"/>
    <mergeCell ref="AZ142:BB142"/>
    <mergeCell ref="BE142:BG142"/>
    <mergeCell ref="BJ142:BL142"/>
    <mergeCell ref="CG141:CH141"/>
    <mergeCell ref="CI141:CK141"/>
    <mergeCell ref="A139:D142"/>
    <mergeCell ref="CD143:CF143"/>
    <mergeCell ref="CI143:CK143"/>
    <mergeCell ref="E144:F144"/>
    <mergeCell ref="G144:I144"/>
    <mergeCell ref="J144:K144"/>
    <mergeCell ref="L144:N144"/>
    <mergeCell ref="O144:P144"/>
    <mergeCell ref="Q144:S144"/>
    <mergeCell ref="T144:U144"/>
    <mergeCell ref="V144:X144"/>
    <mergeCell ref="AZ143:BB143"/>
    <mergeCell ref="L145:N145"/>
    <mergeCell ref="O145:P145"/>
    <mergeCell ref="Q145:S145"/>
    <mergeCell ref="T145:U145"/>
    <mergeCell ref="BR144:BS144"/>
    <mergeCell ref="BT144:BV144"/>
    <mergeCell ref="BW144:BX144"/>
    <mergeCell ref="BY144:CA144"/>
    <mergeCell ref="BJ145:BL145"/>
    <mergeCell ref="BM145:BN145"/>
    <mergeCell ref="AK145:AM145"/>
    <mergeCell ref="AN145:AO145"/>
    <mergeCell ref="AP145:AR145"/>
    <mergeCell ref="AS145:AT145"/>
    <mergeCell ref="BE143:BG143"/>
    <mergeCell ref="BJ143:BL143"/>
    <mergeCell ref="BO143:BQ143"/>
    <mergeCell ref="AZ144:BB144"/>
    <mergeCell ref="Y144:Z144"/>
    <mergeCell ref="AA144:AC144"/>
    <mergeCell ref="AD144:AE144"/>
    <mergeCell ref="AF144:AH144"/>
    <mergeCell ref="AI144:AJ144"/>
    <mergeCell ref="AK144:AM144"/>
    <mergeCell ref="BT143:BV143"/>
    <mergeCell ref="BY143:CA143"/>
    <mergeCell ref="V143:X143"/>
    <mergeCell ref="AA143:AC143"/>
    <mergeCell ref="AF143:AH143"/>
    <mergeCell ref="AK143:AM143"/>
    <mergeCell ref="AP143:AR143"/>
    <mergeCell ref="AU143:AW143"/>
    <mergeCell ref="CG144:CH144"/>
    <mergeCell ref="CI144:CK144"/>
    <mergeCell ref="CL144:CM144"/>
    <mergeCell ref="BJ146:BL146"/>
    <mergeCell ref="BO146:BQ146"/>
    <mergeCell ref="BT146:BV146"/>
    <mergeCell ref="BY146:CA146"/>
    <mergeCell ref="CD146:CF146"/>
    <mergeCell ref="CI146:CK146"/>
    <mergeCell ref="AF146:AH146"/>
    <mergeCell ref="AK146:AM146"/>
    <mergeCell ref="AP146:AR146"/>
    <mergeCell ref="AU146:AW146"/>
    <mergeCell ref="AZ146:BB146"/>
    <mergeCell ref="BE146:BG146"/>
    <mergeCell ref="CD145:CF145"/>
    <mergeCell ref="CG145:CH145"/>
    <mergeCell ref="CI145:CK145"/>
    <mergeCell ref="CL145:CM145"/>
    <mergeCell ref="CB144:CC144"/>
    <mergeCell ref="CD144:CF144"/>
    <mergeCell ref="BC144:BD144"/>
    <mergeCell ref="BE144:BG144"/>
    <mergeCell ref="BH144:BI144"/>
    <mergeCell ref="BJ144:BL144"/>
    <mergeCell ref="BM144:BN144"/>
    <mergeCell ref="BO144:BQ144"/>
    <mergeCell ref="AN144:AO144"/>
    <mergeCell ref="AP144:AR144"/>
    <mergeCell ref="AS144:AT144"/>
    <mergeCell ref="AU144:AW144"/>
    <mergeCell ref="AX144:AY144"/>
    <mergeCell ref="E146:F146"/>
    <mergeCell ref="G146:I146"/>
    <mergeCell ref="L146:N146"/>
    <mergeCell ref="Q146:S146"/>
    <mergeCell ref="V146:X146"/>
    <mergeCell ref="AA146:AC146"/>
    <mergeCell ref="BO145:BQ145"/>
    <mergeCell ref="BR145:BS145"/>
    <mergeCell ref="BT145:BV145"/>
    <mergeCell ref="BW145:BX145"/>
    <mergeCell ref="BY145:CA145"/>
    <mergeCell ref="CB145:CC145"/>
    <mergeCell ref="AZ145:BB145"/>
    <mergeCell ref="BC145:BD145"/>
    <mergeCell ref="BE145:BG145"/>
    <mergeCell ref="BH145:BI145"/>
    <mergeCell ref="AX150:BA150"/>
    <mergeCell ref="BB150:BD150"/>
    <mergeCell ref="BE150:BF150"/>
    <mergeCell ref="BG150:BH150"/>
    <mergeCell ref="BI150:BJ150"/>
    <mergeCell ref="AI145:AJ145"/>
    <mergeCell ref="AU145:AW145"/>
    <mergeCell ref="AX145:AY145"/>
    <mergeCell ref="V145:X145"/>
    <mergeCell ref="Y145:Z145"/>
    <mergeCell ref="AA145:AC145"/>
    <mergeCell ref="AD145:AE145"/>
    <mergeCell ref="AF145:AH145"/>
    <mergeCell ref="E145:F145"/>
    <mergeCell ref="G145:I145"/>
    <mergeCell ref="J145:K145"/>
    <mergeCell ref="Q151:R151"/>
    <mergeCell ref="AD150:AE150"/>
    <mergeCell ref="AG150:AK150"/>
    <mergeCell ref="AL150:AO150"/>
    <mergeCell ref="AP150:AS150"/>
    <mergeCell ref="AT150:AU150"/>
    <mergeCell ref="AV150:AW150"/>
    <mergeCell ref="A149:BJ149"/>
    <mergeCell ref="B150:F150"/>
    <mergeCell ref="G150:J150"/>
    <mergeCell ref="K150:N150"/>
    <mergeCell ref="O150:P150"/>
    <mergeCell ref="Q150:R150"/>
    <mergeCell ref="S150:V150"/>
    <mergeCell ref="W150:Y150"/>
    <mergeCell ref="Z150:AA150"/>
    <mergeCell ref="AB150:AC150"/>
    <mergeCell ref="Z152:AA152"/>
    <mergeCell ref="AB152:AC152"/>
    <mergeCell ref="AD152:AE152"/>
    <mergeCell ref="AG152:AK152"/>
    <mergeCell ref="AL152:AO152"/>
    <mergeCell ref="AP152:AS152"/>
    <mergeCell ref="BE151:BF151"/>
    <mergeCell ref="BG151:BH151"/>
    <mergeCell ref="BI151:BJ151"/>
    <mergeCell ref="B152:F152"/>
    <mergeCell ref="G152:J152"/>
    <mergeCell ref="K152:N152"/>
    <mergeCell ref="O152:P152"/>
    <mergeCell ref="Q152:R152"/>
    <mergeCell ref="S152:V152"/>
    <mergeCell ref="W152:Y152"/>
    <mergeCell ref="AL151:AO151"/>
    <mergeCell ref="AP151:AS151"/>
    <mergeCell ref="AT151:AU151"/>
    <mergeCell ref="AV151:AW151"/>
    <mergeCell ref="AX151:BA151"/>
    <mergeCell ref="BB151:BD151"/>
    <mergeCell ref="S151:V151"/>
    <mergeCell ref="W151:Y151"/>
    <mergeCell ref="Z151:AA151"/>
    <mergeCell ref="AB151:AC151"/>
    <mergeCell ref="AD151:AE151"/>
    <mergeCell ref="AG151:AK151"/>
    <mergeCell ref="B151:F151"/>
    <mergeCell ref="G151:J151"/>
    <mergeCell ref="K151:N151"/>
    <mergeCell ref="O151:P151"/>
    <mergeCell ref="AX153:BA153"/>
    <mergeCell ref="BB153:BD153"/>
    <mergeCell ref="BE153:BF153"/>
    <mergeCell ref="BG153:BH153"/>
    <mergeCell ref="BI153:BJ153"/>
    <mergeCell ref="B154:F154"/>
    <mergeCell ref="G154:J154"/>
    <mergeCell ref="K154:N154"/>
    <mergeCell ref="O154:P154"/>
    <mergeCell ref="Q154:R154"/>
    <mergeCell ref="AD153:AE153"/>
    <mergeCell ref="AG153:AK153"/>
    <mergeCell ref="AL153:AO153"/>
    <mergeCell ref="AP153:AS153"/>
    <mergeCell ref="AT153:AU153"/>
    <mergeCell ref="AV153:AW153"/>
    <mergeCell ref="BI152:BJ152"/>
    <mergeCell ref="B153:F153"/>
    <mergeCell ref="G153:J153"/>
    <mergeCell ref="K153:N153"/>
    <mergeCell ref="O153:P153"/>
    <mergeCell ref="Q153:R153"/>
    <mergeCell ref="S153:V153"/>
    <mergeCell ref="W153:Y153"/>
    <mergeCell ref="Z153:AA153"/>
    <mergeCell ref="AB153:AC153"/>
    <mergeCell ref="AT152:AU152"/>
    <mergeCell ref="AV152:AW152"/>
    <mergeCell ref="AX152:BA152"/>
    <mergeCell ref="BB152:BD152"/>
    <mergeCell ref="BE152:BF152"/>
    <mergeCell ref="BG152:BH152"/>
    <mergeCell ref="Z155:AA155"/>
    <mergeCell ref="AB155:AC155"/>
    <mergeCell ref="AD155:AE155"/>
    <mergeCell ref="AG155:AK155"/>
    <mergeCell ref="AL155:AO155"/>
    <mergeCell ref="AP155:AS155"/>
    <mergeCell ref="BE154:BF154"/>
    <mergeCell ref="BG154:BH154"/>
    <mergeCell ref="BI154:BJ154"/>
    <mergeCell ref="B155:F155"/>
    <mergeCell ref="G155:J155"/>
    <mergeCell ref="K155:N155"/>
    <mergeCell ref="O155:P155"/>
    <mergeCell ref="Q155:R155"/>
    <mergeCell ref="S155:V155"/>
    <mergeCell ref="W155:Y155"/>
    <mergeCell ref="AL154:AO154"/>
    <mergeCell ref="AP154:AS154"/>
    <mergeCell ref="AT154:AU154"/>
    <mergeCell ref="AV154:AW154"/>
    <mergeCell ref="AX154:BA154"/>
    <mergeCell ref="BB154:BD154"/>
    <mergeCell ref="S154:V154"/>
    <mergeCell ref="W154:Y154"/>
    <mergeCell ref="Z154:AA154"/>
    <mergeCell ref="AB154:AC154"/>
    <mergeCell ref="AD154:AE154"/>
    <mergeCell ref="AG154:AK154"/>
    <mergeCell ref="AX156:BA156"/>
    <mergeCell ref="BB156:BD156"/>
    <mergeCell ref="BE156:BF156"/>
    <mergeCell ref="BG156:BH156"/>
    <mergeCell ref="BI156:BJ156"/>
    <mergeCell ref="B157:F157"/>
    <mergeCell ref="G157:J157"/>
    <mergeCell ref="K157:N157"/>
    <mergeCell ref="O157:P157"/>
    <mergeCell ref="Q157:R157"/>
    <mergeCell ref="AD156:AE156"/>
    <mergeCell ref="AG156:AK156"/>
    <mergeCell ref="AL156:AO156"/>
    <mergeCell ref="AP156:AS156"/>
    <mergeCell ref="AT156:AU156"/>
    <mergeCell ref="AV156:AW156"/>
    <mergeCell ref="BI155:BJ155"/>
    <mergeCell ref="B156:F156"/>
    <mergeCell ref="G156:J156"/>
    <mergeCell ref="K156:N156"/>
    <mergeCell ref="O156:P156"/>
    <mergeCell ref="Q156:R156"/>
    <mergeCell ref="S156:V156"/>
    <mergeCell ref="W156:Y156"/>
    <mergeCell ref="Z156:AA156"/>
    <mergeCell ref="AB156:AC156"/>
    <mergeCell ref="AT155:AU155"/>
    <mergeCell ref="AV155:AW155"/>
    <mergeCell ref="AX155:BA155"/>
    <mergeCell ref="BB155:BD155"/>
    <mergeCell ref="BE155:BF155"/>
    <mergeCell ref="BG155:BH155"/>
    <mergeCell ref="AP158:AS158"/>
    <mergeCell ref="BE157:BF157"/>
    <mergeCell ref="BG157:BH157"/>
    <mergeCell ref="BI157:BJ157"/>
    <mergeCell ref="B158:F158"/>
    <mergeCell ref="G158:J158"/>
    <mergeCell ref="K158:N158"/>
    <mergeCell ref="O158:P158"/>
    <mergeCell ref="Q158:R158"/>
    <mergeCell ref="S158:V158"/>
    <mergeCell ref="W158:Y158"/>
    <mergeCell ref="AL157:AO157"/>
    <mergeCell ref="AP157:AS157"/>
    <mergeCell ref="AT157:AU157"/>
    <mergeCell ref="AV157:AW157"/>
    <mergeCell ref="AX157:BA157"/>
    <mergeCell ref="BB157:BD157"/>
    <mergeCell ref="S157:V157"/>
    <mergeCell ref="W157:Y157"/>
    <mergeCell ref="Z157:AA157"/>
    <mergeCell ref="AB157:AC157"/>
    <mergeCell ref="AD157:AE157"/>
    <mergeCell ref="AG157:AK157"/>
    <mergeCell ref="B160:F160"/>
    <mergeCell ref="G160:J160"/>
    <mergeCell ref="K160:N160"/>
    <mergeCell ref="O160:P160"/>
    <mergeCell ref="Q160:R160"/>
    <mergeCell ref="AD159:AE159"/>
    <mergeCell ref="AG159:AK159"/>
    <mergeCell ref="AL159:AO159"/>
    <mergeCell ref="AP159:AS159"/>
    <mergeCell ref="AT159:AU159"/>
    <mergeCell ref="AV159:AW159"/>
    <mergeCell ref="BI158:BJ158"/>
    <mergeCell ref="B159:F159"/>
    <mergeCell ref="G159:J159"/>
    <mergeCell ref="K159:N159"/>
    <mergeCell ref="O159:P159"/>
    <mergeCell ref="Q159:R159"/>
    <mergeCell ref="S159:V159"/>
    <mergeCell ref="W159:Y159"/>
    <mergeCell ref="Z159:AA159"/>
    <mergeCell ref="AB159:AC159"/>
    <mergeCell ref="AT158:AU158"/>
    <mergeCell ref="AV158:AW158"/>
    <mergeCell ref="AX158:BA158"/>
    <mergeCell ref="BB158:BD158"/>
    <mergeCell ref="BE158:BF158"/>
    <mergeCell ref="BG158:BH158"/>
    <mergeCell ref="Z158:AA158"/>
    <mergeCell ref="AB158:AC158"/>
    <mergeCell ref="AD158:AE158"/>
    <mergeCell ref="AG158:AK158"/>
    <mergeCell ref="AL158:AO158"/>
    <mergeCell ref="BE160:BF160"/>
    <mergeCell ref="BG160:BH160"/>
    <mergeCell ref="BI160:BJ160"/>
    <mergeCell ref="AL160:AO160"/>
    <mergeCell ref="AP160:AS160"/>
    <mergeCell ref="AT160:AU160"/>
    <mergeCell ref="AV160:AW160"/>
    <mergeCell ref="AX160:BA160"/>
    <mergeCell ref="BB160:BD160"/>
    <mergeCell ref="S160:V160"/>
    <mergeCell ref="W160:Y160"/>
    <mergeCell ref="Z160:AA160"/>
    <mergeCell ref="AB160:AC160"/>
    <mergeCell ref="AD160:AE160"/>
    <mergeCell ref="AG160:AK160"/>
    <mergeCell ref="AX159:BA159"/>
    <mergeCell ref="BB159:BD159"/>
    <mergeCell ref="BE159:BF159"/>
    <mergeCell ref="BG159:BH159"/>
    <mergeCell ref="BI159:BJ159"/>
    <mergeCell ref="AA30:AC30"/>
    <mergeCell ref="AD30:AE30"/>
    <mergeCell ref="AF30:AH30"/>
    <mergeCell ref="AI30:AJ30"/>
    <mergeCell ref="AK30:AM30"/>
    <mergeCell ref="AN30:AO30"/>
    <mergeCell ref="AP30:AR30"/>
    <mergeCell ref="AS30:AT30"/>
    <mergeCell ref="AU30:AW30"/>
    <mergeCell ref="AX30:AY30"/>
    <mergeCell ref="AZ30:BB30"/>
    <mergeCell ref="BC30:BD30"/>
    <mergeCell ref="BE30:BG30"/>
    <mergeCell ref="BH30:BI30"/>
    <mergeCell ref="BJ30:BL30"/>
    <mergeCell ref="BM30:BN30"/>
    <mergeCell ref="BO30:BQ30"/>
    <mergeCell ref="BR30:BS30"/>
    <mergeCell ref="BT30:BV30"/>
    <mergeCell ref="BW30:BX30"/>
    <mergeCell ref="BY30:CA30"/>
    <mergeCell ref="CB30:CC30"/>
    <mergeCell ref="CD30:CF30"/>
    <mergeCell ref="CG30:CH30"/>
    <mergeCell ref="CI30:CK30"/>
    <mergeCell ref="CL30:CM30"/>
    <mergeCell ref="A31:F31"/>
    <mergeCell ref="G31:I31"/>
    <mergeCell ref="J31:K31"/>
    <mergeCell ref="L31:N31"/>
    <mergeCell ref="O31:P31"/>
    <mergeCell ref="Q31:S31"/>
    <mergeCell ref="T31:U31"/>
    <mergeCell ref="V31:X31"/>
    <mergeCell ref="Y31:Z31"/>
    <mergeCell ref="AA31:AC31"/>
    <mergeCell ref="AD31:AE31"/>
    <mergeCell ref="AF31:AH31"/>
    <mergeCell ref="AI31:AJ31"/>
    <mergeCell ref="AK31:AM31"/>
    <mergeCell ref="AN31:AO31"/>
    <mergeCell ref="AP31:AR31"/>
    <mergeCell ref="AS31:AT31"/>
    <mergeCell ref="AU31:AW31"/>
    <mergeCell ref="AX31:AY31"/>
    <mergeCell ref="AZ31:BB31"/>
    <mergeCell ref="BC31:BD31"/>
    <mergeCell ref="BE31:BG31"/>
    <mergeCell ref="BH31:BI31"/>
    <mergeCell ref="BJ31:BL31"/>
    <mergeCell ref="BM31:BN31"/>
    <mergeCell ref="BO31:BQ31"/>
    <mergeCell ref="BR31:BS31"/>
    <mergeCell ref="BT31:BV31"/>
    <mergeCell ref="BW31:BX31"/>
    <mergeCell ref="BY31:CA31"/>
    <mergeCell ref="CB31:CC31"/>
    <mergeCell ref="CD31:CF31"/>
    <mergeCell ref="CG31:CH31"/>
    <mergeCell ref="CI31:CK31"/>
    <mergeCell ref="CL31:CM31"/>
    <mergeCell ref="A32:F32"/>
    <mergeCell ref="G32:I32"/>
    <mergeCell ref="J32:K32"/>
    <mergeCell ref="L32:N32"/>
    <mergeCell ref="O32:P32"/>
    <mergeCell ref="Q32:S32"/>
    <mergeCell ref="T32:U32"/>
    <mergeCell ref="V32:X32"/>
    <mergeCell ref="Y32:Z32"/>
    <mergeCell ref="AA32:AC32"/>
    <mergeCell ref="AD32:AE32"/>
    <mergeCell ref="AF32:AH32"/>
    <mergeCell ref="AI32:AJ32"/>
    <mergeCell ref="AK32:AM32"/>
    <mergeCell ref="AN32:AO32"/>
    <mergeCell ref="AP32:AR32"/>
    <mergeCell ref="AS32:AT32"/>
    <mergeCell ref="AU32:AW32"/>
    <mergeCell ref="AX32:AY32"/>
    <mergeCell ref="AZ32:BB32"/>
    <mergeCell ref="BJ58:BK58"/>
    <mergeCell ref="BC32:BD32"/>
    <mergeCell ref="BE32:BG32"/>
    <mergeCell ref="BH32:BI32"/>
    <mergeCell ref="BJ32:BL32"/>
    <mergeCell ref="BM32:BN32"/>
    <mergeCell ref="BO32:BQ32"/>
    <mergeCell ref="BR32:BS32"/>
    <mergeCell ref="BT32:BV32"/>
    <mergeCell ref="BW32:BX32"/>
    <mergeCell ref="BY32:CA32"/>
    <mergeCell ref="CB32:CC32"/>
    <mergeCell ref="CD32:CF32"/>
    <mergeCell ref="CG32:CH32"/>
    <mergeCell ref="CI32:CK32"/>
    <mergeCell ref="CL32:CM32"/>
    <mergeCell ref="AR52:AT53"/>
    <mergeCell ref="AR54:AT54"/>
    <mergeCell ref="BG52:BI53"/>
    <mergeCell ref="BJ52:BK53"/>
    <mergeCell ref="BG54:BI54"/>
    <mergeCell ref="BJ54:BK54"/>
    <mergeCell ref="BV57:BX57"/>
    <mergeCell ref="BY57:CA57"/>
    <mergeCell ref="CB57:CD57"/>
    <mergeCell ref="CE57:CG57"/>
    <mergeCell ref="CH57:CI57"/>
    <mergeCell ref="BP57:BU57"/>
    <mergeCell ref="CE55:CG55"/>
    <mergeCell ref="CH55:CI55"/>
    <mergeCell ref="BV54:BX54"/>
    <mergeCell ref="BY54:CA54"/>
  </mergeCells>
  <phoneticPr fontId="1"/>
  <conditionalFormatting sqref="G25:I29">
    <cfRule type="cellIs" dxfId="45" priority="70" operator="lessThan">
      <formula>G20</formula>
    </cfRule>
  </conditionalFormatting>
  <conditionalFormatting sqref="L25:N29">
    <cfRule type="cellIs" dxfId="44" priority="68" operator="lessThan">
      <formula>L20</formula>
    </cfRule>
  </conditionalFormatting>
  <conditionalFormatting sqref="Q25:S29">
    <cfRule type="cellIs" dxfId="43" priority="66" operator="lessThan">
      <formula>Q20</formula>
    </cfRule>
  </conditionalFormatting>
  <conditionalFormatting sqref="V25:X29">
    <cfRule type="cellIs" dxfId="42" priority="64" operator="lessThan">
      <formula>V20</formula>
    </cfRule>
  </conditionalFormatting>
  <conditionalFormatting sqref="AA54:AB58">
    <cfRule type="cellIs" dxfId="41" priority="37" operator="lessThan">
      <formula>1</formula>
    </cfRule>
  </conditionalFormatting>
  <conditionalFormatting sqref="AA25:AC29">
    <cfRule type="cellIs" dxfId="40" priority="62" operator="lessThan">
      <formula>AA20</formula>
    </cfRule>
  </conditionalFormatting>
  <conditionalFormatting sqref="AF25:AH29">
    <cfRule type="cellIs" dxfId="39" priority="60" operator="lessThan">
      <formula>AF20</formula>
    </cfRule>
  </conditionalFormatting>
  <conditionalFormatting sqref="AF79:AW85">
    <cfRule type="expression" dxfId="38" priority="79">
      <formula>$Z$1="【営業方針会議】"</formula>
    </cfRule>
  </conditionalFormatting>
  <conditionalFormatting sqref="AF87:AW93">
    <cfRule type="expression" dxfId="37" priority="77">
      <formula>$Z$1="【役員会議】"</formula>
    </cfRule>
  </conditionalFormatting>
  <conditionalFormatting sqref="AK25:AM29">
    <cfRule type="cellIs" dxfId="36" priority="58" operator="lessThan">
      <formula>AK20</formula>
    </cfRule>
  </conditionalFormatting>
  <conditionalFormatting sqref="AP25:AR29">
    <cfRule type="cellIs" dxfId="35" priority="56" operator="lessThan">
      <formula>AP20</formula>
    </cfRule>
  </conditionalFormatting>
  <conditionalFormatting sqref="AU25:AW29">
    <cfRule type="cellIs" dxfId="34" priority="54" operator="lessThan">
      <formula>AU20</formula>
    </cfRule>
  </conditionalFormatting>
  <conditionalFormatting sqref="AX54:AY58">
    <cfRule type="cellIs" dxfId="33" priority="36" operator="lessThan">
      <formula>1</formula>
    </cfRule>
  </conditionalFormatting>
  <conditionalFormatting sqref="AX79:BO85">
    <cfRule type="expression" dxfId="32" priority="78">
      <formula>$Z$1="【営業面談A】"</formula>
    </cfRule>
  </conditionalFormatting>
  <conditionalFormatting sqref="AX87:BO93">
    <cfRule type="expression" dxfId="31" priority="76">
      <formula>$Z$1="【営業面談B】"</formula>
    </cfRule>
  </conditionalFormatting>
  <conditionalFormatting sqref="AZ25:BB29">
    <cfRule type="cellIs" dxfId="30" priority="52" operator="lessThan">
      <formula>AZ20</formula>
    </cfRule>
  </conditionalFormatting>
  <conditionalFormatting sqref="BE25:BG29">
    <cfRule type="cellIs" dxfId="29" priority="50" operator="lessThan">
      <formula>BE20</formula>
    </cfRule>
  </conditionalFormatting>
  <conditionalFormatting sqref="BJ54:BK58">
    <cfRule type="cellIs" dxfId="28" priority="1" operator="lessThan">
      <formula>1</formula>
    </cfRule>
  </conditionalFormatting>
  <conditionalFormatting sqref="BJ25:BL29">
    <cfRule type="cellIs" dxfId="27" priority="48" operator="lessThan">
      <formula>BJ20</formula>
    </cfRule>
  </conditionalFormatting>
  <conditionalFormatting sqref="BO25:BQ29">
    <cfRule type="cellIs" dxfId="26" priority="46" operator="lessThan">
      <formula>BO20</formula>
    </cfRule>
  </conditionalFormatting>
  <conditionalFormatting sqref="BQ79:CH85">
    <cfRule type="expression" dxfId="25" priority="75">
      <formula>$Z$1="【営業方針会議】"</formula>
    </cfRule>
  </conditionalFormatting>
  <conditionalFormatting sqref="BQ87:CH93">
    <cfRule type="expression" dxfId="24" priority="73">
      <formula>$Z$1="【役員会議】"</formula>
    </cfRule>
  </conditionalFormatting>
  <conditionalFormatting sqref="BT25:BV29">
    <cfRule type="cellIs" dxfId="23" priority="44" operator="lessThan">
      <formula>BT20</formula>
    </cfRule>
  </conditionalFormatting>
  <conditionalFormatting sqref="BY25:CA29">
    <cfRule type="cellIs" dxfId="22" priority="42" operator="lessThan">
      <formula>BY20</formula>
    </cfRule>
  </conditionalFormatting>
  <conditionalFormatting sqref="CD25:CF29">
    <cfRule type="cellIs" dxfId="21" priority="40" operator="lessThan">
      <formula>CD20</formula>
    </cfRule>
  </conditionalFormatting>
  <conditionalFormatting sqref="CH54:CI58">
    <cfRule type="cellIs" dxfId="20" priority="35" operator="lessThan">
      <formula>1</formula>
    </cfRule>
  </conditionalFormatting>
  <conditionalFormatting sqref="CI25:CK29">
    <cfRule type="cellIs" dxfId="19" priority="38" operator="lessThan">
      <formula>CI20</formula>
    </cfRule>
  </conditionalFormatting>
  <conditionalFormatting sqref="CI79:CZ85">
    <cfRule type="expression" dxfId="18" priority="74">
      <formula>$Z$1="【営業面談A】"</formula>
    </cfRule>
  </conditionalFormatting>
  <conditionalFormatting sqref="CI87:CZ93">
    <cfRule type="expression" dxfId="17" priority="72">
      <formula>$Z$1="【営業面談B】"</formula>
    </cfRule>
  </conditionalFormatting>
  <pageMargins left="0.70866141732283461" right="0.70866141732283461" top="0.74803149606299213" bottom="0.74803149606299213" header="0.31496062992125984" footer="0.31496062992125984"/>
  <pageSetup paperSize="8" scale="41" orientation="landscape" horizontalDpi="1200" verticalDpi="1200" r:id="rId1"/>
  <rowBreaks count="1" manualBreakCount="1">
    <brk id="93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351B6-E51B-4C9A-84B2-846C3D369A2B}">
  <sheetPr>
    <tabColor theme="7" tint="0.79998168889431442"/>
    <pageSetUpPr fitToPage="1"/>
  </sheetPr>
  <dimension ref="B1:W25"/>
  <sheetViews>
    <sheetView workbookViewId="0">
      <selection activeCell="F2" sqref="F2"/>
    </sheetView>
  </sheetViews>
  <sheetFormatPr defaultRowHeight="18" x14ac:dyDescent="0.45"/>
  <cols>
    <col min="1" max="1" width="1.8984375" customWidth="1"/>
    <col min="2" max="2" width="6.09765625" customWidth="1"/>
    <col min="3" max="7" width="3.19921875" customWidth="1"/>
    <col min="8" max="8" width="4.3984375" customWidth="1"/>
    <col min="9" max="9" width="7.59765625" customWidth="1"/>
    <col min="10" max="17" width="3.19921875" customWidth="1"/>
    <col min="18" max="18" width="9.8984375" customWidth="1"/>
    <col min="19" max="21" width="3.19921875" customWidth="1"/>
    <col min="22" max="23" width="13" customWidth="1"/>
    <col min="24" max="38" width="4.5" customWidth="1"/>
    <col min="40" max="40" width="4.5" customWidth="1"/>
  </cols>
  <sheetData>
    <row r="1" spans="2:23" ht="24.75" customHeight="1" x14ac:dyDescent="0.55000000000000004">
      <c r="B1" s="66" t="str">
        <f>(MONTH('1課合計'!R1)+2)&amp;"月"</f>
        <v>12月</v>
      </c>
      <c r="C1" s="65" t="s">
        <v>254</v>
      </c>
      <c r="D1" s="24"/>
      <c r="E1" s="24"/>
      <c r="F1" s="67" t="s">
        <v>258</v>
      </c>
      <c r="I1" t="s">
        <v>239</v>
      </c>
      <c r="L1" s="60"/>
    </row>
    <row r="2" spans="2:23" ht="11.25" customHeight="1" x14ac:dyDescent="0.45"/>
    <row r="3" spans="2:23" ht="24.75" customHeight="1" x14ac:dyDescent="0.55000000000000004">
      <c r="B3" s="66" t="str">
        <f>MONTH('1課合計'!R1)&amp;"月"</f>
        <v>10月</v>
      </c>
      <c r="C3" s="64" t="s">
        <v>98</v>
      </c>
      <c r="G3" t="s">
        <v>93</v>
      </c>
      <c r="I3" s="71">
        <f>SUMIFS(予算!目標見積数,予算!対象ユーザー名,F1,予算!予算月,B1)</f>
        <v>0</v>
      </c>
      <c r="K3" t="s">
        <v>241</v>
      </c>
      <c r="N3" t="s">
        <v>242</v>
      </c>
      <c r="R3" s="69" t="e">
        <f>M10/(I5/100)/R5</f>
        <v>#DIV/0!</v>
      </c>
      <c r="T3" t="s">
        <v>241</v>
      </c>
    </row>
    <row r="4" spans="2:23" ht="18.75" customHeight="1" x14ac:dyDescent="0.55000000000000004">
      <c r="B4" s="66"/>
      <c r="C4" s="64"/>
      <c r="I4" s="6"/>
      <c r="R4" s="69"/>
    </row>
    <row r="5" spans="2:23" ht="24.75" customHeight="1" x14ac:dyDescent="0.55000000000000004">
      <c r="B5" s="66" t="s">
        <v>250</v>
      </c>
      <c r="C5" s="64" t="s">
        <v>251</v>
      </c>
      <c r="G5" t="s">
        <v>39</v>
      </c>
      <c r="I5" s="72" t="e">
        <f>D!G31*100</f>
        <v>#DIV/0!</v>
      </c>
      <c r="K5" t="s">
        <v>252</v>
      </c>
      <c r="N5" t="s">
        <v>185</v>
      </c>
      <c r="R5" s="70" t="e">
        <f>D!G32</f>
        <v>#DIV/0!</v>
      </c>
      <c r="T5" t="s">
        <v>253</v>
      </c>
    </row>
    <row r="6" spans="2:23" ht="17.25" customHeight="1" x14ac:dyDescent="0.55000000000000004">
      <c r="B6" s="66"/>
      <c r="C6" s="64"/>
      <c r="R6" s="68"/>
    </row>
    <row r="7" spans="2:23" ht="24.75" customHeight="1" x14ac:dyDescent="0.55000000000000004">
      <c r="B7" s="66" t="str">
        <f>(MONTH('1課合計'!R1)+2)&amp;"月"</f>
        <v>12月</v>
      </c>
      <c r="C7" s="64" t="s">
        <v>240</v>
      </c>
      <c r="F7" s="73" t="s">
        <v>255</v>
      </c>
      <c r="V7" s="63" t="s">
        <v>243</v>
      </c>
    </row>
    <row r="8" spans="2:23" ht="24.75" customHeight="1" x14ac:dyDescent="0.45">
      <c r="B8" s="86" t="s">
        <v>83</v>
      </c>
      <c r="C8" s="86"/>
      <c r="D8" s="86"/>
      <c r="E8" s="86"/>
      <c r="F8" s="86"/>
      <c r="G8" s="86"/>
      <c r="H8" s="86" t="s">
        <v>109</v>
      </c>
      <c r="I8" s="86"/>
      <c r="J8" s="86"/>
      <c r="K8" s="86"/>
      <c r="L8" s="86"/>
      <c r="M8" s="86" t="s">
        <v>93</v>
      </c>
      <c r="N8" s="86"/>
      <c r="O8" s="86"/>
      <c r="P8" s="86" t="s">
        <v>108</v>
      </c>
      <c r="Q8" s="138"/>
      <c r="V8" s="62" t="s">
        <v>244</v>
      </c>
      <c r="W8" s="61">
        <f>COUNTIFS(顧客ランク分け一覧表!$H$4:$H$5000,DD!V8,顧客ランク分け一覧表!$E$4:$E$5000,DD!$F$1)</f>
        <v>0</v>
      </c>
    </row>
    <row r="9" spans="2:23" ht="24.75" customHeight="1" x14ac:dyDescent="0.45">
      <c r="B9" s="171" t="str">
        <f>B7</f>
        <v>12月</v>
      </c>
      <c r="C9" s="86"/>
      <c r="D9" s="86"/>
      <c r="E9" s="86"/>
      <c r="F9" s="86"/>
      <c r="G9" s="86"/>
      <c r="H9" s="86" t="s">
        <v>106</v>
      </c>
      <c r="I9" s="86"/>
      <c r="J9" s="86"/>
      <c r="K9" s="86" t="s">
        <v>105</v>
      </c>
      <c r="L9" s="86"/>
      <c r="M9" s="86"/>
      <c r="N9" s="86"/>
      <c r="O9" s="86"/>
      <c r="P9" s="86"/>
      <c r="Q9" s="138"/>
      <c r="V9" s="62" t="s">
        <v>245</v>
      </c>
      <c r="W9" s="61">
        <f>COUNTIFS(顧客ランク分け一覧表!$H$4:$H$5000,DD!V9,顧客ランク分け一覧表!$E$4:$E$5000,DD!$F$1)</f>
        <v>0</v>
      </c>
    </row>
    <row r="10" spans="2:23" ht="24.75" customHeight="1" x14ac:dyDescent="0.45">
      <c r="B10" s="100" t="s">
        <v>30</v>
      </c>
      <c r="C10" s="100"/>
      <c r="D10" s="100"/>
      <c r="E10" s="100"/>
      <c r="F10" s="100"/>
      <c r="G10" s="100"/>
      <c r="H10" s="88">
        <f>D!U54</f>
        <v>0</v>
      </c>
      <c r="I10" s="88"/>
      <c r="J10" s="88"/>
      <c r="K10" s="143">
        <f>D!J54</f>
        <v>0</v>
      </c>
      <c r="L10" s="143"/>
      <c r="M10" s="88">
        <f>D!X54</f>
        <v>0</v>
      </c>
      <c r="N10" s="88"/>
      <c r="O10" s="88"/>
      <c r="P10" s="87" t="e">
        <f>D!AA54</f>
        <v>#DIV/0!</v>
      </c>
      <c r="Q10" s="112"/>
      <c r="V10" s="62" t="s">
        <v>246</v>
      </c>
      <c r="W10" s="61">
        <f>COUNTIFS(顧客ランク分け一覧表!$H$4:$H$5000,DD!V10,顧客ランク分け一覧表!$E$4:$E$5000,DD!$F$1)</f>
        <v>0</v>
      </c>
    </row>
    <row r="11" spans="2:23" ht="24.75" customHeight="1" x14ac:dyDescent="0.45">
      <c r="B11" s="100" t="s">
        <v>100</v>
      </c>
      <c r="C11" s="100"/>
      <c r="D11" s="100"/>
      <c r="E11" s="100"/>
      <c r="F11" s="100"/>
      <c r="G11" s="100"/>
      <c r="H11" s="88">
        <f>D!U55</f>
        <v>0</v>
      </c>
      <c r="I11" s="88"/>
      <c r="J11" s="88"/>
      <c r="K11" s="143">
        <f>D!J55</f>
        <v>0</v>
      </c>
      <c r="L11" s="143"/>
      <c r="M11" s="88"/>
      <c r="N11" s="88"/>
      <c r="O11" s="88"/>
      <c r="P11" s="87"/>
      <c r="Q11" s="112"/>
      <c r="V11" s="62" t="s">
        <v>247</v>
      </c>
      <c r="W11" s="61">
        <f>COUNTIFS(顧客ランク分け一覧表!$H$4:$H$5000,DD!V11,顧客ランク分け一覧表!$E$4:$E$5000,DD!$F$1)</f>
        <v>0</v>
      </c>
    </row>
    <row r="12" spans="2:23" ht="24.75" customHeight="1" x14ac:dyDescent="0.45">
      <c r="B12" s="100" t="s">
        <v>101</v>
      </c>
      <c r="C12" s="100"/>
      <c r="D12" s="100"/>
      <c r="E12" s="100"/>
      <c r="F12" s="100"/>
      <c r="G12" s="100"/>
      <c r="H12" s="88">
        <f>D!U56</f>
        <v>0</v>
      </c>
      <c r="I12" s="88"/>
      <c r="J12" s="88"/>
      <c r="K12" s="143">
        <f>D!J56</f>
        <v>0</v>
      </c>
      <c r="L12" s="143"/>
      <c r="M12" s="88"/>
      <c r="N12" s="88"/>
      <c r="O12" s="88"/>
      <c r="P12" s="87"/>
      <c r="Q12" s="112"/>
      <c r="V12" s="75" t="s">
        <v>256</v>
      </c>
      <c r="W12" s="74">
        <f>SUM(W8:W11)</f>
        <v>0</v>
      </c>
    </row>
    <row r="13" spans="2:23" ht="24.75" customHeight="1" x14ac:dyDescent="0.45">
      <c r="B13" s="100" t="s">
        <v>102</v>
      </c>
      <c r="C13" s="100"/>
      <c r="D13" s="100"/>
      <c r="E13" s="100"/>
      <c r="F13" s="100"/>
      <c r="G13" s="100"/>
      <c r="H13" s="88">
        <f>D!U57</f>
        <v>0</v>
      </c>
      <c r="I13" s="88"/>
      <c r="J13" s="88"/>
      <c r="K13" s="143">
        <f>D!J57</f>
        <v>0</v>
      </c>
      <c r="L13" s="143"/>
      <c r="M13" s="88"/>
      <c r="N13" s="88"/>
      <c r="O13" s="88"/>
      <c r="P13" s="87"/>
      <c r="Q13" s="112"/>
      <c r="V13" s="75" t="s">
        <v>248</v>
      </c>
      <c r="W13" s="74">
        <f>COUNTIFS(顧客ランク分け一覧表!$H$4:$H$5000,DD!V13,顧客ランク分け一覧表!$E$4:$E$5000,DD!$F$1)</f>
        <v>0</v>
      </c>
    </row>
    <row r="14" spans="2:23" ht="24.75" customHeight="1" x14ac:dyDescent="0.45">
      <c r="B14" s="100" t="s">
        <v>103</v>
      </c>
      <c r="C14" s="100"/>
      <c r="D14" s="100"/>
      <c r="E14" s="100"/>
      <c r="F14" s="100"/>
      <c r="G14" s="100"/>
      <c r="H14" s="88">
        <f>D!U58</f>
        <v>0</v>
      </c>
      <c r="I14" s="88"/>
      <c r="J14" s="88"/>
      <c r="K14" s="143">
        <f>D!J58</f>
        <v>0</v>
      </c>
      <c r="L14" s="143"/>
      <c r="M14" s="88"/>
      <c r="N14" s="88"/>
      <c r="O14" s="88"/>
      <c r="P14" s="87"/>
      <c r="Q14" s="112"/>
      <c r="V14" s="75" t="s">
        <v>249</v>
      </c>
      <c r="W14" s="74">
        <f>COUNTIFS(顧客ランク分け一覧表!$H$4:$H$5000,DD!V14,顧客ランク分け一覧表!$E$4:$E$5000,DD!$F$1)</f>
        <v>0</v>
      </c>
    </row>
    <row r="15" spans="2:23" ht="24.75" customHeight="1" x14ac:dyDescent="0.45"/>
    <row r="16" spans="2:23" ht="24.75" customHeight="1" x14ac:dyDescent="0.45">
      <c r="B16" s="144"/>
      <c r="C16" s="144"/>
      <c r="D16" s="144"/>
      <c r="E16" s="144"/>
      <c r="F16" s="144"/>
      <c r="G16" s="144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2:17" ht="24.75" customHeight="1" x14ac:dyDescent="0.45">
      <c r="B17" s="144"/>
      <c r="C17" s="144"/>
      <c r="D17" s="144"/>
      <c r="E17" s="144"/>
      <c r="F17" s="144"/>
      <c r="G17" s="144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2:17" ht="24.75" customHeight="1" x14ac:dyDescent="0.45">
      <c r="B18" s="145"/>
      <c r="C18" s="145"/>
      <c r="D18" s="145"/>
      <c r="E18" s="145"/>
      <c r="F18" s="145"/>
      <c r="G18" s="145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2:17" ht="24.75" customHeight="1" x14ac:dyDescent="0.45">
      <c r="B19" s="145"/>
      <c r="C19" s="145"/>
      <c r="D19" s="145"/>
      <c r="E19" s="145"/>
      <c r="F19" s="145"/>
      <c r="G19" s="145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2:17" ht="24.75" customHeight="1" x14ac:dyDescent="0.45">
      <c r="B20" s="145"/>
      <c r="C20" s="145"/>
      <c r="D20" s="145"/>
      <c r="E20" s="145"/>
      <c r="F20" s="145"/>
      <c r="G20" s="145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2:17" ht="24.75" customHeight="1" x14ac:dyDescent="0.45">
      <c r="B21" s="145"/>
      <c r="C21" s="145"/>
      <c r="D21" s="145"/>
      <c r="E21" s="145"/>
      <c r="F21" s="145"/>
      <c r="G21" s="145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2:17" ht="24.75" customHeight="1" x14ac:dyDescent="0.45">
      <c r="B22" s="145"/>
      <c r="C22" s="145"/>
      <c r="D22" s="145"/>
      <c r="E22" s="145"/>
      <c r="F22" s="145"/>
      <c r="G22" s="145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spans="2:17" ht="24.75" customHeight="1" x14ac:dyDescent="0.45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2:17" ht="24.75" customHeight="1" x14ac:dyDescent="0.4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2:17" ht="24.75" customHeight="1" x14ac:dyDescent="0.4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</sheetData>
  <mergeCells count="39">
    <mergeCell ref="B10:G10"/>
    <mergeCell ref="H10:J10"/>
    <mergeCell ref="K10:L10"/>
    <mergeCell ref="M10:O10"/>
    <mergeCell ref="P10:Q10"/>
    <mergeCell ref="B8:G8"/>
    <mergeCell ref="H8:L8"/>
    <mergeCell ref="M8:O9"/>
    <mergeCell ref="P8:Q9"/>
    <mergeCell ref="B9:G9"/>
    <mergeCell ref="H9:J9"/>
    <mergeCell ref="K9:L9"/>
    <mergeCell ref="B12:G12"/>
    <mergeCell ref="H12:J12"/>
    <mergeCell ref="K12:L12"/>
    <mergeCell ref="M12:O12"/>
    <mergeCell ref="P12:Q12"/>
    <mergeCell ref="B11:G11"/>
    <mergeCell ref="H11:J11"/>
    <mergeCell ref="K11:L11"/>
    <mergeCell ref="M11:O11"/>
    <mergeCell ref="P11:Q11"/>
    <mergeCell ref="B14:G14"/>
    <mergeCell ref="H14:J14"/>
    <mergeCell ref="K14:L14"/>
    <mergeCell ref="M14:O14"/>
    <mergeCell ref="P14:Q14"/>
    <mergeCell ref="B13:G13"/>
    <mergeCell ref="H13:J13"/>
    <mergeCell ref="K13:L13"/>
    <mergeCell ref="M13:O13"/>
    <mergeCell ref="P13:Q13"/>
    <mergeCell ref="B22:G22"/>
    <mergeCell ref="B16:G16"/>
    <mergeCell ref="B17:G17"/>
    <mergeCell ref="B18:G18"/>
    <mergeCell ref="B19:G19"/>
    <mergeCell ref="B20:G20"/>
    <mergeCell ref="B21:G21"/>
  </mergeCells>
  <phoneticPr fontId="1"/>
  <conditionalFormatting sqref="C1:E1">
    <cfRule type="containsText" dxfId="16" priority="2" operator="containsText" text="クール">
      <formula>NOT(ISERROR(SEARCH("クール",C1)))</formula>
    </cfRule>
    <cfRule type="containsText" dxfId="15" priority="3" operator="containsText" text="コールド">
      <formula>NOT(ISERROR(SEARCH("コールド",C1)))</formula>
    </cfRule>
    <cfRule type="containsText" dxfId="14" priority="4" operator="containsText" text="離脱">
      <formula>NOT(ISERROR(SEARCH("離脱",C1)))</formula>
    </cfRule>
    <cfRule type="containsText" dxfId="13" priority="5" operator="containsText" text="クールファン">
      <formula>NOT(ISERROR(SEARCH("クールファン",C1)))</formula>
    </cfRule>
    <cfRule type="containsText" dxfId="12" priority="6" operator="containsText" text="クールリピーター">
      <formula>NOT(ISERROR(SEARCH("クールリピーター",C1)))</formula>
    </cfRule>
    <cfRule type="containsText" dxfId="11" priority="7" operator="containsText" text="ウォーム">
      <formula>NOT(ISERROR(SEARCH("ウォーム",C1)))</formula>
    </cfRule>
    <cfRule type="containsText" dxfId="10" priority="8" operator="containsText" text="ホット">
      <formula>NOT(ISERROR(SEARCH("ホット",C1)))</formula>
    </cfRule>
  </conditionalFormatting>
  <conditionalFormatting sqref="P10:Q14">
    <cfRule type="cellIs" dxfId="9" priority="1" operator="lessThan">
      <formula>1</formula>
    </cfRule>
  </conditionalFormatting>
  <pageMargins left="0.7" right="0.7" top="0.75" bottom="0.75" header="0.3" footer="0.3"/>
  <pageSetup paperSize="9" scale="69" orientation="landscape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92F9A-01BA-43A1-8E3E-5C01D741E8E2}">
  <sheetPr>
    <tabColor theme="8" tint="0.59999389629810485"/>
  </sheetPr>
  <dimension ref="A1:I2000"/>
  <sheetViews>
    <sheetView workbookViewId="0">
      <selection activeCell="E3" sqref="E3"/>
    </sheetView>
  </sheetViews>
  <sheetFormatPr defaultRowHeight="18" x14ac:dyDescent="0.45"/>
  <cols>
    <col min="9" max="9" width="9" hidden="1" customWidth="1"/>
  </cols>
  <sheetData>
    <row r="1" spans="1:9" x14ac:dyDescent="0.45">
      <c r="A1" s="24" t="s">
        <v>193</v>
      </c>
      <c r="B1" s="31" t="str">
        <f>YEAR(MIN(実績D!工事日13D))&amp;"年"</f>
        <v>1900年</v>
      </c>
      <c r="C1" s="32" t="str">
        <f>MONTH(MIN(実績D!工事日13D))&amp;"月"</f>
        <v>1月</v>
      </c>
      <c r="D1" s="33" t="s">
        <v>194</v>
      </c>
      <c r="E1" s="32" t="str">
        <f>YEAR(MAX(実績D!工事日13D))&amp;"年"</f>
        <v>1900年</v>
      </c>
      <c r="F1" s="34" t="str">
        <f>MONTH(MAX(実績D!工事日13D))&amp;"月"</f>
        <v>1月</v>
      </c>
      <c r="G1" s="52">
        <f ca="1">TODAY()</f>
        <v>45604</v>
      </c>
      <c r="H1" s="24" t="s">
        <v>195</v>
      </c>
    </row>
    <row r="2" spans="1:9" x14ac:dyDescent="0.45">
      <c r="A2" s="175"/>
      <c r="B2" s="176"/>
      <c r="C2" s="176"/>
      <c r="D2" s="176"/>
      <c r="E2" s="176"/>
      <c r="F2" s="176"/>
      <c r="G2" s="176"/>
      <c r="H2" s="176"/>
      <c r="I2" s="177"/>
    </row>
    <row r="3" spans="1:9" x14ac:dyDescent="0.45">
      <c r="A3" s="53" t="s">
        <v>196</v>
      </c>
      <c r="B3" s="54" t="s">
        <v>197</v>
      </c>
      <c r="C3" s="54" t="s">
        <v>198</v>
      </c>
      <c r="D3" s="54" t="s">
        <v>199</v>
      </c>
      <c r="E3" s="54" t="s">
        <v>200</v>
      </c>
      <c r="F3" s="55" t="s">
        <v>201</v>
      </c>
      <c r="G3" s="55" t="s">
        <v>202</v>
      </c>
      <c r="H3" s="56" t="s">
        <v>235</v>
      </c>
      <c r="I3" s="57" t="s">
        <v>236</v>
      </c>
    </row>
    <row r="4" spans="1:9" x14ac:dyDescent="0.45">
      <c r="A4" s="35" t="str">
        <f>IF(C4="","",1)</f>
        <v/>
      </c>
      <c r="B4" s="36" t="str">
        <f>IF(顧客!B2&lt;&gt;"",顧客!B2,"")</f>
        <v/>
      </c>
      <c r="C4" s="38" t="str">
        <f>IF(顧客!C2&lt;&gt;0,顧客!C2,"")</f>
        <v/>
      </c>
      <c r="D4" s="37" t="str">
        <f>IF(顧客!E2&lt;&gt;0,顧客!E2,"")</f>
        <v/>
      </c>
      <c r="E4" s="37" t="str">
        <f>IF(顧客!F2&lt;&gt;0,顧客!F2,"")</f>
        <v/>
      </c>
      <c r="F4" s="39" t="str">
        <f>IF(D4="","",SUMIF(見積D!ナンバーD,$D4,見積D!見積数D))</f>
        <v/>
      </c>
      <c r="G4" s="39" t="str">
        <f>IF(D4="","",SUMIF(実績D!ナンバー13D,$D4,実績D!見積数13D))</f>
        <v/>
      </c>
      <c r="H4" s="50" t="str">
        <f>IF(F4="","",IF(F4=0,"c",IF(G4&gt;0,I4,"b")))</f>
        <v/>
      </c>
      <c r="I4" s="58" t="str">
        <f>IF(G4="","",IF(G4&gt;=12,"sa",IF(G4&gt;=6,"aa",IF(G4&gt;=2,"ba",IF(G4=1,"ca","")))))</f>
        <v/>
      </c>
    </row>
    <row r="5" spans="1:9" x14ac:dyDescent="0.45">
      <c r="A5" s="35" t="str">
        <f t="shared" ref="A5:A68" si="0">IF(C5="","",A4+1)</f>
        <v/>
      </c>
      <c r="B5" s="40" t="str">
        <f>IF(顧客!B3&lt;&gt;"",顧客!B3,"")</f>
        <v/>
      </c>
      <c r="C5" s="42" t="str">
        <f>IF(顧客!C3&lt;&gt;0,顧客!C3,"")</f>
        <v/>
      </c>
      <c r="D5" s="41" t="str">
        <f>IF(顧客!E3&lt;&gt;0,顧客!E3,"")</f>
        <v/>
      </c>
      <c r="E5" s="41" t="str">
        <f>IF(顧客!F3&lt;&gt;0,顧客!F3,"")</f>
        <v/>
      </c>
      <c r="F5" s="43" t="str">
        <f>IF(D5="","",SUMIF(見積D!ナンバーD,$D5,見積D!見積数D))</f>
        <v/>
      </c>
      <c r="G5" s="43" t="str">
        <f>IF(D5="","",SUMIF(実績D!ナンバー13D,$D5,実績D!見積数13D))</f>
        <v/>
      </c>
      <c r="H5" s="50" t="str">
        <f>IF(F5="","",IF(F5=0,"c",IF(G5&gt;0,I5,"b")))</f>
        <v/>
      </c>
      <c r="I5" s="58" t="str">
        <f t="shared" ref="I5:I68" si="1">IF(G5="","",IF(G5&gt;=12,"sa",IF(G5&gt;=6,"aa",IF(G5&gt;=2,"ba",IF(G5=1,"ca","")))))</f>
        <v/>
      </c>
    </row>
    <row r="6" spans="1:9" x14ac:dyDescent="0.45">
      <c r="A6" s="44" t="str">
        <f t="shared" si="0"/>
        <v/>
      </c>
      <c r="B6" s="40" t="str">
        <f>IF(顧客!B4&lt;&gt;"",顧客!B4,"")</f>
        <v/>
      </c>
      <c r="C6" s="42" t="str">
        <f>IF(顧客!C4&lt;&gt;0,顧客!C4,"")</f>
        <v/>
      </c>
      <c r="D6" s="41" t="str">
        <f>IF(顧客!E4&lt;&gt;0,顧客!E4,"")</f>
        <v/>
      </c>
      <c r="E6" s="41" t="str">
        <f>IF(顧客!F4&lt;&gt;0,顧客!F4,"")</f>
        <v/>
      </c>
      <c r="F6" s="43" t="str">
        <f>IF(D6="","",SUMIF(見積D!ナンバーD,$D6,見積D!見積数D))</f>
        <v/>
      </c>
      <c r="G6" s="43" t="str">
        <f>IF(D6="","",SUMIF(実績D!ナンバー13D,$D6,実績D!見積数13D))</f>
        <v/>
      </c>
      <c r="H6" s="50" t="str">
        <f t="shared" ref="H6:H68" si="2">IF(F6="","",IF(F6=0,"c",IF(G6&gt;0,I6,"b")))</f>
        <v/>
      </c>
      <c r="I6" s="58" t="str">
        <f t="shared" si="1"/>
        <v/>
      </c>
    </row>
    <row r="7" spans="1:9" x14ac:dyDescent="0.45">
      <c r="A7" s="44" t="str">
        <f t="shared" si="0"/>
        <v/>
      </c>
      <c r="B7" s="40" t="str">
        <f>IF(顧客!B5&lt;&gt;"",顧客!B5,"")</f>
        <v/>
      </c>
      <c r="C7" s="42" t="str">
        <f>IF(顧客!C5&lt;&gt;0,顧客!C5,"")</f>
        <v/>
      </c>
      <c r="D7" s="41" t="str">
        <f>IF(顧客!E5&lt;&gt;0,顧客!E5,"")</f>
        <v/>
      </c>
      <c r="E7" s="41" t="str">
        <f>IF(顧客!F5&lt;&gt;0,顧客!F5,"")</f>
        <v/>
      </c>
      <c r="F7" s="43" t="str">
        <f>IF(D7="","",SUMIF(見積D!ナンバーD,$D7,見積D!見積数D))</f>
        <v/>
      </c>
      <c r="G7" s="43" t="str">
        <f>IF(D7="","",SUMIF(実績D!ナンバー13D,$D7,実績D!見積数13D))</f>
        <v/>
      </c>
      <c r="H7" s="50" t="str">
        <f t="shared" si="2"/>
        <v/>
      </c>
      <c r="I7" s="58" t="str">
        <f t="shared" si="1"/>
        <v/>
      </c>
    </row>
    <row r="8" spans="1:9" x14ac:dyDescent="0.45">
      <c r="A8" s="44" t="str">
        <f t="shared" si="0"/>
        <v/>
      </c>
      <c r="B8" s="40" t="str">
        <f>IF(顧客!B6&lt;&gt;"",顧客!B6,"")</f>
        <v/>
      </c>
      <c r="C8" s="42" t="str">
        <f>IF(顧客!C6&lt;&gt;0,顧客!C6,"")</f>
        <v/>
      </c>
      <c r="D8" s="41" t="str">
        <f>IF(顧客!E6&lt;&gt;0,顧客!E6,"")</f>
        <v/>
      </c>
      <c r="E8" s="41" t="str">
        <f>IF(顧客!F6&lt;&gt;0,顧客!F6,"")</f>
        <v/>
      </c>
      <c r="F8" s="43" t="str">
        <f>IF(D8="","",SUMIF(見積D!ナンバーD,$D8,見積D!見積数D))</f>
        <v/>
      </c>
      <c r="G8" s="43" t="str">
        <f>IF(D8="","",SUMIF(実績D!ナンバー13D,$D8,実績D!見積数13D))</f>
        <v/>
      </c>
      <c r="H8" s="50" t="str">
        <f t="shared" si="2"/>
        <v/>
      </c>
      <c r="I8" s="58" t="str">
        <f t="shared" si="1"/>
        <v/>
      </c>
    </row>
    <row r="9" spans="1:9" x14ac:dyDescent="0.45">
      <c r="A9" s="44" t="str">
        <f t="shared" si="0"/>
        <v/>
      </c>
      <c r="B9" s="40" t="str">
        <f>IF(顧客!B7&lt;&gt;"",顧客!B7,"")</f>
        <v/>
      </c>
      <c r="C9" s="42" t="str">
        <f>IF(顧客!C7&lt;&gt;0,顧客!C7,"")</f>
        <v/>
      </c>
      <c r="D9" s="41" t="str">
        <f>IF(顧客!E7&lt;&gt;0,顧客!E7,"")</f>
        <v/>
      </c>
      <c r="E9" s="41" t="str">
        <f>IF(顧客!F7&lt;&gt;0,顧客!F7,"")</f>
        <v/>
      </c>
      <c r="F9" s="43" t="str">
        <f>IF(D9="","",SUMIF(見積D!ナンバーD,$D9,見積D!見積数D))</f>
        <v/>
      </c>
      <c r="G9" s="43" t="str">
        <f>IF(D9="","",SUMIF(実績D!ナンバー13D,$D9,実績D!見積数13D))</f>
        <v/>
      </c>
      <c r="H9" s="50" t="str">
        <f t="shared" si="2"/>
        <v/>
      </c>
      <c r="I9" s="58" t="str">
        <f t="shared" si="1"/>
        <v/>
      </c>
    </row>
    <row r="10" spans="1:9" x14ac:dyDescent="0.45">
      <c r="A10" s="44" t="str">
        <f t="shared" si="0"/>
        <v/>
      </c>
      <c r="B10" s="40" t="str">
        <f>IF(顧客!B8&lt;&gt;"",顧客!B8,"")</f>
        <v/>
      </c>
      <c r="C10" s="42" t="str">
        <f>IF(顧客!C8&lt;&gt;0,顧客!C8,"")</f>
        <v/>
      </c>
      <c r="D10" s="41" t="str">
        <f>IF(顧客!E8&lt;&gt;0,顧客!E8,"")</f>
        <v/>
      </c>
      <c r="E10" s="41" t="str">
        <f>IF(顧客!F8&lt;&gt;0,顧客!F8,"")</f>
        <v/>
      </c>
      <c r="F10" s="43" t="str">
        <f>IF(D10="","",SUMIF(見積D!ナンバーD,$D10,見積D!見積数D))</f>
        <v/>
      </c>
      <c r="G10" s="43" t="str">
        <f>IF(D10="","",SUMIF(実績D!ナンバー13D,$D10,実績D!見積数13D))</f>
        <v/>
      </c>
      <c r="H10" s="50" t="str">
        <f t="shared" si="2"/>
        <v/>
      </c>
      <c r="I10" s="58" t="str">
        <f t="shared" si="1"/>
        <v/>
      </c>
    </row>
    <row r="11" spans="1:9" x14ac:dyDescent="0.45">
      <c r="A11" s="44" t="str">
        <f t="shared" si="0"/>
        <v/>
      </c>
      <c r="B11" s="40" t="str">
        <f>IF(顧客!B9&lt;&gt;"",顧客!B9,"")</f>
        <v/>
      </c>
      <c r="C11" s="42" t="str">
        <f>IF(顧客!C9&lt;&gt;0,顧客!C9,"")</f>
        <v/>
      </c>
      <c r="D11" s="41" t="str">
        <f>IF(顧客!E9&lt;&gt;0,顧客!E9,"")</f>
        <v/>
      </c>
      <c r="E11" s="41" t="str">
        <f>IF(顧客!F9&lt;&gt;0,顧客!F9,"")</f>
        <v/>
      </c>
      <c r="F11" s="43" t="str">
        <f>IF(D11="","",SUMIF(見積D!ナンバーD,$D11,見積D!見積数D))</f>
        <v/>
      </c>
      <c r="G11" s="43" t="str">
        <f>IF(D11="","",SUMIF(実績D!ナンバー13D,$D11,実績D!見積数13D))</f>
        <v/>
      </c>
      <c r="H11" s="50" t="str">
        <f t="shared" si="2"/>
        <v/>
      </c>
      <c r="I11" s="58" t="str">
        <f t="shared" si="1"/>
        <v/>
      </c>
    </row>
    <row r="12" spans="1:9" x14ac:dyDescent="0.45">
      <c r="A12" s="44" t="str">
        <f t="shared" si="0"/>
        <v/>
      </c>
      <c r="B12" s="40" t="str">
        <f>IF(顧客!B10&lt;&gt;"",顧客!B10,"")</f>
        <v/>
      </c>
      <c r="C12" s="42" t="str">
        <f>IF(顧客!C10&lt;&gt;0,顧客!C10,"")</f>
        <v/>
      </c>
      <c r="D12" s="41" t="str">
        <f>IF(顧客!E10&lt;&gt;0,顧客!E10,"")</f>
        <v/>
      </c>
      <c r="E12" s="41" t="str">
        <f>IF(顧客!F10&lt;&gt;0,顧客!F10,"")</f>
        <v/>
      </c>
      <c r="F12" s="43" t="str">
        <f>IF(D12="","",SUMIF(見積D!ナンバーD,$D12,見積D!見積数D))</f>
        <v/>
      </c>
      <c r="G12" s="43" t="str">
        <f>IF(D12="","",SUMIF(実績D!ナンバー13D,$D12,実績D!見積数13D))</f>
        <v/>
      </c>
      <c r="H12" s="50" t="str">
        <f t="shared" si="2"/>
        <v/>
      </c>
      <c r="I12" s="58" t="str">
        <f t="shared" si="1"/>
        <v/>
      </c>
    </row>
    <row r="13" spans="1:9" x14ac:dyDescent="0.45">
      <c r="A13" s="44" t="str">
        <f t="shared" si="0"/>
        <v/>
      </c>
      <c r="B13" s="40" t="str">
        <f>IF(顧客!B11&lt;&gt;"",顧客!B11,"")</f>
        <v/>
      </c>
      <c r="C13" s="42" t="str">
        <f>IF(顧客!C11&lt;&gt;0,顧客!C11,"")</f>
        <v/>
      </c>
      <c r="D13" s="41" t="str">
        <f>IF(顧客!E11&lt;&gt;0,顧客!E11,"")</f>
        <v/>
      </c>
      <c r="E13" s="41" t="str">
        <f>IF(顧客!F11&lt;&gt;0,顧客!F11,"")</f>
        <v/>
      </c>
      <c r="F13" s="43" t="str">
        <f>IF(D13="","",SUMIF(見積D!ナンバーD,$D13,見積D!見積数D))</f>
        <v/>
      </c>
      <c r="G13" s="43" t="str">
        <f>IF(D13="","",SUMIF(実績D!ナンバー13D,$D13,実績D!見積数13D))</f>
        <v/>
      </c>
      <c r="H13" s="50" t="str">
        <f t="shared" si="2"/>
        <v/>
      </c>
      <c r="I13" s="58" t="str">
        <f t="shared" si="1"/>
        <v/>
      </c>
    </row>
    <row r="14" spans="1:9" x14ac:dyDescent="0.45">
      <c r="A14" s="44" t="str">
        <f t="shared" si="0"/>
        <v/>
      </c>
      <c r="B14" s="40" t="str">
        <f>IF(顧客!B12&lt;&gt;"",顧客!B12,"")</f>
        <v/>
      </c>
      <c r="C14" s="42" t="str">
        <f>IF(顧客!C12&lt;&gt;0,顧客!C12,"")</f>
        <v/>
      </c>
      <c r="D14" s="41" t="str">
        <f>IF(顧客!E12&lt;&gt;0,顧客!E12,"")</f>
        <v/>
      </c>
      <c r="E14" s="41" t="str">
        <f>IF(顧客!F12&lt;&gt;0,顧客!F12,"")</f>
        <v/>
      </c>
      <c r="F14" s="43" t="str">
        <f>IF(D14="","",SUMIF(見積D!ナンバーD,$D14,見積D!見積数D))</f>
        <v/>
      </c>
      <c r="G14" s="43" t="str">
        <f>IF(D14="","",SUMIF(実績D!ナンバー13D,$D14,実績D!見積数13D))</f>
        <v/>
      </c>
      <c r="H14" s="50" t="str">
        <f t="shared" si="2"/>
        <v/>
      </c>
      <c r="I14" s="58" t="str">
        <f t="shared" si="1"/>
        <v/>
      </c>
    </row>
    <row r="15" spans="1:9" x14ac:dyDescent="0.45">
      <c r="A15" s="44" t="str">
        <f t="shared" si="0"/>
        <v/>
      </c>
      <c r="B15" s="40" t="str">
        <f>IF(顧客!B13&lt;&gt;"",顧客!B13,"")</f>
        <v/>
      </c>
      <c r="C15" s="42" t="str">
        <f>IF(顧客!C13&lt;&gt;0,顧客!C13,"")</f>
        <v/>
      </c>
      <c r="D15" s="41" t="str">
        <f>IF(顧客!E13&lt;&gt;0,顧客!E13,"")</f>
        <v/>
      </c>
      <c r="E15" s="41" t="str">
        <f>IF(顧客!F13&lt;&gt;0,顧客!F13,"")</f>
        <v/>
      </c>
      <c r="F15" s="43" t="str">
        <f>IF(D15="","",SUMIF(見積D!ナンバーD,$D15,見積D!見積数D))</f>
        <v/>
      </c>
      <c r="G15" s="43" t="str">
        <f>IF(D15="","",SUMIF(実績D!ナンバー13D,$D15,実績D!見積数13D))</f>
        <v/>
      </c>
      <c r="H15" s="50" t="str">
        <f t="shared" si="2"/>
        <v/>
      </c>
      <c r="I15" s="58" t="str">
        <f t="shared" si="1"/>
        <v/>
      </c>
    </row>
    <row r="16" spans="1:9" x14ac:dyDescent="0.45">
      <c r="A16" s="44" t="str">
        <f t="shared" si="0"/>
        <v/>
      </c>
      <c r="B16" s="40" t="str">
        <f>IF(顧客!B14&lt;&gt;"",顧客!B14,"")</f>
        <v/>
      </c>
      <c r="C16" s="42" t="str">
        <f>IF(顧客!C14&lt;&gt;0,顧客!C14,"")</f>
        <v/>
      </c>
      <c r="D16" s="41" t="str">
        <f>IF(顧客!E14&lt;&gt;0,顧客!E14,"")</f>
        <v/>
      </c>
      <c r="E16" s="41" t="str">
        <f>IF(顧客!F14&lt;&gt;0,顧客!F14,"")</f>
        <v/>
      </c>
      <c r="F16" s="43" t="str">
        <f>IF(D16="","",SUMIF(見積D!ナンバーD,$D16,見積D!見積数D))</f>
        <v/>
      </c>
      <c r="G16" s="43" t="str">
        <f>IF(D16="","",SUMIF(実績D!ナンバー13D,$D16,実績D!見積数13D))</f>
        <v/>
      </c>
      <c r="H16" s="50" t="str">
        <f t="shared" si="2"/>
        <v/>
      </c>
      <c r="I16" s="58" t="str">
        <f t="shared" si="1"/>
        <v/>
      </c>
    </row>
    <row r="17" spans="1:9" x14ac:dyDescent="0.45">
      <c r="A17" s="44" t="str">
        <f t="shared" si="0"/>
        <v/>
      </c>
      <c r="B17" s="40" t="str">
        <f>IF(顧客!B15&lt;&gt;"",顧客!B15,"")</f>
        <v/>
      </c>
      <c r="C17" s="42" t="str">
        <f>IF(顧客!C15&lt;&gt;0,顧客!C15,"")</f>
        <v/>
      </c>
      <c r="D17" s="41" t="str">
        <f>IF(顧客!E15&lt;&gt;0,顧客!E15,"")</f>
        <v/>
      </c>
      <c r="E17" s="41" t="str">
        <f>IF(顧客!F15&lt;&gt;0,顧客!F15,"")</f>
        <v/>
      </c>
      <c r="F17" s="43" t="str">
        <f>IF(D17="","",SUMIF(見積D!ナンバーD,$D17,見積D!見積数D))</f>
        <v/>
      </c>
      <c r="G17" s="43" t="str">
        <f>IF(D17="","",SUMIF(実績D!ナンバー13D,$D17,実績D!見積数13D))</f>
        <v/>
      </c>
      <c r="H17" s="50" t="str">
        <f t="shared" si="2"/>
        <v/>
      </c>
      <c r="I17" s="58" t="str">
        <f t="shared" si="1"/>
        <v/>
      </c>
    </row>
    <row r="18" spans="1:9" x14ac:dyDescent="0.45">
      <c r="A18" s="44" t="str">
        <f t="shared" si="0"/>
        <v/>
      </c>
      <c r="B18" s="40" t="str">
        <f>IF(顧客!B16&lt;&gt;"",顧客!B16,"")</f>
        <v/>
      </c>
      <c r="C18" s="42" t="str">
        <f>IF(顧客!C16&lt;&gt;0,顧客!C16,"")</f>
        <v/>
      </c>
      <c r="D18" s="41" t="str">
        <f>IF(顧客!E16&lt;&gt;0,顧客!E16,"")</f>
        <v/>
      </c>
      <c r="E18" s="41" t="str">
        <f>IF(顧客!F16&lt;&gt;0,顧客!F16,"")</f>
        <v/>
      </c>
      <c r="F18" s="43" t="str">
        <f>IF(D18="","",SUMIF(見積D!ナンバーD,$D18,見積D!見積数D))</f>
        <v/>
      </c>
      <c r="G18" s="43" t="str">
        <f>IF(D18="","",SUMIF(実績D!ナンバー13D,$D18,実績D!見積数13D))</f>
        <v/>
      </c>
      <c r="H18" s="50" t="str">
        <f t="shared" si="2"/>
        <v/>
      </c>
      <c r="I18" s="58" t="str">
        <f t="shared" si="1"/>
        <v/>
      </c>
    </row>
    <row r="19" spans="1:9" x14ac:dyDescent="0.45">
      <c r="A19" s="44" t="str">
        <f t="shared" si="0"/>
        <v/>
      </c>
      <c r="B19" s="40" t="str">
        <f>IF(顧客!B17&lt;&gt;"",顧客!B17,"")</f>
        <v/>
      </c>
      <c r="C19" s="42" t="str">
        <f>IF(顧客!C17&lt;&gt;0,顧客!C17,"")</f>
        <v/>
      </c>
      <c r="D19" s="41" t="str">
        <f>IF(顧客!E17&lt;&gt;0,顧客!E17,"")</f>
        <v/>
      </c>
      <c r="E19" s="41" t="str">
        <f>IF(顧客!F17&lt;&gt;0,顧客!F17,"")</f>
        <v/>
      </c>
      <c r="F19" s="43" t="str">
        <f>IF(D19="","",SUMIF(見積D!ナンバーD,$D19,見積D!見積数D))</f>
        <v/>
      </c>
      <c r="G19" s="43" t="str">
        <f>IF(D19="","",SUMIF(実績D!ナンバー13D,$D19,実績D!見積数13D))</f>
        <v/>
      </c>
      <c r="H19" s="50" t="str">
        <f t="shared" si="2"/>
        <v/>
      </c>
      <c r="I19" s="58" t="str">
        <f t="shared" si="1"/>
        <v/>
      </c>
    </row>
    <row r="20" spans="1:9" x14ac:dyDescent="0.45">
      <c r="A20" s="44" t="str">
        <f t="shared" si="0"/>
        <v/>
      </c>
      <c r="B20" s="40" t="str">
        <f>IF(顧客!B18&lt;&gt;"",顧客!B18,"")</f>
        <v/>
      </c>
      <c r="C20" s="42" t="str">
        <f>IF(顧客!C18&lt;&gt;0,顧客!C18,"")</f>
        <v/>
      </c>
      <c r="D20" s="41" t="str">
        <f>IF(顧客!E18&lt;&gt;0,顧客!E18,"")</f>
        <v/>
      </c>
      <c r="E20" s="41" t="str">
        <f>IF(顧客!F18&lt;&gt;0,顧客!F18,"")</f>
        <v/>
      </c>
      <c r="F20" s="43" t="str">
        <f>IF(D20="","",SUMIF(見積D!ナンバーD,$D20,見積D!見積数D))</f>
        <v/>
      </c>
      <c r="G20" s="43" t="str">
        <f>IF(D20="","",SUMIF(実績D!ナンバー13D,$D20,実績D!見積数13D))</f>
        <v/>
      </c>
      <c r="H20" s="50" t="str">
        <f t="shared" si="2"/>
        <v/>
      </c>
      <c r="I20" s="58" t="str">
        <f t="shared" si="1"/>
        <v/>
      </c>
    </row>
    <row r="21" spans="1:9" x14ac:dyDescent="0.45">
      <c r="A21" s="44" t="str">
        <f t="shared" si="0"/>
        <v/>
      </c>
      <c r="B21" s="40" t="str">
        <f>IF(顧客!B19&lt;&gt;"",顧客!B19,"")</f>
        <v/>
      </c>
      <c r="C21" s="42" t="str">
        <f>IF(顧客!C19&lt;&gt;0,顧客!C19,"")</f>
        <v/>
      </c>
      <c r="D21" s="41" t="str">
        <f>IF(顧客!E19&lt;&gt;0,顧客!E19,"")</f>
        <v/>
      </c>
      <c r="E21" s="41" t="str">
        <f>IF(顧客!F19&lt;&gt;0,顧客!F19,"")</f>
        <v/>
      </c>
      <c r="F21" s="43" t="str">
        <f>IF(D21="","",SUMIF(見積D!ナンバーD,$D21,見積D!見積数D))</f>
        <v/>
      </c>
      <c r="G21" s="43" t="str">
        <f>IF(D21="","",SUMIF(実績D!ナンバー13D,$D21,実績D!見積数13D))</f>
        <v/>
      </c>
      <c r="H21" s="50" t="str">
        <f t="shared" si="2"/>
        <v/>
      </c>
      <c r="I21" s="58" t="str">
        <f t="shared" si="1"/>
        <v/>
      </c>
    </row>
    <row r="22" spans="1:9" x14ac:dyDescent="0.45">
      <c r="A22" s="44" t="str">
        <f t="shared" si="0"/>
        <v/>
      </c>
      <c r="B22" s="40" t="str">
        <f>IF(顧客!B20&lt;&gt;"",顧客!B20,"")</f>
        <v/>
      </c>
      <c r="C22" s="42" t="str">
        <f>IF(顧客!C20&lt;&gt;0,顧客!C20,"")</f>
        <v/>
      </c>
      <c r="D22" s="41" t="str">
        <f>IF(顧客!E20&lt;&gt;0,顧客!E20,"")</f>
        <v/>
      </c>
      <c r="E22" s="41" t="str">
        <f>IF(顧客!F20&lt;&gt;0,顧客!F20,"")</f>
        <v/>
      </c>
      <c r="F22" s="43" t="str">
        <f>IF(D22="","",SUMIF(見積D!ナンバーD,$D22,見積D!見積数D))</f>
        <v/>
      </c>
      <c r="G22" s="43" t="str">
        <f>IF(D22="","",SUMIF(実績D!ナンバー13D,$D22,実績D!見積数13D))</f>
        <v/>
      </c>
      <c r="H22" s="50" t="str">
        <f t="shared" si="2"/>
        <v/>
      </c>
      <c r="I22" s="58" t="str">
        <f t="shared" si="1"/>
        <v/>
      </c>
    </row>
    <row r="23" spans="1:9" x14ac:dyDescent="0.45">
      <c r="A23" s="44" t="str">
        <f t="shared" si="0"/>
        <v/>
      </c>
      <c r="B23" s="40" t="str">
        <f>IF(顧客!B21&lt;&gt;"",顧客!B21,"")</f>
        <v/>
      </c>
      <c r="C23" s="42" t="str">
        <f>IF(顧客!C21&lt;&gt;0,顧客!C21,"")</f>
        <v/>
      </c>
      <c r="D23" s="41" t="str">
        <f>IF(顧客!E21&lt;&gt;0,顧客!E21,"")</f>
        <v/>
      </c>
      <c r="E23" s="41" t="str">
        <f>IF(顧客!F21&lt;&gt;0,顧客!F21,"")</f>
        <v/>
      </c>
      <c r="F23" s="43" t="str">
        <f>IF(D23="","",SUMIF(見積D!ナンバーD,$D23,見積D!見積数D))</f>
        <v/>
      </c>
      <c r="G23" s="43" t="str">
        <f>IF(D23="","",SUMIF(実績D!ナンバー13D,$D23,実績D!見積数13D))</f>
        <v/>
      </c>
      <c r="H23" s="50" t="str">
        <f t="shared" si="2"/>
        <v/>
      </c>
      <c r="I23" s="58" t="str">
        <f t="shared" si="1"/>
        <v/>
      </c>
    </row>
    <row r="24" spans="1:9" x14ac:dyDescent="0.45">
      <c r="A24" s="44" t="str">
        <f t="shared" si="0"/>
        <v/>
      </c>
      <c r="B24" s="40" t="str">
        <f>IF(顧客!B22&lt;&gt;"",顧客!B22,"")</f>
        <v/>
      </c>
      <c r="C24" s="42" t="str">
        <f>IF(顧客!C22&lt;&gt;0,顧客!C22,"")</f>
        <v/>
      </c>
      <c r="D24" s="41" t="str">
        <f>IF(顧客!E22&lt;&gt;0,顧客!E22,"")</f>
        <v/>
      </c>
      <c r="E24" s="41" t="str">
        <f>IF(顧客!F22&lt;&gt;0,顧客!F22,"")</f>
        <v/>
      </c>
      <c r="F24" s="43" t="str">
        <f>IF(D24="","",SUMIF(見積D!ナンバーD,$D24,見積D!見積数D))</f>
        <v/>
      </c>
      <c r="G24" s="43" t="str">
        <f>IF(D24="","",SUMIF(実績D!ナンバー13D,$D24,実績D!見積数13D))</f>
        <v/>
      </c>
      <c r="H24" s="50" t="str">
        <f t="shared" si="2"/>
        <v/>
      </c>
      <c r="I24" s="58" t="str">
        <f t="shared" si="1"/>
        <v/>
      </c>
    </row>
    <row r="25" spans="1:9" x14ac:dyDescent="0.45">
      <c r="A25" s="44" t="str">
        <f t="shared" si="0"/>
        <v/>
      </c>
      <c r="B25" s="40" t="str">
        <f>IF(顧客!B23&lt;&gt;"",顧客!B23,"")</f>
        <v/>
      </c>
      <c r="C25" s="42" t="str">
        <f>IF(顧客!C23&lt;&gt;0,顧客!C23,"")</f>
        <v/>
      </c>
      <c r="D25" s="41" t="str">
        <f>IF(顧客!E23&lt;&gt;0,顧客!E23,"")</f>
        <v/>
      </c>
      <c r="E25" s="41" t="str">
        <f>IF(顧客!F23&lt;&gt;0,顧客!F23,"")</f>
        <v/>
      </c>
      <c r="F25" s="43" t="str">
        <f>IF(D25="","",SUMIF(見積D!ナンバーD,$D25,見積D!見積数D))</f>
        <v/>
      </c>
      <c r="G25" s="43" t="str">
        <f>IF(D25="","",SUMIF(実績D!ナンバー13D,$D25,実績D!見積数13D))</f>
        <v/>
      </c>
      <c r="H25" s="50" t="str">
        <f t="shared" si="2"/>
        <v/>
      </c>
      <c r="I25" s="58" t="str">
        <f t="shared" si="1"/>
        <v/>
      </c>
    </row>
    <row r="26" spans="1:9" x14ac:dyDescent="0.45">
      <c r="A26" s="44" t="str">
        <f t="shared" si="0"/>
        <v/>
      </c>
      <c r="B26" s="40" t="str">
        <f>IF(顧客!B24&lt;&gt;"",顧客!B24,"")</f>
        <v/>
      </c>
      <c r="C26" s="42" t="str">
        <f>IF(顧客!C24&lt;&gt;0,顧客!C24,"")</f>
        <v/>
      </c>
      <c r="D26" s="41" t="str">
        <f>IF(顧客!E24&lt;&gt;0,顧客!E24,"")</f>
        <v/>
      </c>
      <c r="E26" s="41" t="str">
        <f>IF(顧客!F24&lt;&gt;0,顧客!F24,"")</f>
        <v/>
      </c>
      <c r="F26" s="43" t="str">
        <f>IF(D26="","",SUMIF(見積D!ナンバーD,$D26,見積D!見積数D))</f>
        <v/>
      </c>
      <c r="G26" s="43" t="str">
        <f>IF(D26="","",SUMIF(実績D!ナンバー13D,$D26,実績D!見積数13D))</f>
        <v/>
      </c>
      <c r="H26" s="50" t="str">
        <f t="shared" si="2"/>
        <v/>
      </c>
      <c r="I26" s="58" t="str">
        <f t="shared" si="1"/>
        <v/>
      </c>
    </row>
    <row r="27" spans="1:9" x14ac:dyDescent="0.45">
      <c r="A27" s="44" t="str">
        <f t="shared" si="0"/>
        <v/>
      </c>
      <c r="B27" s="40" t="str">
        <f>IF(顧客!B25&lt;&gt;"",顧客!B25,"")</f>
        <v/>
      </c>
      <c r="C27" s="42" t="str">
        <f>IF(顧客!C25&lt;&gt;0,顧客!C25,"")</f>
        <v/>
      </c>
      <c r="D27" s="41" t="str">
        <f>IF(顧客!E25&lt;&gt;0,顧客!E25,"")</f>
        <v/>
      </c>
      <c r="E27" s="41" t="str">
        <f>IF(顧客!F25&lt;&gt;0,顧客!F25,"")</f>
        <v/>
      </c>
      <c r="F27" s="43" t="str">
        <f>IF(D27="","",SUMIF(見積D!ナンバーD,$D27,見積D!見積数D))</f>
        <v/>
      </c>
      <c r="G27" s="43" t="str">
        <f>IF(D27="","",SUMIF(実績D!ナンバー13D,$D27,実績D!見積数13D))</f>
        <v/>
      </c>
      <c r="H27" s="50" t="str">
        <f t="shared" si="2"/>
        <v/>
      </c>
      <c r="I27" s="58" t="str">
        <f t="shared" si="1"/>
        <v/>
      </c>
    </row>
    <row r="28" spans="1:9" x14ac:dyDescent="0.45">
      <c r="A28" s="44" t="str">
        <f t="shared" si="0"/>
        <v/>
      </c>
      <c r="B28" s="40" t="str">
        <f>IF(顧客!B26&lt;&gt;"",顧客!B26,"")</f>
        <v/>
      </c>
      <c r="C28" s="42" t="str">
        <f>IF(顧客!C26&lt;&gt;0,顧客!C26,"")</f>
        <v/>
      </c>
      <c r="D28" s="41" t="str">
        <f>IF(顧客!E26&lt;&gt;0,顧客!E26,"")</f>
        <v/>
      </c>
      <c r="E28" s="41" t="str">
        <f>IF(顧客!F26&lt;&gt;0,顧客!F26,"")</f>
        <v/>
      </c>
      <c r="F28" s="43" t="str">
        <f>IF(D28="","",SUMIF(見積D!ナンバーD,$D28,見積D!見積数D))</f>
        <v/>
      </c>
      <c r="G28" s="43" t="str">
        <f>IF(D28="","",SUMIF(実績D!ナンバー13D,$D28,実績D!見積数13D))</f>
        <v/>
      </c>
      <c r="H28" s="50" t="str">
        <f t="shared" si="2"/>
        <v/>
      </c>
      <c r="I28" s="58" t="str">
        <f t="shared" si="1"/>
        <v/>
      </c>
    </row>
    <row r="29" spans="1:9" x14ac:dyDescent="0.45">
      <c r="A29" s="44" t="str">
        <f t="shared" si="0"/>
        <v/>
      </c>
      <c r="B29" s="40" t="str">
        <f>IF(顧客!B27&lt;&gt;"",顧客!B27,"")</f>
        <v/>
      </c>
      <c r="C29" s="42" t="str">
        <f>IF(顧客!C27&lt;&gt;0,顧客!C27,"")</f>
        <v/>
      </c>
      <c r="D29" s="41" t="str">
        <f>IF(顧客!E27&lt;&gt;0,顧客!E27,"")</f>
        <v/>
      </c>
      <c r="E29" s="41" t="str">
        <f>IF(顧客!F27&lt;&gt;0,顧客!F27,"")</f>
        <v/>
      </c>
      <c r="F29" s="43" t="str">
        <f>IF(D29="","",SUMIF(見積D!ナンバーD,$D29,見積D!見積数D))</f>
        <v/>
      </c>
      <c r="G29" s="43" t="str">
        <f>IF(D29="","",SUMIF(実績D!ナンバー13D,$D29,実績D!見積数13D))</f>
        <v/>
      </c>
      <c r="H29" s="50" t="str">
        <f t="shared" si="2"/>
        <v/>
      </c>
      <c r="I29" s="58" t="str">
        <f t="shared" si="1"/>
        <v/>
      </c>
    </row>
    <row r="30" spans="1:9" x14ac:dyDescent="0.45">
      <c r="A30" s="44" t="str">
        <f t="shared" si="0"/>
        <v/>
      </c>
      <c r="B30" s="40" t="str">
        <f>IF(顧客!B28&lt;&gt;"",顧客!B28,"")</f>
        <v/>
      </c>
      <c r="C30" s="42" t="str">
        <f>IF(顧客!C28&lt;&gt;0,顧客!C28,"")</f>
        <v/>
      </c>
      <c r="D30" s="41" t="str">
        <f>IF(顧客!E28&lt;&gt;0,顧客!E28,"")</f>
        <v/>
      </c>
      <c r="E30" s="41" t="str">
        <f>IF(顧客!F28&lt;&gt;0,顧客!F28,"")</f>
        <v/>
      </c>
      <c r="F30" s="43" t="str">
        <f>IF(D30="","",SUMIF(見積D!ナンバーD,$D30,見積D!見積数D))</f>
        <v/>
      </c>
      <c r="G30" s="43" t="str">
        <f>IF(D30="","",SUMIF(実績D!ナンバー13D,$D30,実績D!見積数13D))</f>
        <v/>
      </c>
      <c r="H30" s="50" t="str">
        <f t="shared" si="2"/>
        <v/>
      </c>
      <c r="I30" s="58" t="str">
        <f t="shared" si="1"/>
        <v/>
      </c>
    </row>
    <row r="31" spans="1:9" x14ac:dyDescent="0.45">
      <c r="A31" s="44" t="str">
        <f t="shared" si="0"/>
        <v/>
      </c>
      <c r="B31" s="40" t="str">
        <f>IF(顧客!B29&lt;&gt;"",顧客!B29,"")</f>
        <v/>
      </c>
      <c r="C31" s="42" t="str">
        <f>IF(顧客!C29&lt;&gt;0,顧客!C29,"")</f>
        <v/>
      </c>
      <c r="D31" s="41" t="str">
        <f>IF(顧客!E29&lt;&gt;0,顧客!E29,"")</f>
        <v/>
      </c>
      <c r="E31" s="41" t="str">
        <f>IF(顧客!F29&lt;&gt;0,顧客!F29,"")</f>
        <v/>
      </c>
      <c r="F31" s="43" t="str">
        <f>IF(D31="","",SUMIF(見積D!ナンバーD,$D31,見積D!見積数D))</f>
        <v/>
      </c>
      <c r="G31" s="43" t="str">
        <f>IF(D31="","",SUMIF(実績D!ナンバー13D,$D31,実績D!見積数13D))</f>
        <v/>
      </c>
      <c r="H31" s="50" t="str">
        <f t="shared" si="2"/>
        <v/>
      </c>
      <c r="I31" s="58" t="str">
        <f t="shared" si="1"/>
        <v/>
      </c>
    </row>
    <row r="32" spans="1:9" x14ac:dyDescent="0.45">
      <c r="A32" s="44" t="str">
        <f t="shared" si="0"/>
        <v/>
      </c>
      <c r="B32" s="40" t="str">
        <f>IF(顧客!B30&lt;&gt;"",顧客!B30,"")</f>
        <v/>
      </c>
      <c r="C32" s="42" t="str">
        <f>IF(顧客!C30&lt;&gt;0,顧客!C30,"")</f>
        <v/>
      </c>
      <c r="D32" s="41" t="str">
        <f>IF(顧客!E30&lt;&gt;0,顧客!E30,"")</f>
        <v/>
      </c>
      <c r="E32" s="41" t="str">
        <f>IF(顧客!F30&lt;&gt;0,顧客!F30,"")</f>
        <v/>
      </c>
      <c r="F32" s="43" t="str">
        <f>IF(D32="","",SUMIF(見積D!ナンバーD,$D32,見積D!見積数D))</f>
        <v/>
      </c>
      <c r="G32" s="43" t="str">
        <f>IF(D32="","",SUMIF(実績D!ナンバー13D,$D32,実績D!見積数13D))</f>
        <v/>
      </c>
      <c r="H32" s="50" t="str">
        <f t="shared" si="2"/>
        <v/>
      </c>
      <c r="I32" s="58" t="str">
        <f t="shared" si="1"/>
        <v/>
      </c>
    </row>
    <row r="33" spans="1:9" x14ac:dyDescent="0.45">
      <c r="A33" s="44" t="str">
        <f t="shared" si="0"/>
        <v/>
      </c>
      <c r="B33" s="40" t="str">
        <f>IF(顧客!B31&lt;&gt;"",顧客!B31,"")</f>
        <v/>
      </c>
      <c r="C33" s="42" t="str">
        <f>IF(顧客!C31&lt;&gt;0,顧客!C31,"")</f>
        <v/>
      </c>
      <c r="D33" s="41" t="str">
        <f>IF(顧客!E31&lt;&gt;0,顧客!E31,"")</f>
        <v/>
      </c>
      <c r="E33" s="41" t="str">
        <f>IF(顧客!F31&lt;&gt;0,顧客!F31,"")</f>
        <v/>
      </c>
      <c r="F33" s="43" t="str">
        <f>IF(D33="","",SUMIF(見積D!ナンバーD,$D33,見積D!見積数D))</f>
        <v/>
      </c>
      <c r="G33" s="43" t="str">
        <f>IF(D33="","",SUMIF(実績D!ナンバー13D,$D33,実績D!見積数13D))</f>
        <v/>
      </c>
      <c r="H33" s="50" t="str">
        <f t="shared" si="2"/>
        <v/>
      </c>
      <c r="I33" s="58" t="str">
        <f t="shared" si="1"/>
        <v/>
      </c>
    </row>
    <row r="34" spans="1:9" x14ac:dyDescent="0.45">
      <c r="A34" s="44" t="str">
        <f t="shared" si="0"/>
        <v/>
      </c>
      <c r="B34" s="40" t="str">
        <f>IF(顧客!B32&lt;&gt;"",顧客!B32,"")</f>
        <v/>
      </c>
      <c r="C34" s="42" t="str">
        <f>IF(顧客!C32&lt;&gt;0,顧客!C32,"")</f>
        <v/>
      </c>
      <c r="D34" s="41" t="str">
        <f>IF(顧客!E32&lt;&gt;0,顧客!E32,"")</f>
        <v/>
      </c>
      <c r="E34" s="41" t="str">
        <f>IF(顧客!F32&lt;&gt;0,顧客!F32,"")</f>
        <v/>
      </c>
      <c r="F34" s="43" t="str">
        <f>IF(D34="","",SUMIF(見積D!ナンバーD,$D34,見積D!見積数D))</f>
        <v/>
      </c>
      <c r="G34" s="43" t="str">
        <f>IF(D34="","",SUMIF(実績D!ナンバー13D,$D34,実績D!見積数13D))</f>
        <v/>
      </c>
      <c r="H34" s="50" t="str">
        <f t="shared" si="2"/>
        <v/>
      </c>
      <c r="I34" s="58" t="str">
        <f t="shared" si="1"/>
        <v/>
      </c>
    </row>
    <row r="35" spans="1:9" x14ac:dyDescent="0.45">
      <c r="A35" s="44" t="str">
        <f t="shared" si="0"/>
        <v/>
      </c>
      <c r="B35" s="40" t="str">
        <f>IF(顧客!B33&lt;&gt;"",顧客!B33,"")</f>
        <v/>
      </c>
      <c r="C35" s="42" t="str">
        <f>IF(顧客!C33&lt;&gt;0,顧客!C33,"")</f>
        <v/>
      </c>
      <c r="D35" s="41" t="str">
        <f>IF(顧客!E33&lt;&gt;0,顧客!E33,"")</f>
        <v/>
      </c>
      <c r="E35" s="41" t="str">
        <f>IF(顧客!F33&lt;&gt;0,顧客!F33,"")</f>
        <v/>
      </c>
      <c r="F35" s="43" t="str">
        <f>IF(D35="","",SUMIF(見積D!ナンバーD,$D35,見積D!見積数D))</f>
        <v/>
      </c>
      <c r="G35" s="43" t="str">
        <f>IF(D35="","",SUMIF(実績D!ナンバー13D,$D35,実績D!見積数13D))</f>
        <v/>
      </c>
      <c r="H35" s="50" t="str">
        <f t="shared" si="2"/>
        <v/>
      </c>
      <c r="I35" s="58" t="str">
        <f t="shared" si="1"/>
        <v/>
      </c>
    </row>
    <row r="36" spans="1:9" x14ac:dyDescent="0.45">
      <c r="A36" s="44" t="str">
        <f t="shared" si="0"/>
        <v/>
      </c>
      <c r="B36" s="40" t="str">
        <f>IF(顧客!B34&lt;&gt;"",顧客!B34,"")</f>
        <v/>
      </c>
      <c r="C36" s="42" t="str">
        <f>IF(顧客!C34&lt;&gt;0,顧客!C34,"")</f>
        <v/>
      </c>
      <c r="D36" s="41" t="str">
        <f>IF(顧客!E34&lt;&gt;0,顧客!E34,"")</f>
        <v/>
      </c>
      <c r="E36" s="41" t="str">
        <f>IF(顧客!F34&lt;&gt;0,顧客!F34,"")</f>
        <v/>
      </c>
      <c r="F36" s="43" t="str">
        <f>IF(D36="","",SUMIF(見積D!ナンバーD,$D36,見積D!見積数D))</f>
        <v/>
      </c>
      <c r="G36" s="43" t="str">
        <f>IF(D36="","",SUMIF(実績D!ナンバー13D,$D36,実績D!見積数13D))</f>
        <v/>
      </c>
      <c r="H36" s="50" t="str">
        <f t="shared" si="2"/>
        <v/>
      </c>
      <c r="I36" s="58" t="str">
        <f t="shared" si="1"/>
        <v/>
      </c>
    </row>
    <row r="37" spans="1:9" x14ac:dyDescent="0.45">
      <c r="A37" s="44" t="str">
        <f t="shared" si="0"/>
        <v/>
      </c>
      <c r="B37" s="40" t="str">
        <f>IF(顧客!B35&lt;&gt;"",顧客!B35,"")</f>
        <v/>
      </c>
      <c r="C37" s="42" t="str">
        <f>IF(顧客!C35&lt;&gt;0,顧客!C35,"")</f>
        <v/>
      </c>
      <c r="D37" s="41" t="str">
        <f>IF(顧客!E35&lt;&gt;0,顧客!E35,"")</f>
        <v/>
      </c>
      <c r="E37" s="41" t="str">
        <f>IF(顧客!F35&lt;&gt;0,顧客!F35,"")</f>
        <v/>
      </c>
      <c r="F37" s="43" t="str">
        <f>IF(D37="","",SUMIF(見積D!ナンバーD,$D37,見積D!見積数D))</f>
        <v/>
      </c>
      <c r="G37" s="43" t="str">
        <f>IF(D37="","",SUMIF(実績D!ナンバー13D,$D37,実績D!見積数13D))</f>
        <v/>
      </c>
      <c r="H37" s="50" t="str">
        <f t="shared" si="2"/>
        <v/>
      </c>
      <c r="I37" s="58" t="str">
        <f t="shared" si="1"/>
        <v/>
      </c>
    </row>
    <row r="38" spans="1:9" x14ac:dyDescent="0.45">
      <c r="A38" s="44" t="str">
        <f t="shared" si="0"/>
        <v/>
      </c>
      <c r="B38" s="40" t="str">
        <f>IF(顧客!B36&lt;&gt;"",顧客!B36,"")</f>
        <v/>
      </c>
      <c r="C38" s="42" t="str">
        <f>IF(顧客!C36&lt;&gt;0,顧客!C36,"")</f>
        <v/>
      </c>
      <c r="D38" s="41" t="str">
        <f>IF(顧客!E36&lt;&gt;0,顧客!E36,"")</f>
        <v/>
      </c>
      <c r="E38" s="41" t="str">
        <f>IF(顧客!F36&lt;&gt;0,顧客!F36,"")</f>
        <v/>
      </c>
      <c r="F38" s="43" t="str">
        <f>IF(D38="","",SUMIF(見積D!ナンバーD,$D38,見積D!見積数D))</f>
        <v/>
      </c>
      <c r="G38" s="43" t="str">
        <f>IF(D38="","",SUMIF(実績D!ナンバー13D,$D38,実績D!見積数13D))</f>
        <v/>
      </c>
      <c r="H38" s="50" t="str">
        <f t="shared" si="2"/>
        <v/>
      </c>
      <c r="I38" s="58" t="str">
        <f t="shared" si="1"/>
        <v/>
      </c>
    </row>
    <row r="39" spans="1:9" x14ac:dyDescent="0.45">
      <c r="A39" s="44" t="str">
        <f t="shared" si="0"/>
        <v/>
      </c>
      <c r="B39" s="40" t="str">
        <f>IF(顧客!B37&lt;&gt;"",顧客!B37,"")</f>
        <v/>
      </c>
      <c r="C39" s="42" t="str">
        <f>IF(顧客!C37&lt;&gt;0,顧客!C37,"")</f>
        <v/>
      </c>
      <c r="D39" s="41" t="str">
        <f>IF(顧客!E37&lt;&gt;0,顧客!E37,"")</f>
        <v/>
      </c>
      <c r="E39" s="41" t="str">
        <f>IF(顧客!F37&lt;&gt;0,顧客!F37,"")</f>
        <v/>
      </c>
      <c r="F39" s="43" t="str">
        <f>IF(D39="","",SUMIF(見積D!ナンバーD,$D39,見積D!見積数D))</f>
        <v/>
      </c>
      <c r="G39" s="43" t="str">
        <f>IF(D39="","",SUMIF(実績D!ナンバー13D,$D39,実績D!見積数13D))</f>
        <v/>
      </c>
      <c r="H39" s="50" t="str">
        <f t="shared" si="2"/>
        <v/>
      </c>
      <c r="I39" s="58" t="str">
        <f t="shared" si="1"/>
        <v/>
      </c>
    </row>
    <row r="40" spans="1:9" x14ac:dyDescent="0.45">
      <c r="A40" s="44" t="str">
        <f t="shared" si="0"/>
        <v/>
      </c>
      <c r="B40" s="40" t="str">
        <f>IF(顧客!B38&lt;&gt;"",顧客!B38,"")</f>
        <v/>
      </c>
      <c r="C40" s="42" t="str">
        <f>IF(顧客!C38&lt;&gt;0,顧客!C38,"")</f>
        <v/>
      </c>
      <c r="D40" s="41" t="str">
        <f>IF(顧客!E38&lt;&gt;0,顧客!E38,"")</f>
        <v/>
      </c>
      <c r="E40" s="41" t="str">
        <f>IF(顧客!F38&lt;&gt;0,顧客!F38,"")</f>
        <v/>
      </c>
      <c r="F40" s="43" t="str">
        <f>IF(D40="","",SUMIF(見積D!ナンバーD,$D40,見積D!見積数D))</f>
        <v/>
      </c>
      <c r="G40" s="43" t="str">
        <f>IF(D40="","",SUMIF(実績D!ナンバー13D,$D40,実績D!見積数13D))</f>
        <v/>
      </c>
      <c r="H40" s="50" t="str">
        <f t="shared" si="2"/>
        <v/>
      </c>
      <c r="I40" s="58" t="str">
        <f t="shared" si="1"/>
        <v/>
      </c>
    </row>
    <row r="41" spans="1:9" x14ac:dyDescent="0.45">
      <c r="A41" s="44" t="str">
        <f t="shared" si="0"/>
        <v/>
      </c>
      <c r="B41" s="40" t="str">
        <f>IF(顧客!B39&lt;&gt;"",顧客!B39,"")</f>
        <v/>
      </c>
      <c r="C41" s="42" t="str">
        <f>IF(顧客!C39&lt;&gt;0,顧客!C39,"")</f>
        <v/>
      </c>
      <c r="D41" s="41" t="str">
        <f>IF(顧客!E39&lt;&gt;0,顧客!E39,"")</f>
        <v/>
      </c>
      <c r="E41" s="41" t="str">
        <f>IF(顧客!F39&lt;&gt;0,顧客!F39,"")</f>
        <v/>
      </c>
      <c r="F41" s="43" t="str">
        <f>IF(D41="","",SUMIF(見積D!ナンバーD,$D41,見積D!見積数D))</f>
        <v/>
      </c>
      <c r="G41" s="43" t="str">
        <f>IF(D41="","",SUMIF(実績D!ナンバー13D,$D41,実績D!見積数13D))</f>
        <v/>
      </c>
      <c r="H41" s="50" t="str">
        <f t="shared" si="2"/>
        <v/>
      </c>
      <c r="I41" s="58" t="str">
        <f t="shared" si="1"/>
        <v/>
      </c>
    </row>
    <row r="42" spans="1:9" x14ac:dyDescent="0.45">
      <c r="A42" s="44" t="str">
        <f t="shared" si="0"/>
        <v/>
      </c>
      <c r="B42" s="40" t="str">
        <f>IF(顧客!B40&lt;&gt;"",顧客!B40,"")</f>
        <v/>
      </c>
      <c r="C42" s="42" t="str">
        <f>IF(顧客!C40&lt;&gt;0,顧客!C40,"")</f>
        <v/>
      </c>
      <c r="D42" s="41" t="str">
        <f>IF(顧客!E40&lt;&gt;0,顧客!E40,"")</f>
        <v/>
      </c>
      <c r="E42" s="41" t="str">
        <f>IF(顧客!F40&lt;&gt;0,顧客!F40,"")</f>
        <v/>
      </c>
      <c r="F42" s="43" t="str">
        <f>IF(D42="","",SUMIF(見積D!ナンバーD,$D42,見積D!見積数D))</f>
        <v/>
      </c>
      <c r="G42" s="43" t="str">
        <f>IF(D42="","",SUMIF(実績D!ナンバー13D,$D42,実績D!見積数13D))</f>
        <v/>
      </c>
      <c r="H42" s="50" t="str">
        <f t="shared" si="2"/>
        <v/>
      </c>
      <c r="I42" s="58" t="str">
        <f t="shared" si="1"/>
        <v/>
      </c>
    </row>
    <row r="43" spans="1:9" x14ac:dyDescent="0.45">
      <c r="A43" s="44" t="str">
        <f t="shared" si="0"/>
        <v/>
      </c>
      <c r="B43" s="40" t="str">
        <f>IF(顧客!B41&lt;&gt;"",顧客!B41,"")</f>
        <v/>
      </c>
      <c r="C43" s="42" t="str">
        <f>IF(顧客!C41&lt;&gt;0,顧客!C41,"")</f>
        <v/>
      </c>
      <c r="D43" s="41" t="str">
        <f>IF(顧客!E41&lt;&gt;0,顧客!E41,"")</f>
        <v/>
      </c>
      <c r="E43" s="41" t="str">
        <f>IF(顧客!F41&lt;&gt;0,顧客!F41,"")</f>
        <v/>
      </c>
      <c r="F43" s="43" t="str">
        <f>IF(D43="","",SUMIF(見積D!ナンバーD,$D43,見積D!見積数D))</f>
        <v/>
      </c>
      <c r="G43" s="43" t="str">
        <f>IF(D43="","",SUMIF(実績D!ナンバー13D,$D43,実績D!見積数13D))</f>
        <v/>
      </c>
      <c r="H43" s="50" t="str">
        <f t="shared" si="2"/>
        <v/>
      </c>
      <c r="I43" s="58" t="str">
        <f t="shared" si="1"/>
        <v/>
      </c>
    </row>
    <row r="44" spans="1:9" x14ac:dyDescent="0.45">
      <c r="A44" s="44" t="str">
        <f t="shared" si="0"/>
        <v/>
      </c>
      <c r="B44" s="40" t="str">
        <f>IF(顧客!B42&lt;&gt;"",顧客!B42,"")</f>
        <v/>
      </c>
      <c r="C44" s="42" t="str">
        <f>IF(顧客!C42&lt;&gt;0,顧客!C42,"")</f>
        <v/>
      </c>
      <c r="D44" s="41" t="str">
        <f>IF(顧客!E42&lt;&gt;0,顧客!E42,"")</f>
        <v/>
      </c>
      <c r="E44" s="41" t="str">
        <f>IF(顧客!F42&lt;&gt;0,顧客!F42,"")</f>
        <v/>
      </c>
      <c r="F44" s="43" t="str">
        <f>IF(D44="","",SUMIF(見積D!ナンバーD,$D44,見積D!見積数D))</f>
        <v/>
      </c>
      <c r="G44" s="43" t="str">
        <f>IF(D44="","",SUMIF(実績D!ナンバー13D,$D44,実績D!見積数13D))</f>
        <v/>
      </c>
      <c r="H44" s="50" t="str">
        <f t="shared" si="2"/>
        <v/>
      </c>
      <c r="I44" s="58" t="str">
        <f t="shared" si="1"/>
        <v/>
      </c>
    </row>
    <row r="45" spans="1:9" x14ac:dyDescent="0.45">
      <c r="A45" s="44" t="str">
        <f t="shared" si="0"/>
        <v/>
      </c>
      <c r="B45" s="40" t="str">
        <f>IF(顧客!B43&lt;&gt;"",顧客!B43,"")</f>
        <v/>
      </c>
      <c r="C45" s="42" t="str">
        <f>IF(顧客!C43&lt;&gt;0,顧客!C43,"")</f>
        <v/>
      </c>
      <c r="D45" s="41" t="str">
        <f>IF(顧客!E43&lt;&gt;0,顧客!E43,"")</f>
        <v/>
      </c>
      <c r="E45" s="41" t="str">
        <f>IF(顧客!F43&lt;&gt;0,顧客!F43,"")</f>
        <v/>
      </c>
      <c r="F45" s="43" t="str">
        <f>IF(D45="","",SUMIF(見積D!ナンバーD,$D45,見積D!見積数D))</f>
        <v/>
      </c>
      <c r="G45" s="43" t="str">
        <f>IF(D45="","",SUMIF(実績D!ナンバー13D,$D45,実績D!見積数13D))</f>
        <v/>
      </c>
      <c r="H45" s="50" t="str">
        <f t="shared" si="2"/>
        <v/>
      </c>
      <c r="I45" s="58" t="str">
        <f t="shared" si="1"/>
        <v/>
      </c>
    </row>
    <row r="46" spans="1:9" x14ac:dyDescent="0.45">
      <c r="A46" s="44" t="str">
        <f t="shared" si="0"/>
        <v/>
      </c>
      <c r="B46" s="40" t="str">
        <f>IF(顧客!B44&lt;&gt;"",顧客!B44,"")</f>
        <v/>
      </c>
      <c r="C46" s="42" t="str">
        <f>IF(顧客!C44&lt;&gt;0,顧客!C44,"")</f>
        <v/>
      </c>
      <c r="D46" s="41" t="str">
        <f>IF(顧客!E44&lt;&gt;0,顧客!E44,"")</f>
        <v/>
      </c>
      <c r="E46" s="41" t="str">
        <f>IF(顧客!F44&lt;&gt;0,顧客!F44,"")</f>
        <v/>
      </c>
      <c r="F46" s="43" t="str">
        <f>IF(D46="","",SUMIF(見積D!ナンバーD,$D46,見積D!見積数D))</f>
        <v/>
      </c>
      <c r="G46" s="43" t="str">
        <f>IF(D46="","",SUMIF(実績D!ナンバー13D,$D46,実績D!見積数13D))</f>
        <v/>
      </c>
      <c r="H46" s="50" t="str">
        <f t="shared" si="2"/>
        <v/>
      </c>
      <c r="I46" s="58" t="str">
        <f t="shared" si="1"/>
        <v/>
      </c>
    </row>
    <row r="47" spans="1:9" x14ac:dyDescent="0.45">
      <c r="A47" s="44" t="str">
        <f t="shared" si="0"/>
        <v/>
      </c>
      <c r="B47" s="40" t="str">
        <f>IF(顧客!B45&lt;&gt;"",顧客!B45,"")</f>
        <v/>
      </c>
      <c r="C47" s="42" t="str">
        <f>IF(顧客!C45&lt;&gt;0,顧客!C45,"")</f>
        <v/>
      </c>
      <c r="D47" s="41" t="str">
        <f>IF(顧客!E45&lt;&gt;0,顧客!E45,"")</f>
        <v/>
      </c>
      <c r="E47" s="41" t="str">
        <f>IF(顧客!F45&lt;&gt;0,顧客!F45,"")</f>
        <v/>
      </c>
      <c r="F47" s="43" t="str">
        <f>IF(D47="","",SUMIF(見積D!ナンバーD,$D47,見積D!見積数D))</f>
        <v/>
      </c>
      <c r="G47" s="43" t="str">
        <f>IF(D47="","",SUMIF(実績D!ナンバー13D,$D47,実績D!見積数13D))</f>
        <v/>
      </c>
      <c r="H47" s="50" t="str">
        <f t="shared" si="2"/>
        <v/>
      </c>
      <c r="I47" s="58" t="str">
        <f t="shared" si="1"/>
        <v/>
      </c>
    </row>
    <row r="48" spans="1:9" x14ac:dyDescent="0.45">
      <c r="A48" s="44" t="str">
        <f t="shared" si="0"/>
        <v/>
      </c>
      <c r="B48" s="40" t="str">
        <f>IF(顧客!B46&lt;&gt;"",顧客!B46,"")</f>
        <v/>
      </c>
      <c r="C48" s="42" t="str">
        <f>IF(顧客!C46&lt;&gt;0,顧客!C46,"")</f>
        <v/>
      </c>
      <c r="D48" s="41" t="str">
        <f>IF(顧客!E46&lt;&gt;0,顧客!E46,"")</f>
        <v/>
      </c>
      <c r="E48" s="41" t="str">
        <f>IF(顧客!F46&lt;&gt;0,顧客!F46,"")</f>
        <v/>
      </c>
      <c r="F48" s="43" t="str">
        <f>IF(D48="","",SUMIF(見積D!ナンバーD,$D48,見積D!見積数D))</f>
        <v/>
      </c>
      <c r="G48" s="43" t="str">
        <f>IF(D48="","",SUMIF(実績D!ナンバー13D,$D48,実績D!見積数13D))</f>
        <v/>
      </c>
      <c r="H48" s="50" t="str">
        <f t="shared" si="2"/>
        <v/>
      </c>
      <c r="I48" s="58" t="str">
        <f t="shared" si="1"/>
        <v/>
      </c>
    </row>
    <row r="49" spans="1:9" x14ac:dyDescent="0.45">
      <c r="A49" s="44" t="str">
        <f t="shared" si="0"/>
        <v/>
      </c>
      <c r="B49" s="40" t="str">
        <f>IF(顧客!B47&lt;&gt;"",顧客!B47,"")</f>
        <v/>
      </c>
      <c r="C49" s="42" t="str">
        <f>IF(顧客!C47&lt;&gt;0,顧客!C47,"")</f>
        <v/>
      </c>
      <c r="D49" s="41" t="str">
        <f>IF(顧客!E47&lt;&gt;0,顧客!E47,"")</f>
        <v/>
      </c>
      <c r="E49" s="41" t="str">
        <f>IF(顧客!F47&lt;&gt;0,顧客!F47,"")</f>
        <v/>
      </c>
      <c r="F49" s="43" t="str">
        <f>IF(D49="","",SUMIF(見積D!ナンバーD,$D49,見積D!見積数D))</f>
        <v/>
      </c>
      <c r="G49" s="43" t="str">
        <f>IF(D49="","",SUMIF(実績D!ナンバー13D,$D49,実績D!見積数13D))</f>
        <v/>
      </c>
      <c r="H49" s="50" t="str">
        <f t="shared" si="2"/>
        <v/>
      </c>
      <c r="I49" s="58" t="str">
        <f t="shared" si="1"/>
        <v/>
      </c>
    </row>
    <row r="50" spans="1:9" x14ac:dyDescent="0.45">
      <c r="A50" s="44" t="str">
        <f t="shared" si="0"/>
        <v/>
      </c>
      <c r="B50" s="40" t="str">
        <f>IF(顧客!B48&lt;&gt;"",顧客!B48,"")</f>
        <v/>
      </c>
      <c r="C50" s="42" t="str">
        <f>IF(顧客!C48&lt;&gt;0,顧客!C48,"")</f>
        <v/>
      </c>
      <c r="D50" s="41" t="str">
        <f>IF(顧客!E48&lt;&gt;0,顧客!E48,"")</f>
        <v/>
      </c>
      <c r="E50" s="41" t="str">
        <f>IF(顧客!F48&lt;&gt;0,顧客!F48,"")</f>
        <v/>
      </c>
      <c r="F50" s="43" t="str">
        <f>IF(D50="","",SUMIF(見積D!ナンバーD,$D50,見積D!見積数D))</f>
        <v/>
      </c>
      <c r="G50" s="43" t="str">
        <f>IF(D50="","",SUMIF(実績D!ナンバー13D,$D50,実績D!見積数13D))</f>
        <v/>
      </c>
      <c r="H50" s="50" t="str">
        <f t="shared" si="2"/>
        <v/>
      </c>
      <c r="I50" s="58" t="str">
        <f t="shared" si="1"/>
        <v/>
      </c>
    </row>
    <row r="51" spans="1:9" x14ac:dyDescent="0.45">
      <c r="A51" s="44" t="str">
        <f t="shared" si="0"/>
        <v/>
      </c>
      <c r="B51" s="40" t="str">
        <f>IF(顧客!B49&lt;&gt;"",顧客!B49,"")</f>
        <v/>
      </c>
      <c r="C51" s="42" t="str">
        <f>IF(顧客!C49&lt;&gt;0,顧客!C49,"")</f>
        <v/>
      </c>
      <c r="D51" s="41" t="str">
        <f>IF(顧客!E49&lt;&gt;0,顧客!E49,"")</f>
        <v/>
      </c>
      <c r="E51" s="41" t="str">
        <f>IF(顧客!F49&lt;&gt;0,顧客!F49,"")</f>
        <v/>
      </c>
      <c r="F51" s="43" t="str">
        <f>IF(D51="","",SUMIF(見積D!ナンバーD,$D51,見積D!見積数D))</f>
        <v/>
      </c>
      <c r="G51" s="43" t="str">
        <f>IF(D51="","",SUMIF(実績D!ナンバー13D,$D51,実績D!見積数13D))</f>
        <v/>
      </c>
      <c r="H51" s="50" t="str">
        <f t="shared" si="2"/>
        <v/>
      </c>
      <c r="I51" s="58" t="str">
        <f t="shared" si="1"/>
        <v/>
      </c>
    </row>
    <row r="52" spans="1:9" x14ac:dyDescent="0.45">
      <c r="A52" s="44" t="str">
        <f t="shared" si="0"/>
        <v/>
      </c>
      <c r="B52" s="40" t="str">
        <f>IF(顧客!B50&lt;&gt;"",顧客!B50,"")</f>
        <v/>
      </c>
      <c r="C52" s="42" t="str">
        <f>IF(顧客!C50&lt;&gt;0,顧客!C50,"")</f>
        <v/>
      </c>
      <c r="D52" s="41" t="str">
        <f>IF(顧客!E50&lt;&gt;0,顧客!E50,"")</f>
        <v/>
      </c>
      <c r="E52" s="41" t="str">
        <f>IF(顧客!F50&lt;&gt;0,顧客!F50,"")</f>
        <v/>
      </c>
      <c r="F52" s="43" t="str">
        <f>IF(D52="","",SUMIF(見積D!ナンバーD,$D52,見積D!見積数D))</f>
        <v/>
      </c>
      <c r="G52" s="43" t="str">
        <f>IF(D52="","",SUMIF(実績D!ナンバー13D,$D52,実績D!見積数13D))</f>
        <v/>
      </c>
      <c r="H52" s="50" t="str">
        <f t="shared" si="2"/>
        <v/>
      </c>
      <c r="I52" s="58" t="str">
        <f t="shared" si="1"/>
        <v/>
      </c>
    </row>
    <row r="53" spans="1:9" x14ac:dyDescent="0.45">
      <c r="A53" s="44" t="str">
        <f t="shared" si="0"/>
        <v/>
      </c>
      <c r="B53" s="40" t="str">
        <f>IF(顧客!B51&lt;&gt;"",顧客!B51,"")</f>
        <v/>
      </c>
      <c r="C53" s="42" t="str">
        <f>IF(顧客!C51&lt;&gt;0,顧客!C51,"")</f>
        <v/>
      </c>
      <c r="D53" s="41" t="str">
        <f>IF(顧客!E51&lt;&gt;0,顧客!E51,"")</f>
        <v/>
      </c>
      <c r="E53" s="41" t="str">
        <f>IF(顧客!F51&lt;&gt;0,顧客!F51,"")</f>
        <v/>
      </c>
      <c r="F53" s="43" t="str">
        <f>IF(D53="","",SUMIF(見積D!ナンバーD,$D53,見積D!見積数D))</f>
        <v/>
      </c>
      <c r="G53" s="43" t="str">
        <f>IF(D53="","",SUMIF(実績D!ナンバー13D,$D53,実績D!見積数13D))</f>
        <v/>
      </c>
      <c r="H53" s="50" t="str">
        <f t="shared" si="2"/>
        <v/>
      </c>
      <c r="I53" s="58" t="str">
        <f t="shared" si="1"/>
        <v/>
      </c>
    </row>
    <row r="54" spans="1:9" x14ac:dyDescent="0.45">
      <c r="A54" s="44" t="str">
        <f t="shared" si="0"/>
        <v/>
      </c>
      <c r="B54" s="40" t="str">
        <f>IF(顧客!B52&lt;&gt;"",顧客!B52,"")</f>
        <v/>
      </c>
      <c r="C54" s="42" t="str">
        <f>IF(顧客!C52&lt;&gt;0,顧客!C52,"")</f>
        <v/>
      </c>
      <c r="D54" s="41" t="str">
        <f>IF(顧客!E52&lt;&gt;0,顧客!E52,"")</f>
        <v/>
      </c>
      <c r="E54" s="41" t="str">
        <f>IF(顧客!F52&lt;&gt;0,顧客!F52,"")</f>
        <v/>
      </c>
      <c r="F54" s="43" t="str">
        <f>IF(D54="","",SUMIF(見積D!ナンバーD,$D54,見積D!見積数D))</f>
        <v/>
      </c>
      <c r="G54" s="43" t="str">
        <f>IF(D54="","",SUMIF(実績D!ナンバー13D,$D54,実績D!見積数13D))</f>
        <v/>
      </c>
      <c r="H54" s="50" t="str">
        <f t="shared" si="2"/>
        <v/>
      </c>
      <c r="I54" s="58" t="str">
        <f t="shared" si="1"/>
        <v/>
      </c>
    </row>
    <row r="55" spans="1:9" x14ac:dyDescent="0.45">
      <c r="A55" s="44" t="str">
        <f t="shared" si="0"/>
        <v/>
      </c>
      <c r="B55" s="40" t="str">
        <f>IF(顧客!B53&lt;&gt;"",顧客!B53,"")</f>
        <v/>
      </c>
      <c r="C55" s="42" t="str">
        <f>IF(顧客!C53&lt;&gt;0,顧客!C53,"")</f>
        <v/>
      </c>
      <c r="D55" s="41" t="str">
        <f>IF(顧客!E53&lt;&gt;0,顧客!E53,"")</f>
        <v/>
      </c>
      <c r="E55" s="41" t="str">
        <f>IF(顧客!F53&lt;&gt;0,顧客!F53,"")</f>
        <v/>
      </c>
      <c r="F55" s="43" t="str">
        <f>IF(D55="","",SUMIF(見積D!ナンバーD,$D55,見積D!見積数D))</f>
        <v/>
      </c>
      <c r="G55" s="43" t="str">
        <f>IF(D55="","",SUMIF(実績D!ナンバー13D,$D55,実績D!見積数13D))</f>
        <v/>
      </c>
      <c r="H55" s="50" t="str">
        <f t="shared" si="2"/>
        <v/>
      </c>
      <c r="I55" s="58" t="str">
        <f t="shared" si="1"/>
        <v/>
      </c>
    </row>
    <row r="56" spans="1:9" x14ac:dyDescent="0.45">
      <c r="A56" s="44" t="str">
        <f t="shared" si="0"/>
        <v/>
      </c>
      <c r="B56" s="40" t="str">
        <f>IF(顧客!B54&lt;&gt;"",顧客!B54,"")</f>
        <v/>
      </c>
      <c r="C56" s="42" t="str">
        <f>IF(顧客!C54&lt;&gt;0,顧客!C54,"")</f>
        <v/>
      </c>
      <c r="D56" s="41" t="str">
        <f>IF(顧客!E54&lt;&gt;0,顧客!E54,"")</f>
        <v/>
      </c>
      <c r="E56" s="41" t="str">
        <f>IF(顧客!F54&lt;&gt;0,顧客!F54,"")</f>
        <v/>
      </c>
      <c r="F56" s="43" t="str">
        <f>IF(D56="","",SUMIF(見積D!ナンバーD,$D56,見積D!見積数D))</f>
        <v/>
      </c>
      <c r="G56" s="43" t="str">
        <f>IF(D56="","",SUMIF(実績D!ナンバー13D,$D56,実績D!見積数13D))</f>
        <v/>
      </c>
      <c r="H56" s="50" t="str">
        <f t="shared" si="2"/>
        <v/>
      </c>
      <c r="I56" s="58" t="str">
        <f t="shared" si="1"/>
        <v/>
      </c>
    </row>
    <row r="57" spans="1:9" x14ac:dyDescent="0.45">
      <c r="A57" s="44" t="str">
        <f t="shared" si="0"/>
        <v/>
      </c>
      <c r="B57" s="40" t="str">
        <f>IF(顧客!B55&lt;&gt;"",顧客!B55,"")</f>
        <v/>
      </c>
      <c r="C57" s="42" t="str">
        <f>IF(顧客!C55&lt;&gt;0,顧客!C55,"")</f>
        <v/>
      </c>
      <c r="D57" s="41" t="str">
        <f>IF(顧客!E55&lt;&gt;0,顧客!E55,"")</f>
        <v/>
      </c>
      <c r="E57" s="41" t="str">
        <f>IF(顧客!F55&lt;&gt;0,顧客!F55,"")</f>
        <v/>
      </c>
      <c r="F57" s="43" t="str">
        <f>IF(D57="","",SUMIF(見積D!ナンバーD,$D57,見積D!見積数D))</f>
        <v/>
      </c>
      <c r="G57" s="43" t="str">
        <f>IF(D57="","",SUMIF(実績D!ナンバー13D,$D57,実績D!見積数13D))</f>
        <v/>
      </c>
      <c r="H57" s="50" t="str">
        <f t="shared" si="2"/>
        <v/>
      </c>
      <c r="I57" s="58" t="str">
        <f t="shared" si="1"/>
        <v/>
      </c>
    </row>
    <row r="58" spans="1:9" x14ac:dyDescent="0.45">
      <c r="A58" s="44" t="str">
        <f t="shared" si="0"/>
        <v/>
      </c>
      <c r="B58" s="40" t="str">
        <f>IF(顧客!B56&lt;&gt;"",顧客!B56,"")</f>
        <v/>
      </c>
      <c r="C58" s="42" t="str">
        <f>IF(顧客!C56&lt;&gt;0,顧客!C56,"")</f>
        <v/>
      </c>
      <c r="D58" s="41" t="str">
        <f>IF(顧客!E56&lt;&gt;0,顧客!E56,"")</f>
        <v/>
      </c>
      <c r="E58" s="41" t="str">
        <f>IF(顧客!F56&lt;&gt;0,顧客!F56,"")</f>
        <v/>
      </c>
      <c r="F58" s="43" t="str">
        <f>IF(D58="","",SUMIF(見積D!ナンバーD,$D58,見積D!見積数D))</f>
        <v/>
      </c>
      <c r="G58" s="43" t="str">
        <f>IF(D58="","",SUMIF(実績D!ナンバー13D,$D58,実績D!見積数13D))</f>
        <v/>
      </c>
      <c r="H58" s="50" t="str">
        <f t="shared" si="2"/>
        <v/>
      </c>
      <c r="I58" s="58" t="str">
        <f t="shared" si="1"/>
        <v/>
      </c>
    </row>
    <row r="59" spans="1:9" x14ac:dyDescent="0.45">
      <c r="A59" s="44" t="str">
        <f t="shared" si="0"/>
        <v/>
      </c>
      <c r="B59" s="40" t="str">
        <f>IF(顧客!B57&lt;&gt;"",顧客!B57,"")</f>
        <v/>
      </c>
      <c r="C59" s="42" t="str">
        <f>IF(顧客!C57&lt;&gt;0,顧客!C57,"")</f>
        <v/>
      </c>
      <c r="D59" s="41" t="str">
        <f>IF(顧客!E57&lt;&gt;0,顧客!E57,"")</f>
        <v/>
      </c>
      <c r="E59" s="41" t="str">
        <f>IF(顧客!F57&lt;&gt;0,顧客!F57,"")</f>
        <v/>
      </c>
      <c r="F59" s="43" t="str">
        <f>IF(D59="","",SUMIF(見積D!ナンバーD,$D59,見積D!見積数D))</f>
        <v/>
      </c>
      <c r="G59" s="43" t="str">
        <f>IF(D59="","",SUMIF(実績D!ナンバー13D,$D59,実績D!見積数13D))</f>
        <v/>
      </c>
      <c r="H59" s="50" t="str">
        <f t="shared" si="2"/>
        <v/>
      </c>
      <c r="I59" s="58" t="str">
        <f t="shared" si="1"/>
        <v/>
      </c>
    </row>
    <row r="60" spans="1:9" x14ac:dyDescent="0.45">
      <c r="A60" s="44" t="str">
        <f t="shared" si="0"/>
        <v/>
      </c>
      <c r="B60" s="40" t="str">
        <f>IF(顧客!B58&lt;&gt;"",顧客!B58,"")</f>
        <v/>
      </c>
      <c r="C60" s="42" t="str">
        <f>IF(顧客!C58&lt;&gt;0,顧客!C58,"")</f>
        <v/>
      </c>
      <c r="D60" s="41" t="str">
        <f>IF(顧客!E58&lt;&gt;0,顧客!E58,"")</f>
        <v/>
      </c>
      <c r="E60" s="41" t="str">
        <f>IF(顧客!F58&lt;&gt;0,顧客!F58,"")</f>
        <v/>
      </c>
      <c r="F60" s="43" t="str">
        <f>IF(D60="","",SUMIF(見積D!ナンバーD,$D60,見積D!見積数D))</f>
        <v/>
      </c>
      <c r="G60" s="43" t="str">
        <f>IF(D60="","",SUMIF(実績D!ナンバー13D,$D60,実績D!見積数13D))</f>
        <v/>
      </c>
      <c r="H60" s="50" t="str">
        <f t="shared" si="2"/>
        <v/>
      </c>
      <c r="I60" s="58" t="str">
        <f t="shared" si="1"/>
        <v/>
      </c>
    </row>
    <row r="61" spans="1:9" x14ac:dyDescent="0.45">
      <c r="A61" s="44" t="str">
        <f t="shared" si="0"/>
        <v/>
      </c>
      <c r="B61" s="40" t="str">
        <f>IF(顧客!B59&lt;&gt;"",顧客!B59,"")</f>
        <v/>
      </c>
      <c r="C61" s="42" t="str">
        <f>IF(顧客!C59&lt;&gt;0,顧客!C59,"")</f>
        <v/>
      </c>
      <c r="D61" s="41" t="str">
        <f>IF(顧客!E59&lt;&gt;0,顧客!E59,"")</f>
        <v/>
      </c>
      <c r="E61" s="41" t="str">
        <f>IF(顧客!F59&lt;&gt;0,顧客!F59,"")</f>
        <v/>
      </c>
      <c r="F61" s="43" t="str">
        <f>IF(D61="","",SUMIF(見積D!ナンバーD,$D61,見積D!見積数D))</f>
        <v/>
      </c>
      <c r="G61" s="43" t="str">
        <f>IF(D61="","",SUMIF(実績D!ナンバー13D,$D61,実績D!見積数13D))</f>
        <v/>
      </c>
      <c r="H61" s="50" t="str">
        <f t="shared" si="2"/>
        <v/>
      </c>
      <c r="I61" s="58" t="str">
        <f t="shared" si="1"/>
        <v/>
      </c>
    </row>
    <row r="62" spans="1:9" x14ac:dyDescent="0.45">
      <c r="A62" s="44" t="str">
        <f t="shared" si="0"/>
        <v/>
      </c>
      <c r="B62" s="40" t="str">
        <f>IF(顧客!B60&lt;&gt;"",顧客!B60,"")</f>
        <v/>
      </c>
      <c r="C62" s="42" t="str">
        <f>IF(顧客!C60&lt;&gt;0,顧客!C60,"")</f>
        <v/>
      </c>
      <c r="D62" s="41" t="str">
        <f>IF(顧客!E60&lt;&gt;0,顧客!E60,"")</f>
        <v/>
      </c>
      <c r="E62" s="41" t="str">
        <f>IF(顧客!F60&lt;&gt;0,顧客!F60,"")</f>
        <v/>
      </c>
      <c r="F62" s="43" t="str">
        <f>IF(D62="","",SUMIF(見積D!ナンバーD,$D62,見積D!見積数D))</f>
        <v/>
      </c>
      <c r="G62" s="43" t="str">
        <f>IF(D62="","",SUMIF(実績D!ナンバー13D,$D62,実績D!見積数13D))</f>
        <v/>
      </c>
      <c r="H62" s="50" t="str">
        <f t="shared" si="2"/>
        <v/>
      </c>
      <c r="I62" s="58" t="str">
        <f t="shared" si="1"/>
        <v/>
      </c>
    </row>
    <row r="63" spans="1:9" x14ac:dyDescent="0.45">
      <c r="A63" s="44" t="str">
        <f t="shared" si="0"/>
        <v/>
      </c>
      <c r="B63" s="40" t="str">
        <f>IF(顧客!B61&lt;&gt;"",顧客!B61,"")</f>
        <v/>
      </c>
      <c r="C63" s="42" t="str">
        <f>IF(顧客!C61&lt;&gt;0,顧客!C61,"")</f>
        <v/>
      </c>
      <c r="D63" s="41" t="str">
        <f>IF(顧客!E61&lt;&gt;0,顧客!E61,"")</f>
        <v/>
      </c>
      <c r="E63" s="41" t="str">
        <f>IF(顧客!F61&lt;&gt;0,顧客!F61,"")</f>
        <v/>
      </c>
      <c r="F63" s="43" t="str">
        <f>IF(D63="","",SUMIF(見積D!ナンバーD,$D63,見積D!見積数D))</f>
        <v/>
      </c>
      <c r="G63" s="43" t="str">
        <f>IF(D63="","",SUMIF(実績D!ナンバー13D,$D63,実績D!見積数13D))</f>
        <v/>
      </c>
      <c r="H63" s="50" t="str">
        <f t="shared" si="2"/>
        <v/>
      </c>
      <c r="I63" s="58" t="str">
        <f t="shared" si="1"/>
        <v/>
      </c>
    </row>
    <row r="64" spans="1:9" x14ac:dyDescent="0.45">
      <c r="A64" s="44" t="str">
        <f t="shared" si="0"/>
        <v/>
      </c>
      <c r="B64" s="40" t="str">
        <f>IF(顧客!B62&lt;&gt;"",顧客!B62,"")</f>
        <v/>
      </c>
      <c r="C64" s="42" t="str">
        <f>IF(顧客!C62&lt;&gt;0,顧客!C62,"")</f>
        <v/>
      </c>
      <c r="D64" s="41" t="str">
        <f>IF(顧客!E62&lt;&gt;0,顧客!E62,"")</f>
        <v/>
      </c>
      <c r="E64" s="41" t="str">
        <f>IF(顧客!F62&lt;&gt;0,顧客!F62,"")</f>
        <v/>
      </c>
      <c r="F64" s="43" t="str">
        <f>IF(D64="","",SUMIF(見積D!ナンバーD,$D64,見積D!見積数D))</f>
        <v/>
      </c>
      <c r="G64" s="43" t="str">
        <f>IF(D64="","",SUMIF(実績D!ナンバー13D,$D64,実績D!見積数13D))</f>
        <v/>
      </c>
      <c r="H64" s="50" t="str">
        <f t="shared" si="2"/>
        <v/>
      </c>
      <c r="I64" s="58" t="str">
        <f t="shared" si="1"/>
        <v/>
      </c>
    </row>
    <row r="65" spans="1:9" x14ac:dyDescent="0.45">
      <c r="A65" s="44" t="str">
        <f t="shared" si="0"/>
        <v/>
      </c>
      <c r="B65" s="40" t="str">
        <f>IF(顧客!B63&lt;&gt;"",顧客!B63,"")</f>
        <v/>
      </c>
      <c r="C65" s="42" t="str">
        <f>IF(顧客!C63&lt;&gt;0,顧客!C63,"")</f>
        <v/>
      </c>
      <c r="D65" s="41" t="str">
        <f>IF(顧客!E63&lt;&gt;0,顧客!E63,"")</f>
        <v/>
      </c>
      <c r="E65" s="41" t="str">
        <f>IF(顧客!F63&lt;&gt;0,顧客!F63,"")</f>
        <v/>
      </c>
      <c r="F65" s="43" t="str">
        <f>IF(D65="","",SUMIF(見積D!ナンバーD,$D65,見積D!見積数D))</f>
        <v/>
      </c>
      <c r="G65" s="43" t="str">
        <f>IF(D65="","",SUMIF(実績D!ナンバー13D,$D65,実績D!見積数13D))</f>
        <v/>
      </c>
      <c r="H65" s="50" t="str">
        <f t="shared" si="2"/>
        <v/>
      </c>
      <c r="I65" s="58" t="str">
        <f t="shared" si="1"/>
        <v/>
      </c>
    </row>
    <row r="66" spans="1:9" x14ac:dyDescent="0.45">
      <c r="A66" s="44" t="str">
        <f t="shared" si="0"/>
        <v/>
      </c>
      <c r="B66" s="40" t="str">
        <f>IF(顧客!B64&lt;&gt;"",顧客!B64,"")</f>
        <v/>
      </c>
      <c r="C66" s="42" t="str">
        <f>IF(顧客!C64&lt;&gt;0,顧客!C64,"")</f>
        <v/>
      </c>
      <c r="D66" s="41" t="str">
        <f>IF(顧客!E64&lt;&gt;0,顧客!E64,"")</f>
        <v/>
      </c>
      <c r="E66" s="41" t="str">
        <f>IF(顧客!F64&lt;&gt;0,顧客!F64,"")</f>
        <v/>
      </c>
      <c r="F66" s="43" t="str">
        <f>IF(D66="","",SUMIF(見積D!ナンバーD,$D66,見積D!見積数D))</f>
        <v/>
      </c>
      <c r="G66" s="43" t="str">
        <f>IF(D66="","",SUMIF(実績D!ナンバー13D,$D66,実績D!見積数13D))</f>
        <v/>
      </c>
      <c r="H66" s="50" t="str">
        <f t="shared" si="2"/>
        <v/>
      </c>
      <c r="I66" s="58" t="str">
        <f t="shared" si="1"/>
        <v/>
      </c>
    </row>
    <row r="67" spans="1:9" x14ac:dyDescent="0.45">
      <c r="A67" s="44" t="str">
        <f t="shared" si="0"/>
        <v/>
      </c>
      <c r="B67" s="40" t="str">
        <f>IF(顧客!B65&lt;&gt;"",顧客!B65,"")</f>
        <v/>
      </c>
      <c r="C67" s="42" t="str">
        <f>IF(顧客!C65&lt;&gt;0,顧客!C65,"")</f>
        <v/>
      </c>
      <c r="D67" s="41" t="str">
        <f>IF(顧客!E65&lt;&gt;0,顧客!E65,"")</f>
        <v/>
      </c>
      <c r="E67" s="41" t="str">
        <f>IF(顧客!F65&lt;&gt;0,顧客!F65,"")</f>
        <v/>
      </c>
      <c r="F67" s="43" t="str">
        <f>IF(D67="","",SUMIF(見積D!ナンバーD,$D67,見積D!見積数D))</f>
        <v/>
      </c>
      <c r="G67" s="43" t="str">
        <f>IF(D67="","",SUMIF(実績D!ナンバー13D,$D67,実績D!見積数13D))</f>
        <v/>
      </c>
      <c r="H67" s="50" t="str">
        <f t="shared" si="2"/>
        <v/>
      </c>
      <c r="I67" s="58" t="str">
        <f t="shared" si="1"/>
        <v/>
      </c>
    </row>
    <row r="68" spans="1:9" x14ac:dyDescent="0.45">
      <c r="A68" s="44" t="str">
        <f t="shared" si="0"/>
        <v/>
      </c>
      <c r="B68" s="40" t="str">
        <f>IF(顧客!B66&lt;&gt;"",顧客!B66,"")</f>
        <v/>
      </c>
      <c r="C68" s="42" t="str">
        <f>IF(顧客!C66&lt;&gt;0,顧客!C66,"")</f>
        <v/>
      </c>
      <c r="D68" s="41" t="str">
        <f>IF(顧客!E66&lt;&gt;0,顧客!E66,"")</f>
        <v/>
      </c>
      <c r="E68" s="41" t="str">
        <f>IF(顧客!F66&lt;&gt;0,顧客!F66,"")</f>
        <v/>
      </c>
      <c r="F68" s="43" t="str">
        <f>IF(D68="","",SUMIF(見積D!ナンバーD,$D68,見積D!見積数D))</f>
        <v/>
      </c>
      <c r="G68" s="43" t="str">
        <f>IF(D68="","",SUMIF(実績D!ナンバー13D,$D68,実績D!見積数13D))</f>
        <v/>
      </c>
      <c r="H68" s="50" t="str">
        <f t="shared" si="2"/>
        <v/>
      </c>
      <c r="I68" s="58" t="str">
        <f t="shared" si="1"/>
        <v/>
      </c>
    </row>
    <row r="69" spans="1:9" x14ac:dyDescent="0.45">
      <c r="A69" s="44" t="str">
        <f t="shared" ref="A69:A132" si="3">IF(C69="","",A68+1)</f>
        <v/>
      </c>
      <c r="B69" s="40" t="str">
        <f>IF(顧客!B67&lt;&gt;"",顧客!B67,"")</f>
        <v/>
      </c>
      <c r="C69" s="42" t="str">
        <f>IF(顧客!C67&lt;&gt;0,顧客!C67,"")</f>
        <v/>
      </c>
      <c r="D69" s="41" t="str">
        <f>IF(顧客!E67&lt;&gt;0,顧客!E67,"")</f>
        <v/>
      </c>
      <c r="E69" s="41" t="str">
        <f>IF(顧客!F67&lt;&gt;0,顧客!F67,"")</f>
        <v/>
      </c>
      <c r="F69" s="43" t="str">
        <f>IF(D69="","",SUMIF(見積D!ナンバーD,$D69,見積D!見積数D))</f>
        <v/>
      </c>
      <c r="G69" s="43" t="str">
        <f>IF(D69="","",SUMIF(実績D!ナンバー13D,$D69,実績D!見積数13D))</f>
        <v/>
      </c>
      <c r="H69" s="50" t="str">
        <f t="shared" ref="H69:H132" si="4">IF(F69="","",IF(F69=0,"c",IF(G69&gt;0,I69,"b")))</f>
        <v/>
      </c>
      <c r="I69" s="58" t="str">
        <f t="shared" ref="I69:I132" si="5">IF(G69="","",IF(G69&gt;=12,"sa",IF(G69&gt;=6,"aa",IF(G69&gt;=2,"ba",IF(G69=1,"ca","")))))</f>
        <v/>
      </c>
    </row>
    <row r="70" spans="1:9" x14ac:dyDescent="0.45">
      <c r="A70" s="44" t="str">
        <f t="shared" si="3"/>
        <v/>
      </c>
      <c r="B70" s="40" t="str">
        <f>IF(顧客!B68&lt;&gt;"",顧客!B68,"")</f>
        <v/>
      </c>
      <c r="C70" s="42" t="str">
        <f>IF(顧客!C68&lt;&gt;0,顧客!C68,"")</f>
        <v/>
      </c>
      <c r="D70" s="41" t="str">
        <f>IF(顧客!E68&lt;&gt;0,顧客!E68,"")</f>
        <v/>
      </c>
      <c r="E70" s="41" t="str">
        <f>IF(顧客!F68&lt;&gt;0,顧客!F68,"")</f>
        <v/>
      </c>
      <c r="F70" s="43" t="str">
        <f>IF(D70="","",SUMIF(見積D!ナンバーD,$D70,見積D!見積数D))</f>
        <v/>
      </c>
      <c r="G70" s="43" t="str">
        <f>IF(D70="","",SUMIF(実績D!ナンバー13D,$D70,実績D!見積数13D))</f>
        <v/>
      </c>
      <c r="H70" s="50" t="str">
        <f t="shared" si="4"/>
        <v/>
      </c>
      <c r="I70" s="58" t="str">
        <f t="shared" si="5"/>
        <v/>
      </c>
    </row>
    <row r="71" spans="1:9" x14ac:dyDescent="0.45">
      <c r="A71" s="44" t="str">
        <f t="shared" si="3"/>
        <v/>
      </c>
      <c r="B71" s="40" t="str">
        <f>IF(顧客!B69&lt;&gt;"",顧客!B69,"")</f>
        <v/>
      </c>
      <c r="C71" s="42" t="str">
        <f>IF(顧客!C69&lt;&gt;0,顧客!C69,"")</f>
        <v/>
      </c>
      <c r="D71" s="41" t="str">
        <f>IF(顧客!E69&lt;&gt;0,顧客!E69,"")</f>
        <v/>
      </c>
      <c r="E71" s="41" t="str">
        <f>IF(顧客!F69&lt;&gt;0,顧客!F69,"")</f>
        <v/>
      </c>
      <c r="F71" s="43" t="str">
        <f>IF(D71="","",SUMIF(見積D!ナンバーD,$D71,見積D!見積数D))</f>
        <v/>
      </c>
      <c r="G71" s="43" t="str">
        <f>IF(D71="","",SUMIF(実績D!ナンバー13D,$D71,実績D!見積数13D))</f>
        <v/>
      </c>
      <c r="H71" s="50" t="str">
        <f t="shared" si="4"/>
        <v/>
      </c>
      <c r="I71" s="58" t="str">
        <f t="shared" si="5"/>
        <v/>
      </c>
    </row>
    <row r="72" spans="1:9" x14ac:dyDescent="0.45">
      <c r="A72" s="44" t="str">
        <f t="shared" si="3"/>
        <v/>
      </c>
      <c r="B72" s="40" t="str">
        <f>IF(顧客!B70&lt;&gt;"",顧客!B70,"")</f>
        <v/>
      </c>
      <c r="C72" s="42" t="str">
        <f>IF(顧客!C70&lt;&gt;0,顧客!C70,"")</f>
        <v/>
      </c>
      <c r="D72" s="41" t="str">
        <f>IF(顧客!E70&lt;&gt;0,顧客!E70,"")</f>
        <v/>
      </c>
      <c r="E72" s="41" t="str">
        <f>IF(顧客!F70&lt;&gt;0,顧客!F70,"")</f>
        <v/>
      </c>
      <c r="F72" s="43" t="str">
        <f>IF(D72="","",SUMIF(見積D!ナンバーD,$D72,見積D!見積数D))</f>
        <v/>
      </c>
      <c r="G72" s="43" t="str">
        <f>IF(D72="","",SUMIF(実績D!ナンバー13D,$D72,実績D!見積数13D))</f>
        <v/>
      </c>
      <c r="H72" s="50" t="str">
        <f t="shared" si="4"/>
        <v/>
      </c>
      <c r="I72" s="58" t="str">
        <f t="shared" si="5"/>
        <v/>
      </c>
    </row>
    <row r="73" spans="1:9" x14ac:dyDescent="0.45">
      <c r="A73" s="44" t="str">
        <f t="shared" si="3"/>
        <v/>
      </c>
      <c r="B73" s="40" t="str">
        <f>IF(顧客!B71&lt;&gt;"",顧客!B71,"")</f>
        <v/>
      </c>
      <c r="C73" s="42" t="str">
        <f>IF(顧客!C71&lt;&gt;0,顧客!C71,"")</f>
        <v/>
      </c>
      <c r="D73" s="41" t="str">
        <f>IF(顧客!E71&lt;&gt;0,顧客!E71,"")</f>
        <v/>
      </c>
      <c r="E73" s="41" t="str">
        <f>IF(顧客!F71&lt;&gt;0,顧客!F71,"")</f>
        <v/>
      </c>
      <c r="F73" s="43" t="str">
        <f>IF(D73="","",SUMIF(見積D!ナンバーD,$D73,見積D!見積数D))</f>
        <v/>
      </c>
      <c r="G73" s="43" t="str">
        <f>IF(D73="","",SUMIF(実績D!ナンバー13D,$D73,実績D!見積数13D))</f>
        <v/>
      </c>
      <c r="H73" s="50" t="str">
        <f t="shared" si="4"/>
        <v/>
      </c>
      <c r="I73" s="58" t="str">
        <f t="shared" si="5"/>
        <v/>
      </c>
    </row>
    <row r="74" spans="1:9" x14ac:dyDescent="0.45">
      <c r="A74" s="44" t="str">
        <f t="shared" si="3"/>
        <v/>
      </c>
      <c r="B74" s="40" t="str">
        <f>IF(顧客!B72&lt;&gt;"",顧客!B72,"")</f>
        <v/>
      </c>
      <c r="C74" s="42" t="str">
        <f>IF(顧客!C72&lt;&gt;0,顧客!C72,"")</f>
        <v/>
      </c>
      <c r="D74" s="41" t="str">
        <f>IF(顧客!E72&lt;&gt;0,顧客!E72,"")</f>
        <v/>
      </c>
      <c r="E74" s="41" t="str">
        <f>IF(顧客!F72&lt;&gt;0,顧客!F72,"")</f>
        <v/>
      </c>
      <c r="F74" s="43" t="str">
        <f>IF(D74="","",SUMIF(見積D!ナンバーD,$D74,見積D!見積数D))</f>
        <v/>
      </c>
      <c r="G74" s="43" t="str">
        <f>IF(D74="","",SUMIF(実績D!ナンバー13D,$D74,実績D!見積数13D))</f>
        <v/>
      </c>
      <c r="H74" s="50" t="str">
        <f t="shared" si="4"/>
        <v/>
      </c>
      <c r="I74" s="58" t="str">
        <f t="shared" si="5"/>
        <v/>
      </c>
    </row>
    <row r="75" spans="1:9" x14ac:dyDescent="0.45">
      <c r="A75" s="44" t="str">
        <f t="shared" si="3"/>
        <v/>
      </c>
      <c r="B75" s="40" t="str">
        <f>IF(顧客!B73&lt;&gt;"",顧客!B73,"")</f>
        <v/>
      </c>
      <c r="C75" s="42" t="str">
        <f>IF(顧客!C73&lt;&gt;0,顧客!C73,"")</f>
        <v/>
      </c>
      <c r="D75" s="41" t="str">
        <f>IF(顧客!E73&lt;&gt;0,顧客!E73,"")</f>
        <v/>
      </c>
      <c r="E75" s="41" t="str">
        <f>IF(顧客!F73&lt;&gt;0,顧客!F73,"")</f>
        <v/>
      </c>
      <c r="F75" s="43" t="str">
        <f>IF(D75="","",SUMIF(見積D!ナンバーD,$D75,見積D!見積数D))</f>
        <v/>
      </c>
      <c r="G75" s="43" t="str">
        <f>IF(D75="","",SUMIF(実績D!ナンバー13D,$D75,実績D!見積数13D))</f>
        <v/>
      </c>
      <c r="H75" s="50" t="str">
        <f t="shared" si="4"/>
        <v/>
      </c>
      <c r="I75" s="58" t="str">
        <f t="shared" si="5"/>
        <v/>
      </c>
    </row>
    <row r="76" spans="1:9" x14ac:dyDescent="0.45">
      <c r="A76" s="44" t="str">
        <f t="shared" si="3"/>
        <v/>
      </c>
      <c r="B76" s="40" t="str">
        <f>IF(顧客!B74&lt;&gt;"",顧客!B74,"")</f>
        <v/>
      </c>
      <c r="C76" s="42" t="str">
        <f>IF(顧客!C74&lt;&gt;0,顧客!C74,"")</f>
        <v/>
      </c>
      <c r="D76" s="41" t="str">
        <f>IF(顧客!E74&lt;&gt;0,顧客!E74,"")</f>
        <v/>
      </c>
      <c r="E76" s="41" t="str">
        <f>IF(顧客!F74&lt;&gt;0,顧客!F74,"")</f>
        <v/>
      </c>
      <c r="F76" s="43" t="str">
        <f>IF(D76="","",SUMIF(見積D!ナンバーD,$D76,見積D!見積数D))</f>
        <v/>
      </c>
      <c r="G76" s="43" t="str">
        <f>IF(D76="","",SUMIF(実績D!ナンバー13D,$D76,実績D!見積数13D))</f>
        <v/>
      </c>
      <c r="H76" s="50" t="str">
        <f t="shared" si="4"/>
        <v/>
      </c>
      <c r="I76" s="58" t="str">
        <f t="shared" si="5"/>
        <v/>
      </c>
    </row>
    <row r="77" spans="1:9" x14ac:dyDescent="0.45">
      <c r="A77" s="44" t="str">
        <f t="shared" si="3"/>
        <v/>
      </c>
      <c r="B77" s="40" t="str">
        <f>IF(顧客!B75&lt;&gt;"",顧客!B75,"")</f>
        <v/>
      </c>
      <c r="C77" s="42" t="str">
        <f>IF(顧客!C75&lt;&gt;0,顧客!C75,"")</f>
        <v/>
      </c>
      <c r="D77" s="41" t="str">
        <f>IF(顧客!E75&lt;&gt;0,顧客!E75,"")</f>
        <v/>
      </c>
      <c r="E77" s="41" t="str">
        <f>IF(顧客!F75&lt;&gt;0,顧客!F75,"")</f>
        <v/>
      </c>
      <c r="F77" s="43" t="str">
        <f>IF(D77="","",SUMIF(見積D!ナンバーD,$D77,見積D!見積数D))</f>
        <v/>
      </c>
      <c r="G77" s="43" t="str">
        <f>IF(D77="","",SUMIF(実績D!ナンバー13D,$D77,実績D!見積数13D))</f>
        <v/>
      </c>
      <c r="H77" s="50" t="str">
        <f t="shared" si="4"/>
        <v/>
      </c>
      <c r="I77" s="58" t="str">
        <f t="shared" si="5"/>
        <v/>
      </c>
    </row>
    <row r="78" spans="1:9" x14ac:dyDescent="0.45">
      <c r="A78" s="44" t="str">
        <f t="shared" si="3"/>
        <v/>
      </c>
      <c r="B78" s="40" t="str">
        <f>IF(顧客!B76&lt;&gt;"",顧客!B76,"")</f>
        <v/>
      </c>
      <c r="C78" s="42" t="str">
        <f>IF(顧客!C76&lt;&gt;0,顧客!C76,"")</f>
        <v/>
      </c>
      <c r="D78" s="41" t="str">
        <f>IF(顧客!E76&lt;&gt;0,顧客!E76,"")</f>
        <v/>
      </c>
      <c r="E78" s="41" t="str">
        <f>IF(顧客!F76&lt;&gt;0,顧客!F76,"")</f>
        <v/>
      </c>
      <c r="F78" s="43" t="str">
        <f>IF(D78="","",SUMIF(見積D!ナンバーD,$D78,見積D!見積数D))</f>
        <v/>
      </c>
      <c r="G78" s="43" t="str">
        <f>IF(D78="","",SUMIF(実績D!ナンバー13D,$D78,実績D!見積数13D))</f>
        <v/>
      </c>
      <c r="H78" s="50" t="str">
        <f t="shared" si="4"/>
        <v/>
      </c>
      <c r="I78" s="58" t="str">
        <f t="shared" si="5"/>
        <v/>
      </c>
    </row>
    <row r="79" spans="1:9" x14ac:dyDescent="0.45">
      <c r="A79" s="44" t="str">
        <f t="shared" si="3"/>
        <v/>
      </c>
      <c r="B79" s="40" t="str">
        <f>IF(顧客!B77&lt;&gt;"",顧客!B77,"")</f>
        <v/>
      </c>
      <c r="C79" s="42" t="str">
        <f>IF(顧客!C77&lt;&gt;0,顧客!C77,"")</f>
        <v/>
      </c>
      <c r="D79" s="41" t="str">
        <f>IF(顧客!E77&lt;&gt;0,顧客!E77,"")</f>
        <v/>
      </c>
      <c r="E79" s="41" t="str">
        <f>IF(顧客!F77&lt;&gt;0,顧客!F77,"")</f>
        <v/>
      </c>
      <c r="F79" s="43" t="str">
        <f>IF(D79="","",SUMIF(見積D!ナンバーD,$D79,見積D!見積数D))</f>
        <v/>
      </c>
      <c r="G79" s="43" t="str">
        <f>IF(D79="","",SUMIF(実績D!ナンバー13D,$D79,実績D!見積数13D))</f>
        <v/>
      </c>
      <c r="H79" s="50" t="str">
        <f t="shared" si="4"/>
        <v/>
      </c>
      <c r="I79" s="58" t="str">
        <f t="shared" si="5"/>
        <v/>
      </c>
    </row>
    <row r="80" spans="1:9" x14ac:dyDescent="0.45">
      <c r="A80" s="44" t="str">
        <f t="shared" si="3"/>
        <v/>
      </c>
      <c r="B80" s="40" t="str">
        <f>IF(顧客!B78&lt;&gt;"",顧客!B78,"")</f>
        <v/>
      </c>
      <c r="C80" s="42" t="str">
        <f>IF(顧客!C78&lt;&gt;0,顧客!C78,"")</f>
        <v/>
      </c>
      <c r="D80" s="41" t="str">
        <f>IF(顧客!E78&lt;&gt;0,顧客!E78,"")</f>
        <v/>
      </c>
      <c r="E80" s="41" t="str">
        <f>IF(顧客!F78&lt;&gt;0,顧客!F78,"")</f>
        <v/>
      </c>
      <c r="F80" s="43" t="str">
        <f>IF(D80="","",SUMIF(見積D!ナンバーD,$D80,見積D!見積数D))</f>
        <v/>
      </c>
      <c r="G80" s="43" t="str">
        <f>IF(D80="","",SUMIF(実績D!ナンバー13D,$D80,実績D!見積数13D))</f>
        <v/>
      </c>
      <c r="H80" s="50" t="str">
        <f t="shared" si="4"/>
        <v/>
      </c>
      <c r="I80" s="58" t="str">
        <f t="shared" si="5"/>
        <v/>
      </c>
    </row>
    <row r="81" spans="1:9" x14ac:dyDescent="0.45">
      <c r="A81" s="44" t="str">
        <f t="shared" si="3"/>
        <v/>
      </c>
      <c r="B81" s="40" t="str">
        <f>IF(顧客!B79&lt;&gt;"",顧客!B79,"")</f>
        <v/>
      </c>
      <c r="C81" s="42" t="str">
        <f>IF(顧客!C79&lt;&gt;0,顧客!C79,"")</f>
        <v/>
      </c>
      <c r="D81" s="41" t="str">
        <f>IF(顧客!E79&lt;&gt;0,顧客!E79,"")</f>
        <v/>
      </c>
      <c r="E81" s="41" t="str">
        <f>IF(顧客!F79&lt;&gt;0,顧客!F79,"")</f>
        <v/>
      </c>
      <c r="F81" s="43" t="str">
        <f>IF(D81="","",SUMIF(見積D!ナンバーD,$D81,見積D!見積数D))</f>
        <v/>
      </c>
      <c r="G81" s="43" t="str">
        <f>IF(D81="","",SUMIF(実績D!ナンバー13D,$D81,実績D!見積数13D))</f>
        <v/>
      </c>
      <c r="H81" s="50" t="str">
        <f t="shared" si="4"/>
        <v/>
      </c>
      <c r="I81" s="58" t="str">
        <f t="shared" si="5"/>
        <v/>
      </c>
    </row>
    <row r="82" spans="1:9" x14ac:dyDescent="0.45">
      <c r="A82" s="44" t="str">
        <f t="shared" si="3"/>
        <v/>
      </c>
      <c r="B82" s="40" t="str">
        <f>IF(顧客!B80&lt;&gt;"",顧客!B80,"")</f>
        <v/>
      </c>
      <c r="C82" s="42" t="str">
        <f>IF(顧客!C80&lt;&gt;0,顧客!C80,"")</f>
        <v/>
      </c>
      <c r="D82" s="41" t="str">
        <f>IF(顧客!E80&lt;&gt;0,顧客!E80,"")</f>
        <v/>
      </c>
      <c r="E82" s="41" t="str">
        <f>IF(顧客!F80&lt;&gt;0,顧客!F80,"")</f>
        <v/>
      </c>
      <c r="F82" s="43" t="str">
        <f>IF(D82="","",SUMIF(見積D!ナンバーD,$D82,見積D!見積数D))</f>
        <v/>
      </c>
      <c r="G82" s="43" t="str">
        <f>IF(D82="","",SUMIF(実績D!ナンバー13D,$D82,実績D!見積数13D))</f>
        <v/>
      </c>
      <c r="H82" s="50" t="str">
        <f t="shared" si="4"/>
        <v/>
      </c>
      <c r="I82" s="58" t="str">
        <f t="shared" si="5"/>
        <v/>
      </c>
    </row>
    <row r="83" spans="1:9" x14ac:dyDescent="0.45">
      <c r="A83" s="44" t="str">
        <f t="shared" si="3"/>
        <v/>
      </c>
      <c r="B83" s="40" t="str">
        <f>IF(顧客!B81&lt;&gt;"",顧客!B81,"")</f>
        <v/>
      </c>
      <c r="C83" s="42" t="str">
        <f>IF(顧客!C81&lt;&gt;0,顧客!C81,"")</f>
        <v/>
      </c>
      <c r="D83" s="41" t="str">
        <f>IF(顧客!E81&lt;&gt;0,顧客!E81,"")</f>
        <v/>
      </c>
      <c r="E83" s="41" t="str">
        <f>IF(顧客!F81&lt;&gt;0,顧客!F81,"")</f>
        <v/>
      </c>
      <c r="F83" s="43" t="str">
        <f>IF(D83="","",SUMIF(見積D!ナンバーD,$D83,見積D!見積数D))</f>
        <v/>
      </c>
      <c r="G83" s="43" t="str">
        <f>IF(D83="","",SUMIF(実績D!ナンバー13D,$D83,実績D!見積数13D))</f>
        <v/>
      </c>
      <c r="H83" s="50" t="str">
        <f t="shared" si="4"/>
        <v/>
      </c>
      <c r="I83" s="58" t="str">
        <f t="shared" si="5"/>
        <v/>
      </c>
    </row>
    <row r="84" spans="1:9" x14ac:dyDescent="0.45">
      <c r="A84" s="44" t="str">
        <f t="shared" si="3"/>
        <v/>
      </c>
      <c r="B84" s="40" t="str">
        <f>IF(顧客!B82&lt;&gt;"",顧客!B82,"")</f>
        <v/>
      </c>
      <c r="C84" s="42" t="str">
        <f>IF(顧客!C82&lt;&gt;0,顧客!C82,"")</f>
        <v/>
      </c>
      <c r="D84" s="41" t="str">
        <f>IF(顧客!E82&lt;&gt;0,顧客!E82,"")</f>
        <v/>
      </c>
      <c r="E84" s="41" t="str">
        <f>IF(顧客!F82&lt;&gt;0,顧客!F82,"")</f>
        <v/>
      </c>
      <c r="F84" s="43" t="str">
        <f>IF(D84="","",SUMIF(見積D!ナンバーD,$D84,見積D!見積数D))</f>
        <v/>
      </c>
      <c r="G84" s="43" t="str">
        <f>IF(D84="","",SUMIF(実績D!ナンバー13D,$D84,実績D!見積数13D))</f>
        <v/>
      </c>
      <c r="H84" s="50" t="str">
        <f t="shared" si="4"/>
        <v/>
      </c>
      <c r="I84" s="58" t="str">
        <f t="shared" si="5"/>
        <v/>
      </c>
    </row>
    <row r="85" spans="1:9" x14ac:dyDescent="0.45">
      <c r="A85" s="44" t="str">
        <f t="shared" si="3"/>
        <v/>
      </c>
      <c r="B85" s="40" t="str">
        <f>IF(顧客!B83&lt;&gt;"",顧客!B83,"")</f>
        <v/>
      </c>
      <c r="C85" s="42" t="str">
        <f>IF(顧客!C83&lt;&gt;0,顧客!C83,"")</f>
        <v/>
      </c>
      <c r="D85" s="41" t="str">
        <f>IF(顧客!E83&lt;&gt;0,顧客!E83,"")</f>
        <v/>
      </c>
      <c r="E85" s="41" t="str">
        <f>IF(顧客!F83&lt;&gt;0,顧客!F83,"")</f>
        <v/>
      </c>
      <c r="F85" s="43" t="str">
        <f>IF(D85="","",SUMIF(見積D!ナンバーD,$D85,見積D!見積数D))</f>
        <v/>
      </c>
      <c r="G85" s="43" t="str">
        <f>IF(D85="","",SUMIF(実績D!ナンバー13D,$D85,実績D!見積数13D))</f>
        <v/>
      </c>
      <c r="H85" s="50" t="str">
        <f t="shared" si="4"/>
        <v/>
      </c>
      <c r="I85" s="58" t="str">
        <f t="shared" si="5"/>
        <v/>
      </c>
    </row>
    <row r="86" spans="1:9" x14ac:dyDescent="0.45">
      <c r="A86" s="44" t="str">
        <f t="shared" si="3"/>
        <v/>
      </c>
      <c r="B86" s="40" t="str">
        <f>IF(顧客!B84&lt;&gt;"",顧客!B84,"")</f>
        <v/>
      </c>
      <c r="C86" s="42" t="str">
        <f>IF(顧客!C84&lt;&gt;0,顧客!C84,"")</f>
        <v/>
      </c>
      <c r="D86" s="41" t="str">
        <f>IF(顧客!E84&lt;&gt;0,顧客!E84,"")</f>
        <v/>
      </c>
      <c r="E86" s="41" t="str">
        <f>IF(顧客!F84&lt;&gt;0,顧客!F84,"")</f>
        <v/>
      </c>
      <c r="F86" s="43" t="str">
        <f>IF(D86="","",SUMIF(見積D!ナンバーD,$D86,見積D!見積数D))</f>
        <v/>
      </c>
      <c r="G86" s="43" t="str">
        <f>IF(D86="","",SUMIF(実績D!ナンバー13D,$D86,実績D!見積数13D))</f>
        <v/>
      </c>
      <c r="H86" s="50" t="str">
        <f t="shared" si="4"/>
        <v/>
      </c>
      <c r="I86" s="58" t="str">
        <f t="shared" si="5"/>
        <v/>
      </c>
    </row>
    <row r="87" spans="1:9" x14ac:dyDescent="0.45">
      <c r="A87" s="44" t="str">
        <f t="shared" si="3"/>
        <v/>
      </c>
      <c r="B87" s="40" t="str">
        <f>IF(顧客!B85&lt;&gt;"",顧客!B85,"")</f>
        <v/>
      </c>
      <c r="C87" s="42" t="str">
        <f>IF(顧客!C85&lt;&gt;0,顧客!C85,"")</f>
        <v/>
      </c>
      <c r="D87" s="41" t="str">
        <f>IF(顧客!E85&lt;&gt;0,顧客!E85,"")</f>
        <v/>
      </c>
      <c r="E87" s="41" t="str">
        <f>IF(顧客!F85&lt;&gt;0,顧客!F85,"")</f>
        <v/>
      </c>
      <c r="F87" s="43" t="str">
        <f>IF(D87="","",SUMIF(見積D!ナンバーD,$D87,見積D!見積数D))</f>
        <v/>
      </c>
      <c r="G87" s="43" t="str">
        <f>IF(D87="","",SUMIF(実績D!ナンバー13D,$D87,実績D!見積数13D))</f>
        <v/>
      </c>
      <c r="H87" s="50" t="str">
        <f t="shared" si="4"/>
        <v/>
      </c>
      <c r="I87" s="58" t="str">
        <f t="shared" si="5"/>
        <v/>
      </c>
    </row>
    <row r="88" spans="1:9" x14ac:dyDescent="0.45">
      <c r="A88" s="44" t="str">
        <f t="shared" si="3"/>
        <v/>
      </c>
      <c r="B88" s="40" t="str">
        <f>IF(顧客!B86&lt;&gt;"",顧客!B86,"")</f>
        <v/>
      </c>
      <c r="C88" s="42" t="str">
        <f>IF(顧客!C86&lt;&gt;0,顧客!C86,"")</f>
        <v/>
      </c>
      <c r="D88" s="41" t="str">
        <f>IF(顧客!E86&lt;&gt;0,顧客!E86,"")</f>
        <v/>
      </c>
      <c r="E88" s="41" t="str">
        <f>IF(顧客!F86&lt;&gt;0,顧客!F86,"")</f>
        <v/>
      </c>
      <c r="F88" s="43" t="str">
        <f>IF(D88="","",SUMIF(見積D!ナンバーD,$D88,見積D!見積数D))</f>
        <v/>
      </c>
      <c r="G88" s="43" t="str">
        <f>IF(D88="","",SUMIF(実績D!ナンバー13D,$D88,実績D!見積数13D))</f>
        <v/>
      </c>
      <c r="H88" s="50" t="str">
        <f t="shared" si="4"/>
        <v/>
      </c>
      <c r="I88" s="58" t="str">
        <f t="shared" si="5"/>
        <v/>
      </c>
    </row>
    <row r="89" spans="1:9" x14ac:dyDescent="0.45">
      <c r="A89" s="44" t="str">
        <f t="shared" si="3"/>
        <v/>
      </c>
      <c r="B89" s="40" t="str">
        <f>IF(顧客!B87&lt;&gt;"",顧客!B87,"")</f>
        <v/>
      </c>
      <c r="C89" s="42" t="str">
        <f>IF(顧客!C87&lt;&gt;0,顧客!C87,"")</f>
        <v/>
      </c>
      <c r="D89" s="41" t="str">
        <f>IF(顧客!E87&lt;&gt;0,顧客!E87,"")</f>
        <v/>
      </c>
      <c r="E89" s="41" t="str">
        <f>IF(顧客!F87&lt;&gt;0,顧客!F87,"")</f>
        <v/>
      </c>
      <c r="F89" s="43" t="str">
        <f>IF(D89="","",SUMIF(見積D!ナンバーD,$D89,見積D!見積数D))</f>
        <v/>
      </c>
      <c r="G89" s="43" t="str">
        <f>IF(D89="","",SUMIF(実績D!ナンバー13D,$D89,実績D!見積数13D))</f>
        <v/>
      </c>
      <c r="H89" s="50" t="str">
        <f t="shared" si="4"/>
        <v/>
      </c>
      <c r="I89" s="58" t="str">
        <f t="shared" si="5"/>
        <v/>
      </c>
    </row>
    <row r="90" spans="1:9" x14ac:dyDescent="0.45">
      <c r="A90" s="44" t="str">
        <f t="shared" si="3"/>
        <v/>
      </c>
      <c r="B90" s="40" t="str">
        <f>IF(顧客!B88&lt;&gt;"",顧客!B88,"")</f>
        <v/>
      </c>
      <c r="C90" s="42" t="str">
        <f>IF(顧客!C88&lt;&gt;0,顧客!C88,"")</f>
        <v/>
      </c>
      <c r="D90" s="41" t="str">
        <f>IF(顧客!E88&lt;&gt;0,顧客!E88,"")</f>
        <v/>
      </c>
      <c r="E90" s="41" t="str">
        <f>IF(顧客!F88&lt;&gt;0,顧客!F88,"")</f>
        <v/>
      </c>
      <c r="F90" s="43" t="str">
        <f>IF(D90="","",SUMIF(見積D!ナンバーD,$D90,見積D!見積数D))</f>
        <v/>
      </c>
      <c r="G90" s="43" t="str">
        <f>IF(D90="","",SUMIF(実績D!ナンバー13D,$D90,実績D!見積数13D))</f>
        <v/>
      </c>
      <c r="H90" s="50" t="str">
        <f t="shared" si="4"/>
        <v/>
      </c>
      <c r="I90" s="58" t="str">
        <f t="shared" si="5"/>
        <v/>
      </c>
    </row>
    <row r="91" spans="1:9" x14ac:dyDescent="0.45">
      <c r="A91" s="44" t="str">
        <f t="shared" si="3"/>
        <v/>
      </c>
      <c r="B91" s="40" t="str">
        <f>IF(顧客!B89&lt;&gt;"",顧客!B89,"")</f>
        <v/>
      </c>
      <c r="C91" s="42" t="str">
        <f>IF(顧客!C89&lt;&gt;0,顧客!C89,"")</f>
        <v/>
      </c>
      <c r="D91" s="41" t="str">
        <f>IF(顧客!E89&lt;&gt;0,顧客!E89,"")</f>
        <v/>
      </c>
      <c r="E91" s="41" t="str">
        <f>IF(顧客!F89&lt;&gt;0,顧客!F89,"")</f>
        <v/>
      </c>
      <c r="F91" s="43" t="str">
        <f>IF(D91="","",SUMIF(見積D!ナンバーD,$D91,見積D!見積数D))</f>
        <v/>
      </c>
      <c r="G91" s="43" t="str">
        <f>IF(D91="","",SUMIF(実績D!ナンバー13D,$D91,実績D!見積数13D))</f>
        <v/>
      </c>
      <c r="H91" s="50" t="str">
        <f t="shared" si="4"/>
        <v/>
      </c>
      <c r="I91" s="58" t="str">
        <f t="shared" si="5"/>
        <v/>
      </c>
    </row>
    <row r="92" spans="1:9" x14ac:dyDescent="0.45">
      <c r="A92" s="44" t="str">
        <f t="shared" si="3"/>
        <v/>
      </c>
      <c r="B92" s="40" t="str">
        <f>IF(顧客!B90&lt;&gt;"",顧客!B90,"")</f>
        <v/>
      </c>
      <c r="C92" s="42" t="str">
        <f>IF(顧客!C90&lt;&gt;0,顧客!C90,"")</f>
        <v/>
      </c>
      <c r="D92" s="41" t="str">
        <f>IF(顧客!E90&lt;&gt;0,顧客!E90,"")</f>
        <v/>
      </c>
      <c r="E92" s="41" t="str">
        <f>IF(顧客!F90&lt;&gt;0,顧客!F90,"")</f>
        <v/>
      </c>
      <c r="F92" s="43" t="str">
        <f>IF(D92="","",SUMIF(見積D!ナンバーD,$D92,見積D!見積数D))</f>
        <v/>
      </c>
      <c r="G92" s="43" t="str">
        <f>IF(D92="","",SUMIF(実績D!ナンバー13D,$D92,実績D!見積数13D))</f>
        <v/>
      </c>
      <c r="H92" s="50" t="str">
        <f t="shared" si="4"/>
        <v/>
      </c>
      <c r="I92" s="58" t="str">
        <f t="shared" si="5"/>
        <v/>
      </c>
    </row>
    <row r="93" spans="1:9" x14ac:dyDescent="0.45">
      <c r="A93" s="44" t="str">
        <f t="shared" si="3"/>
        <v/>
      </c>
      <c r="B93" s="40" t="str">
        <f>IF(顧客!B91&lt;&gt;"",顧客!B91,"")</f>
        <v/>
      </c>
      <c r="C93" s="42" t="str">
        <f>IF(顧客!C91&lt;&gt;0,顧客!C91,"")</f>
        <v/>
      </c>
      <c r="D93" s="41" t="str">
        <f>IF(顧客!E91&lt;&gt;0,顧客!E91,"")</f>
        <v/>
      </c>
      <c r="E93" s="41" t="str">
        <f>IF(顧客!F91&lt;&gt;0,顧客!F91,"")</f>
        <v/>
      </c>
      <c r="F93" s="43" t="str">
        <f>IF(D93="","",SUMIF(見積D!ナンバーD,$D93,見積D!見積数D))</f>
        <v/>
      </c>
      <c r="G93" s="43" t="str">
        <f>IF(D93="","",SUMIF(実績D!ナンバー13D,$D93,実績D!見積数13D))</f>
        <v/>
      </c>
      <c r="H93" s="50" t="str">
        <f t="shared" si="4"/>
        <v/>
      </c>
      <c r="I93" s="58" t="str">
        <f t="shared" si="5"/>
        <v/>
      </c>
    </row>
    <row r="94" spans="1:9" x14ac:dyDescent="0.45">
      <c r="A94" s="44" t="str">
        <f t="shared" si="3"/>
        <v/>
      </c>
      <c r="B94" s="40" t="str">
        <f>IF(顧客!B92&lt;&gt;"",顧客!B92,"")</f>
        <v/>
      </c>
      <c r="C94" s="42" t="str">
        <f>IF(顧客!C92&lt;&gt;0,顧客!C92,"")</f>
        <v/>
      </c>
      <c r="D94" s="41" t="str">
        <f>IF(顧客!E92&lt;&gt;0,顧客!E92,"")</f>
        <v/>
      </c>
      <c r="E94" s="41" t="str">
        <f>IF(顧客!F92&lt;&gt;0,顧客!F92,"")</f>
        <v/>
      </c>
      <c r="F94" s="43" t="str">
        <f>IF(D94="","",SUMIF(見積D!ナンバーD,$D94,見積D!見積数D))</f>
        <v/>
      </c>
      <c r="G94" s="43" t="str">
        <f>IF(D94="","",SUMIF(実績D!ナンバー13D,$D94,実績D!見積数13D))</f>
        <v/>
      </c>
      <c r="H94" s="50" t="str">
        <f t="shared" si="4"/>
        <v/>
      </c>
      <c r="I94" s="58" t="str">
        <f t="shared" si="5"/>
        <v/>
      </c>
    </row>
    <row r="95" spans="1:9" x14ac:dyDescent="0.45">
      <c r="A95" s="44" t="str">
        <f t="shared" si="3"/>
        <v/>
      </c>
      <c r="B95" s="40" t="str">
        <f>IF(顧客!B93&lt;&gt;"",顧客!B93,"")</f>
        <v/>
      </c>
      <c r="C95" s="42" t="str">
        <f>IF(顧客!C93&lt;&gt;0,顧客!C93,"")</f>
        <v/>
      </c>
      <c r="D95" s="41" t="str">
        <f>IF(顧客!E93&lt;&gt;0,顧客!E93,"")</f>
        <v/>
      </c>
      <c r="E95" s="41" t="str">
        <f>IF(顧客!F93&lt;&gt;0,顧客!F93,"")</f>
        <v/>
      </c>
      <c r="F95" s="43" t="str">
        <f>IF(D95="","",SUMIF(見積D!ナンバーD,$D95,見積D!見積数D))</f>
        <v/>
      </c>
      <c r="G95" s="43" t="str">
        <f>IF(D95="","",SUMIF(実績D!ナンバー13D,$D95,実績D!見積数13D))</f>
        <v/>
      </c>
      <c r="H95" s="50" t="str">
        <f t="shared" si="4"/>
        <v/>
      </c>
      <c r="I95" s="58" t="str">
        <f t="shared" si="5"/>
        <v/>
      </c>
    </row>
    <row r="96" spans="1:9" x14ac:dyDescent="0.45">
      <c r="A96" s="44" t="str">
        <f t="shared" si="3"/>
        <v/>
      </c>
      <c r="B96" s="40" t="str">
        <f>IF(顧客!B94&lt;&gt;"",顧客!B94,"")</f>
        <v/>
      </c>
      <c r="C96" s="42" t="str">
        <f>IF(顧客!C94&lt;&gt;0,顧客!C94,"")</f>
        <v/>
      </c>
      <c r="D96" s="41" t="str">
        <f>IF(顧客!E94&lt;&gt;0,顧客!E94,"")</f>
        <v/>
      </c>
      <c r="E96" s="41" t="str">
        <f>IF(顧客!F94&lt;&gt;0,顧客!F94,"")</f>
        <v/>
      </c>
      <c r="F96" s="43" t="str">
        <f>IF(D96="","",SUMIF(見積D!ナンバーD,$D96,見積D!見積数D))</f>
        <v/>
      </c>
      <c r="G96" s="43" t="str">
        <f>IF(D96="","",SUMIF(実績D!ナンバー13D,$D96,実績D!見積数13D))</f>
        <v/>
      </c>
      <c r="H96" s="50" t="str">
        <f t="shared" si="4"/>
        <v/>
      </c>
      <c r="I96" s="58" t="str">
        <f t="shared" si="5"/>
        <v/>
      </c>
    </row>
    <row r="97" spans="1:9" x14ac:dyDescent="0.45">
      <c r="A97" s="44" t="str">
        <f t="shared" si="3"/>
        <v/>
      </c>
      <c r="B97" s="40" t="str">
        <f>IF(顧客!B95&lt;&gt;"",顧客!B95,"")</f>
        <v/>
      </c>
      <c r="C97" s="42" t="str">
        <f>IF(顧客!C95&lt;&gt;0,顧客!C95,"")</f>
        <v/>
      </c>
      <c r="D97" s="41" t="str">
        <f>IF(顧客!E95&lt;&gt;0,顧客!E95,"")</f>
        <v/>
      </c>
      <c r="E97" s="41" t="str">
        <f>IF(顧客!F95&lt;&gt;0,顧客!F95,"")</f>
        <v/>
      </c>
      <c r="F97" s="43" t="str">
        <f>IF(D97="","",SUMIF(見積D!ナンバーD,$D97,見積D!見積数D))</f>
        <v/>
      </c>
      <c r="G97" s="43" t="str">
        <f>IF(D97="","",SUMIF(実績D!ナンバー13D,$D97,実績D!見積数13D))</f>
        <v/>
      </c>
      <c r="H97" s="50" t="str">
        <f t="shared" si="4"/>
        <v/>
      </c>
      <c r="I97" s="58" t="str">
        <f t="shared" si="5"/>
        <v/>
      </c>
    </row>
    <row r="98" spans="1:9" x14ac:dyDescent="0.45">
      <c r="A98" s="44" t="str">
        <f t="shared" si="3"/>
        <v/>
      </c>
      <c r="B98" s="40" t="str">
        <f>IF(顧客!B96&lt;&gt;"",顧客!B96,"")</f>
        <v/>
      </c>
      <c r="C98" s="42" t="str">
        <f>IF(顧客!C96&lt;&gt;0,顧客!C96,"")</f>
        <v/>
      </c>
      <c r="D98" s="41" t="str">
        <f>IF(顧客!E96&lt;&gt;0,顧客!E96,"")</f>
        <v/>
      </c>
      <c r="E98" s="41" t="str">
        <f>IF(顧客!F96&lt;&gt;0,顧客!F96,"")</f>
        <v/>
      </c>
      <c r="F98" s="43" t="str">
        <f>IF(D98="","",SUMIF(見積D!ナンバーD,$D98,見積D!見積数D))</f>
        <v/>
      </c>
      <c r="G98" s="43" t="str">
        <f>IF(D98="","",SUMIF(実績D!ナンバー13D,$D98,実績D!見積数13D))</f>
        <v/>
      </c>
      <c r="H98" s="50" t="str">
        <f t="shared" si="4"/>
        <v/>
      </c>
      <c r="I98" s="58" t="str">
        <f t="shared" si="5"/>
        <v/>
      </c>
    </row>
    <row r="99" spans="1:9" x14ac:dyDescent="0.45">
      <c r="A99" s="44" t="str">
        <f t="shared" si="3"/>
        <v/>
      </c>
      <c r="B99" s="40" t="str">
        <f>IF(顧客!B97&lt;&gt;"",顧客!B97,"")</f>
        <v/>
      </c>
      <c r="C99" s="42" t="str">
        <f>IF(顧客!C97&lt;&gt;0,顧客!C97,"")</f>
        <v/>
      </c>
      <c r="D99" s="41" t="str">
        <f>IF(顧客!E97&lt;&gt;0,顧客!E97,"")</f>
        <v/>
      </c>
      <c r="E99" s="41" t="str">
        <f>IF(顧客!F97&lt;&gt;0,顧客!F97,"")</f>
        <v/>
      </c>
      <c r="F99" s="43" t="str">
        <f>IF(D99="","",SUMIF(見積D!ナンバーD,$D99,見積D!見積数D))</f>
        <v/>
      </c>
      <c r="G99" s="43" t="str">
        <f>IF(D99="","",SUMIF(実績D!ナンバー13D,$D99,実績D!見積数13D))</f>
        <v/>
      </c>
      <c r="H99" s="50" t="str">
        <f t="shared" si="4"/>
        <v/>
      </c>
      <c r="I99" s="58" t="str">
        <f t="shared" si="5"/>
        <v/>
      </c>
    </row>
    <row r="100" spans="1:9" x14ac:dyDescent="0.45">
      <c r="A100" s="44" t="str">
        <f t="shared" si="3"/>
        <v/>
      </c>
      <c r="B100" s="40" t="str">
        <f>IF(顧客!B98&lt;&gt;"",顧客!B98,"")</f>
        <v/>
      </c>
      <c r="C100" s="42" t="str">
        <f>IF(顧客!C98&lt;&gt;0,顧客!C98,"")</f>
        <v/>
      </c>
      <c r="D100" s="41" t="str">
        <f>IF(顧客!E98&lt;&gt;0,顧客!E98,"")</f>
        <v/>
      </c>
      <c r="E100" s="41" t="str">
        <f>IF(顧客!F98&lt;&gt;0,顧客!F98,"")</f>
        <v/>
      </c>
      <c r="F100" s="43" t="str">
        <f>IF(D100="","",SUMIF(見積D!ナンバーD,$D100,見積D!見積数D))</f>
        <v/>
      </c>
      <c r="G100" s="43" t="str">
        <f>IF(D100="","",SUMIF(実績D!ナンバー13D,$D100,実績D!見積数13D))</f>
        <v/>
      </c>
      <c r="H100" s="50" t="str">
        <f t="shared" si="4"/>
        <v/>
      </c>
      <c r="I100" s="58" t="str">
        <f t="shared" si="5"/>
        <v/>
      </c>
    </row>
    <row r="101" spans="1:9" x14ac:dyDescent="0.45">
      <c r="A101" s="44" t="str">
        <f t="shared" si="3"/>
        <v/>
      </c>
      <c r="B101" s="40" t="str">
        <f>IF(顧客!B99&lt;&gt;"",顧客!B99,"")</f>
        <v/>
      </c>
      <c r="C101" s="42" t="str">
        <f>IF(顧客!C99&lt;&gt;0,顧客!C99,"")</f>
        <v/>
      </c>
      <c r="D101" s="41" t="str">
        <f>IF(顧客!E99&lt;&gt;0,顧客!E99,"")</f>
        <v/>
      </c>
      <c r="E101" s="41" t="str">
        <f>IF(顧客!F99&lt;&gt;0,顧客!F99,"")</f>
        <v/>
      </c>
      <c r="F101" s="43" t="str">
        <f>IF(D101="","",SUMIF(見積D!ナンバーD,$D101,見積D!見積数D))</f>
        <v/>
      </c>
      <c r="G101" s="43" t="str">
        <f>IF(D101="","",SUMIF(実績D!ナンバー13D,$D101,実績D!見積数13D))</f>
        <v/>
      </c>
      <c r="H101" s="50" t="str">
        <f t="shared" si="4"/>
        <v/>
      </c>
      <c r="I101" s="58" t="str">
        <f t="shared" si="5"/>
        <v/>
      </c>
    </row>
    <row r="102" spans="1:9" x14ac:dyDescent="0.45">
      <c r="A102" s="44" t="str">
        <f t="shared" si="3"/>
        <v/>
      </c>
      <c r="B102" s="40" t="str">
        <f>IF(顧客!B100&lt;&gt;"",顧客!B100,"")</f>
        <v/>
      </c>
      <c r="C102" s="42" t="str">
        <f>IF(顧客!C100&lt;&gt;0,顧客!C100,"")</f>
        <v/>
      </c>
      <c r="D102" s="41" t="str">
        <f>IF(顧客!E100&lt;&gt;0,顧客!E100,"")</f>
        <v/>
      </c>
      <c r="E102" s="41" t="str">
        <f>IF(顧客!F100&lt;&gt;0,顧客!F100,"")</f>
        <v/>
      </c>
      <c r="F102" s="43" t="str">
        <f>IF(D102="","",SUMIF(見積D!ナンバーD,$D102,見積D!見積数D))</f>
        <v/>
      </c>
      <c r="G102" s="43" t="str">
        <f>IF(D102="","",SUMIF(実績D!ナンバー13D,$D102,実績D!見積数13D))</f>
        <v/>
      </c>
      <c r="H102" s="50" t="str">
        <f t="shared" si="4"/>
        <v/>
      </c>
      <c r="I102" s="58" t="str">
        <f t="shared" si="5"/>
        <v/>
      </c>
    </row>
    <row r="103" spans="1:9" x14ac:dyDescent="0.45">
      <c r="A103" s="44" t="str">
        <f t="shared" si="3"/>
        <v/>
      </c>
      <c r="B103" s="40" t="str">
        <f>IF(顧客!B101&lt;&gt;"",顧客!B101,"")</f>
        <v/>
      </c>
      <c r="C103" s="42" t="str">
        <f>IF(顧客!C101&lt;&gt;0,顧客!C101,"")</f>
        <v/>
      </c>
      <c r="D103" s="41" t="str">
        <f>IF(顧客!E101&lt;&gt;0,顧客!E101,"")</f>
        <v/>
      </c>
      <c r="E103" s="41" t="str">
        <f>IF(顧客!F101&lt;&gt;0,顧客!F101,"")</f>
        <v/>
      </c>
      <c r="F103" s="43" t="str">
        <f>IF(D103="","",SUMIF(見積D!ナンバーD,$D103,見積D!見積数D))</f>
        <v/>
      </c>
      <c r="G103" s="43" t="str">
        <f>IF(D103="","",SUMIF(実績D!ナンバー13D,$D103,実績D!見積数13D))</f>
        <v/>
      </c>
      <c r="H103" s="50" t="str">
        <f t="shared" si="4"/>
        <v/>
      </c>
      <c r="I103" s="58" t="str">
        <f t="shared" si="5"/>
        <v/>
      </c>
    </row>
    <row r="104" spans="1:9" x14ac:dyDescent="0.45">
      <c r="A104" s="44" t="str">
        <f t="shared" si="3"/>
        <v/>
      </c>
      <c r="B104" s="40" t="str">
        <f>IF(顧客!B102&lt;&gt;"",顧客!B102,"")</f>
        <v/>
      </c>
      <c r="C104" s="42" t="str">
        <f>IF(顧客!C102&lt;&gt;0,顧客!C102,"")</f>
        <v/>
      </c>
      <c r="D104" s="41" t="str">
        <f>IF(顧客!E102&lt;&gt;0,顧客!E102,"")</f>
        <v/>
      </c>
      <c r="E104" s="41" t="str">
        <f>IF(顧客!F102&lt;&gt;0,顧客!F102,"")</f>
        <v/>
      </c>
      <c r="F104" s="43" t="str">
        <f>IF(D104="","",SUMIF(見積D!ナンバーD,$D104,見積D!見積数D))</f>
        <v/>
      </c>
      <c r="G104" s="43" t="str">
        <f>IF(D104="","",SUMIF(実績D!ナンバー13D,$D104,実績D!見積数13D))</f>
        <v/>
      </c>
      <c r="H104" s="50" t="str">
        <f t="shared" si="4"/>
        <v/>
      </c>
      <c r="I104" s="58" t="str">
        <f t="shared" si="5"/>
        <v/>
      </c>
    </row>
    <row r="105" spans="1:9" x14ac:dyDescent="0.45">
      <c r="A105" s="44" t="str">
        <f t="shared" si="3"/>
        <v/>
      </c>
      <c r="B105" s="40" t="str">
        <f>IF(顧客!B103&lt;&gt;"",顧客!B103,"")</f>
        <v/>
      </c>
      <c r="C105" s="42" t="str">
        <f>IF(顧客!C103&lt;&gt;0,顧客!C103,"")</f>
        <v/>
      </c>
      <c r="D105" s="41" t="str">
        <f>IF(顧客!E103&lt;&gt;0,顧客!E103,"")</f>
        <v/>
      </c>
      <c r="E105" s="41" t="str">
        <f>IF(顧客!F103&lt;&gt;0,顧客!F103,"")</f>
        <v/>
      </c>
      <c r="F105" s="43" t="str">
        <f>IF(D105="","",SUMIF(見積D!ナンバーD,$D105,見積D!見積数D))</f>
        <v/>
      </c>
      <c r="G105" s="43" t="str">
        <f>IF(D105="","",SUMIF(実績D!ナンバー13D,$D105,実績D!見積数13D))</f>
        <v/>
      </c>
      <c r="H105" s="50" t="str">
        <f t="shared" si="4"/>
        <v/>
      </c>
      <c r="I105" s="58" t="str">
        <f t="shared" si="5"/>
        <v/>
      </c>
    </row>
    <row r="106" spans="1:9" x14ac:dyDescent="0.45">
      <c r="A106" s="44" t="str">
        <f t="shared" si="3"/>
        <v/>
      </c>
      <c r="B106" s="40" t="str">
        <f>IF(顧客!B104&lt;&gt;"",顧客!B104,"")</f>
        <v/>
      </c>
      <c r="C106" s="42" t="str">
        <f>IF(顧客!C104&lt;&gt;0,顧客!C104,"")</f>
        <v/>
      </c>
      <c r="D106" s="41" t="str">
        <f>IF(顧客!E104&lt;&gt;0,顧客!E104,"")</f>
        <v/>
      </c>
      <c r="E106" s="41" t="str">
        <f>IF(顧客!F104&lt;&gt;0,顧客!F104,"")</f>
        <v/>
      </c>
      <c r="F106" s="43" t="str">
        <f>IF(D106="","",SUMIF(見積D!ナンバーD,$D106,見積D!見積数D))</f>
        <v/>
      </c>
      <c r="G106" s="43" t="str">
        <f>IF(D106="","",SUMIF(実績D!ナンバー13D,$D106,実績D!見積数13D))</f>
        <v/>
      </c>
      <c r="H106" s="50" t="str">
        <f t="shared" si="4"/>
        <v/>
      </c>
      <c r="I106" s="58" t="str">
        <f t="shared" si="5"/>
        <v/>
      </c>
    </row>
    <row r="107" spans="1:9" x14ac:dyDescent="0.45">
      <c r="A107" s="44" t="str">
        <f t="shared" si="3"/>
        <v/>
      </c>
      <c r="B107" s="40" t="str">
        <f>IF(顧客!B105&lt;&gt;"",顧客!B105,"")</f>
        <v/>
      </c>
      <c r="C107" s="42" t="str">
        <f>IF(顧客!C105&lt;&gt;0,顧客!C105,"")</f>
        <v/>
      </c>
      <c r="D107" s="41" t="str">
        <f>IF(顧客!E105&lt;&gt;0,顧客!E105,"")</f>
        <v/>
      </c>
      <c r="E107" s="41" t="str">
        <f>IF(顧客!F105&lt;&gt;0,顧客!F105,"")</f>
        <v/>
      </c>
      <c r="F107" s="43" t="str">
        <f>IF(D107="","",SUMIF(見積D!ナンバーD,$D107,見積D!見積数D))</f>
        <v/>
      </c>
      <c r="G107" s="43" t="str">
        <f>IF(D107="","",SUMIF(実績D!ナンバー13D,$D107,実績D!見積数13D))</f>
        <v/>
      </c>
      <c r="H107" s="50" t="str">
        <f t="shared" si="4"/>
        <v/>
      </c>
      <c r="I107" s="58" t="str">
        <f t="shared" si="5"/>
        <v/>
      </c>
    </row>
    <row r="108" spans="1:9" x14ac:dyDescent="0.45">
      <c r="A108" s="44" t="str">
        <f t="shared" si="3"/>
        <v/>
      </c>
      <c r="B108" s="40" t="str">
        <f>IF(顧客!B106&lt;&gt;"",顧客!B106,"")</f>
        <v/>
      </c>
      <c r="C108" s="42" t="str">
        <f>IF(顧客!C106&lt;&gt;0,顧客!C106,"")</f>
        <v/>
      </c>
      <c r="D108" s="41" t="str">
        <f>IF(顧客!E106&lt;&gt;0,顧客!E106,"")</f>
        <v/>
      </c>
      <c r="E108" s="41" t="str">
        <f>IF(顧客!F106&lt;&gt;0,顧客!F106,"")</f>
        <v/>
      </c>
      <c r="F108" s="43" t="str">
        <f>IF(D108="","",SUMIF(見積D!ナンバーD,$D108,見積D!見積数D))</f>
        <v/>
      </c>
      <c r="G108" s="43" t="str">
        <f>IF(D108="","",SUMIF(実績D!ナンバー13D,$D108,実績D!見積数13D))</f>
        <v/>
      </c>
      <c r="H108" s="50" t="str">
        <f t="shared" si="4"/>
        <v/>
      </c>
      <c r="I108" s="58" t="str">
        <f t="shared" si="5"/>
        <v/>
      </c>
    </row>
    <row r="109" spans="1:9" x14ac:dyDescent="0.45">
      <c r="A109" s="44" t="str">
        <f t="shared" si="3"/>
        <v/>
      </c>
      <c r="B109" s="40" t="str">
        <f>IF(顧客!B107&lt;&gt;"",顧客!B107,"")</f>
        <v/>
      </c>
      <c r="C109" s="42" t="str">
        <f>IF(顧客!C107&lt;&gt;0,顧客!C107,"")</f>
        <v/>
      </c>
      <c r="D109" s="41" t="str">
        <f>IF(顧客!E107&lt;&gt;0,顧客!E107,"")</f>
        <v/>
      </c>
      <c r="E109" s="41" t="str">
        <f>IF(顧客!F107&lt;&gt;0,顧客!F107,"")</f>
        <v/>
      </c>
      <c r="F109" s="43" t="str">
        <f>IF(D109="","",SUMIF(見積D!ナンバーD,$D109,見積D!見積数D))</f>
        <v/>
      </c>
      <c r="G109" s="43" t="str">
        <f>IF(D109="","",SUMIF(実績D!ナンバー13D,$D109,実績D!見積数13D))</f>
        <v/>
      </c>
      <c r="H109" s="50" t="str">
        <f t="shared" si="4"/>
        <v/>
      </c>
      <c r="I109" s="58" t="str">
        <f t="shared" si="5"/>
        <v/>
      </c>
    </row>
    <row r="110" spans="1:9" x14ac:dyDescent="0.45">
      <c r="A110" s="44" t="str">
        <f t="shared" si="3"/>
        <v/>
      </c>
      <c r="B110" s="40" t="str">
        <f>IF(顧客!B108&lt;&gt;"",顧客!B108,"")</f>
        <v/>
      </c>
      <c r="C110" s="42" t="str">
        <f>IF(顧客!C108&lt;&gt;0,顧客!C108,"")</f>
        <v/>
      </c>
      <c r="D110" s="41" t="str">
        <f>IF(顧客!E108&lt;&gt;0,顧客!E108,"")</f>
        <v/>
      </c>
      <c r="E110" s="41" t="str">
        <f>IF(顧客!F108&lt;&gt;0,顧客!F108,"")</f>
        <v/>
      </c>
      <c r="F110" s="43" t="str">
        <f>IF(D110="","",SUMIF(見積D!ナンバーD,$D110,見積D!見積数D))</f>
        <v/>
      </c>
      <c r="G110" s="43" t="str">
        <f>IF(D110="","",SUMIF(実績D!ナンバー13D,$D110,実績D!見積数13D))</f>
        <v/>
      </c>
      <c r="H110" s="50" t="str">
        <f t="shared" si="4"/>
        <v/>
      </c>
      <c r="I110" s="58" t="str">
        <f t="shared" si="5"/>
        <v/>
      </c>
    </row>
    <row r="111" spans="1:9" x14ac:dyDescent="0.45">
      <c r="A111" s="44" t="str">
        <f t="shared" si="3"/>
        <v/>
      </c>
      <c r="B111" s="40" t="str">
        <f>IF(顧客!B109&lt;&gt;"",顧客!B109,"")</f>
        <v/>
      </c>
      <c r="C111" s="42" t="str">
        <f>IF(顧客!C109&lt;&gt;0,顧客!C109,"")</f>
        <v/>
      </c>
      <c r="D111" s="41" t="str">
        <f>IF(顧客!E109&lt;&gt;0,顧客!E109,"")</f>
        <v/>
      </c>
      <c r="E111" s="41" t="str">
        <f>IF(顧客!F109&lt;&gt;0,顧客!F109,"")</f>
        <v/>
      </c>
      <c r="F111" s="43" t="str">
        <f>IF(D111="","",SUMIF(見積D!ナンバーD,$D111,見積D!見積数D))</f>
        <v/>
      </c>
      <c r="G111" s="43" t="str">
        <f>IF(D111="","",SUMIF(実績D!ナンバー13D,$D111,実績D!見積数13D))</f>
        <v/>
      </c>
      <c r="H111" s="50" t="str">
        <f t="shared" si="4"/>
        <v/>
      </c>
      <c r="I111" s="58" t="str">
        <f t="shared" si="5"/>
        <v/>
      </c>
    </row>
    <row r="112" spans="1:9" x14ac:dyDescent="0.45">
      <c r="A112" s="44" t="str">
        <f t="shared" si="3"/>
        <v/>
      </c>
      <c r="B112" s="40" t="str">
        <f>IF(顧客!B110&lt;&gt;"",顧客!B110,"")</f>
        <v/>
      </c>
      <c r="C112" s="42" t="str">
        <f>IF(顧客!C110&lt;&gt;0,顧客!C110,"")</f>
        <v/>
      </c>
      <c r="D112" s="41" t="str">
        <f>IF(顧客!E110&lt;&gt;0,顧客!E110,"")</f>
        <v/>
      </c>
      <c r="E112" s="41" t="str">
        <f>IF(顧客!F110&lt;&gt;0,顧客!F110,"")</f>
        <v/>
      </c>
      <c r="F112" s="43" t="str">
        <f>IF(D112="","",SUMIF(見積D!ナンバーD,$D112,見積D!見積数D))</f>
        <v/>
      </c>
      <c r="G112" s="43" t="str">
        <f>IF(D112="","",SUMIF(実績D!ナンバー13D,$D112,実績D!見積数13D))</f>
        <v/>
      </c>
      <c r="H112" s="50" t="str">
        <f t="shared" si="4"/>
        <v/>
      </c>
      <c r="I112" s="58" t="str">
        <f t="shared" si="5"/>
        <v/>
      </c>
    </row>
    <row r="113" spans="1:9" x14ac:dyDescent="0.45">
      <c r="A113" s="44" t="str">
        <f t="shared" si="3"/>
        <v/>
      </c>
      <c r="B113" s="40" t="str">
        <f>IF(顧客!B111&lt;&gt;"",顧客!B111,"")</f>
        <v/>
      </c>
      <c r="C113" s="42" t="str">
        <f>IF(顧客!C111&lt;&gt;0,顧客!C111,"")</f>
        <v/>
      </c>
      <c r="D113" s="41" t="str">
        <f>IF(顧客!E111&lt;&gt;0,顧客!E111,"")</f>
        <v/>
      </c>
      <c r="E113" s="41" t="str">
        <f>IF(顧客!F111&lt;&gt;0,顧客!F111,"")</f>
        <v/>
      </c>
      <c r="F113" s="43" t="str">
        <f>IF(D113="","",SUMIF(見積D!ナンバーD,$D113,見積D!見積数D))</f>
        <v/>
      </c>
      <c r="G113" s="43" t="str">
        <f>IF(D113="","",SUMIF(実績D!ナンバー13D,$D113,実績D!見積数13D))</f>
        <v/>
      </c>
      <c r="H113" s="50" t="str">
        <f t="shared" si="4"/>
        <v/>
      </c>
      <c r="I113" s="58" t="str">
        <f t="shared" si="5"/>
        <v/>
      </c>
    </row>
    <row r="114" spans="1:9" x14ac:dyDescent="0.45">
      <c r="A114" s="44" t="str">
        <f t="shared" si="3"/>
        <v/>
      </c>
      <c r="B114" s="40" t="str">
        <f>IF(顧客!B112&lt;&gt;"",顧客!B112,"")</f>
        <v/>
      </c>
      <c r="C114" s="42" t="str">
        <f>IF(顧客!C112&lt;&gt;0,顧客!C112,"")</f>
        <v/>
      </c>
      <c r="D114" s="41" t="str">
        <f>IF(顧客!E112&lt;&gt;0,顧客!E112,"")</f>
        <v/>
      </c>
      <c r="E114" s="41" t="str">
        <f>IF(顧客!F112&lt;&gt;0,顧客!F112,"")</f>
        <v/>
      </c>
      <c r="F114" s="43" t="str">
        <f>IF(D114="","",SUMIF(見積D!ナンバーD,$D114,見積D!見積数D))</f>
        <v/>
      </c>
      <c r="G114" s="43" t="str">
        <f>IF(D114="","",SUMIF(実績D!ナンバー13D,$D114,実績D!見積数13D))</f>
        <v/>
      </c>
      <c r="H114" s="50" t="str">
        <f t="shared" si="4"/>
        <v/>
      </c>
      <c r="I114" s="58" t="str">
        <f t="shared" si="5"/>
        <v/>
      </c>
    </row>
    <row r="115" spans="1:9" x14ac:dyDescent="0.45">
      <c r="A115" s="44" t="str">
        <f t="shared" si="3"/>
        <v/>
      </c>
      <c r="B115" s="40" t="str">
        <f>IF(顧客!B113&lt;&gt;"",顧客!B113,"")</f>
        <v/>
      </c>
      <c r="C115" s="42" t="str">
        <f>IF(顧客!C113&lt;&gt;0,顧客!C113,"")</f>
        <v/>
      </c>
      <c r="D115" s="41" t="str">
        <f>IF(顧客!E113&lt;&gt;0,顧客!E113,"")</f>
        <v/>
      </c>
      <c r="E115" s="41" t="str">
        <f>IF(顧客!F113&lt;&gt;0,顧客!F113,"")</f>
        <v/>
      </c>
      <c r="F115" s="43" t="str">
        <f>IF(D115="","",SUMIF(見積D!ナンバーD,$D115,見積D!見積数D))</f>
        <v/>
      </c>
      <c r="G115" s="43" t="str">
        <f>IF(D115="","",SUMIF(実績D!ナンバー13D,$D115,実績D!見積数13D))</f>
        <v/>
      </c>
      <c r="H115" s="50" t="str">
        <f t="shared" si="4"/>
        <v/>
      </c>
      <c r="I115" s="58" t="str">
        <f t="shared" si="5"/>
        <v/>
      </c>
    </row>
    <row r="116" spans="1:9" x14ac:dyDescent="0.45">
      <c r="A116" s="44" t="str">
        <f t="shared" si="3"/>
        <v/>
      </c>
      <c r="B116" s="40" t="str">
        <f>IF(顧客!B114&lt;&gt;"",顧客!B114,"")</f>
        <v/>
      </c>
      <c r="C116" s="42" t="str">
        <f>IF(顧客!C114&lt;&gt;0,顧客!C114,"")</f>
        <v/>
      </c>
      <c r="D116" s="41" t="str">
        <f>IF(顧客!E114&lt;&gt;0,顧客!E114,"")</f>
        <v/>
      </c>
      <c r="E116" s="41" t="str">
        <f>IF(顧客!F114&lt;&gt;0,顧客!F114,"")</f>
        <v/>
      </c>
      <c r="F116" s="43" t="str">
        <f>IF(D116="","",SUMIF(見積D!ナンバーD,$D116,見積D!見積数D))</f>
        <v/>
      </c>
      <c r="G116" s="43" t="str">
        <f>IF(D116="","",SUMIF(実績D!ナンバー13D,$D116,実績D!見積数13D))</f>
        <v/>
      </c>
      <c r="H116" s="50" t="str">
        <f t="shared" si="4"/>
        <v/>
      </c>
      <c r="I116" s="58" t="str">
        <f t="shared" si="5"/>
        <v/>
      </c>
    </row>
    <row r="117" spans="1:9" x14ac:dyDescent="0.45">
      <c r="A117" s="44" t="str">
        <f t="shared" si="3"/>
        <v/>
      </c>
      <c r="B117" s="40" t="str">
        <f>IF(顧客!B115&lt;&gt;"",顧客!B115,"")</f>
        <v/>
      </c>
      <c r="C117" s="42" t="str">
        <f>IF(顧客!C115&lt;&gt;0,顧客!C115,"")</f>
        <v/>
      </c>
      <c r="D117" s="41" t="str">
        <f>IF(顧客!E115&lt;&gt;0,顧客!E115,"")</f>
        <v/>
      </c>
      <c r="E117" s="41" t="str">
        <f>IF(顧客!F115&lt;&gt;0,顧客!F115,"")</f>
        <v/>
      </c>
      <c r="F117" s="43" t="str">
        <f>IF(D117="","",SUMIF(見積D!ナンバーD,$D117,見積D!見積数D))</f>
        <v/>
      </c>
      <c r="G117" s="43" t="str">
        <f>IF(D117="","",SUMIF(実績D!ナンバー13D,$D117,実績D!見積数13D))</f>
        <v/>
      </c>
      <c r="H117" s="50" t="str">
        <f t="shared" si="4"/>
        <v/>
      </c>
      <c r="I117" s="58" t="str">
        <f t="shared" si="5"/>
        <v/>
      </c>
    </row>
    <row r="118" spans="1:9" x14ac:dyDescent="0.45">
      <c r="A118" s="44" t="str">
        <f t="shared" si="3"/>
        <v/>
      </c>
      <c r="B118" s="40" t="str">
        <f>IF(顧客!B116&lt;&gt;"",顧客!B116,"")</f>
        <v/>
      </c>
      <c r="C118" s="42" t="str">
        <f>IF(顧客!C116&lt;&gt;0,顧客!C116,"")</f>
        <v/>
      </c>
      <c r="D118" s="41" t="str">
        <f>IF(顧客!E116&lt;&gt;0,顧客!E116,"")</f>
        <v/>
      </c>
      <c r="E118" s="41" t="str">
        <f>IF(顧客!F116&lt;&gt;0,顧客!F116,"")</f>
        <v/>
      </c>
      <c r="F118" s="43" t="str">
        <f>IF(D118="","",SUMIF(見積D!ナンバーD,$D118,見積D!見積数D))</f>
        <v/>
      </c>
      <c r="G118" s="43" t="str">
        <f>IF(D118="","",SUMIF(実績D!ナンバー13D,$D118,実績D!見積数13D))</f>
        <v/>
      </c>
      <c r="H118" s="50" t="str">
        <f t="shared" si="4"/>
        <v/>
      </c>
      <c r="I118" s="58" t="str">
        <f t="shared" si="5"/>
        <v/>
      </c>
    </row>
    <row r="119" spans="1:9" x14ac:dyDescent="0.45">
      <c r="A119" s="44" t="str">
        <f t="shared" si="3"/>
        <v/>
      </c>
      <c r="B119" s="40" t="str">
        <f>IF(顧客!B117&lt;&gt;"",顧客!B117,"")</f>
        <v/>
      </c>
      <c r="C119" s="42" t="str">
        <f>IF(顧客!C117&lt;&gt;0,顧客!C117,"")</f>
        <v/>
      </c>
      <c r="D119" s="41" t="str">
        <f>IF(顧客!E117&lt;&gt;0,顧客!E117,"")</f>
        <v/>
      </c>
      <c r="E119" s="41" t="str">
        <f>IF(顧客!F117&lt;&gt;0,顧客!F117,"")</f>
        <v/>
      </c>
      <c r="F119" s="43" t="str">
        <f>IF(D119="","",SUMIF(見積D!ナンバーD,$D119,見積D!見積数D))</f>
        <v/>
      </c>
      <c r="G119" s="43" t="str">
        <f>IF(D119="","",SUMIF(実績D!ナンバー13D,$D119,実績D!見積数13D))</f>
        <v/>
      </c>
      <c r="H119" s="50" t="str">
        <f t="shared" si="4"/>
        <v/>
      </c>
      <c r="I119" s="58" t="str">
        <f t="shared" si="5"/>
        <v/>
      </c>
    </row>
    <row r="120" spans="1:9" x14ac:dyDescent="0.45">
      <c r="A120" s="44" t="str">
        <f t="shared" si="3"/>
        <v/>
      </c>
      <c r="B120" s="40" t="str">
        <f>IF(顧客!B118&lt;&gt;"",顧客!B118,"")</f>
        <v/>
      </c>
      <c r="C120" s="42" t="str">
        <f>IF(顧客!C118&lt;&gt;0,顧客!C118,"")</f>
        <v/>
      </c>
      <c r="D120" s="41" t="str">
        <f>IF(顧客!E118&lt;&gt;0,顧客!E118,"")</f>
        <v/>
      </c>
      <c r="E120" s="41" t="str">
        <f>IF(顧客!F118&lt;&gt;0,顧客!F118,"")</f>
        <v/>
      </c>
      <c r="F120" s="43" t="str">
        <f>IF(D120="","",SUMIF(見積D!ナンバーD,$D120,見積D!見積数D))</f>
        <v/>
      </c>
      <c r="G120" s="43" t="str">
        <f>IF(D120="","",SUMIF(実績D!ナンバー13D,$D120,実績D!見積数13D))</f>
        <v/>
      </c>
      <c r="H120" s="50" t="str">
        <f t="shared" si="4"/>
        <v/>
      </c>
      <c r="I120" s="58" t="str">
        <f t="shared" si="5"/>
        <v/>
      </c>
    </row>
    <row r="121" spans="1:9" x14ac:dyDescent="0.45">
      <c r="A121" s="44" t="str">
        <f t="shared" si="3"/>
        <v/>
      </c>
      <c r="B121" s="40" t="str">
        <f>IF(顧客!B119&lt;&gt;"",顧客!B119,"")</f>
        <v/>
      </c>
      <c r="C121" s="42" t="str">
        <f>IF(顧客!C119&lt;&gt;0,顧客!C119,"")</f>
        <v/>
      </c>
      <c r="D121" s="41" t="str">
        <f>IF(顧客!E119&lt;&gt;0,顧客!E119,"")</f>
        <v/>
      </c>
      <c r="E121" s="41" t="str">
        <f>IF(顧客!F119&lt;&gt;0,顧客!F119,"")</f>
        <v/>
      </c>
      <c r="F121" s="43" t="str">
        <f>IF(D121="","",SUMIF(見積D!ナンバーD,$D121,見積D!見積数D))</f>
        <v/>
      </c>
      <c r="G121" s="43" t="str">
        <f>IF(D121="","",SUMIF(実績D!ナンバー13D,$D121,実績D!見積数13D))</f>
        <v/>
      </c>
      <c r="H121" s="50" t="str">
        <f t="shared" si="4"/>
        <v/>
      </c>
      <c r="I121" s="58" t="str">
        <f t="shared" si="5"/>
        <v/>
      </c>
    </row>
    <row r="122" spans="1:9" x14ac:dyDescent="0.45">
      <c r="A122" s="44" t="str">
        <f t="shared" si="3"/>
        <v/>
      </c>
      <c r="B122" s="40" t="str">
        <f>IF(顧客!B120&lt;&gt;"",顧客!B120,"")</f>
        <v/>
      </c>
      <c r="C122" s="42" t="str">
        <f>IF(顧客!C120&lt;&gt;0,顧客!C120,"")</f>
        <v/>
      </c>
      <c r="D122" s="41" t="str">
        <f>IF(顧客!E120&lt;&gt;0,顧客!E120,"")</f>
        <v/>
      </c>
      <c r="E122" s="41" t="str">
        <f>IF(顧客!F120&lt;&gt;0,顧客!F120,"")</f>
        <v/>
      </c>
      <c r="F122" s="43" t="str">
        <f>IF(D122="","",SUMIF(見積D!ナンバーD,$D122,見積D!見積数D))</f>
        <v/>
      </c>
      <c r="G122" s="43" t="str">
        <f>IF(D122="","",SUMIF(実績D!ナンバー13D,$D122,実績D!見積数13D))</f>
        <v/>
      </c>
      <c r="H122" s="50" t="str">
        <f t="shared" si="4"/>
        <v/>
      </c>
      <c r="I122" s="58" t="str">
        <f t="shared" si="5"/>
        <v/>
      </c>
    </row>
    <row r="123" spans="1:9" x14ac:dyDescent="0.45">
      <c r="A123" s="44" t="str">
        <f t="shared" si="3"/>
        <v/>
      </c>
      <c r="B123" s="40" t="str">
        <f>IF(顧客!B121&lt;&gt;"",顧客!B121,"")</f>
        <v/>
      </c>
      <c r="C123" s="42" t="str">
        <f>IF(顧客!C121&lt;&gt;0,顧客!C121,"")</f>
        <v/>
      </c>
      <c r="D123" s="41" t="str">
        <f>IF(顧客!E121&lt;&gt;0,顧客!E121,"")</f>
        <v/>
      </c>
      <c r="E123" s="41" t="str">
        <f>IF(顧客!F121&lt;&gt;0,顧客!F121,"")</f>
        <v/>
      </c>
      <c r="F123" s="43" t="str">
        <f>IF(D123="","",SUMIF(見積D!ナンバーD,$D123,見積D!見積数D))</f>
        <v/>
      </c>
      <c r="G123" s="43" t="str">
        <f>IF(D123="","",SUMIF(実績D!ナンバー13D,$D123,実績D!見積数13D))</f>
        <v/>
      </c>
      <c r="H123" s="50" t="str">
        <f t="shared" si="4"/>
        <v/>
      </c>
      <c r="I123" s="58" t="str">
        <f t="shared" si="5"/>
        <v/>
      </c>
    </row>
    <row r="124" spans="1:9" x14ac:dyDescent="0.45">
      <c r="A124" s="44" t="str">
        <f t="shared" si="3"/>
        <v/>
      </c>
      <c r="B124" s="40" t="str">
        <f>IF(顧客!B122&lt;&gt;"",顧客!B122,"")</f>
        <v/>
      </c>
      <c r="C124" s="42" t="str">
        <f>IF(顧客!C122&lt;&gt;0,顧客!C122,"")</f>
        <v/>
      </c>
      <c r="D124" s="41" t="str">
        <f>IF(顧客!E122&lt;&gt;0,顧客!E122,"")</f>
        <v/>
      </c>
      <c r="E124" s="41" t="str">
        <f>IF(顧客!F122&lt;&gt;0,顧客!F122,"")</f>
        <v/>
      </c>
      <c r="F124" s="43" t="str">
        <f>IF(D124="","",SUMIF(見積D!ナンバーD,$D124,見積D!見積数D))</f>
        <v/>
      </c>
      <c r="G124" s="43" t="str">
        <f>IF(D124="","",SUMIF(実績D!ナンバー13D,$D124,実績D!見積数13D))</f>
        <v/>
      </c>
      <c r="H124" s="50" t="str">
        <f t="shared" si="4"/>
        <v/>
      </c>
      <c r="I124" s="58" t="str">
        <f t="shared" si="5"/>
        <v/>
      </c>
    </row>
    <row r="125" spans="1:9" x14ac:dyDescent="0.45">
      <c r="A125" s="44" t="str">
        <f t="shared" si="3"/>
        <v/>
      </c>
      <c r="B125" s="40" t="str">
        <f>IF(顧客!B123&lt;&gt;"",顧客!B123,"")</f>
        <v/>
      </c>
      <c r="C125" s="42" t="str">
        <f>IF(顧客!C123&lt;&gt;0,顧客!C123,"")</f>
        <v/>
      </c>
      <c r="D125" s="41" t="str">
        <f>IF(顧客!E123&lt;&gt;0,顧客!E123,"")</f>
        <v/>
      </c>
      <c r="E125" s="41" t="str">
        <f>IF(顧客!F123&lt;&gt;0,顧客!F123,"")</f>
        <v/>
      </c>
      <c r="F125" s="43" t="str">
        <f>IF(D125="","",SUMIF(見積D!ナンバーD,$D125,見積D!見積数D))</f>
        <v/>
      </c>
      <c r="G125" s="43" t="str">
        <f>IF(D125="","",SUMIF(実績D!ナンバー13D,$D125,実績D!見積数13D))</f>
        <v/>
      </c>
      <c r="H125" s="50" t="str">
        <f t="shared" si="4"/>
        <v/>
      </c>
      <c r="I125" s="58" t="str">
        <f t="shared" si="5"/>
        <v/>
      </c>
    </row>
    <row r="126" spans="1:9" x14ac:dyDescent="0.45">
      <c r="A126" s="44" t="str">
        <f t="shared" si="3"/>
        <v/>
      </c>
      <c r="B126" s="40" t="str">
        <f>IF(顧客!B124&lt;&gt;"",顧客!B124,"")</f>
        <v/>
      </c>
      <c r="C126" s="42" t="str">
        <f>IF(顧客!C124&lt;&gt;0,顧客!C124,"")</f>
        <v/>
      </c>
      <c r="D126" s="41" t="str">
        <f>IF(顧客!E124&lt;&gt;0,顧客!E124,"")</f>
        <v/>
      </c>
      <c r="E126" s="41" t="str">
        <f>IF(顧客!F124&lt;&gt;0,顧客!F124,"")</f>
        <v/>
      </c>
      <c r="F126" s="43" t="str">
        <f>IF(D126="","",SUMIF(見積D!ナンバーD,$D126,見積D!見積数D))</f>
        <v/>
      </c>
      <c r="G126" s="43" t="str">
        <f>IF(D126="","",SUMIF(実績D!ナンバー13D,$D126,実績D!見積数13D))</f>
        <v/>
      </c>
      <c r="H126" s="50" t="str">
        <f t="shared" si="4"/>
        <v/>
      </c>
      <c r="I126" s="58" t="str">
        <f t="shared" si="5"/>
        <v/>
      </c>
    </row>
    <row r="127" spans="1:9" x14ac:dyDescent="0.45">
      <c r="A127" s="44" t="str">
        <f t="shared" si="3"/>
        <v/>
      </c>
      <c r="B127" s="40" t="str">
        <f>IF(顧客!B125&lt;&gt;"",顧客!B125,"")</f>
        <v/>
      </c>
      <c r="C127" s="42" t="str">
        <f>IF(顧客!C125&lt;&gt;0,顧客!C125,"")</f>
        <v/>
      </c>
      <c r="D127" s="41" t="str">
        <f>IF(顧客!E125&lt;&gt;0,顧客!E125,"")</f>
        <v/>
      </c>
      <c r="E127" s="41" t="str">
        <f>IF(顧客!F125&lt;&gt;0,顧客!F125,"")</f>
        <v/>
      </c>
      <c r="F127" s="43" t="str">
        <f>IF(D127="","",SUMIF(見積D!ナンバーD,$D127,見積D!見積数D))</f>
        <v/>
      </c>
      <c r="G127" s="43" t="str">
        <f>IF(D127="","",SUMIF(実績D!ナンバー13D,$D127,実績D!見積数13D))</f>
        <v/>
      </c>
      <c r="H127" s="50" t="str">
        <f t="shared" si="4"/>
        <v/>
      </c>
      <c r="I127" s="58" t="str">
        <f t="shared" si="5"/>
        <v/>
      </c>
    </row>
    <row r="128" spans="1:9" x14ac:dyDescent="0.45">
      <c r="A128" s="44" t="str">
        <f t="shared" si="3"/>
        <v/>
      </c>
      <c r="B128" s="40" t="str">
        <f>IF(顧客!B126&lt;&gt;"",顧客!B126,"")</f>
        <v/>
      </c>
      <c r="C128" s="42" t="str">
        <f>IF(顧客!C126&lt;&gt;0,顧客!C126,"")</f>
        <v/>
      </c>
      <c r="D128" s="41" t="str">
        <f>IF(顧客!E126&lt;&gt;0,顧客!E126,"")</f>
        <v/>
      </c>
      <c r="E128" s="41" t="str">
        <f>IF(顧客!F126&lt;&gt;0,顧客!F126,"")</f>
        <v/>
      </c>
      <c r="F128" s="43" t="str">
        <f>IF(D128="","",SUMIF(見積D!ナンバーD,$D128,見積D!見積数D))</f>
        <v/>
      </c>
      <c r="G128" s="43" t="str">
        <f>IF(D128="","",SUMIF(実績D!ナンバー13D,$D128,実績D!見積数13D))</f>
        <v/>
      </c>
      <c r="H128" s="50" t="str">
        <f t="shared" si="4"/>
        <v/>
      </c>
      <c r="I128" s="58" t="str">
        <f t="shared" si="5"/>
        <v/>
      </c>
    </row>
    <row r="129" spans="1:9" x14ac:dyDescent="0.45">
      <c r="A129" s="44" t="str">
        <f t="shared" si="3"/>
        <v/>
      </c>
      <c r="B129" s="40" t="str">
        <f>IF(顧客!B127&lt;&gt;"",顧客!B127,"")</f>
        <v/>
      </c>
      <c r="C129" s="42" t="str">
        <f>IF(顧客!C127&lt;&gt;0,顧客!C127,"")</f>
        <v/>
      </c>
      <c r="D129" s="41" t="str">
        <f>IF(顧客!E127&lt;&gt;0,顧客!E127,"")</f>
        <v/>
      </c>
      <c r="E129" s="41" t="str">
        <f>IF(顧客!F127&lt;&gt;0,顧客!F127,"")</f>
        <v/>
      </c>
      <c r="F129" s="43" t="str">
        <f>IF(D129="","",SUMIF(見積D!ナンバーD,$D129,見積D!見積数D))</f>
        <v/>
      </c>
      <c r="G129" s="43" t="str">
        <f>IF(D129="","",SUMIF(実績D!ナンバー13D,$D129,実績D!見積数13D))</f>
        <v/>
      </c>
      <c r="H129" s="50" t="str">
        <f t="shared" si="4"/>
        <v/>
      </c>
      <c r="I129" s="58" t="str">
        <f t="shared" si="5"/>
        <v/>
      </c>
    </row>
    <row r="130" spans="1:9" x14ac:dyDescent="0.45">
      <c r="A130" s="44" t="str">
        <f t="shared" si="3"/>
        <v/>
      </c>
      <c r="B130" s="40" t="str">
        <f>IF(顧客!B128&lt;&gt;"",顧客!B128,"")</f>
        <v/>
      </c>
      <c r="C130" s="42" t="str">
        <f>IF(顧客!C128&lt;&gt;0,顧客!C128,"")</f>
        <v/>
      </c>
      <c r="D130" s="41" t="str">
        <f>IF(顧客!E128&lt;&gt;0,顧客!E128,"")</f>
        <v/>
      </c>
      <c r="E130" s="41" t="str">
        <f>IF(顧客!F128&lt;&gt;0,顧客!F128,"")</f>
        <v/>
      </c>
      <c r="F130" s="43" t="str">
        <f>IF(D130="","",SUMIF(見積D!ナンバーD,$D130,見積D!見積数D))</f>
        <v/>
      </c>
      <c r="G130" s="43" t="str">
        <f>IF(D130="","",SUMIF(実績D!ナンバー13D,$D130,実績D!見積数13D))</f>
        <v/>
      </c>
      <c r="H130" s="50" t="str">
        <f t="shared" si="4"/>
        <v/>
      </c>
      <c r="I130" s="58" t="str">
        <f t="shared" si="5"/>
        <v/>
      </c>
    </row>
    <row r="131" spans="1:9" x14ac:dyDescent="0.45">
      <c r="A131" s="44" t="str">
        <f t="shared" si="3"/>
        <v/>
      </c>
      <c r="B131" s="40" t="str">
        <f>IF(顧客!B129&lt;&gt;"",顧客!B129,"")</f>
        <v/>
      </c>
      <c r="C131" s="42" t="str">
        <f>IF(顧客!C129&lt;&gt;0,顧客!C129,"")</f>
        <v/>
      </c>
      <c r="D131" s="41" t="str">
        <f>IF(顧客!E129&lt;&gt;0,顧客!E129,"")</f>
        <v/>
      </c>
      <c r="E131" s="41" t="str">
        <f>IF(顧客!F129&lt;&gt;0,顧客!F129,"")</f>
        <v/>
      </c>
      <c r="F131" s="43" t="str">
        <f>IF(D131="","",SUMIF(見積D!ナンバーD,$D131,見積D!見積数D))</f>
        <v/>
      </c>
      <c r="G131" s="43" t="str">
        <f>IF(D131="","",SUMIF(実績D!ナンバー13D,$D131,実績D!見積数13D))</f>
        <v/>
      </c>
      <c r="H131" s="50" t="str">
        <f t="shared" si="4"/>
        <v/>
      </c>
      <c r="I131" s="58" t="str">
        <f t="shared" si="5"/>
        <v/>
      </c>
    </row>
    <row r="132" spans="1:9" x14ac:dyDescent="0.45">
      <c r="A132" s="44" t="str">
        <f t="shared" si="3"/>
        <v/>
      </c>
      <c r="B132" s="40" t="str">
        <f>IF(顧客!B130&lt;&gt;"",顧客!B130,"")</f>
        <v/>
      </c>
      <c r="C132" s="42" t="str">
        <f>IF(顧客!C130&lt;&gt;0,顧客!C130,"")</f>
        <v/>
      </c>
      <c r="D132" s="41" t="str">
        <f>IF(顧客!E130&lt;&gt;0,顧客!E130,"")</f>
        <v/>
      </c>
      <c r="E132" s="41" t="str">
        <f>IF(顧客!F130&lt;&gt;0,顧客!F130,"")</f>
        <v/>
      </c>
      <c r="F132" s="43" t="str">
        <f>IF(D132="","",SUMIF(見積D!ナンバーD,$D132,見積D!見積数D))</f>
        <v/>
      </c>
      <c r="G132" s="43" t="str">
        <f>IF(D132="","",SUMIF(実績D!ナンバー13D,$D132,実績D!見積数13D))</f>
        <v/>
      </c>
      <c r="H132" s="50" t="str">
        <f t="shared" si="4"/>
        <v/>
      </c>
      <c r="I132" s="58" t="str">
        <f t="shared" si="5"/>
        <v/>
      </c>
    </row>
    <row r="133" spans="1:9" x14ac:dyDescent="0.45">
      <c r="A133" s="44" t="str">
        <f t="shared" ref="A133:A196" si="6">IF(C133="","",A132+1)</f>
        <v/>
      </c>
      <c r="B133" s="40" t="str">
        <f>IF(顧客!B131&lt;&gt;"",顧客!B131,"")</f>
        <v/>
      </c>
      <c r="C133" s="42" t="str">
        <f>IF(顧客!C131&lt;&gt;0,顧客!C131,"")</f>
        <v/>
      </c>
      <c r="D133" s="41" t="str">
        <f>IF(顧客!E131&lt;&gt;0,顧客!E131,"")</f>
        <v/>
      </c>
      <c r="E133" s="41" t="str">
        <f>IF(顧客!F131&lt;&gt;0,顧客!F131,"")</f>
        <v/>
      </c>
      <c r="F133" s="43" t="str">
        <f>IF(D133="","",SUMIF(見積D!ナンバーD,$D133,見積D!見積数D))</f>
        <v/>
      </c>
      <c r="G133" s="43" t="str">
        <f>IF(D133="","",SUMIF(実績D!ナンバー13D,$D133,実績D!見積数13D))</f>
        <v/>
      </c>
      <c r="H133" s="50" t="str">
        <f t="shared" ref="H133:H196" si="7">IF(F133="","",IF(F133=0,"c",IF(G133&gt;0,I133,"b")))</f>
        <v/>
      </c>
      <c r="I133" s="58" t="str">
        <f t="shared" ref="I133:I196" si="8">IF(G133="","",IF(G133&gt;=12,"sa",IF(G133&gt;=6,"aa",IF(G133&gt;=2,"ba",IF(G133=1,"ca","")))))</f>
        <v/>
      </c>
    </row>
    <row r="134" spans="1:9" x14ac:dyDescent="0.45">
      <c r="A134" s="44" t="str">
        <f t="shared" si="6"/>
        <v/>
      </c>
      <c r="B134" s="40" t="str">
        <f>IF(顧客!B132&lt;&gt;"",顧客!B132,"")</f>
        <v/>
      </c>
      <c r="C134" s="42" t="str">
        <f>IF(顧客!C132&lt;&gt;0,顧客!C132,"")</f>
        <v/>
      </c>
      <c r="D134" s="41" t="str">
        <f>IF(顧客!E132&lt;&gt;0,顧客!E132,"")</f>
        <v/>
      </c>
      <c r="E134" s="41" t="str">
        <f>IF(顧客!F132&lt;&gt;0,顧客!F132,"")</f>
        <v/>
      </c>
      <c r="F134" s="43" t="str">
        <f>IF(D134="","",SUMIF(見積D!ナンバーD,$D134,見積D!見積数D))</f>
        <v/>
      </c>
      <c r="G134" s="43" t="str">
        <f>IF(D134="","",SUMIF(実績D!ナンバー13D,$D134,実績D!見積数13D))</f>
        <v/>
      </c>
      <c r="H134" s="50" t="str">
        <f t="shared" si="7"/>
        <v/>
      </c>
      <c r="I134" s="58" t="str">
        <f t="shared" si="8"/>
        <v/>
      </c>
    </row>
    <row r="135" spans="1:9" x14ac:dyDescent="0.45">
      <c r="A135" s="44" t="str">
        <f t="shared" si="6"/>
        <v/>
      </c>
      <c r="B135" s="40" t="str">
        <f>IF(顧客!B133&lt;&gt;"",顧客!B133,"")</f>
        <v/>
      </c>
      <c r="C135" s="42" t="str">
        <f>IF(顧客!C133&lt;&gt;0,顧客!C133,"")</f>
        <v/>
      </c>
      <c r="D135" s="41" t="str">
        <f>IF(顧客!E133&lt;&gt;0,顧客!E133,"")</f>
        <v/>
      </c>
      <c r="E135" s="41" t="str">
        <f>IF(顧客!F133&lt;&gt;0,顧客!F133,"")</f>
        <v/>
      </c>
      <c r="F135" s="43" t="str">
        <f>IF(D135="","",SUMIF(見積D!ナンバーD,$D135,見積D!見積数D))</f>
        <v/>
      </c>
      <c r="G135" s="43" t="str">
        <f>IF(D135="","",SUMIF(実績D!ナンバー13D,$D135,実績D!見積数13D))</f>
        <v/>
      </c>
      <c r="H135" s="50" t="str">
        <f t="shared" si="7"/>
        <v/>
      </c>
      <c r="I135" s="58" t="str">
        <f t="shared" si="8"/>
        <v/>
      </c>
    </row>
    <row r="136" spans="1:9" x14ac:dyDescent="0.45">
      <c r="A136" s="44" t="str">
        <f t="shared" si="6"/>
        <v/>
      </c>
      <c r="B136" s="40" t="str">
        <f>IF(顧客!B134&lt;&gt;"",顧客!B134,"")</f>
        <v/>
      </c>
      <c r="C136" s="42" t="str">
        <f>IF(顧客!C134&lt;&gt;0,顧客!C134,"")</f>
        <v/>
      </c>
      <c r="D136" s="41" t="str">
        <f>IF(顧客!E134&lt;&gt;0,顧客!E134,"")</f>
        <v/>
      </c>
      <c r="E136" s="41" t="str">
        <f>IF(顧客!F134&lt;&gt;0,顧客!F134,"")</f>
        <v/>
      </c>
      <c r="F136" s="43" t="str">
        <f>IF(D136="","",SUMIF(見積D!ナンバーD,$D136,見積D!見積数D))</f>
        <v/>
      </c>
      <c r="G136" s="43" t="str">
        <f>IF(D136="","",SUMIF(実績D!ナンバー13D,$D136,実績D!見積数13D))</f>
        <v/>
      </c>
      <c r="H136" s="50" t="str">
        <f t="shared" si="7"/>
        <v/>
      </c>
      <c r="I136" s="58" t="str">
        <f t="shared" si="8"/>
        <v/>
      </c>
    </row>
    <row r="137" spans="1:9" x14ac:dyDescent="0.45">
      <c r="A137" s="44" t="str">
        <f t="shared" si="6"/>
        <v/>
      </c>
      <c r="B137" s="40" t="str">
        <f>IF(顧客!B135&lt;&gt;"",顧客!B135,"")</f>
        <v/>
      </c>
      <c r="C137" s="42" t="str">
        <f>IF(顧客!C135&lt;&gt;0,顧客!C135,"")</f>
        <v/>
      </c>
      <c r="D137" s="41" t="str">
        <f>IF(顧客!E135&lt;&gt;0,顧客!E135,"")</f>
        <v/>
      </c>
      <c r="E137" s="41" t="str">
        <f>IF(顧客!F135&lt;&gt;0,顧客!F135,"")</f>
        <v/>
      </c>
      <c r="F137" s="43" t="str">
        <f>IF(D137="","",SUMIF(見積D!ナンバーD,$D137,見積D!見積数D))</f>
        <v/>
      </c>
      <c r="G137" s="43" t="str">
        <f>IF(D137="","",SUMIF(実績D!ナンバー13D,$D137,実績D!見積数13D))</f>
        <v/>
      </c>
      <c r="H137" s="50" t="str">
        <f t="shared" si="7"/>
        <v/>
      </c>
      <c r="I137" s="58" t="str">
        <f t="shared" si="8"/>
        <v/>
      </c>
    </row>
    <row r="138" spans="1:9" x14ac:dyDescent="0.45">
      <c r="A138" s="44" t="str">
        <f t="shared" si="6"/>
        <v/>
      </c>
      <c r="B138" s="40" t="str">
        <f>IF(顧客!B136&lt;&gt;"",顧客!B136,"")</f>
        <v/>
      </c>
      <c r="C138" s="42" t="str">
        <f>IF(顧客!C136&lt;&gt;0,顧客!C136,"")</f>
        <v/>
      </c>
      <c r="D138" s="41" t="str">
        <f>IF(顧客!E136&lt;&gt;0,顧客!E136,"")</f>
        <v/>
      </c>
      <c r="E138" s="41" t="str">
        <f>IF(顧客!F136&lt;&gt;0,顧客!F136,"")</f>
        <v/>
      </c>
      <c r="F138" s="43" t="str">
        <f>IF(D138="","",SUMIF(見積D!ナンバーD,$D138,見積D!見積数D))</f>
        <v/>
      </c>
      <c r="G138" s="43" t="str">
        <f>IF(D138="","",SUMIF(実績D!ナンバー13D,$D138,実績D!見積数13D))</f>
        <v/>
      </c>
      <c r="H138" s="50" t="str">
        <f t="shared" si="7"/>
        <v/>
      </c>
      <c r="I138" s="58" t="str">
        <f t="shared" si="8"/>
        <v/>
      </c>
    </row>
    <row r="139" spans="1:9" x14ac:dyDescent="0.45">
      <c r="A139" s="44" t="str">
        <f t="shared" si="6"/>
        <v/>
      </c>
      <c r="B139" s="40" t="str">
        <f>IF(顧客!B137&lt;&gt;"",顧客!B137,"")</f>
        <v/>
      </c>
      <c r="C139" s="42" t="str">
        <f>IF(顧客!C137&lt;&gt;0,顧客!C137,"")</f>
        <v/>
      </c>
      <c r="D139" s="41" t="str">
        <f>IF(顧客!E137&lt;&gt;0,顧客!E137,"")</f>
        <v/>
      </c>
      <c r="E139" s="41" t="str">
        <f>IF(顧客!F137&lt;&gt;0,顧客!F137,"")</f>
        <v/>
      </c>
      <c r="F139" s="43" t="str">
        <f>IF(D139="","",SUMIF(見積D!ナンバーD,$D139,見積D!見積数D))</f>
        <v/>
      </c>
      <c r="G139" s="43" t="str">
        <f>IF(D139="","",SUMIF(実績D!ナンバー13D,$D139,実績D!見積数13D))</f>
        <v/>
      </c>
      <c r="H139" s="50" t="str">
        <f t="shared" si="7"/>
        <v/>
      </c>
      <c r="I139" s="58" t="str">
        <f t="shared" si="8"/>
        <v/>
      </c>
    </row>
    <row r="140" spans="1:9" x14ac:dyDescent="0.45">
      <c r="A140" s="44" t="str">
        <f t="shared" si="6"/>
        <v/>
      </c>
      <c r="B140" s="40" t="str">
        <f>IF(顧客!B138&lt;&gt;"",顧客!B138,"")</f>
        <v/>
      </c>
      <c r="C140" s="42" t="str">
        <f>IF(顧客!C138&lt;&gt;0,顧客!C138,"")</f>
        <v/>
      </c>
      <c r="D140" s="41" t="str">
        <f>IF(顧客!E138&lt;&gt;0,顧客!E138,"")</f>
        <v/>
      </c>
      <c r="E140" s="41" t="str">
        <f>IF(顧客!F138&lt;&gt;0,顧客!F138,"")</f>
        <v/>
      </c>
      <c r="F140" s="43" t="str">
        <f>IF(D140="","",SUMIF(見積D!ナンバーD,$D140,見積D!見積数D))</f>
        <v/>
      </c>
      <c r="G140" s="43" t="str">
        <f>IF(D140="","",SUMIF(実績D!ナンバー13D,$D140,実績D!見積数13D))</f>
        <v/>
      </c>
      <c r="H140" s="50" t="str">
        <f t="shared" si="7"/>
        <v/>
      </c>
      <c r="I140" s="58" t="str">
        <f t="shared" si="8"/>
        <v/>
      </c>
    </row>
    <row r="141" spans="1:9" x14ac:dyDescent="0.45">
      <c r="A141" s="44" t="str">
        <f t="shared" si="6"/>
        <v/>
      </c>
      <c r="B141" s="40" t="str">
        <f>IF(顧客!B139&lt;&gt;"",顧客!B139,"")</f>
        <v/>
      </c>
      <c r="C141" s="42" t="str">
        <f>IF(顧客!C139&lt;&gt;0,顧客!C139,"")</f>
        <v/>
      </c>
      <c r="D141" s="41" t="str">
        <f>IF(顧客!E139&lt;&gt;0,顧客!E139,"")</f>
        <v/>
      </c>
      <c r="E141" s="41" t="str">
        <f>IF(顧客!F139&lt;&gt;0,顧客!F139,"")</f>
        <v/>
      </c>
      <c r="F141" s="43" t="str">
        <f>IF(D141="","",SUMIF(見積D!ナンバーD,$D141,見積D!見積数D))</f>
        <v/>
      </c>
      <c r="G141" s="43" t="str">
        <f>IF(D141="","",SUMIF(実績D!ナンバー13D,$D141,実績D!見積数13D))</f>
        <v/>
      </c>
      <c r="H141" s="50" t="str">
        <f t="shared" si="7"/>
        <v/>
      </c>
      <c r="I141" s="58" t="str">
        <f t="shared" si="8"/>
        <v/>
      </c>
    </row>
    <row r="142" spans="1:9" x14ac:dyDescent="0.45">
      <c r="A142" s="44" t="str">
        <f t="shared" si="6"/>
        <v/>
      </c>
      <c r="B142" s="40" t="str">
        <f>IF(顧客!B140&lt;&gt;"",顧客!B140,"")</f>
        <v/>
      </c>
      <c r="C142" s="42" t="str">
        <f>IF(顧客!C140&lt;&gt;0,顧客!C140,"")</f>
        <v/>
      </c>
      <c r="D142" s="41" t="str">
        <f>IF(顧客!E140&lt;&gt;0,顧客!E140,"")</f>
        <v/>
      </c>
      <c r="E142" s="41" t="str">
        <f>IF(顧客!F140&lt;&gt;0,顧客!F140,"")</f>
        <v/>
      </c>
      <c r="F142" s="43" t="str">
        <f>IF(D142="","",SUMIF(見積D!ナンバーD,$D142,見積D!見積数D))</f>
        <v/>
      </c>
      <c r="G142" s="43" t="str">
        <f>IF(D142="","",SUMIF(実績D!ナンバー13D,$D142,実績D!見積数13D))</f>
        <v/>
      </c>
      <c r="H142" s="50" t="str">
        <f t="shared" si="7"/>
        <v/>
      </c>
      <c r="I142" s="58" t="str">
        <f t="shared" si="8"/>
        <v/>
      </c>
    </row>
    <row r="143" spans="1:9" x14ac:dyDescent="0.45">
      <c r="A143" s="44" t="str">
        <f t="shared" si="6"/>
        <v/>
      </c>
      <c r="B143" s="40" t="str">
        <f>IF(顧客!B141&lt;&gt;"",顧客!B141,"")</f>
        <v/>
      </c>
      <c r="C143" s="42" t="str">
        <f>IF(顧客!C141&lt;&gt;0,顧客!C141,"")</f>
        <v/>
      </c>
      <c r="D143" s="41" t="str">
        <f>IF(顧客!E141&lt;&gt;0,顧客!E141,"")</f>
        <v/>
      </c>
      <c r="E143" s="41" t="str">
        <f>IF(顧客!F141&lt;&gt;0,顧客!F141,"")</f>
        <v/>
      </c>
      <c r="F143" s="43" t="str">
        <f>IF(D143="","",SUMIF(見積D!ナンバーD,$D143,見積D!見積数D))</f>
        <v/>
      </c>
      <c r="G143" s="43" t="str">
        <f>IF(D143="","",SUMIF(実績D!ナンバー13D,$D143,実績D!見積数13D))</f>
        <v/>
      </c>
      <c r="H143" s="50" t="str">
        <f t="shared" si="7"/>
        <v/>
      </c>
      <c r="I143" s="58" t="str">
        <f t="shared" si="8"/>
        <v/>
      </c>
    </row>
    <row r="144" spans="1:9" x14ac:dyDescent="0.45">
      <c r="A144" s="44" t="str">
        <f t="shared" si="6"/>
        <v/>
      </c>
      <c r="B144" s="40" t="str">
        <f>IF(顧客!B142&lt;&gt;"",顧客!B142,"")</f>
        <v/>
      </c>
      <c r="C144" s="42" t="str">
        <f>IF(顧客!C142&lt;&gt;0,顧客!C142,"")</f>
        <v/>
      </c>
      <c r="D144" s="41" t="str">
        <f>IF(顧客!E142&lt;&gt;0,顧客!E142,"")</f>
        <v/>
      </c>
      <c r="E144" s="41" t="str">
        <f>IF(顧客!F142&lt;&gt;0,顧客!F142,"")</f>
        <v/>
      </c>
      <c r="F144" s="43" t="str">
        <f>IF(D144="","",SUMIF(見積D!ナンバーD,$D144,見積D!見積数D))</f>
        <v/>
      </c>
      <c r="G144" s="43" t="str">
        <f>IF(D144="","",SUMIF(実績D!ナンバー13D,$D144,実績D!見積数13D))</f>
        <v/>
      </c>
      <c r="H144" s="50" t="str">
        <f t="shared" si="7"/>
        <v/>
      </c>
      <c r="I144" s="58" t="str">
        <f t="shared" si="8"/>
        <v/>
      </c>
    </row>
    <row r="145" spans="1:9" x14ac:dyDescent="0.45">
      <c r="A145" s="44" t="str">
        <f t="shared" si="6"/>
        <v/>
      </c>
      <c r="B145" s="40" t="str">
        <f>IF(顧客!B143&lt;&gt;"",顧客!B143,"")</f>
        <v/>
      </c>
      <c r="C145" s="42" t="str">
        <f>IF(顧客!C143&lt;&gt;0,顧客!C143,"")</f>
        <v/>
      </c>
      <c r="D145" s="41" t="str">
        <f>IF(顧客!E143&lt;&gt;0,顧客!E143,"")</f>
        <v/>
      </c>
      <c r="E145" s="41" t="str">
        <f>IF(顧客!F143&lt;&gt;0,顧客!F143,"")</f>
        <v/>
      </c>
      <c r="F145" s="43" t="str">
        <f>IF(D145="","",SUMIF(見積D!ナンバーD,$D145,見積D!見積数D))</f>
        <v/>
      </c>
      <c r="G145" s="43" t="str">
        <f>IF(D145="","",SUMIF(実績D!ナンバー13D,$D145,実績D!見積数13D))</f>
        <v/>
      </c>
      <c r="H145" s="50" t="str">
        <f t="shared" si="7"/>
        <v/>
      </c>
      <c r="I145" s="58" t="str">
        <f t="shared" si="8"/>
        <v/>
      </c>
    </row>
    <row r="146" spans="1:9" x14ac:dyDescent="0.45">
      <c r="A146" s="44" t="str">
        <f t="shared" si="6"/>
        <v/>
      </c>
      <c r="B146" s="40" t="str">
        <f>IF(顧客!B144&lt;&gt;"",顧客!B144,"")</f>
        <v/>
      </c>
      <c r="C146" s="42" t="str">
        <f>IF(顧客!C144&lt;&gt;0,顧客!C144,"")</f>
        <v/>
      </c>
      <c r="D146" s="41" t="str">
        <f>IF(顧客!E144&lt;&gt;0,顧客!E144,"")</f>
        <v/>
      </c>
      <c r="E146" s="41" t="str">
        <f>IF(顧客!F144&lt;&gt;0,顧客!F144,"")</f>
        <v/>
      </c>
      <c r="F146" s="43" t="str">
        <f>IF(D146="","",SUMIF(見積D!ナンバーD,$D146,見積D!見積数D))</f>
        <v/>
      </c>
      <c r="G146" s="43" t="str">
        <f>IF(D146="","",SUMIF(実績D!ナンバー13D,$D146,実績D!見積数13D))</f>
        <v/>
      </c>
      <c r="H146" s="50" t="str">
        <f t="shared" si="7"/>
        <v/>
      </c>
      <c r="I146" s="58" t="str">
        <f t="shared" si="8"/>
        <v/>
      </c>
    </row>
    <row r="147" spans="1:9" x14ac:dyDescent="0.45">
      <c r="A147" s="44" t="str">
        <f t="shared" si="6"/>
        <v/>
      </c>
      <c r="B147" s="40" t="str">
        <f>IF(顧客!B145&lt;&gt;"",顧客!B145,"")</f>
        <v/>
      </c>
      <c r="C147" s="42" t="str">
        <f>IF(顧客!C145&lt;&gt;0,顧客!C145,"")</f>
        <v/>
      </c>
      <c r="D147" s="41" t="str">
        <f>IF(顧客!E145&lt;&gt;0,顧客!E145,"")</f>
        <v/>
      </c>
      <c r="E147" s="41" t="str">
        <f>IF(顧客!F145&lt;&gt;0,顧客!F145,"")</f>
        <v/>
      </c>
      <c r="F147" s="43" t="str">
        <f>IF(D147="","",SUMIF(見積D!ナンバーD,$D147,見積D!見積数D))</f>
        <v/>
      </c>
      <c r="G147" s="43" t="str">
        <f>IF(D147="","",SUMIF(実績D!ナンバー13D,$D147,実績D!見積数13D))</f>
        <v/>
      </c>
      <c r="H147" s="50" t="str">
        <f t="shared" si="7"/>
        <v/>
      </c>
      <c r="I147" s="58" t="str">
        <f t="shared" si="8"/>
        <v/>
      </c>
    </row>
    <row r="148" spans="1:9" x14ac:dyDescent="0.45">
      <c r="A148" s="44" t="str">
        <f t="shared" si="6"/>
        <v/>
      </c>
      <c r="B148" s="40" t="str">
        <f>IF(顧客!B146&lt;&gt;"",顧客!B146,"")</f>
        <v/>
      </c>
      <c r="C148" s="42" t="str">
        <f>IF(顧客!C146&lt;&gt;0,顧客!C146,"")</f>
        <v/>
      </c>
      <c r="D148" s="41" t="str">
        <f>IF(顧客!E146&lt;&gt;0,顧客!E146,"")</f>
        <v/>
      </c>
      <c r="E148" s="41" t="str">
        <f>IF(顧客!F146&lt;&gt;0,顧客!F146,"")</f>
        <v/>
      </c>
      <c r="F148" s="43" t="str">
        <f>IF(D148="","",SUMIF(見積D!ナンバーD,$D148,見積D!見積数D))</f>
        <v/>
      </c>
      <c r="G148" s="43" t="str">
        <f>IF(D148="","",SUMIF(実績D!ナンバー13D,$D148,実績D!見積数13D))</f>
        <v/>
      </c>
      <c r="H148" s="50" t="str">
        <f t="shared" si="7"/>
        <v/>
      </c>
      <c r="I148" s="58" t="str">
        <f t="shared" si="8"/>
        <v/>
      </c>
    </row>
    <row r="149" spans="1:9" x14ac:dyDescent="0.45">
      <c r="A149" s="44" t="str">
        <f t="shared" si="6"/>
        <v/>
      </c>
      <c r="B149" s="40" t="str">
        <f>IF(顧客!B147&lt;&gt;"",顧客!B147,"")</f>
        <v/>
      </c>
      <c r="C149" s="42" t="str">
        <f>IF(顧客!C147&lt;&gt;0,顧客!C147,"")</f>
        <v/>
      </c>
      <c r="D149" s="41" t="str">
        <f>IF(顧客!E147&lt;&gt;0,顧客!E147,"")</f>
        <v/>
      </c>
      <c r="E149" s="41" t="str">
        <f>IF(顧客!F147&lt;&gt;0,顧客!F147,"")</f>
        <v/>
      </c>
      <c r="F149" s="43" t="str">
        <f>IF(D149="","",SUMIF(見積D!ナンバーD,$D149,見積D!見積数D))</f>
        <v/>
      </c>
      <c r="G149" s="43" t="str">
        <f>IF(D149="","",SUMIF(実績D!ナンバー13D,$D149,実績D!見積数13D))</f>
        <v/>
      </c>
      <c r="H149" s="50" t="str">
        <f t="shared" si="7"/>
        <v/>
      </c>
      <c r="I149" s="58" t="str">
        <f t="shared" si="8"/>
        <v/>
      </c>
    </row>
    <row r="150" spans="1:9" x14ac:dyDescent="0.45">
      <c r="A150" s="44" t="str">
        <f t="shared" si="6"/>
        <v/>
      </c>
      <c r="B150" s="40" t="str">
        <f>IF(顧客!B148&lt;&gt;"",顧客!B148,"")</f>
        <v/>
      </c>
      <c r="C150" s="42" t="str">
        <f>IF(顧客!C148&lt;&gt;0,顧客!C148,"")</f>
        <v/>
      </c>
      <c r="D150" s="41" t="str">
        <f>IF(顧客!E148&lt;&gt;0,顧客!E148,"")</f>
        <v/>
      </c>
      <c r="E150" s="41" t="str">
        <f>IF(顧客!F148&lt;&gt;0,顧客!F148,"")</f>
        <v/>
      </c>
      <c r="F150" s="43" t="str">
        <f>IF(D150="","",SUMIF(見積D!ナンバーD,$D150,見積D!見積数D))</f>
        <v/>
      </c>
      <c r="G150" s="43" t="str">
        <f>IF(D150="","",SUMIF(実績D!ナンバー13D,$D150,実績D!見積数13D))</f>
        <v/>
      </c>
      <c r="H150" s="50" t="str">
        <f t="shared" si="7"/>
        <v/>
      </c>
      <c r="I150" s="58" t="str">
        <f t="shared" si="8"/>
        <v/>
      </c>
    </row>
    <row r="151" spans="1:9" x14ac:dyDescent="0.45">
      <c r="A151" s="44" t="str">
        <f t="shared" si="6"/>
        <v/>
      </c>
      <c r="B151" s="40" t="str">
        <f>IF(顧客!B149&lt;&gt;"",顧客!B149,"")</f>
        <v/>
      </c>
      <c r="C151" s="42" t="str">
        <f>IF(顧客!C149&lt;&gt;0,顧客!C149,"")</f>
        <v/>
      </c>
      <c r="D151" s="41" t="str">
        <f>IF(顧客!E149&lt;&gt;0,顧客!E149,"")</f>
        <v/>
      </c>
      <c r="E151" s="41" t="str">
        <f>IF(顧客!F149&lt;&gt;0,顧客!F149,"")</f>
        <v/>
      </c>
      <c r="F151" s="43" t="str">
        <f>IF(D151="","",SUMIF(見積D!ナンバーD,$D151,見積D!見積数D))</f>
        <v/>
      </c>
      <c r="G151" s="43" t="str">
        <f>IF(D151="","",SUMIF(実績D!ナンバー13D,$D151,実績D!見積数13D))</f>
        <v/>
      </c>
      <c r="H151" s="50" t="str">
        <f t="shared" si="7"/>
        <v/>
      </c>
      <c r="I151" s="58" t="str">
        <f t="shared" si="8"/>
        <v/>
      </c>
    </row>
    <row r="152" spans="1:9" x14ac:dyDescent="0.45">
      <c r="A152" s="44" t="str">
        <f t="shared" si="6"/>
        <v/>
      </c>
      <c r="B152" s="40" t="str">
        <f>IF(顧客!B150&lt;&gt;"",顧客!B150,"")</f>
        <v/>
      </c>
      <c r="C152" s="42" t="str">
        <f>IF(顧客!C150&lt;&gt;0,顧客!C150,"")</f>
        <v/>
      </c>
      <c r="D152" s="41" t="str">
        <f>IF(顧客!E150&lt;&gt;0,顧客!E150,"")</f>
        <v/>
      </c>
      <c r="E152" s="41" t="str">
        <f>IF(顧客!F150&lt;&gt;0,顧客!F150,"")</f>
        <v/>
      </c>
      <c r="F152" s="43" t="str">
        <f>IF(D152="","",SUMIF(見積D!ナンバーD,$D152,見積D!見積数D))</f>
        <v/>
      </c>
      <c r="G152" s="43" t="str">
        <f>IF(D152="","",SUMIF(実績D!ナンバー13D,$D152,実績D!見積数13D))</f>
        <v/>
      </c>
      <c r="H152" s="50" t="str">
        <f t="shared" si="7"/>
        <v/>
      </c>
      <c r="I152" s="58" t="str">
        <f t="shared" si="8"/>
        <v/>
      </c>
    </row>
    <row r="153" spans="1:9" x14ac:dyDescent="0.45">
      <c r="A153" s="44" t="str">
        <f t="shared" si="6"/>
        <v/>
      </c>
      <c r="B153" s="40" t="str">
        <f>IF(顧客!B151&lt;&gt;"",顧客!B151,"")</f>
        <v/>
      </c>
      <c r="C153" s="42" t="str">
        <f>IF(顧客!C151&lt;&gt;0,顧客!C151,"")</f>
        <v/>
      </c>
      <c r="D153" s="41" t="str">
        <f>IF(顧客!E151&lt;&gt;0,顧客!E151,"")</f>
        <v/>
      </c>
      <c r="E153" s="41" t="str">
        <f>IF(顧客!F151&lt;&gt;0,顧客!F151,"")</f>
        <v/>
      </c>
      <c r="F153" s="43" t="str">
        <f>IF(D153="","",SUMIF(見積D!ナンバーD,$D153,見積D!見積数D))</f>
        <v/>
      </c>
      <c r="G153" s="43" t="str">
        <f>IF(D153="","",SUMIF(実績D!ナンバー13D,$D153,実績D!見積数13D))</f>
        <v/>
      </c>
      <c r="H153" s="50" t="str">
        <f t="shared" si="7"/>
        <v/>
      </c>
      <c r="I153" s="58" t="str">
        <f t="shared" si="8"/>
        <v/>
      </c>
    </row>
    <row r="154" spans="1:9" x14ac:dyDescent="0.45">
      <c r="A154" s="44" t="str">
        <f t="shared" si="6"/>
        <v/>
      </c>
      <c r="B154" s="40" t="str">
        <f>IF(顧客!B152&lt;&gt;"",顧客!B152,"")</f>
        <v/>
      </c>
      <c r="C154" s="42" t="str">
        <f>IF(顧客!C152&lt;&gt;0,顧客!C152,"")</f>
        <v/>
      </c>
      <c r="D154" s="41" t="str">
        <f>IF(顧客!E152&lt;&gt;0,顧客!E152,"")</f>
        <v/>
      </c>
      <c r="E154" s="41" t="str">
        <f>IF(顧客!F152&lt;&gt;0,顧客!F152,"")</f>
        <v/>
      </c>
      <c r="F154" s="43" t="str">
        <f>IF(D154="","",SUMIF(見積D!ナンバーD,$D154,見積D!見積数D))</f>
        <v/>
      </c>
      <c r="G154" s="43" t="str">
        <f>IF(D154="","",SUMIF(実績D!ナンバー13D,$D154,実績D!見積数13D))</f>
        <v/>
      </c>
      <c r="H154" s="50" t="str">
        <f t="shared" si="7"/>
        <v/>
      </c>
      <c r="I154" s="58" t="str">
        <f t="shared" si="8"/>
        <v/>
      </c>
    </row>
    <row r="155" spans="1:9" x14ac:dyDescent="0.45">
      <c r="A155" s="44" t="str">
        <f t="shared" si="6"/>
        <v/>
      </c>
      <c r="B155" s="40" t="str">
        <f>IF(顧客!B153&lt;&gt;"",顧客!B153,"")</f>
        <v/>
      </c>
      <c r="C155" s="42" t="str">
        <f>IF(顧客!C153&lt;&gt;0,顧客!C153,"")</f>
        <v/>
      </c>
      <c r="D155" s="41" t="str">
        <f>IF(顧客!E153&lt;&gt;0,顧客!E153,"")</f>
        <v/>
      </c>
      <c r="E155" s="41" t="str">
        <f>IF(顧客!F153&lt;&gt;0,顧客!F153,"")</f>
        <v/>
      </c>
      <c r="F155" s="43" t="str">
        <f>IF(D155="","",SUMIF(見積D!ナンバーD,$D155,見積D!見積数D))</f>
        <v/>
      </c>
      <c r="G155" s="43" t="str">
        <f>IF(D155="","",SUMIF(実績D!ナンバー13D,$D155,実績D!見積数13D))</f>
        <v/>
      </c>
      <c r="H155" s="50" t="str">
        <f t="shared" si="7"/>
        <v/>
      </c>
      <c r="I155" s="58" t="str">
        <f t="shared" si="8"/>
        <v/>
      </c>
    </row>
    <row r="156" spans="1:9" x14ac:dyDescent="0.45">
      <c r="A156" s="44" t="str">
        <f t="shared" si="6"/>
        <v/>
      </c>
      <c r="B156" s="40" t="str">
        <f>IF(顧客!B154&lt;&gt;"",顧客!B154,"")</f>
        <v/>
      </c>
      <c r="C156" s="42" t="str">
        <f>IF(顧客!C154&lt;&gt;0,顧客!C154,"")</f>
        <v/>
      </c>
      <c r="D156" s="41" t="str">
        <f>IF(顧客!E154&lt;&gt;0,顧客!E154,"")</f>
        <v/>
      </c>
      <c r="E156" s="41" t="str">
        <f>IF(顧客!F154&lt;&gt;0,顧客!F154,"")</f>
        <v/>
      </c>
      <c r="F156" s="43" t="str">
        <f>IF(D156="","",SUMIF(見積D!ナンバーD,$D156,見積D!見積数D))</f>
        <v/>
      </c>
      <c r="G156" s="43" t="str">
        <f>IF(D156="","",SUMIF(実績D!ナンバー13D,$D156,実績D!見積数13D))</f>
        <v/>
      </c>
      <c r="H156" s="50" t="str">
        <f t="shared" si="7"/>
        <v/>
      </c>
      <c r="I156" s="58" t="str">
        <f t="shared" si="8"/>
        <v/>
      </c>
    </row>
    <row r="157" spans="1:9" x14ac:dyDescent="0.45">
      <c r="A157" s="44" t="str">
        <f t="shared" si="6"/>
        <v/>
      </c>
      <c r="B157" s="40" t="str">
        <f>IF(顧客!B155&lt;&gt;"",顧客!B155,"")</f>
        <v/>
      </c>
      <c r="C157" s="42" t="str">
        <f>IF(顧客!C155&lt;&gt;0,顧客!C155,"")</f>
        <v/>
      </c>
      <c r="D157" s="41" t="str">
        <f>IF(顧客!E155&lt;&gt;0,顧客!E155,"")</f>
        <v/>
      </c>
      <c r="E157" s="41" t="str">
        <f>IF(顧客!F155&lt;&gt;0,顧客!F155,"")</f>
        <v/>
      </c>
      <c r="F157" s="43" t="str">
        <f>IF(D157="","",SUMIF(見積D!ナンバーD,$D157,見積D!見積数D))</f>
        <v/>
      </c>
      <c r="G157" s="43" t="str">
        <f>IF(D157="","",SUMIF(実績D!ナンバー13D,$D157,実績D!見積数13D))</f>
        <v/>
      </c>
      <c r="H157" s="50" t="str">
        <f t="shared" si="7"/>
        <v/>
      </c>
      <c r="I157" s="58" t="str">
        <f t="shared" si="8"/>
        <v/>
      </c>
    </row>
    <row r="158" spans="1:9" x14ac:dyDescent="0.45">
      <c r="A158" s="44" t="str">
        <f t="shared" si="6"/>
        <v/>
      </c>
      <c r="B158" s="40" t="str">
        <f>IF(顧客!B156&lt;&gt;"",顧客!B156,"")</f>
        <v/>
      </c>
      <c r="C158" s="42" t="str">
        <f>IF(顧客!C156&lt;&gt;0,顧客!C156,"")</f>
        <v/>
      </c>
      <c r="D158" s="41" t="str">
        <f>IF(顧客!E156&lt;&gt;0,顧客!E156,"")</f>
        <v/>
      </c>
      <c r="E158" s="41" t="str">
        <f>IF(顧客!F156&lt;&gt;0,顧客!F156,"")</f>
        <v/>
      </c>
      <c r="F158" s="43" t="str">
        <f>IF(D158="","",SUMIF(見積D!ナンバーD,$D158,見積D!見積数D))</f>
        <v/>
      </c>
      <c r="G158" s="43" t="str">
        <f>IF(D158="","",SUMIF(実績D!ナンバー13D,$D158,実績D!見積数13D))</f>
        <v/>
      </c>
      <c r="H158" s="50" t="str">
        <f t="shared" si="7"/>
        <v/>
      </c>
      <c r="I158" s="58" t="str">
        <f t="shared" si="8"/>
        <v/>
      </c>
    </row>
    <row r="159" spans="1:9" x14ac:dyDescent="0.45">
      <c r="A159" s="44" t="str">
        <f t="shared" si="6"/>
        <v/>
      </c>
      <c r="B159" s="40" t="str">
        <f>IF(顧客!B157&lt;&gt;"",顧客!B157,"")</f>
        <v/>
      </c>
      <c r="C159" s="42" t="str">
        <f>IF(顧客!C157&lt;&gt;0,顧客!C157,"")</f>
        <v/>
      </c>
      <c r="D159" s="41" t="str">
        <f>IF(顧客!E157&lt;&gt;0,顧客!E157,"")</f>
        <v/>
      </c>
      <c r="E159" s="41" t="str">
        <f>IF(顧客!F157&lt;&gt;0,顧客!F157,"")</f>
        <v/>
      </c>
      <c r="F159" s="43" t="str">
        <f>IF(D159="","",SUMIF(見積D!ナンバーD,$D159,見積D!見積数D))</f>
        <v/>
      </c>
      <c r="G159" s="43" t="str">
        <f>IF(D159="","",SUMIF(実績D!ナンバー13D,$D159,実績D!見積数13D))</f>
        <v/>
      </c>
      <c r="H159" s="50" t="str">
        <f t="shared" si="7"/>
        <v/>
      </c>
      <c r="I159" s="58" t="str">
        <f t="shared" si="8"/>
        <v/>
      </c>
    </row>
    <row r="160" spans="1:9" x14ac:dyDescent="0.45">
      <c r="A160" s="44" t="str">
        <f t="shared" si="6"/>
        <v/>
      </c>
      <c r="B160" s="40" t="str">
        <f>IF(顧客!B158&lt;&gt;"",顧客!B158,"")</f>
        <v/>
      </c>
      <c r="C160" s="42" t="str">
        <f>IF(顧客!C158&lt;&gt;0,顧客!C158,"")</f>
        <v/>
      </c>
      <c r="D160" s="41" t="str">
        <f>IF(顧客!E158&lt;&gt;0,顧客!E158,"")</f>
        <v/>
      </c>
      <c r="E160" s="41" t="str">
        <f>IF(顧客!F158&lt;&gt;0,顧客!F158,"")</f>
        <v/>
      </c>
      <c r="F160" s="43" t="str">
        <f>IF(D160="","",SUMIF(見積D!ナンバーD,$D160,見積D!見積数D))</f>
        <v/>
      </c>
      <c r="G160" s="43" t="str">
        <f>IF(D160="","",SUMIF(実績D!ナンバー13D,$D160,実績D!見積数13D))</f>
        <v/>
      </c>
      <c r="H160" s="50" t="str">
        <f t="shared" si="7"/>
        <v/>
      </c>
      <c r="I160" s="58" t="str">
        <f t="shared" si="8"/>
        <v/>
      </c>
    </row>
    <row r="161" spans="1:9" x14ac:dyDescent="0.45">
      <c r="A161" s="44" t="str">
        <f t="shared" si="6"/>
        <v/>
      </c>
      <c r="B161" s="40" t="str">
        <f>IF(顧客!B159&lt;&gt;"",顧客!B159,"")</f>
        <v/>
      </c>
      <c r="C161" s="42" t="str">
        <f>IF(顧客!C159&lt;&gt;0,顧客!C159,"")</f>
        <v/>
      </c>
      <c r="D161" s="41" t="str">
        <f>IF(顧客!E159&lt;&gt;0,顧客!E159,"")</f>
        <v/>
      </c>
      <c r="E161" s="41" t="str">
        <f>IF(顧客!F159&lt;&gt;0,顧客!F159,"")</f>
        <v/>
      </c>
      <c r="F161" s="43" t="str">
        <f>IF(D161="","",SUMIF(見積D!ナンバーD,$D161,見積D!見積数D))</f>
        <v/>
      </c>
      <c r="G161" s="43" t="str">
        <f>IF(D161="","",SUMIF(実績D!ナンバー13D,$D161,実績D!見積数13D))</f>
        <v/>
      </c>
      <c r="H161" s="50" t="str">
        <f t="shared" si="7"/>
        <v/>
      </c>
      <c r="I161" s="58" t="str">
        <f t="shared" si="8"/>
        <v/>
      </c>
    </row>
    <row r="162" spans="1:9" x14ac:dyDescent="0.45">
      <c r="A162" s="44" t="str">
        <f t="shared" si="6"/>
        <v/>
      </c>
      <c r="B162" s="40" t="str">
        <f>IF(顧客!B160&lt;&gt;"",顧客!B160,"")</f>
        <v/>
      </c>
      <c r="C162" s="42" t="str">
        <f>IF(顧客!C160&lt;&gt;0,顧客!C160,"")</f>
        <v/>
      </c>
      <c r="D162" s="41" t="str">
        <f>IF(顧客!E160&lt;&gt;0,顧客!E160,"")</f>
        <v/>
      </c>
      <c r="E162" s="41" t="str">
        <f>IF(顧客!F160&lt;&gt;0,顧客!F160,"")</f>
        <v/>
      </c>
      <c r="F162" s="43" t="str">
        <f>IF(D162="","",SUMIF(見積D!ナンバーD,$D162,見積D!見積数D))</f>
        <v/>
      </c>
      <c r="G162" s="43" t="str">
        <f>IF(D162="","",SUMIF(実績D!ナンバー13D,$D162,実績D!見積数13D))</f>
        <v/>
      </c>
      <c r="H162" s="50" t="str">
        <f t="shared" si="7"/>
        <v/>
      </c>
      <c r="I162" s="58" t="str">
        <f t="shared" si="8"/>
        <v/>
      </c>
    </row>
    <row r="163" spans="1:9" x14ac:dyDescent="0.45">
      <c r="A163" s="44" t="str">
        <f t="shared" si="6"/>
        <v/>
      </c>
      <c r="B163" s="40" t="str">
        <f>IF(顧客!B161&lt;&gt;"",顧客!B161,"")</f>
        <v/>
      </c>
      <c r="C163" s="42" t="str">
        <f>IF(顧客!C161&lt;&gt;0,顧客!C161,"")</f>
        <v/>
      </c>
      <c r="D163" s="41" t="str">
        <f>IF(顧客!E161&lt;&gt;0,顧客!E161,"")</f>
        <v/>
      </c>
      <c r="E163" s="41" t="str">
        <f>IF(顧客!F161&lt;&gt;0,顧客!F161,"")</f>
        <v/>
      </c>
      <c r="F163" s="43" t="str">
        <f>IF(D163="","",SUMIF(見積D!ナンバーD,$D163,見積D!見積数D))</f>
        <v/>
      </c>
      <c r="G163" s="43" t="str">
        <f>IF(D163="","",SUMIF(実績D!ナンバー13D,$D163,実績D!見積数13D))</f>
        <v/>
      </c>
      <c r="H163" s="50" t="str">
        <f t="shared" si="7"/>
        <v/>
      </c>
      <c r="I163" s="58" t="str">
        <f t="shared" si="8"/>
        <v/>
      </c>
    </row>
    <row r="164" spans="1:9" x14ac:dyDescent="0.45">
      <c r="A164" s="44" t="str">
        <f t="shared" si="6"/>
        <v/>
      </c>
      <c r="B164" s="40" t="str">
        <f>IF(顧客!B162&lt;&gt;"",顧客!B162,"")</f>
        <v/>
      </c>
      <c r="C164" s="42" t="str">
        <f>IF(顧客!C162&lt;&gt;0,顧客!C162,"")</f>
        <v/>
      </c>
      <c r="D164" s="41" t="str">
        <f>IF(顧客!E162&lt;&gt;0,顧客!E162,"")</f>
        <v/>
      </c>
      <c r="E164" s="41" t="str">
        <f>IF(顧客!F162&lt;&gt;0,顧客!F162,"")</f>
        <v/>
      </c>
      <c r="F164" s="43" t="str">
        <f>IF(D164="","",SUMIF(見積D!ナンバーD,$D164,見積D!見積数D))</f>
        <v/>
      </c>
      <c r="G164" s="43" t="str">
        <f>IF(D164="","",SUMIF(実績D!ナンバー13D,$D164,実績D!見積数13D))</f>
        <v/>
      </c>
      <c r="H164" s="50" t="str">
        <f t="shared" si="7"/>
        <v/>
      </c>
      <c r="I164" s="58" t="str">
        <f t="shared" si="8"/>
        <v/>
      </c>
    </row>
    <row r="165" spans="1:9" x14ac:dyDescent="0.45">
      <c r="A165" s="44" t="str">
        <f t="shared" si="6"/>
        <v/>
      </c>
      <c r="B165" s="40" t="str">
        <f>IF(顧客!B163&lt;&gt;"",顧客!B163,"")</f>
        <v/>
      </c>
      <c r="C165" s="42" t="str">
        <f>IF(顧客!C163&lt;&gt;0,顧客!C163,"")</f>
        <v/>
      </c>
      <c r="D165" s="41" t="str">
        <f>IF(顧客!E163&lt;&gt;0,顧客!E163,"")</f>
        <v/>
      </c>
      <c r="E165" s="41" t="str">
        <f>IF(顧客!F163&lt;&gt;0,顧客!F163,"")</f>
        <v/>
      </c>
      <c r="F165" s="43" t="str">
        <f>IF(D165="","",SUMIF(見積D!ナンバーD,$D165,見積D!見積数D))</f>
        <v/>
      </c>
      <c r="G165" s="43" t="str">
        <f>IF(D165="","",SUMIF(実績D!ナンバー13D,$D165,実績D!見積数13D))</f>
        <v/>
      </c>
      <c r="H165" s="50" t="str">
        <f t="shared" si="7"/>
        <v/>
      </c>
      <c r="I165" s="58" t="str">
        <f t="shared" si="8"/>
        <v/>
      </c>
    </row>
    <row r="166" spans="1:9" x14ac:dyDescent="0.45">
      <c r="A166" s="44" t="str">
        <f t="shared" si="6"/>
        <v/>
      </c>
      <c r="B166" s="40" t="str">
        <f>IF(顧客!B164&lt;&gt;"",顧客!B164,"")</f>
        <v/>
      </c>
      <c r="C166" s="42" t="str">
        <f>IF(顧客!C164&lt;&gt;0,顧客!C164,"")</f>
        <v/>
      </c>
      <c r="D166" s="41" t="str">
        <f>IF(顧客!E164&lt;&gt;0,顧客!E164,"")</f>
        <v/>
      </c>
      <c r="E166" s="41" t="str">
        <f>IF(顧客!F164&lt;&gt;0,顧客!F164,"")</f>
        <v/>
      </c>
      <c r="F166" s="43" t="str">
        <f>IF(D166="","",SUMIF(見積D!ナンバーD,$D166,見積D!見積数D))</f>
        <v/>
      </c>
      <c r="G166" s="43" t="str">
        <f>IF(D166="","",SUMIF(実績D!ナンバー13D,$D166,実績D!見積数13D))</f>
        <v/>
      </c>
      <c r="H166" s="50" t="str">
        <f t="shared" si="7"/>
        <v/>
      </c>
      <c r="I166" s="58" t="str">
        <f t="shared" si="8"/>
        <v/>
      </c>
    </row>
    <row r="167" spans="1:9" x14ac:dyDescent="0.45">
      <c r="A167" s="44" t="str">
        <f t="shared" si="6"/>
        <v/>
      </c>
      <c r="B167" s="40" t="str">
        <f>IF(顧客!B165&lt;&gt;"",顧客!B165,"")</f>
        <v/>
      </c>
      <c r="C167" s="42" t="str">
        <f>IF(顧客!C165&lt;&gt;0,顧客!C165,"")</f>
        <v/>
      </c>
      <c r="D167" s="41" t="str">
        <f>IF(顧客!E165&lt;&gt;0,顧客!E165,"")</f>
        <v/>
      </c>
      <c r="E167" s="41" t="str">
        <f>IF(顧客!F165&lt;&gt;0,顧客!F165,"")</f>
        <v/>
      </c>
      <c r="F167" s="43" t="str">
        <f>IF(D167="","",SUMIF(見積D!ナンバーD,$D167,見積D!見積数D))</f>
        <v/>
      </c>
      <c r="G167" s="43" t="str">
        <f>IF(D167="","",SUMIF(実績D!ナンバー13D,$D167,実績D!見積数13D))</f>
        <v/>
      </c>
      <c r="H167" s="50" t="str">
        <f t="shared" si="7"/>
        <v/>
      </c>
      <c r="I167" s="58" t="str">
        <f t="shared" si="8"/>
        <v/>
      </c>
    </row>
    <row r="168" spans="1:9" x14ac:dyDescent="0.45">
      <c r="A168" s="44" t="str">
        <f t="shared" si="6"/>
        <v/>
      </c>
      <c r="B168" s="40" t="str">
        <f>IF(顧客!B166&lt;&gt;"",顧客!B166,"")</f>
        <v/>
      </c>
      <c r="C168" s="42" t="str">
        <f>IF(顧客!C166&lt;&gt;0,顧客!C166,"")</f>
        <v/>
      </c>
      <c r="D168" s="41" t="str">
        <f>IF(顧客!E166&lt;&gt;0,顧客!E166,"")</f>
        <v/>
      </c>
      <c r="E168" s="41" t="str">
        <f>IF(顧客!F166&lt;&gt;0,顧客!F166,"")</f>
        <v/>
      </c>
      <c r="F168" s="43" t="str">
        <f>IF(D168="","",SUMIF(見積D!ナンバーD,$D168,見積D!見積数D))</f>
        <v/>
      </c>
      <c r="G168" s="43" t="str">
        <f>IF(D168="","",SUMIF(実績D!ナンバー13D,$D168,実績D!見積数13D))</f>
        <v/>
      </c>
      <c r="H168" s="50" t="str">
        <f t="shared" si="7"/>
        <v/>
      </c>
      <c r="I168" s="58" t="str">
        <f t="shared" si="8"/>
        <v/>
      </c>
    </row>
    <row r="169" spans="1:9" x14ac:dyDescent="0.45">
      <c r="A169" s="44" t="str">
        <f t="shared" si="6"/>
        <v/>
      </c>
      <c r="B169" s="40" t="str">
        <f>IF(顧客!B167&lt;&gt;"",顧客!B167,"")</f>
        <v/>
      </c>
      <c r="C169" s="42" t="str">
        <f>IF(顧客!C167&lt;&gt;0,顧客!C167,"")</f>
        <v/>
      </c>
      <c r="D169" s="41" t="str">
        <f>IF(顧客!E167&lt;&gt;0,顧客!E167,"")</f>
        <v/>
      </c>
      <c r="E169" s="41" t="str">
        <f>IF(顧客!F167&lt;&gt;0,顧客!F167,"")</f>
        <v/>
      </c>
      <c r="F169" s="43" t="str">
        <f>IF(D169="","",SUMIF(見積D!ナンバーD,$D169,見積D!見積数D))</f>
        <v/>
      </c>
      <c r="G169" s="43" t="str">
        <f>IF(D169="","",SUMIF(実績D!ナンバー13D,$D169,実績D!見積数13D))</f>
        <v/>
      </c>
      <c r="H169" s="50" t="str">
        <f t="shared" si="7"/>
        <v/>
      </c>
      <c r="I169" s="58" t="str">
        <f t="shared" si="8"/>
        <v/>
      </c>
    </row>
    <row r="170" spans="1:9" x14ac:dyDescent="0.45">
      <c r="A170" s="44" t="str">
        <f t="shared" si="6"/>
        <v/>
      </c>
      <c r="B170" s="40" t="str">
        <f>IF(顧客!B168&lt;&gt;"",顧客!B168,"")</f>
        <v/>
      </c>
      <c r="C170" s="42" t="str">
        <f>IF(顧客!C168&lt;&gt;0,顧客!C168,"")</f>
        <v/>
      </c>
      <c r="D170" s="41" t="str">
        <f>IF(顧客!E168&lt;&gt;0,顧客!E168,"")</f>
        <v/>
      </c>
      <c r="E170" s="41" t="str">
        <f>IF(顧客!F168&lt;&gt;0,顧客!F168,"")</f>
        <v/>
      </c>
      <c r="F170" s="43" t="str">
        <f>IF(D170="","",SUMIF(見積D!ナンバーD,$D170,見積D!見積数D))</f>
        <v/>
      </c>
      <c r="G170" s="43" t="str">
        <f>IF(D170="","",SUMIF(実績D!ナンバー13D,$D170,実績D!見積数13D))</f>
        <v/>
      </c>
      <c r="H170" s="50" t="str">
        <f t="shared" si="7"/>
        <v/>
      </c>
      <c r="I170" s="58" t="str">
        <f t="shared" si="8"/>
        <v/>
      </c>
    </row>
    <row r="171" spans="1:9" x14ac:dyDescent="0.45">
      <c r="A171" s="44" t="str">
        <f t="shared" si="6"/>
        <v/>
      </c>
      <c r="B171" s="40" t="str">
        <f>IF(顧客!B169&lt;&gt;"",顧客!B169,"")</f>
        <v/>
      </c>
      <c r="C171" s="42" t="str">
        <f>IF(顧客!C169&lt;&gt;0,顧客!C169,"")</f>
        <v/>
      </c>
      <c r="D171" s="41" t="str">
        <f>IF(顧客!E169&lt;&gt;0,顧客!E169,"")</f>
        <v/>
      </c>
      <c r="E171" s="41" t="str">
        <f>IF(顧客!F169&lt;&gt;0,顧客!F169,"")</f>
        <v/>
      </c>
      <c r="F171" s="43" t="str">
        <f>IF(D171="","",SUMIF(見積D!ナンバーD,$D171,見積D!見積数D))</f>
        <v/>
      </c>
      <c r="G171" s="43" t="str">
        <f>IF(D171="","",SUMIF(実績D!ナンバー13D,$D171,実績D!見積数13D))</f>
        <v/>
      </c>
      <c r="H171" s="50" t="str">
        <f t="shared" si="7"/>
        <v/>
      </c>
      <c r="I171" s="58" t="str">
        <f t="shared" si="8"/>
        <v/>
      </c>
    </row>
    <row r="172" spans="1:9" x14ac:dyDescent="0.45">
      <c r="A172" s="44" t="str">
        <f t="shared" si="6"/>
        <v/>
      </c>
      <c r="B172" s="40" t="str">
        <f>IF(顧客!B170&lt;&gt;"",顧客!B170,"")</f>
        <v/>
      </c>
      <c r="C172" s="42" t="str">
        <f>IF(顧客!C170&lt;&gt;0,顧客!C170,"")</f>
        <v/>
      </c>
      <c r="D172" s="41" t="str">
        <f>IF(顧客!E170&lt;&gt;0,顧客!E170,"")</f>
        <v/>
      </c>
      <c r="E172" s="41" t="str">
        <f>IF(顧客!F170&lt;&gt;0,顧客!F170,"")</f>
        <v/>
      </c>
      <c r="F172" s="43" t="str">
        <f>IF(D172="","",SUMIF(見積D!ナンバーD,$D172,見積D!見積数D))</f>
        <v/>
      </c>
      <c r="G172" s="43" t="str">
        <f>IF(D172="","",SUMIF(実績D!ナンバー13D,$D172,実績D!見積数13D))</f>
        <v/>
      </c>
      <c r="H172" s="50" t="str">
        <f t="shared" si="7"/>
        <v/>
      </c>
      <c r="I172" s="58" t="str">
        <f t="shared" si="8"/>
        <v/>
      </c>
    </row>
    <row r="173" spans="1:9" x14ac:dyDescent="0.45">
      <c r="A173" s="44" t="str">
        <f t="shared" si="6"/>
        <v/>
      </c>
      <c r="B173" s="40" t="str">
        <f>IF(顧客!B171&lt;&gt;"",顧客!B171,"")</f>
        <v/>
      </c>
      <c r="C173" s="42" t="str">
        <f>IF(顧客!C171&lt;&gt;0,顧客!C171,"")</f>
        <v/>
      </c>
      <c r="D173" s="41" t="str">
        <f>IF(顧客!E171&lt;&gt;0,顧客!E171,"")</f>
        <v/>
      </c>
      <c r="E173" s="41" t="str">
        <f>IF(顧客!F171&lt;&gt;0,顧客!F171,"")</f>
        <v/>
      </c>
      <c r="F173" s="43" t="str">
        <f>IF(D173="","",SUMIF(見積D!ナンバーD,$D173,見積D!見積数D))</f>
        <v/>
      </c>
      <c r="G173" s="43" t="str">
        <f>IF(D173="","",SUMIF(実績D!ナンバー13D,$D173,実績D!見積数13D))</f>
        <v/>
      </c>
      <c r="H173" s="50" t="str">
        <f t="shared" si="7"/>
        <v/>
      </c>
      <c r="I173" s="58" t="str">
        <f t="shared" si="8"/>
        <v/>
      </c>
    </row>
    <row r="174" spans="1:9" x14ac:dyDescent="0.45">
      <c r="A174" s="44" t="str">
        <f t="shared" si="6"/>
        <v/>
      </c>
      <c r="B174" s="40" t="str">
        <f>IF(顧客!B172&lt;&gt;"",顧客!B172,"")</f>
        <v/>
      </c>
      <c r="C174" s="42" t="str">
        <f>IF(顧客!C172&lt;&gt;0,顧客!C172,"")</f>
        <v/>
      </c>
      <c r="D174" s="41" t="str">
        <f>IF(顧客!E172&lt;&gt;0,顧客!E172,"")</f>
        <v/>
      </c>
      <c r="E174" s="41" t="str">
        <f>IF(顧客!F172&lt;&gt;0,顧客!F172,"")</f>
        <v/>
      </c>
      <c r="F174" s="43" t="str">
        <f>IF(D174="","",SUMIF(見積D!ナンバーD,$D174,見積D!見積数D))</f>
        <v/>
      </c>
      <c r="G174" s="43" t="str">
        <f>IF(D174="","",SUMIF(実績D!ナンバー13D,$D174,実績D!見積数13D))</f>
        <v/>
      </c>
      <c r="H174" s="50" t="str">
        <f t="shared" si="7"/>
        <v/>
      </c>
      <c r="I174" s="58" t="str">
        <f t="shared" si="8"/>
        <v/>
      </c>
    </row>
    <row r="175" spans="1:9" x14ac:dyDescent="0.45">
      <c r="A175" s="44" t="str">
        <f t="shared" si="6"/>
        <v/>
      </c>
      <c r="B175" s="40" t="str">
        <f>IF(顧客!B173&lt;&gt;"",顧客!B173,"")</f>
        <v/>
      </c>
      <c r="C175" s="42" t="str">
        <f>IF(顧客!C173&lt;&gt;0,顧客!C173,"")</f>
        <v/>
      </c>
      <c r="D175" s="41" t="str">
        <f>IF(顧客!E173&lt;&gt;0,顧客!E173,"")</f>
        <v/>
      </c>
      <c r="E175" s="41" t="str">
        <f>IF(顧客!F173&lt;&gt;0,顧客!F173,"")</f>
        <v/>
      </c>
      <c r="F175" s="43" t="str">
        <f>IF(D175="","",SUMIF(見積D!ナンバーD,$D175,見積D!見積数D))</f>
        <v/>
      </c>
      <c r="G175" s="43" t="str">
        <f>IF(D175="","",SUMIF(実績D!ナンバー13D,$D175,実績D!見積数13D))</f>
        <v/>
      </c>
      <c r="H175" s="50" t="str">
        <f t="shared" si="7"/>
        <v/>
      </c>
      <c r="I175" s="58" t="str">
        <f t="shared" si="8"/>
        <v/>
      </c>
    </row>
    <row r="176" spans="1:9" x14ac:dyDescent="0.45">
      <c r="A176" s="44" t="str">
        <f t="shared" si="6"/>
        <v/>
      </c>
      <c r="B176" s="40" t="str">
        <f>IF(顧客!B174&lt;&gt;"",顧客!B174,"")</f>
        <v/>
      </c>
      <c r="C176" s="42" t="str">
        <f>IF(顧客!C174&lt;&gt;0,顧客!C174,"")</f>
        <v/>
      </c>
      <c r="D176" s="41" t="str">
        <f>IF(顧客!E174&lt;&gt;0,顧客!E174,"")</f>
        <v/>
      </c>
      <c r="E176" s="41" t="str">
        <f>IF(顧客!F174&lt;&gt;0,顧客!F174,"")</f>
        <v/>
      </c>
      <c r="F176" s="43" t="str">
        <f>IF(D176="","",SUMIF(見積D!ナンバーD,$D176,見積D!見積数D))</f>
        <v/>
      </c>
      <c r="G176" s="43" t="str">
        <f>IF(D176="","",SUMIF(実績D!ナンバー13D,$D176,実績D!見積数13D))</f>
        <v/>
      </c>
      <c r="H176" s="50" t="str">
        <f t="shared" si="7"/>
        <v/>
      </c>
      <c r="I176" s="58" t="str">
        <f t="shared" si="8"/>
        <v/>
      </c>
    </row>
    <row r="177" spans="1:9" x14ac:dyDescent="0.45">
      <c r="A177" s="44" t="str">
        <f t="shared" si="6"/>
        <v/>
      </c>
      <c r="B177" s="40" t="str">
        <f>IF(顧客!B175&lt;&gt;"",顧客!B175,"")</f>
        <v/>
      </c>
      <c r="C177" s="42" t="str">
        <f>IF(顧客!C175&lt;&gt;0,顧客!C175,"")</f>
        <v/>
      </c>
      <c r="D177" s="41" t="str">
        <f>IF(顧客!E175&lt;&gt;0,顧客!E175,"")</f>
        <v/>
      </c>
      <c r="E177" s="41" t="str">
        <f>IF(顧客!F175&lt;&gt;0,顧客!F175,"")</f>
        <v/>
      </c>
      <c r="F177" s="43" t="str">
        <f>IF(D177="","",SUMIF(見積D!ナンバーD,$D177,見積D!見積数D))</f>
        <v/>
      </c>
      <c r="G177" s="43" t="str">
        <f>IF(D177="","",SUMIF(実績D!ナンバー13D,$D177,実績D!見積数13D))</f>
        <v/>
      </c>
      <c r="H177" s="50" t="str">
        <f t="shared" si="7"/>
        <v/>
      </c>
      <c r="I177" s="58" t="str">
        <f t="shared" si="8"/>
        <v/>
      </c>
    </row>
    <row r="178" spans="1:9" x14ac:dyDescent="0.45">
      <c r="A178" s="44" t="str">
        <f t="shared" si="6"/>
        <v/>
      </c>
      <c r="B178" s="40" t="str">
        <f>IF(顧客!B176&lt;&gt;"",顧客!B176,"")</f>
        <v/>
      </c>
      <c r="C178" s="42" t="str">
        <f>IF(顧客!C176&lt;&gt;0,顧客!C176,"")</f>
        <v/>
      </c>
      <c r="D178" s="41" t="str">
        <f>IF(顧客!E176&lt;&gt;0,顧客!E176,"")</f>
        <v/>
      </c>
      <c r="E178" s="41" t="str">
        <f>IF(顧客!F176&lt;&gt;0,顧客!F176,"")</f>
        <v/>
      </c>
      <c r="F178" s="43" t="str">
        <f>IF(D178="","",SUMIF(見積D!ナンバーD,$D178,見積D!見積数D))</f>
        <v/>
      </c>
      <c r="G178" s="43" t="str">
        <f>IF(D178="","",SUMIF(実績D!ナンバー13D,$D178,実績D!見積数13D))</f>
        <v/>
      </c>
      <c r="H178" s="50" t="str">
        <f t="shared" si="7"/>
        <v/>
      </c>
      <c r="I178" s="58" t="str">
        <f t="shared" si="8"/>
        <v/>
      </c>
    </row>
    <row r="179" spans="1:9" x14ac:dyDescent="0.45">
      <c r="A179" s="44" t="str">
        <f t="shared" si="6"/>
        <v/>
      </c>
      <c r="B179" s="40" t="str">
        <f>IF(顧客!B177&lt;&gt;"",顧客!B177,"")</f>
        <v/>
      </c>
      <c r="C179" s="42" t="str">
        <f>IF(顧客!C177&lt;&gt;0,顧客!C177,"")</f>
        <v/>
      </c>
      <c r="D179" s="41" t="str">
        <f>IF(顧客!E177&lt;&gt;0,顧客!E177,"")</f>
        <v/>
      </c>
      <c r="E179" s="41" t="str">
        <f>IF(顧客!F177&lt;&gt;0,顧客!F177,"")</f>
        <v/>
      </c>
      <c r="F179" s="43" t="str">
        <f>IF(D179="","",SUMIF(見積D!ナンバーD,$D179,見積D!見積数D))</f>
        <v/>
      </c>
      <c r="G179" s="43" t="str">
        <f>IF(D179="","",SUMIF(実績D!ナンバー13D,$D179,実績D!見積数13D))</f>
        <v/>
      </c>
      <c r="H179" s="50" t="str">
        <f t="shared" si="7"/>
        <v/>
      </c>
      <c r="I179" s="58" t="str">
        <f t="shared" si="8"/>
        <v/>
      </c>
    </row>
    <row r="180" spans="1:9" x14ac:dyDescent="0.45">
      <c r="A180" s="44" t="str">
        <f t="shared" si="6"/>
        <v/>
      </c>
      <c r="B180" s="40" t="str">
        <f>IF(顧客!B178&lt;&gt;"",顧客!B178,"")</f>
        <v/>
      </c>
      <c r="C180" s="42" t="str">
        <f>IF(顧客!C178&lt;&gt;0,顧客!C178,"")</f>
        <v/>
      </c>
      <c r="D180" s="41" t="str">
        <f>IF(顧客!E178&lt;&gt;0,顧客!E178,"")</f>
        <v/>
      </c>
      <c r="E180" s="41" t="str">
        <f>IF(顧客!F178&lt;&gt;0,顧客!F178,"")</f>
        <v/>
      </c>
      <c r="F180" s="43" t="str">
        <f>IF(D180="","",SUMIF(見積D!ナンバーD,$D180,見積D!見積数D))</f>
        <v/>
      </c>
      <c r="G180" s="43" t="str">
        <f>IF(D180="","",SUMIF(実績D!ナンバー13D,$D180,実績D!見積数13D))</f>
        <v/>
      </c>
      <c r="H180" s="50" t="str">
        <f t="shared" si="7"/>
        <v/>
      </c>
      <c r="I180" s="58" t="str">
        <f t="shared" si="8"/>
        <v/>
      </c>
    </row>
    <row r="181" spans="1:9" x14ac:dyDescent="0.45">
      <c r="A181" s="44" t="str">
        <f t="shared" si="6"/>
        <v/>
      </c>
      <c r="B181" s="40" t="str">
        <f>IF(顧客!B179&lt;&gt;"",顧客!B179,"")</f>
        <v/>
      </c>
      <c r="C181" s="42" t="str">
        <f>IF(顧客!C179&lt;&gt;0,顧客!C179,"")</f>
        <v/>
      </c>
      <c r="D181" s="41" t="str">
        <f>IF(顧客!E179&lt;&gt;0,顧客!E179,"")</f>
        <v/>
      </c>
      <c r="E181" s="41" t="str">
        <f>IF(顧客!F179&lt;&gt;0,顧客!F179,"")</f>
        <v/>
      </c>
      <c r="F181" s="43" t="str">
        <f>IF(D181="","",SUMIF(見積D!ナンバーD,$D181,見積D!見積数D))</f>
        <v/>
      </c>
      <c r="G181" s="43" t="str">
        <f>IF(D181="","",SUMIF(実績D!ナンバー13D,$D181,実績D!見積数13D))</f>
        <v/>
      </c>
      <c r="H181" s="50" t="str">
        <f t="shared" si="7"/>
        <v/>
      </c>
      <c r="I181" s="58" t="str">
        <f t="shared" si="8"/>
        <v/>
      </c>
    </row>
    <row r="182" spans="1:9" x14ac:dyDescent="0.45">
      <c r="A182" s="44" t="str">
        <f t="shared" si="6"/>
        <v/>
      </c>
      <c r="B182" s="40" t="str">
        <f>IF(顧客!B180&lt;&gt;"",顧客!B180,"")</f>
        <v/>
      </c>
      <c r="C182" s="42" t="str">
        <f>IF(顧客!C180&lt;&gt;0,顧客!C180,"")</f>
        <v/>
      </c>
      <c r="D182" s="41" t="str">
        <f>IF(顧客!E180&lt;&gt;0,顧客!E180,"")</f>
        <v/>
      </c>
      <c r="E182" s="41" t="str">
        <f>IF(顧客!F180&lt;&gt;0,顧客!F180,"")</f>
        <v/>
      </c>
      <c r="F182" s="43" t="str">
        <f>IF(D182="","",SUMIF(見積D!ナンバーD,$D182,見積D!見積数D))</f>
        <v/>
      </c>
      <c r="G182" s="43" t="str">
        <f>IF(D182="","",SUMIF(実績D!ナンバー13D,$D182,実績D!見積数13D))</f>
        <v/>
      </c>
      <c r="H182" s="50" t="str">
        <f t="shared" si="7"/>
        <v/>
      </c>
      <c r="I182" s="58" t="str">
        <f t="shared" si="8"/>
        <v/>
      </c>
    </row>
    <row r="183" spans="1:9" x14ac:dyDescent="0.45">
      <c r="A183" s="44" t="str">
        <f t="shared" si="6"/>
        <v/>
      </c>
      <c r="B183" s="40" t="str">
        <f>IF(顧客!B181&lt;&gt;"",顧客!B181,"")</f>
        <v/>
      </c>
      <c r="C183" s="42" t="str">
        <f>IF(顧客!C181&lt;&gt;0,顧客!C181,"")</f>
        <v/>
      </c>
      <c r="D183" s="41" t="str">
        <f>IF(顧客!E181&lt;&gt;0,顧客!E181,"")</f>
        <v/>
      </c>
      <c r="E183" s="41" t="str">
        <f>IF(顧客!F181&lt;&gt;0,顧客!F181,"")</f>
        <v/>
      </c>
      <c r="F183" s="43" t="str">
        <f>IF(D183="","",SUMIF(見積D!ナンバーD,$D183,見積D!見積数D))</f>
        <v/>
      </c>
      <c r="G183" s="43" t="str">
        <f>IF(D183="","",SUMIF(実績D!ナンバー13D,$D183,実績D!見積数13D))</f>
        <v/>
      </c>
      <c r="H183" s="50" t="str">
        <f t="shared" si="7"/>
        <v/>
      </c>
      <c r="I183" s="58" t="str">
        <f t="shared" si="8"/>
        <v/>
      </c>
    </row>
    <row r="184" spans="1:9" x14ac:dyDescent="0.45">
      <c r="A184" s="44" t="str">
        <f t="shared" si="6"/>
        <v/>
      </c>
      <c r="B184" s="40" t="str">
        <f>IF(顧客!B182&lt;&gt;"",顧客!B182,"")</f>
        <v/>
      </c>
      <c r="C184" s="42" t="str">
        <f>IF(顧客!C182&lt;&gt;0,顧客!C182,"")</f>
        <v/>
      </c>
      <c r="D184" s="41" t="str">
        <f>IF(顧客!E182&lt;&gt;0,顧客!E182,"")</f>
        <v/>
      </c>
      <c r="E184" s="41" t="str">
        <f>IF(顧客!F182&lt;&gt;0,顧客!F182,"")</f>
        <v/>
      </c>
      <c r="F184" s="43" t="str">
        <f>IF(D184="","",SUMIF(見積D!ナンバーD,$D184,見積D!見積数D))</f>
        <v/>
      </c>
      <c r="G184" s="43" t="str">
        <f>IF(D184="","",SUMIF(実績D!ナンバー13D,$D184,実績D!見積数13D))</f>
        <v/>
      </c>
      <c r="H184" s="50" t="str">
        <f t="shared" si="7"/>
        <v/>
      </c>
      <c r="I184" s="58" t="str">
        <f t="shared" si="8"/>
        <v/>
      </c>
    </row>
    <row r="185" spans="1:9" x14ac:dyDescent="0.45">
      <c r="A185" s="44" t="str">
        <f t="shared" si="6"/>
        <v/>
      </c>
      <c r="B185" s="40" t="str">
        <f>IF(顧客!B183&lt;&gt;"",顧客!B183,"")</f>
        <v/>
      </c>
      <c r="C185" s="42" t="str">
        <f>IF(顧客!C183&lt;&gt;0,顧客!C183,"")</f>
        <v/>
      </c>
      <c r="D185" s="41" t="str">
        <f>IF(顧客!E183&lt;&gt;0,顧客!E183,"")</f>
        <v/>
      </c>
      <c r="E185" s="41" t="str">
        <f>IF(顧客!F183&lt;&gt;0,顧客!F183,"")</f>
        <v/>
      </c>
      <c r="F185" s="43" t="str">
        <f>IF(D185="","",SUMIF(見積D!ナンバーD,$D185,見積D!見積数D))</f>
        <v/>
      </c>
      <c r="G185" s="43" t="str">
        <f>IF(D185="","",SUMIF(実績D!ナンバー13D,$D185,実績D!見積数13D))</f>
        <v/>
      </c>
      <c r="H185" s="50" t="str">
        <f t="shared" si="7"/>
        <v/>
      </c>
      <c r="I185" s="58" t="str">
        <f t="shared" si="8"/>
        <v/>
      </c>
    </row>
    <row r="186" spans="1:9" x14ac:dyDescent="0.45">
      <c r="A186" s="44" t="str">
        <f t="shared" si="6"/>
        <v/>
      </c>
      <c r="B186" s="40" t="str">
        <f>IF(顧客!B184&lt;&gt;"",顧客!B184,"")</f>
        <v/>
      </c>
      <c r="C186" s="42" t="str">
        <f>IF(顧客!C184&lt;&gt;0,顧客!C184,"")</f>
        <v/>
      </c>
      <c r="D186" s="41" t="str">
        <f>IF(顧客!E184&lt;&gt;0,顧客!E184,"")</f>
        <v/>
      </c>
      <c r="E186" s="41" t="str">
        <f>IF(顧客!F184&lt;&gt;0,顧客!F184,"")</f>
        <v/>
      </c>
      <c r="F186" s="43" t="str">
        <f>IF(D186="","",SUMIF(見積D!ナンバーD,$D186,見積D!見積数D))</f>
        <v/>
      </c>
      <c r="G186" s="43" t="str">
        <f>IF(D186="","",SUMIF(実績D!ナンバー13D,$D186,実績D!見積数13D))</f>
        <v/>
      </c>
      <c r="H186" s="50" t="str">
        <f t="shared" si="7"/>
        <v/>
      </c>
      <c r="I186" s="58" t="str">
        <f t="shared" si="8"/>
        <v/>
      </c>
    </row>
    <row r="187" spans="1:9" x14ac:dyDescent="0.45">
      <c r="A187" s="44" t="str">
        <f t="shared" si="6"/>
        <v/>
      </c>
      <c r="B187" s="40" t="str">
        <f>IF(顧客!B185&lt;&gt;"",顧客!B185,"")</f>
        <v/>
      </c>
      <c r="C187" s="42" t="str">
        <f>IF(顧客!C185&lt;&gt;0,顧客!C185,"")</f>
        <v/>
      </c>
      <c r="D187" s="41" t="str">
        <f>IF(顧客!E185&lt;&gt;0,顧客!E185,"")</f>
        <v/>
      </c>
      <c r="E187" s="41" t="str">
        <f>IF(顧客!F185&lt;&gt;0,顧客!F185,"")</f>
        <v/>
      </c>
      <c r="F187" s="43" t="str">
        <f>IF(D187="","",SUMIF(見積D!ナンバーD,$D187,見積D!見積数D))</f>
        <v/>
      </c>
      <c r="G187" s="43" t="str">
        <f>IF(D187="","",SUMIF(実績D!ナンバー13D,$D187,実績D!見積数13D))</f>
        <v/>
      </c>
      <c r="H187" s="50" t="str">
        <f t="shared" si="7"/>
        <v/>
      </c>
      <c r="I187" s="58" t="str">
        <f t="shared" si="8"/>
        <v/>
      </c>
    </row>
    <row r="188" spans="1:9" x14ac:dyDescent="0.45">
      <c r="A188" s="44" t="str">
        <f t="shared" si="6"/>
        <v/>
      </c>
      <c r="B188" s="40" t="str">
        <f>IF(顧客!B186&lt;&gt;"",顧客!B186,"")</f>
        <v/>
      </c>
      <c r="C188" s="42" t="str">
        <f>IF(顧客!C186&lt;&gt;0,顧客!C186,"")</f>
        <v/>
      </c>
      <c r="D188" s="41" t="str">
        <f>IF(顧客!E186&lt;&gt;0,顧客!E186,"")</f>
        <v/>
      </c>
      <c r="E188" s="41" t="str">
        <f>IF(顧客!F186&lt;&gt;0,顧客!F186,"")</f>
        <v/>
      </c>
      <c r="F188" s="43" t="str">
        <f>IF(D188="","",SUMIF(見積D!ナンバーD,$D188,見積D!見積数D))</f>
        <v/>
      </c>
      <c r="G188" s="43" t="str">
        <f>IF(D188="","",SUMIF(実績D!ナンバー13D,$D188,実績D!見積数13D))</f>
        <v/>
      </c>
      <c r="H188" s="50" t="str">
        <f t="shared" si="7"/>
        <v/>
      </c>
      <c r="I188" s="58" t="str">
        <f t="shared" si="8"/>
        <v/>
      </c>
    </row>
    <row r="189" spans="1:9" x14ac:dyDescent="0.45">
      <c r="A189" s="44" t="str">
        <f t="shared" si="6"/>
        <v/>
      </c>
      <c r="B189" s="40" t="str">
        <f>IF(顧客!B187&lt;&gt;"",顧客!B187,"")</f>
        <v/>
      </c>
      <c r="C189" s="42" t="str">
        <f>IF(顧客!C187&lt;&gt;0,顧客!C187,"")</f>
        <v/>
      </c>
      <c r="D189" s="41" t="str">
        <f>IF(顧客!E187&lt;&gt;0,顧客!E187,"")</f>
        <v/>
      </c>
      <c r="E189" s="41" t="str">
        <f>IF(顧客!F187&lt;&gt;0,顧客!F187,"")</f>
        <v/>
      </c>
      <c r="F189" s="43" t="str">
        <f>IF(D189="","",SUMIF(見積D!ナンバーD,$D189,見積D!見積数D))</f>
        <v/>
      </c>
      <c r="G189" s="43" t="str">
        <f>IF(D189="","",SUMIF(実績D!ナンバー13D,$D189,実績D!見積数13D))</f>
        <v/>
      </c>
      <c r="H189" s="50" t="str">
        <f t="shared" si="7"/>
        <v/>
      </c>
      <c r="I189" s="58" t="str">
        <f t="shared" si="8"/>
        <v/>
      </c>
    </row>
    <row r="190" spans="1:9" x14ac:dyDescent="0.45">
      <c r="A190" s="44" t="str">
        <f t="shared" si="6"/>
        <v/>
      </c>
      <c r="B190" s="40" t="str">
        <f>IF(顧客!B188&lt;&gt;"",顧客!B188,"")</f>
        <v/>
      </c>
      <c r="C190" s="42" t="str">
        <f>IF(顧客!C188&lt;&gt;0,顧客!C188,"")</f>
        <v/>
      </c>
      <c r="D190" s="41" t="str">
        <f>IF(顧客!E188&lt;&gt;0,顧客!E188,"")</f>
        <v/>
      </c>
      <c r="E190" s="41" t="str">
        <f>IF(顧客!F188&lt;&gt;0,顧客!F188,"")</f>
        <v/>
      </c>
      <c r="F190" s="43" t="str">
        <f>IF(D190="","",SUMIF(見積D!ナンバーD,$D190,見積D!見積数D))</f>
        <v/>
      </c>
      <c r="G190" s="43" t="str">
        <f>IF(D190="","",SUMIF(実績D!ナンバー13D,$D190,実績D!見積数13D))</f>
        <v/>
      </c>
      <c r="H190" s="50" t="str">
        <f t="shared" si="7"/>
        <v/>
      </c>
      <c r="I190" s="58" t="str">
        <f t="shared" si="8"/>
        <v/>
      </c>
    </row>
    <row r="191" spans="1:9" x14ac:dyDescent="0.45">
      <c r="A191" s="44" t="str">
        <f t="shared" si="6"/>
        <v/>
      </c>
      <c r="B191" s="40" t="str">
        <f>IF(顧客!B189&lt;&gt;"",顧客!B189,"")</f>
        <v/>
      </c>
      <c r="C191" s="42" t="str">
        <f>IF(顧客!C189&lt;&gt;0,顧客!C189,"")</f>
        <v/>
      </c>
      <c r="D191" s="41" t="str">
        <f>IF(顧客!E189&lt;&gt;0,顧客!E189,"")</f>
        <v/>
      </c>
      <c r="E191" s="41" t="str">
        <f>IF(顧客!F189&lt;&gt;0,顧客!F189,"")</f>
        <v/>
      </c>
      <c r="F191" s="43" t="str">
        <f>IF(D191="","",SUMIF(見積D!ナンバーD,$D191,見積D!見積数D))</f>
        <v/>
      </c>
      <c r="G191" s="43" t="str">
        <f>IF(D191="","",SUMIF(実績D!ナンバー13D,$D191,実績D!見積数13D))</f>
        <v/>
      </c>
      <c r="H191" s="50" t="str">
        <f t="shared" si="7"/>
        <v/>
      </c>
      <c r="I191" s="58" t="str">
        <f t="shared" si="8"/>
        <v/>
      </c>
    </row>
    <row r="192" spans="1:9" x14ac:dyDescent="0.45">
      <c r="A192" s="44" t="str">
        <f t="shared" si="6"/>
        <v/>
      </c>
      <c r="B192" s="40" t="str">
        <f>IF(顧客!B190&lt;&gt;"",顧客!B190,"")</f>
        <v/>
      </c>
      <c r="C192" s="42" t="str">
        <f>IF(顧客!C190&lt;&gt;0,顧客!C190,"")</f>
        <v/>
      </c>
      <c r="D192" s="41" t="str">
        <f>IF(顧客!E190&lt;&gt;0,顧客!E190,"")</f>
        <v/>
      </c>
      <c r="E192" s="41" t="str">
        <f>IF(顧客!F190&lt;&gt;0,顧客!F190,"")</f>
        <v/>
      </c>
      <c r="F192" s="43" t="str">
        <f>IF(D192="","",SUMIF(見積D!ナンバーD,$D192,見積D!見積数D))</f>
        <v/>
      </c>
      <c r="G192" s="43" t="str">
        <f>IF(D192="","",SUMIF(実績D!ナンバー13D,$D192,実績D!見積数13D))</f>
        <v/>
      </c>
      <c r="H192" s="50" t="str">
        <f t="shared" si="7"/>
        <v/>
      </c>
      <c r="I192" s="58" t="str">
        <f t="shared" si="8"/>
        <v/>
      </c>
    </row>
    <row r="193" spans="1:9" x14ac:dyDescent="0.45">
      <c r="A193" s="44" t="str">
        <f t="shared" si="6"/>
        <v/>
      </c>
      <c r="B193" s="40" t="str">
        <f>IF(顧客!B191&lt;&gt;"",顧客!B191,"")</f>
        <v/>
      </c>
      <c r="C193" s="42" t="str">
        <f>IF(顧客!C191&lt;&gt;0,顧客!C191,"")</f>
        <v/>
      </c>
      <c r="D193" s="41" t="str">
        <f>IF(顧客!E191&lt;&gt;0,顧客!E191,"")</f>
        <v/>
      </c>
      <c r="E193" s="41" t="str">
        <f>IF(顧客!F191&lt;&gt;0,顧客!F191,"")</f>
        <v/>
      </c>
      <c r="F193" s="43" t="str">
        <f>IF(D193="","",SUMIF(見積D!ナンバーD,$D193,見積D!見積数D))</f>
        <v/>
      </c>
      <c r="G193" s="43" t="str">
        <f>IF(D193="","",SUMIF(実績D!ナンバー13D,$D193,実績D!見積数13D))</f>
        <v/>
      </c>
      <c r="H193" s="50" t="str">
        <f t="shared" si="7"/>
        <v/>
      </c>
      <c r="I193" s="58" t="str">
        <f t="shared" si="8"/>
        <v/>
      </c>
    </row>
    <row r="194" spans="1:9" x14ac:dyDescent="0.45">
      <c r="A194" s="44" t="str">
        <f t="shared" si="6"/>
        <v/>
      </c>
      <c r="B194" s="40" t="str">
        <f>IF(顧客!B192&lt;&gt;"",顧客!B192,"")</f>
        <v/>
      </c>
      <c r="C194" s="42" t="str">
        <f>IF(顧客!C192&lt;&gt;0,顧客!C192,"")</f>
        <v/>
      </c>
      <c r="D194" s="41" t="str">
        <f>IF(顧客!E192&lt;&gt;0,顧客!E192,"")</f>
        <v/>
      </c>
      <c r="E194" s="41" t="str">
        <f>IF(顧客!F192&lt;&gt;0,顧客!F192,"")</f>
        <v/>
      </c>
      <c r="F194" s="43" t="str">
        <f>IF(D194="","",SUMIF(見積D!ナンバーD,$D194,見積D!見積数D))</f>
        <v/>
      </c>
      <c r="G194" s="43" t="str">
        <f>IF(D194="","",SUMIF(実績D!ナンバー13D,$D194,実績D!見積数13D))</f>
        <v/>
      </c>
      <c r="H194" s="50" t="str">
        <f t="shared" si="7"/>
        <v/>
      </c>
      <c r="I194" s="58" t="str">
        <f t="shared" si="8"/>
        <v/>
      </c>
    </row>
    <row r="195" spans="1:9" x14ac:dyDescent="0.45">
      <c r="A195" s="44" t="str">
        <f t="shared" si="6"/>
        <v/>
      </c>
      <c r="B195" s="40" t="str">
        <f>IF(顧客!B193&lt;&gt;"",顧客!B193,"")</f>
        <v/>
      </c>
      <c r="C195" s="42" t="str">
        <f>IF(顧客!C193&lt;&gt;0,顧客!C193,"")</f>
        <v/>
      </c>
      <c r="D195" s="41" t="str">
        <f>IF(顧客!E193&lt;&gt;0,顧客!E193,"")</f>
        <v/>
      </c>
      <c r="E195" s="41" t="str">
        <f>IF(顧客!F193&lt;&gt;0,顧客!F193,"")</f>
        <v/>
      </c>
      <c r="F195" s="43" t="str">
        <f>IF(D195="","",SUMIF(見積D!ナンバーD,$D195,見積D!見積数D))</f>
        <v/>
      </c>
      <c r="G195" s="43" t="str">
        <f>IF(D195="","",SUMIF(実績D!ナンバー13D,$D195,実績D!見積数13D))</f>
        <v/>
      </c>
      <c r="H195" s="50" t="str">
        <f t="shared" si="7"/>
        <v/>
      </c>
      <c r="I195" s="58" t="str">
        <f t="shared" si="8"/>
        <v/>
      </c>
    </row>
    <row r="196" spans="1:9" x14ac:dyDescent="0.45">
      <c r="A196" s="44" t="str">
        <f t="shared" si="6"/>
        <v/>
      </c>
      <c r="B196" s="40" t="str">
        <f>IF(顧客!B194&lt;&gt;"",顧客!B194,"")</f>
        <v/>
      </c>
      <c r="C196" s="42" t="str">
        <f>IF(顧客!C194&lt;&gt;0,顧客!C194,"")</f>
        <v/>
      </c>
      <c r="D196" s="41" t="str">
        <f>IF(顧客!E194&lt;&gt;0,顧客!E194,"")</f>
        <v/>
      </c>
      <c r="E196" s="41" t="str">
        <f>IF(顧客!F194&lt;&gt;0,顧客!F194,"")</f>
        <v/>
      </c>
      <c r="F196" s="43" t="str">
        <f>IF(D196="","",SUMIF(見積D!ナンバーD,$D196,見積D!見積数D))</f>
        <v/>
      </c>
      <c r="G196" s="43" t="str">
        <f>IF(D196="","",SUMIF(実績D!ナンバー13D,$D196,実績D!見積数13D))</f>
        <v/>
      </c>
      <c r="H196" s="50" t="str">
        <f t="shared" si="7"/>
        <v/>
      </c>
      <c r="I196" s="58" t="str">
        <f t="shared" si="8"/>
        <v/>
      </c>
    </row>
    <row r="197" spans="1:9" x14ac:dyDescent="0.45">
      <c r="A197" s="44" t="str">
        <f t="shared" ref="A197:A260" si="9">IF(C197="","",A196+1)</f>
        <v/>
      </c>
      <c r="B197" s="40" t="str">
        <f>IF(顧客!B195&lt;&gt;"",顧客!B195,"")</f>
        <v/>
      </c>
      <c r="C197" s="42" t="str">
        <f>IF(顧客!C195&lt;&gt;0,顧客!C195,"")</f>
        <v/>
      </c>
      <c r="D197" s="41" t="str">
        <f>IF(顧客!E195&lt;&gt;0,顧客!E195,"")</f>
        <v/>
      </c>
      <c r="E197" s="41" t="str">
        <f>IF(顧客!F195&lt;&gt;0,顧客!F195,"")</f>
        <v/>
      </c>
      <c r="F197" s="43" t="str">
        <f>IF(D197="","",SUMIF(見積D!ナンバーD,$D197,見積D!見積数D))</f>
        <v/>
      </c>
      <c r="G197" s="43" t="str">
        <f>IF(D197="","",SUMIF(実績D!ナンバー13D,$D197,実績D!見積数13D))</f>
        <v/>
      </c>
      <c r="H197" s="50" t="str">
        <f t="shared" ref="H197:H260" si="10">IF(F197="","",IF(F197=0,"c",IF(G197&gt;0,I197,"b")))</f>
        <v/>
      </c>
      <c r="I197" s="58" t="str">
        <f t="shared" ref="I197:I260" si="11">IF(G197="","",IF(G197&gt;=12,"sa",IF(G197&gt;=6,"aa",IF(G197&gt;=2,"ba",IF(G197=1,"ca","")))))</f>
        <v/>
      </c>
    </row>
    <row r="198" spans="1:9" x14ac:dyDescent="0.45">
      <c r="A198" s="44" t="str">
        <f t="shared" si="9"/>
        <v/>
      </c>
      <c r="B198" s="40" t="str">
        <f>IF(顧客!B196&lt;&gt;"",顧客!B196,"")</f>
        <v/>
      </c>
      <c r="C198" s="42" t="str">
        <f>IF(顧客!C196&lt;&gt;0,顧客!C196,"")</f>
        <v/>
      </c>
      <c r="D198" s="41" t="str">
        <f>IF(顧客!E196&lt;&gt;0,顧客!E196,"")</f>
        <v/>
      </c>
      <c r="E198" s="41" t="str">
        <f>IF(顧客!F196&lt;&gt;0,顧客!F196,"")</f>
        <v/>
      </c>
      <c r="F198" s="43" t="str">
        <f>IF(D198="","",SUMIF(見積D!ナンバーD,$D198,見積D!見積数D))</f>
        <v/>
      </c>
      <c r="G198" s="43" t="str">
        <f>IF(D198="","",SUMIF(実績D!ナンバー13D,$D198,実績D!見積数13D))</f>
        <v/>
      </c>
      <c r="H198" s="50" t="str">
        <f t="shared" si="10"/>
        <v/>
      </c>
      <c r="I198" s="58" t="str">
        <f t="shared" si="11"/>
        <v/>
      </c>
    </row>
    <row r="199" spans="1:9" x14ac:dyDescent="0.45">
      <c r="A199" s="44" t="str">
        <f t="shared" si="9"/>
        <v/>
      </c>
      <c r="B199" s="40" t="str">
        <f>IF(顧客!B197&lt;&gt;"",顧客!B197,"")</f>
        <v/>
      </c>
      <c r="C199" s="42" t="str">
        <f>IF(顧客!C197&lt;&gt;0,顧客!C197,"")</f>
        <v/>
      </c>
      <c r="D199" s="41" t="str">
        <f>IF(顧客!E197&lt;&gt;0,顧客!E197,"")</f>
        <v/>
      </c>
      <c r="E199" s="41" t="str">
        <f>IF(顧客!F197&lt;&gt;0,顧客!F197,"")</f>
        <v/>
      </c>
      <c r="F199" s="43" t="str">
        <f>IF(D199="","",SUMIF(見積D!ナンバーD,$D199,見積D!見積数D))</f>
        <v/>
      </c>
      <c r="G199" s="43" t="str">
        <f>IF(D199="","",SUMIF(実績D!ナンバー13D,$D199,実績D!見積数13D))</f>
        <v/>
      </c>
      <c r="H199" s="50" t="str">
        <f t="shared" si="10"/>
        <v/>
      </c>
      <c r="I199" s="58" t="str">
        <f t="shared" si="11"/>
        <v/>
      </c>
    </row>
    <row r="200" spans="1:9" x14ac:dyDescent="0.45">
      <c r="A200" s="44" t="str">
        <f t="shared" si="9"/>
        <v/>
      </c>
      <c r="B200" s="40" t="str">
        <f>IF(顧客!B198&lt;&gt;"",顧客!B198,"")</f>
        <v/>
      </c>
      <c r="C200" s="42" t="str">
        <f>IF(顧客!C198&lt;&gt;0,顧客!C198,"")</f>
        <v/>
      </c>
      <c r="D200" s="41" t="str">
        <f>IF(顧客!E198&lt;&gt;0,顧客!E198,"")</f>
        <v/>
      </c>
      <c r="E200" s="41" t="str">
        <f>IF(顧客!F198&lt;&gt;0,顧客!F198,"")</f>
        <v/>
      </c>
      <c r="F200" s="43" t="str">
        <f>IF(D200="","",SUMIF(見積D!ナンバーD,$D200,見積D!見積数D))</f>
        <v/>
      </c>
      <c r="G200" s="43" t="str">
        <f>IF(D200="","",SUMIF(実績D!ナンバー13D,$D200,実績D!見積数13D))</f>
        <v/>
      </c>
      <c r="H200" s="50" t="str">
        <f t="shared" si="10"/>
        <v/>
      </c>
      <c r="I200" s="58" t="str">
        <f t="shared" si="11"/>
        <v/>
      </c>
    </row>
    <row r="201" spans="1:9" x14ac:dyDescent="0.45">
      <c r="A201" s="44" t="str">
        <f t="shared" si="9"/>
        <v/>
      </c>
      <c r="B201" s="40" t="str">
        <f>IF(顧客!B199&lt;&gt;"",顧客!B199,"")</f>
        <v/>
      </c>
      <c r="C201" s="42" t="str">
        <f>IF(顧客!C199&lt;&gt;0,顧客!C199,"")</f>
        <v/>
      </c>
      <c r="D201" s="41" t="str">
        <f>IF(顧客!E199&lt;&gt;0,顧客!E199,"")</f>
        <v/>
      </c>
      <c r="E201" s="41" t="str">
        <f>IF(顧客!F199&lt;&gt;0,顧客!F199,"")</f>
        <v/>
      </c>
      <c r="F201" s="43" t="str">
        <f>IF(D201="","",SUMIF(見積D!ナンバーD,$D201,見積D!見積数D))</f>
        <v/>
      </c>
      <c r="G201" s="43" t="str">
        <f>IF(D201="","",SUMIF(実績D!ナンバー13D,$D201,実績D!見積数13D))</f>
        <v/>
      </c>
      <c r="H201" s="50" t="str">
        <f t="shared" si="10"/>
        <v/>
      </c>
      <c r="I201" s="58" t="str">
        <f t="shared" si="11"/>
        <v/>
      </c>
    </row>
    <row r="202" spans="1:9" x14ac:dyDescent="0.45">
      <c r="A202" s="44" t="str">
        <f t="shared" si="9"/>
        <v/>
      </c>
      <c r="B202" s="40" t="str">
        <f>IF(顧客!B200&lt;&gt;"",顧客!B200,"")</f>
        <v/>
      </c>
      <c r="C202" s="42" t="str">
        <f>IF(顧客!C200&lt;&gt;0,顧客!C200,"")</f>
        <v/>
      </c>
      <c r="D202" s="41" t="str">
        <f>IF(顧客!E200&lt;&gt;0,顧客!E200,"")</f>
        <v/>
      </c>
      <c r="E202" s="41" t="str">
        <f>IF(顧客!F200&lt;&gt;0,顧客!F200,"")</f>
        <v/>
      </c>
      <c r="F202" s="43" t="str">
        <f>IF(D202="","",SUMIF(見積D!ナンバーD,$D202,見積D!見積数D))</f>
        <v/>
      </c>
      <c r="G202" s="43" t="str">
        <f>IF(D202="","",SUMIF(実績D!ナンバー13D,$D202,実績D!見積数13D))</f>
        <v/>
      </c>
      <c r="H202" s="50" t="str">
        <f t="shared" si="10"/>
        <v/>
      </c>
      <c r="I202" s="58" t="str">
        <f t="shared" si="11"/>
        <v/>
      </c>
    </row>
    <row r="203" spans="1:9" x14ac:dyDescent="0.45">
      <c r="A203" s="44" t="str">
        <f t="shared" si="9"/>
        <v/>
      </c>
      <c r="B203" s="40" t="str">
        <f>IF(顧客!B201&lt;&gt;"",顧客!B201,"")</f>
        <v/>
      </c>
      <c r="C203" s="42" t="str">
        <f>IF(顧客!C201&lt;&gt;0,顧客!C201,"")</f>
        <v/>
      </c>
      <c r="D203" s="41" t="str">
        <f>IF(顧客!E201&lt;&gt;0,顧客!E201,"")</f>
        <v/>
      </c>
      <c r="E203" s="41" t="str">
        <f>IF(顧客!F201&lt;&gt;0,顧客!F201,"")</f>
        <v/>
      </c>
      <c r="F203" s="43" t="str">
        <f>IF(D203="","",SUMIF(見積D!ナンバーD,$D203,見積D!見積数D))</f>
        <v/>
      </c>
      <c r="G203" s="43" t="str">
        <f>IF(D203="","",SUMIF(実績D!ナンバー13D,$D203,実績D!見積数13D))</f>
        <v/>
      </c>
      <c r="H203" s="50" t="str">
        <f t="shared" si="10"/>
        <v/>
      </c>
      <c r="I203" s="58" t="str">
        <f t="shared" si="11"/>
        <v/>
      </c>
    </row>
    <row r="204" spans="1:9" x14ac:dyDescent="0.45">
      <c r="A204" s="44" t="str">
        <f t="shared" si="9"/>
        <v/>
      </c>
      <c r="B204" s="40" t="str">
        <f>IF(顧客!B202&lt;&gt;"",顧客!B202,"")</f>
        <v/>
      </c>
      <c r="C204" s="42" t="str">
        <f>IF(顧客!C202&lt;&gt;0,顧客!C202,"")</f>
        <v/>
      </c>
      <c r="D204" s="41" t="str">
        <f>IF(顧客!E202&lt;&gt;0,顧客!E202,"")</f>
        <v/>
      </c>
      <c r="E204" s="41" t="str">
        <f>IF(顧客!F202&lt;&gt;0,顧客!F202,"")</f>
        <v/>
      </c>
      <c r="F204" s="43" t="str">
        <f>IF(D204="","",SUMIF(見積D!ナンバーD,$D204,見積D!見積数D))</f>
        <v/>
      </c>
      <c r="G204" s="43" t="str">
        <f>IF(D204="","",SUMIF(実績D!ナンバー13D,$D204,実績D!見積数13D))</f>
        <v/>
      </c>
      <c r="H204" s="50" t="str">
        <f t="shared" si="10"/>
        <v/>
      </c>
      <c r="I204" s="58" t="str">
        <f t="shared" si="11"/>
        <v/>
      </c>
    </row>
    <row r="205" spans="1:9" x14ac:dyDescent="0.45">
      <c r="A205" s="44" t="str">
        <f t="shared" si="9"/>
        <v/>
      </c>
      <c r="B205" s="40" t="str">
        <f>IF(顧客!B203&lt;&gt;"",顧客!B203,"")</f>
        <v/>
      </c>
      <c r="C205" s="42" t="str">
        <f>IF(顧客!C203&lt;&gt;0,顧客!C203,"")</f>
        <v/>
      </c>
      <c r="D205" s="41" t="str">
        <f>IF(顧客!E203&lt;&gt;0,顧客!E203,"")</f>
        <v/>
      </c>
      <c r="E205" s="41" t="str">
        <f>IF(顧客!F203&lt;&gt;0,顧客!F203,"")</f>
        <v/>
      </c>
      <c r="F205" s="43" t="str">
        <f>IF(D205="","",SUMIF(見積D!ナンバーD,$D205,見積D!見積数D))</f>
        <v/>
      </c>
      <c r="G205" s="43" t="str">
        <f>IF(D205="","",SUMIF(実績D!ナンバー13D,$D205,実績D!見積数13D))</f>
        <v/>
      </c>
      <c r="H205" s="50" t="str">
        <f t="shared" si="10"/>
        <v/>
      </c>
      <c r="I205" s="58" t="str">
        <f t="shared" si="11"/>
        <v/>
      </c>
    </row>
    <row r="206" spans="1:9" x14ac:dyDescent="0.45">
      <c r="A206" s="44" t="str">
        <f t="shared" si="9"/>
        <v/>
      </c>
      <c r="B206" s="40" t="str">
        <f>IF(顧客!B204&lt;&gt;"",顧客!B204,"")</f>
        <v/>
      </c>
      <c r="C206" s="42" t="str">
        <f>IF(顧客!C204&lt;&gt;0,顧客!C204,"")</f>
        <v/>
      </c>
      <c r="D206" s="41" t="str">
        <f>IF(顧客!E204&lt;&gt;0,顧客!E204,"")</f>
        <v/>
      </c>
      <c r="E206" s="41" t="str">
        <f>IF(顧客!F204&lt;&gt;0,顧客!F204,"")</f>
        <v/>
      </c>
      <c r="F206" s="43" t="str">
        <f>IF(D206="","",SUMIF(見積D!ナンバーD,$D206,見積D!見積数D))</f>
        <v/>
      </c>
      <c r="G206" s="43" t="str">
        <f>IF(D206="","",SUMIF(実績D!ナンバー13D,$D206,実績D!見積数13D))</f>
        <v/>
      </c>
      <c r="H206" s="50" t="str">
        <f t="shared" si="10"/>
        <v/>
      </c>
      <c r="I206" s="58" t="str">
        <f t="shared" si="11"/>
        <v/>
      </c>
    </row>
    <row r="207" spans="1:9" x14ac:dyDescent="0.45">
      <c r="A207" s="44" t="str">
        <f t="shared" si="9"/>
        <v/>
      </c>
      <c r="B207" s="40" t="str">
        <f>IF(顧客!B205&lt;&gt;"",顧客!B205,"")</f>
        <v/>
      </c>
      <c r="C207" s="42" t="str">
        <f>IF(顧客!C205&lt;&gt;0,顧客!C205,"")</f>
        <v/>
      </c>
      <c r="D207" s="41" t="str">
        <f>IF(顧客!E205&lt;&gt;0,顧客!E205,"")</f>
        <v/>
      </c>
      <c r="E207" s="41" t="str">
        <f>IF(顧客!F205&lt;&gt;0,顧客!F205,"")</f>
        <v/>
      </c>
      <c r="F207" s="43" t="str">
        <f>IF(D207="","",SUMIF(見積D!ナンバーD,$D207,見積D!見積数D))</f>
        <v/>
      </c>
      <c r="G207" s="43" t="str">
        <f>IF(D207="","",SUMIF(実績D!ナンバー13D,$D207,実績D!見積数13D))</f>
        <v/>
      </c>
      <c r="H207" s="50" t="str">
        <f t="shared" si="10"/>
        <v/>
      </c>
      <c r="I207" s="58" t="str">
        <f t="shared" si="11"/>
        <v/>
      </c>
    </row>
    <row r="208" spans="1:9" x14ac:dyDescent="0.45">
      <c r="A208" s="44" t="str">
        <f t="shared" si="9"/>
        <v/>
      </c>
      <c r="B208" s="40" t="str">
        <f>IF(顧客!B206&lt;&gt;"",顧客!B206,"")</f>
        <v/>
      </c>
      <c r="C208" s="42" t="str">
        <f>IF(顧客!C206&lt;&gt;0,顧客!C206,"")</f>
        <v/>
      </c>
      <c r="D208" s="41" t="str">
        <f>IF(顧客!E206&lt;&gt;0,顧客!E206,"")</f>
        <v/>
      </c>
      <c r="E208" s="41" t="str">
        <f>IF(顧客!F206&lt;&gt;0,顧客!F206,"")</f>
        <v/>
      </c>
      <c r="F208" s="43" t="str">
        <f>IF(D208="","",SUMIF(見積D!ナンバーD,$D208,見積D!見積数D))</f>
        <v/>
      </c>
      <c r="G208" s="43" t="str">
        <f>IF(D208="","",SUMIF(実績D!ナンバー13D,$D208,実績D!見積数13D))</f>
        <v/>
      </c>
      <c r="H208" s="50" t="str">
        <f t="shared" si="10"/>
        <v/>
      </c>
      <c r="I208" s="58" t="str">
        <f t="shared" si="11"/>
        <v/>
      </c>
    </row>
    <row r="209" spans="1:9" x14ac:dyDescent="0.45">
      <c r="A209" s="44" t="str">
        <f t="shared" si="9"/>
        <v/>
      </c>
      <c r="B209" s="40" t="str">
        <f>IF(顧客!B207&lt;&gt;"",顧客!B207,"")</f>
        <v/>
      </c>
      <c r="C209" s="42" t="str">
        <f>IF(顧客!C207&lt;&gt;0,顧客!C207,"")</f>
        <v/>
      </c>
      <c r="D209" s="41" t="str">
        <f>IF(顧客!E207&lt;&gt;0,顧客!E207,"")</f>
        <v/>
      </c>
      <c r="E209" s="41" t="str">
        <f>IF(顧客!F207&lt;&gt;0,顧客!F207,"")</f>
        <v/>
      </c>
      <c r="F209" s="43" t="str">
        <f>IF(D209="","",SUMIF(見積D!ナンバーD,$D209,見積D!見積数D))</f>
        <v/>
      </c>
      <c r="G209" s="43" t="str">
        <f>IF(D209="","",SUMIF(実績D!ナンバー13D,$D209,実績D!見積数13D))</f>
        <v/>
      </c>
      <c r="H209" s="50" t="str">
        <f t="shared" si="10"/>
        <v/>
      </c>
      <c r="I209" s="58" t="str">
        <f t="shared" si="11"/>
        <v/>
      </c>
    </row>
    <row r="210" spans="1:9" x14ac:dyDescent="0.45">
      <c r="A210" s="44" t="str">
        <f t="shared" si="9"/>
        <v/>
      </c>
      <c r="B210" s="40" t="str">
        <f>IF(顧客!B208&lt;&gt;"",顧客!B208,"")</f>
        <v/>
      </c>
      <c r="C210" s="42" t="str">
        <f>IF(顧客!C208&lt;&gt;0,顧客!C208,"")</f>
        <v/>
      </c>
      <c r="D210" s="41" t="str">
        <f>IF(顧客!E208&lt;&gt;0,顧客!E208,"")</f>
        <v/>
      </c>
      <c r="E210" s="41" t="str">
        <f>IF(顧客!F208&lt;&gt;0,顧客!F208,"")</f>
        <v/>
      </c>
      <c r="F210" s="43" t="str">
        <f>IF(D210="","",SUMIF(見積D!ナンバーD,$D210,見積D!見積数D))</f>
        <v/>
      </c>
      <c r="G210" s="43" t="str">
        <f>IF(D210="","",SUMIF(実績D!ナンバー13D,$D210,実績D!見積数13D))</f>
        <v/>
      </c>
      <c r="H210" s="50" t="str">
        <f t="shared" si="10"/>
        <v/>
      </c>
      <c r="I210" s="58" t="str">
        <f t="shared" si="11"/>
        <v/>
      </c>
    </row>
    <row r="211" spans="1:9" x14ac:dyDescent="0.45">
      <c r="A211" s="44" t="str">
        <f t="shared" si="9"/>
        <v/>
      </c>
      <c r="B211" s="40" t="str">
        <f>IF(顧客!B209&lt;&gt;"",顧客!B209,"")</f>
        <v/>
      </c>
      <c r="C211" s="42" t="str">
        <f>IF(顧客!C209&lt;&gt;0,顧客!C209,"")</f>
        <v/>
      </c>
      <c r="D211" s="41" t="str">
        <f>IF(顧客!E209&lt;&gt;0,顧客!E209,"")</f>
        <v/>
      </c>
      <c r="E211" s="41" t="str">
        <f>IF(顧客!F209&lt;&gt;0,顧客!F209,"")</f>
        <v/>
      </c>
      <c r="F211" s="43" t="str">
        <f>IF(D211="","",SUMIF(見積D!ナンバーD,$D211,見積D!見積数D))</f>
        <v/>
      </c>
      <c r="G211" s="43" t="str">
        <f>IF(D211="","",SUMIF(実績D!ナンバー13D,$D211,実績D!見積数13D))</f>
        <v/>
      </c>
      <c r="H211" s="50" t="str">
        <f t="shared" si="10"/>
        <v/>
      </c>
      <c r="I211" s="58" t="str">
        <f t="shared" si="11"/>
        <v/>
      </c>
    </row>
    <row r="212" spans="1:9" x14ac:dyDescent="0.45">
      <c r="A212" s="44" t="str">
        <f t="shared" si="9"/>
        <v/>
      </c>
      <c r="B212" s="40" t="str">
        <f>IF(顧客!B210&lt;&gt;"",顧客!B210,"")</f>
        <v/>
      </c>
      <c r="C212" s="42" t="str">
        <f>IF(顧客!C210&lt;&gt;0,顧客!C210,"")</f>
        <v/>
      </c>
      <c r="D212" s="41" t="str">
        <f>IF(顧客!E210&lt;&gt;0,顧客!E210,"")</f>
        <v/>
      </c>
      <c r="E212" s="41" t="str">
        <f>IF(顧客!F210&lt;&gt;0,顧客!F210,"")</f>
        <v/>
      </c>
      <c r="F212" s="43" t="str">
        <f>IF(D212="","",SUMIF(見積D!ナンバーD,$D212,見積D!見積数D))</f>
        <v/>
      </c>
      <c r="G212" s="43" t="str">
        <f>IF(D212="","",SUMIF(実績D!ナンバー13D,$D212,実績D!見積数13D))</f>
        <v/>
      </c>
      <c r="H212" s="50" t="str">
        <f t="shared" si="10"/>
        <v/>
      </c>
      <c r="I212" s="58" t="str">
        <f t="shared" si="11"/>
        <v/>
      </c>
    </row>
    <row r="213" spans="1:9" x14ac:dyDescent="0.45">
      <c r="A213" s="44" t="str">
        <f t="shared" si="9"/>
        <v/>
      </c>
      <c r="B213" s="40" t="str">
        <f>IF(顧客!B211&lt;&gt;"",顧客!B211,"")</f>
        <v/>
      </c>
      <c r="C213" s="42" t="str">
        <f>IF(顧客!C211&lt;&gt;0,顧客!C211,"")</f>
        <v/>
      </c>
      <c r="D213" s="41" t="str">
        <f>IF(顧客!E211&lt;&gt;0,顧客!E211,"")</f>
        <v/>
      </c>
      <c r="E213" s="41" t="str">
        <f>IF(顧客!F211&lt;&gt;0,顧客!F211,"")</f>
        <v/>
      </c>
      <c r="F213" s="43" t="str">
        <f>IF(D213="","",SUMIF(見積D!ナンバーD,$D213,見積D!見積数D))</f>
        <v/>
      </c>
      <c r="G213" s="43" t="str">
        <f>IF(D213="","",SUMIF(実績D!ナンバー13D,$D213,実績D!見積数13D))</f>
        <v/>
      </c>
      <c r="H213" s="50" t="str">
        <f t="shared" si="10"/>
        <v/>
      </c>
      <c r="I213" s="58" t="str">
        <f t="shared" si="11"/>
        <v/>
      </c>
    </row>
    <row r="214" spans="1:9" x14ac:dyDescent="0.45">
      <c r="A214" s="44" t="str">
        <f t="shared" si="9"/>
        <v/>
      </c>
      <c r="B214" s="40" t="str">
        <f>IF(顧客!B212&lt;&gt;"",顧客!B212,"")</f>
        <v/>
      </c>
      <c r="C214" s="42" t="str">
        <f>IF(顧客!C212&lt;&gt;0,顧客!C212,"")</f>
        <v/>
      </c>
      <c r="D214" s="41" t="str">
        <f>IF(顧客!E212&lt;&gt;0,顧客!E212,"")</f>
        <v/>
      </c>
      <c r="E214" s="41" t="str">
        <f>IF(顧客!F212&lt;&gt;0,顧客!F212,"")</f>
        <v/>
      </c>
      <c r="F214" s="43" t="str">
        <f>IF(D214="","",SUMIF(見積D!ナンバーD,$D214,見積D!見積数D))</f>
        <v/>
      </c>
      <c r="G214" s="43" t="str">
        <f>IF(D214="","",SUMIF(実績D!ナンバー13D,$D214,実績D!見積数13D))</f>
        <v/>
      </c>
      <c r="H214" s="50" t="str">
        <f t="shared" si="10"/>
        <v/>
      </c>
      <c r="I214" s="58" t="str">
        <f t="shared" si="11"/>
        <v/>
      </c>
    </row>
    <row r="215" spans="1:9" x14ac:dyDescent="0.45">
      <c r="A215" s="44" t="str">
        <f t="shared" si="9"/>
        <v/>
      </c>
      <c r="B215" s="40" t="str">
        <f>IF(顧客!B213&lt;&gt;"",顧客!B213,"")</f>
        <v/>
      </c>
      <c r="C215" s="42" t="str">
        <f>IF(顧客!C213&lt;&gt;0,顧客!C213,"")</f>
        <v/>
      </c>
      <c r="D215" s="41" t="str">
        <f>IF(顧客!E213&lt;&gt;0,顧客!E213,"")</f>
        <v/>
      </c>
      <c r="E215" s="41" t="str">
        <f>IF(顧客!F213&lt;&gt;0,顧客!F213,"")</f>
        <v/>
      </c>
      <c r="F215" s="43" t="str">
        <f>IF(D215="","",SUMIF(見積D!ナンバーD,$D215,見積D!見積数D))</f>
        <v/>
      </c>
      <c r="G215" s="43" t="str">
        <f>IF(D215="","",SUMIF(実績D!ナンバー13D,$D215,実績D!見積数13D))</f>
        <v/>
      </c>
      <c r="H215" s="50" t="str">
        <f t="shared" si="10"/>
        <v/>
      </c>
      <c r="I215" s="58" t="str">
        <f t="shared" si="11"/>
        <v/>
      </c>
    </row>
    <row r="216" spans="1:9" x14ac:dyDescent="0.45">
      <c r="A216" s="44" t="str">
        <f t="shared" si="9"/>
        <v/>
      </c>
      <c r="B216" s="40" t="str">
        <f>IF(顧客!B214&lt;&gt;"",顧客!B214,"")</f>
        <v/>
      </c>
      <c r="C216" s="42" t="str">
        <f>IF(顧客!C214&lt;&gt;0,顧客!C214,"")</f>
        <v/>
      </c>
      <c r="D216" s="41" t="str">
        <f>IF(顧客!E214&lt;&gt;0,顧客!E214,"")</f>
        <v/>
      </c>
      <c r="E216" s="41" t="str">
        <f>IF(顧客!F214&lt;&gt;0,顧客!F214,"")</f>
        <v/>
      </c>
      <c r="F216" s="43" t="str">
        <f>IF(D216="","",SUMIF(見積D!ナンバーD,$D216,見積D!見積数D))</f>
        <v/>
      </c>
      <c r="G216" s="43" t="str">
        <f>IF(D216="","",SUMIF(実績D!ナンバー13D,$D216,実績D!見積数13D))</f>
        <v/>
      </c>
      <c r="H216" s="50" t="str">
        <f t="shared" si="10"/>
        <v/>
      </c>
      <c r="I216" s="58" t="str">
        <f t="shared" si="11"/>
        <v/>
      </c>
    </row>
    <row r="217" spans="1:9" x14ac:dyDescent="0.45">
      <c r="A217" s="44" t="str">
        <f t="shared" si="9"/>
        <v/>
      </c>
      <c r="B217" s="40" t="str">
        <f>IF(顧客!B215&lt;&gt;"",顧客!B215,"")</f>
        <v/>
      </c>
      <c r="C217" s="42" t="str">
        <f>IF(顧客!C215&lt;&gt;0,顧客!C215,"")</f>
        <v/>
      </c>
      <c r="D217" s="41" t="str">
        <f>IF(顧客!E215&lt;&gt;0,顧客!E215,"")</f>
        <v/>
      </c>
      <c r="E217" s="41" t="str">
        <f>IF(顧客!F215&lt;&gt;0,顧客!F215,"")</f>
        <v/>
      </c>
      <c r="F217" s="43" t="str">
        <f>IF(D217="","",SUMIF(見積D!ナンバーD,$D217,見積D!見積数D))</f>
        <v/>
      </c>
      <c r="G217" s="43" t="str">
        <f>IF(D217="","",SUMIF(実績D!ナンバー13D,$D217,実績D!見積数13D))</f>
        <v/>
      </c>
      <c r="H217" s="50" t="str">
        <f t="shared" si="10"/>
        <v/>
      </c>
      <c r="I217" s="58" t="str">
        <f t="shared" si="11"/>
        <v/>
      </c>
    </row>
    <row r="218" spans="1:9" x14ac:dyDescent="0.45">
      <c r="A218" s="44" t="str">
        <f t="shared" si="9"/>
        <v/>
      </c>
      <c r="B218" s="40" t="str">
        <f>IF(顧客!B216&lt;&gt;"",顧客!B216,"")</f>
        <v/>
      </c>
      <c r="C218" s="42" t="str">
        <f>IF(顧客!C216&lt;&gt;0,顧客!C216,"")</f>
        <v/>
      </c>
      <c r="D218" s="41" t="str">
        <f>IF(顧客!E216&lt;&gt;0,顧客!E216,"")</f>
        <v/>
      </c>
      <c r="E218" s="41" t="str">
        <f>IF(顧客!F216&lt;&gt;0,顧客!F216,"")</f>
        <v/>
      </c>
      <c r="F218" s="43" t="str">
        <f>IF(D218="","",SUMIF(見積D!ナンバーD,$D218,見積D!見積数D))</f>
        <v/>
      </c>
      <c r="G218" s="43" t="str">
        <f>IF(D218="","",SUMIF(実績D!ナンバー13D,$D218,実績D!見積数13D))</f>
        <v/>
      </c>
      <c r="H218" s="50" t="str">
        <f t="shared" si="10"/>
        <v/>
      </c>
      <c r="I218" s="58" t="str">
        <f t="shared" si="11"/>
        <v/>
      </c>
    </row>
    <row r="219" spans="1:9" x14ac:dyDescent="0.45">
      <c r="A219" s="44" t="str">
        <f t="shared" si="9"/>
        <v/>
      </c>
      <c r="B219" s="40" t="str">
        <f>IF(顧客!B217&lt;&gt;"",顧客!B217,"")</f>
        <v/>
      </c>
      <c r="C219" s="42" t="str">
        <f>IF(顧客!C217&lt;&gt;0,顧客!C217,"")</f>
        <v/>
      </c>
      <c r="D219" s="41" t="str">
        <f>IF(顧客!E217&lt;&gt;0,顧客!E217,"")</f>
        <v/>
      </c>
      <c r="E219" s="41" t="str">
        <f>IF(顧客!F217&lt;&gt;0,顧客!F217,"")</f>
        <v/>
      </c>
      <c r="F219" s="43" t="str">
        <f>IF(D219="","",SUMIF(見積D!ナンバーD,$D219,見積D!見積数D))</f>
        <v/>
      </c>
      <c r="G219" s="43" t="str">
        <f>IF(D219="","",SUMIF(実績D!ナンバー13D,$D219,実績D!見積数13D))</f>
        <v/>
      </c>
      <c r="H219" s="50" t="str">
        <f t="shared" si="10"/>
        <v/>
      </c>
      <c r="I219" s="58" t="str">
        <f t="shared" si="11"/>
        <v/>
      </c>
    </row>
    <row r="220" spans="1:9" x14ac:dyDescent="0.45">
      <c r="A220" s="44" t="str">
        <f t="shared" si="9"/>
        <v/>
      </c>
      <c r="B220" s="40" t="str">
        <f>IF(顧客!B218&lt;&gt;"",顧客!B218,"")</f>
        <v/>
      </c>
      <c r="C220" s="42" t="str">
        <f>IF(顧客!C218&lt;&gt;0,顧客!C218,"")</f>
        <v/>
      </c>
      <c r="D220" s="41" t="str">
        <f>IF(顧客!E218&lt;&gt;0,顧客!E218,"")</f>
        <v/>
      </c>
      <c r="E220" s="41" t="str">
        <f>IF(顧客!F218&lt;&gt;0,顧客!F218,"")</f>
        <v/>
      </c>
      <c r="F220" s="43" t="str">
        <f>IF(D220="","",SUMIF(見積D!ナンバーD,$D220,見積D!見積数D))</f>
        <v/>
      </c>
      <c r="G220" s="43" t="str">
        <f>IF(D220="","",SUMIF(実績D!ナンバー13D,$D220,実績D!見積数13D))</f>
        <v/>
      </c>
      <c r="H220" s="50" t="str">
        <f t="shared" si="10"/>
        <v/>
      </c>
      <c r="I220" s="58" t="str">
        <f t="shared" si="11"/>
        <v/>
      </c>
    </row>
    <row r="221" spans="1:9" x14ac:dyDescent="0.45">
      <c r="A221" s="44" t="str">
        <f t="shared" si="9"/>
        <v/>
      </c>
      <c r="B221" s="40" t="str">
        <f>IF(顧客!B219&lt;&gt;"",顧客!B219,"")</f>
        <v/>
      </c>
      <c r="C221" s="42" t="str">
        <f>IF(顧客!C219&lt;&gt;0,顧客!C219,"")</f>
        <v/>
      </c>
      <c r="D221" s="41" t="str">
        <f>IF(顧客!E219&lt;&gt;0,顧客!E219,"")</f>
        <v/>
      </c>
      <c r="E221" s="41" t="str">
        <f>IF(顧客!F219&lt;&gt;0,顧客!F219,"")</f>
        <v/>
      </c>
      <c r="F221" s="43" t="str">
        <f>IF(D221="","",SUMIF(見積D!ナンバーD,$D221,見積D!見積数D))</f>
        <v/>
      </c>
      <c r="G221" s="43" t="str">
        <f>IF(D221="","",SUMIF(実績D!ナンバー13D,$D221,実績D!見積数13D))</f>
        <v/>
      </c>
      <c r="H221" s="50" t="str">
        <f t="shared" si="10"/>
        <v/>
      </c>
      <c r="I221" s="58" t="str">
        <f t="shared" si="11"/>
        <v/>
      </c>
    </row>
    <row r="222" spans="1:9" x14ac:dyDescent="0.45">
      <c r="A222" s="44" t="str">
        <f t="shared" si="9"/>
        <v/>
      </c>
      <c r="B222" s="40" t="str">
        <f>IF(顧客!B220&lt;&gt;"",顧客!B220,"")</f>
        <v/>
      </c>
      <c r="C222" s="42" t="str">
        <f>IF(顧客!C220&lt;&gt;0,顧客!C220,"")</f>
        <v/>
      </c>
      <c r="D222" s="41" t="str">
        <f>IF(顧客!E220&lt;&gt;0,顧客!E220,"")</f>
        <v/>
      </c>
      <c r="E222" s="41" t="str">
        <f>IF(顧客!F220&lt;&gt;0,顧客!F220,"")</f>
        <v/>
      </c>
      <c r="F222" s="43" t="str">
        <f>IF(D222="","",SUMIF(見積D!ナンバーD,$D222,見積D!見積数D))</f>
        <v/>
      </c>
      <c r="G222" s="43" t="str">
        <f>IF(D222="","",SUMIF(実績D!ナンバー13D,$D222,実績D!見積数13D))</f>
        <v/>
      </c>
      <c r="H222" s="50" t="str">
        <f t="shared" si="10"/>
        <v/>
      </c>
      <c r="I222" s="58" t="str">
        <f t="shared" si="11"/>
        <v/>
      </c>
    </row>
    <row r="223" spans="1:9" x14ac:dyDescent="0.45">
      <c r="A223" s="44" t="str">
        <f t="shared" si="9"/>
        <v/>
      </c>
      <c r="B223" s="40" t="str">
        <f>IF(顧客!B221&lt;&gt;"",顧客!B221,"")</f>
        <v/>
      </c>
      <c r="C223" s="42" t="str">
        <f>IF(顧客!C221&lt;&gt;0,顧客!C221,"")</f>
        <v/>
      </c>
      <c r="D223" s="41" t="str">
        <f>IF(顧客!E221&lt;&gt;0,顧客!E221,"")</f>
        <v/>
      </c>
      <c r="E223" s="41" t="str">
        <f>IF(顧客!F221&lt;&gt;0,顧客!F221,"")</f>
        <v/>
      </c>
      <c r="F223" s="43" t="str">
        <f>IF(D223="","",SUMIF(見積D!ナンバーD,$D223,見積D!見積数D))</f>
        <v/>
      </c>
      <c r="G223" s="43" t="str">
        <f>IF(D223="","",SUMIF(実績D!ナンバー13D,$D223,実績D!見積数13D))</f>
        <v/>
      </c>
      <c r="H223" s="50" t="str">
        <f t="shared" si="10"/>
        <v/>
      </c>
      <c r="I223" s="58" t="str">
        <f t="shared" si="11"/>
        <v/>
      </c>
    </row>
    <row r="224" spans="1:9" x14ac:dyDescent="0.45">
      <c r="A224" s="44" t="str">
        <f t="shared" si="9"/>
        <v/>
      </c>
      <c r="B224" s="40" t="str">
        <f>IF(顧客!B222&lt;&gt;"",顧客!B222,"")</f>
        <v/>
      </c>
      <c r="C224" s="42" t="str">
        <f>IF(顧客!C222&lt;&gt;0,顧客!C222,"")</f>
        <v/>
      </c>
      <c r="D224" s="41" t="str">
        <f>IF(顧客!E222&lt;&gt;0,顧客!E222,"")</f>
        <v/>
      </c>
      <c r="E224" s="41" t="str">
        <f>IF(顧客!F222&lt;&gt;0,顧客!F222,"")</f>
        <v/>
      </c>
      <c r="F224" s="43" t="str">
        <f>IF(D224="","",SUMIF(見積D!ナンバーD,$D224,見積D!見積数D))</f>
        <v/>
      </c>
      <c r="G224" s="43" t="str">
        <f>IF(D224="","",SUMIF(実績D!ナンバー13D,$D224,実績D!見積数13D))</f>
        <v/>
      </c>
      <c r="H224" s="50" t="str">
        <f t="shared" si="10"/>
        <v/>
      </c>
      <c r="I224" s="58" t="str">
        <f t="shared" si="11"/>
        <v/>
      </c>
    </row>
    <row r="225" spans="1:9" x14ac:dyDescent="0.45">
      <c r="A225" s="44" t="str">
        <f t="shared" si="9"/>
        <v/>
      </c>
      <c r="B225" s="40" t="str">
        <f>IF(顧客!B223&lt;&gt;"",顧客!B223,"")</f>
        <v/>
      </c>
      <c r="C225" s="42" t="str">
        <f>IF(顧客!C223&lt;&gt;0,顧客!C223,"")</f>
        <v/>
      </c>
      <c r="D225" s="41" t="str">
        <f>IF(顧客!E223&lt;&gt;0,顧客!E223,"")</f>
        <v/>
      </c>
      <c r="E225" s="41" t="str">
        <f>IF(顧客!F223&lt;&gt;0,顧客!F223,"")</f>
        <v/>
      </c>
      <c r="F225" s="43" t="str">
        <f>IF(D225="","",SUMIF(見積D!ナンバーD,$D225,見積D!見積数D))</f>
        <v/>
      </c>
      <c r="G225" s="43" t="str">
        <f>IF(D225="","",SUMIF(実績D!ナンバー13D,$D225,実績D!見積数13D))</f>
        <v/>
      </c>
      <c r="H225" s="50" t="str">
        <f t="shared" si="10"/>
        <v/>
      </c>
      <c r="I225" s="58" t="str">
        <f t="shared" si="11"/>
        <v/>
      </c>
    </row>
    <row r="226" spans="1:9" x14ac:dyDescent="0.45">
      <c r="A226" s="44" t="str">
        <f t="shared" si="9"/>
        <v/>
      </c>
      <c r="B226" s="40" t="str">
        <f>IF(顧客!B224&lt;&gt;"",顧客!B224,"")</f>
        <v/>
      </c>
      <c r="C226" s="42" t="str">
        <f>IF(顧客!C224&lt;&gt;0,顧客!C224,"")</f>
        <v/>
      </c>
      <c r="D226" s="41" t="str">
        <f>IF(顧客!E224&lt;&gt;0,顧客!E224,"")</f>
        <v/>
      </c>
      <c r="E226" s="41" t="str">
        <f>IF(顧客!F224&lt;&gt;0,顧客!F224,"")</f>
        <v/>
      </c>
      <c r="F226" s="43" t="str">
        <f>IF(D226="","",SUMIF(見積D!ナンバーD,$D226,見積D!見積数D))</f>
        <v/>
      </c>
      <c r="G226" s="43" t="str">
        <f>IF(D226="","",SUMIF(実績D!ナンバー13D,$D226,実績D!見積数13D))</f>
        <v/>
      </c>
      <c r="H226" s="50" t="str">
        <f t="shared" si="10"/>
        <v/>
      </c>
      <c r="I226" s="58" t="str">
        <f t="shared" si="11"/>
        <v/>
      </c>
    </row>
    <row r="227" spans="1:9" x14ac:dyDescent="0.45">
      <c r="A227" s="44" t="str">
        <f t="shared" si="9"/>
        <v/>
      </c>
      <c r="B227" s="40" t="str">
        <f>IF(顧客!B225&lt;&gt;"",顧客!B225,"")</f>
        <v/>
      </c>
      <c r="C227" s="42" t="str">
        <f>IF(顧客!C225&lt;&gt;0,顧客!C225,"")</f>
        <v/>
      </c>
      <c r="D227" s="41" t="str">
        <f>IF(顧客!E225&lt;&gt;0,顧客!E225,"")</f>
        <v/>
      </c>
      <c r="E227" s="41" t="str">
        <f>IF(顧客!F225&lt;&gt;0,顧客!F225,"")</f>
        <v/>
      </c>
      <c r="F227" s="43" t="str">
        <f>IF(D227="","",SUMIF(見積D!ナンバーD,$D227,見積D!見積数D))</f>
        <v/>
      </c>
      <c r="G227" s="43" t="str">
        <f>IF(D227="","",SUMIF(実績D!ナンバー13D,$D227,実績D!見積数13D))</f>
        <v/>
      </c>
      <c r="H227" s="50" t="str">
        <f t="shared" si="10"/>
        <v/>
      </c>
      <c r="I227" s="58" t="str">
        <f t="shared" si="11"/>
        <v/>
      </c>
    </row>
    <row r="228" spans="1:9" x14ac:dyDescent="0.45">
      <c r="A228" s="44" t="str">
        <f t="shared" si="9"/>
        <v/>
      </c>
      <c r="B228" s="40" t="str">
        <f>IF(顧客!B226&lt;&gt;"",顧客!B226,"")</f>
        <v/>
      </c>
      <c r="C228" s="42" t="str">
        <f>IF(顧客!C226&lt;&gt;0,顧客!C226,"")</f>
        <v/>
      </c>
      <c r="D228" s="41" t="str">
        <f>IF(顧客!E226&lt;&gt;0,顧客!E226,"")</f>
        <v/>
      </c>
      <c r="E228" s="41" t="str">
        <f>IF(顧客!F226&lt;&gt;0,顧客!F226,"")</f>
        <v/>
      </c>
      <c r="F228" s="43" t="str">
        <f>IF(D228="","",SUMIF(見積D!ナンバーD,$D228,見積D!見積数D))</f>
        <v/>
      </c>
      <c r="G228" s="43" t="str">
        <f>IF(D228="","",SUMIF(実績D!ナンバー13D,$D228,実績D!見積数13D))</f>
        <v/>
      </c>
      <c r="H228" s="50" t="str">
        <f t="shared" si="10"/>
        <v/>
      </c>
      <c r="I228" s="58" t="str">
        <f t="shared" si="11"/>
        <v/>
      </c>
    </row>
    <row r="229" spans="1:9" x14ac:dyDescent="0.45">
      <c r="A229" s="44" t="str">
        <f t="shared" si="9"/>
        <v/>
      </c>
      <c r="B229" s="40" t="str">
        <f>IF(顧客!B227&lt;&gt;"",顧客!B227,"")</f>
        <v/>
      </c>
      <c r="C229" s="42" t="str">
        <f>IF(顧客!C227&lt;&gt;0,顧客!C227,"")</f>
        <v/>
      </c>
      <c r="D229" s="41" t="str">
        <f>IF(顧客!E227&lt;&gt;0,顧客!E227,"")</f>
        <v/>
      </c>
      <c r="E229" s="41" t="str">
        <f>IF(顧客!F227&lt;&gt;0,顧客!F227,"")</f>
        <v/>
      </c>
      <c r="F229" s="43" t="str">
        <f>IF(D229="","",SUMIF(見積D!ナンバーD,$D229,見積D!見積数D))</f>
        <v/>
      </c>
      <c r="G229" s="43" t="str">
        <f>IF(D229="","",SUMIF(実績D!ナンバー13D,$D229,実績D!見積数13D))</f>
        <v/>
      </c>
      <c r="H229" s="50" t="str">
        <f t="shared" si="10"/>
        <v/>
      </c>
      <c r="I229" s="58" t="str">
        <f t="shared" si="11"/>
        <v/>
      </c>
    </row>
    <row r="230" spans="1:9" x14ac:dyDescent="0.45">
      <c r="A230" s="44" t="str">
        <f t="shared" si="9"/>
        <v/>
      </c>
      <c r="B230" s="40" t="str">
        <f>IF(顧客!B228&lt;&gt;"",顧客!B228,"")</f>
        <v/>
      </c>
      <c r="C230" s="42" t="str">
        <f>IF(顧客!C228&lt;&gt;0,顧客!C228,"")</f>
        <v/>
      </c>
      <c r="D230" s="41" t="str">
        <f>IF(顧客!E228&lt;&gt;0,顧客!E228,"")</f>
        <v/>
      </c>
      <c r="E230" s="41" t="str">
        <f>IF(顧客!F228&lt;&gt;0,顧客!F228,"")</f>
        <v/>
      </c>
      <c r="F230" s="43" t="str">
        <f>IF(D230="","",SUMIF(見積D!ナンバーD,$D230,見積D!見積数D))</f>
        <v/>
      </c>
      <c r="G230" s="43" t="str">
        <f>IF(D230="","",SUMIF(実績D!ナンバー13D,$D230,実績D!見積数13D))</f>
        <v/>
      </c>
      <c r="H230" s="50" t="str">
        <f t="shared" si="10"/>
        <v/>
      </c>
      <c r="I230" s="58" t="str">
        <f t="shared" si="11"/>
        <v/>
      </c>
    </row>
    <row r="231" spans="1:9" x14ac:dyDescent="0.45">
      <c r="A231" s="44" t="str">
        <f t="shared" si="9"/>
        <v/>
      </c>
      <c r="B231" s="40" t="str">
        <f>IF(顧客!B229&lt;&gt;"",顧客!B229,"")</f>
        <v/>
      </c>
      <c r="C231" s="42" t="str">
        <f>IF(顧客!C229&lt;&gt;0,顧客!C229,"")</f>
        <v/>
      </c>
      <c r="D231" s="41" t="str">
        <f>IF(顧客!E229&lt;&gt;0,顧客!E229,"")</f>
        <v/>
      </c>
      <c r="E231" s="41" t="str">
        <f>IF(顧客!F229&lt;&gt;0,顧客!F229,"")</f>
        <v/>
      </c>
      <c r="F231" s="43" t="str">
        <f>IF(D231="","",SUMIF(見積D!ナンバーD,$D231,見積D!見積数D))</f>
        <v/>
      </c>
      <c r="G231" s="43" t="str">
        <f>IF(D231="","",SUMIF(実績D!ナンバー13D,$D231,実績D!見積数13D))</f>
        <v/>
      </c>
      <c r="H231" s="50" t="str">
        <f t="shared" si="10"/>
        <v/>
      </c>
      <c r="I231" s="58" t="str">
        <f t="shared" si="11"/>
        <v/>
      </c>
    </row>
    <row r="232" spans="1:9" x14ac:dyDescent="0.45">
      <c r="A232" s="44" t="str">
        <f t="shared" si="9"/>
        <v/>
      </c>
      <c r="B232" s="40" t="str">
        <f>IF(顧客!B230&lt;&gt;"",顧客!B230,"")</f>
        <v/>
      </c>
      <c r="C232" s="42" t="str">
        <f>IF(顧客!C230&lt;&gt;0,顧客!C230,"")</f>
        <v/>
      </c>
      <c r="D232" s="41" t="str">
        <f>IF(顧客!E230&lt;&gt;0,顧客!E230,"")</f>
        <v/>
      </c>
      <c r="E232" s="41" t="str">
        <f>IF(顧客!F230&lt;&gt;0,顧客!F230,"")</f>
        <v/>
      </c>
      <c r="F232" s="43" t="str">
        <f>IF(D232="","",SUMIF(見積D!ナンバーD,$D232,見積D!見積数D))</f>
        <v/>
      </c>
      <c r="G232" s="43" t="str">
        <f>IF(D232="","",SUMIF(実績D!ナンバー13D,$D232,実績D!見積数13D))</f>
        <v/>
      </c>
      <c r="H232" s="50" t="str">
        <f t="shared" si="10"/>
        <v/>
      </c>
      <c r="I232" s="58" t="str">
        <f t="shared" si="11"/>
        <v/>
      </c>
    </row>
    <row r="233" spans="1:9" x14ac:dyDescent="0.45">
      <c r="A233" s="44" t="str">
        <f t="shared" si="9"/>
        <v/>
      </c>
      <c r="B233" s="40" t="str">
        <f>IF(顧客!B231&lt;&gt;"",顧客!B231,"")</f>
        <v/>
      </c>
      <c r="C233" s="42" t="str">
        <f>IF(顧客!C231&lt;&gt;0,顧客!C231,"")</f>
        <v/>
      </c>
      <c r="D233" s="41" t="str">
        <f>IF(顧客!E231&lt;&gt;0,顧客!E231,"")</f>
        <v/>
      </c>
      <c r="E233" s="41" t="str">
        <f>IF(顧客!F231&lt;&gt;0,顧客!F231,"")</f>
        <v/>
      </c>
      <c r="F233" s="43" t="str">
        <f>IF(D233="","",SUMIF(見積D!ナンバーD,$D233,見積D!見積数D))</f>
        <v/>
      </c>
      <c r="G233" s="43" t="str">
        <f>IF(D233="","",SUMIF(実績D!ナンバー13D,$D233,実績D!見積数13D))</f>
        <v/>
      </c>
      <c r="H233" s="50" t="str">
        <f t="shared" si="10"/>
        <v/>
      </c>
      <c r="I233" s="58" t="str">
        <f t="shared" si="11"/>
        <v/>
      </c>
    </row>
    <row r="234" spans="1:9" x14ac:dyDescent="0.45">
      <c r="A234" s="44" t="str">
        <f t="shared" si="9"/>
        <v/>
      </c>
      <c r="B234" s="40" t="str">
        <f>IF(顧客!B232&lt;&gt;"",顧客!B232,"")</f>
        <v/>
      </c>
      <c r="C234" s="42" t="str">
        <f>IF(顧客!C232&lt;&gt;0,顧客!C232,"")</f>
        <v/>
      </c>
      <c r="D234" s="41" t="str">
        <f>IF(顧客!E232&lt;&gt;0,顧客!E232,"")</f>
        <v/>
      </c>
      <c r="E234" s="41" t="str">
        <f>IF(顧客!F232&lt;&gt;0,顧客!F232,"")</f>
        <v/>
      </c>
      <c r="F234" s="43" t="str">
        <f>IF(D234="","",SUMIF(見積D!ナンバーD,$D234,見積D!見積数D))</f>
        <v/>
      </c>
      <c r="G234" s="43" t="str">
        <f>IF(D234="","",SUMIF(実績D!ナンバー13D,$D234,実績D!見積数13D))</f>
        <v/>
      </c>
      <c r="H234" s="50" t="str">
        <f t="shared" si="10"/>
        <v/>
      </c>
      <c r="I234" s="58" t="str">
        <f t="shared" si="11"/>
        <v/>
      </c>
    </row>
    <row r="235" spans="1:9" x14ac:dyDescent="0.45">
      <c r="A235" s="44" t="str">
        <f t="shared" si="9"/>
        <v/>
      </c>
      <c r="B235" s="40" t="str">
        <f>IF(顧客!B233&lt;&gt;"",顧客!B233,"")</f>
        <v/>
      </c>
      <c r="C235" s="42" t="str">
        <f>IF(顧客!C233&lt;&gt;0,顧客!C233,"")</f>
        <v/>
      </c>
      <c r="D235" s="41" t="str">
        <f>IF(顧客!E233&lt;&gt;0,顧客!E233,"")</f>
        <v/>
      </c>
      <c r="E235" s="41" t="str">
        <f>IF(顧客!F233&lt;&gt;0,顧客!F233,"")</f>
        <v/>
      </c>
      <c r="F235" s="43" t="str">
        <f>IF(D235="","",SUMIF(見積D!ナンバーD,$D235,見積D!見積数D))</f>
        <v/>
      </c>
      <c r="G235" s="43" t="str">
        <f>IF(D235="","",SUMIF(実績D!ナンバー13D,$D235,実績D!見積数13D))</f>
        <v/>
      </c>
      <c r="H235" s="50" t="str">
        <f t="shared" si="10"/>
        <v/>
      </c>
      <c r="I235" s="58" t="str">
        <f t="shared" si="11"/>
        <v/>
      </c>
    </row>
    <row r="236" spans="1:9" x14ac:dyDescent="0.45">
      <c r="A236" s="44" t="str">
        <f t="shared" si="9"/>
        <v/>
      </c>
      <c r="B236" s="40" t="str">
        <f>IF(顧客!B234&lt;&gt;"",顧客!B234,"")</f>
        <v/>
      </c>
      <c r="C236" s="42" t="str">
        <f>IF(顧客!C234&lt;&gt;0,顧客!C234,"")</f>
        <v/>
      </c>
      <c r="D236" s="41" t="str">
        <f>IF(顧客!E234&lt;&gt;0,顧客!E234,"")</f>
        <v/>
      </c>
      <c r="E236" s="41" t="str">
        <f>IF(顧客!F234&lt;&gt;0,顧客!F234,"")</f>
        <v/>
      </c>
      <c r="F236" s="43" t="str">
        <f>IF(D236="","",SUMIF(見積D!ナンバーD,$D236,見積D!見積数D))</f>
        <v/>
      </c>
      <c r="G236" s="43" t="str">
        <f>IF(D236="","",SUMIF(実績D!ナンバー13D,$D236,実績D!見積数13D))</f>
        <v/>
      </c>
      <c r="H236" s="50" t="str">
        <f t="shared" si="10"/>
        <v/>
      </c>
      <c r="I236" s="58" t="str">
        <f t="shared" si="11"/>
        <v/>
      </c>
    </row>
    <row r="237" spans="1:9" x14ac:dyDescent="0.45">
      <c r="A237" s="44" t="str">
        <f t="shared" si="9"/>
        <v/>
      </c>
      <c r="B237" s="40" t="str">
        <f>IF(顧客!B235&lt;&gt;"",顧客!B235,"")</f>
        <v/>
      </c>
      <c r="C237" s="42" t="str">
        <f>IF(顧客!C235&lt;&gt;0,顧客!C235,"")</f>
        <v/>
      </c>
      <c r="D237" s="41" t="str">
        <f>IF(顧客!E235&lt;&gt;0,顧客!E235,"")</f>
        <v/>
      </c>
      <c r="E237" s="41" t="str">
        <f>IF(顧客!F235&lt;&gt;0,顧客!F235,"")</f>
        <v/>
      </c>
      <c r="F237" s="43" t="str">
        <f>IF(D237="","",SUMIF(見積D!ナンバーD,$D237,見積D!見積数D))</f>
        <v/>
      </c>
      <c r="G237" s="43" t="str">
        <f>IF(D237="","",SUMIF(実績D!ナンバー13D,$D237,実績D!見積数13D))</f>
        <v/>
      </c>
      <c r="H237" s="50" t="str">
        <f t="shared" si="10"/>
        <v/>
      </c>
      <c r="I237" s="58" t="str">
        <f t="shared" si="11"/>
        <v/>
      </c>
    </row>
    <row r="238" spans="1:9" x14ac:dyDescent="0.45">
      <c r="A238" s="44" t="str">
        <f t="shared" si="9"/>
        <v/>
      </c>
      <c r="B238" s="40" t="str">
        <f>IF(顧客!B236&lt;&gt;"",顧客!B236,"")</f>
        <v/>
      </c>
      <c r="C238" s="42" t="str">
        <f>IF(顧客!C236&lt;&gt;0,顧客!C236,"")</f>
        <v/>
      </c>
      <c r="D238" s="41" t="str">
        <f>IF(顧客!E236&lt;&gt;0,顧客!E236,"")</f>
        <v/>
      </c>
      <c r="E238" s="41" t="str">
        <f>IF(顧客!F236&lt;&gt;0,顧客!F236,"")</f>
        <v/>
      </c>
      <c r="F238" s="43" t="str">
        <f>IF(D238="","",SUMIF(見積D!ナンバーD,$D238,見積D!見積数D))</f>
        <v/>
      </c>
      <c r="G238" s="43" t="str">
        <f>IF(D238="","",SUMIF(実績D!ナンバー13D,$D238,実績D!見積数13D))</f>
        <v/>
      </c>
      <c r="H238" s="50" t="str">
        <f t="shared" si="10"/>
        <v/>
      </c>
      <c r="I238" s="58" t="str">
        <f t="shared" si="11"/>
        <v/>
      </c>
    </row>
    <row r="239" spans="1:9" x14ac:dyDescent="0.45">
      <c r="A239" s="44" t="str">
        <f t="shared" si="9"/>
        <v/>
      </c>
      <c r="B239" s="40" t="str">
        <f>IF(顧客!B237&lt;&gt;"",顧客!B237,"")</f>
        <v/>
      </c>
      <c r="C239" s="42" t="str">
        <f>IF(顧客!C237&lt;&gt;0,顧客!C237,"")</f>
        <v/>
      </c>
      <c r="D239" s="41" t="str">
        <f>IF(顧客!E237&lt;&gt;0,顧客!E237,"")</f>
        <v/>
      </c>
      <c r="E239" s="41" t="str">
        <f>IF(顧客!F237&lt;&gt;0,顧客!F237,"")</f>
        <v/>
      </c>
      <c r="F239" s="43" t="str">
        <f>IF(D239="","",SUMIF(見積D!ナンバーD,$D239,見積D!見積数D))</f>
        <v/>
      </c>
      <c r="G239" s="43" t="str">
        <f>IF(D239="","",SUMIF(実績D!ナンバー13D,$D239,実績D!見積数13D))</f>
        <v/>
      </c>
      <c r="H239" s="50" t="str">
        <f t="shared" si="10"/>
        <v/>
      </c>
      <c r="I239" s="58" t="str">
        <f t="shared" si="11"/>
        <v/>
      </c>
    </row>
    <row r="240" spans="1:9" x14ac:dyDescent="0.45">
      <c r="A240" s="44" t="str">
        <f t="shared" si="9"/>
        <v/>
      </c>
      <c r="B240" s="40" t="str">
        <f>IF(顧客!B238&lt;&gt;"",顧客!B238,"")</f>
        <v/>
      </c>
      <c r="C240" s="42" t="str">
        <f>IF(顧客!C238&lt;&gt;0,顧客!C238,"")</f>
        <v/>
      </c>
      <c r="D240" s="41" t="str">
        <f>IF(顧客!E238&lt;&gt;0,顧客!E238,"")</f>
        <v/>
      </c>
      <c r="E240" s="41" t="str">
        <f>IF(顧客!F238&lt;&gt;0,顧客!F238,"")</f>
        <v/>
      </c>
      <c r="F240" s="43" t="str">
        <f>IF(D240="","",SUMIF(見積D!ナンバーD,$D240,見積D!見積数D))</f>
        <v/>
      </c>
      <c r="G240" s="43" t="str">
        <f>IF(D240="","",SUMIF(実績D!ナンバー13D,$D240,実績D!見積数13D))</f>
        <v/>
      </c>
      <c r="H240" s="50" t="str">
        <f t="shared" si="10"/>
        <v/>
      </c>
      <c r="I240" s="58" t="str">
        <f t="shared" si="11"/>
        <v/>
      </c>
    </row>
    <row r="241" spans="1:9" x14ac:dyDescent="0.45">
      <c r="A241" s="44" t="str">
        <f t="shared" si="9"/>
        <v/>
      </c>
      <c r="B241" s="40" t="str">
        <f>IF(顧客!B239&lt;&gt;"",顧客!B239,"")</f>
        <v/>
      </c>
      <c r="C241" s="42" t="str">
        <f>IF(顧客!C239&lt;&gt;0,顧客!C239,"")</f>
        <v/>
      </c>
      <c r="D241" s="41" t="str">
        <f>IF(顧客!E239&lt;&gt;0,顧客!E239,"")</f>
        <v/>
      </c>
      <c r="E241" s="41" t="str">
        <f>IF(顧客!F239&lt;&gt;0,顧客!F239,"")</f>
        <v/>
      </c>
      <c r="F241" s="43" t="str">
        <f>IF(D241="","",SUMIF(見積D!ナンバーD,$D241,見積D!見積数D))</f>
        <v/>
      </c>
      <c r="G241" s="43" t="str">
        <f>IF(D241="","",SUMIF(実績D!ナンバー13D,$D241,実績D!見積数13D))</f>
        <v/>
      </c>
      <c r="H241" s="50" t="str">
        <f t="shared" si="10"/>
        <v/>
      </c>
      <c r="I241" s="58" t="str">
        <f t="shared" si="11"/>
        <v/>
      </c>
    </row>
    <row r="242" spans="1:9" x14ac:dyDescent="0.45">
      <c r="A242" s="44" t="str">
        <f t="shared" si="9"/>
        <v/>
      </c>
      <c r="B242" s="40" t="str">
        <f>IF(顧客!B240&lt;&gt;"",顧客!B240,"")</f>
        <v/>
      </c>
      <c r="C242" s="42" t="str">
        <f>IF(顧客!C240&lt;&gt;0,顧客!C240,"")</f>
        <v/>
      </c>
      <c r="D242" s="41" t="str">
        <f>IF(顧客!E240&lt;&gt;0,顧客!E240,"")</f>
        <v/>
      </c>
      <c r="E242" s="41" t="str">
        <f>IF(顧客!F240&lt;&gt;0,顧客!F240,"")</f>
        <v/>
      </c>
      <c r="F242" s="43" t="str">
        <f>IF(D242="","",SUMIF(見積D!ナンバーD,$D242,見積D!見積数D))</f>
        <v/>
      </c>
      <c r="G242" s="43" t="str">
        <f>IF(D242="","",SUMIF(実績D!ナンバー13D,$D242,実績D!見積数13D))</f>
        <v/>
      </c>
      <c r="H242" s="50" t="str">
        <f t="shared" si="10"/>
        <v/>
      </c>
      <c r="I242" s="58" t="str">
        <f t="shared" si="11"/>
        <v/>
      </c>
    </row>
    <row r="243" spans="1:9" x14ac:dyDescent="0.45">
      <c r="A243" s="44" t="str">
        <f t="shared" si="9"/>
        <v/>
      </c>
      <c r="B243" s="40" t="str">
        <f>IF(顧客!B241&lt;&gt;"",顧客!B241,"")</f>
        <v/>
      </c>
      <c r="C243" s="42" t="str">
        <f>IF(顧客!C241&lt;&gt;0,顧客!C241,"")</f>
        <v/>
      </c>
      <c r="D243" s="41" t="str">
        <f>IF(顧客!E241&lt;&gt;0,顧客!E241,"")</f>
        <v/>
      </c>
      <c r="E243" s="41" t="str">
        <f>IF(顧客!F241&lt;&gt;0,顧客!F241,"")</f>
        <v/>
      </c>
      <c r="F243" s="43" t="str">
        <f>IF(D243="","",SUMIF(見積D!ナンバーD,$D243,見積D!見積数D))</f>
        <v/>
      </c>
      <c r="G243" s="43" t="str">
        <f>IF(D243="","",SUMIF(実績D!ナンバー13D,$D243,実績D!見積数13D))</f>
        <v/>
      </c>
      <c r="H243" s="50" t="str">
        <f t="shared" si="10"/>
        <v/>
      </c>
      <c r="I243" s="58" t="str">
        <f t="shared" si="11"/>
        <v/>
      </c>
    </row>
    <row r="244" spans="1:9" x14ac:dyDescent="0.45">
      <c r="A244" s="44" t="str">
        <f t="shared" si="9"/>
        <v/>
      </c>
      <c r="B244" s="40" t="str">
        <f>IF(顧客!B242&lt;&gt;"",顧客!B242,"")</f>
        <v/>
      </c>
      <c r="C244" s="42" t="str">
        <f>IF(顧客!C242&lt;&gt;0,顧客!C242,"")</f>
        <v/>
      </c>
      <c r="D244" s="41" t="str">
        <f>IF(顧客!E242&lt;&gt;0,顧客!E242,"")</f>
        <v/>
      </c>
      <c r="E244" s="41" t="str">
        <f>IF(顧客!F242&lt;&gt;0,顧客!F242,"")</f>
        <v/>
      </c>
      <c r="F244" s="43" t="str">
        <f>IF(D244="","",SUMIF(見積D!ナンバーD,$D244,見積D!見積数D))</f>
        <v/>
      </c>
      <c r="G244" s="43" t="str">
        <f>IF(D244="","",SUMIF(実績D!ナンバー13D,$D244,実績D!見積数13D))</f>
        <v/>
      </c>
      <c r="H244" s="50" t="str">
        <f t="shared" si="10"/>
        <v/>
      </c>
      <c r="I244" s="58" t="str">
        <f t="shared" si="11"/>
        <v/>
      </c>
    </row>
    <row r="245" spans="1:9" x14ac:dyDescent="0.45">
      <c r="A245" s="44" t="str">
        <f t="shared" si="9"/>
        <v/>
      </c>
      <c r="B245" s="40" t="str">
        <f>IF(顧客!B243&lt;&gt;"",顧客!B243,"")</f>
        <v/>
      </c>
      <c r="C245" s="42" t="str">
        <f>IF(顧客!C243&lt;&gt;0,顧客!C243,"")</f>
        <v/>
      </c>
      <c r="D245" s="41" t="str">
        <f>IF(顧客!E243&lt;&gt;0,顧客!E243,"")</f>
        <v/>
      </c>
      <c r="E245" s="41" t="str">
        <f>IF(顧客!F243&lt;&gt;0,顧客!F243,"")</f>
        <v/>
      </c>
      <c r="F245" s="43" t="str">
        <f>IF(D245="","",SUMIF(見積D!ナンバーD,$D245,見積D!見積数D))</f>
        <v/>
      </c>
      <c r="G245" s="43" t="str">
        <f>IF(D245="","",SUMIF(実績D!ナンバー13D,$D245,実績D!見積数13D))</f>
        <v/>
      </c>
      <c r="H245" s="50" t="str">
        <f t="shared" si="10"/>
        <v/>
      </c>
      <c r="I245" s="58" t="str">
        <f t="shared" si="11"/>
        <v/>
      </c>
    </row>
    <row r="246" spans="1:9" x14ac:dyDescent="0.45">
      <c r="A246" s="44" t="str">
        <f t="shared" si="9"/>
        <v/>
      </c>
      <c r="B246" s="40" t="str">
        <f>IF(顧客!B244&lt;&gt;"",顧客!B244,"")</f>
        <v/>
      </c>
      <c r="C246" s="42" t="str">
        <f>IF(顧客!C244&lt;&gt;0,顧客!C244,"")</f>
        <v/>
      </c>
      <c r="D246" s="41" t="str">
        <f>IF(顧客!E244&lt;&gt;0,顧客!E244,"")</f>
        <v/>
      </c>
      <c r="E246" s="41" t="str">
        <f>IF(顧客!F244&lt;&gt;0,顧客!F244,"")</f>
        <v/>
      </c>
      <c r="F246" s="43" t="str">
        <f>IF(D246="","",SUMIF(見積D!ナンバーD,$D246,見積D!見積数D))</f>
        <v/>
      </c>
      <c r="G246" s="43" t="str">
        <f>IF(D246="","",SUMIF(実績D!ナンバー13D,$D246,実績D!見積数13D))</f>
        <v/>
      </c>
      <c r="H246" s="50" t="str">
        <f t="shared" si="10"/>
        <v/>
      </c>
      <c r="I246" s="58" t="str">
        <f t="shared" si="11"/>
        <v/>
      </c>
    </row>
    <row r="247" spans="1:9" x14ac:dyDescent="0.45">
      <c r="A247" s="44" t="str">
        <f t="shared" si="9"/>
        <v/>
      </c>
      <c r="B247" s="40" t="str">
        <f>IF(顧客!B245&lt;&gt;"",顧客!B245,"")</f>
        <v/>
      </c>
      <c r="C247" s="42" t="str">
        <f>IF(顧客!C245&lt;&gt;0,顧客!C245,"")</f>
        <v/>
      </c>
      <c r="D247" s="41" t="str">
        <f>IF(顧客!E245&lt;&gt;0,顧客!E245,"")</f>
        <v/>
      </c>
      <c r="E247" s="41" t="str">
        <f>IF(顧客!F245&lt;&gt;0,顧客!F245,"")</f>
        <v/>
      </c>
      <c r="F247" s="43" t="str">
        <f>IF(D247="","",SUMIF(見積D!ナンバーD,$D247,見積D!見積数D))</f>
        <v/>
      </c>
      <c r="G247" s="43" t="str">
        <f>IF(D247="","",SUMIF(実績D!ナンバー13D,$D247,実績D!見積数13D))</f>
        <v/>
      </c>
      <c r="H247" s="50" t="str">
        <f t="shared" si="10"/>
        <v/>
      </c>
      <c r="I247" s="58" t="str">
        <f t="shared" si="11"/>
        <v/>
      </c>
    </row>
    <row r="248" spans="1:9" x14ac:dyDescent="0.45">
      <c r="A248" s="44" t="str">
        <f t="shared" si="9"/>
        <v/>
      </c>
      <c r="B248" s="40" t="str">
        <f>IF(顧客!B246&lt;&gt;"",顧客!B246,"")</f>
        <v/>
      </c>
      <c r="C248" s="42" t="str">
        <f>IF(顧客!C246&lt;&gt;0,顧客!C246,"")</f>
        <v/>
      </c>
      <c r="D248" s="41" t="str">
        <f>IF(顧客!E246&lt;&gt;0,顧客!E246,"")</f>
        <v/>
      </c>
      <c r="E248" s="41" t="str">
        <f>IF(顧客!F246&lt;&gt;0,顧客!F246,"")</f>
        <v/>
      </c>
      <c r="F248" s="43" t="str">
        <f>IF(D248="","",SUMIF(見積D!ナンバーD,$D248,見積D!見積数D))</f>
        <v/>
      </c>
      <c r="G248" s="43" t="str">
        <f>IF(D248="","",SUMIF(実績D!ナンバー13D,$D248,実績D!見積数13D))</f>
        <v/>
      </c>
      <c r="H248" s="50" t="str">
        <f t="shared" si="10"/>
        <v/>
      </c>
      <c r="I248" s="58" t="str">
        <f t="shared" si="11"/>
        <v/>
      </c>
    </row>
    <row r="249" spans="1:9" x14ac:dyDescent="0.45">
      <c r="A249" s="44" t="str">
        <f t="shared" si="9"/>
        <v/>
      </c>
      <c r="B249" s="40" t="str">
        <f>IF(顧客!B247&lt;&gt;"",顧客!B247,"")</f>
        <v/>
      </c>
      <c r="C249" s="42" t="str">
        <f>IF(顧客!C247&lt;&gt;0,顧客!C247,"")</f>
        <v/>
      </c>
      <c r="D249" s="41" t="str">
        <f>IF(顧客!E247&lt;&gt;0,顧客!E247,"")</f>
        <v/>
      </c>
      <c r="E249" s="41" t="str">
        <f>IF(顧客!F247&lt;&gt;0,顧客!F247,"")</f>
        <v/>
      </c>
      <c r="F249" s="43" t="str">
        <f>IF(D249="","",SUMIF(見積D!ナンバーD,$D249,見積D!見積数D))</f>
        <v/>
      </c>
      <c r="G249" s="43" t="str">
        <f>IF(D249="","",SUMIF(実績D!ナンバー13D,$D249,実績D!見積数13D))</f>
        <v/>
      </c>
      <c r="H249" s="50" t="str">
        <f t="shared" si="10"/>
        <v/>
      </c>
      <c r="I249" s="58" t="str">
        <f t="shared" si="11"/>
        <v/>
      </c>
    </row>
    <row r="250" spans="1:9" x14ac:dyDescent="0.45">
      <c r="A250" s="44" t="str">
        <f t="shared" si="9"/>
        <v/>
      </c>
      <c r="B250" s="40" t="str">
        <f>IF(顧客!B248&lt;&gt;"",顧客!B248,"")</f>
        <v/>
      </c>
      <c r="C250" s="42" t="str">
        <f>IF(顧客!C248&lt;&gt;0,顧客!C248,"")</f>
        <v/>
      </c>
      <c r="D250" s="41" t="str">
        <f>IF(顧客!E248&lt;&gt;0,顧客!E248,"")</f>
        <v/>
      </c>
      <c r="E250" s="41" t="str">
        <f>IF(顧客!F248&lt;&gt;0,顧客!F248,"")</f>
        <v/>
      </c>
      <c r="F250" s="43" t="str">
        <f>IF(D250="","",SUMIF(見積D!ナンバーD,$D250,見積D!見積数D))</f>
        <v/>
      </c>
      <c r="G250" s="43" t="str">
        <f>IF(D250="","",SUMIF(実績D!ナンバー13D,$D250,実績D!見積数13D))</f>
        <v/>
      </c>
      <c r="H250" s="50" t="str">
        <f t="shared" si="10"/>
        <v/>
      </c>
      <c r="I250" s="58" t="str">
        <f t="shared" si="11"/>
        <v/>
      </c>
    </row>
    <row r="251" spans="1:9" x14ac:dyDescent="0.45">
      <c r="A251" s="44" t="str">
        <f t="shared" si="9"/>
        <v/>
      </c>
      <c r="B251" s="40" t="str">
        <f>IF(顧客!B249&lt;&gt;"",顧客!B249,"")</f>
        <v/>
      </c>
      <c r="C251" s="42" t="str">
        <f>IF(顧客!C249&lt;&gt;0,顧客!C249,"")</f>
        <v/>
      </c>
      <c r="D251" s="41" t="str">
        <f>IF(顧客!E249&lt;&gt;0,顧客!E249,"")</f>
        <v/>
      </c>
      <c r="E251" s="41" t="str">
        <f>IF(顧客!F249&lt;&gt;0,顧客!F249,"")</f>
        <v/>
      </c>
      <c r="F251" s="43" t="str">
        <f>IF(D251="","",SUMIF(見積D!ナンバーD,$D251,見積D!見積数D))</f>
        <v/>
      </c>
      <c r="G251" s="43" t="str">
        <f>IF(D251="","",SUMIF(実績D!ナンバー13D,$D251,実績D!見積数13D))</f>
        <v/>
      </c>
      <c r="H251" s="50" t="str">
        <f t="shared" si="10"/>
        <v/>
      </c>
      <c r="I251" s="58" t="str">
        <f t="shared" si="11"/>
        <v/>
      </c>
    </row>
    <row r="252" spans="1:9" x14ac:dyDescent="0.45">
      <c r="A252" s="44" t="str">
        <f t="shared" si="9"/>
        <v/>
      </c>
      <c r="B252" s="40" t="str">
        <f>IF(顧客!B250&lt;&gt;"",顧客!B250,"")</f>
        <v/>
      </c>
      <c r="C252" s="42" t="str">
        <f>IF(顧客!C250&lt;&gt;0,顧客!C250,"")</f>
        <v/>
      </c>
      <c r="D252" s="41" t="str">
        <f>IF(顧客!E250&lt;&gt;0,顧客!E250,"")</f>
        <v/>
      </c>
      <c r="E252" s="41" t="str">
        <f>IF(顧客!F250&lt;&gt;0,顧客!F250,"")</f>
        <v/>
      </c>
      <c r="F252" s="43" t="str">
        <f>IF(D252="","",SUMIF(見積D!ナンバーD,$D252,見積D!見積数D))</f>
        <v/>
      </c>
      <c r="G252" s="43" t="str">
        <f>IF(D252="","",SUMIF(実績D!ナンバー13D,$D252,実績D!見積数13D))</f>
        <v/>
      </c>
      <c r="H252" s="50" t="str">
        <f t="shared" si="10"/>
        <v/>
      </c>
      <c r="I252" s="58" t="str">
        <f t="shared" si="11"/>
        <v/>
      </c>
    </row>
    <row r="253" spans="1:9" x14ac:dyDescent="0.45">
      <c r="A253" s="44" t="str">
        <f t="shared" si="9"/>
        <v/>
      </c>
      <c r="B253" s="40" t="str">
        <f>IF(顧客!B251&lt;&gt;"",顧客!B251,"")</f>
        <v/>
      </c>
      <c r="C253" s="42" t="str">
        <f>IF(顧客!C251&lt;&gt;0,顧客!C251,"")</f>
        <v/>
      </c>
      <c r="D253" s="41" t="str">
        <f>IF(顧客!E251&lt;&gt;0,顧客!E251,"")</f>
        <v/>
      </c>
      <c r="E253" s="41" t="str">
        <f>IF(顧客!F251&lt;&gt;0,顧客!F251,"")</f>
        <v/>
      </c>
      <c r="F253" s="43" t="str">
        <f>IF(D253="","",SUMIF(見積D!ナンバーD,$D253,見積D!見積数D))</f>
        <v/>
      </c>
      <c r="G253" s="43" t="str">
        <f>IF(D253="","",SUMIF(実績D!ナンバー13D,$D253,実績D!見積数13D))</f>
        <v/>
      </c>
      <c r="H253" s="50" t="str">
        <f t="shared" si="10"/>
        <v/>
      </c>
      <c r="I253" s="58" t="str">
        <f t="shared" si="11"/>
        <v/>
      </c>
    </row>
    <row r="254" spans="1:9" x14ac:dyDescent="0.45">
      <c r="A254" s="44" t="str">
        <f t="shared" si="9"/>
        <v/>
      </c>
      <c r="B254" s="40" t="str">
        <f>IF(顧客!B252&lt;&gt;"",顧客!B252,"")</f>
        <v/>
      </c>
      <c r="C254" s="42" t="str">
        <f>IF(顧客!C252&lt;&gt;0,顧客!C252,"")</f>
        <v/>
      </c>
      <c r="D254" s="41" t="str">
        <f>IF(顧客!E252&lt;&gt;0,顧客!E252,"")</f>
        <v/>
      </c>
      <c r="E254" s="41" t="str">
        <f>IF(顧客!F252&lt;&gt;0,顧客!F252,"")</f>
        <v/>
      </c>
      <c r="F254" s="43" t="str">
        <f>IF(D254="","",SUMIF(見積D!ナンバーD,$D254,見積D!見積数D))</f>
        <v/>
      </c>
      <c r="G254" s="43" t="str">
        <f>IF(D254="","",SUMIF(実績D!ナンバー13D,$D254,実績D!見積数13D))</f>
        <v/>
      </c>
      <c r="H254" s="50" t="str">
        <f t="shared" si="10"/>
        <v/>
      </c>
      <c r="I254" s="58" t="str">
        <f t="shared" si="11"/>
        <v/>
      </c>
    </row>
    <row r="255" spans="1:9" x14ac:dyDescent="0.45">
      <c r="A255" s="44" t="str">
        <f t="shared" si="9"/>
        <v/>
      </c>
      <c r="B255" s="40" t="str">
        <f>IF(顧客!B253&lt;&gt;"",顧客!B253,"")</f>
        <v/>
      </c>
      <c r="C255" s="42" t="str">
        <f>IF(顧客!C253&lt;&gt;0,顧客!C253,"")</f>
        <v/>
      </c>
      <c r="D255" s="41" t="str">
        <f>IF(顧客!E253&lt;&gt;0,顧客!E253,"")</f>
        <v/>
      </c>
      <c r="E255" s="41" t="str">
        <f>IF(顧客!F253&lt;&gt;0,顧客!F253,"")</f>
        <v/>
      </c>
      <c r="F255" s="43" t="str">
        <f>IF(D255="","",SUMIF(見積D!ナンバーD,$D255,見積D!見積数D))</f>
        <v/>
      </c>
      <c r="G255" s="43" t="str">
        <f>IF(D255="","",SUMIF(実績D!ナンバー13D,$D255,実績D!見積数13D))</f>
        <v/>
      </c>
      <c r="H255" s="50" t="str">
        <f t="shared" si="10"/>
        <v/>
      </c>
      <c r="I255" s="58" t="str">
        <f t="shared" si="11"/>
        <v/>
      </c>
    </row>
    <row r="256" spans="1:9" x14ac:dyDescent="0.45">
      <c r="A256" s="44" t="str">
        <f t="shared" si="9"/>
        <v/>
      </c>
      <c r="B256" s="40" t="str">
        <f>IF(顧客!B254&lt;&gt;"",顧客!B254,"")</f>
        <v/>
      </c>
      <c r="C256" s="42" t="str">
        <f>IF(顧客!C254&lt;&gt;0,顧客!C254,"")</f>
        <v/>
      </c>
      <c r="D256" s="41" t="str">
        <f>IF(顧客!E254&lt;&gt;0,顧客!E254,"")</f>
        <v/>
      </c>
      <c r="E256" s="41" t="str">
        <f>IF(顧客!F254&lt;&gt;0,顧客!F254,"")</f>
        <v/>
      </c>
      <c r="F256" s="43" t="str">
        <f>IF(D256="","",SUMIF(見積D!ナンバーD,$D256,見積D!見積数D))</f>
        <v/>
      </c>
      <c r="G256" s="43" t="str">
        <f>IF(D256="","",SUMIF(実績D!ナンバー13D,$D256,実績D!見積数13D))</f>
        <v/>
      </c>
      <c r="H256" s="50" t="str">
        <f t="shared" si="10"/>
        <v/>
      </c>
      <c r="I256" s="58" t="str">
        <f t="shared" si="11"/>
        <v/>
      </c>
    </row>
    <row r="257" spans="1:9" x14ac:dyDescent="0.45">
      <c r="A257" s="44" t="str">
        <f t="shared" si="9"/>
        <v/>
      </c>
      <c r="B257" s="40" t="str">
        <f>IF(顧客!B255&lt;&gt;"",顧客!B255,"")</f>
        <v/>
      </c>
      <c r="C257" s="42" t="str">
        <f>IF(顧客!C255&lt;&gt;0,顧客!C255,"")</f>
        <v/>
      </c>
      <c r="D257" s="41" t="str">
        <f>IF(顧客!E255&lt;&gt;0,顧客!E255,"")</f>
        <v/>
      </c>
      <c r="E257" s="41" t="str">
        <f>IF(顧客!F255&lt;&gt;0,顧客!F255,"")</f>
        <v/>
      </c>
      <c r="F257" s="43" t="str">
        <f>IF(D257="","",SUMIF(見積D!ナンバーD,$D257,見積D!見積数D))</f>
        <v/>
      </c>
      <c r="G257" s="43" t="str">
        <f>IF(D257="","",SUMIF(実績D!ナンバー13D,$D257,実績D!見積数13D))</f>
        <v/>
      </c>
      <c r="H257" s="50" t="str">
        <f t="shared" si="10"/>
        <v/>
      </c>
      <c r="I257" s="58" t="str">
        <f t="shared" si="11"/>
        <v/>
      </c>
    </row>
    <row r="258" spans="1:9" x14ac:dyDescent="0.45">
      <c r="A258" s="44" t="str">
        <f t="shared" si="9"/>
        <v/>
      </c>
      <c r="B258" s="40" t="str">
        <f>IF(顧客!B256&lt;&gt;"",顧客!B256,"")</f>
        <v/>
      </c>
      <c r="C258" s="42" t="str">
        <f>IF(顧客!C256&lt;&gt;0,顧客!C256,"")</f>
        <v/>
      </c>
      <c r="D258" s="41" t="str">
        <f>IF(顧客!E256&lt;&gt;0,顧客!E256,"")</f>
        <v/>
      </c>
      <c r="E258" s="41" t="str">
        <f>IF(顧客!F256&lt;&gt;0,顧客!F256,"")</f>
        <v/>
      </c>
      <c r="F258" s="43" t="str">
        <f>IF(D258="","",SUMIF(見積D!ナンバーD,$D258,見積D!見積数D))</f>
        <v/>
      </c>
      <c r="G258" s="43" t="str">
        <f>IF(D258="","",SUMIF(実績D!ナンバー13D,$D258,実績D!見積数13D))</f>
        <v/>
      </c>
      <c r="H258" s="50" t="str">
        <f t="shared" si="10"/>
        <v/>
      </c>
      <c r="I258" s="58" t="str">
        <f t="shared" si="11"/>
        <v/>
      </c>
    </row>
    <row r="259" spans="1:9" x14ac:dyDescent="0.45">
      <c r="A259" s="44" t="str">
        <f t="shared" si="9"/>
        <v/>
      </c>
      <c r="B259" s="40" t="str">
        <f>IF(顧客!B257&lt;&gt;"",顧客!B257,"")</f>
        <v/>
      </c>
      <c r="C259" s="42" t="str">
        <f>IF(顧客!C257&lt;&gt;0,顧客!C257,"")</f>
        <v/>
      </c>
      <c r="D259" s="41" t="str">
        <f>IF(顧客!E257&lt;&gt;0,顧客!E257,"")</f>
        <v/>
      </c>
      <c r="E259" s="41" t="str">
        <f>IF(顧客!F257&lt;&gt;0,顧客!F257,"")</f>
        <v/>
      </c>
      <c r="F259" s="43" t="str">
        <f>IF(D259="","",SUMIF(見積D!ナンバーD,$D259,見積D!見積数D))</f>
        <v/>
      </c>
      <c r="G259" s="43" t="str">
        <f>IF(D259="","",SUMIF(実績D!ナンバー13D,$D259,実績D!見積数13D))</f>
        <v/>
      </c>
      <c r="H259" s="50" t="str">
        <f t="shared" si="10"/>
        <v/>
      </c>
      <c r="I259" s="58" t="str">
        <f t="shared" si="11"/>
        <v/>
      </c>
    </row>
    <row r="260" spans="1:9" x14ac:dyDescent="0.45">
      <c r="A260" s="44" t="str">
        <f t="shared" si="9"/>
        <v/>
      </c>
      <c r="B260" s="40" t="str">
        <f>IF(顧客!B258&lt;&gt;"",顧客!B258,"")</f>
        <v/>
      </c>
      <c r="C260" s="42" t="str">
        <f>IF(顧客!C258&lt;&gt;0,顧客!C258,"")</f>
        <v/>
      </c>
      <c r="D260" s="41" t="str">
        <f>IF(顧客!E258&lt;&gt;0,顧客!E258,"")</f>
        <v/>
      </c>
      <c r="E260" s="41" t="str">
        <f>IF(顧客!F258&lt;&gt;0,顧客!F258,"")</f>
        <v/>
      </c>
      <c r="F260" s="43" t="str">
        <f>IF(D260="","",SUMIF(見積D!ナンバーD,$D260,見積D!見積数D))</f>
        <v/>
      </c>
      <c r="G260" s="43" t="str">
        <f>IF(D260="","",SUMIF(実績D!ナンバー13D,$D260,実績D!見積数13D))</f>
        <v/>
      </c>
      <c r="H260" s="50" t="str">
        <f t="shared" si="10"/>
        <v/>
      </c>
      <c r="I260" s="58" t="str">
        <f t="shared" si="11"/>
        <v/>
      </c>
    </row>
    <row r="261" spans="1:9" x14ac:dyDescent="0.45">
      <c r="A261" s="44" t="str">
        <f t="shared" ref="A261:A324" si="12">IF(C261="","",A260+1)</f>
        <v/>
      </c>
      <c r="B261" s="40" t="str">
        <f>IF(顧客!B259&lt;&gt;"",顧客!B259,"")</f>
        <v/>
      </c>
      <c r="C261" s="42" t="str">
        <f>IF(顧客!C259&lt;&gt;0,顧客!C259,"")</f>
        <v/>
      </c>
      <c r="D261" s="41" t="str">
        <f>IF(顧客!E259&lt;&gt;0,顧客!E259,"")</f>
        <v/>
      </c>
      <c r="E261" s="41" t="str">
        <f>IF(顧客!F259&lt;&gt;0,顧客!F259,"")</f>
        <v/>
      </c>
      <c r="F261" s="43" t="str">
        <f>IF(D261="","",SUMIF(見積D!ナンバーD,$D261,見積D!見積数D))</f>
        <v/>
      </c>
      <c r="G261" s="43" t="str">
        <f>IF(D261="","",SUMIF(実績D!ナンバー13D,$D261,実績D!見積数13D))</f>
        <v/>
      </c>
      <c r="H261" s="50" t="str">
        <f t="shared" ref="H261:H324" si="13">IF(F261="","",IF(F261=0,"c",IF(G261&gt;0,I261,"b")))</f>
        <v/>
      </c>
      <c r="I261" s="58" t="str">
        <f t="shared" ref="I261:I324" si="14">IF(G261="","",IF(G261&gt;=12,"sa",IF(G261&gt;=6,"aa",IF(G261&gt;=2,"ba",IF(G261=1,"ca","")))))</f>
        <v/>
      </c>
    </row>
    <row r="262" spans="1:9" x14ac:dyDescent="0.45">
      <c r="A262" s="44" t="str">
        <f t="shared" si="12"/>
        <v/>
      </c>
      <c r="B262" s="40" t="str">
        <f>IF(顧客!B260&lt;&gt;"",顧客!B260,"")</f>
        <v/>
      </c>
      <c r="C262" s="42" t="str">
        <f>IF(顧客!C260&lt;&gt;0,顧客!C260,"")</f>
        <v/>
      </c>
      <c r="D262" s="41" t="str">
        <f>IF(顧客!E260&lt;&gt;0,顧客!E260,"")</f>
        <v/>
      </c>
      <c r="E262" s="41" t="str">
        <f>IF(顧客!F260&lt;&gt;0,顧客!F260,"")</f>
        <v/>
      </c>
      <c r="F262" s="43" t="str">
        <f>IF(D262="","",SUMIF(見積D!ナンバーD,$D262,見積D!見積数D))</f>
        <v/>
      </c>
      <c r="G262" s="43" t="str">
        <f>IF(D262="","",SUMIF(実績D!ナンバー13D,$D262,実績D!見積数13D))</f>
        <v/>
      </c>
      <c r="H262" s="50" t="str">
        <f t="shared" si="13"/>
        <v/>
      </c>
      <c r="I262" s="58" t="str">
        <f t="shared" si="14"/>
        <v/>
      </c>
    </row>
    <row r="263" spans="1:9" x14ac:dyDescent="0.45">
      <c r="A263" s="44" t="str">
        <f t="shared" si="12"/>
        <v/>
      </c>
      <c r="B263" s="40" t="str">
        <f>IF(顧客!B261&lt;&gt;"",顧客!B261,"")</f>
        <v/>
      </c>
      <c r="C263" s="42" t="str">
        <f>IF(顧客!C261&lt;&gt;0,顧客!C261,"")</f>
        <v/>
      </c>
      <c r="D263" s="41" t="str">
        <f>IF(顧客!E261&lt;&gt;0,顧客!E261,"")</f>
        <v/>
      </c>
      <c r="E263" s="41" t="str">
        <f>IF(顧客!F261&lt;&gt;0,顧客!F261,"")</f>
        <v/>
      </c>
      <c r="F263" s="43" t="str">
        <f>IF(D263="","",SUMIF(見積D!ナンバーD,$D263,見積D!見積数D))</f>
        <v/>
      </c>
      <c r="G263" s="43" t="str">
        <f>IF(D263="","",SUMIF(実績D!ナンバー13D,$D263,実績D!見積数13D))</f>
        <v/>
      </c>
      <c r="H263" s="50" t="str">
        <f t="shared" si="13"/>
        <v/>
      </c>
      <c r="I263" s="58" t="str">
        <f t="shared" si="14"/>
        <v/>
      </c>
    </row>
    <row r="264" spans="1:9" x14ac:dyDescent="0.45">
      <c r="A264" s="44" t="str">
        <f t="shared" si="12"/>
        <v/>
      </c>
      <c r="B264" s="40" t="str">
        <f>IF(顧客!B262&lt;&gt;"",顧客!B262,"")</f>
        <v/>
      </c>
      <c r="C264" s="42" t="str">
        <f>IF(顧客!C262&lt;&gt;0,顧客!C262,"")</f>
        <v/>
      </c>
      <c r="D264" s="41" t="str">
        <f>IF(顧客!E262&lt;&gt;0,顧客!E262,"")</f>
        <v/>
      </c>
      <c r="E264" s="41" t="str">
        <f>IF(顧客!F262&lt;&gt;0,顧客!F262,"")</f>
        <v/>
      </c>
      <c r="F264" s="43" t="str">
        <f>IF(D264="","",SUMIF(見積D!ナンバーD,$D264,見積D!見積数D))</f>
        <v/>
      </c>
      <c r="G264" s="43" t="str">
        <f>IF(D264="","",SUMIF(実績D!ナンバー13D,$D264,実績D!見積数13D))</f>
        <v/>
      </c>
      <c r="H264" s="50" t="str">
        <f t="shared" si="13"/>
        <v/>
      </c>
      <c r="I264" s="58" t="str">
        <f t="shared" si="14"/>
        <v/>
      </c>
    </row>
    <row r="265" spans="1:9" x14ac:dyDescent="0.45">
      <c r="A265" s="44" t="str">
        <f t="shared" si="12"/>
        <v/>
      </c>
      <c r="B265" s="40" t="str">
        <f>IF(顧客!B263&lt;&gt;"",顧客!B263,"")</f>
        <v/>
      </c>
      <c r="C265" s="42" t="str">
        <f>IF(顧客!C263&lt;&gt;0,顧客!C263,"")</f>
        <v/>
      </c>
      <c r="D265" s="41" t="str">
        <f>IF(顧客!E263&lt;&gt;0,顧客!E263,"")</f>
        <v/>
      </c>
      <c r="E265" s="41" t="str">
        <f>IF(顧客!F263&lt;&gt;0,顧客!F263,"")</f>
        <v/>
      </c>
      <c r="F265" s="43" t="str">
        <f>IF(D265="","",SUMIF(見積D!ナンバーD,$D265,見積D!見積数D))</f>
        <v/>
      </c>
      <c r="G265" s="43" t="str">
        <f>IF(D265="","",SUMIF(実績D!ナンバー13D,$D265,実績D!見積数13D))</f>
        <v/>
      </c>
      <c r="H265" s="50" t="str">
        <f t="shared" si="13"/>
        <v/>
      </c>
      <c r="I265" s="58" t="str">
        <f t="shared" si="14"/>
        <v/>
      </c>
    </row>
    <row r="266" spans="1:9" x14ac:dyDescent="0.45">
      <c r="A266" s="44" t="str">
        <f t="shared" si="12"/>
        <v/>
      </c>
      <c r="B266" s="40" t="str">
        <f>IF(顧客!B264&lt;&gt;"",顧客!B264,"")</f>
        <v/>
      </c>
      <c r="C266" s="42" t="str">
        <f>IF(顧客!C264&lt;&gt;0,顧客!C264,"")</f>
        <v/>
      </c>
      <c r="D266" s="41" t="str">
        <f>IF(顧客!E264&lt;&gt;0,顧客!E264,"")</f>
        <v/>
      </c>
      <c r="E266" s="41" t="str">
        <f>IF(顧客!F264&lt;&gt;0,顧客!F264,"")</f>
        <v/>
      </c>
      <c r="F266" s="43" t="str">
        <f>IF(D266="","",SUMIF(見積D!ナンバーD,$D266,見積D!見積数D))</f>
        <v/>
      </c>
      <c r="G266" s="43" t="str">
        <f>IF(D266="","",SUMIF(実績D!ナンバー13D,$D266,実績D!見積数13D))</f>
        <v/>
      </c>
      <c r="H266" s="50" t="str">
        <f t="shared" si="13"/>
        <v/>
      </c>
      <c r="I266" s="58" t="str">
        <f t="shared" si="14"/>
        <v/>
      </c>
    </row>
    <row r="267" spans="1:9" x14ac:dyDescent="0.45">
      <c r="A267" s="44" t="str">
        <f t="shared" si="12"/>
        <v/>
      </c>
      <c r="B267" s="40" t="str">
        <f>IF(顧客!B265&lt;&gt;"",顧客!B265,"")</f>
        <v/>
      </c>
      <c r="C267" s="42" t="str">
        <f>IF(顧客!C265&lt;&gt;0,顧客!C265,"")</f>
        <v/>
      </c>
      <c r="D267" s="41" t="str">
        <f>IF(顧客!E265&lt;&gt;0,顧客!E265,"")</f>
        <v/>
      </c>
      <c r="E267" s="41" t="str">
        <f>IF(顧客!F265&lt;&gt;0,顧客!F265,"")</f>
        <v/>
      </c>
      <c r="F267" s="43" t="str">
        <f>IF(D267="","",SUMIF(見積D!ナンバーD,$D267,見積D!見積数D))</f>
        <v/>
      </c>
      <c r="G267" s="43" t="str">
        <f>IF(D267="","",SUMIF(実績D!ナンバー13D,$D267,実績D!見積数13D))</f>
        <v/>
      </c>
      <c r="H267" s="50" t="str">
        <f t="shared" si="13"/>
        <v/>
      </c>
      <c r="I267" s="58" t="str">
        <f t="shared" si="14"/>
        <v/>
      </c>
    </row>
    <row r="268" spans="1:9" x14ac:dyDescent="0.45">
      <c r="A268" s="44" t="str">
        <f t="shared" si="12"/>
        <v/>
      </c>
      <c r="B268" s="40" t="str">
        <f>IF(顧客!B266&lt;&gt;"",顧客!B266,"")</f>
        <v/>
      </c>
      <c r="C268" s="42" t="str">
        <f>IF(顧客!C266&lt;&gt;0,顧客!C266,"")</f>
        <v/>
      </c>
      <c r="D268" s="41" t="str">
        <f>IF(顧客!E266&lt;&gt;0,顧客!E266,"")</f>
        <v/>
      </c>
      <c r="E268" s="41" t="str">
        <f>IF(顧客!F266&lt;&gt;0,顧客!F266,"")</f>
        <v/>
      </c>
      <c r="F268" s="43" t="str">
        <f>IF(D268="","",SUMIF(見積D!ナンバーD,$D268,見積D!見積数D))</f>
        <v/>
      </c>
      <c r="G268" s="43" t="str">
        <f>IF(D268="","",SUMIF(実績D!ナンバー13D,$D268,実績D!見積数13D))</f>
        <v/>
      </c>
      <c r="H268" s="50" t="str">
        <f t="shared" si="13"/>
        <v/>
      </c>
      <c r="I268" s="58" t="str">
        <f t="shared" si="14"/>
        <v/>
      </c>
    </row>
    <row r="269" spans="1:9" x14ac:dyDescent="0.45">
      <c r="A269" s="44" t="str">
        <f t="shared" si="12"/>
        <v/>
      </c>
      <c r="B269" s="40" t="str">
        <f>IF(顧客!B267&lt;&gt;"",顧客!B267,"")</f>
        <v/>
      </c>
      <c r="C269" s="42" t="str">
        <f>IF(顧客!C267&lt;&gt;0,顧客!C267,"")</f>
        <v/>
      </c>
      <c r="D269" s="41" t="str">
        <f>IF(顧客!E267&lt;&gt;0,顧客!E267,"")</f>
        <v/>
      </c>
      <c r="E269" s="41" t="str">
        <f>IF(顧客!F267&lt;&gt;0,顧客!F267,"")</f>
        <v/>
      </c>
      <c r="F269" s="43" t="str">
        <f>IF(D269="","",SUMIF(見積D!ナンバーD,$D269,見積D!見積数D))</f>
        <v/>
      </c>
      <c r="G269" s="43" t="str">
        <f>IF(D269="","",SUMIF(実績D!ナンバー13D,$D269,実績D!見積数13D))</f>
        <v/>
      </c>
      <c r="H269" s="50" t="str">
        <f t="shared" si="13"/>
        <v/>
      </c>
      <c r="I269" s="58" t="str">
        <f t="shared" si="14"/>
        <v/>
      </c>
    </row>
    <row r="270" spans="1:9" x14ac:dyDescent="0.45">
      <c r="A270" s="44" t="str">
        <f t="shared" si="12"/>
        <v/>
      </c>
      <c r="B270" s="40" t="str">
        <f>IF(顧客!B268&lt;&gt;"",顧客!B268,"")</f>
        <v/>
      </c>
      <c r="C270" s="42" t="str">
        <f>IF(顧客!C268&lt;&gt;0,顧客!C268,"")</f>
        <v/>
      </c>
      <c r="D270" s="41" t="str">
        <f>IF(顧客!E268&lt;&gt;0,顧客!E268,"")</f>
        <v/>
      </c>
      <c r="E270" s="41" t="str">
        <f>IF(顧客!F268&lt;&gt;0,顧客!F268,"")</f>
        <v/>
      </c>
      <c r="F270" s="43" t="str">
        <f>IF(D270="","",SUMIF(見積D!ナンバーD,$D270,見積D!見積数D))</f>
        <v/>
      </c>
      <c r="G270" s="43" t="str">
        <f>IF(D270="","",SUMIF(実績D!ナンバー13D,$D270,実績D!見積数13D))</f>
        <v/>
      </c>
      <c r="H270" s="50" t="str">
        <f t="shared" si="13"/>
        <v/>
      </c>
      <c r="I270" s="58" t="str">
        <f t="shared" si="14"/>
        <v/>
      </c>
    </row>
    <row r="271" spans="1:9" x14ac:dyDescent="0.45">
      <c r="A271" s="44" t="str">
        <f t="shared" si="12"/>
        <v/>
      </c>
      <c r="B271" s="40" t="str">
        <f>IF(顧客!B269&lt;&gt;"",顧客!B269,"")</f>
        <v/>
      </c>
      <c r="C271" s="42" t="str">
        <f>IF(顧客!C269&lt;&gt;0,顧客!C269,"")</f>
        <v/>
      </c>
      <c r="D271" s="41" t="str">
        <f>IF(顧客!E269&lt;&gt;0,顧客!E269,"")</f>
        <v/>
      </c>
      <c r="E271" s="41" t="str">
        <f>IF(顧客!F269&lt;&gt;0,顧客!F269,"")</f>
        <v/>
      </c>
      <c r="F271" s="43" t="str">
        <f>IF(D271="","",SUMIF(見積D!ナンバーD,$D271,見積D!見積数D))</f>
        <v/>
      </c>
      <c r="G271" s="43" t="str">
        <f>IF(D271="","",SUMIF(実績D!ナンバー13D,$D271,実績D!見積数13D))</f>
        <v/>
      </c>
      <c r="H271" s="50" t="str">
        <f t="shared" si="13"/>
        <v/>
      </c>
      <c r="I271" s="58" t="str">
        <f t="shared" si="14"/>
        <v/>
      </c>
    </row>
    <row r="272" spans="1:9" x14ac:dyDescent="0.45">
      <c r="A272" s="44" t="str">
        <f t="shared" si="12"/>
        <v/>
      </c>
      <c r="B272" s="40" t="str">
        <f>IF(顧客!B270&lt;&gt;"",顧客!B270,"")</f>
        <v/>
      </c>
      <c r="C272" s="42" t="str">
        <f>IF(顧客!C270&lt;&gt;0,顧客!C270,"")</f>
        <v/>
      </c>
      <c r="D272" s="41" t="str">
        <f>IF(顧客!E270&lt;&gt;0,顧客!E270,"")</f>
        <v/>
      </c>
      <c r="E272" s="41" t="str">
        <f>IF(顧客!F270&lt;&gt;0,顧客!F270,"")</f>
        <v/>
      </c>
      <c r="F272" s="43" t="str">
        <f>IF(D272="","",SUMIF(見積D!ナンバーD,$D272,見積D!見積数D))</f>
        <v/>
      </c>
      <c r="G272" s="43" t="str">
        <f>IF(D272="","",SUMIF(実績D!ナンバー13D,$D272,実績D!見積数13D))</f>
        <v/>
      </c>
      <c r="H272" s="50" t="str">
        <f t="shared" si="13"/>
        <v/>
      </c>
      <c r="I272" s="58" t="str">
        <f t="shared" si="14"/>
        <v/>
      </c>
    </row>
    <row r="273" spans="1:9" x14ac:dyDescent="0.45">
      <c r="A273" s="44" t="str">
        <f t="shared" si="12"/>
        <v/>
      </c>
      <c r="B273" s="40" t="str">
        <f>IF(顧客!B271&lt;&gt;"",顧客!B271,"")</f>
        <v/>
      </c>
      <c r="C273" s="42" t="str">
        <f>IF(顧客!C271&lt;&gt;0,顧客!C271,"")</f>
        <v/>
      </c>
      <c r="D273" s="41" t="str">
        <f>IF(顧客!E271&lt;&gt;0,顧客!E271,"")</f>
        <v/>
      </c>
      <c r="E273" s="41" t="str">
        <f>IF(顧客!F271&lt;&gt;0,顧客!F271,"")</f>
        <v/>
      </c>
      <c r="F273" s="43" t="str">
        <f>IF(D273="","",SUMIF(見積D!ナンバーD,$D273,見積D!見積数D))</f>
        <v/>
      </c>
      <c r="G273" s="43" t="str">
        <f>IF(D273="","",SUMIF(実績D!ナンバー13D,$D273,実績D!見積数13D))</f>
        <v/>
      </c>
      <c r="H273" s="50" t="str">
        <f t="shared" si="13"/>
        <v/>
      </c>
      <c r="I273" s="58" t="str">
        <f t="shared" si="14"/>
        <v/>
      </c>
    </row>
    <row r="274" spans="1:9" x14ac:dyDescent="0.45">
      <c r="A274" s="44" t="str">
        <f t="shared" si="12"/>
        <v/>
      </c>
      <c r="B274" s="40" t="str">
        <f>IF(顧客!B272&lt;&gt;"",顧客!B272,"")</f>
        <v/>
      </c>
      <c r="C274" s="42" t="str">
        <f>IF(顧客!C272&lt;&gt;0,顧客!C272,"")</f>
        <v/>
      </c>
      <c r="D274" s="41" t="str">
        <f>IF(顧客!E272&lt;&gt;0,顧客!E272,"")</f>
        <v/>
      </c>
      <c r="E274" s="41" t="str">
        <f>IF(顧客!F272&lt;&gt;0,顧客!F272,"")</f>
        <v/>
      </c>
      <c r="F274" s="43" t="str">
        <f>IF(D274="","",SUMIF(見積D!ナンバーD,$D274,見積D!見積数D))</f>
        <v/>
      </c>
      <c r="G274" s="43" t="str">
        <f>IF(D274="","",SUMIF(実績D!ナンバー13D,$D274,実績D!見積数13D))</f>
        <v/>
      </c>
      <c r="H274" s="50" t="str">
        <f t="shared" si="13"/>
        <v/>
      </c>
      <c r="I274" s="58" t="str">
        <f t="shared" si="14"/>
        <v/>
      </c>
    </row>
    <row r="275" spans="1:9" x14ac:dyDescent="0.45">
      <c r="A275" s="44" t="str">
        <f t="shared" si="12"/>
        <v/>
      </c>
      <c r="B275" s="40" t="str">
        <f>IF(顧客!B273&lt;&gt;"",顧客!B273,"")</f>
        <v/>
      </c>
      <c r="C275" s="42" t="str">
        <f>IF(顧客!C273&lt;&gt;0,顧客!C273,"")</f>
        <v/>
      </c>
      <c r="D275" s="41" t="str">
        <f>IF(顧客!E273&lt;&gt;0,顧客!E273,"")</f>
        <v/>
      </c>
      <c r="E275" s="41" t="str">
        <f>IF(顧客!F273&lt;&gt;0,顧客!F273,"")</f>
        <v/>
      </c>
      <c r="F275" s="43" t="str">
        <f>IF(D275="","",SUMIF(見積D!ナンバーD,$D275,見積D!見積数D))</f>
        <v/>
      </c>
      <c r="G275" s="43" t="str">
        <f>IF(D275="","",SUMIF(実績D!ナンバー13D,$D275,実績D!見積数13D))</f>
        <v/>
      </c>
      <c r="H275" s="50" t="str">
        <f t="shared" si="13"/>
        <v/>
      </c>
      <c r="I275" s="58" t="str">
        <f t="shared" si="14"/>
        <v/>
      </c>
    </row>
    <row r="276" spans="1:9" x14ac:dyDescent="0.45">
      <c r="A276" s="44" t="str">
        <f t="shared" si="12"/>
        <v/>
      </c>
      <c r="B276" s="40" t="str">
        <f>IF(顧客!B274&lt;&gt;"",顧客!B274,"")</f>
        <v/>
      </c>
      <c r="C276" s="42" t="str">
        <f>IF(顧客!C274&lt;&gt;0,顧客!C274,"")</f>
        <v/>
      </c>
      <c r="D276" s="41" t="str">
        <f>IF(顧客!E274&lt;&gt;0,顧客!E274,"")</f>
        <v/>
      </c>
      <c r="E276" s="41" t="str">
        <f>IF(顧客!F274&lt;&gt;0,顧客!F274,"")</f>
        <v/>
      </c>
      <c r="F276" s="43" t="str">
        <f>IF(D276="","",SUMIF(見積D!ナンバーD,$D276,見積D!見積数D))</f>
        <v/>
      </c>
      <c r="G276" s="43" t="str">
        <f>IF(D276="","",SUMIF(実績D!ナンバー13D,$D276,実績D!見積数13D))</f>
        <v/>
      </c>
      <c r="H276" s="50" t="str">
        <f t="shared" si="13"/>
        <v/>
      </c>
      <c r="I276" s="58" t="str">
        <f t="shared" si="14"/>
        <v/>
      </c>
    </row>
    <row r="277" spans="1:9" x14ac:dyDescent="0.45">
      <c r="A277" s="44" t="str">
        <f t="shared" si="12"/>
        <v/>
      </c>
      <c r="B277" s="40" t="str">
        <f>IF(顧客!B275&lt;&gt;"",顧客!B275,"")</f>
        <v/>
      </c>
      <c r="C277" s="42" t="str">
        <f>IF(顧客!C275&lt;&gt;0,顧客!C275,"")</f>
        <v/>
      </c>
      <c r="D277" s="41" t="str">
        <f>IF(顧客!E275&lt;&gt;0,顧客!E275,"")</f>
        <v/>
      </c>
      <c r="E277" s="41" t="str">
        <f>IF(顧客!F275&lt;&gt;0,顧客!F275,"")</f>
        <v/>
      </c>
      <c r="F277" s="43" t="str">
        <f>IF(D277="","",SUMIF(見積D!ナンバーD,$D277,見積D!見積数D))</f>
        <v/>
      </c>
      <c r="G277" s="43" t="str">
        <f>IF(D277="","",SUMIF(実績D!ナンバー13D,$D277,実績D!見積数13D))</f>
        <v/>
      </c>
      <c r="H277" s="50" t="str">
        <f t="shared" si="13"/>
        <v/>
      </c>
      <c r="I277" s="58" t="str">
        <f t="shared" si="14"/>
        <v/>
      </c>
    </row>
    <row r="278" spans="1:9" x14ac:dyDescent="0.45">
      <c r="A278" s="44" t="str">
        <f t="shared" si="12"/>
        <v/>
      </c>
      <c r="B278" s="40" t="str">
        <f>IF(顧客!B276&lt;&gt;"",顧客!B276,"")</f>
        <v/>
      </c>
      <c r="C278" s="42" t="str">
        <f>IF(顧客!C276&lt;&gt;0,顧客!C276,"")</f>
        <v/>
      </c>
      <c r="D278" s="41" t="str">
        <f>IF(顧客!E276&lt;&gt;0,顧客!E276,"")</f>
        <v/>
      </c>
      <c r="E278" s="41" t="str">
        <f>IF(顧客!F276&lt;&gt;0,顧客!F276,"")</f>
        <v/>
      </c>
      <c r="F278" s="43" t="str">
        <f>IF(D278="","",SUMIF(見積D!ナンバーD,$D278,見積D!見積数D))</f>
        <v/>
      </c>
      <c r="G278" s="43" t="str">
        <f>IF(D278="","",SUMIF(実績D!ナンバー13D,$D278,実績D!見積数13D))</f>
        <v/>
      </c>
      <c r="H278" s="50" t="str">
        <f t="shared" si="13"/>
        <v/>
      </c>
      <c r="I278" s="58" t="str">
        <f t="shared" si="14"/>
        <v/>
      </c>
    </row>
    <row r="279" spans="1:9" x14ac:dyDescent="0.45">
      <c r="A279" s="44" t="str">
        <f t="shared" si="12"/>
        <v/>
      </c>
      <c r="B279" s="40" t="str">
        <f>IF(顧客!B277&lt;&gt;"",顧客!B277,"")</f>
        <v/>
      </c>
      <c r="C279" s="42" t="str">
        <f>IF(顧客!C277&lt;&gt;0,顧客!C277,"")</f>
        <v/>
      </c>
      <c r="D279" s="41" t="str">
        <f>IF(顧客!E277&lt;&gt;0,顧客!E277,"")</f>
        <v/>
      </c>
      <c r="E279" s="41" t="str">
        <f>IF(顧客!F277&lt;&gt;0,顧客!F277,"")</f>
        <v/>
      </c>
      <c r="F279" s="43" t="str">
        <f>IF(D279="","",SUMIF(見積D!ナンバーD,$D279,見積D!見積数D))</f>
        <v/>
      </c>
      <c r="G279" s="43" t="str">
        <f>IF(D279="","",SUMIF(実績D!ナンバー13D,$D279,実績D!見積数13D))</f>
        <v/>
      </c>
      <c r="H279" s="50" t="str">
        <f t="shared" si="13"/>
        <v/>
      </c>
      <c r="I279" s="58" t="str">
        <f t="shared" si="14"/>
        <v/>
      </c>
    </row>
    <row r="280" spans="1:9" x14ac:dyDescent="0.45">
      <c r="A280" s="44" t="str">
        <f t="shared" si="12"/>
        <v/>
      </c>
      <c r="B280" s="40" t="str">
        <f>IF(顧客!B278&lt;&gt;"",顧客!B278,"")</f>
        <v/>
      </c>
      <c r="C280" s="42" t="str">
        <f>IF(顧客!C278&lt;&gt;0,顧客!C278,"")</f>
        <v/>
      </c>
      <c r="D280" s="41" t="str">
        <f>IF(顧客!E278&lt;&gt;0,顧客!E278,"")</f>
        <v/>
      </c>
      <c r="E280" s="41" t="str">
        <f>IF(顧客!F278&lt;&gt;0,顧客!F278,"")</f>
        <v/>
      </c>
      <c r="F280" s="43" t="str">
        <f>IF(D280="","",SUMIF(見積D!ナンバーD,$D280,見積D!見積数D))</f>
        <v/>
      </c>
      <c r="G280" s="43" t="str">
        <f>IF(D280="","",SUMIF(実績D!ナンバー13D,$D280,実績D!見積数13D))</f>
        <v/>
      </c>
      <c r="H280" s="50" t="str">
        <f t="shared" si="13"/>
        <v/>
      </c>
      <c r="I280" s="58" t="str">
        <f t="shared" si="14"/>
        <v/>
      </c>
    </row>
    <row r="281" spans="1:9" x14ac:dyDescent="0.45">
      <c r="A281" s="44" t="str">
        <f t="shared" si="12"/>
        <v/>
      </c>
      <c r="B281" s="40" t="str">
        <f>IF(顧客!B279&lt;&gt;"",顧客!B279,"")</f>
        <v/>
      </c>
      <c r="C281" s="42" t="str">
        <f>IF(顧客!C279&lt;&gt;0,顧客!C279,"")</f>
        <v/>
      </c>
      <c r="D281" s="41" t="str">
        <f>IF(顧客!E279&lt;&gt;0,顧客!E279,"")</f>
        <v/>
      </c>
      <c r="E281" s="41" t="str">
        <f>IF(顧客!F279&lt;&gt;0,顧客!F279,"")</f>
        <v/>
      </c>
      <c r="F281" s="43" t="str">
        <f>IF(D281="","",SUMIF(見積D!ナンバーD,$D281,見積D!見積数D))</f>
        <v/>
      </c>
      <c r="G281" s="43" t="str">
        <f>IF(D281="","",SUMIF(実績D!ナンバー13D,$D281,実績D!見積数13D))</f>
        <v/>
      </c>
      <c r="H281" s="50" t="str">
        <f t="shared" si="13"/>
        <v/>
      </c>
      <c r="I281" s="58" t="str">
        <f t="shared" si="14"/>
        <v/>
      </c>
    </row>
    <row r="282" spans="1:9" x14ac:dyDescent="0.45">
      <c r="A282" s="44" t="str">
        <f t="shared" si="12"/>
        <v/>
      </c>
      <c r="B282" s="40" t="str">
        <f>IF(顧客!B280&lt;&gt;"",顧客!B280,"")</f>
        <v/>
      </c>
      <c r="C282" s="42" t="str">
        <f>IF(顧客!C280&lt;&gt;0,顧客!C280,"")</f>
        <v/>
      </c>
      <c r="D282" s="41" t="str">
        <f>IF(顧客!E280&lt;&gt;0,顧客!E280,"")</f>
        <v/>
      </c>
      <c r="E282" s="41" t="str">
        <f>IF(顧客!F280&lt;&gt;0,顧客!F280,"")</f>
        <v/>
      </c>
      <c r="F282" s="43" t="str">
        <f>IF(D282="","",SUMIF(見積D!ナンバーD,$D282,見積D!見積数D))</f>
        <v/>
      </c>
      <c r="G282" s="43" t="str">
        <f>IF(D282="","",SUMIF(実績D!ナンバー13D,$D282,実績D!見積数13D))</f>
        <v/>
      </c>
      <c r="H282" s="50" t="str">
        <f t="shared" si="13"/>
        <v/>
      </c>
      <c r="I282" s="58" t="str">
        <f t="shared" si="14"/>
        <v/>
      </c>
    </row>
    <row r="283" spans="1:9" x14ac:dyDescent="0.45">
      <c r="A283" s="44" t="str">
        <f t="shared" si="12"/>
        <v/>
      </c>
      <c r="B283" s="40" t="str">
        <f>IF(顧客!B281&lt;&gt;"",顧客!B281,"")</f>
        <v/>
      </c>
      <c r="C283" s="42" t="str">
        <f>IF(顧客!C281&lt;&gt;0,顧客!C281,"")</f>
        <v/>
      </c>
      <c r="D283" s="41" t="str">
        <f>IF(顧客!E281&lt;&gt;0,顧客!E281,"")</f>
        <v/>
      </c>
      <c r="E283" s="41" t="str">
        <f>IF(顧客!F281&lt;&gt;0,顧客!F281,"")</f>
        <v/>
      </c>
      <c r="F283" s="43" t="str">
        <f>IF(D283="","",SUMIF(見積D!ナンバーD,$D283,見積D!見積数D))</f>
        <v/>
      </c>
      <c r="G283" s="43" t="str">
        <f>IF(D283="","",SUMIF(実績D!ナンバー13D,$D283,実績D!見積数13D))</f>
        <v/>
      </c>
      <c r="H283" s="50" t="str">
        <f t="shared" si="13"/>
        <v/>
      </c>
      <c r="I283" s="58" t="str">
        <f t="shared" si="14"/>
        <v/>
      </c>
    </row>
    <row r="284" spans="1:9" x14ac:dyDescent="0.45">
      <c r="A284" s="44" t="str">
        <f t="shared" si="12"/>
        <v/>
      </c>
      <c r="B284" s="40" t="str">
        <f>IF(顧客!B282&lt;&gt;"",顧客!B282,"")</f>
        <v/>
      </c>
      <c r="C284" s="42" t="str">
        <f>IF(顧客!C282&lt;&gt;0,顧客!C282,"")</f>
        <v/>
      </c>
      <c r="D284" s="41" t="str">
        <f>IF(顧客!E282&lt;&gt;0,顧客!E282,"")</f>
        <v/>
      </c>
      <c r="E284" s="41" t="str">
        <f>IF(顧客!F282&lt;&gt;0,顧客!F282,"")</f>
        <v/>
      </c>
      <c r="F284" s="43" t="str">
        <f>IF(D284="","",SUMIF(見積D!ナンバーD,$D284,見積D!見積数D))</f>
        <v/>
      </c>
      <c r="G284" s="43" t="str">
        <f>IF(D284="","",SUMIF(実績D!ナンバー13D,$D284,実績D!見積数13D))</f>
        <v/>
      </c>
      <c r="H284" s="50" t="str">
        <f t="shared" si="13"/>
        <v/>
      </c>
      <c r="I284" s="58" t="str">
        <f t="shared" si="14"/>
        <v/>
      </c>
    </row>
    <row r="285" spans="1:9" x14ac:dyDescent="0.45">
      <c r="A285" s="44" t="str">
        <f t="shared" si="12"/>
        <v/>
      </c>
      <c r="B285" s="40" t="str">
        <f>IF(顧客!B283&lt;&gt;"",顧客!B283,"")</f>
        <v/>
      </c>
      <c r="C285" s="42" t="str">
        <f>IF(顧客!C283&lt;&gt;0,顧客!C283,"")</f>
        <v/>
      </c>
      <c r="D285" s="41" t="str">
        <f>IF(顧客!E283&lt;&gt;0,顧客!E283,"")</f>
        <v/>
      </c>
      <c r="E285" s="41" t="str">
        <f>IF(顧客!F283&lt;&gt;0,顧客!F283,"")</f>
        <v/>
      </c>
      <c r="F285" s="43" t="str">
        <f>IF(D285="","",SUMIF(見積D!ナンバーD,$D285,見積D!見積数D))</f>
        <v/>
      </c>
      <c r="G285" s="43" t="str">
        <f>IF(D285="","",SUMIF(実績D!ナンバー13D,$D285,実績D!見積数13D))</f>
        <v/>
      </c>
      <c r="H285" s="50" t="str">
        <f t="shared" si="13"/>
        <v/>
      </c>
      <c r="I285" s="58" t="str">
        <f t="shared" si="14"/>
        <v/>
      </c>
    </row>
    <row r="286" spans="1:9" x14ac:dyDescent="0.45">
      <c r="A286" s="44" t="str">
        <f t="shared" si="12"/>
        <v/>
      </c>
      <c r="B286" s="40" t="str">
        <f>IF(顧客!B284&lt;&gt;"",顧客!B284,"")</f>
        <v/>
      </c>
      <c r="C286" s="42" t="str">
        <f>IF(顧客!C284&lt;&gt;0,顧客!C284,"")</f>
        <v/>
      </c>
      <c r="D286" s="41" t="str">
        <f>IF(顧客!E284&lt;&gt;0,顧客!E284,"")</f>
        <v/>
      </c>
      <c r="E286" s="41" t="str">
        <f>IF(顧客!F284&lt;&gt;0,顧客!F284,"")</f>
        <v/>
      </c>
      <c r="F286" s="43" t="str">
        <f>IF(D286="","",SUMIF(見積D!ナンバーD,$D286,見積D!見積数D))</f>
        <v/>
      </c>
      <c r="G286" s="43" t="str">
        <f>IF(D286="","",SUMIF(実績D!ナンバー13D,$D286,実績D!見積数13D))</f>
        <v/>
      </c>
      <c r="H286" s="50" t="str">
        <f t="shared" si="13"/>
        <v/>
      </c>
      <c r="I286" s="58" t="str">
        <f t="shared" si="14"/>
        <v/>
      </c>
    </row>
    <row r="287" spans="1:9" x14ac:dyDescent="0.45">
      <c r="A287" s="44" t="str">
        <f t="shared" si="12"/>
        <v/>
      </c>
      <c r="B287" s="40" t="str">
        <f>IF(顧客!B285&lt;&gt;"",顧客!B285,"")</f>
        <v/>
      </c>
      <c r="C287" s="42" t="str">
        <f>IF(顧客!C285&lt;&gt;0,顧客!C285,"")</f>
        <v/>
      </c>
      <c r="D287" s="41" t="str">
        <f>IF(顧客!E285&lt;&gt;0,顧客!E285,"")</f>
        <v/>
      </c>
      <c r="E287" s="41" t="str">
        <f>IF(顧客!F285&lt;&gt;0,顧客!F285,"")</f>
        <v/>
      </c>
      <c r="F287" s="43" t="str">
        <f>IF(D287="","",SUMIF(見積D!ナンバーD,$D287,見積D!見積数D))</f>
        <v/>
      </c>
      <c r="G287" s="43" t="str">
        <f>IF(D287="","",SUMIF(実績D!ナンバー13D,$D287,実績D!見積数13D))</f>
        <v/>
      </c>
      <c r="H287" s="50" t="str">
        <f t="shared" si="13"/>
        <v/>
      </c>
      <c r="I287" s="58" t="str">
        <f t="shared" si="14"/>
        <v/>
      </c>
    </row>
    <row r="288" spans="1:9" x14ac:dyDescent="0.45">
      <c r="A288" s="44" t="str">
        <f t="shared" si="12"/>
        <v/>
      </c>
      <c r="B288" s="40" t="str">
        <f>IF(顧客!B286&lt;&gt;"",顧客!B286,"")</f>
        <v/>
      </c>
      <c r="C288" s="42" t="str">
        <f>IF(顧客!C286&lt;&gt;0,顧客!C286,"")</f>
        <v/>
      </c>
      <c r="D288" s="41" t="str">
        <f>IF(顧客!E286&lt;&gt;0,顧客!E286,"")</f>
        <v/>
      </c>
      <c r="E288" s="41" t="str">
        <f>IF(顧客!F286&lt;&gt;0,顧客!F286,"")</f>
        <v/>
      </c>
      <c r="F288" s="43" t="str">
        <f>IF(D288="","",SUMIF(見積D!ナンバーD,$D288,見積D!見積数D))</f>
        <v/>
      </c>
      <c r="G288" s="43" t="str">
        <f>IF(D288="","",SUMIF(実績D!ナンバー13D,$D288,実績D!見積数13D))</f>
        <v/>
      </c>
      <c r="H288" s="50" t="str">
        <f t="shared" si="13"/>
        <v/>
      </c>
      <c r="I288" s="58" t="str">
        <f t="shared" si="14"/>
        <v/>
      </c>
    </row>
    <row r="289" spans="1:9" x14ac:dyDescent="0.45">
      <c r="A289" s="44" t="str">
        <f t="shared" si="12"/>
        <v/>
      </c>
      <c r="B289" s="40" t="str">
        <f>IF(顧客!B287&lt;&gt;"",顧客!B287,"")</f>
        <v/>
      </c>
      <c r="C289" s="42" t="str">
        <f>IF(顧客!C287&lt;&gt;0,顧客!C287,"")</f>
        <v/>
      </c>
      <c r="D289" s="41" t="str">
        <f>IF(顧客!E287&lt;&gt;0,顧客!E287,"")</f>
        <v/>
      </c>
      <c r="E289" s="41" t="str">
        <f>IF(顧客!F287&lt;&gt;0,顧客!F287,"")</f>
        <v/>
      </c>
      <c r="F289" s="43" t="str">
        <f>IF(D289="","",SUMIF(見積D!ナンバーD,$D289,見積D!見積数D))</f>
        <v/>
      </c>
      <c r="G289" s="43" t="str">
        <f>IF(D289="","",SUMIF(実績D!ナンバー13D,$D289,実績D!見積数13D))</f>
        <v/>
      </c>
      <c r="H289" s="50" t="str">
        <f t="shared" si="13"/>
        <v/>
      </c>
      <c r="I289" s="58" t="str">
        <f t="shared" si="14"/>
        <v/>
      </c>
    </row>
    <row r="290" spans="1:9" x14ac:dyDescent="0.45">
      <c r="A290" s="44" t="str">
        <f t="shared" si="12"/>
        <v/>
      </c>
      <c r="B290" s="40" t="str">
        <f>IF(顧客!B288&lt;&gt;"",顧客!B288,"")</f>
        <v/>
      </c>
      <c r="C290" s="42" t="str">
        <f>IF(顧客!C288&lt;&gt;0,顧客!C288,"")</f>
        <v/>
      </c>
      <c r="D290" s="41" t="str">
        <f>IF(顧客!E288&lt;&gt;0,顧客!E288,"")</f>
        <v/>
      </c>
      <c r="E290" s="41" t="str">
        <f>IF(顧客!F288&lt;&gt;0,顧客!F288,"")</f>
        <v/>
      </c>
      <c r="F290" s="43" t="str">
        <f>IF(D290="","",SUMIF(見積D!ナンバーD,$D290,見積D!見積数D))</f>
        <v/>
      </c>
      <c r="G290" s="43" t="str">
        <f>IF(D290="","",SUMIF(実績D!ナンバー13D,$D290,実績D!見積数13D))</f>
        <v/>
      </c>
      <c r="H290" s="50" t="str">
        <f t="shared" si="13"/>
        <v/>
      </c>
      <c r="I290" s="58" t="str">
        <f t="shared" si="14"/>
        <v/>
      </c>
    </row>
    <row r="291" spans="1:9" x14ac:dyDescent="0.45">
      <c r="A291" s="44" t="str">
        <f t="shared" si="12"/>
        <v/>
      </c>
      <c r="B291" s="40" t="str">
        <f>IF(顧客!B289&lt;&gt;"",顧客!B289,"")</f>
        <v/>
      </c>
      <c r="C291" s="42" t="str">
        <f>IF(顧客!C289&lt;&gt;0,顧客!C289,"")</f>
        <v/>
      </c>
      <c r="D291" s="41" t="str">
        <f>IF(顧客!E289&lt;&gt;0,顧客!E289,"")</f>
        <v/>
      </c>
      <c r="E291" s="41" t="str">
        <f>IF(顧客!F289&lt;&gt;0,顧客!F289,"")</f>
        <v/>
      </c>
      <c r="F291" s="43" t="str">
        <f>IF(D291="","",SUMIF(見積D!ナンバーD,$D291,見積D!見積数D))</f>
        <v/>
      </c>
      <c r="G291" s="43" t="str">
        <f>IF(D291="","",SUMIF(実績D!ナンバー13D,$D291,実績D!見積数13D))</f>
        <v/>
      </c>
      <c r="H291" s="50" t="str">
        <f t="shared" si="13"/>
        <v/>
      </c>
      <c r="I291" s="58" t="str">
        <f t="shared" si="14"/>
        <v/>
      </c>
    </row>
    <row r="292" spans="1:9" x14ac:dyDescent="0.45">
      <c r="A292" s="44" t="str">
        <f t="shared" si="12"/>
        <v/>
      </c>
      <c r="B292" s="40" t="str">
        <f>IF(顧客!B290&lt;&gt;"",顧客!B290,"")</f>
        <v/>
      </c>
      <c r="C292" s="42" t="str">
        <f>IF(顧客!C290&lt;&gt;0,顧客!C290,"")</f>
        <v/>
      </c>
      <c r="D292" s="41" t="str">
        <f>IF(顧客!E290&lt;&gt;0,顧客!E290,"")</f>
        <v/>
      </c>
      <c r="E292" s="41" t="str">
        <f>IF(顧客!F290&lt;&gt;0,顧客!F290,"")</f>
        <v/>
      </c>
      <c r="F292" s="43" t="str">
        <f>IF(D292="","",SUMIF(見積D!ナンバーD,$D292,見積D!見積数D))</f>
        <v/>
      </c>
      <c r="G292" s="43" t="str">
        <f>IF(D292="","",SUMIF(実績D!ナンバー13D,$D292,実績D!見積数13D))</f>
        <v/>
      </c>
      <c r="H292" s="50" t="str">
        <f t="shared" si="13"/>
        <v/>
      </c>
      <c r="I292" s="58" t="str">
        <f t="shared" si="14"/>
        <v/>
      </c>
    </row>
    <row r="293" spans="1:9" x14ac:dyDescent="0.45">
      <c r="A293" s="44" t="str">
        <f t="shared" si="12"/>
        <v/>
      </c>
      <c r="B293" s="40" t="str">
        <f>IF(顧客!B291&lt;&gt;"",顧客!B291,"")</f>
        <v/>
      </c>
      <c r="C293" s="42" t="str">
        <f>IF(顧客!C291&lt;&gt;0,顧客!C291,"")</f>
        <v/>
      </c>
      <c r="D293" s="41" t="str">
        <f>IF(顧客!E291&lt;&gt;0,顧客!E291,"")</f>
        <v/>
      </c>
      <c r="E293" s="41" t="str">
        <f>IF(顧客!F291&lt;&gt;0,顧客!F291,"")</f>
        <v/>
      </c>
      <c r="F293" s="43" t="str">
        <f>IF(D293="","",SUMIF(見積D!ナンバーD,$D293,見積D!見積数D))</f>
        <v/>
      </c>
      <c r="G293" s="43" t="str">
        <f>IF(D293="","",SUMIF(実績D!ナンバー13D,$D293,実績D!見積数13D))</f>
        <v/>
      </c>
      <c r="H293" s="50" t="str">
        <f t="shared" si="13"/>
        <v/>
      </c>
      <c r="I293" s="58" t="str">
        <f t="shared" si="14"/>
        <v/>
      </c>
    </row>
    <row r="294" spans="1:9" x14ac:dyDescent="0.45">
      <c r="A294" s="44" t="str">
        <f t="shared" si="12"/>
        <v/>
      </c>
      <c r="B294" s="40" t="str">
        <f>IF(顧客!B292&lt;&gt;"",顧客!B292,"")</f>
        <v/>
      </c>
      <c r="C294" s="42" t="str">
        <f>IF(顧客!C292&lt;&gt;0,顧客!C292,"")</f>
        <v/>
      </c>
      <c r="D294" s="41" t="str">
        <f>IF(顧客!E292&lt;&gt;0,顧客!E292,"")</f>
        <v/>
      </c>
      <c r="E294" s="41" t="str">
        <f>IF(顧客!F292&lt;&gt;0,顧客!F292,"")</f>
        <v/>
      </c>
      <c r="F294" s="43" t="str">
        <f>IF(D294="","",SUMIF(見積D!ナンバーD,$D294,見積D!見積数D))</f>
        <v/>
      </c>
      <c r="G294" s="43" t="str">
        <f>IF(D294="","",SUMIF(実績D!ナンバー13D,$D294,実績D!見積数13D))</f>
        <v/>
      </c>
      <c r="H294" s="50" t="str">
        <f t="shared" si="13"/>
        <v/>
      </c>
      <c r="I294" s="58" t="str">
        <f t="shared" si="14"/>
        <v/>
      </c>
    </row>
    <row r="295" spans="1:9" x14ac:dyDescent="0.45">
      <c r="A295" s="44" t="str">
        <f t="shared" si="12"/>
        <v/>
      </c>
      <c r="B295" s="40" t="str">
        <f>IF(顧客!B293&lt;&gt;"",顧客!B293,"")</f>
        <v/>
      </c>
      <c r="C295" s="42" t="str">
        <f>IF(顧客!C293&lt;&gt;0,顧客!C293,"")</f>
        <v/>
      </c>
      <c r="D295" s="41" t="str">
        <f>IF(顧客!E293&lt;&gt;0,顧客!E293,"")</f>
        <v/>
      </c>
      <c r="E295" s="41" t="str">
        <f>IF(顧客!F293&lt;&gt;0,顧客!F293,"")</f>
        <v/>
      </c>
      <c r="F295" s="43" t="str">
        <f>IF(D295="","",SUMIF(見積D!ナンバーD,$D295,見積D!見積数D))</f>
        <v/>
      </c>
      <c r="G295" s="43" t="str">
        <f>IF(D295="","",SUMIF(実績D!ナンバー13D,$D295,実績D!見積数13D))</f>
        <v/>
      </c>
      <c r="H295" s="50" t="str">
        <f t="shared" si="13"/>
        <v/>
      </c>
      <c r="I295" s="58" t="str">
        <f t="shared" si="14"/>
        <v/>
      </c>
    </row>
    <row r="296" spans="1:9" x14ac:dyDescent="0.45">
      <c r="A296" s="44" t="str">
        <f t="shared" si="12"/>
        <v/>
      </c>
      <c r="B296" s="40" t="str">
        <f>IF(顧客!B294&lt;&gt;"",顧客!B294,"")</f>
        <v/>
      </c>
      <c r="C296" s="42" t="str">
        <f>IF(顧客!C294&lt;&gt;0,顧客!C294,"")</f>
        <v/>
      </c>
      <c r="D296" s="41" t="str">
        <f>IF(顧客!E294&lt;&gt;0,顧客!E294,"")</f>
        <v/>
      </c>
      <c r="E296" s="41" t="str">
        <f>IF(顧客!F294&lt;&gt;0,顧客!F294,"")</f>
        <v/>
      </c>
      <c r="F296" s="43" t="str">
        <f>IF(D296="","",SUMIF(見積D!ナンバーD,$D296,見積D!見積数D))</f>
        <v/>
      </c>
      <c r="G296" s="43" t="str">
        <f>IF(D296="","",SUMIF(実績D!ナンバー13D,$D296,実績D!見積数13D))</f>
        <v/>
      </c>
      <c r="H296" s="50" t="str">
        <f t="shared" si="13"/>
        <v/>
      </c>
      <c r="I296" s="58" t="str">
        <f t="shared" si="14"/>
        <v/>
      </c>
    </row>
    <row r="297" spans="1:9" x14ac:dyDescent="0.45">
      <c r="A297" s="44" t="str">
        <f t="shared" si="12"/>
        <v/>
      </c>
      <c r="B297" s="40" t="str">
        <f>IF(顧客!B295&lt;&gt;"",顧客!B295,"")</f>
        <v/>
      </c>
      <c r="C297" s="42" t="str">
        <f>IF(顧客!C295&lt;&gt;0,顧客!C295,"")</f>
        <v/>
      </c>
      <c r="D297" s="41" t="str">
        <f>IF(顧客!E295&lt;&gt;0,顧客!E295,"")</f>
        <v/>
      </c>
      <c r="E297" s="41" t="str">
        <f>IF(顧客!F295&lt;&gt;0,顧客!F295,"")</f>
        <v/>
      </c>
      <c r="F297" s="43" t="str">
        <f>IF(D297="","",SUMIF(見積D!ナンバーD,$D297,見積D!見積数D))</f>
        <v/>
      </c>
      <c r="G297" s="43" t="str">
        <f>IF(D297="","",SUMIF(実績D!ナンバー13D,$D297,実績D!見積数13D))</f>
        <v/>
      </c>
      <c r="H297" s="50" t="str">
        <f t="shared" si="13"/>
        <v/>
      </c>
      <c r="I297" s="58" t="str">
        <f t="shared" si="14"/>
        <v/>
      </c>
    </row>
    <row r="298" spans="1:9" x14ac:dyDescent="0.45">
      <c r="A298" s="44" t="str">
        <f t="shared" si="12"/>
        <v/>
      </c>
      <c r="B298" s="40" t="str">
        <f>IF(顧客!B296&lt;&gt;"",顧客!B296,"")</f>
        <v/>
      </c>
      <c r="C298" s="42" t="str">
        <f>IF(顧客!C296&lt;&gt;0,顧客!C296,"")</f>
        <v/>
      </c>
      <c r="D298" s="41" t="str">
        <f>IF(顧客!E296&lt;&gt;0,顧客!E296,"")</f>
        <v/>
      </c>
      <c r="E298" s="41" t="str">
        <f>IF(顧客!F296&lt;&gt;0,顧客!F296,"")</f>
        <v/>
      </c>
      <c r="F298" s="43" t="str">
        <f>IF(D298="","",SUMIF(見積D!ナンバーD,$D298,見積D!見積数D))</f>
        <v/>
      </c>
      <c r="G298" s="43" t="str">
        <f>IF(D298="","",SUMIF(実績D!ナンバー13D,$D298,実績D!見積数13D))</f>
        <v/>
      </c>
      <c r="H298" s="50" t="str">
        <f t="shared" si="13"/>
        <v/>
      </c>
      <c r="I298" s="58" t="str">
        <f t="shared" si="14"/>
        <v/>
      </c>
    </row>
    <row r="299" spans="1:9" x14ac:dyDescent="0.45">
      <c r="A299" s="44" t="str">
        <f t="shared" si="12"/>
        <v/>
      </c>
      <c r="B299" s="40" t="str">
        <f>IF(顧客!B297&lt;&gt;"",顧客!B297,"")</f>
        <v/>
      </c>
      <c r="C299" s="42" t="str">
        <f>IF(顧客!C297&lt;&gt;0,顧客!C297,"")</f>
        <v/>
      </c>
      <c r="D299" s="41" t="str">
        <f>IF(顧客!E297&lt;&gt;0,顧客!E297,"")</f>
        <v/>
      </c>
      <c r="E299" s="41" t="str">
        <f>IF(顧客!F297&lt;&gt;0,顧客!F297,"")</f>
        <v/>
      </c>
      <c r="F299" s="43" t="str">
        <f>IF(D299="","",SUMIF(見積D!ナンバーD,$D299,見積D!見積数D))</f>
        <v/>
      </c>
      <c r="G299" s="43" t="str">
        <f>IF(D299="","",SUMIF(実績D!ナンバー13D,$D299,実績D!見積数13D))</f>
        <v/>
      </c>
      <c r="H299" s="50" t="str">
        <f t="shared" si="13"/>
        <v/>
      </c>
      <c r="I299" s="58" t="str">
        <f t="shared" si="14"/>
        <v/>
      </c>
    </row>
    <row r="300" spans="1:9" x14ac:dyDescent="0.45">
      <c r="A300" s="44" t="str">
        <f t="shared" si="12"/>
        <v/>
      </c>
      <c r="B300" s="40" t="str">
        <f>IF(顧客!B298&lt;&gt;"",顧客!B298,"")</f>
        <v/>
      </c>
      <c r="C300" s="42" t="str">
        <f>IF(顧客!C298&lt;&gt;0,顧客!C298,"")</f>
        <v/>
      </c>
      <c r="D300" s="41" t="str">
        <f>IF(顧客!E298&lt;&gt;0,顧客!E298,"")</f>
        <v/>
      </c>
      <c r="E300" s="41" t="str">
        <f>IF(顧客!F298&lt;&gt;0,顧客!F298,"")</f>
        <v/>
      </c>
      <c r="F300" s="43" t="str">
        <f>IF(D300="","",SUMIF(見積D!ナンバーD,$D300,見積D!見積数D))</f>
        <v/>
      </c>
      <c r="G300" s="43" t="str">
        <f>IF(D300="","",SUMIF(実績D!ナンバー13D,$D300,実績D!見積数13D))</f>
        <v/>
      </c>
      <c r="H300" s="50" t="str">
        <f t="shared" si="13"/>
        <v/>
      </c>
      <c r="I300" s="58" t="str">
        <f t="shared" si="14"/>
        <v/>
      </c>
    </row>
    <row r="301" spans="1:9" x14ac:dyDescent="0.45">
      <c r="A301" s="44" t="str">
        <f t="shared" si="12"/>
        <v/>
      </c>
      <c r="B301" s="40" t="str">
        <f>IF(顧客!B299&lt;&gt;"",顧客!B299,"")</f>
        <v/>
      </c>
      <c r="C301" s="42" t="str">
        <f>IF(顧客!C299&lt;&gt;0,顧客!C299,"")</f>
        <v/>
      </c>
      <c r="D301" s="41" t="str">
        <f>IF(顧客!E299&lt;&gt;0,顧客!E299,"")</f>
        <v/>
      </c>
      <c r="E301" s="41" t="str">
        <f>IF(顧客!F299&lt;&gt;0,顧客!F299,"")</f>
        <v/>
      </c>
      <c r="F301" s="43" t="str">
        <f>IF(D301="","",SUMIF(見積D!ナンバーD,$D301,見積D!見積数D))</f>
        <v/>
      </c>
      <c r="G301" s="43" t="str">
        <f>IF(D301="","",SUMIF(実績D!ナンバー13D,$D301,実績D!見積数13D))</f>
        <v/>
      </c>
      <c r="H301" s="50" t="str">
        <f t="shared" si="13"/>
        <v/>
      </c>
      <c r="I301" s="58" t="str">
        <f t="shared" si="14"/>
        <v/>
      </c>
    </row>
    <row r="302" spans="1:9" x14ac:dyDescent="0.45">
      <c r="A302" s="44" t="str">
        <f t="shared" si="12"/>
        <v/>
      </c>
      <c r="B302" s="40" t="str">
        <f>IF(顧客!B300&lt;&gt;"",顧客!B300,"")</f>
        <v/>
      </c>
      <c r="C302" s="42" t="str">
        <f>IF(顧客!C300&lt;&gt;0,顧客!C300,"")</f>
        <v/>
      </c>
      <c r="D302" s="41" t="str">
        <f>IF(顧客!E300&lt;&gt;0,顧客!E300,"")</f>
        <v/>
      </c>
      <c r="E302" s="41" t="str">
        <f>IF(顧客!F300&lt;&gt;0,顧客!F300,"")</f>
        <v/>
      </c>
      <c r="F302" s="43" t="str">
        <f>IF(D302="","",SUMIF(見積D!ナンバーD,$D302,見積D!見積数D))</f>
        <v/>
      </c>
      <c r="G302" s="43" t="str">
        <f>IF(D302="","",SUMIF(実績D!ナンバー13D,$D302,実績D!見積数13D))</f>
        <v/>
      </c>
      <c r="H302" s="50" t="str">
        <f t="shared" si="13"/>
        <v/>
      </c>
      <c r="I302" s="58" t="str">
        <f t="shared" si="14"/>
        <v/>
      </c>
    </row>
    <row r="303" spans="1:9" x14ac:dyDescent="0.45">
      <c r="A303" s="44" t="str">
        <f t="shared" si="12"/>
        <v/>
      </c>
      <c r="B303" s="40" t="str">
        <f>IF(顧客!B301&lt;&gt;"",顧客!B301,"")</f>
        <v/>
      </c>
      <c r="C303" s="42" t="str">
        <f>IF(顧客!C301&lt;&gt;0,顧客!C301,"")</f>
        <v/>
      </c>
      <c r="D303" s="41" t="str">
        <f>IF(顧客!E301&lt;&gt;0,顧客!E301,"")</f>
        <v/>
      </c>
      <c r="E303" s="41" t="str">
        <f>IF(顧客!F301&lt;&gt;0,顧客!F301,"")</f>
        <v/>
      </c>
      <c r="F303" s="43" t="str">
        <f>IF(D303="","",SUMIF(見積D!ナンバーD,$D303,見積D!見積数D))</f>
        <v/>
      </c>
      <c r="G303" s="43" t="str">
        <f>IF(D303="","",SUMIF(実績D!ナンバー13D,$D303,実績D!見積数13D))</f>
        <v/>
      </c>
      <c r="H303" s="50" t="str">
        <f t="shared" si="13"/>
        <v/>
      </c>
      <c r="I303" s="58" t="str">
        <f t="shared" si="14"/>
        <v/>
      </c>
    </row>
    <row r="304" spans="1:9" x14ac:dyDescent="0.45">
      <c r="A304" s="44" t="str">
        <f t="shared" si="12"/>
        <v/>
      </c>
      <c r="B304" s="40" t="str">
        <f>IF(顧客!B302&lt;&gt;"",顧客!B302,"")</f>
        <v/>
      </c>
      <c r="C304" s="42" t="str">
        <f>IF(顧客!C302&lt;&gt;0,顧客!C302,"")</f>
        <v/>
      </c>
      <c r="D304" s="41" t="str">
        <f>IF(顧客!E302&lt;&gt;0,顧客!E302,"")</f>
        <v/>
      </c>
      <c r="E304" s="41" t="str">
        <f>IF(顧客!F302&lt;&gt;0,顧客!F302,"")</f>
        <v/>
      </c>
      <c r="F304" s="43" t="str">
        <f>IF(D304="","",SUMIF(見積D!ナンバーD,$D304,見積D!見積数D))</f>
        <v/>
      </c>
      <c r="G304" s="43" t="str">
        <f>IF(D304="","",SUMIF(実績D!ナンバー13D,$D304,実績D!見積数13D))</f>
        <v/>
      </c>
      <c r="H304" s="50" t="str">
        <f t="shared" si="13"/>
        <v/>
      </c>
      <c r="I304" s="58" t="str">
        <f t="shared" si="14"/>
        <v/>
      </c>
    </row>
    <row r="305" spans="1:9" x14ac:dyDescent="0.45">
      <c r="A305" s="44" t="str">
        <f t="shared" si="12"/>
        <v/>
      </c>
      <c r="B305" s="40" t="str">
        <f>IF(顧客!B303&lt;&gt;"",顧客!B303,"")</f>
        <v/>
      </c>
      <c r="C305" s="42" t="str">
        <f>IF(顧客!C303&lt;&gt;0,顧客!C303,"")</f>
        <v/>
      </c>
      <c r="D305" s="41" t="str">
        <f>IF(顧客!E303&lt;&gt;0,顧客!E303,"")</f>
        <v/>
      </c>
      <c r="E305" s="41" t="str">
        <f>IF(顧客!F303&lt;&gt;0,顧客!F303,"")</f>
        <v/>
      </c>
      <c r="F305" s="43" t="str">
        <f>IF(D305="","",SUMIF(見積D!ナンバーD,$D305,見積D!見積数D))</f>
        <v/>
      </c>
      <c r="G305" s="43" t="str">
        <f>IF(D305="","",SUMIF(実績D!ナンバー13D,$D305,実績D!見積数13D))</f>
        <v/>
      </c>
      <c r="H305" s="50" t="str">
        <f t="shared" si="13"/>
        <v/>
      </c>
      <c r="I305" s="58" t="str">
        <f t="shared" si="14"/>
        <v/>
      </c>
    </row>
    <row r="306" spans="1:9" x14ac:dyDescent="0.45">
      <c r="A306" s="44" t="str">
        <f t="shared" si="12"/>
        <v/>
      </c>
      <c r="B306" s="40" t="str">
        <f>IF(顧客!B304&lt;&gt;"",顧客!B304,"")</f>
        <v/>
      </c>
      <c r="C306" s="42" t="str">
        <f>IF(顧客!C304&lt;&gt;0,顧客!C304,"")</f>
        <v/>
      </c>
      <c r="D306" s="41" t="str">
        <f>IF(顧客!E304&lt;&gt;0,顧客!E304,"")</f>
        <v/>
      </c>
      <c r="E306" s="41" t="str">
        <f>IF(顧客!F304&lt;&gt;0,顧客!F304,"")</f>
        <v/>
      </c>
      <c r="F306" s="43" t="str">
        <f>IF(D306="","",SUMIF(見積D!ナンバーD,$D306,見積D!見積数D))</f>
        <v/>
      </c>
      <c r="G306" s="43" t="str">
        <f>IF(D306="","",SUMIF(実績D!ナンバー13D,$D306,実績D!見積数13D))</f>
        <v/>
      </c>
      <c r="H306" s="50" t="str">
        <f t="shared" si="13"/>
        <v/>
      </c>
      <c r="I306" s="58" t="str">
        <f t="shared" si="14"/>
        <v/>
      </c>
    </row>
    <row r="307" spans="1:9" x14ac:dyDescent="0.45">
      <c r="A307" s="44" t="str">
        <f t="shared" si="12"/>
        <v/>
      </c>
      <c r="B307" s="40" t="str">
        <f>IF(顧客!B305&lt;&gt;"",顧客!B305,"")</f>
        <v/>
      </c>
      <c r="C307" s="42" t="str">
        <f>IF(顧客!C305&lt;&gt;0,顧客!C305,"")</f>
        <v/>
      </c>
      <c r="D307" s="41" t="str">
        <f>IF(顧客!E305&lt;&gt;0,顧客!E305,"")</f>
        <v/>
      </c>
      <c r="E307" s="41" t="str">
        <f>IF(顧客!F305&lt;&gt;0,顧客!F305,"")</f>
        <v/>
      </c>
      <c r="F307" s="43" t="str">
        <f>IF(D307="","",SUMIF(見積D!ナンバーD,$D307,見積D!見積数D))</f>
        <v/>
      </c>
      <c r="G307" s="43" t="str">
        <f>IF(D307="","",SUMIF(実績D!ナンバー13D,$D307,実績D!見積数13D))</f>
        <v/>
      </c>
      <c r="H307" s="50" t="str">
        <f t="shared" si="13"/>
        <v/>
      </c>
      <c r="I307" s="58" t="str">
        <f t="shared" si="14"/>
        <v/>
      </c>
    </row>
    <row r="308" spans="1:9" x14ac:dyDescent="0.45">
      <c r="A308" s="44" t="str">
        <f t="shared" si="12"/>
        <v/>
      </c>
      <c r="B308" s="40" t="str">
        <f>IF(顧客!B306&lt;&gt;"",顧客!B306,"")</f>
        <v/>
      </c>
      <c r="C308" s="42" t="str">
        <f>IF(顧客!C306&lt;&gt;0,顧客!C306,"")</f>
        <v/>
      </c>
      <c r="D308" s="41" t="str">
        <f>IF(顧客!E306&lt;&gt;0,顧客!E306,"")</f>
        <v/>
      </c>
      <c r="E308" s="41" t="str">
        <f>IF(顧客!F306&lt;&gt;0,顧客!F306,"")</f>
        <v/>
      </c>
      <c r="F308" s="43" t="str">
        <f>IF(D308="","",SUMIF(見積D!ナンバーD,$D308,見積D!見積数D))</f>
        <v/>
      </c>
      <c r="G308" s="43" t="str">
        <f>IF(D308="","",SUMIF(実績D!ナンバー13D,$D308,実績D!見積数13D))</f>
        <v/>
      </c>
      <c r="H308" s="50" t="str">
        <f t="shared" si="13"/>
        <v/>
      </c>
      <c r="I308" s="58" t="str">
        <f t="shared" si="14"/>
        <v/>
      </c>
    </row>
    <row r="309" spans="1:9" x14ac:dyDescent="0.45">
      <c r="A309" s="44" t="str">
        <f t="shared" si="12"/>
        <v/>
      </c>
      <c r="B309" s="40" t="str">
        <f>IF(顧客!B307&lt;&gt;"",顧客!B307,"")</f>
        <v/>
      </c>
      <c r="C309" s="42" t="str">
        <f>IF(顧客!C307&lt;&gt;0,顧客!C307,"")</f>
        <v/>
      </c>
      <c r="D309" s="41" t="str">
        <f>IF(顧客!E307&lt;&gt;0,顧客!E307,"")</f>
        <v/>
      </c>
      <c r="E309" s="41" t="str">
        <f>IF(顧客!F307&lt;&gt;0,顧客!F307,"")</f>
        <v/>
      </c>
      <c r="F309" s="43" t="str">
        <f>IF(D309="","",SUMIF(見積D!ナンバーD,$D309,見積D!見積数D))</f>
        <v/>
      </c>
      <c r="G309" s="43" t="str">
        <f>IF(D309="","",SUMIF(実績D!ナンバー13D,$D309,実績D!見積数13D))</f>
        <v/>
      </c>
      <c r="H309" s="50" t="str">
        <f t="shared" si="13"/>
        <v/>
      </c>
      <c r="I309" s="58" t="str">
        <f t="shared" si="14"/>
        <v/>
      </c>
    </row>
    <row r="310" spans="1:9" x14ac:dyDescent="0.45">
      <c r="A310" s="44" t="str">
        <f t="shared" si="12"/>
        <v/>
      </c>
      <c r="B310" s="40" t="str">
        <f>IF(顧客!B308&lt;&gt;"",顧客!B308,"")</f>
        <v/>
      </c>
      <c r="C310" s="42" t="str">
        <f>IF(顧客!C308&lt;&gt;0,顧客!C308,"")</f>
        <v/>
      </c>
      <c r="D310" s="41" t="str">
        <f>IF(顧客!E308&lt;&gt;0,顧客!E308,"")</f>
        <v/>
      </c>
      <c r="E310" s="41" t="str">
        <f>IF(顧客!F308&lt;&gt;0,顧客!F308,"")</f>
        <v/>
      </c>
      <c r="F310" s="43" t="str">
        <f>IF(D310="","",SUMIF(見積D!ナンバーD,$D310,見積D!見積数D))</f>
        <v/>
      </c>
      <c r="G310" s="43" t="str">
        <f>IF(D310="","",SUMIF(実績D!ナンバー13D,$D310,実績D!見積数13D))</f>
        <v/>
      </c>
      <c r="H310" s="50" t="str">
        <f t="shared" si="13"/>
        <v/>
      </c>
      <c r="I310" s="58" t="str">
        <f t="shared" si="14"/>
        <v/>
      </c>
    </row>
    <row r="311" spans="1:9" x14ac:dyDescent="0.45">
      <c r="A311" s="44" t="str">
        <f t="shared" si="12"/>
        <v/>
      </c>
      <c r="B311" s="40" t="str">
        <f>IF(顧客!B309&lt;&gt;"",顧客!B309,"")</f>
        <v/>
      </c>
      <c r="C311" s="42" t="str">
        <f>IF(顧客!C309&lt;&gt;0,顧客!C309,"")</f>
        <v/>
      </c>
      <c r="D311" s="41" t="str">
        <f>IF(顧客!E309&lt;&gt;0,顧客!E309,"")</f>
        <v/>
      </c>
      <c r="E311" s="41" t="str">
        <f>IF(顧客!F309&lt;&gt;0,顧客!F309,"")</f>
        <v/>
      </c>
      <c r="F311" s="43" t="str">
        <f>IF(D311="","",SUMIF(見積D!ナンバーD,$D311,見積D!見積数D))</f>
        <v/>
      </c>
      <c r="G311" s="43" t="str">
        <f>IF(D311="","",SUMIF(実績D!ナンバー13D,$D311,実績D!見積数13D))</f>
        <v/>
      </c>
      <c r="H311" s="50" t="str">
        <f t="shared" si="13"/>
        <v/>
      </c>
      <c r="I311" s="58" t="str">
        <f t="shared" si="14"/>
        <v/>
      </c>
    </row>
    <row r="312" spans="1:9" x14ac:dyDescent="0.45">
      <c r="A312" s="44" t="str">
        <f t="shared" si="12"/>
        <v/>
      </c>
      <c r="B312" s="40" t="str">
        <f>IF(顧客!B310&lt;&gt;"",顧客!B310,"")</f>
        <v/>
      </c>
      <c r="C312" s="42" t="str">
        <f>IF(顧客!C310&lt;&gt;0,顧客!C310,"")</f>
        <v/>
      </c>
      <c r="D312" s="41" t="str">
        <f>IF(顧客!E310&lt;&gt;0,顧客!E310,"")</f>
        <v/>
      </c>
      <c r="E312" s="41" t="str">
        <f>IF(顧客!F310&lt;&gt;0,顧客!F310,"")</f>
        <v/>
      </c>
      <c r="F312" s="43" t="str">
        <f>IF(D312="","",SUMIF(見積D!ナンバーD,$D312,見積D!見積数D))</f>
        <v/>
      </c>
      <c r="G312" s="43" t="str">
        <f>IF(D312="","",SUMIF(実績D!ナンバー13D,$D312,実績D!見積数13D))</f>
        <v/>
      </c>
      <c r="H312" s="50" t="str">
        <f t="shared" si="13"/>
        <v/>
      </c>
      <c r="I312" s="58" t="str">
        <f t="shared" si="14"/>
        <v/>
      </c>
    </row>
    <row r="313" spans="1:9" x14ac:dyDescent="0.45">
      <c r="A313" s="44" t="str">
        <f t="shared" si="12"/>
        <v/>
      </c>
      <c r="B313" s="40" t="str">
        <f>IF(顧客!B311&lt;&gt;"",顧客!B311,"")</f>
        <v/>
      </c>
      <c r="C313" s="42" t="str">
        <f>IF(顧客!C311&lt;&gt;0,顧客!C311,"")</f>
        <v/>
      </c>
      <c r="D313" s="41" t="str">
        <f>IF(顧客!E311&lt;&gt;0,顧客!E311,"")</f>
        <v/>
      </c>
      <c r="E313" s="41" t="str">
        <f>IF(顧客!F311&lt;&gt;0,顧客!F311,"")</f>
        <v/>
      </c>
      <c r="F313" s="43" t="str">
        <f>IF(D313="","",SUMIF(見積D!ナンバーD,$D313,見積D!見積数D))</f>
        <v/>
      </c>
      <c r="G313" s="43" t="str">
        <f>IF(D313="","",SUMIF(実績D!ナンバー13D,$D313,実績D!見積数13D))</f>
        <v/>
      </c>
      <c r="H313" s="50" t="str">
        <f t="shared" si="13"/>
        <v/>
      </c>
      <c r="I313" s="58" t="str">
        <f t="shared" si="14"/>
        <v/>
      </c>
    </row>
    <row r="314" spans="1:9" x14ac:dyDescent="0.45">
      <c r="A314" s="44" t="str">
        <f t="shared" si="12"/>
        <v/>
      </c>
      <c r="B314" s="40" t="str">
        <f>IF(顧客!B312&lt;&gt;"",顧客!B312,"")</f>
        <v/>
      </c>
      <c r="C314" s="42" t="str">
        <f>IF(顧客!C312&lt;&gt;0,顧客!C312,"")</f>
        <v/>
      </c>
      <c r="D314" s="41" t="str">
        <f>IF(顧客!E312&lt;&gt;0,顧客!E312,"")</f>
        <v/>
      </c>
      <c r="E314" s="41" t="str">
        <f>IF(顧客!F312&lt;&gt;0,顧客!F312,"")</f>
        <v/>
      </c>
      <c r="F314" s="43" t="str">
        <f>IF(D314="","",SUMIF(見積D!ナンバーD,$D314,見積D!見積数D))</f>
        <v/>
      </c>
      <c r="G314" s="43" t="str">
        <f>IF(D314="","",SUMIF(実績D!ナンバー13D,$D314,実績D!見積数13D))</f>
        <v/>
      </c>
      <c r="H314" s="50" t="str">
        <f t="shared" si="13"/>
        <v/>
      </c>
      <c r="I314" s="58" t="str">
        <f t="shared" si="14"/>
        <v/>
      </c>
    </row>
    <row r="315" spans="1:9" x14ac:dyDescent="0.45">
      <c r="A315" s="44" t="str">
        <f t="shared" si="12"/>
        <v/>
      </c>
      <c r="B315" s="40" t="str">
        <f>IF(顧客!B313&lt;&gt;"",顧客!B313,"")</f>
        <v/>
      </c>
      <c r="C315" s="42" t="str">
        <f>IF(顧客!C313&lt;&gt;0,顧客!C313,"")</f>
        <v/>
      </c>
      <c r="D315" s="41" t="str">
        <f>IF(顧客!E313&lt;&gt;0,顧客!E313,"")</f>
        <v/>
      </c>
      <c r="E315" s="41" t="str">
        <f>IF(顧客!F313&lt;&gt;0,顧客!F313,"")</f>
        <v/>
      </c>
      <c r="F315" s="43" t="str">
        <f>IF(D315="","",SUMIF(見積D!ナンバーD,$D315,見積D!見積数D))</f>
        <v/>
      </c>
      <c r="G315" s="43" t="str">
        <f>IF(D315="","",SUMIF(実績D!ナンバー13D,$D315,実績D!見積数13D))</f>
        <v/>
      </c>
      <c r="H315" s="50" t="str">
        <f t="shared" si="13"/>
        <v/>
      </c>
      <c r="I315" s="58" t="str">
        <f t="shared" si="14"/>
        <v/>
      </c>
    </row>
    <row r="316" spans="1:9" x14ac:dyDescent="0.45">
      <c r="A316" s="44" t="str">
        <f t="shared" si="12"/>
        <v/>
      </c>
      <c r="B316" s="40" t="str">
        <f>IF(顧客!B314&lt;&gt;"",顧客!B314,"")</f>
        <v/>
      </c>
      <c r="C316" s="42" t="str">
        <f>IF(顧客!C314&lt;&gt;0,顧客!C314,"")</f>
        <v/>
      </c>
      <c r="D316" s="41" t="str">
        <f>IF(顧客!E314&lt;&gt;0,顧客!E314,"")</f>
        <v/>
      </c>
      <c r="E316" s="41" t="str">
        <f>IF(顧客!F314&lt;&gt;0,顧客!F314,"")</f>
        <v/>
      </c>
      <c r="F316" s="43" t="str">
        <f>IF(D316="","",SUMIF(見積D!ナンバーD,$D316,見積D!見積数D))</f>
        <v/>
      </c>
      <c r="G316" s="43" t="str">
        <f>IF(D316="","",SUMIF(実績D!ナンバー13D,$D316,実績D!見積数13D))</f>
        <v/>
      </c>
      <c r="H316" s="50" t="str">
        <f t="shared" si="13"/>
        <v/>
      </c>
      <c r="I316" s="58" t="str">
        <f t="shared" si="14"/>
        <v/>
      </c>
    </row>
    <row r="317" spans="1:9" x14ac:dyDescent="0.45">
      <c r="A317" s="44" t="str">
        <f t="shared" si="12"/>
        <v/>
      </c>
      <c r="B317" s="40" t="str">
        <f>IF(顧客!B315&lt;&gt;"",顧客!B315,"")</f>
        <v/>
      </c>
      <c r="C317" s="42" t="str">
        <f>IF(顧客!C315&lt;&gt;0,顧客!C315,"")</f>
        <v/>
      </c>
      <c r="D317" s="41" t="str">
        <f>IF(顧客!E315&lt;&gt;0,顧客!E315,"")</f>
        <v/>
      </c>
      <c r="E317" s="41" t="str">
        <f>IF(顧客!F315&lt;&gt;0,顧客!F315,"")</f>
        <v/>
      </c>
      <c r="F317" s="43" t="str">
        <f>IF(D317="","",SUMIF(見積D!ナンバーD,$D317,見積D!見積数D))</f>
        <v/>
      </c>
      <c r="G317" s="43" t="str">
        <f>IF(D317="","",SUMIF(実績D!ナンバー13D,$D317,実績D!見積数13D))</f>
        <v/>
      </c>
      <c r="H317" s="50" t="str">
        <f t="shared" si="13"/>
        <v/>
      </c>
      <c r="I317" s="58" t="str">
        <f t="shared" si="14"/>
        <v/>
      </c>
    </row>
    <row r="318" spans="1:9" x14ac:dyDescent="0.45">
      <c r="A318" s="44" t="str">
        <f t="shared" si="12"/>
        <v/>
      </c>
      <c r="B318" s="40" t="str">
        <f>IF(顧客!B316&lt;&gt;"",顧客!B316,"")</f>
        <v/>
      </c>
      <c r="C318" s="42" t="str">
        <f>IF(顧客!C316&lt;&gt;0,顧客!C316,"")</f>
        <v/>
      </c>
      <c r="D318" s="41" t="str">
        <f>IF(顧客!E316&lt;&gt;0,顧客!E316,"")</f>
        <v/>
      </c>
      <c r="E318" s="41" t="str">
        <f>IF(顧客!F316&lt;&gt;0,顧客!F316,"")</f>
        <v/>
      </c>
      <c r="F318" s="43" t="str">
        <f>IF(D318="","",SUMIF(見積D!ナンバーD,$D318,見積D!見積数D))</f>
        <v/>
      </c>
      <c r="G318" s="43" t="str">
        <f>IF(D318="","",SUMIF(実績D!ナンバー13D,$D318,実績D!見積数13D))</f>
        <v/>
      </c>
      <c r="H318" s="50" t="str">
        <f t="shared" si="13"/>
        <v/>
      </c>
      <c r="I318" s="58" t="str">
        <f t="shared" si="14"/>
        <v/>
      </c>
    </row>
    <row r="319" spans="1:9" x14ac:dyDescent="0.45">
      <c r="A319" s="44" t="str">
        <f t="shared" si="12"/>
        <v/>
      </c>
      <c r="B319" s="40" t="str">
        <f>IF(顧客!B317&lt;&gt;"",顧客!B317,"")</f>
        <v/>
      </c>
      <c r="C319" s="42" t="str">
        <f>IF(顧客!C317&lt;&gt;0,顧客!C317,"")</f>
        <v/>
      </c>
      <c r="D319" s="41" t="str">
        <f>IF(顧客!E317&lt;&gt;0,顧客!E317,"")</f>
        <v/>
      </c>
      <c r="E319" s="41" t="str">
        <f>IF(顧客!F317&lt;&gt;0,顧客!F317,"")</f>
        <v/>
      </c>
      <c r="F319" s="43" t="str">
        <f>IF(D319="","",SUMIF(見積D!ナンバーD,$D319,見積D!見積数D))</f>
        <v/>
      </c>
      <c r="G319" s="43" t="str">
        <f>IF(D319="","",SUMIF(実績D!ナンバー13D,$D319,実績D!見積数13D))</f>
        <v/>
      </c>
      <c r="H319" s="50" t="str">
        <f t="shared" si="13"/>
        <v/>
      </c>
      <c r="I319" s="58" t="str">
        <f t="shared" si="14"/>
        <v/>
      </c>
    </row>
    <row r="320" spans="1:9" x14ac:dyDescent="0.45">
      <c r="A320" s="44" t="str">
        <f t="shared" si="12"/>
        <v/>
      </c>
      <c r="B320" s="40" t="str">
        <f>IF(顧客!B318&lt;&gt;"",顧客!B318,"")</f>
        <v/>
      </c>
      <c r="C320" s="42" t="str">
        <f>IF(顧客!C318&lt;&gt;0,顧客!C318,"")</f>
        <v/>
      </c>
      <c r="D320" s="41" t="str">
        <f>IF(顧客!E318&lt;&gt;0,顧客!E318,"")</f>
        <v/>
      </c>
      <c r="E320" s="41" t="str">
        <f>IF(顧客!F318&lt;&gt;0,顧客!F318,"")</f>
        <v/>
      </c>
      <c r="F320" s="43" t="str">
        <f>IF(D320="","",SUMIF(見積D!ナンバーD,$D320,見積D!見積数D))</f>
        <v/>
      </c>
      <c r="G320" s="43" t="str">
        <f>IF(D320="","",SUMIF(実績D!ナンバー13D,$D320,実績D!見積数13D))</f>
        <v/>
      </c>
      <c r="H320" s="50" t="str">
        <f t="shared" si="13"/>
        <v/>
      </c>
      <c r="I320" s="58" t="str">
        <f t="shared" si="14"/>
        <v/>
      </c>
    </row>
    <row r="321" spans="1:9" x14ac:dyDescent="0.45">
      <c r="A321" s="44" t="str">
        <f t="shared" si="12"/>
        <v/>
      </c>
      <c r="B321" s="40" t="str">
        <f>IF(顧客!B319&lt;&gt;"",顧客!B319,"")</f>
        <v/>
      </c>
      <c r="C321" s="42" t="str">
        <f>IF(顧客!C319&lt;&gt;0,顧客!C319,"")</f>
        <v/>
      </c>
      <c r="D321" s="41" t="str">
        <f>IF(顧客!E319&lt;&gt;0,顧客!E319,"")</f>
        <v/>
      </c>
      <c r="E321" s="41" t="str">
        <f>IF(顧客!F319&lt;&gt;0,顧客!F319,"")</f>
        <v/>
      </c>
      <c r="F321" s="43" t="str">
        <f>IF(D321="","",SUMIF(見積D!ナンバーD,$D321,見積D!見積数D))</f>
        <v/>
      </c>
      <c r="G321" s="43" t="str">
        <f>IF(D321="","",SUMIF(実績D!ナンバー13D,$D321,実績D!見積数13D))</f>
        <v/>
      </c>
      <c r="H321" s="50" t="str">
        <f t="shared" si="13"/>
        <v/>
      </c>
      <c r="I321" s="58" t="str">
        <f t="shared" si="14"/>
        <v/>
      </c>
    </row>
    <row r="322" spans="1:9" x14ac:dyDescent="0.45">
      <c r="A322" s="44" t="str">
        <f t="shared" si="12"/>
        <v/>
      </c>
      <c r="B322" s="40" t="str">
        <f>IF(顧客!B320&lt;&gt;"",顧客!B320,"")</f>
        <v/>
      </c>
      <c r="C322" s="42" t="str">
        <f>IF(顧客!C320&lt;&gt;0,顧客!C320,"")</f>
        <v/>
      </c>
      <c r="D322" s="41" t="str">
        <f>IF(顧客!E320&lt;&gt;0,顧客!E320,"")</f>
        <v/>
      </c>
      <c r="E322" s="41" t="str">
        <f>IF(顧客!F320&lt;&gt;0,顧客!F320,"")</f>
        <v/>
      </c>
      <c r="F322" s="43" t="str">
        <f>IF(D322="","",SUMIF(見積D!ナンバーD,$D322,見積D!見積数D))</f>
        <v/>
      </c>
      <c r="G322" s="43" t="str">
        <f>IF(D322="","",SUMIF(実績D!ナンバー13D,$D322,実績D!見積数13D))</f>
        <v/>
      </c>
      <c r="H322" s="50" t="str">
        <f t="shared" si="13"/>
        <v/>
      </c>
      <c r="I322" s="58" t="str">
        <f t="shared" si="14"/>
        <v/>
      </c>
    </row>
    <row r="323" spans="1:9" x14ac:dyDescent="0.45">
      <c r="A323" s="44" t="str">
        <f t="shared" si="12"/>
        <v/>
      </c>
      <c r="B323" s="40" t="str">
        <f>IF(顧客!B321&lt;&gt;"",顧客!B321,"")</f>
        <v/>
      </c>
      <c r="C323" s="42" t="str">
        <f>IF(顧客!C321&lt;&gt;0,顧客!C321,"")</f>
        <v/>
      </c>
      <c r="D323" s="41" t="str">
        <f>IF(顧客!E321&lt;&gt;0,顧客!E321,"")</f>
        <v/>
      </c>
      <c r="E323" s="41" t="str">
        <f>IF(顧客!F321&lt;&gt;0,顧客!F321,"")</f>
        <v/>
      </c>
      <c r="F323" s="43" t="str">
        <f>IF(D323="","",SUMIF(見積D!ナンバーD,$D323,見積D!見積数D))</f>
        <v/>
      </c>
      <c r="G323" s="43" t="str">
        <f>IF(D323="","",SUMIF(実績D!ナンバー13D,$D323,実績D!見積数13D))</f>
        <v/>
      </c>
      <c r="H323" s="50" t="str">
        <f t="shared" si="13"/>
        <v/>
      </c>
      <c r="I323" s="58" t="str">
        <f t="shared" si="14"/>
        <v/>
      </c>
    </row>
    <row r="324" spans="1:9" x14ac:dyDescent="0.45">
      <c r="A324" s="44" t="str">
        <f t="shared" si="12"/>
        <v/>
      </c>
      <c r="B324" s="40" t="str">
        <f>IF(顧客!B322&lt;&gt;"",顧客!B322,"")</f>
        <v/>
      </c>
      <c r="C324" s="42" t="str">
        <f>IF(顧客!C322&lt;&gt;0,顧客!C322,"")</f>
        <v/>
      </c>
      <c r="D324" s="41" t="str">
        <f>IF(顧客!E322&lt;&gt;0,顧客!E322,"")</f>
        <v/>
      </c>
      <c r="E324" s="41" t="str">
        <f>IF(顧客!F322&lt;&gt;0,顧客!F322,"")</f>
        <v/>
      </c>
      <c r="F324" s="43" t="str">
        <f>IF(D324="","",SUMIF(見積D!ナンバーD,$D324,見積D!見積数D))</f>
        <v/>
      </c>
      <c r="G324" s="43" t="str">
        <f>IF(D324="","",SUMIF(実績D!ナンバー13D,$D324,実績D!見積数13D))</f>
        <v/>
      </c>
      <c r="H324" s="50" t="str">
        <f t="shared" si="13"/>
        <v/>
      </c>
      <c r="I324" s="58" t="str">
        <f t="shared" si="14"/>
        <v/>
      </c>
    </row>
    <row r="325" spans="1:9" x14ac:dyDescent="0.45">
      <c r="A325" s="44" t="str">
        <f t="shared" ref="A325:A388" si="15">IF(C325="","",A324+1)</f>
        <v/>
      </c>
      <c r="B325" s="40" t="str">
        <f>IF(顧客!B323&lt;&gt;"",顧客!B323,"")</f>
        <v/>
      </c>
      <c r="C325" s="42" t="str">
        <f>IF(顧客!C323&lt;&gt;0,顧客!C323,"")</f>
        <v/>
      </c>
      <c r="D325" s="41" t="str">
        <f>IF(顧客!E323&lt;&gt;0,顧客!E323,"")</f>
        <v/>
      </c>
      <c r="E325" s="41" t="str">
        <f>IF(顧客!F323&lt;&gt;0,顧客!F323,"")</f>
        <v/>
      </c>
      <c r="F325" s="43" t="str">
        <f>IF(D325="","",SUMIF(見積D!ナンバーD,$D325,見積D!見積数D))</f>
        <v/>
      </c>
      <c r="G325" s="43" t="str">
        <f>IF(D325="","",SUMIF(実績D!ナンバー13D,$D325,実績D!見積数13D))</f>
        <v/>
      </c>
      <c r="H325" s="50" t="str">
        <f t="shared" ref="H325:H388" si="16">IF(F325="","",IF(F325=0,"c",IF(G325&gt;0,I325,"b")))</f>
        <v/>
      </c>
      <c r="I325" s="58" t="str">
        <f t="shared" ref="I325:I388" si="17">IF(G325="","",IF(G325&gt;=12,"sa",IF(G325&gt;=6,"aa",IF(G325&gt;=2,"ba",IF(G325=1,"ca","")))))</f>
        <v/>
      </c>
    </row>
    <row r="326" spans="1:9" x14ac:dyDescent="0.45">
      <c r="A326" s="44" t="str">
        <f t="shared" si="15"/>
        <v/>
      </c>
      <c r="B326" s="40" t="str">
        <f>IF(顧客!B324&lt;&gt;"",顧客!B324,"")</f>
        <v/>
      </c>
      <c r="C326" s="42" t="str">
        <f>IF(顧客!C324&lt;&gt;0,顧客!C324,"")</f>
        <v/>
      </c>
      <c r="D326" s="41" t="str">
        <f>IF(顧客!E324&lt;&gt;0,顧客!E324,"")</f>
        <v/>
      </c>
      <c r="E326" s="41" t="str">
        <f>IF(顧客!F324&lt;&gt;0,顧客!F324,"")</f>
        <v/>
      </c>
      <c r="F326" s="43" t="str">
        <f>IF(D326="","",SUMIF(見積D!ナンバーD,$D326,見積D!見積数D))</f>
        <v/>
      </c>
      <c r="G326" s="43" t="str">
        <f>IF(D326="","",SUMIF(実績D!ナンバー13D,$D326,実績D!見積数13D))</f>
        <v/>
      </c>
      <c r="H326" s="50" t="str">
        <f t="shared" si="16"/>
        <v/>
      </c>
      <c r="I326" s="58" t="str">
        <f t="shared" si="17"/>
        <v/>
      </c>
    </row>
    <row r="327" spans="1:9" x14ac:dyDescent="0.45">
      <c r="A327" s="44" t="str">
        <f t="shared" si="15"/>
        <v/>
      </c>
      <c r="B327" s="40" t="str">
        <f>IF(顧客!B325&lt;&gt;"",顧客!B325,"")</f>
        <v/>
      </c>
      <c r="C327" s="42" t="str">
        <f>IF(顧客!C325&lt;&gt;0,顧客!C325,"")</f>
        <v/>
      </c>
      <c r="D327" s="41" t="str">
        <f>IF(顧客!E325&lt;&gt;0,顧客!E325,"")</f>
        <v/>
      </c>
      <c r="E327" s="41" t="str">
        <f>IF(顧客!F325&lt;&gt;0,顧客!F325,"")</f>
        <v/>
      </c>
      <c r="F327" s="43" t="str">
        <f>IF(D327="","",SUMIF(見積D!ナンバーD,$D327,見積D!見積数D))</f>
        <v/>
      </c>
      <c r="G327" s="43" t="str">
        <f>IF(D327="","",SUMIF(実績D!ナンバー13D,$D327,実績D!見積数13D))</f>
        <v/>
      </c>
      <c r="H327" s="50" t="str">
        <f t="shared" si="16"/>
        <v/>
      </c>
      <c r="I327" s="58" t="str">
        <f t="shared" si="17"/>
        <v/>
      </c>
    </row>
    <row r="328" spans="1:9" x14ac:dyDescent="0.45">
      <c r="A328" s="44" t="str">
        <f t="shared" si="15"/>
        <v/>
      </c>
      <c r="B328" s="40" t="str">
        <f>IF(顧客!B326&lt;&gt;"",顧客!B326,"")</f>
        <v/>
      </c>
      <c r="C328" s="42" t="str">
        <f>IF(顧客!C326&lt;&gt;0,顧客!C326,"")</f>
        <v/>
      </c>
      <c r="D328" s="41" t="str">
        <f>IF(顧客!E326&lt;&gt;0,顧客!E326,"")</f>
        <v/>
      </c>
      <c r="E328" s="41" t="str">
        <f>IF(顧客!F326&lt;&gt;0,顧客!F326,"")</f>
        <v/>
      </c>
      <c r="F328" s="43" t="str">
        <f>IF(D328="","",SUMIF(見積D!ナンバーD,$D328,見積D!見積数D))</f>
        <v/>
      </c>
      <c r="G328" s="43" t="str">
        <f>IF(D328="","",SUMIF(実績D!ナンバー13D,$D328,実績D!見積数13D))</f>
        <v/>
      </c>
      <c r="H328" s="50" t="str">
        <f t="shared" si="16"/>
        <v/>
      </c>
      <c r="I328" s="58" t="str">
        <f t="shared" si="17"/>
        <v/>
      </c>
    </row>
    <row r="329" spans="1:9" x14ac:dyDescent="0.45">
      <c r="A329" s="44" t="str">
        <f t="shared" si="15"/>
        <v/>
      </c>
      <c r="B329" s="40" t="str">
        <f>IF(顧客!B327&lt;&gt;"",顧客!B327,"")</f>
        <v/>
      </c>
      <c r="C329" s="42" t="str">
        <f>IF(顧客!C327&lt;&gt;0,顧客!C327,"")</f>
        <v/>
      </c>
      <c r="D329" s="41" t="str">
        <f>IF(顧客!E327&lt;&gt;0,顧客!E327,"")</f>
        <v/>
      </c>
      <c r="E329" s="41" t="str">
        <f>IF(顧客!F327&lt;&gt;0,顧客!F327,"")</f>
        <v/>
      </c>
      <c r="F329" s="43" t="str">
        <f>IF(D329="","",SUMIF(見積D!ナンバーD,$D329,見積D!見積数D))</f>
        <v/>
      </c>
      <c r="G329" s="43" t="str">
        <f>IF(D329="","",SUMIF(実績D!ナンバー13D,$D329,実績D!見積数13D))</f>
        <v/>
      </c>
      <c r="H329" s="50" t="str">
        <f t="shared" si="16"/>
        <v/>
      </c>
      <c r="I329" s="58" t="str">
        <f t="shared" si="17"/>
        <v/>
      </c>
    </row>
    <row r="330" spans="1:9" x14ac:dyDescent="0.45">
      <c r="A330" s="44" t="str">
        <f t="shared" si="15"/>
        <v/>
      </c>
      <c r="B330" s="40" t="str">
        <f>IF(顧客!B328&lt;&gt;"",顧客!B328,"")</f>
        <v/>
      </c>
      <c r="C330" s="42" t="str">
        <f>IF(顧客!C328&lt;&gt;0,顧客!C328,"")</f>
        <v/>
      </c>
      <c r="D330" s="41" t="str">
        <f>IF(顧客!E328&lt;&gt;0,顧客!E328,"")</f>
        <v/>
      </c>
      <c r="E330" s="41" t="str">
        <f>IF(顧客!F328&lt;&gt;0,顧客!F328,"")</f>
        <v/>
      </c>
      <c r="F330" s="43" t="str">
        <f>IF(D330="","",SUMIF(見積D!ナンバーD,$D330,見積D!見積数D))</f>
        <v/>
      </c>
      <c r="G330" s="43" t="str">
        <f>IF(D330="","",SUMIF(実績D!ナンバー13D,$D330,実績D!見積数13D))</f>
        <v/>
      </c>
      <c r="H330" s="50" t="str">
        <f t="shared" si="16"/>
        <v/>
      </c>
      <c r="I330" s="58" t="str">
        <f t="shared" si="17"/>
        <v/>
      </c>
    </row>
    <row r="331" spans="1:9" x14ac:dyDescent="0.45">
      <c r="A331" s="44" t="str">
        <f t="shared" si="15"/>
        <v/>
      </c>
      <c r="B331" s="40" t="str">
        <f>IF(顧客!B329&lt;&gt;"",顧客!B329,"")</f>
        <v/>
      </c>
      <c r="C331" s="42" t="str">
        <f>IF(顧客!C329&lt;&gt;0,顧客!C329,"")</f>
        <v/>
      </c>
      <c r="D331" s="41" t="str">
        <f>IF(顧客!E329&lt;&gt;0,顧客!E329,"")</f>
        <v/>
      </c>
      <c r="E331" s="41" t="str">
        <f>IF(顧客!F329&lt;&gt;0,顧客!F329,"")</f>
        <v/>
      </c>
      <c r="F331" s="43" t="str">
        <f>IF(D331="","",SUMIF(見積D!ナンバーD,$D331,見積D!見積数D))</f>
        <v/>
      </c>
      <c r="G331" s="43" t="str">
        <f>IF(D331="","",SUMIF(実績D!ナンバー13D,$D331,実績D!見積数13D))</f>
        <v/>
      </c>
      <c r="H331" s="50" t="str">
        <f t="shared" si="16"/>
        <v/>
      </c>
      <c r="I331" s="58" t="str">
        <f t="shared" si="17"/>
        <v/>
      </c>
    </row>
    <row r="332" spans="1:9" x14ac:dyDescent="0.45">
      <c r="A332" s="44" t="str">
        <f t="shared" si="15"/>
        <v/>
      </c>
      <c r="B332" s="40" t="str">
        <f>IF(顧客!B330&lt;&gt;"",顧客!B330,"")</f>
        <v/>
      </c>
      <c r="C332" s="42" t="str">
        <f>IF(顧客!C330&lt;&gt;0,顧客!C330,"")</f>
        <v/>
      </c>
      <c r="D332" s="41" t="str">
        <f>IF(顧客!E330&lt;&gt;0,顧客!E330,"")</f>
        <v/>
      </c>
      <c r="E332" s="41" t="str">
        <f>IF(顧客!F330&lt;&gt;0,顧客!F330,"")</f>
        <v/>
      </c>
      <c r="F332" s="43" t="str">
        <f>IF(D332="","",SUMIF(見積D!ナンバーD,$D332,見積D!見積数D))</f>
        <v/>
      </c>
      <c r="G332" s="43" t="str">
        <f>IF(D332="","",SUMIF(実績D!ナンバー13D,$D332,実績D!見積数13D))</f>
        <v/>
      </c>
      <c r="H332" s="50" t="str">
        <f t="shared" si="16"/>
        <v/>
      </c>
      <c r="I332" s="58" t="str">
        <f t="shared" si="17"/>
        <v/>
      </c>
    </row>
    <row r="333" spans="1:9" x14ac:dyDescent="0.45">
      <c r="A333" s="44" t="str">
        <f t="shared" si="15"/>
        <v/>
      </c>
      <c r="B333" s="40" t="str">
        <f>IF(顧客!B331&lt;&gt;"",顧客!B331,"")</f>
        <v/>
      </c>
      <c r="C333" s="42" t="str">
        <f>IF(顧客!C331&lt;&gt;0,顧客!C331,"")</f>
        <v/>
      </c>
      <c r="D333" s="41" t="str">
        <f>IF(顧客!E331&lt;&gt;0,顧客!E331,"")</f>
        <v/>
      </c>
      <c r="E333" s="41" t="str">
        <f>IF(顧客!F331&lt;&gt;0,顧客!F331,"")</f>
        <v/>
      </c>
      <c r="F333" s="43" t="str">
        <f>IF(D333="","",SUMIF(見積D!ナンバーD,$D333,見積D!見積数D))</f>
        <v/>
      </c>
      <c r="G333" s="43" t="str">
        <f>IF(D333="","",SUMIF(実績D!ナンバー13D,$D333,実績D!見積数13D))</f>
        <v/>
      </c>
      <c r="H333" s="50" t="str">
        <f t="shared" si="16"/>
        <v/>
      </c>
      <c r="I333" s="58" t="str">
        <f t="shared" si="17"/>
        <v/>
      </c>
    </row>
    <row r="334" spans="1:9" x14ac:dyDescent="0.45">
      <c r="A334" s="44" t="str">
        <f t="shared" si="15"/>
        <v/>
      </c>
      <c r="B334" s="40" t="str">
        <f>IF(顧客!B332&lt;&gt;"",顧客!B332,"")</f>
        <v/>
      </c>
      <c r="C334" s="42" t="str">
        <f>IF(顧客!C332&lt;&gt;0,顧客!C332,"")</f>
        <v/>
      </c>
      <c r="D334" s="41" t="str">
        <f>IF(顧客!E332&lt;&gt;0,顧客!E332,"")</f>
        <v/>
      </c>
      <c r="E334" s="41" t="str">
        <f>IF(顧客!F332&lt;&gt;0,顧客!F332,"")</f>
        <v/>
      </c>
      <c r="F334" s="43" t="str">
        <f>IF(D334="","",SUMIF(見積D!ナンバーD,$D334,見積D!見積数D))</f>
        <v/>
      </c>
      <c r="G334" s="43" t="str">
        <f>IF(D334="","",SUMIF(実績D!ナンバー13D,$D334,実績D!見積数13D))</f>
        <v/>
      </c>
      <c r="H334" s="50" t="str">
        <f t="shared" si="16"/>
        <v/>
      </c>
      <c r="I334" s="58" t="str">
        <f t="shared" si="17"/>
        <v/>
      </c>
    </row>
    <row r="335" spans="1:9" x14ac:dyDescent="0.45">
      <c r="A335" s="44" t="str">
        <f t="shared" si="15"/>
        <v/>
      </c>
      <c r="B335" s="40" t="str">
        <f>IF(顧客!B333&lt;&gt;"",顧客!B333,"")</f>
        <v/>
      </c>
      <c r="C335" s="42" t="str">
        <f>IF(顧客!C333&lt;&gt;0,顧客!C333,"")</f>
        <v/>
      </c>
      <c r="D335" s="41" t="str">
        <f>IF(顧客!E333&lt;&gt;0,顧客!E333,"")</f>
        <v/>
      </c>
      <c r="E335" s="41" t="str">
        <f>IF(顧客!F333&lt;&gt;0,顧客!F333,"")</f>
        <v/>
      </c>
      <c r="F335" s="43" t="str">
        <f>IF(D335="","",SUMIF(見積D!ナンバーD,$D335,見積D!見積数D))</f>
        <v/>
      </c>
      <c r="G335" s="43" t="str">
        <f>IF(D335="","",SUMIF(実績D!ナンバー13D,$D335,実績D!見積数13D))</f>
        <v/>
      </c>
      <c r="H335" s="50" t="str">
        <f t="shared" si="16"/>
        <v/>
      </c>
      <c r="I335" s="58" t="str">
        <f t="shared" si="17"/>
        <v/>
      </c>
    </row>
    <row r="336" spans="1:9" x14ac:dyDescent="0.45">
      <c r="A336" s="44" t="str">
        <f t="shared" si="15"/>
        <v/>
      </c>
      <c r="B336" s="40" t="str">
        <f>IF(顧客!B334&lt;&gt;"",顧客!B334,"")</f>
        <v/>
      </c>
      <c r="C336" s="42" t="str">
        <f>IF(顧客!C334&lt;&gt;0,顧客!C334,"")</f>
        <v/>
      </c>
      <c r="D336" s="41" t="str">
        <f>IF(顧客!E334&lt;&gt;0,顧客!E334,"")</f>
        <v/>
      </c>
      <c r="E336" s="41" t="str">
        <f>IF(顧客!F334&lt;&gt;0,顧客!F334,"")</f>
        <v/>
      </c>
      <c r="F336" s="43" t="str">
        <f>IF(D336="","",SUMIF(見積D!ナンバーD,$D336,見積D!見積数D))</f>
        <v/>
      </c>
      <c r="G336" s="43" t="str">
        <f>IF(D336="","",SUMIF(実績D!ナンバー13D,$D336,実績D!見積数13D))</f>
        <v/>
      </c>
      <c r="H336" s="50" t="str">
        <f t="shared" si="16"/>
        <v/>
      </c>
      <c r="I336" s="58" t="str">
        <f t="shared" si="17"/>
        <v/>
      </c>
    </row>
    <row r="337" spans="1:9" x14ac:dyDescent="0.45">
      <c r="A337" s="44" t="str">
        <f t="shared" si="15"/>
        <v/>
      </c>
      <c r="B337" s="40" t="str">
        <f>IF(顧客!B335&lt;&gt;"",顧客!B335,"")</f>
        <v/>
      </c>
      <c r="C337" s="42" t="str">
        <f>IF(顧客!C335&lt;&gt;0,顧客!C335,"")</f>
        <v/>
      </c>
      <c r="D337" s="41" t="str">
        <f>IF(顧客!E335&lt;&gt;0,顧客!E335,"")</f>
        <v/>
      </c>
      <c r="E337" s="41" t="str">
        <f>IF(顧客!F335&lt;&gt;0,顧客!F335,"")</f>
        <v/>
      </c>
      <c r="F337" s="43" t="str">
        <f>IF(D337="","",SUMIF(見積D!ナンバーD,$D337,見積D!見積数D))</f>
        <v/>
      </c>
      <c r="G337" s="43" t="str">
        <f>IF(D337="","",SUMIF(実績D!ナンバー13D,$D337,実績D!見積数13D))</f>
        <v/>
      </c>
      <c r="H337" s="50" t="str">
        <f t="shared" si="16"/>
        <v/>
      </c>
      <c r="I337" s="58" t="str">
        <f t="shared" si="17"/>
        <v/>
      </c>
    </row>
    <row r="338" spans="1:9" x14ac:dyDescent="0.45">
      <c r="A338" s="44" t="str">
        <f t="shared" si="15"/>
        <v/>
      </c>
      <c r="B338" s="40" t="str">
        <f>IF(顧客!B336&lt;&gt;"",顧客!B336,"")</f>
        <v/>
      </c>
      <c r="C338" s="42" t="str">
        <f>IF(顧客!C336&lt;&gt;0,顧客!C336,"")</f>
        <v/>
      </c>
      <c r="D338" s="41" t="str">
        <f>IF(顧客!E336&lt;&gt;0,顧客!E336,"")</f>
        <v/>
      </c>
      <c r="E338" s="41" t="str">
        <f>IF(顧客!F336&lt;&gt;0,顧客!F336,"")</f>
        <v/>
      </c>
      <c r="F338" s="43" t="str">
        <f>IF(D338="","",SUMIF(見積D!ナンバーD,$D338,見積D!見積数D))</f>
        <v/>
      </c>
      <c r="G338" s="43" t="str">
        <f>IF(D338="","",SUMIF(実績D!ナンバー13D,$D338,実績D!見積数13D))</f>
        <v/>
      </c>
      <c r="H338" s="50" t="str">
        <f t="shared" si="16"/>
        <v/>
      </c>
      <c r="I338" s="58" t="str">
        <f t="shared" si="17"/>
        <v/>
      </c>
    </row>
    <row r="339" spans="1:9" x14ac:dyDescent="0.45">
      <c r="A339" s="44" t="str">
        <f t="shared" si="15"/>
        <v/>
      </c>
      <c r="B339" s="40" t="str">
        <f>IF(顧客!B337&lt;&gt;"",顧客!B337,"")</f>
        <v/>
      </c>
      <c r="C339" s="42" t="str">
        <f>IF(顧客!C337&lt;&gt;0,顧客!C337,"")</f>
        <v/>
      </c>
      <c r="D339" s="41" t="str">
        <f>IF(顧客!E337&lt;&gt;0,顧客!E337,"")</f>
        <v/>
      </c>
      <c r="E339" s="41" t="str">
        <f>IF(顧客!F337&lt;&gt;0,顧客!F337,"")</f>
        <v/>
      </c>
      <c r="F339" s="43" t="str">
        <f>IF(D339="","",SUMIF(見積D!ナンバーD,$D339,見積D!見積数D))</f>
        <v/>
      </c>
      <c r="G339" s="43" t="str">
        <f>IF(D339="","",SUMIF(実績D!ナンバー13D,$D339,実績D!見積数13D))</f>
        <v/>
      </c>
      <c r="H339" s="50" t="str">
        <f t="shared" si="16"/>
        <v/>
      </c>
      <c r="I339" s="58" t="str">
        <f t="shared" si="17"/>
        <v/>
      </c>
    </row>
    <row r="340" spans="1:9" x14ac:dyDescent="0.45">
      <c r="A340" s="44" t="str">
        <f t="shared" si="15"/>
        <v/>
      </c>
      <c r="B340" s="40" t="str">
        <f>IF(顧客!B338&lt;&gt;"",顧客!B338,"")</f>
        <v/>
      </c>
      <c r="C340" s="42" t="str">
        <f>IF(顧客!C338&lt;&gt;0,顧客!C338,"")</f>
        <v/>
      </c>
      <c r="D340" s="41" t="str">
        <f>IF(顧客!E338&lt;&gt;0,顧客!E338,"")</f>
        <v/>
      </c>
      <c r="E340" s="41" t="str">
        <f>IF(顧客!F338&lt;&gt;0,顧客!F338,"")</f>
        <v/>
      </c>
      <c r="F340" s="43" t="str">
        <f>IF(D340="","",SUMIF(見積D!ナンバーD,$D340,見積D!見積数D))</f>
        <v/>
      </c>
      <c r="G340" s="43" t="str">
        <f>IF(D340="","",SUMIF(実績D!ナンバー13D,$D340,実績D!見積数13D))</f>
        <v/>
      </c>
      <c r="H340" s="50" t="str">
        <f t="shared" si="16"/>
        <v/>
      </c>
      <c r="I340" s="58" t="str">
        <f t="shared" si="17"/>
        <v/>
      </c>
    </row>
    <row r="341" spans="1:9" x14ac:dyDescent="0.45">
      <c r="A341" s="44" t="str">
        <f t="shared" si="15"/>
        <v/>
      </c>
      <c r="B341" s="40" t="str">
        <f>IF(顧客!B339&lt;&gt;"",顧客!B339,"")</f>
        <v/>
      </c>
      <c r="C341" s="42" t="str">
        <f>IF(顧客!C339&lt;&gt;0,顧客!C339,"")</f>
        <v/>
      </c>
      <c r="D341" s="41" t="str">
        <f>IF(顧客!E339&lt;&gt;0,顧客!E339,"")</f>
        <v/>
      </c>
      <c r="E341" s="41" t="str">
        <f>IF(顧客!F339&lt;&gt;0,顧客!F339,"")</f>
        <v/>
      </c>
      <c r="F341" s="43" t="str">
        <f>IF(D341="","",SUMIF(見積D!ナンバーD,$D341,見積D!見積数D))</f>
        <v/>
      </c>
      <c r="G341" s="43" t="str">
        <f>IF(D341="","",SUMIF(実績D!ナンバー13D,$D341,実績D!見積数13D))</f>
        <v/>
      </c>
      <c r="H341" s="50" t="str">
        <f t="shared" si="16"/>
        <v/>
      </c>
      <c r="I341" s="58" t="str">
        <f t="shared" si="17"/>
        <v/>
      </c>
    </row>
    <row r="342" spans="1:9" x14ac:dyDescent="0.45">
      <c r="A342" s="44" t="str">
        <f t="shared" si="15"/>
        <v/>
      </c>
      <c r="B342" s="40" t="str">
        <f>IF(顧客!B340&lt;&gt;"",顧客!B340,"")</f>
        <v/>
      </c>
      <c r="C342" s="42" t="str">
        <f>IF(顧客!C340&lt;&gt;0,顧客!C340,"")</f>
        <v/>
      </c>
      <c r="D342" s="41" t="str">
        <f>IF(顧客!E340&lt;&gt;0,顧客!E340,"")</f>
        <v/>
      </c>
      <c r="E342" s="41" t="str">
        <f>IF(顧客!F340&lt;&gt;0,顧客!F340,"")</f>
        <v/>
      </c>
      <c r="F342" s="43" t="str">
        <f>IF(D342="","",SUMIF(見積D!ナンバーD,$D342,見積D!見積数D))</f>
        <v/>
      </c>
      <c r="G342" s="43" t="str">
        <f>IF(D342="","",SUMIF(実績D!ナンバー13D,$D342,実績D!見積数13D))</f>
        <v/>
      </c>
      <c r="H342" s="50" t="str">
        <f t="shared" si="16"/>
        <v/>
      </c>
      <c r="I342" s="58" t="str">
        <f t="shared" si="17"/>
        <v/>
      </c>
    </row>
    <row r="343" spans="1:9" x14ac:dyDescent="0.45">
      <c r="A343" s="44" t="str">
        <f t="shared" si="15"/>
        <v/>
      </c>
      <c r="B343" s="40" t="str">
        <f>IF(顧客!B341&lt;&gt;"",顧客!B341,"")</f>
        <v/>
      </c>
      <c r="C343" s="42" t="str">
        <f>IF(顧客!C341&lt;&gt;0,顧客!C341,"")</f>
        <v/>
      </c>
      <c r="D343" s="41" t="str">
        <f>IF(顧客!E341&lt;&gt;0,顧客!E341,"")</f>
        <v/>
      </c>
      <c r="E343" s="41" t="str">
        <f>IF(顧客!F341&lt;&gt;0,顧客!F341,"")</f>
        <v/>
      </c>
      <c r="F343" s="43" t="str">
        <f>IF(D343="","",SUMIF(見積D!ナンバーD,$D343,見積D!見積数D))</f>
        <v/>
      </c>
      <c r="G343" s="43" t="str">
        <f>IF(D343="","",SUMIF(実績D!ナンバー13D,$D343,実績D!見積数13D))</f>
        <v/>
      </c>
      <c r="H343" s="50" t="str">
        <f t="shared" si="16"/>
        <v/>
      </c>
      <c r="I343" s="58" t="str">
        <f t="shared" si="17"/>
        <v/>
      </c>
    </row>
    <row r="344" spans="1:9" x14ac:dyDescent="0.45">
      <c r="A344" s="44" t="str">
        <f t="shared" si="15"/>
        <v/>
      </c>
      <c r="B344" s="40" t="str">
        <f>IF(顧客!B342&lt;&gt;"",顧客!B342,"")</f>
        <v/>
      </c>
      <c r="C344" s="42" t="str">
        <f>IF(顧客!C342&lt;&gt;0,顧客!C342,"")</f>
        <v/>
      </c>
      <c r="D344" s="41" t="str">
        <f>IF(顧客!E342&lt;&gt;0,顧客!E342,"")</f>
        <v/>
      </c>
      <c r="E344" s="41" t="str">
        <f>IF(顧客!F342&lt;&gt;0,顧客!F342,"")</f>
        <v/>
      </c>
      <c r="F344" s="43" t="str">
        <f>IF(D344="","",SUMIF(見積D!ナンバーD,$D344,見積D!見積数D))</f>
        <v/>
      </c>
      <c r="G344" s="43" t="str">
        <f>IF(D344="","",SUMIF(実績D!ナンバー13D,$D344,実績D!見積数13D))</f>
        <v/>
      </c>
      <c r="H344" s="50" t="str">
        <f t="shared" si="16"/>
        <v/>
      </c>
      <c r="I344" s="58" t="str">
        <f t="shared" si="17"/>
        <v/>
      </c>
    </row>
    <row r="345" spans="1:9" x14ac:dyDescent="0.45">
      <c r="A345" s="44" t="str">
        <f t="shared" si="15"/>
        <v/>
      </c>
      <c r="B345" s="40" t="str">
        <f>IF(顧客!B343&lt;&gt;"",顧客!B343,"")</f>
        <v/>
      </c>
      <c r="C345" s="42" t="str">
        <f>IF(顧客!C343&lt;&gt;0,顧客!C343,"")</f>
        <v/>
      </c>
      <c r="D345" s="41" t="str">
        <f>IF(顧客!E343&lt;&gt;0,顧客!E343,"")</f>
        <v/>
      </c>
      <c r="E345" s="41" t="str">
        <f>IF(顧客!F343&lt;&gt;0,顧客!F343,"")</f>
        <v/>
      </c>
      <c r="F345" s="43" t="str">
        <f>IF(D345="","",SUMIF(見積D!ナンバーD,$D345,見積D!見積数D))</f>
        <v/>
      </c>
      <c r="G345" s="43" t="str">
        <f>IF(D345="","",SUMIF(実績D!ナンバー13D,$D345,実績D!見積数13D))</f>
        <v/>
      </c>
      <c r="H345" s="50" t="str">
        <f t="shared" si="16"/>
        <v/>
      </c>
      <c r="I345" s="58" t="str">
        <f t="shared" si="17"/>
        <v/>
      </c>
    </row>
    <row r="346" spans="1:9" x14ac:dyDescent="0.45">
      <c r="A346" s="44" t="str">
        <f t="shared" si="15"/>
        <v/>
      </c>
      <c r="B346" s="40" t="str">
        <f>IF(顧客!B344&lt;&gt;"",顧客!B344,"")</f>
        <v/>
      </c>
      <c r="C346" s="42" t="str">
        <f>IF(顧客!C344&lt;&gt;0,顧客!C344,"")</f>
        <v/>
      </c>
      <c r="D346" s="41" t="str">
        <f>IF(顧客!E344&lt;&gt;0,顧客!E344,"")</f>
        <v/>
      </c>
      <c r="E346" s="41" t="str">
        <f>IF(顧客!F344&lt;&gt;0,顧客!F344,"")</f>
        <v/>
      </c>
      <c r="F346" s="43" t="str">
        <f>IF(D346="","",SUMIF(見積D!ナンバーD,$D346,見積D!見積数D))</f>
        <v/>
      </c>
      <c r="G346" s="43" t="str">
        <f>IF(D346="","",SUMIF(実績D!ナンバー13D,$D346,実績D!見積数13D))</f>
        <v/>
      </c>
      <c r="H346" s="50" t="str">
        <f t="shared" si="16"/>
        <v/>
      </c>
      <c r="I346" s="58" t="str">
        <f t="shared" si="17"/>
        <v/>
      </c>
    </row>
    <row r="347" spans="1:9" x14ac:dyDescent="0.45">
      <c r="A347" s="44" t="str">
        <f t="shared" si="15"/>
        <v/>
      </c>
      <c r="B347" s="40" t="str">
        <f>IF(顧客!B345&lt;&gt;"",顧客!B345,"")</f>
        <v/>
      </c>
      <c r="C347" s="42" t="str">
        <f>IF(顧客!C345&lt;&gt;0,顧客!C345,"")</f>
        <v/>
      </c>
      <c r="D347" s="41" t="str">
        <f>IF(顧客!E345&lt;&gt;0,顧客!E345,"")</f>
        <v/>
      </c>
      <c r="E347" s="41" t="str">
        <f>IF(顧客!F345&lt;&gt;0,顧客!F345,"")</f>
        <v/>
      </c>
      <c r="F347" s="43" t="str">
        <f>IF(D347="","",SUMIF(見積D!ナンバーD,$D347,見積D!見積数D))</f>
        <v/>
      </c>
      <c r="G347" s="43" t="str">
        <f>IF(D347="","",SUMIF(実績D!ナンバー13D,$D347,実績D!見積数13D))</f>
        <v/>
      </c>
      <c r="H347" s="50" t="str">
        <f t="shared" si="16"/>
        <v/>
      </c>
      <c r="I347" s="58" t="str">
        <f t="shared" si="17"/>
        <v/>
      </c>
    </row>
    <row r="348" spans="1:9" x14ac:dyDescent="0.45">
      <c r="A348" s="44" t="str">
        <f t="shared" si="15"/>
        <v/>
      </c>
      <c r="B348" s="40" t="str">
        <f>IF(顧客!B346&lt;&gt;"",顧客!B346,"")</f>
        <v/>
      </c>
      <c r="C348" s="42" t="str">
        <f>IF(顧客!C346&lt;&gt;0,顧客!C346,"")</f>
        <v/>
      </c>
      <c r="D348" s="41" t="str">
        <f>IF(顧客!E346&lt;&gt;0,顧客!E346,"")</f>
        <v/>
      </c>
      <c r="E348" s="41" t="str">
        <f>IF(顧客!F346&lt;&gt;0,顧客!F346,"")</f>
        <v/>
      </c>
      <c r="F348" s="43" t="str">
        <f>IF(D348="","",SUMIF(見積D!ナンバーD,$D348,見積D!見積数D))</f>
        <v/>
      </c>
      <c r="G348" s="43" t="str">
        <f>IF(D348="","",SUMIF(実績D!ナンバー13D,$D348,実績D!見積数13D))</f>
        <v/>
      </c>
      <c r="H348" s="50" t="str">
        <f t="shared" si="16"/>
        <v/>
      </c>
      <c r="I348" s="58" t="str">
        <f t="shared" si="17"/>
        <v/>
      </c>
    </row>
    <row r="349" spans="1:9" x14ac:dyDescent="0.45">
      <c r="A349" s="44" t="str">
        <f t="shared" si="15"/>
        <v/>
      </c>
      <c r="B349" s="40" t="str">
        <f>IF(顧客!B347&lt;&gt;"",顧客!B347,"")</f>
        <v/>
      </c>
      <c r="C349" s="42" t="str">
        <f>IF(顧客!C347&lt;&gt;0,顧客!C347,"")</f>
        <v/>
      </c>
      <c r="D349" s="41" t="str">
        <f>IF(顧客!E347&lt;&gt;0,顧客!E347,"")</f>
        <v/>
      </c>
      <c r="E349" s="41" t="str">
        <f>IF(顧客!F347&lt;&gt;0,顧客!F347,"")</f>
        <v/>
      </c>
      <c r="F349" s="43" t="str">
        <f>IF(D349="","",SUMIF(見積D!ナンバーD,$D349,見積D!見積数D))</f>
        <v/>
      </c>
      <c r="G349" s="43" t="str">
        <f>IF(D349="","",SUMIF(実績D!ナンバー13D,$D349,実績D!見積数13D))</f>
        <v/>
      </c>
      <c r="H349" s="50" t="str">
        <f t="shared" si="16"/>
        <v/>
      </c>
      <c r="I349" s="58" t="str">
        <f t="shared" si="17"/>
        <v/>
      </c>
    </row>
    <row r="350" spans="1:9" x14ac:dyDescent="0.45">
      <c r="A350" s="44" t="str">
        <f t="shared" si="15"/>
        <v/>
      </c>
      <c r="B350" s="40" t="str">
        <f>IF(顧客!B348&lt;&gt;"",顧客!B348,"")</f>
        <v/>
      </c>
      <c r="C350" s="42" t="str">
        <f>IF(顧客!C348&lt;&gt;0,顧客!C348,"")</f>
        <v/>
      </c>
      <c r="D350" s="41" t="str">
        <f>IF(顧客!E348&lt;&gt;0,顧客!E348,"")</f>
        <v/>
      </c>
      <c r="E350" s="41" t="str">
        <f>IF(顧客!F348&lt;&gt;0,顧客!F348,"")</f>
        <v/>
      </c>
      <c r="F350" s="43" t="str">
        <f>IF(D350="","",SUMIF(見積D!ナンバーD,$D350,見積D!見積数D))</f>
        <v/>
      </c>
      <c r="G350" s="43" t="str">
        <f>IF(D350="","",SUMIF(実績D!ナンバー13D,$D350,実績D!見積数13D))</f>
        <v/>
      </c>
      <c r="H350" s="50" t="str">
        <f t="shared" si="16"/>
        <v/>
      </c>
      <c r="I350" s="58" t="str">
        <f t="shared" si="17"/>
        <v/>
      </c>
    </row>
    <row r="351" spans="1:9" x14ac:dyDescent="0.45">
      <c r="A351" s="44" t="str">
        <f t="shared" si="15"/>
        <v/>
      </c>
      <c r="B351" s="40" t="str">
        <f>IF(顧客!B349&lt;&gt;"",顧客!B349,"")</f>
        <v/>
      </c>
      <c r="C351" s="42" t="str">
        <f>IF(顧客!C349&lt;&gt;0,顧客!C349,"")</f>
        <v/>
      </c>
      <c r="D351" s="41" t="str">
        <f>IF(顧客!E349&lt;&gt;0,顧客!E349,"")</f>
        <v/>
      </c>
      <c r="E351" s="41" t="str">
        <f>IF(顧客!F349&lt;&gt;0,顧客!F349,"")</f>
        <v/>
      </c>
      <c r="F351" s="43" t="str">
        <f>IF(D351="","",SUMIF(見積D!ナンバーD,$D351,見積D!見積数D))</f>
        <v/>
      </c>
      <c r="G351" s="43" t="str">
        <f>IF(D351="","",SUMIF(実績D!ナンバー13D,$D351,実績D!見積数13D))</f>
        <v/>
      </c>
      <c r="H351" s="50" t="str">
        <f t="shared" si="16"/>
        <v/>
      </c>
      <c r="I351" s="58" t="str">
        <f t="shared" si="17"/>
        <v/>
      </c>
    </row>
    <row r="352" spans="1:9" x14ac:dyDescent="0.45">
      <c r="A352" s="44" t="str">
        <f t="shared" si="15"/>
        <v/>
      </c>
      <c r="B352" s="40" t="str">
        <f>IF(顧客!B350&lt;&gt;"",顧客!B350,"")</f>
        <v/>
      </c>
      <c r="C352" s="42" t="str">
        <f>IF(顧客!C350&lt;&gt;0,顧客!C350,"")</f>
        <v/>
      </c>
      <c r="D352" s="41" t="str">
        <f>IF(顧客!E350&lt;&gt;0,顧客!E350,"")</f>
        <v/>
      </c>
      <c r="E352" s="41" t="str">
        <f>IF(顧客!F350&lt;&gt;0,顧客!F350,"")</f>
        <v/>
      </c>
      <c r="F352" s="43" t="str">
        <f>IF(D352="","",SUMIF(見積D!ナンバーD,$D352,見積D!見積数D))</f>
        <v/>
      </c>
      <c r="G352" s="43" t="str">
        <f>IF(D352="","",SUMIF(実績D!ナンバー13D,$D352,実績D!見積数13D))</f>
        <v/>
      </c>
      <c r="H352" s="50" t="str">
        <f t="shared" si="16"/>
        <v/>
      </c>
      <c r="I352" s="58" t="str">
        <f t="shared" si="17"/>
        <v/>
      </c>
    </row>
    <row r="353" spans="1:9" x14ac:dyDescent="0.45">
      <c r="A353" s="44" t="str">
        <f t="shared" si="15"/>
        <v/>
      </c>
      <c r="B353" s="40" t="str">
        <f>IF(顧客!B351&lt;&gt;"",顧客!B351,"")</f>
        <v/>
      </c>
      <c r="C353" s="42" t="str">
        <f>IF(顧客!C351&lt;&gt;0,顧客!C351,"")</f>
        <v/>
      </c>
      <c r="D353" s="41" t="str">
        <f>IF(顧客!E351&lt;&gt;0,顧客!E351,"")</f>
        <v/>
      </c>
      <c r="E353" s="41" t="str">
        <f>IF(顧客!F351&lt;&gt;0,顧客!F351,"")</f>
        <v/>
      </c>
      <c r="F353" s="43" t="str">
        <f>IF(D353="","",SUMIF(見積D!ナンバーD,$D353,見積D!見積数D))</f>
        <v/>
      </c>
      <c r="G353" s="43" t="str">
        <f>IF(D353="","",SUMIF(実績D!ナンバー13D,$D353,実績D!見積数13D))</f>
        <v/>
      </c>
      <c r="H353" s="50" t="str">
        <f t="shared" si="16"/>
        <v/>
      </c>
      <c r="I353" s="58" t="str">
        <f t="shared" si="17"/>
        <v/>
      </c>
    </row>
    <row r="354" spans="1:9" x14ac:dyDescent="0.45">
      <c r="A354" s="44" t="str">
        <f t="shared" si="15"/>
        <v/>
      </c>
      <c r="B354" s="40" t="str">
        <f>IF(顧客!B352&lt;&gt;"",顧客!B352,"")</f>
        <v/>
      </c>
      <c r="C354" s="42" t="str">
        <f>IF(顧客!C352&lt;&gt;0,顧客!C352,"")</f>
        <v/>
      </c>
      <c r="D354" s="41" t="str">
        <f>IF(顧客!E352&lt;&gt;0,顧客!E352,"")</f>
        <v/>
      </c>
      <c r="E354" s="41" t="str">
        <f>IF(顧客!F352&lt;&gt;0,顧客!F352,"")</f>
        <v/>
      </c>
      <c r="F354" s="43" t="str">
        <f>IF(D354="","",SUMIF(見積D!ナンバーD,$D354,見積D!見積数D))</f>
        <v/>
      </c>
      <c r="G354" s="43" t="str">
        <f>IF(D354="","",SUMIF(実績D!ナンバー13D,$D354,実績D!見積数13D))</f>
        <v/>
      </c>
      <c r="H354" s="50" t="str">
        <f t="shared" si="16"/>
        <v/>
      </c>
      <c r="I354" s="58" t="str">
        <f t="shared" si="17"/>
        <v/>
      </c>
    </row>
    <row r="355" spans="1:9" x14ac:dyDescent="0.45">
      <c r="A355" s="44" t="str">
        <f t="shared" si="15"/>
        <v/>
      </c>
      <c r="B355" s="40" t="str">
        <f>IF(顧客!B353&lt;&gt;"",顧客!B353,"")</f>
        <v/>
      </c>
      <c r="C355" s="42" t="str">
        <f>IF(顧客!C353&lt;&gt;0,顧客!C353,"")</f>
        <v/>
      </c>
      <c r="D355" s="41" t="str">
        <f>IF(顧客!E353&lt;&gt;0,顧客!E353,"")</f>
        <v/>
      </c>
      <c r="E355" s="41" t="str">
        <f>IF(顧客!F353&lt;&gt;0,顧客!F353,"")</f>
        <v/>
      </c>
      <c r="F355" s="43" t="str">
        <f>IF(D355="","",SUMIF(見積D!ナンバーD,$D355,見積D!見積数D))</f>
        <v/>
      </c>
      <c r="G355" s="43" t="str">
        <f>IF(D355="","",SUMIF(実績D!ナンバー13D,$D355,実績D!見積数13D))</f>
        <v/>
      </c>
      <c r="H355" s="50" t="str">
        <f t="shared" si="16"/>
        <v/>
      </c>
      <c r="I355" s="58" t="str">
        <f t="shared" si="17"/>
        <v/>
      </c>
    </row>
    <row r="356" spans="1:9" x14ac:dyDescent="0.45">
      <c r="A356" s="44" t="str">
        <f t="shared" si="15"/>
        <v/>
      </c>
      <c r="B356" s="40" t="str">
        <f>IF(顧客!B354&lt;&gt;"",顧客!B354,"")</f>
        <v/>
      </c>
      <c r="C356" s="42" t="str">
        <f>IF(顧客!C354&lt;&gt;0,顧客!C354,"")</f>
        <v/>
      </c>
      <c r="D356" s="41" t="str">
        <f>IF(顧客!E354&lt;&gt;0,顧客!E354,"")</f>
        <v/>
      </c>
      <c r="E356" s="41" t="str">
        <f>IF(顧客!F354&lt;&gt;0,顧客!F354,"")</f>
        <v/>
      </c>
      <c r="F356" s="43" t="str">
        <f>IF(D356="","",SUMIF(見積D!ナンバーD,$D356,見積D!見積数D))</f>
        <v/>
      </c>
      <c r="G356" s="43" t="str">
        <f>IF(D356="","",SUMIF(実績D!ナンバー13D,$D356,実績D!見積数13D))</f>
        <v/>
      </c>
      <c r="H356" s="50" t="str">
        <f t="shared" si="16"/>
        <v/>
      </c>
      <c r="I356" s="58" t="str">
        <f t="shared" si="17"/>
        <v/>
      </c>
    </row>
    <row r="357" spans="1:9" x14ac:dyDescent="0.45">
      <c r="A357" s="44" t="str">
        <f t="shared" si="15"/>
        <v/>
      </c>
      <c r="B357" s="40" t="str">
        <f>IF(顧客!B355&lt;&gt;"",顧客!B355,"")</f>
        <v/>
      </c>
      <c r="C357" s="42" t="str">
        <f>IF(顧客!C355&lt;&gt;0,顧客!C355,"")</f>
        <v/>
      </c>
      <c r="D357" s="41" t="str">
        <f>IF(顧客!E355&lt;&gt;0,顧客!E355,"")</f>
        <v/>
      </c>
      <c r="E357" s="41" t="str">
        <f>IF(顧客!F355&lt;&gt;0,顧客!F355,"")</f>
        <v/>
      </c>
      <c r="F357" s="43" t="str">
        <f>IF(D357="","",SUMIF(見積D!ナンバーD,$D357,見積D!見積数D))</f>
        <v/>
      </c>
      <c r="G357" s="43" t="str">
        <f>IF(D357="","",SUMIF(実績D!ナンバー13D,$D357,実績D!見積数13D))</f>
        <v/>
      </c>
      <c r="H357" s="50" t="str">
        <f t="shared" si="16"/>
        <v/>
      </c>
      <c r="I357" s="58" t="str">
        <f t="shared" si="17"/>
        <v/>
      </c>
    </row>
    <row r="358" spans="1:9" x14ac:dyDescent="0.45">
      <c r="A358" s="44" t="str">
        <f t="shared" si="15"/>
        <v/>
      </c>
      <c r="B358" s="40" t="str">
        <f>IF(顧客!B356&lt;&gt;"",顧客!B356,"")</f>
        <v/>
      </c>
      <c r="C358" s="42" t="str">
        <f>IF(顧客!C356&lt;&gt;0,顧客!C356,"")</f>
        <v/>
      </c>
      <c r="D358" s="41" t="str">
        <f>IF(顧客!E356&lt;&gt;0,顧客!E356,"")</f>
        <v/>
      </c>
      <c r="E358" s="41" t="str">
        <f>IF(顧客!F356&lt;&gt;0,顧客!F356,"")</f>
        <v/>
      </c>
      <c r="F358" s="43" t="str">
        <f>IF(D358="","",SUMIF(見積D!ナンバーD,$D358,見積D!見積数D))</f>
        <v/>
      </c>
      <c r="G358" s="43" t="str">
        <f>IF(D358="","",SUMIF(実績D!ナンバー13D,$D358,実績D!見積数13D))</f>
        <v/>
      </c>
      <c r="H358" s="50" t="str">
        <f t="shared" si="16"/>
        <v/>
      </c>
      <c r="I358" s="58" t="str">
        <f t="shared" si="17"/>
        <v/>
      </c>
    </row>
    <row r="359" spans="1:9" x14ac:dyDescent="0.45">
      <c r="A359" s="44" t="str">
        <f t="shared" si="15"/>
        <v/>
      </c>
      <c r="B359" s="40" t="str">
        <f>IF(顧客!B357&lt;&gt;"",顧客!B357,"")</f>
        <v/>
      </c>
      <c r="C359" s="42" t="str">
        <f>IF(顧客!C357&lt;&gt;0,顧客!C357,"")</f>
        <v/>
      </c>
      <c r="D359" s="41" t="str">
        <f>IF(顧客!E357&lt;&gt;0,顧客!E357,"")</f>
        <v/>
      </c>
      <c r="E359" s="41" t="str">
        <f>IF(顧客!F357&lt;&gt;0,顧客!F357,"")</f>
        <v/>
      </c>
      <c r="F359" s="43" t="str">
        <f>IF(D359="","",SUMIF(見積D!ナンバーD,$D359,見積D!見積数D))</f>
        <v/>
      </c>
      <c r="G359" s="43" t="str">
        <f>IF(D359="","",SUMIF(実績D!ナンバー13D,$D359,実績D!見積数13D))</f>
        <v/>
      </c>
      <c r="H359" s="50" t="str">
        <f t="shared" si="16"/>
        <v/>
      </c>
      <c r="I359" s="58" t="str">
        <f t="shared" si="17"/>
        <v/>
      </c>
    </row>
    <row r="360" spans="1:9" x14ac:dyDescent="0.45">
      <c r="A360" s="44" t="str">
        <f t="shared" si="15"/>
        <v/>
      </c>
      <c r="B360" s="40" t="str">
        <f>IF(顧客!B358&lt;&gt;"",顧客!B358,"")</f>
        <v/>
      </c>
      <c r="C360" s="42" t="str">
        <f>IF(顧客!C358&lt;&gt;0,顧客!C358,"")</f>
        <v/>
      </c>
      <c r="D360" s="41" t="str">
        <f>IF(顧客!E358&lt;&gt;0,顧客!E358,"")</f>
        <v/>
      </c>
      <c r="E360" s="41" t="str">
        <f>IF(顧客!F358&lt;&gt;0,顧客!F358,"")</f>
        <v/>
      </c>
      <c r="F360" s="43" t="str">
        <f>IF(D360="","",SUMIF(見積D!ナンバーD,$D360,見積D!見積数D))</f>
        <v/>
      </c>
      <c r="G360" s="43" t="str">
        <f>IF(D360="","",SUMIF(実績D!ナンバー13D,$D360,実績D!見積数13D))</f>
        <v/>
      </c>
      <c r="H360" s="50" t="str">
        <f t="shared" si="16"/>
        <v/>
      </c>
      <c r="I360" s="58" t="str">
        <f t="shared" si="17"/>
        <v/>
      </c>
    </row>
    <row r="361" spans="1:9" x14ac:dyDescent="0.45">
      <c r="A361" s="44" t="str">
        <f t="shared" si="15"/>
        <v/>
      </c>
      <c r="B361" s="40" t="str">
        <f>IF(顧客!B359&lt;&gt;"",顧客!B359,"")</f>
        <v/>
      </c>
      <c r="C361" s="42" t="str">
        <f>IF(顧客!C359&lt;&gt;0,顧客!C359,"")</f>
        <v/>
      </c>
      <c r="D361" s="41" t="str">
        <f>IF(顧客!E359&lt;&gt;0,顧客!E359,"")</f>
        <v/>
      </c>
      <c r="E361" s="41" t="str">
        <f>IF(顧客!F359&lt;&gt;0,顧客!F359,"")</f>
        <v/>
      </c>
      <c r="F361" s="43" t="str">
        <f>IF(D361="","",SUMIF(見積D!ナンバーD,$D361,見積D!見積数D))</f>
        <v/>
      </c>
      <c r="G361" s="43" t="str">
        <f>IF(D361="","",SUMIF(実績D!ナンバー13D,$D361,実績D!見積数13D))</f>
        <v/>
      </c>
      <c r="H361" s="50" t="str">
        <f t="shared" si="16"/>
        <v/>
      </c>
      <c r="I361" s="58" t="str">
        <f t="shared" si="17"/>
        <v/>
      </c>
    </row>
    <row r="362" spans="1:9" x14ac:dyDescent="0.45">
      <c r="A362" s="44" t="str">
        <f t="shared" si="15"/>
        <v/>
      </c>
      <c r="B362" s="40" t="str">
        <f>IF(顧客!B360&lt;&gt;"",顧客!B360,"")</f>
        <v/>
      </c>
      <c r="C362" s="42" t="str">
        <f>IF(顧客!C360&lt;&gt;0,顧客!C360,"")</f>
        <v/>
      </c>
      <c r="D362" s="41" t="str">
        <f>IF(顧客!E360&lt;&gt;0,顧客!E360,"")</f>
        <v/>
      </c>
      <c r="E362" s="41" t="str">
        <f>IF(顧客!F360&lt;&gt;0,顧客!F360,"")</f>
        <v/>
      </c>
      <c r="F362" s="43" t="str">
        <f>IF(D362="","",SUMIF(見積D!ナンバーD,$D362,見積D!見積数D))</f>
        <v/>
      </c>
      <c r="G362" s="43" t="str">
        <f>IF(D362="","",SUMIF(実績D!ナンバー13D,$D362,実績D!見積数13D))</f>
        <v/>
      </c>
      <c r="H362" s="50" t="str">
        <f t="shared" si="16"/>
        <v/>
      </c>
      <c r="I362" s="58" t="str">
        <f t="shared" si="17"/>
        <v/>
      </c>
    </row>
    <row r="363" spans="1:9" x14ac:dyDescent="0.45">
      <c r="A363" s="44" t="str">
        <f t="shared" si="15"/>
        <v/>
      </c>
      <c r="B363" s="40" t="str">
        <f>IF(顧客!B361&lt;&gt;"",顧客!B361,"")</f>
        <v/>
      </c>
      <c r="C363" s="42" t="str">
        <f>IF(顧客!C361&lt;&gt;0,顧客!C361,"")</f>
        <v/>
      </c>
      <c r="D363" s="41" t="str">
        <f>IF(顧客!E361&lt;&gt;0,顧客!E361,"")</f>
        <v/>
      </c>
      <c r="E363" s="41" t="str">
        <f>IF(顧客!F361&lt;&gt;0,顧客!F361,"")</f>
        <v/>
      </c>
      <c r="F363" s="43" t="str">
        <f>IF(D363="","",SUMIF(見積D!ナンバーD,$D363,見積D!見積数D))</f>
        <v/>
      </c>
      <c r="G363" s="43" t="str">
        <f>IF(D363="","",SUMIF(実績D!ナンバー13D,$D363,実績D!見積数13D))</f>
        <v/>
      </c>
      <c r="H363" s="50" t="str">
        <f t="shared" si="16"/>
        <v/>
      </c>
      <c r="I363" s="58" t="str">
        <f t="shared" si="17"/>
        <v/>
      </c>
    </row>
    <row r="364" spans="1:9" x14ac:dyDescent="0.45">
      <c r="A364" s="44" t="str">
        <f t="shared" si="15"/>
        <v/>
      </c>
      <c r="B364" s="40" t="str">
        <f>IF(顧客!B362&lt;&gt;"",顧客!B362,"")</f>
        <v/>
      </c>
      <c r="C364" s="42" t="str">
        <f>IF(顧客!C362&lt;&gt;0,顧客!C362,"")</f>
        <v/>
      </c>
      <c r="D364" s="41" t="str">
        <f>IF(顧客!E362&lt;&gt;0,顧客!E362,"")</f>
        <v/>
      </c>
      <c r="E364" s="41" t="str">
        <f>IF(顧客!F362&lt;&gt;0,顧客!F362,"")</f>
        <v/>
      </c>
      <c r="F364" s="43" t="str">
        <f>IF(D364="","",SUMIF(見積D!ナンバーD,$D364,見積D!見積数D))</f>
        <v/>
      </c>
      <c r="G364" s="43" t="str">
        <f>IF(D364="","",SUMIF(実績D!ナンバー13D,$D364,実績D!見積数13D))</f>
        <v/>
      </c>
      <c r="H364" s="50" t="str">
        <f t="shared" si="16"/>
        <v/>
      </c>
      <c r="I364" s="58" t="str">
        <f t="shared" si="17"/>
        <v/>
      </c>
    </row>
    <row r="365" spans="1:9" x14ac:dyDescent="0.45">
      <c r="A365" s="44" t="str">
        <f t="shared" si="15"/>
        <v/>
      </c>
      <c r="B365" s="40" t="str">
        <f>IF(顧客!B363&lt;&gt;"",顧客!B363,"")</f>
        <v/>
      </c>
      <c r="C365" s="42" t="str">
        <f>IF(顧客!C363&lt;&gt;0,顧客!C363,"")</f>
        <v/>
      </c>
      <c r="D365" s="41" t="str">
        <f>IF(顧客!E363&lt;&gt;0,顧客!E363,"")</f>
        <v/>
      </c>
      <c r="E365" s="41" t="str">
        <f>IF(顧客!F363&lt;&gt;0,顧客!F363,"")</f>
        <v/>
      </c>
      <c r="F365" s="43" t="str">
        <f>IF(D365="","",SUMIF(見積D!ナンバーD,$D365,見積D!見積数D))</f>
        <v/>
      </c>
      <c r="G365" s="43" t="str">
        <f>IF(D365="","",SUMIF(実績D!ナンバー13D,$D365,実績D!見積数13D))</f>
        <v/>
      </c>
      <c r="H365" s="50" t="str">
        <f t="shared" si="16"/>
        <v/>
      </c>
      <c r="I365" s="58" t="str">
        <f t="shared" si="17"/>
        <v/>
      </c>
    </row>
    <row r="366" spans="1:9" x14ac:dyDescent="0.45">
      <c r="A366" s="44" t="str">
        <f t="shared" si="15"/>
        <v/>
      </c>
      <c r="B366" s="40" t="str">
        <f>IF(顧客!B364&lt;&gt;"",顧客!B364,"")</f>
        <v/>
      </c>
      <c r="C366" s="42" t="str">
        <f>IF(顧客!C364&lt;&gt;0,顧客!C364,"")</f>
        <v/>
      </c>
      <c r="D366" s="41" t="str">
        <f>IF(顧客!E364&lt;&gt;0,顧客!E364,"")</f>
        <v/>
      </c>
      <c r="E366" s="41" t="str">
        <f>IF(顧客!F364&lt;&gt;0,顧客!F364,"")</f>
        <v/>
      </c>
      <c r="F366" s="43" t="str">
        <f>IF(D366="","",SUMIF(見積D!ナンバーD,$D366,見積D!見積数D))</f>
        <v/>
      </c>
      <c r="G366" s="43" t="str">
        <f>IF(D366="","",SUMIF(実績D!ナンバー13D,$D366,実績D!見積数13D))</f>
        <v/>
      </c>
      <c r="H366" s="50" t="str">
        <f t="shared" si="16"/>
        <v/>
      </c>
      <c r="I366" s="58" t="str">
        <f t="shared" si="17"/>
        <v/>
      </c>
    </row>
    <row r="367" spans="1:9" x14ac:dyDescent="0.45">
      <c r="A367" s="44" t="str">
        <f t="shared" si="15"/>
        <v/>
      </c>
      <c r="B367" s="40" t="str">
        <f>IF(顧客!B365&lt;&gt;"",顧客!B365,"")</f>
        <v/>
      </c>
      <c r="C367" s="42" t="str">
        <f>IF(顧客!C365&lt;&gt;0,顧客!C365,"")</f>
        <v/>
      </c>
      <c r="D367" s="41" t="str">
        <f>IF(顧客!E365&lt;&gt;0,顧客!E365,"")</f>
        <v/>
      </c>
      <c r="E367" s="41" t="str">
        <f>IF(顧客!F365&lt;&gt;0,顧客!F365,"")</f>
        <v/>
      </c>
      <c r="F367" s="43" t="str">
        <f>IF(D367="","",SUMIF(見積D!ナンバーD,$D367,見積D!見積数D))</f>
        <v/>
      </c>
      <c r="G367" s="43" t="str">
        <f>IF(D367="","",SUMIF(実績D!ナンバー13D,$D367,実績D!見積数13D))</f>
        <v/>
      </c>
      <c r="H367" s="50" t="str">
        <f t="shared" si="16"/>
        <v/>
      </c>
      <c r="I367" s="58" t="str">
        <f t="shared" si="17"/>
        <v/>
      </c>
    </row>
    <row r="368" spans="1:9" x14ac:dyDescent="0.45">
      <c r="A368" s="44" t="str">
        <f t="shared" si="15"/>
        <v/>
      </c>
      <c r="B368" s="40" t="str">
        <f>IF(顧客!B366&lt;&gt;"",顧客!B366,"")</f>
        <v/>
      </c>
      <c r="C368" s="42" t="str">
        <f>IF(顧客!C366&lt;&gt;0,顧客!C366,"")</f>
        <v/>
      </c>
      <c r="D368" s="41" t="str">
        <f>IF(顧客!E366&lt;&gt;0,顧客!E366,"")</f>
        <v/>
      </c>
      <c r="E368" s="41" t="str">
        <f>IF(顧客!F366&lt;&gt;0,顧客!F366,"")</f>
        <v/>
      </c>
      <c r="F368" s="43" t="str">
        <f>IF(D368="","",SUMIF(見積D!ナンバーD,$D368,見積D!見積数D))</f>
        <v/>
      </c>
      <c r="G368" s="43" t="str">
        <f>IF(D368="","",SUMIF(実績D!ナンバー13D,$D368,実績D!見積数13D))</f>
        <v/>
      </c>
      <c r="H368" s="50" t="str">
        <f t="shared" si="16"/>
        <v/>
      </c>
      <c r="I368" s="58" t="str">
        <f t="shared" si="17"/>
        <v/>
      </c>
    </row>
    <row r="369" spans="1:9" x14ac:dyDescent="0.45">
      <c r="A369" s="44" t="str">
        <f t="shared" si="15"/>
        <v/>
      </c>
      <c r="B369" s="40" t="str">
        <f>IF(顧客!B367&lt;&gt;"",顧客!B367,"")</f>
        <v/>
      </c>
      <c r="C369" s="42" t="str">
        <f>IF(顧客!C367&lt;&gt;0,顧客!C367,"")</f>
        <v/>
      </c>
      <c r="D369" s="41" t="str">
        <f>IF(顧客!E367&lt;&gt;0,顧客!E367,"")</f>
        <v/>
      </c>
      <c r="E369" s="41" t="str">
        <f>IF(顧客!F367&lt;&gt;0,顧客!F367,"")</f>
        <v/>
      </c>
      <c r="F369" s="43" t="str">
        <f>IF(D369="","",SUMIF(見積D!ナンバーD,$D369,見積D!見積数D))</f>
        <v/>
      </c>
      <c r="G369" s="43" t="str">
        <f>IF(D369="","",SUMIF(実績D!ナンバー13D,$D369,実績D!見積数13D))</f>
        <v/>
      </c>
      <c r="H369" s="50" t="str">
        <f t="shared" si="16"/>
        <v/>
      </c>
      <c r="I369" s="58" t="str">
        <f t="shared" si="17"/>
        <v/>
      </c>
    </row>
    <row r="370" spans="1:9" x14ac:dyDescent="0.45">
      <c r="A370" s="44" t="str">
        <f t="shared" si="15"/>
        <v/>
      </c>
      <c r="B370" s="40" t="str">
        <f>IF(顧客!B368&lt;&gt;"",顧客!B368,"")</f>
        <v/>
      </c>
      <c r="C370" s="42" t="str">
        <f>IF(顧客!C368&lt;&gt;0,顧客!C368,"")</f>
        <v/>
      </c>
      <c r="D370" s="41" t="str">
        <f>IF(顧客!E368&lt;&gt;0,顧客!E368,"")</f>
        <v/>
      </c>
      <c r="E370" s="41" t="str">
        <f>IF(顧客!F368&lt;&gt;0,顧客!F368,"")</f>
        <v/>
      </c>
      <c r="F370" s="43" t="str">
        <f>IF(D370="","",SUMIF(見積D!ナンバーD,$D370,見積D!見積数D))</f>
        <v/>
      </c>
      <c r="G370" s="43" t="str">
        <f>IF(D370="","",SUMIF(実績D!ナンバー13D,$D370,実績D!見積数13D))</f>
        <v/>
      </c>
      <c r="H370" s="50" t="str">
        <f t="shared" si="16"/>
        <v/>
      </c>
      <c r="I370" s="58" t="str">
        <f t="shared" si="17"/>
        <v/>
      </c>
    </row>
    <row r="371" spans="1:9" x14ac:dyDescent="0.45">
      <c r="A371" s="44" t="str">
        <f t="shared" si="15"/>
        <v/>
      </c>
      <c r="B371" s="40" t="str">
        <f>IF(顧客!B369&lt;&gt;"",顧客!B369,"")</f>
        <v/>
      </c>
      <c r="C371" s="42" t="str">
        <f>IF(顧客!C369&lt;&gt;0,顧客!C369,"")</f>
        <v/>
      </c>
      <c r="D371" s="41" t="str">
        <f>IF(顧客!E369&lt;&gt;0,顧客!E369,"")</f>
        <v/>
      </c>
      <c r="E371" s="41" t="str">
        <f>IF(顧客!F369&lt;&gt;0,顧客!F369,"")</f>
        <v/>
      </c>
      <c r="F371" s="43" t="str">
        <f>IF(D371="","",SUMIF(見積D!ナンバーD,$D371,見積D!見積数D))</f>
        <v/>
      </c>
      <c r="G371" s="43" t="str">
        <f>IF(D371="","",SUMIF(実績D!ナンバー13D,$D371,実績D!見積数13D))</f>
        <v/>
      </c>
      <c r="H371" s="50" t="str">
        <f t="shared" si="16"/>
        <v/>
      </c>
      <c r="I371" s="58" t="str">
        <f t="shared" si="17"/>
        <v/>
      </c>
    </row>
    <row r="372" spans="1:9" x14ac:dyDescent="0.45">
      <c r="A372" s="44" t="str">
        <f t="shared" si="15"/>
        <v/>
      </c>
      <c r="B372" s="40" t="str">
        <f>IF(顧客!B370&lt;&gt;"",顧客!B370,"")</f>
        <v/>
      </c>
      <c r="C372" s="42" t="str">
        <f>IF(顧客!C370&lt;&gt;0,顧客!C370,"")</f>
        <v/>
      </c>
      <c r="D372" s="41" t="str">
        <f>IF(顧客!E370&lt;&gt;0,顧客!E370,"")</f>
        <v/>
      </c>
      <c r="E372" s="41" t="str">
        <f>IF(顧客!F370&lt;&gt;0,顧客!F370,"")</f>
        <v/>
      </c>
      <c r="F372" s="43" t="str">
        <f>IF(D372="","",SUMIF(見積D!ナンバーD,$D372,見積D!見積数D))</f>
        <v/>
      </c>
      <c r="G372" s="43" t="str">
        <f>IF(D372="","",SUMIF(実績D!ナンバー13D,$D372,実績D!見積数13D))</f>
        <v/>
      </c>
      <c r="H372" s="50" t="str">
        <f t="shared" si="16"/>
        <v/>
      </c>
      <c r="I372" s="58" t="str">
        <f t="shared" si="17"/>
        <v/>
      </c>
    </row>
    <row r="373" spans="1:9" x14ac:dyDescent="0.45">
      <c r="A373" s="44" t="str">
        <f t="shared" si="15"/>
        <v/>
      </c>
      <c r="B373" s="40" t="str">
        <f>IF(顧客!B371&lt;&gt;"",顧客!B371,"")</f>
        <v/>
      </c>
      <c r="C373" s="42" t="str">
        <f>IF(顧客!C371&lt;&gt;0,顧客!C371,"")</f>
        <v/>
      </c>
      <c r="D373" s="41" t="str">
        <f>IF(顧客!E371&lt;&gt;0,顧客!E371,"")</f>
        <v/>
      </c>
      <c r="E373" s="41" t="str">
        <f>IF(顧客!F371&lt;&gt;0,顧客!F371,"")</f>
        <v/>
      </c>
      <c r="F373" s="43" t="str">
        <f>IF(D373="","",SUMIF(見積D!ナンバーD,$D373,見積D!見積数D))</f>
        <v/>
      </c>
      <c r="G373" s="43" t="str">
        <f>IF(D373="","",SUMIF(実績D!ナンバー13D,$D373,実績D!見積数13D))</f>
        <v/>
      </c>
      <c r="H373" s="50" t="str">
        <f t="shared" si="16"/>
        <v/>
      </c>
      <c r="I373" s="58" t="str">
        <f t="shared" si="17"/>
        <v/>
      </c>
    </row>
    <row r="374" spans="1:9" x14ac:dyDescent="0.45">
      <c r="A374" s="44" t="str">
        <f t="shared" si="15"/>
        <v/>
      </c>
      <c r="B374" s="40" t="str">
        <f>IF(顧客!B372&lt;&gt;"",顧客!B372,"")</f>
        <v/>
      </c>
      <c r="C374" s="42" t="str">
        <f>IF(顧客!C372&lt;&gt;0,顧客!C372,"")</f>
        <v/>
      </c>
      <c r="D374" s="41" t="str">
        <f>IF(顧客!E372&lt;&gt;0,顧客!E372,"")</f>
        <v/>
      </c>
      <c r="E374" s="41" t="str">
        <f>IF(顧客!F372&lt;&gt;0,顧客!F372,"")</f>
        <v/>
      </c>
      <c r="F374" s="43" t="str">
        <f>IF(D374="","",SUMIF(見積D!ナンバーD,$D374,見積D!見積数D))</f>
        <v/>
      </c>
      <c r="G374" s="43" t="str">
        <f>IF(D374="","",SUMIF(実績D!ナンバー13D,$D374,実績D!見積数13D))</f>
        <v/>
      </c>
      <c r="H374" s="50" t="str">
        <f t="shared" si="16"/>
        <v/>
      </c>
      <c r="I374" s="58" t="str">
        <f t="shared" si="17"/>
        <v/>
      </c>
    </row>
    <row r="375" spans="1:9" x14ac:dyDescent="0.45">
      <c r="A375" s="44" t="str">
        <f t="shared" si="15"/>
        <v/>
      </c>
      <c r="B375" s="40" t="str">
        <f>IF(顧客!B373&lt;&gt;"",顧客!B373,"")</f>
        <v/>
      </c>
      <c r="C375" s="42" t="str">
        <f>IF(顧客!C373&lt;&gt;0,顧客!C373,"")</f>
        <v/>
      </c>
      <c r="D375" s="41" t="str">
        <f>IF(顧客!E373&lt;&gt;0,顧客!E373,"")</f>
        <v/>
      </c>
      <c r="E375" s="41" t="str">
        <f>IF(顧客!F373&lt;&gt;0,顧客!F373,"")</f>
        <v/>
      </c>
      <c r="F375" s="43" t="str">
        <f>IF(D375="","",SUMIF(見積D!ナンバーD,$D375,見積D!見積数D))</f>
        <v/>
      </c>
      <c r="G375" s="43" t="str">
        <f>IF(D375="","",SUMIF(実績D!ナンバー13D,$D375,実績D!見積数13D))</f>
        <v/>
      </c>
      <c r="H375" s="50" t="str">
        <f t="shared" si="16"/>
        <v/>
      </c>
      <c r="I375" s="58" t="str">
        <f t="shared" si="17"/>
        <v/>
      </c>
    </row>
    <row r="376" spans="1:9" x14ac:dyDescent="0.45">
      <c r="A376" s="44" t="str">
        <f t="shared" si="15"/>
        <v/>
      </c>
      <c r="B376" s="40" t="str">
        <f>IF(顧客!B374&lt;&gt;"",顧客!B374,"")</f>
        <v/>
      </c>
      <c r="C376" s="42" t="str">
        <f>IF(顧客!C374&lt;&gt;0,顧客!C374,"")</f>
        <v/>
      </c>
      <c r="D376" s="41" t="str">
        <f>IF(顧客!E374&lt;&gt;0,顧客!E374,"")</f>
        <v/>
      </c>
      <c r="E376" s="41" t="str">
        <f>IF(顧客!F374&lt;&gt;0,顧客!F374,"")</f>
        <v/>
      </c>
      <c r="F376" s="43" t="str">
        <f>IF(D376="","",SUMIF(見積D!ナンバーD,$D376,見積D!見積数D))</f>
        <v/>
      </c>
      <c r="G376" s="43" t="str">
        <f>IF(D376="","",SUMIF(実績D!ナンバー13D,$D376,実績D!見積数13D))</f>
        <v/>
      </c>
      <c r="H376" s="50" t="str">
        <f t="shared" si="16"/>
        <v/>
      </c>
      <c r="I376" s="58" t="str">
        <f t="shared" si="17"/>
        <v/>
      </c>
    </row>
    <row r="377" spans="1:9" x14ac:dyDescent="0.45">
      <c r="A377" s="44" t="str">
        <f t="shared" si="15"/>
        <v/>
      </c>
      <c r="B377" s="40" t="str">
        <f>IF(顧客!B375&lt;&gt;"",顧客!B375,"")</f>
        <v/>
      </c>
      <c r="C377" s="42" t="str">
        <f>IF(顧客!C375&lt;&gt;0,顧客!C375,"")</f>
        <v/>
      </c>
      <c r="D377" s="41" t="str">
        <f>IF(顧客!E375&lt;&gt;0,顧客!E375,"")</f>
        <v/>
      </c>
      <c r="E377" s="41" t="str">
        <f>IF(顧客!F375&lt;&gt;0,顧客!F375,"")</f>
        <v/>
      </c>
      <c r="F377" s="43" t="str">
        <f>IF(D377="","",SUMIF(見積D!ナンバーD,$D377,見積D!見積数D))</f>
        <v/>
      </c>
      <c r="G377" s="43" t="str">
        <f>IF(D377="","",SUMIF(実績D!ナンバー13D,$D377,実績D!見積数13D))</f>
        <v/>
      </c>
      <c r="H377" s="50" t="str">
        <f t="shared" si="16"/>
        <v/>
      </c>
      <c r="I377" s="58" t="str">
        <f t="shared" si="17"/>
        <v/>
      </c>
    </row>
    <row r="378" spans="1:9" x14ac:dyDescent="0.45">
      <c r="A378" s="44" t="str">
        <f t="shared" si="15"/>
        <v/>
      </c>
      <c r="B378" s="40" t="str">
        <f>IF(顧客!B376&lt;&gt;"",顧客!B376,"")</f>
        <v/>
      </c>
      <c r="C378" s="42" t="str">
        <f>IF(顧客!C376&lt;&gt;0,顧客!C376,"")</f>
        <v/>
      </c>
      <c r="D378" s="41" t="str">
        <f>IF(顧客!E376&lt;&gt;0,顧客!E376,"")</f>
        <v/>
      </c>
      <c r="E378" s="41" t="str">
        <f>IF(顧客!F376&lt;&gt;0,顧客!F376,"")</f>
        <v/>
      </c>
      <c r="F378" s="43" t="str">
        <f>IF(D378="","",SUMIF(見積D!ナンバーD,$D378,見積D!見積数D))</f>
        <v/>
      </c>
      <c r="G378" s="43" t="str">
        <f>IF(D378="","",SUMIF(実績D!ナンバー13D,$D378,実績D!見積数13D))</f>
        <v/>
      </c>
      <c r="H378" s="50" t="str">
        <f t="shared" si="16"/>
        <v/>
      </c>
      <c r="I378" s="58" t="str">
        <f t="shared" si="17"/>
        <v/>
      </c>
    </row>
    <row r="379" spans="1:9" x14ac:dyDescent="0.45">
      <c r="A379" s="44" t="str">
        <f t="shared" si="15"/>
        <v/>
      </c>
      <c r="B379" s="40" t="str">
        <f>IF(顧客!B377&lt;&gt;"",顧客!B377,"")</f>
        <v/>
      </c>
      <c r="C379" s="42" t="str">
        <f>IF(顧客!C377&lt;&gt;0,顧客!C377,"")</f>
        <v/>
      </c>
      <c r="D379" s="41" t="str">
        <f>IF(顧客!E377&lt;&gt;0,顧客!E377,"")</f>
        <v/>
      </c>
      <c r="E379" s="41" t="str">
        <f>IF(顧客!F377&lt;&gt;0,顧客!F377,"")</f>
        <v/>
      </c>
      <c r="F379" s="43" t="str">
        <f>IF(D379="","",SUMIF(見積D!ナンバーD,$D379,見積D!見積数D))</f>
        <v/>
      </c>
      <c r="G379" s="43" t="str">
        <f>IF(D379="","",SUMIF(実績D!ナンバー13D,$D379,実績D!見積数13D))</f>
        <v/>
      </c>
      <c r="H379" s="50" t="str">
        <f t="shared" si="16"/>
        <v/>
      </c>
      <c r="I379" s="58" t="str">
        <f t="shared" si="17"/>
        <v/>
      </c>
    </row>
    <row r="380" spans="1:9" x14ac:dyDescent="0.45">
      <c r="A380" s="44" t="str">
        <f t="shared" si="15"/>
        <v/>
      </c>
      <c r="B380" s="40" t="str">
        <f>IF(顧客!B378&lt;&gt;"",顧客!B378,"")</f>
        <v/>
      </c>
      <c r="C380" s="42" t="str">
        <f>IF(顧客!C378&lt;&gt;0,顧客!C378,"")</f>
        <v/>
      </c>
      <c r="D380" s="41" t="str">
        <f>IF(顧客!E378&lt;&gt;0,顧客!E378,"")</f>
        <v/>
      </c>
      <c r="E380" s="41" t="str">
        <f>IF(顧客!F378&lt;&gt;0,顧客!F378,"")</f>
        <v/>
      </c>
      <c r="F380" s="43" t="str">
        <f>IF(D380="","",SUMIF(見積D!ナンバーD,$D380,見積D!見積数D))</f>
        <v/>
      </c>
      <c r="G380" s="43" t="str">
        <f>IF(D380="","",SUMIF(実績D!ナンバー13D,$D380,実績D!見積数13D))</f>
        <v/>
      </c>
      <c r="H380" s="50" t="str">
        <f t="shared" si="16"/>
        <v/>
      </c>
      <c r="I380" s="58" t="str">
        <f t="shared" si="17"/>
        <v/>
      </c>
    </row>
    <row r="381" spans="1:9" x14ac:dyDescent="0.45">
      <c r="A381" s="44" t="str">
        <f t="shared" si="15"/>
        <v/>
      </c>
      <c r="B381" s="40" t="str">
        <f>IF(顧客!B379&lt;&gt;"",顧客!B379,"")</f>
        <v/>
      </c>
      <c r="C381" s="42" t="str">
        <f>IF(顧客!C379&lt;&gt;0,顧客!C379,"")</f>
        <v/>
      </c>
      <c r="D381" s="41" t="str">
        <f>IF(顧客!E379&lt;&gt;0,顧客!E379,"")</f>
        <v/>
      </c>
      <c r="E381" s="41" t="str">
        <f>IF(顧客!F379&lt;&gt;0,顧客!F379,"")</f>
        <v/>
      </c>
      <c r="F381" s="43" t="str">
        <f>IF(D381="","",SUMIF(見積D!ナンバーD,$D381,見積D!見積数D))</f>
        <v/>
      </c>
      <c r="G381" s="43" t="str">
        <f>IF(D381="","",SUMIF(実績D!ナンバー13D,$D381,実績D!見積数13D))</f>
        <v/>
      </c>
      <c r="H381" s="50" t="str">
        <f t="shared" si="16"/>
        <v/>
      </c>
      <c r="I381" s="58" t="str">
        <f t="shared" si="17"/>
        <v/>
      </c>
    </row>
    <row r="382" spans="1:9" x14ac:dyDescent="0.45">
      <c r="A382" s="44" t="str">
        <f t="shared" si="15"/>
        <v/>
      </c>
      <c r="B382" s="40" t="str">
        <f>IF(顧客!B380&lt;&gt;"",顧客!B380,"")</f>
        <v/>
      </c>
      <c r="C382" s="42" t="str">
        <f>IF(顧客!C380&lt;&gt;0,顧客!C380,"")</f>
        <v/>
      </c>
      <c r="D382" s="41" t="str">
        <f>IF(顧客!E380&lt;&gt;0,顧客!E380,"")</f>
        <v/>
      </c>
      <c r="E382" s="41" t="str">
        <f>IF(顧客!F380&lt;&gt;0,顧客!F380,"")</f>
        <v/>
      </c>
      <c r="F382" s="43" t="str">
        <f>IF(D382="","",SUMIF(見積D!ナンバーD,$D382,見積D!見積数D))</f>
        <v/>
      </c>
      <c r="G382" s="43" t="str">
        <f>IF(D382="","",SUMIF(実績D!ナンバー13D,$D382,実績D!見積数13D))</f>
        <v/>
      </c>
      <c r="H382" s="50" t="str">
        <f t="shared" si="16"/>
        <v/>
      </c>
      <c r="I382" s="58" t="str">
        <f t="shared" si="17"/>
        <v/>
      </c>
    </row>
    <row r="383" spans="1:9" x14ac:dyDescent="0.45">
      <c r="A383" s="44" t="str">
        <f t="shared" si="15"/>
        <v/>
      </c>
      <c r="B383" s="40" t="str">
        <f>IF(顧客!B381&lt;&gt;"",顧客!B381,"")</f>
        <v/>
      </c>
      <c r="C383" s="42" t="str">
        <f>IF(顧客!C381&lt;&gt;0,顧客!C381,"")</f>
        <v/>
      </c>
      <c r="D383" s="41" t="str">
        <f>IF(顧客!E381&lt;&gt;0,顧客!E381,"")</f>
        <v/>
      </c>
      <c r="E383" s="41" t="str">
        <f>IF(顧客!F381&lt;&gt;0,顧客!F381,"")</f>
        <v/>
      </c>
      <c r="F383" s="43" t="str">
        <f>IF(D383="","",SUMIF(見積D!ナンバーD,$D383,見積D!見積数D))</f>
        <v/>
      </c>
      <c r="G383" s="43" t="str">
        <f>IF(D383="","",SUMIF(実績D!ナンバー13D,$D383,実績D!見積数13D))</f>
        <v/>
      </c>
      <c r="H383" s="50" t="str">
        <f t="shared" si="16"/>
        <v/>
      </c>
      <c r="I383" s="58" t="str">
        <f t="shared" si="17"/>
        <v/>
      </c>
    </row>
    <row r="384" spans="1:9" x14ac:dyDescent="0.45">
      <c r="A384" s="44" t="str">
        <f t="shared" si="15"/>
        <v/>
      </c>
      <c r="B384" s="40" t="str">
        <f>IF(顧客!B382&lt;&gt;"",顧客!B382,"")</f>
        <v/>
      </c>
      <c r="C384" s="42" t="str">
        <f>IF(顧客!C382&lt;&gt;0,顧客!C382,"")</f>
        <v/>
      </c>
      <c r="D384" s="41" t="str">
        <f>IF(顧客!E382&lt;&gt;0,顧客!E382,"")</f>
        <v/>
      </c>
      <c r="E384" s="41" t="str">
        <f>IF(顧客!F382&lt;&gt;0,顧客!F382,"")</f>
        <v/>
      </c>
      <c r="F384" s="43" t="str">
        <f>IF(D384="","",SUMIF(見積D!ナンバーD,$D384,見積D!見積数D))</f>
        <v/>
      </c>
      <c r="G384" s="43" t="str">
        <f>IF(D384="","",SUMIF(実績D!ナンバー13D,$D384,実績D!見積数13D))</f>
        <v/>
      </c>
      <c r="H384" s="50" t="str">
        <f t="shared" si="16"/>
        <v/>
      </c>
      <c r="I384" s="58" t="str">
        <f t="shared" si="17"/>
        <v/>
      </c>
    </row>
    <row r="385" spans="1:9" x14ac:dyDescent="0.45">
      <c r="A385" s="44" t="str">
        <f t="shared" si="15"/>
        <v/>
      </c>
      <c r="B385" s="40" t="str">
        <f>IF(顧客!B383&lt;&gt;"",顧客!B383,"")</f>
        <v/>
      </c>
      <c r="C385" s="42" t="str">
        <f>IF(顧客!C383&lt;&gt;0,顧客!C383,"")</f>
        <v/>
      </c>
      <c r="D385" s="41" t="str">
        <f>IF(顧客!E383&lt;&gt;0,顧客!E383,"")</f>
        <v/>
      </c>
      <c r="E385" s="41" t="str">
        <f>IF(顧客!F383&lt;&gt;0,顧客!F383,"")</f>
        <v/>
      </c>
      <c r="F385" s="43" t="str">
        <f>IF(D385="","",SUMIF(見積D!ナンバーD,$D385,見積D!見積数D))</f>
        <v/>
      </c>
      <c r="G385" s="43" t="str">
        <f>IF(D385="","",SUMIF(実績D!ナンバー13D,$D385,実績D!見積数13D))</f>
        <v/>
      </c>
      <c r="H385" s="50" t="str">
        <f t="shared" si="16"/>
        <v/>
      </c>
      <c r="I385" s="58" t="str">
        <f t="shared" si="17"/>
        <v/>
      </c>
    </row>
    <row r="386" spans="1:9" x14ac:dyDescent="0.45">
      <c r="A386" s="44" t="str">
        <f t="shared" si="15"/>
        <v/>
      </c>
      <c r="B386" s="40" t="str">
        <f>IF(顧客!B384&lt;&gt;"",顧客!B384,"")</f>
        <v/>
      </c>
      <c r="C386" s="42" t="str">
        <f>IF(顧客!C384&lt;&gt;0,顧客!C384,"")</f>
        <v/>
      </c>
      <c r="D386" s="41" t="str">
        <f>IF(顧客!E384&lt;&gt;0,顧客!E384,"")</f>
        <v/>
      </c>
      <c r="E386" s="41" t="str">
        <f>IF(顧客!F384&lt;&gt;0,顧客!F384,"")</f>
        <v/>
      </c>
      <c r="F386" s="43" t="str">
        <f>IF(D386="","",SUMIF(見積D!ナンバーD,$D386,見積D!見積数D))</f>
        <v/>
      </c>
      <c r="G386" s="43" t="str">
        <f>IF(D386="","",SUMIF(実績D!ナンバー13D,$D386,実績D!見積数13D))</f>
        <v/>
      </c>
      <c r="H386" s="50" t="str">
        <f t="shared" si="16"/>
        <v/>
      </c>
      <c r="I386" s="58" t="str">
        <f t="shared" si="17"/>
        <v/>
      </c>
    </row>
    <row r="387" spans="1:9" x14ac:dyDescent="0.45">
      <c r="A387" s="44" t="str">
        <f t="shared" si="15"/>
        <v/>
      </c>
      <c r="B387" s="40" t="str">
        <f>IF(顧客!B385&lt;&gt;"",顧客!B385,"")</f>
        <v/>
      </c>
      <c r="C387" s="42" t="str">
        <f>IF(顧客!C385&lt;&gt;0,顧客!C385,"")</f>
        <v/>
      </c>
      <c r="D387" s="41" t="str">
        <f>IF(顧客!E385&lt;&gt;0,顧客!E385,"")</f>
        <v/>
      </c>
      <c r="E387" s="41" t="str">
        <f>IF(顧客!F385&lt;&gt;0,顧客!F385,"")</f>
        <v/>
      </c>
      <c r="F387" s="43" t="str">
        <f>IF(D387="","",SUMIF(見積D!ナンバーD,$D387,見積D!見積数D))</f>
        <v/>
      </c>
      <c r="G387" s="43" t="str">
        <f>IF(D387="","",SUMIF(実績D!ナンバー13D,$D387,実績D!見積数13D))</f>
        <v/>
      </c>
      <c r="H387" s="50" t="str">
        <f t="shared" si="16"/>
        <v/>
      </c>
      <c r="I387" s="58" t="str">
        <f t="shared" si="17"/>
        <v/>
      </c>
    </row>
    <row r="388" spans="1:9" x14ac:dyDescent="0.45">
      <c r="A388" s="44" t="str">
        <f t="shared" si="15"/>
        <v/>
      </c>
      <c r="B388" s="40" t="str">
        <f>IF(顧客!B386&lt;&gt;"",顧客!B386,"")</f>
        <v/>
      </c>
      <c r="C388" s="42" t="str">
        <f>IF(顧客!C386&lt;&gt;0,顧客!C386,"")</f>
        <v/>
      </c>
      <c r="D388" s="41" t="str">
        <f>IF(顧客!E386&lt;&gt;0,顧客!E386,"")</f>
        <v/>
      </c>
      <c r="E388" s="41" t="str">
        <f>IF(顧客!F386&lt;&gt;0,顧客!F386,"")</f>
        <v/>
      </c>
      <c r="F388" s="43" t="str">
        <f>IF(D388="","",SUMIF(見積D!ナンバーD,$D388,見積D!見積数D))</f>
        <v/>
      </c>
      <c r="G388" s="43" t="str">
        <f>IF(D388="","",SUMIF(実績D!ナンバー13D,$D388,実績D!見積数13D))</f>
        <v/>
      </c>
      <c r="H388" s="50" t="str">
        <f t="shared" si="16"/>
        <v/>
      </c>
      <c r="I388" s="58" t="str">
        <f t="shared" si="17"/>
        <v/>
      </c>
    </row>
    <row r="389" spans="1:9" x14ac:dyDescent="0.45">
      <c r="A389" s="44" t="str">
        <f t="shared" ref="A389:A452" si="18">IF(C389="","",A388+1)</f>
        <v/>
      </c>
      <c r="B389" s="40" t="str">
        <f>IF(顧客!B387&lt;&gt;"",顧客!B387,"")</f>
        <v/>
      </c>
      <c r="C389" s="42" t="str">
        <f>IF(顧客!C387&lt;&gt;0,顧客!C387,"")</f>
        <v/>
      </c>
      <c r="D389" s="41" t="str">
        <f>IF(顧客!E387&lt;&gt;0,顧客!E387,"")</f>
        <v/>
      </c>
      <c r="E389" s="41" t="str">
        <f>IF(顧客!F387&lt;&gt;0,顧客!F387,"")</f>
        <v/>
      </c>
      <c r="F389" s="43" t="str">
        <f>IF(D389="","",SUMIF(見積D!ナンバーD,$D389,見積D!見積数D))</f>
        <v/>
      </c>
      <c r="G389" s="43" t="str">
        <f>IF(D389="","",SUMIF(実績D!ナンバー13D,$D389,実績D!見積数13D))</f>
        <v/>
      </c>
      <c r="H389" s="50" t="str">
        <f t="shared" ref="H389:H452" si="19">IF(F389="","",IF(F389=0,"c",IF(G389&gt;0,I389,"b")))</f>
        <v/>
      </c>
      <c r="I389" s="58" t="str">
        <f t="shared" ref="I389:I452" si="20">IF(G389="","",IF(G389&gt;=12,"sa",IF(G389&gt;=6,"aa",IF(G389&gt;=2,"ba",IF(G389=1,"ca","")))))</f>
        <v/>
      </c>
    </row>
    <row r="390" spans="1:9" x14ac:dyDescent="0.45">
      <c r="A390" s="44" t="str">
        <f t="shared" si="18"/>
        <v/>
      </c>
      <c r="B390" s="40" t="str">
        <f>IF(顧客!B388&lt;&gt;"",顧客!B388,"")</f>
        <v/>
      </c>
      <c r="C390" s="42" t="str">
        <f>IF(顧客!C388&lt;&gt;0,顧客!C388,"")</f>
        <v/>
      </c>
      <c r="D390" s="41" t="str">
        <f>IF(顧客!E388&lt;&gt;0,顧客!E388,"")</f>
        <v/>
      </c>
      <c r="E390" s="41" t="str">
        <f>IF(顧客!F388&lt;&gt;0,顧客!F388,"")</f>
        <v/>
      </c>
      <c r="F390" s="43" t="str">
        <f>IF(D390="","",SUMIF(見積D!ナンバーD,$D390,見積D!見積数D))</f>
        <v/>
      </c>
      <c r="G390" s="43" t="str">
        <f>IF(D390="","",SUMIF(実績D!ナンバー13D,$D390,実績D!見積数13D))</f>
        <v/>
      </c>
      <c r="H390" s="50" t="str">
        <f t="shared" si="19"/>
        <v/>
      </c>
      <c r="I390" s="58" t="str">
        <f t="shared" si="20"/>
        <v/>
      </c>
    </row>
    <row r="391" spans="1:9" x14ac:dyDescent="0.45">
      <c r="A391" s="44" t="str">
        <f t="shared" si="18"/>
        <v/>
      </c>
      <c r="B391" s="40" t="str">
        <f>IF(顧客!B389&lt;&gt;"",顧客!B389,"")</f>
        <v/>
      </c>
      <c r="C391" s="42" t="str">
        <f>IF(顧客!C389&lt;&gt;0,顧客!C389,"")</f>
        <v/>
      </c>
      <c r="D391" s="41" t="str">
        <f>IF(顧客!E389&lt;&gt;0,顧客!E389,"")</f>
        <v/>
      </c>
      <c r="E391" s="41" t="str">
        <f>IF(顧客!F389&lt;&gt;0,顧客!F389,"")</f>
        <v/>
      </c>
      <c r="F391" s="43" t="str">
        <f>IF(D391="","",SUMIF(見積D!ナンバーD,$D391,見積D!見積数D))</f>
        <v/>
      </c>
      <c r="G391" s="43" t="str">
        <f>IF(D391="","",SUMIF(実績D!ナンバー13D,$D391,実績D!見積数13D))</f>
        <v/>
      </c>
      <c r="H391" s="50" t="str">
        <f t="shared" si="19"/>
        <v/>
      </c>
      <c r="I391" s="58" t="str">
        <f t="shared" si="20"/>
        <v/>
      </c>
    </row>
    <row r="392" spans="1:9" x14ac:dyDescent="0.45">
      <c r="A392" s="44" t="str">
        <f t="shared" si="18"/>
        <v/>
      </c>
      <c r="B392" s="40" t="str">
        <f>IF(顧客!B390&lt;&gt;"",顧客!B390,"")</f>
        <v/>
      </c>
      <c r="C392" s="42" t="str">
        <f>IF(顧客!C390&lt;&gt;0,顧客!C390,"")</f>
        <v/>
      </c>
      <c r="D392" s="41" t="str">
        <f>IF(顧客!E390&lt;&gt;0,顧客!E390,"")</f>
        <v/>
      </c>
      <c r="E392" s="41" t="str">
        <f>IF(顧客!F390&lt;&gt;0,顧客!F390,"")</f>
        <v/>
      </c>
      <c r="F392" s="43" t="str">
        <f>IF(D392="","",SUMIF(見積D!ナンバーD,$D392,見積D!見積数D))</f>
        <v/>
      </c>
      <c r="G392" s="43" t="str">
        <f>IF(D392="","",SUMIF(実績D!ナンバー13D,$D392,実績D!見積数13D))</f>
        <v/>
      </c>
      <c r="H392" s="50" t="str">
        <f t="shared" si="19"/>
        <v/>
      </c>
      <c r="I392" s="58" t="str">
        <f t="shared" si="20"/>
        <v/>
      </c>
    </row>
    <row r="393" spans="1:9" x14ac:dyDescent="0.45">
      <c r="A393" s="44" t="str">
        <f t="shared" si="18"/>
        <v/>
      </c>
      <c r="B393" s="40" t="str">
        <f>IF(顧客!B391&lt;&gt;"",顧客!B391,"")</f>
        <v/>
      </c>
      <c r="C393" s="42" t="str">
        <f>IF(顧客!C391&lt;&gt;0,顧客!C391,"")</f>
        <v/>
      </c>
      <c r="D393" s="41" t="str">
        <f>IF(顧客!E391&lt;&gt;0,顧客!E391,"")</f>
        <v/>
      </c>
      <c r="E393" s="41" t="str">
        <f>IF(顧客!F391&lt;&gt;0,顧客!F391,"")</f>
        <v/>
      </c>
      <c r="F393" s="43" t="str">
        <f>IF(D393="","",SUMIF(見積D!ナンバーD,$D393,見積D!見積数D))</f>
        <v/>
      </c>
      <c r="G393" s="43" t="str">
        <f>IF(D393="","",SUMIF(実績D!ナンバー13D,$D393,実績D!見積数13D))</f>
        <v/>
      </c>
      <c r="H393" s="50" t="str">
        <f t="shared" si="19"/>
        <v/>
      </c>
      <c r="I393" s="58" t="str">
        <f t="shared" si="20"/>
        <v/>
      </c>
    </row>
    <row r="394" spans="1:9" x14ac:dyDescent="0.45">
      <c r="A394" s="44" t="str">
        <f t="shared" si="18"/>
        <v/>
      </c>
      <c r="B394" s="40" t="str">
        <f>IF(顧客!B392&lt;&gt;"",顧客!B392,"")</f>
        <v/>
      </c>
      <c r="C394" s="42" t="str">
        <f>IF(顧客!C392&lt;&gt;0,顧客!C392,"")</f>
        <v/>
      </c>
      <c r="D394" s="41" t="str">
        <f>IF(顧客!E392&lt;&gt;0,顧客!E392,"")</f>
        <v/>
      </c>
      <c r="E394" s="41" t="str">
        <f>IF(顧客!F392&lt;&gt;0,顧客!F392,"")</f>
        <v/>
      </c>
      <c r="F394" s="43" t="str">
        <f>IF(D394="","",SUMIF(見積D!ナンバーD,$D394,見積D!見積数D))</f>
        <v/>
      </c>
      <c r="G394" s="43" t="str">
        <f>IF(D394="","",SUMIF(実績D!ナンバー13D,$D394,実績D!見積数13D))</f>
        <v/>
      </c>
      <c r="H394" s="50" t="str">
        <f t="shared" si="19"/>
        <v/>
      </c>
      <c r="I394" s="58" t="str">
        <f t="shared" si="20"/>
        <v/>
      </c>
    </row>
    <row r="395" spans="1:9" x14ac:dyDescent="0.45">
      <c r="A395" s="44" t="str">
        <f t="shared" si="18"/>
        <v/>
      </c>
      <c r="B395" s="40" t="str">
        <f>IF(顧客!B393&lt;&gt;"",顧客!B393,"")</f>
        <v/>
      </c>
      <c r="C395" s="42" t="str">
        <f>IF(顧客!C393&lt;&gt;0,顧客!C393,"")</f>
        <v/>
      </c>
      <c r="D395" s="41" t="str">
        <f>IF(顧客!E393&lt;&gt;0,顧客!E393,"")</f>
        <v/>
      </c>
      <c r="E395" s="41" t="str">
        <f>IF(顧客!F393&lt;&gt;0,顧客!F393,"")</f>
        <v/>
      </c>
      <c r="F395" s="43" t="str">
        <f>IF(D395="","",SUMIF(見積D!ナンバーD,$D395,見積D!見積数D))</f>
        <v/>
      </c>
      <c r="G395" s="43" t="str">
        <f>IF(D395="","",SUMIF(実績D!ナンバー13D,$D395,実績D!見積数13D))</f>
        <v/>
      </c>
      <c r="H395" s="50" t="str">
        <f t="shared" si="19"/>
        <v/>
      </c>
      <c r="I395" s="58" t="str">
        <f t="shared" si="20"/>
        <v/>
      </c>
    </row>
    <row r="396" spans="1:9" x14ac:dyDescent="0.45">
      <c r="A396" s="44" t="str">
        <f t="shared" si="18"/>
        <v/>
      </c>
      <c r="B396" s="40" t="str">
        <f>IF(顧客!B394&lt;&gt;"",顧客!B394,"")</f>
        <v/>
      </c>
      <c r="C396" s="42" t="str">
        <f>IF(顧客!C394&lt;&gt;0,顧客!C394,"")</f>
        <v/>
      </c>
      <c r="D396" s="41" t="str">
        <f>IF(顧客!E394&lt;&gt;0,顧客!E394,"")</f>
        <v/>
      </c>
      <c r="E396" s="41" t="str">
        <f>IF(顧客!F394&lt;&gt;0,顧客!F394,"")</f>
        <v/>
      </c>
      <c r="F396" s="43" t="str">
        <f>IF(D396="","",SUMIF(見積D!ナンバーD,$D396,見積D!見積数D))</f>
        <v/>
      </c>
      <c r="G396" s="43" t="str">
        <f>IF(D396="","",SUMIF(実績D!ナンバー13D,$D396,実績D!見積数13D))</f>
        <v/>
      </c>
      <c r="H396" s="50" t="str">
        <f t="shared" si="19"/>
        <v/>
      </c>
      <c r="I396" s="58" t="str">
        <f t="shared" si="20"/>
        <v/>
      </c>
    </row>
    <row r="397" spans="1:9" x14ac:dyDescent="0.45">
      <c r="A397" s="44" t="str">
        <f t="shared" si="18"/>
        <v/>
      </c>
      <c r="B397" s="40" t="str">
        <f>IF(顧客!B395&lt;&gt;"",顧客!B395,"")</f>
        <v/>
      </c>
      <c r="C397" s="42" t="str">
        <f>IF(顧客!C395&lt;&gt;0,顧客!C395,"")</f>
        <v/>
      </c>
      <c r="D397" s="41" t="str">
        <f>IF(顧客!E395&lt;&gt;0,顧客!E395,"")</f>
        <v/>
      </c>
      <c r="E397" s="41" t="str">
        <f>IF(顧客!F395&lt;&gt;0,顧客!F395,"")</f>
        <v/>
      </c>
      <c r="F397" s="43" t="str">
        <f>IF(D397="","",SUMIF(見積D!ナンバーD,$D397,見積D!見積数D))</f>
        <v/>
      </c>
      <c r="G397" s="43" t="str">
        <f>IF(D397="","",SUMIF(実績D!ナンバー13D,$D397,実績D!見積数13D))</f>
        <v/>
      </c>
      <c r="H397" s="50" t="str">
        <f t="shared" si="19"/>
        <v/>
      </c>
      <c r="I397" s="58" t="str">
        <f t="shared" si="20"/>
        <v/>
      </c>
    </row>
    <row r="398" spans="1:9" x14ac:dyDescent="0.45">
      <c r="A398" s="44" t="str">
        <f t="shared" si="18"/>
        <v/>
      </c>
      <c r="B398" s="40" t="str">
        <f>IF(顧客!B396&lt;&gt;"",顧客!B396,"")</f>
        <v/>
      </c>
      <c r="C398" s="42" t="str">
        <f>IF(顧客!C396&lt;&gt;0,顧客!C396,"")</f>
        <v/>
      </c>
      <c r="D398" s="41" t="str">
        <f>IF(顧客!E396&lt;&gt;0,顧客!E396,"")</f>
        <v/>
      </c>
      <c r="E398" s="41" t="str">
        <f>IF(顧客!F396&lt;&gt;0,顧客!F396,"")</f>
        <v/>
      </c>
      <c r="F398" s="43" t="str">
        <f>IF(D398="","",SUMIF(見積D!ナンバーD,$D398,見積D!見積数D))</f>
        <v/>
      </c>
      <c r="G398" s="43" t="str">
        <f>IF(D398="","",SUMIF(実績D!ナンバー13D,$D398,実績D!見積数13D))</f>
        <v/>
      </c>
      <c r="H398" s="50" t="str">
        <f t="shared" si="19"/>
        <v/>
      </c>
      <c r="I398" s="58" t="str">
        <f t="shared" si="20"/>
        <v/>
      </c>
    </row>
    <row r="399" spans="1:9" x14ac:dyDescent="0.45">
      <c r="A399" s="44" t="str">
        <f t="shared" si="18"/>
        <v/>
      </c>
      <c r="B399" s="40" t="str">
        <f>IF(顧客!B397&lt;&gt;"",顧客!B397,"")</f>
        <v/>
      </c>
      <c r="C399" s="42" t="str">
        <f>IF(顧客!C397&lt;&gt;0,顧客!C397,"")</f>
        <v/>
      </c>
      <c r="D399" s="41" t="str">
        <f>IF(顧客!E397&lt;&gt;0,顧客!E397,"")</f>
        <v/>
      </c>
      <c r="E399" s="41" t="str">
        <f>IF(顧客!F397&lt;&gt;0,顧客!F397,"")</f>
        <v/>
      </c>
      <c r="F399" s="43" t="str">
        <f>IF(D399="","",SUMIF(見積D!ナンバーD,$D399,見積D!見積数D))</f>
        <v/>
      </c>
      <c r="G399" s="43" t="str">
        <f>IF(D399="","",SUMIF(実績D!ナンバー13D,$D399,実績D!見積数13D))</f>
        <v/>
      </c>
      <c r="H399" s="50" t="str">
        <f t="shared" si="19"/>
        <v/>
      </c>
      <c r="I399" s="58" t="str">
        <f t="shared" si="20"/>
        <v/>
      </c>
    </row>
    <row r="400" spans="1:9" x14ac:dyDescent="0.45">
      <c r="A400" s="44" t="str">
        <f t="shared" si="18"/>
        <v/>
      </c>
      <c r="B400" s="40" t="str">
        <f>IF(顧客!B398&lt;&gt;"",顧客!B398,"")</f>
        <v/>
      </c>
      <c r="C400" s="42" t="str">
        <f>IF(顧客!C398&lt;&gt;0,顧客!C398,"")</f>
        <v/>
      </c>
      <c r="D400" s="41" t="str">
        <f>IF(顧客!E398&lt;&gt;0,顧客!E398,"")</f>
        <v/>
      </c>
      <c r="E400" s="41" t="str">
        <f>IF(顧客!F398&lt;&gt;0,顧客!F398,"")</f>
        <v/>
      </c>
      <c r="F400" s="43" t="str">
        <f>IF(D400="","",SUMIF(見積D!ナンバーD,$D400,見積D!見積数D))</f>
        <v/>
      </c>
      <c r="G400" s="43" t="str">
        <f>IF(D400="","",SUMIF(実績D!ナンバー13D,$D400,実績D!見積数13D))</f>
        <v/>
      </c>
      <c r="H400" s="50" t="str">
        <f t="shared" si="19"/>
        <v/>
      </c>
      <c r="I400" s="58" t="str">
        <f t="shared" si="20"/>
        <v/>
      </c>
    </row>
    <row r="401" spans="1:9" x14ac:dyDescent="0.45">
      <c r="A401" s="44" t="str">
        <f t="shared" si="18"/>
        <v/>
      </c>
      <c r="B401" s="40" t="str">
        <f>IF(顧客!B399&lt;&gt;"",顧客!B399,"")</f>
        <v/>
      </c>
      <c r="C401" s="42" t="str">
        <f>IF(顧客!C399&lt;&gt;0,顧客!C399,"")</f>
        <v/>
      </c>
      <c r="D401" s="41" t="str">
        <f>IF(顧客!E399&lt;&gt;0,顧客!E399,"")</f>
        <v/>
      </c>
      <c r="E401" s="41" t="str">
        <f>IF(顧客!F399&lt;&gt;0,顧客!F399,"")</f>
        <v/>
      </c>
      <c r="F401" s="43" t="str">
        <f>IF(D401="","",SUMIF(見積D!ナンバーD,$D401,見積D!見積数D))</f>
        <v/>
      </c>
      <c r="G401" s="43" t="str">
        <f>IF(D401="","",SUMIF(実績D!ナンバー13D,$D401,実績D!見積数13D))</f>
        <v/>
      </c>
      <c r="H401" s="50" t="str">
        <f t="shared" si="19"/>
        <v/>
      </c>
      <c r="I401" s="58" t="str">
        <f t="shared" si="20"/>
        <v/>
      </c>
    </row>
    <row r="402" spans="1:9" x14ac:dyDescent="0.45">
      <c r="A402" s="44" t="str">
        <f t="shared" si="18"/>
        <v/>
      </c>
      <c r="B402" s="40" t="str">
        <f>IF(顧客!B400&lt;&gt;"",顧客!B400,"")</f>
        <v/>
      </c>
      <c r="C402" s="42" t="str">
        <f>IF(顧客!C400&lt;&gt;0,顧客!C400,"")</f>
        <v/>
      </c>
      <c r="D402" s="41" t="str">
        <f>IF(顧客!E400&lt;&gt;0,顧客!E400,"")</f>
        <v/>
      </c>
      <c r="E402" s="41" t="str">
        <f>IF(顧客!F400&lt;&gt;0,顧客!F400,"")</f>
        <v/>
      </c>
      <c r="F402" s="43" t="str">
        <f>IF(D402="","",SUMIF(見積D!ナンバーD,$D402,見積D!見積数D))</f>
        <v/>
      </c>
      <c r="G402" s="43" t="str">
        <f>IF(D402="","",SUMIF(実績D!ナンバー13D,$D402,実績D!見積数13D))</f>
        <v/>
      </c>
      <c r="H402" s="50" t="str">
        <f t="shared" si="19"/>
        <v/>
      </c>
      <c r="I402" s="58" t="str">
        <f t="shared" si="20"/>
        <v/>
      </c>
    </row>
    <row r="403" spans="1:9" x14ac:dyDescent="0.45">
      <c r="A403" s="44" t="str">
        <f t="shared" si="18"/>
        <v/>
      </c>
      <c r="B403" s="40" t="str">
        <f>IF(顧客!B401&lt;&gt;"",顧客!B401,"")</f>
        <v/>
      </c>
      <c r="C403" s="42" t="str">
        <f>IF(顧客!C401&lt;&gt;0,顧客!C401,"")</f>
        <v/>
      </c>
      <c r="D403" s="41" t="str">
        <f>IF(顧客!E401&lt;&gt;0,顧客!E401,"")</f>
        <v/>
      </c>
      <c r="E403" s="41" t="str">
        <f>IF(顧客!F401&lt;&gt;0,顧客!F401,"")</f>
        <v/>
      </c>
      <c r="F403" s="43" t="str">
        <f>IF(D403="","",SUMIF(見積D!ナンバーD,$D403,見積D!見積数D))</f>
        <v/>
      </c>
      <c r="G403" s="43" t="str">
        <f>IF(D403="","",SUMIF(実績D!ナンバー13D,$D403,実績D!見積数13D))</f>
        <v/>
      </c>
      <c r="H403" s="50" t="str">
        <f t="shared" si="19"/>
        <v/>
      </c>
      <c r="I403" s="58" t="str">
        <f t="shared" si="20"/>
        <v/>
      </c>
    </row>
    <row r="404" spans="1:9" x14ac:dyDescent="0.45">
      <c r="A404" s="44" t="str">
        <f t="shared" si="18"/>
        <v/>
      </c>
      <c r="B404" s="40" t="str">
        <f>IF(顧客!B402&lt;&gt;"",顧客!B402,"")</f>
        <v/>
      </c>
      <c r="C404" s="42" t="str">
        <f>IF(顧客!C402&lt;&gt;0,顧客!C402,"")</f>
        <v/>
      </c>
      <c r="D404" s="41" t="str">
        <f>IF(顧客!E402&lt;&gt;0,顧客!E402,"")</f>
        <v/>
      </c>
      <c r="E404" s="41" t="str">
        <f>IF(顧客!F402&lt;&gt;0,顧客!F402,"")</f>
        <v/>
      </c>
      <c r="F404" s="43" t="str">
        <f>IF(D404="","",SUMIF(見積D!ナンバーD,$D404,見積D!見積数D))</f>
        <v/>
      </c>
      <c r="G404" s="43" t="str">
        <f>IF(D404="","",SUMIF(実績D!ナンバー13D,$D404,実績D!見積数13D))</f>
        <v/>
      </c>
      <c r="H404" s="50" t="str">
        <f t="shared" si="19"/>
        <v/>
      </c>
      <c r="I404" s="58" t="str">
        <f t="shared" si="20"/>
        <v/>
      </c>
    </row>
    <row r="405" spans="1:9" x14ac:dyDescent="0.45">
      <c r="A405" s="44" t="str">
        <f t="shared" si="18"/>
        <v/>
      </c>
      <c r="B405" s="40" t="str">
        <f>IF(顧客!B403&lt;&gt;"",顧客!B403,"")</f>
        <v/>
      </c>
      <c r="C405" s="42" t="str">
        <f>IF(顧客!C403&lt;&gt;0,顧客!C403,"")</f>
        <v/>
      </c>
      <c r="D405" s="41" t="str">
        <f>IF(顧客!E403&lt;&gt;0,顧客!E403,"")</f>
        <v/>
      </c>
      <c r="E405" s="41" t="str">
        <f>IF(顧客!F403&lt;&gt;0,顧客!F403,"")</f>
        <v/>
      </c>
      <c r="F405" s="43" t="str">
        <f>IF(D405="","",SUMIF(見積D!ナンバーD,$D405,見積D!見積数D))</f>
        <v/>
      </c>
      <c r="G405" s="43" t="str">
        <f>IF(D405="","",SUMIF(実績D!ナンバー13D,$D405,実績D!見積数13D))</f>
        <v/>
      </c>
      <c r="H405" s="50" t="str">
        <f t="shared" si="19"/>
        <v/>
      </c>
      <c r="I405" s="58" t="str">
        <f t="shared" si="20"/>
        <v/>
      </c>
    </row>
    <row r="406" spans="1:9" x14ac:dyDescent="0.45">
      <c r="A406" s="44" t="str">
        <f t="shared" si="18"/>
        <v/>
      </c>
      <c r="B406" s="40" t="str">
        <f>IF(顧客!B404&lt;&gt;"",顧客!B404,"")</f>
        <v/>
      </c>
      <c r="C406" s="42" t="str">
        <f>IF(顧客!C404&lt;&gt;0,顧客!C404,"")</f>
        <v/>
      </c>
      <c r="D406" s="41" t="str">
        <f>IF(顧客!E404&lt;&gt;0,顧客!E404,"")</f>
        <v/>
      </c>
      <c r="E406" s="41" t="str">
        <f>IF(顧客!F404&lt;&gt;0,顧客!F404,"")</f>
        <v/>
      </c>
      <c r="F406" s="43" t="str">
        <f>IF(D406="","",SUMIF(見積D!ナンバーD,$D406,見積D!見積数D))</f>
        <v/>
      </c>
      <c r="G406" s="43" t="str">
        <f>IF(D406="","",SUMIF(実績D!ナンバー13D,$D406,実績D!見積数13D))</f>
        <v/>
      </c>
      <c r="H406" s="50" t="str">
        <f t="shared" si="19"/>
        <v/>
      </c>
      <c r="I406" s="58" t="str">
        <f t="shared" si="20"/>
        <v/>
      </c>
    </row>
    <row r="407" spans="1:9" x14ac:dyDescent="0.45">
      <c r="A407" s="44" t="str">
        <f t="shared" si="18"/>
        <v/>
      </c>
      <c r="B407" s="40" t="str">
        <f>IF(顧客!B405&lt;&gt;"",顧客!B405,"")</f>
        <v/>
      </c>
      <c r="C407" s="42" t="str">
        <f>IF(顧客!C405&lt;&gt;0,顧客!C405,"")</f>
        <v/>
      </c>
      <c r="D407" s="41" t="str">
        <f>IF(顧客!E405&lt;&gt;0,顧客!E405,"")</f>
        <v/>
      </c>
      <c r="E407" s="41" t="str">
        <f>IF(顧客!F405&lt;&gt;0,顧客!F405,"")</f>
        <v/>
      </c>
      <c r="F407" s="43" t="str">
        <f>IF(D407="","",SUMIF(見積D!ナンバーD,$D407,見積D!見積数D))</f>
        <v/>
      </c>
      <c r="G407" s="43" t="str">
        <f>IF(D407="","",SUMIF(実績D!ナンバー13D,$D407,実績D!見積数13D))</f>
        <v/>
      </c>
      <c r="H407" s="50" t="str">
        <f t="shared" si="19"/>
        <v/>
      </c>
      <c r="I407" s="58" t="str">
        <f t="shared" si="20"/>
        <v/>
      </c>
    </row>
    <row r="408" spans="1:9" x14ac:dyDescent="0.45">
      <c r="A408" s="44" t="str">
        <f t="shared" si="18"/>
        <v/>
      </c>
      <c r="B408" s="40" t="str">
        <f>IF(顧客!B406&lt;&gt;"",顧客!B406,"")</f>
        <v/>
      </c>
      <c r="C408" s="42" t="str">
        <f>IF(顧客!C406&lt;&gt;0,顧客!C406,"")</f>
        <v/>
      </c>
      <c r="D408" s="41" t="str">
        <f>IF(顧客!E406&lt;&gt;0,顧客!E406,"")</f>
        <v/>
      </c>
      <c r="E408" s="41" t="str">
        <f>IF(顧客!F406&lt;&gt;0,顧客!F406,"")</f>
        <v/>
      </c>
      <c r="F408" s="43" t="str">
        <f>IF(D408="","",SUMIF(見積D!ナンバーD,$D408,見積D!見積数D))</f>
        <v/>
      </c>
      <c r="G408" s="43" t="str">
        <f>IF(D408="","",SUMIF(実績D!ナンバー13D,$D408,実績D!見積数13D))</f>
        <v/>
      </c>
      <c r="H408" s="50" t="str">
        <f t="shared" si="19"/>
        <v/>
      </c>
      <c r="I408" s="58" t="str">
        <f t="shared" si="20"/>
        <v/>
      </c>
    </row>
    <row r="409" spans="1:9" x14ac:dyDescent="0.45">
      <c r="A409" s="44" t="str">
        <f t="shared" si="18"/>
        <v/>
      </c>
      <c r="B409" s="40" t="str">
        <f>IF(顧客!B407&lt;&gt;"",顧客!B407,"")</f>
        <v/>
      </c>
      <c r="C409" s="42" t="str">
        <f>IF(顧客!C407&lt;&gt;0,顧客!C407,"")</f>
        <v/>
      </c>
      <c r="D409" s="41" t="str">
        <f>IF(顧客!E407&lt;&gt;0,顧客!E407,"")</f>
        <v/>
      </c>
      <c r="E409" s="41" t="str">
        <f>IF(顧客!F407&lt;&gt;0,顧客!F407,"")</f>
        <v/>
      </c>
      <c r="F409" s="43" t="str">
        <f>IF(D409="","",SUMIF(見積D!ナンバーD,$D409,見積D!見積数D))</f>
        <v/>
      </c>
      <c r="G409" s="43" t="str">
        <f>IF(D409="","",SUMIF(実績D!ナンバー13D,$D409,実績D!見積数13D))</f>
        <v/>
      </c>
      <c r="H409" s="50" t="str">
        <f t="shared" si="19"/>
        <v/>
      </c>
      <c r="I409" s="58" t="str">
        <f t="shared" si="20"/>
        <v/>
      </c>
    </row>
    <row r="410" spans="1:9" x14ac:dyDescent="0.45">
      <c r="A410" s="44" t="str">
        <f t="shared" si="18"/>
        <v/>
      </c>
      <c r="B410" s="40" t="str">
        <f>IF(顧客!B408&lt;&gt;"",顧客!B408,"")</f>
        <v/>
      </c>
      <c r="C410" s="42" t="str">
        <f>IF(顧客!C408&lt;&gt;0,顧客!C408,"")</f>
        <v/>
      </c>
      <c r="D410" s="41" t="str">
        <f>IF(顧客!E408&lt;&gt;0,顧客!E408,"")</f>
        <v/>
      </c>
      <c r="E410" s="41" t="str">
        <f>IF(顧客!F408&lt;&gt;0,顧客!F408,"")</f>
        <v/>
      </c>
      <c r="F410" s="43" t="str">
        <f>IF(D410="","",SUMIF(見積D!ナンバーD,$D410,見積D!見積数D))</f>
        <v/>
      </c>
      <c r="G410" s="43" t="str">
        <f>IF(D410="","",SUMIF(実績D!ナンバー13D,$D410,実績D!見積数13D))</f>
        <v/>
      </c>
      <c r="H410" s="50" t="str">
        <f t="shared" si="19"/>
        <v/>
      </c>
      <c r="I410" s="58" t="str">
        <f t="shared" si="20"/>
        <v/>
      </c>
    </row>
    <row r="411" spans="1:9" x14ac:dyDescent="0.45">
      <c r="A411" s="44" t="str">
        <f t="shared" si="18"/>
        <v/>
      </c>
      <c r="B411" s="40" t="str">
        <f>IF(顧客!B409&lt;&gt;"",顧客!B409,"")</f>
        <v/>
      </c>
      <c r="C411" s="42" t="str">
        <f>IF(顧客!C409&lt;&gt;0,顧客!C409,"")</f>
        <v/>
      </c>
      <c r="D411" s="41" t="str">
        <f>IF(顧客!E409&lt;&gt;0,顧客!E409,"")</f>
        <v/>
      </c>
      <c r="E411" s="41" t="str">
        <f>IF(顧客!F409&lt;&gt;0,顧客!F409,"")</f>
        <v/>
      </c>
      <c r="F411" s="43" t="str">
        <f>IF(D411="","",SUMIF(見積D!ナンバーD,$D411,見積D!見積数D))</f>
        <v/>
      </c>
      <c r="G411" s="43" t="str">
        <f>IF(D411="","",SUMIF(実績D!ナンバー13D,$D411,実績D!見積数13D))</f>
        <v/>
      </c>
      <c r="H411" s="50" t="str">
        <f t="shared" si="19"/>
        <v/>
      </c>
      <c r="I411" s="58" t="str">
        <f t="shared" si="20"/>
        <v/>
      </c>
    </row>
    <row r="412" spans="1:9" x14ac:dyDescent="0.45">
      <c r="A412" s="44" t="str">
        <f t="shared" si="18"/>
        <v/>
      </c>
      <c r="B412" s="40" t="str">
        <f>IF(顧客!B410&lt;&gt;"",顧客!B410,"")</f>
        <v/>
      </c>
      <c r="C412" s="42" t="str">
        <f>IF(顧客!C410&lt;&gt;0,顧客!C410,"")</f>
        <v/>
      </c>
      <c r="D412" s="41" t="str">
        <f>IF(顧客!E410&lt;&gt;0,顧客!E410,"")</f>
        <v/>
      </c>
      <c r="E412" s="41" t="str">
        <f>IF(顧客!F410&lt;&gt;0,顧客!F410,"")</f>
        <v/>
      </c>
      <c r="F412" s="43" t="str">
        <f>IF(D412="","",SUMIF(見積D!ナンバーD,$D412,見積D!見積数D))</f>
        <v/>
      </c>
      <c r="G412" s="43" t="str">
        <f>IF(D412="","",SUMIF(実績D!ナンバー13D,$D412,実績D!見積数13D))</f>
        <v/>
      </c>
      <c r="H412" s="50" t="str">
        <f t="shared" si="19"/>
        <v/>
      </c>
      <c r="I412" s="58" t="str">
        <f t="shared" si="20"/>
        <v/>
      </c>
    </row>
    <row r="413" spans="1:9" x14ac:dyDescent="0.45">
      <c r="A413" s="44" t="str">
        <f t="shared" si="18"/>
        <v/>
      </c>
      <c r="B413" s="40" t="str">
        <f>IF(顧客!B411&lt;&gt;"",顧客!B411,"")</f>
        <v/>
      </c>
      <c r="C413" s="42" t="str">
        <f>IF(顧客!C411&lt;&gt;0,顧客!C411,"")</f>
        <v/>
      </c>
      <c r="D413" s="41" t="str">
        <f>IF(顧客!E411&lt;&gt;0,顧客!E411,"")</f>
        <v/>
      </c>
      <c r="E413" s="41" t="str">
        <f>IF(顧客!F411&lt;&gt;0,顧客!F411,"")</f>
        <v/>
      </c>
      <c r="F413" s="43" t="str">
        <f>IF(D413="","",SUMIF(見積D!ナンバーD,$D413,見積D!見積数D))</f>
        <v/>
      </c>
      <c r="G413" s="43" t="str">
        <f>IF(D413="","",SUMIF(実績D!ナンバー13D,$D413,実績D!見積数13D))</f>
        <v/>
      </c>
      <c r="H413" s="50" t="str">
        <f t="shared" si="19"/>
        <v/>
      </c>
      <c r="I413" s="58" t="str">
        <f t="shared" si="20"/>
        <v/>
      </c>
    </row>
    <row r="414" spans="1:9" x14ac:dyDescent="0.45">
      <c r="A414" s="44" t="str">
        <f t="shared" si="18"/>
        <v/>
      </c>
      <c r="B414" s="40" t="str">
        <f>IF(顧客!B412&lt;&gt;"",顧客!B412,"")</f>
        <v/>
      </c>
      <c r="C414" s="42" t="str">
        <f>IF(顧客!C412&lt;&gt;0,顧客!C412,"")</f>
        <v/>
      </c>
      <c r="D414" s="41" t="str">
        <f>IF(顧客!E412&lt;&gt;0,顧客!E412,"")</f>
        <v/>
      </c>
      <c r="E414" s="41" t="str">
        <f>IF(顧客!F412&lt;&gt;0,顧客!F412,"")</f>
        <v/>
      </c>
      <c r="F414" s="43" t="str">
        <f>IF(D414="","",SUMIF(見積D!ナンバーD,$D414,見積D!見積数D))</f>
        <v/>
      </c>
      <c r="G414" s="43" t="str">
        <f>IF(D414="","",SUMIF(実績D!ナンバー13D,$D414,実績D!見積数13D))</f>
        <v/>
      </c>
      <c r="H414" s="50" t="str">
        <f t="shared" si="19"/>
        <v/>
      </c>
      <c r="I414" s="58" t="str">
        <f t="shared" si="20"/>
        <v/>
      </c>
    </row>
    <row r="415" spans="1:9" x14ac:dyDescent="0.45">
      <c r="A415" s="44" t="str">
        <f t="shared" si="18"/>
        <v/>
      </c>
      <c r="B415" s="40" t="str">
        <f>IF(顧客!B413&lt;&gt;"",顧客!B413,"")</f>
        <v/>
      </c>
      <c r="C415" s="42" t="str">
        <f>IF(顧客!C413&lt;&gt;0,顧客!C413,"")</f>
        <v/>
      </c>
      <c r="D415" s="41" t="str">
        <f>IF(顧客!E413&lt;&gt;0,顧客!E413,"")</f>
        <v/>
      </c>
      <c r="E415" s="41" t="str">
        <f>IF(顧客!F413&lt;&gt;0,顧客!F413,"")</f>
        <v/>
      </c>
      <c r="F415" s="43" t="str">
        <f>IF(D415="","",SUMIF(見積D!ナンバーD,$D415,見積D!見積数D))</f>
        <v/>
      </c>
      <c r="G415" s="43" t="str">
        <f>IF(D415="","",SUMIF(実績D!ナンバー13D,$D415,実績D!見積数13D))</f>
        <v/>
      </c>
      <c r="H415" s="50" t="str">
        <f t="shared" si="19"/>
        <v/>
      </c>
      <c r="I415" s="58" t="str">
        <f t="shared" si="20"/>
        <v/>
      </c>
    </row>
    <row r="416" spans="1:9" x14ac:dyDescent="0.45">
      <c r="A416" s="44" t="str">
        <f t="shared" si="18"/>
        <v/>
      </c>
      <c r="B416" s="40" t="str">
        <f>IF(顧客!B414&lt;&gt;"",顧客!B414,"")</f>
        <v/>
      </c>
      <c r="C416" s="42" t="str">
        <f>IF(顧客!C414&lt;&gt;0,顧客!C414,"")</f>
        <v/>
      </c>
      <c r="D416" s="41" t="str">
        <f>IF(顧客!E414&lt;&gt;0,顧客!E414,"")</f>
        <v/>
      </c>
      <c r="E416" s="41" t="str">
        <f>IF(顧客!F414&lt;&gt;0,顧客!F414,"")</f>
        <v/>
      </c>
      <c r="F416" s="43" t="str">
        <f>IF(D416="","",SUMIF(見積D!ナンバーD,$D416,見積D!見積数D))</f>
        <v/>
      </c>
      <c r="G416" s="43" t="str">
        <f>IF(D416="","",SUMIF(実績D!ナンバー13D,$D416,実績D!見積数13D))</f>
        <v/>
      </c>
      <c r="H416" s="50" t="str">
        <f t="shared" si="19"/>
        <v/>
      </c>
      <c r="I416" s="58" t="str">
        <f t="shared" si="20"/>
        <v/>
      </c>
    </row>
    <row r="417" spans="1:9" x14ac:dyDescent="0.45">
      <c r="A417" s="44" t="str">
        <f t="shared" si="18"/>
        <v/>
      </c>
      <c r="B417" s="40" t="str">
        <f>IF(顧客!B415&lt;&gt;"",顧客!B415,"")</f>
        <v/>
      </c>
      <c r="C417" s="42" t="str">
        <f>IF(顧客!C415&lt;&gt;0,顧客!C415,"")</f>
        <v/>
      </c>
      <c r="D417" s="41" t="str">
        <f>IF(顧客!E415&lt;&gt;0,顧客!E415,"")</f>
        <v/>
      </c>
      <c r="E417" s="41" t="str">
        <f>IF(顧客!F415&lt;&gt;0,顧客!F415,"")</f>
        <v/>
      </c>
      <c r="F417" s="43" t="str">
        <f>IF(D417="","",SUMIF(見積D!ナンバーD,$D417,見積D!見積数D))</f>
        <v/>
      </c>
      <c r="G417" s="43" t="str">
        <f>IF(D417="","",SUMIF(実績D!ナンバー13D,$D417,実績D!見積数13D))</f>
        <v/>
      </c>
      <c r="H417" s="50" t="str">
        <f t="shared" si="19"/>
        <v/>
      </c>
      <c r="I417" s="58" t="str">
        <f t="shared" si="20"/>
        <v/>
      </c>
    </row>
    <row r="418" spans="1:9" x14ac:dyDescent="0.45">
      <c r="A418" s="44" t="str">
        <f t="shared" si="18"/>
        <v/>
      </c>
      <c r="B418" s="40" t="str">
        <f>IF(顧客!B416&lt;&gt;"",顧客!B416,"")</f>
        <v/>
      </c>
      <c r="C418" s="42" t="str">
        <f>IF(顧客!C416&lt;&gt;0,顧客!C416,"")</f>
        <v/>
      </c>
      <c r="D418" s="41" t="str">
        <f>IF(顧客!E416&lt;&gt;0,顧客!E416,"")</f>
        <v/>
      </c>
      <c r="E418" s="41" t="str">
        <f>IF(顧客!F416&lt;&gt;0,顧客!F416,"")</f>
        <v/>
      </c>
      <c r="F418" s="43" t="str">
        <f>IF(D418="","",SUMIF(見積D!ナンバーD,$D418,見積D!見積数D))</f>
        <v/>
      </c>
      <c r="G418" s="43" t="str">
        <f>IF(D418="","",SUMIF(実績D!ナンバー13D,$D418,実績D!見積数13D))</f>
        <v/>
      </c>
      <c r="H418" s="50" t="str">
        <f t="shared" si="19"/>
        <v/>
      </c>
      <c r="I418" s="58" t="str">
        <f t="shared" si="20"/>
        <v/>
      </c>
    </row>
    <row r="419" spans="1:9" x14ac:dyDescent="0.45">
      <c r="A419" s="44" t="str">
        <f t="shared" si="18"/>
        <v/>
      </c>
      <c r="B419" s="40" t="str">
        <f>IF(顧客!B417&lt;&gt;"",顧客!B417,"")</f>
        <v/>
      </c>
      <c r="C419" s="42" t="str">
        <f>IF(顧客!C417&lt;&gt;0,顧客!C417,"")</f>
        <v/>
      </c>
      <c r="D419" s="41" t="str">
        <f>IF(顧客!E417&lt;&gt;0,顧客!E417,"")</f>
        <v/>
      </c>
      <c r="E419" s="41" t="str">
        <f>IF(顧客!F417&lt;&gt;0,顧客!F417,"")</f>
        <v/>
      </c>
      <c r="F419" s="43" t="str">
        <f>IF(D419="","",SUMIF(見積D!ナンバーD,$D419,見積D!見積数D))</f>
        <v/>
      </c>
      <c r="G419" s="43" t="str">
        <f>IF(D419="","",SUMIF(実績D!ナンバー13D,$D419,実績D!見積数13D))</f>
        <v/>
      </c>
      <c r="H419" s="50" t="str">
        <f t="shared" si="19"/>
        <v/>
      </c>
      <c r="I419" s="58" t="str">
        <f t="shared" si="20"/>
        <v/>
      </c>
    </row>
    <row r="420" spans="1:9" x14ac:dyDescent="0.45">
      <c r="A420" s="44" t="str">
        <f t="shared" si="18"/>
        <v/>
      </c>
      <c r="B420" s="40" t="str">
        <f>IF(顧客!B418&lt;&gt;"",顧客!B418,"")</f>
        <v/>
      </c>
      <c r="C420" s="42" t="str">
        <f>IF(顧客!C418&lt;&gt;0,顧客!C418,"")</f>
        <v/>
      </c>
      <c r="D420" s="41" t="str">
        <f>IF(顧客!E418&lt;&gt;0,顧客!E418,"")</f>
        <v/>
      </c>
      <c r="E420" s="41" t="str">
        <f>IF(顧客!F418&lt;&gt;0,顧客!F418,"")</f>
        <v/>
      </c>
      <c r="F420" s="43" t="str">
        <f>IF(D420="","",SUMIF(見積D!ナンバーD,$D420,見積D!見積数D))</f>
        <v/>
      </c>
      <c r="G420" s="43" t="str">
        <f>IF(D420="","",SUMIF(実績D!ナンバー13D,$D420,実績D!見積数13D))</f>
        <v/>
      </c>
      <c r="H420" s="50" t="str">
        <f t="shared" si="19"/>
        <v/>
      </c>
      <c r="I420" s="58" t="str">
        <f t="shared" si="20"/>
        <v/>
      </c>
    </row>
    <row r="421" spans="1:9" x14ac:dyDescent="0.45">
      <c r="A421" s="44" t="str">
        <f t="shared" si="18"/>
        <v/>
      </c>
      <c r="B421" s="40" t="str">
        <f>IF(顧客!B419&lt;&gt;"",顧客!B419,"")</f>
        <v/>
      </c>
      <c r="C421" s="42" t="str">
        <f>IF(顧客!C419&lt;&gt;0,顧客!C419,"")</f>
        <v/>
      </c>
      <c r="D421" s="41" t="str">
        <f>IF(顧客!E419&lt;&gt;0,顧客!E419,"")</f>
        <v/>
      </c>
      <c r="E421" s="41" t="str">
        <f>IF(顧客!F419&lt;&gt;0,顧客!F419,"")</f>
        <v/>
      </c>
      <c r="F421" s="43" t="str">
        <f>IF(D421="","",SUMIF(見積D!ナンバーD,$D421,見積D!見積数D))</f>
        <v/>
      </c>
      <c r="G421" s="43" t="str">
        <f>IF(D421="","",SUMIF(実績D!ナンバー13D,$D421,実績D!見積数13D))</f>
        <v/>
      </c>
      <c r="H421" s="50" t="str">
        <f t="shared" si="19"/>
        <v/>
      </c>
      <c r="I421" s="58" t="str">
        <f t="shared" si="20"/>
        <v/>
      </c>
    </row>
    <row r="422" spans="1:9" x14ac:dyDescent="0.45">
      <c r="A422" s="44" t="str">
        <f t="shared" si="18"/>
        <v/>
      </c>
      <c r="B422" s="40" t="str">
        <f>IF(顧客!B420&lt;&gt;"",顧客!B420,"")</f>
        <v/>
      </c>
      <c r="C422" s="42" t="str">
        <f>IF(顧客!C420&lt;&gt;0,顧客!C420,"")</f>
        <v/>
      </c>
      <c r="D422" s="41" t="str">
        <f>IF(顧客!E420&lt;&gt;0,顧客!E420,"")</f>
        <v/>
      </c>
      <c r="E422" s="41" t="str">
        <f>IF(顧客!F420&lt;&gt;0,顧客!F420,"")</f>
        <v/>
      </c>
      <c r="F422" s="43" t="str">
        <f>IF(D422="","",SUMIF(見積D!ナンバーD,$D422,見積D!見積数D))</f>
        <v/>
      </c>
      <c r="G422" s="43" t="str">
        <f>IF(D422="","",SUMIF(実績D!ナンバー13D,$D422,実績D!見積数13D))</f>
        <v/>
      </c>
      <c r="H422" s="50" t="str">
        <f t="shared" si="19"/>
        <v/>
      </c>
      <c r="I422" s="58" t="str">
        <f t="shared" si="20"/>
        <v/>
      </c>
    </row>
    <row r="423" spans="1:9" x14ac:dyDescent="0.45">
      <c r="A423" s="44" t="str">
        <f t="shared" si="18"/>
        <v/>
      </c>
      <c r="B423" s="40" t="str">
        <f>IF(顧客!B421&lt;&gt;"",顧客!B421,"")</f>
        <v/>
      </c>
      <c r="C423" s="42" t="str">
        <f>IF(顧客!C421&lt;&gt;0,顧客!C421,"")</f>
        <v/>
      </c>
      <c r="D423" s="41" t="str">
        <f>IF(顧客!E421&lt;&gt;0,顧客!E421,"")</f>
        <v/>
      </c>
      <c r="E423" s="41" t="str">
        <f>IF(顧客!F421&lt;&gt;0,顧客!F421,"")</f>
        <v/>
      </c>
      <c r="F423" s="43" t="str">
        <f>IF(D423="","",SUMIF(見積D!ナンバーD,$D423,見積D!見積数D))</f>
        <v/>
      </c>
      <c r="G423" s="43" t="str">
        <f>IF(D423="","",SUMIF(実績D!ナンバー13D,$D423,実績D!見積数13D))</f>
        <v/>
      </c>
      <c r="H423" s="50" t="str">
        <f t="shared" si="19"/>
        <v/>
      </c>
      <c r="I423" s="58" t="str">
        <f t="shared" si="20"/>
        <v/>
      </c>
    </row>
    <row r="424" spans="1:9" x14ac:dyDescent="0.45">
      <c r="A424" s="44" t="str">
        <f t="shared" si="18"/>
        <v/>
      </c>
      <c r="B424" s="40" t="str">
        <f>IF(顧客!B422&lt;&gt;"",顧客!B422,"")</f>
        <v/>
      </c>
      <c r="C424" s="42" t="str">
        <f>IF(顧客!C422&lt;&gt;0,顧客!C422,"")</f>
        <v/>
      </c>
      <c r="D424" s="41" t="str">
        <f>IF(顧客!E422&lt;&gt;0,顧客!E422,"")</f>
        <v/>
      </c>
      <c r="E424" s="41" t="str">
        <f>IF(顧客!F422&lt;&gt;0,顧客!F422,"")</f>
        <v/>
      </c>
      <c r="F424" s="43" t="str">
        <f>IF(D424="","",SUMIF(見積D!ナンバーD,$D424,見積D!見積数D))</f>
        <v/>
      </c>
      <c r="G424" s="43" t="str">
        <f>IF(D424="","",SUMIF(実績D!ナンバー13D,$D424,実績D!見積数13D))</f>
        <v/>
      </c>
      <c r="H424" s="50" t="str">
        <f t="shared" si="19"/>
        <v/>
      </c>
      <c r="I424" s="58" t="str">
        <f t="shared" si="20"/>
        <v/>
      </c>
    </row>
    <row r="425" spans="1:9" x14ac:dyDescent="0.45">
      <c r="A425" s="44" t="str">
        <f t="shared" si="18"/>
        <v/>
      </c>
      <c r="B425" s="40" t="str">
        <f>IF(顧客!B423&lt;&gt;"",顧客!B423,"")</f>
        <v/>
      </c>
      <c r="C425" s="42" t="str">
        <f>IF(顧客!C423&lt;&gt;0,顧客!C423,"")</f>
        <v/>
      </c>
      <c r="D425" s="41" t="str">
        <f>IF(顧客!E423&lt;&gt;0,顧客!E423,"")</f>
        <v/>
      </c>
      <c r="E425" s="41" t="str">
        <f>IF(顧客!F423&lt;&gt;0,顧客!F423,"")</f>
        <v/>
      </c>
      <c r="F425" s="43" t="str">
        <f>IF(D425="","",SUMIF(見積D!ナンバーD,$D425,見積D!見積数D))</f>
        <v/>
      </c>
      <c r="G425" s="43" t="str">
        <f>IF(D425="","",SUMIF(実績D!ナンバー13D,$D425,実績D!見積数13D))</f>
        <v/>
      </c>
      <c r="H425" s="50" t="str">
        <f t="shared" si="19"/>
        <v/>
      </c>
      <c r="I425" s="58" t="str">
        <f t="shared" si="20"/>
        <v/>
      </c>
    </row>
    <row r="426" spans="1:9" x14ac:dyDescent="0.45">
      <c r="A426" s="44" t="str">
        <f t="shared" si="18"/>
        <v/>
      </c>
      <c r="B426" s="40" t="str">
        <f>IF(顧客!B424&lt;&gt;"",顧客!B424,"")</f>
        <v/>
      </c>
      <c r="C426" s="42" t="str">
        <f>IF(顧客!C424&lt;&gt;0,顧客!C424,"")</f>
        <v/>
      </c>
      <c r="D426" s="41" t="str">
        <f>IF(顧客!E424&lt;&gt;0,顧客!E424,"")</f>
        <v/>
      </c>
      <c r="E426" s="41" t="str">
        <f>IF(顧客!F424&lt;&gt;0,顧客!F424,"")</f>
        <v/>
      </c>
      <c r="F426" s="43" t="str">
        <f>IF(D426="","",SUMIF(見積D!ナンバーD,$D426,見積D!見積数D))</f>
        <v/>
      </c>
      <c r="G426" s="43" t="str">
        <f>IF(D426="","",SUMIF(実績D!ナンバー13D,$D426,実績D!見積数13D))</f>
        <v/>
      </c>
      <c r="H426" s="50" t="str">
        <f t="shared" si="19"/>
        <v/>
      </c>
      <c r="I426" s="58" t="str">
        <f t="shared" si="20"/>
        <v/>
      </c>
    </row>
    <row r="427" spans="1:9" x14ac:dyDescent="0.45">
      <c r="A427" s="44" t="str">
        <f t="shared" si="18"/>
        <v/>
      </c>
      <c r="B427" s="40" t="str">
        <f>IF(顧客!B425&lt;&gt;"",顧客!B425,"")</f>
        <v/>
      </c>
      <c r="C427" s="42" t="str">
        <f>IF(顧客!C425&lt;&gt;0,顧客!C425,"")</f>
        <v/>
      </c>
      <c r="D427" s="41" t="str">
        <f>IF(顧客!E425&lt;&gt;0,顧客!E425,"")</f>
        <v/>
      </c>
      <c r="E427" s="41" t="str">
        <f>IF(顧客!F425&lt;&gt;0,顧客!F425,"")</f>
        <v/>
      </c>
      <c r="F427" s="43" t="str">
        <f>IF(D427="","",SUMIF(見積D!ナンバーD,$D427,見積D!見積数D))</f>
        <v/>
      </c>
      <c r="G427" s="43" t="str">
        <f>IF(D427="","",SUMIF(実績D!ナンバー13D,$D427,実績D!見積数13D))</f>
        <v/>
      </c>
      <c r="H427" s="50" t="str">
        <f t="shared" si="19"/>
        <v/>
      </c>
      <c r="I427" s="58" t="str">
        <f t="shared" si="20"/>
        <v/>
      </c>
    </row>
    <row r="428" spans="1:9" x14ac:dyDescent="0.45">
      <c r="A428" s="44" t="str">
        <f t="shared" si="18"/>
        <v/>
      </c>
      <c r="B428" s="40" t="str">
        <f>IF(顧客!B426&lt;&gt;"",顧客!B426,"")</f>
        <v/>
      </c>
      <c r="C428" s="42" t="str">
        <f>IF(顧客!C426&lt;&gt;0,顧客!C426,"")</f>
        <v/>
      </c>
      <c r="D428" s="41" t="str">
        <f>IF(顧客!E426&lt;&gt;0,顧客!E426,"")</f>
        <v/>
      </c>
      <c r="E428" s="41" t="str">
        <f>IF(顧客!F426&lt;&gt;0,顧客!F426,"")</f>
        <v/>
      </c>
      <c r="F428" s="43" t="str">
        <f>IF(D428="","",SUMIF(見積D!ナンバーD,$D428,見積D!見積数D))</f>
        <v/>
      </c>
      <c r="G428" s="43" t="str">
        <f>IF(D428="","",SUMIF(実績D!ナンバー13D,$D428,実績D!見積数13D))</f>
        <v/>
      </c>
      <c r="H428" s="50" t="str">
        <f t="shared" si="19"/>
        <v/>
      </c>
      <c r="I428" s="58" t="str">
        <f t="shared" si="20"/>
        <v/>
      </c>
    </row>
    <row r="429" spans="1:9" x14ac:dyDescent="0.45">
      <c r="A429" s="44" t="str">
        <f t="shared" si="18"/>
        <v/>
      </c>
      <c r="B429" s="40" t="str">
        <f>IF(顧客!B427&lt;&gt;"",顧客!B427,"")</f>
        <v/>
      </c>
      <c r="C429" s="42" t="str">
        <f>IF(顧客!C427&lt;&gt;0,顧客!C427,"")</f>
        <v/>
      </c>
      <c r="D429" s="41" t="str">
        <f>IF(顧客!E427&lt;&gt;0,顧客!E427,"")</f>
        <v/>
      </c>
      <c r="E429" s="41" t="str">
        <f>IF(顧客!F427&lt;&gt;0,顧客!F427,"")</f>
        <v/>
      </c>
      <c r="F429" s="43" t="str">
        <f>IF(D429="","",SUMIF(見積D!ナンバーD,$D429,見積D!見積数D))</f>
        <v/>
      </c>
      <c r="G429" s="43" t="str">
        <f>IF(D429="","",SUMIF(実績D!ナンバー13D,$D429,実績D!見積数13D))</f>
        <v/>
      </c>
      <c r="H429" s="50" t="str">
        <f t="shared" si="19"/>
        <v/>
      </c>
      <c r="I429" s="58" t="str">
        <f t="shared" si="20"/>
        <v/>
      </c>
    </row>
    <row r="430" spans="1:9" x14ac:dyDescent="0.45">
      <c r="A430" s="44" t="str">
        <f t="shared" si="18"/>
        <v/>
      </c>
      <c r="B430" s="40" t="str">
        <f>IF(顧客!B428&lt;&gt;"",顧客!B428,"")</f>
        <v/>
      </c>
      <c r="C430" s="42" t="str">
        <f>IF(顧客!C428&lt;&gt;0,顧客!C428,"")</f>
        <v/>
      </c>
      <c r="D430" s="41" t="str">
        <f>IF(顧客!E428&lt;&gt;0,顧客!E428,"")</f>
        <v/>
      </c>
      <c r="E430" s="41" t="str">
        <f>IF(顧客!F428&lt;&gt;0,顧客!F428,"")</f>
        <v/>
      </c>
      <c r="F430" s="43" t="str">
        <f>IF(D430="","",SUMIF(見積D!ナンバーD,$D430,見積D!見積数D))</f>
        <v/>
      </c>
      <c r="G430" s="43" t="str">
        <f>IF(D430="","",SUMIF(実績D!ナンバー13D,$D430,実績D!見積数13D))</f>
        <v/>
      </c>
      <c r="H430" s="50" t="str">
        <f t="shared" si="19"/>
        <v/>
      </c>
      <c r="I430" s="58" t="str">
        <f t="shared" si="20"/>
        <v/>
      </c>
    </row>
    <row r="431" spans="1:9" x14ac:dyDescent="0.45">
      <c r="A431" s="44" t="str">
        <f t="shared" si="18"/>
        <v/>
      </c>
      <c r="B431" s="40" t="str">
        <f>IF(顧客!B429&lt;&gt;"",顧客!B429,"")</f>
        <v/>
      </c>
      <c r="C431" s="42" t="str">
        <f>IF(顧客!C429&lt;&gt;0,顧客!C429,"")</f>
        <v/>
      </c>
      <c r="D431" s="41" t="str">
        <f>IF(顧客!E429&lt;&gt;0,顧客!E429,"")</f>
        <v/>
      </c>
      <c r="E431" s="41" t="str">
        <f>IF(顧客!F429&lt;&gt;0,顧客!F429,"")</f>
        <v/>
      </c>
      <c r="F431" s="43" t="str">
        <f>IF(D431="","",SUMIF(見積D!ナンバーD,$D431,見積D!見積数D))</f>
        <v/>
      </c>
      <c r="G431" s="43" t="str">
        <f>IF(D431="","",SUMIF(実績D!ナンバー13D,$D431,実績D!見積数13D))</f>
        <v/>
      </c>
      <c r="H431" s="50" t="str">
        <f t="shared" si="19"/>
        <v/>
      </c>
      <c r="I431" s="58" t="str">
        <f t="shared" si="20"/>
        <v/>
      </c>
    </row>
    <row r="432" spans="1:9" x14ac:dyDescent="0.45">
      <c r="A432" s="44" t="str">
        <f t="shared" si="18"/>
        <v/>
      </c>
      <c r="B432" s="40" t="str">
        <f>IF(顧客!B430&lt;&gt;"",顧客!B430,"")</f>
        <v/>
      </c>
      <c r="C432" s="42" t="str">
        <f>IF(顧客!C430&lt;&gt;0,顧客!C430,"")</f>
        <v/>
      </c>
      <c r="D432" s="41" t="str">
        <f>IF(顧客!E430&lt;&gt;0,顧客!E430,"")</f>
        <v/>
      </c>
      <c r="E432" s="41" t="str">
        <f>IF(顧客!F430&lt;&gt;0,顧客!F430,"")</f>
        <v/>
      </c>
      <c r="F432" s="43" t="str">
        <f>IF(D432="","",SUMIF(見積D!ナンバーD,$D432,見積D!見積数D))</f>
        <v/>
      </c>
      <c r="G432" s="43" t="str">
        <f>IF(D432="","",SUMIF(実績D!ナンバー13D,$D432,実績D!見積数13D))</f>
        <v/>
      </c>
      <c r="H432" s="50" t="str">
        <f t="shared" si="19"/>
        <v/>
      </c>
      <c r="I432" s="58" t="str">
        <f t="shared" si="20"/>
        <v/>
      </c>
    </row>
    <row r="433" spans="1:9" x14ac:dyDescent="0.45">
      <c r="A433" s="44" t="str">
        <f t="shared" si="18"/>
        <v/>
      </c>
      <c r="B433" s="40" t="str">
        <f>IF(顧客!B431&lt;&gt;"",顧客!B431,"")</f>
        <v/>
      </c>
      <c r="C433" s="42" t="str">
        <f>IF(顧客!C431&lt;&gt;0,顧客!C431,"")</f>
        <v/>
      </c>
      <c r="D433" s="41" t="str">
        <f>IF(顧客!E431&lt;&gt;0,顧客!E431,"")</f>
        <v/>
      </c>
      <c r="E433" s="41" t="str">
        <f>IF(顧客!F431&lt;&gt;0,顧客!F431,"")</f>
        <v/>
      </c>
      <c r="F433" s="43" t="str">
        <f>IF(D433="","",SUMIF(見積D!ナンバーD,$D433,見積D!見積数D))</f>
        <v/>
      </c>
      <c r="G433" s="43" t="str">
        <f>IF(D433="","",SUMIF(実績D!ナンバー13D,$D433,実績D!見積数13D))</f>
        <v/>
      </c>
      <c r="H433" s="50" t="str">
        <f t="shared" si="19"/>
        <v/>
      </c>
      <c r="I433" s="58" t="str">
        <f t="shared" si="20"/>
        <v/>
      </c>
    </row>
    <row r="434" spans="1:9" x14ac:dyDescent="0.45">
      <c r="A434" s="44" t="str">
        <f t="shared" si="18"/>
        <v/>
      </c>
      <c r="B434" s="40" t="str">
        <f>IF(顧客!B432&lt;&gt;"",顧客!B432,"")</f>
        <v/>
      </c>
      <c r="C434" s="42" t="str">
        <f>IF(顧客!C432&lt;&gt;0,顧客!C432,"")</f>
        <v/>
      </c>
      <c r="D434" s="41" t="str">
        <f>IF(顧客!E432&lt;&gt;0,顧客!E432,"")</f>
        <v/>
      </c>
      <c r="E434" s="41" t="str">
        <f>IF(顧客!F432&lt;&gt;0,顧客!F432,"")</f>
        <v/>
      </c>
      <c r="F434" s="43" t="str">
        <f>IF(D434="","",SUMIF(見積D!ナンバーD,$D434,見積D!見積数D))</f>
        <v/>
      </c>
      <c r="G434" s="43" t="str">
        <f>IF(D434="","",SUMIF(実績D!ナンバー13D,$D434,実績D!見積数13D))</f>
        <v/>
      </c>
      <c r="H434" s="50" t="str">
        <f t="shared" si="19"/>
        <v/>
      </c>
      <c r="I434" s="58" t="str">
        <f t="shared" si="20"/>
        <v/>
      </c>
    </row>
    <row r="435" spans="1:9" x14ac:dyDescent="0.45">
      <c r="A435" s="44" t="str">
        <f t="shared" si="18"/>
        <v/>
      </c>
      <c r="B435" s="40" t="str">
        <f>IF(顧客!B433&lt;&gt;"",顧客!B433,"")</f>
        <v/>
      </c>
      <c r="C435" s="42" t="str">
        <f>IF(顧客!C433&lt;&gt;0,顧客!C433,"")</f>
        <v/>
      </c>
      <c r="D435" s="41" t="str">
        <f>IF(顧客!E433&lt;&gt;0,顧客!E433,"")</f>
        <v/>
      </c>
      <c r="E435" s="41" t="str">
        <f>IF(顧客!F433&lt;&gt;0,顧客!F433,"")</f>
        <v/>
      </c>
      <c r="F435" s="43" t="str">
        <f>IF(D435="","",SUMIF(見積D!ナンバーD,$D435,見積D!見積数D))</f>
        <v/>
      </c>
      <c r="G435" s="43" t="str">
        <f>IF(D435="","",SUMIF(実績D!ナンバー13D,$D435,実績D!見積数13D))</f>
        <v/>
      </c>
      <c r="H435" s="50" t="str">
        <f t="shared" si="19"/>
        <v/>
      </c>
      <c r="I435" s="58" t="str">
        <f t="shared" si="20"/>
        <v/>
      </c>
    </row>
    <row r="436" spans="1:9" x14ac:dyDescent="0.45">
      <c r="A436" s="44" t="str">
        <f t="shared" si="18"/>
        <v/>
      </c>
      <c r="B436" s="40" t="str">
        <f>IF(顧客!B434&lt;&gt;"",顧客!B434,"")</f>
        <v/>
      </c>
      <c r="C436" s="42" t="str">
        <f>IF(顧客!C434&lt;&gt;0,顧客!C434,"")</f>
        <v/>
      </c>
      <c r="D436" s="41" t="str">
        <f>IF(顧客!E434&lt;&gt;0,顧客!E434,"")</f>
        <v/>
      </c>
      <c r="E436" s="41" t="str">
        <f>IF(顧客!F434&lt;&gt;0,顧客!F434,"")</f>
        <v/>
      </c>
      <c r="F436" s="43" t="str">
        <f>IF(D436="","",SUMIF(見積D!ナンバーD,$D436,見積D!見積数D))</f>
        <v/>
      </c>
      <c r="G436" s="43" t="str">
        <f>IF(D436="","",SUMIF(実績D!ナンバー13D,$D436,実績D!見積数13D))</f>
        <v/>
      </c>
      <c r="H436" s="50" t="str">
        <f t="shared" si="19"/>
        <v/>
      </c>
      <c r="I436" s="58" t="str">
        <f t="shared" si="20"/>
        <v/>
      </c>
    </row>
    <row r="437" spans="1:9" x14ac:dyDescent="0.45">
      <c r="A437" s="44" t="str">
        <f t="shared" si="18"/>
        <v/>
      </c>
      <c r="B437" s="40" t="str">
        <f>IF(顧客!B435&lt;&gt;"",顧客!B435,"")</f>
        <v/>
      </c>
      <c r="C437" s="42" t="str">
        <f>IF(顧客!C435&lt;&gt;0,顧客!C435,"")</f>
        <v/>
      </c>
      <c r="D437" s="41" t="str">
        <f>IF(顧客!E435&lt;&gt;0,顧客!E435,"")</f>
        <v/>
      </c>
      <c r="E437" s="41" t="str">
        <f>IF(顧客!F435&lt;&gt;0,顧客!F435,"")</f>
        <v/>
      </c>
      <c r="F437" s="43" t="str">
        <f>IF(D437="","",SUMIF(見積D!ナンバーD,$D437,見積D!見積数D))</f>
        <v/>
      </c>
      <c r="G437" s="43" t="str">
        <f>IF(D437="","",SUMIF(実績D!ナンバー13D,$D437,実績D!見積数13D))</f>
        <v/>
      </c>
      <c r="H437" s="50" t="str">
        <f t="shared" si="19"/>
        <v/>
      </c>
      <c r="I437" s="58" t="str">
        <f t="shared" si="20"/>
        <v/>
      </c>
    </row>
    <row r="438" spans="1:9" x14ac:dyDescent="0.45">
      <c r="A438" s="44" t="str">
        <f t="shared" si="18"/>
        <v/>
      </c>
      <c r="B438" s="40" t="str">
        <f>IF(顧客!B436&lt;&gt;"",顧客!B436,"")</f>
        <v/>
      </c>
      <c r="C438" s="42" t="str">
        <f>IF(顧客!C436&lt;&gt;0,顧客!C436,"")</f>
        <v/>
      </c>
      <c r="D438" s="41" t="str">
        <f>IF(顧客!E436&lt;&gt;0,顧客!E436,"")</f>
        <v/>
      </c>
      <c r="E438" s="41" t="str">
        <f>IF(顧客!F436&lt;&gt;0,顧客!F436,"")</f>
        <v/>
      </c>
      <c r="F438" s="43" t="str">
        <f>IF(D438="","",SUMIF(見積D!ナンバーD,$D438,見積D!見積数D))</f>
        <v/>
      </c>
      <c r="G438" s="43" t="str">
        <f>IF(D438="","",SUMIF(実績D!ナンバー13D,$D438,実績D!見積数13D))</f>
        <v/>
      </c>
      <c r="H438" s="50" t="str">
        <f t="shared" si="19"/>
        <v/>
      </c>
      <c r="I438" s="58" t="str">
        <f t="shared" si="20"/>
        <v/>
      </c>
    </row>
    <row r="439" spans="1:9" x14ac:dyDescent="0.45">
      <c r="A439" s="44" t="str">
        <f t="shared" si="18"/>
        <v/>
      </c>
      <c r="B439" s="40" t="str">
        <f>IF(顧客!B437&lt;&gt;"",顧客!B437,"")</f>
        <v/>
      </c>
      <c r="C439" s="42" t="str">
        <f>IF(顧客!C437&lt;&gt;0,顧客!C437,"")</f>
        <v/>
      </c>
      <c r="D439" s="41" t="str">
        <f>IF(顧客!E437&lt;&gt;0,顧客!E437,"")</f>
        <v/>
      </c>
      <c r="E439" s="41" t="str">
        <f>IF(顧客!F437&lt;&gt;0,顧客!F437,"")</f>
        <v/>
      </c>
      <c r="F439" s="43" t="str">
        <f>IF(D439="","",SUMIF(見積D!ナンバーD,$D439,見積D!見積数D))</f>
        <v/>
      </c>
      <c r="G439" s="43" t="str">
        <f>IF(D439="","",SUMIF(実績D!ナンバー13D,$D439,実績D!見積数13D))</f>
        <v/>
      </c>
      <c r="H439" s="50" t="str">
        <f t="shared" si="19"/>
        <v/>
      </c>
      <c r="I439" s="58" t="str">
        <f t="shared" si="20"/>
        <v/>
      </c>
    </row>
    <row r="440" spans="1:9" x14ac:dyDescent="0.45">
      <c r="A440" s="44" t="str">
        <f t="shared" si="18"/>
        <v/>
      </c>
      <c r="B440" s="40" t="str">
        <f>IF(顧客!B438&lt;&gt;"",顧客!B438,"")</f>
        <v/>
      </c>
      <c r="C440" s="42" t="str">
        <f>IF(顧客!C438&lt;&gt;0,顧客!C438,"")</f>
        <v/>
      </c>
      <c r="D440" s="41" t="str">
        <f>IF(顧客!E438&lt;&gt;0,顧客!E438,"")</f>
        <v/>
      </c>
      <c r="E440" s="41" t="str">
        <f>IF(顧客!F438&lt;&gt;0,顧客!F438,"")</f>
        <v/>
      </c>
      <c r="F440" s="43" t="str">
        <f>IF(D440="","",SUMIF(見積D!ナンバーD,$D440,見積D!見積数D))</f>
        <v/>
      </c>
      <c r="G440" s="43" t="str">
        <f>IF(D440="","",SUMIF(実績D!ナンバー13D,$D440,実績D!見積数13D))</f>
        <v/>
      </c>
      <c r="H440" s="50" t="str">
        <f t="shared" si="19"/>
        <v/>
      </c>
      <c r="I440" s="58" t="str">
        <f t="shared" si="20"/>
        <v/>
      </c>
    </row>
    <row r="441" spans="1:9" x14ac:dyDescent="0.45">
      <c r="A441" s="44" t="str">
        <f t="shared" si="18"/>
        <v/>
      </c>
      <c r="B441" s="40" t="str">
        <f>IF(顧客!B439&lt;&gt;"",顧客!B439,"")</f>
        <v/>
      </c>
      <c r="C441" s="42" t="str">
        <f>IF(顧客!C439&lt;&gt;0,顧客!C439,"")</f>
        <v/>
      </c>
      <c r="D441" s="41" t="str">
        <f>IF(顧客!E439&lt;&gt;0,顧客!E439,"")</f>
        <v/>
      </c>
      <c r="E441" s="41" t="str">
        <f>IF(顧客!F439&lt;&gt;0,顧客!F439,"")</f>
        <v/>
      </c>
      <c r="F441" s="43" t="str">
        <f>IF(D441="","",SUMIF(見積D!ナンバーD,$D441,見積D!見積数D))</f>
        <v/>
      </c>
      <c r="G441" s="43" t="str">
        <f>IF(D441="","",SUMIF(実績D!ナンバー13D,$D441,実績D!見積数13D))</f>
        <v/>
      </c>
      <c r="H441" s="50" t="str">
        <f t="shared" si="19"/>
        <v/>
      </c>
      <c r="I441" s="58" t="str">
        <f t="shared" si="20"/>
        <v/>
      </c>
    </row>
    <row r="442" spans="1:9" x14ac:dyDescent="0.45">
      <c r="A442" s="44" t="str">
        <f t="shared" si="18"/>
        <v/>
      </c>
      <c r="B442" s="40" t="str">
        <f>IF(顧客!B440&lt;&gt;"",顧客!B440,"")</f>
        <v/>
      </c>
      <c r="C442" s="42" t="str">
        <f>IF(顧客!C440&lt;&gt;0,顧客!C440,"")</f>
        <v/>
      </c>
      <c r="D442" s="41" t="str">
        <f>IF(顧客!E440&lt;&gt;0,顧客!E440,"")</f>
        <v/>
      </c>
      <c r="E442" s="41" t="str">
        <f>IF(顧客!F440&lt;&gt;0,顧客!F440,"")</f>
        <v/>
      </c>
      <c r="F442" s="43" t="str">
        <f>IF(D442="","",SUMIF(見積D!ナンバーD,$D442,見積D!見積数D))</f>
        <v/>
      </c>
      <c r="G442" s="43" t="str">
        <f>IF(D442="","",SUMIF(実績D!ナンバー13D,$D442,実績D!見積数13D))</f>
        <v/>
      </c>
      <c r="H442" s="50" t="str">
        <f t="shared" si="19"/>
        <v/>
      </c>
      <c r="I442" s="58" t="str">
        <f t="shared" si="20"/>
        <v/>
      </c>
    </row>
    <row r="443" spans="1:9" x14ac:dyDescent="0.45">
      <c r="A443" s="44" t="str">
        <f t="shared" si="18"/>
        <v/>
      </c>
      <c r="B443" s="40" t="str">
        <f>IF(顧客!B441&lt;&gt;"",顧客!B441,"")</f>
        <v/>
      </c>
      <c r="C443" s="42" t="str">
        <f>IF(顧客!C441&lt;&gt;0,顧客!C441,"")</f>
        <v/>
      </c>
      <c r="D443" s="41" t="str">
        <f>IF(顧客!E441&lt;&gt;0,顧客!E441,"")</f>
        <v/>
      </c>
      <c r="E443" s="41" t="str">
        <f>IF(顧客!F441&lt;&gt;0,顧客!F441,"")</f>
        <v/>
      </c>
      <c r="F443" s="43" t="str">
        <f>IF(D443="","",SUMIF(見積D!ナンバーD,$D443,見積D!見積数D))</f>
        <v/>
      </c>
      <c r="G443" s="43" t="str">
        <f>IF(D443="","",SUMIF(実績D!ナンバー13D,$D443,実績D!見積数13D))</f>
        <v/>
      </c>
      <c r="H443" s="50" t="str">
        <f t="shared" si="19"/>
        <v/>
      </c>
      <c r="I443" s="58" t="str">
        <f t="shared" si="20"/>
        <v/>
      </c>
    </row>
    <row r="444" spans="1:9" x14ac:dyDescent="0.45">
      <c r="A444" s="44" t="str">
        <f t="shared" si="18"/>
        <v/>
      </c>
      <c r="B444" s="40" t="str">
        <f>IF(顧客!B442&lt;&gt;"",顧客!B442,"")</f>
        <v/>
      </c>
      <c r="C444" s="42" t="str">
        <f>IF(顧客!C442&lt;&gt;0,顧客!C442,"")</f>
        <v/>
      </c>
      <c r="D444" s="41" t="str">
        <f>IF(顧客!E442&lt;&gt;0,顧客!E442,"")</f>
        <v/>
      </c>
      <c r="E444" s="41" t="str">
        <f>IF(顧客!F442&lt;&gt;0,顧客!F442,"")</f>
        <v/>
      </c>
      <c r="F444" s="43" t="str">
        <f>IF(D444="","",SUMIF(見積D!ナンバーD,$D444,見積D!見積数D))</f>
        <v/>
      </c>
      <c r="G444" s="43" t="str">
        <f>IF(D444="","",SUMIF(実績D!ナンバー13D,$D444,実績D!見積数13D))</f>
        <v/>
      </c>
      <c r="H444" s="50" t="str">
        <f t="shared" si="19"/>
        <v/>
      </c>
      <c r="I444" s="58" t="str">
        <f t="shared" si="20"/>
        <v/>
      </c>
    </row>
    <row r="445" spans="1:9" x14ac:dyDescent="0.45">
      <c r="A445" s="44" t="str">
        <f t="shared" si="18"/>
        <v/>
      </c>
      <c r="B445" s="40" t="str">
        <f>IF(顧客!B443&lt;&gt;"",顧客!B443,"")</f>
        <v/>
      </c>
      <c r="C445" s="42" t="str">
        <f>IF(顧客!C443&lt;&gt;0,顧客!C443,"")</f>
        <v/>
      </c>
      <c r="D445" s="41" t="str">
        <f>IF(顧客!E443&lt;&gt;0,顧客!E443,"")</f>
        <v/>
      </c>
      <c r="E445" s="41" t="str">
        <f>IF(顧客!F443&lt;&gt;0,顧客!F443,"")</f>
        <v/>
      </c>
      <c r="F445" s="43" t="str">
        <f>IF(D445="","",SUMIF(見積D!ナンバーD,$D445,見積D!見積数D))</f>
        <v/>
      </c>
      <c r="G445" s="43" t="str">
        <f>IF(D445="","",SUMIF(実績D!ナンバー13D,$D445,実績D!見積数13D))</f>
        <v/>
      </c>
      <c r="H445" s="50" t="str">
        <f t="shared" si="19"/>
        <v/>
      </c>
      <c r="I445" s="58" t="str">
        <f t="shared" si="20"/>
        <v/>
      </c>
    </row>
    <row r="446" spans="1:9" x14ac:dyDescent="0.45">
      <c r="A446" s="44" t="str">
        <f t="shared" si="18"/>
        <v/>
      </c>
      <c r="B446" s="40" t="str">
        <f>IF(顧客!B444&lt;&gt;"",顧客!B444,"")</f>
        <v/>
      </c>
      <c r="C446" s="42" t="str">
        <f>IF(顧客!C444&lt;&gt;0,顧客!C444,"")</f>
        <v/>
      </c>
      <c r="D446" s="41" t="str">
        <f>IF(顧客!E444&lt;&gt;0,顧客!E444,"")</f>
        <v/>
      </c>
      <c r="E446" s="41" t="str">
        <f>IF(顧客!F444&lt;&gt;0,顧客!F444,"")</f>
        <v/>
      </c>
      <c r="F446" s="43" t="str">
        <f>IF(D446="","",SUMIF(見積D!ナンバーD,$D446,見積D!見積数D))</f>
        <v/>
      </c>
      <c r="G446" s="43" t="str">
        <f>IF(D446="","",SUMIF(実績D!ナンバー13D,$D446,実績D!見積数13D))</f>
        <v/>
      </c>
      <c r="H446" s="50" t="str">
        <f t="shared" si="19"/>
        <v/>
      </c>
      <c r="I446" s="58" t="str">
        <f t="shared" si="20"/>
        <v/>
      </c>
    </row>
    <row r="447" spans="1:9" x14ac:dyDescent="0.45">
      <c r="A447" s="44" t="str">
        <f t="shared" si="18"/>
        <v/>
      </c>
      <c r="B447" s="40" t="str">
        <f>IF(顧客!B445&lt;&gt;"",顧客!B445,"")</f>
        <v/>
      </c>
      <c r="C447" s="42" t="str">
        <f>IF(顧客!C445&lt;&gt;0,顧客!C445,"")</f>
        <v/>
      </c>
      <c r="D447" s="41" t="str">
        <f>IF(顧客!E445&lt;&gt;0,顧客!E445,"")</f>
        <v/>
      </c>
      <c r="E447" s="41" t="str">
        <f>IF(顧客!F445&lt;&gt;0,顧客!F445,"")</f>
        <v/>
      </c>
      <c r="F447" s="43" t="str">
        <f>IF(D447="","",SUMIF(見積D!ナンバーD,$D447,見積D!見積数D))</f>
        <v/>
      </c>
      <c r="G447" s="43" t="str">
        <f>IF(D447="","",SUMIF(実績D!ナンバー13D,$D447,実績D!見積数13D))</f>
        <v/>
      </c>
      <c r="H447" s="50" t="str">
        <f t="shared" si="19"/>
        <v/>
      </c>
      <c r="I447" s="58" t="str">
        <f t="shared" si="20"/>
        <v/>
      </c>
    </row>
    <row r="448" spans="1:9" x14ac:dyDescent="0.45">
      <c r="A448" s="44" t="str">
        <f t="shared" si="18"/>
        <v/>
      </c>
      <c r="B448" s="40" t="str">
        <f>IF(顧客!B446&lt;&gt;"",顧客!B446,"")</f>
        <v/>
      </c>
      <c r="C448" s="42" t="str">
        <f>IF(顧客!C446&lt;&gt;0,顧客!C446,"")</f>
        <v/>
      </c>
      <c r="D448" s="41" t="str">
        <f>IF(顧客!E446&lt;&gt;0,顧客!E446,"")</f>
        <v/>
      </c>
      <c r="E448" s="41" t="str">
        <f>IF(顧客!F446&lt;&gt;0,顧客!F446,"")</f>
        <v/>
      </c>
      <c r="F448" s="43" t="str">
        <f>IF(D448="","",SUMIF(見積D!ナンバーD,$D448,見積D!見積数D))</f>
        <v/>
      </c>
      <c r="G448" s="43" t="str">
        <f>IF(D448="","",SUMIF(実績D!ナンバー13D,$D448,実績D!見積数13D))</f>
        <v/>
      </c>
      <c r="H448" s="50" t="str">
        <f t="shared" si="19"/>
        <v/>
      </c>
      <c r="I448" s="58" t="str">
        <f t="shared" si="20"/>
        <v/>
      </c>
    </row>
    <row r="449" spans="1:9" x14ac:dyDescent="0.45">
      <c r="A449" s="44" t="str">
        <f t="shared" si="18"/>
        <v/>
      </c>
      <c r="B449" s="40" t="str">
        <f>IF(顧客!B447&lt;&gt;"",顧客!B447,"")</f>
        <v/>
      </c>
      <c r="C449" s="42" t="str">
        <f>IF(顧客!C447&lt;&gt;0,顧客!C447,"")</f>
        <v/>
      </c>
      <c r="D449" s="41" t="str">
        <f>IF(顧客!E447&lt;&gt;0,顧客!E447,"")</f>
        <v/>
      </c>
      <c r="E449" s="41" t="str">
        <f>IF(顧客!F447&lt;&gt;0,顧客!F447,"")</f>
        <v/>
      </c>
      <c r="F449" s="43" t="str">
        <f>IF(D449="","",SUMIF(見積D!ナンバーD,$D449,見積D!見積数D))</f>
        <v/>
      </c>
      <c r="G449" s="43" t="str">
        <f>IF(D449="","",SUMIF(実績D!ナンバー13D,$D449,実績D!見積数13D))</f>
        <v/>
      </c>
      <c r="H449" s="50" t="str">
        <f t="shared" si="19"/>
        <v/>
      </c>
      <c r="I449" s="58" t="str">
        <f t="shared" si="20"/>
        <v/>
      </c>
    </row>
    <row r="450" spans="1:9" x14ac:dyDescent="0.45">
      <c r="A450" s="44" t="str">
        <f t="shared" si="18"/>
        <v/>
      </c>
      <c r="B450" s="40" t="str">
        <f>IF(顧客!B448&lt;&gt;"",顧客!B448,"")</f>
        <v/>
      </c>
      <c r="C450" s="42" t="str">
        <f>IF(顧客!C448&lt;&gt;0,顧客!C448,"")</f>
        <v/>
      </c>
      <c r="D450" s="41" t="str">
        <f>IF(顧客!E448&lt;&gt;0,顧客!E448,"")</f>
        <v/>
      </c>
      <c r="E450" s="41" t="str">
        <f>IF(顧客!F448&lt;&gt;0,顧客!F448,"")</f>
        <v/>
      </c>
      <c r="F450" s="43" t="str">
        <f>IF(D450="","",SUMIF(見積D!ナンバーD,$D450,見積D!見積数D))</f>
        <v/>
      </c>
      <c r="G450" s="43" t="str">
        <f>IF(D450="","",SUMIF(実績D!ナンバー13D,$D450,実績D!見積数13D))</f>
        <v/>
      </c>
      <c r="H450" s="50" t="str">
        <f t="shared" si="19"/>
        <v/>
      </c>
      <c r="I450" s="58" t="str">
        <f t="shared" si="20"/>
        <v/>
      </c>
    </row>
    <row r="451" spans="1:9" x14ac:dyDescent="0.45">
      <c r="A451" s="44" t="str">
        <f t="shared" si="18"/>
        <v/>
      </c>
      <c r="B451" s="40" t="str">
        <f>IF(顧客!B449&lt;&gt;"",顧客!B449,"")</f>
        <v/>
      </c>
      <c r="C451" s="42" t="str">
        <f>IF(顧客!C449&lt;&gt;0,顧客!C449,"")</f>
        <v/>
      </c>
      <c r="D451" s="41" t="str">
        <f>IF(顧客!E449&lt;&gt;0,顧客!E449,"")</f>
        <v/>
      </c>
      <c r="E451" s="41" t="str">
        <f>IF(顧客!F449&lt;&gt;0,顧客!F449,"")</f>
        <v/>
      </c>
      <c r="F451" s="43" t="str">
        <f>IF(D451="","",SUMIF(見積D!ナンバーD,$D451,見積D!見積数D))</f>
        <v/>
      </c>
      <c r="G451" s="43" t="str">
        <f>IF(D451="","",SUMIF(実績D!ナンバー13D,$D451,実績D!見積数13D))</f>
        <v/>
      </c>
      <c r="H451" s="50" t="str">
        <f t="shared" si="19"/>
        <v/>
      </c>
      <c r="I451" s="58" t="str">
        <f t="shared" si="20"/>
        <v/>
      </c>
    </row>
    <row r="452" spans="1:9" x14ac:dyDescent="0.45">
      <c r="A452" s="44" t="str">
        <f t="shared" si="18"/>
        <v/>
      </c>
      <c r="B452" s="40" t="str">
        <f>IF(顧客!B450&lt;&gt;"",顧客!B450,"")</f>
        <v/>
      </c>
      <c r="C452" s="42" t="str">
        <f>IF(顧客!C450&lt;&gt;0,顧客!C450,"")</f>
        <v/>
      </c>
      <c r="D452" s="41" t="str">
        <f>IF(顧客!E450&lt;&gt;0,顧客!E450,"")</f>
        <v/>
      </c>
      <c r="E452" s="41" t="str">
        <f>IF(顧客!F450&lt;&gt;0,顧客!F450,"")</f>
        <v/>
      </c>
      <c r="F452" s="43" t="str">
        <f>IF(D452="","",SUMIF(見積D!ナンバーD,$D452,見積D!見積数D))</f>
        <v/>
      </c>
      <c r="G452" s="43" t="str">
        <f>IF(D452="","",SUMIF(実績D!ナンバー13D,$D452,実績D!見積数13D))</f>
        <v/>
      </c>
      <c r="H452" s="50" t="str">
        <f t="shared" si="19"/>
        <v/>
      </c>
      <c r="I452" s="58" t="str">
        <f t="shared" si="20"/>
        <v/>
      </c>
    </row>
    <row r="453" spans="1:9" x14ac:dyDescent="0.45">
      <c r="A453" s="44" t="str">
        <f t="shared" ref="A453:A516" si="21">IF(C453="","",A452+1)</f>
        <v/>
      </c>
      <c r="B453" s="40" t="str">
        <f>IF(顧客!B451&lt;&gt;"",顧客!B451,"")</f>
        <v/>
      </c>
      <c r="C453" s="42" t="str">
        <f>IF(顧客!C451&lt;&gt;0,顧客!C451,"")</f>
        <v/>
      </c>
      <c r="D453" s="41" t="str">
        <f>IF(顧客!E451&lt;&gt;0,顧客!E451,"")</f>
        <v/>
      </c>
      <c r="E453" s="41" t="str">
        <f>IF(顧客!F451&lt;&gt;0,顧客!F451,"")</f>
        <v/>
      </c>
      <c r="F453" s="43" t="str">
        <f>IF(D453="","",SUMIF(見積D!ナンバーD,$D453,見積D!見積数D))</f>
        <v/>
      </c>
      <c r="G453" s="43" t="str">
        <f>IF(D453="","",SUMIF(実績D!ナンバー13D,$D453,実績D!見積数13D))</f>
        <v/>
      </c>
      <c r="H453" s="50" t="str">
        <f t="shared" ref="H453:H516" si="22">IF(F453="","",IF(F453=0,"c",IF(G453&gt;0,I453,"b")))</f>
        <v/>
      </c>
      <c r="I453" s="58" t="str">
        <f t="shared" ref="I453:I516" si="23">IF(G453="","",IF(G453&gt;=12,"sa",IF(G453&gt;=6,"aa",IF(G453&gt;=2,"ba",IF(G453=1,"ca","")))))</f>
        <v/>
      </c>
    </row>
    <row r="454" spans="1:9" x14ac:dyDescent="0.45">
      <c r="A454" s="44" t="str">
        <f t="shared" si="21"/>
        <v/>
      </c>
      <c r="B454" s="40" t="str">
        <f>IF(顧客!B452&lt;&gt;"",顧客!B452,"")</f>
        <v/>
      </c>
      <c r="C454" s="42" t="str">
        <f>IF(顧客!C452&lt;&gt;0,顧客!C452,"")</f>
        <v/>
      </c>
      <c r="D454" s="41" t="str">
        <f>IF(顧客!E452&lt;&gt;0,顧客!E452,"")</f>
        <v/>
      </c>
      <c r="E454" s="41" t="str">
        <f>IF(顧客!F452&lt;&gt;0,顧客!F452,"")</f>
        <v/>
      </c>
      <c r="F454" s="43" t="str">
        <f>IF(D454="","",SUMIF(見積D!ナンバーD,$D454,見積D!見積数D))</f>
        <v/>
      </c>
      <c r="G454" s="43" t="str">
        <f>IF(D454="","",SUMIF(実績D!ナンバー13D,$D454,実績D!見積数13D))</f>
        <v/>
      </c>
      <c r="H454" s="50" t="str">
        <f t="shared" si="22"/>
        <v/>
      </c>
      <c r="I454" s="58" t="str">
        <f t="shared" si="23"/>
        <v/>
      </c>
    </row>
    <row r="455" spans="1:9" x14ac:dyDescent="0.45">
      <c r="A455" s="44" t="str">
        <f t="shared" si="21"/>
        <v/>
      </c>
      <c r="B455" s="40" t="str">
        <f>IF(顧客!B453&lt;&gt;"",顧客!B453,"")</f>
        <v/>
      </c>
      <c r="C455" s="42" t="str">
        <f>IF(顧客!C453&lt;&gt;0,顧客!C453,"")</f>
        <v/>
      </c>
      <c r="D455" s="41" t="str">
        <f>IF(顧客!E453&lt;&gt;0,顧客!E453,"")</f>
        <v/>
      </c>
      <c r="E455" s="41" t="str">
        <f>IF(顧客!F453&lt;&gt;0,顧客!F453,"")</f>
        <v/>
      </c>
      <c r="F455" s="43" t="str">
        <f>IF(D455="","",SUMIF(見積D!ナンバーD,$D455,見積D!見積数D))</f>
        <v/>
      </c>
      <c r="G455" s="43" t="str">
        <f>IF(D455="","",SUMIF(実績D!ナンバー13D,$D455,実績D!見積数13D))</f>
        <v/>
      </c>
      <c r="H455" s="50" t="str">
        <f t="shared" si="22"/>
        <v/>
      </c>
      <c r="I455" s="58" t="str">
        <f t="shared" si="23"/>
        <v/>
      </c>
    </row>
    <row r="456" spans="1:9" x14ac:dyDescent="0.45">
      <c r="A456" s="44" t="str">
        <f t="shared" si="21"/>
        <v/>
      </c>
      <c r="B456" s="40" t="str">
        <f>IF(顧客!B454&lt;&gt;"",顧客!B454,"")</f>
        <v/>
      </c>
      <c r="C456" s="42" t="str">
        <f>IF(顧客!C454&lt;&gt;0,顧客!C454,"")</f>
        <v/>
      </c>
      <c r="D456" s="41" t="str">
        <f>IF(顧客!E454&lt;&gt;0,顧客!E454,"")</f>
        <v/>
      </c>
      <c r="E456" s="41" t="str">
        <f>IF(顧客!F454&lt;&gt;0,顧客!F454,"")</f>
        <v/>
      </c>
      <c r="F456" s="43" t="str">
        <f>IF(D456="","",SUMIF(見積D!ナンバーD,$D456,見積D!見積数D))</f>
        <v/>
      </c>
      <c r="G456" s="43" t="str">
        <f>IF(D456="","",SUMIF(実績D!ナンバー13D,$D456,実績D!見積数13D))</f>
        <v/>
      </c>
      <c r="H456" s="50" t="str">
        <f t="shared" si="22"/>
        <v/>
      </c>
      <c r="I456" s="58" t="str">
        <f t="shared" si="23"/>
        <v/>
      </c>
    </row>
    <row r="457" spans="1:9" x14ac:dyDescent="0.45">
      <c r="A457" s="44" t="str">
        <f t="shared" si="21"/>
        <v/>
      </c>
      <c r="B457" s="40" t="str">
        <f>IF(顧客!B455&lt;&gt;"",顧客!B455,"")</f>
        <v/>
      </c>
      <c r="C457" s="42" t="str">
        <f>IF(顧客!C455&lt;&gt;0,顧客!C455,"")</f>
        <v/>
      </c>
      <c r="D457" s="41" t="str">
        <f>IF(顧客!E455&lt;&gt;0,顧客!E455,"")</f>
        <v/>
      </c>
      <c r="E457" s="41" t="str">
        <f>IF(顧客!F455&lt;&gt;0,顧客!F455,"")</f>
        <v/>
      </c>
      <c r="F457" s="43" t="str">
        <f>IF(D457="","",SUMIF(見積D!ナンバーD,$D457,見積D!見積数D))</f>
        <v/>
      </c>
      <c r="G457" s="43" t="str">
        <f>IF(D457="","",SUMIF(実績D!ナンバー13D,$D457,実績D!見積数13D))</f>
        <v/>
      </c>
      <c r="H457" s="50" t="str">
        <f t="shared" si="22"/>
        <v/>
      </c>
      <c r="I457" s="58" t="str">
        <f t="shared" si="23"/>
        <v/>
      </c>
    </row>
    <row r="458" spans="1:9" x14ac:dyDescent="0.45">
      <c r="A458" s="44" t="str">
        <f t="shared" si="21"/>
        <v/>
      </c>
      <c r="B458" s="40" t="str">
        <f>IF(顧客!B456&lt;&gt;"",顧客!B456,"")</f>
        <v/>
      </c>
      <c r="C458" s="42" t="str">
        <f>IF(顧客!C456&lt;&gt;0,顧客!C456,"")</f>
        <v/>
      </c>
      <c r="D458" s="41" t="str">
        <f>IF(顧客!E456&lt;&gt;0,顧客!E456,"")</f>
        <v/>
      </c>
      <c r="E458" s="41" t="str">
        <f>IF(顧客!F456&lt;&gt;0,顧客!F456,"")</f>
        <v/>
      </c>
      <c r="F458" s="43" t="str">
        <f>IF(D458="","",SUMIF(見積D!ナンバーD,$D458,見積D!見積数D))</f>
        <v/>
      </c>
      <c r="G458" s="43" t="str">
        <f>IF(D458="","",SUMIF(実績D!ナンバー13D,$D458,実績D!見積数13D))</f>
        <v/>
      </c>
      <c r="H458" s="50" t="str">
        <f t="shared" si="22"/>
        <v/>
      </c>
      <c r="I458" s="58" t="str">
        <f t="shared" si="23"/>
        <v/>
      </c>
    </row>
    <row r="459" spans="1:9" x14ac:dyDescent="0.45">
      <c r="A459" s="44" t="str">
        <f t="shared" si="21"/>
        <v/>
      </c>
      <c r="B459" s="40" t="str">
        <f>IF(顧客!B457&lt;&gt;"",顧客!B457,"")</f>
        <v/>
      </c>
      <c r="C459" s="42" t="str">
        <f>IF(顧客!C457&lt;&gt;0,顧客!C457,"")</f>
        <v/>
      </c>
      <c r="D459" s="41" t="str">
        <f>IF(顧客!E457&lt;&gt;0,顧客!E457,"")</f>
        <v/>
      </c>
      <c r="E459" s="41" t="str">
        <f>IF(顧客!F457&lt;&gt;0,顧客!F457,"")</f>
        <v/>
      </c>
      <c r="F459" s="43" t="str">
        <f>IF(D459="","",SUMIF(見積D!ナンバーD,$D459,見積D!見積数D))</f>
        <v/>
      </c>
      <c r="G459" s="43" t="str">
        <f>IF(D459="","",SUMIF(実績D!ナンバー13D,$D459,実績D!見積数13D))</f>
        <v/>
      </c>
      <c r="H459" s="50" t="str">
        <f t="shared" si="22"/>
        <v/>
      </c>
      <c r="I459" s="58" t="str">
        <f t="shared" si="23"/>
        <v/>
      </c>
    </row>
    <row r="460" spans="1:9" x14ac:dyDescent="0.45">
      <c r="A460" s="44" t="str">
        <f t="shared" si="21"/>
        <v/>
      </c>
      <c r="B460" s="40" t="str">
        <f>IF(顧客!B458&lt;&gt;"",顧客!B458,"")</f>
        <v/>
      </c>
      <c r="C460" s="42" t="str">
        <f>IF(顧客!C458&lt;&gt;0,顧客!C458,"")</f>
        <v/>
      </c>
      <c r="D460" s="41" t="str">
        <f>IF(顧客!E458&lt;&gt;0,顧客!E458,"")</f>
        <v/>
      </c>
      <c r="E460" s="41" t="str">
        <f>IF(顧客!F458&lt;&gt;0,顧客!F458,"")</f>
        <v/>
      </c>
      <c r="F460" s="43" t="str">
        <f>IF(D460="","",SUMIF(見積D!ナンバーD,$D460,見積D!見積数D))</f>
        <v/>
      </c>
      <c r="G460" s="43" t="str">
        <f>IF(D460="","",SUMIF(実績D!ナンバー13D,$D460,実績D!見積数13D))</f>
        <v/>
      </c>
      <c r="H460" s="50" t="str">
        <f t="shared" si="22"/>
        <v/>
      </c>
      <c r="I460" s="58" t="str">
        <f t="shared" si="23"/>
        <v/>
      </c>
    </row>
    <row r="461" spans="1:9" x14ac:dyDescent="0.45">
      <c r="A461" s="44" t="str">
        <f t="shared" si="21"/>
        <v/>
      </c>
      <c r="B461" s="40" t="str">
        <f>IF(顧客!B459&lt;&gt;"",顧客!B459,"")</f>
        <v/>
      </c>
      <c r="C461" s="42" t="str">
        <f>IF(顧客!C459&lt;&gt;0,顧客!C459,"")</f>
        <v/>
      </c>
      <c r="D461" s="41" t="str">
        <f>IF(顧客!E459&lt;&gt;0,顧客!E459,"")</f>
        <v/>
      </c>
      <c r="E461" s="41" t="str">
        <f>IF(顧客!F459&lt;&gt;0,顧客!F459,"")</f>
        <v/>
      </c>
      <c r="F461" s="43" t="str">
        <f>IF(D461="","",SUMIF(見積D!ナンバーD,$D461,見積D!見積数D))</f>
        <v/>
      </c>
      <c r="G461" s="43" t="str">
        <f>IF(D461="","",SUMIF(実績D!ナンバー13D,$D461,実績D!見積数13D))</f>
        <v/>
      </c>
      <c r="H461" s="50" t="str">
        <f t="shared" si="22"/>
        <v/>
      </c>
      <c r="I461" s="58" t="str">
        <f t="shared" si="23"/>
        <v/>
      </c>
    </row>
    <row r="462" spans="1:9" x14ac:dyDescent="0.45">
      <c r="A462" s="44" t="str">
        <f t="shared" si="21"/>
        <v/>
      </c>
      <c r="B462" s="40" t="str">
        <f>IF(顧客!B460&lt;&gt;"",顧客!B460,"")</f>
        <v/>
      </c>
      <c r="C462" s="42" t="str">
        <f>IF(顧客!C460&lt;&gt;0,顧客!C460,"")</f>
        <v/>
      </c>
      <c r="D462" s="41" t="str">
        <f>IF(顧客!E460&lt;&gt;0,顧客!E460,"")</f>
        <v/>
      </c>
      <c r="E462" s="41" t="str">
        <f>IF(顧客!F460&lt;&gt;0,顧客!F460,"")</f>
        <v/>
      </c>
      <c r="F462" s="43" t="str">
        <f>IF(D462="","",SUMIF(見積D!ナンバーD,$D462,見積D!見積数D))</f>
        <v/>
      </c>
      <c r="G462" s="43" t="str">
        <f>IF(D462="","",SUMIF(実績D!ナンバー13D,$D462,実績D!見積数13D))</f>
        <v/>
      </c>
      <c r="H462" s="50" t="str">
        <f t="shared" si="22"/>
        <v/>
      </c>
      <c r="I462" s="58" t="str">
        <f t="shared" si="23"/>
        <v/>
      </c>
    </row>
    <row r="463" spans="1:9" x14ac:dyDescent="0.45">
      <c r="A463" s="44" t="str">
        <f t="shared" si="21"/>
        <v/>
      </c>
      <c r="B463" s="40" t="str">
        <f>IF(顧客!B461&lt;&gt;"",顧客!B461,"")</f>
        <v/>
      </c>
      <c r="C463" s="42" t="str">
        <f>IF(顧客!C461&lt;&gt;0,顧客!C461,"")</f>
        <v/>
      </c>
      <c r="D463" s="41" t="str">
        <f>IF(顧客!E461&lt;&gt;0,顧客!E461,"")</f>
        <v/>
      </c>
      <c r="E463" s="41" t="str">
        <f>IF(顧客!F461&lt;&gt;0,顧客!F461,"")</f>
        <v/>
      </c>
      <c r="F463" s="43" t="str">
        <f>IF(D463="","",SUMIF(見積D!ナンバーD,$D463,見積D!見積数D))</f>
        <v/>
      </c>
      <c r="G463" s="43" t="str">
        <f>IF(D463="","",SUMIF(実績D!ナンバー13D,$D463,実績D!見積数13D))</f>
        <v/>
      </c>
      <c r="H463" s="50" t="str">
        <f t="shared" si="22"/>
        <v/>
      </c>
      <c r="I463" s="58" t="str">
        <f t="shared" si="23"/>
        <v/>
      </c>
    </row>
    <row r="464" spans="1:9" x14ac:dyDescent="0.45">
      <c r="A464" s="44" t="str">
        <f t="shared" si="21"/>
        <v/>
      </c>
      <c r="B464" s="40" t="str">
        <f>IF(顧客!B462&lt;&gt;"",顧客!B462,"")</f>
        <v/>
      </c>
      <c r="C464" s="42" t="str">
        <f>IF(顧客!C462&lt;&gt;0,顧客!C462,"")</f>
        <v/>
      </c>
      <c r="D464" s="41" t="str">
        <f>IF(顧客!E462&lt;&gt;0,顧客!E462,"")</f>
        <v/>
      </c>
      <c r="E464" s="41" t="str">
        <f>IF(顧客!F462&lt;&gt;0,顧客!F462,"")</f>
        <v/>
      </c>
      <c r="F464" s="43" t="str">
        <f>IF(D464="","",SUMIF(見積D!ナンバーD,$D464,見積D!見積数D))</f>
        <v/>
      </c>
      <c r="G464" s="43" t="str">
        <f>IF(D464="","",SUMIF(実績D!ナンバー13D,$D464,実績D!見積数13D))</f>
        <v/>
      </c>
      <c r="H464" s="50" t="str">
        <f t="shared" si="22"/>
        <v/>
      </c>
      <c r="I464" s="58" t="str">
        <f t="shared" si="23"/>
        <v/>
      </c>
    </row>
    <row r="465" spans="1:9" x14ac:dyDescent="0.45">
      <c r="A465" s="44" t="str">
        <f t="shared" si="21"/>
        <v/>
      </c>
      <c r="B465" s="40" t="str">
        <f>IF(顧客!B463&lt;&gt;"",顧客!B463,"")</f>
        <v/>
      </c>
      <c r="C465" s="42" t="str">
        <f>IF(顧客!C463&lt;&gt;0,顧客!C463,"")</f>
        <v/>
      </c>
      <c r="D465" s="41" t="str">
        <f>IF(顧客!E463&lt;&gt;0,顧客!E463,"")</f>
        <v/>
      </c>
      <c r="E465" s="41" t="str">
        <f>IF(顧客!F463&lt;&gt;0,顧客!F463,"")</f>
        <v/>
      </c>
      <c r="F465" s="43" t="str">
        <f>IF(D465="","",SUMIF(見積D!ナンバーD,$D465,見積D!見積数D))</f>
        <v/>
      </c>
      <c r="G465" s="43" t="str">
        <f>IF(D465="","",SUMIF(実績D!ナンバー13D,$D465,実績D!見積数13D))</f>
        <v/>
      </c>
      <c r="H465" s="50" t="str">
        <f t="shared" si="22"/>
        <v/>
      </c>
      <c r="I465" s="58" t="str">
        <f t="shared" si="23"/>
        <v/>
      </c>
    </row>
    <row r="466" spans="1:9" x14ac:dyDescent="0.45">
      <c r="A466" s="44" t="str">
        <f t="shared" si="21"/>
        <v/>
      </c>
      <c r="B466" s="40" t="str">
        <f>IF(顧客!B464&lt;&gt;"",顧客!B464,"")</f>
        <v/>
      </c>
      <c r="C466" s="42" t="str">
        <f>IF(顧客!C464&lt;&gt;0,顧客!C464,"")</f>
        <v/>
      </c>
      <c r="D466" s="41" t="str">
        <f>IF(顧客!E464&lt;&gt;0,顧客!E464,"")</f>
        <v/>
      </c>
      <c r="E466" s="41" t="str">
        <f>IF(顧客!F464&lt;&gt;0,顧客!F464,"")</f>
        <v/>
      </c>
      <c r="F466" s="43" t="str">
        <f>IF(D466="","",SUMIF(見積D!ナンバーD,$D466,見積D!見積数D))</f>
        <v/>
      </c>
      <c r="G466" s="43" t="str">
        <f>IF(D466="","",SUMIF(実績D!ナンバー13D,$D466,実績D!見積数13D))</f>
        <v/>
      </c>
      <c r="H466" s="50" t="str">
        <f t="shared" si="22"/>
        <v/>
      </c>
      <c r="I466" s="58" t="str">
        <f t="shared" si="23"/>
        <v/>
      </c>
    </row>
    <row r="467" spans="1:9" x14ac:dyDescent="0.45">
      <c r="A467" s="44" t="str">
        <f t="shared" si="21"/>
        <v/>
      </c>
      <c r="B467" s="40" t="str">
        <f>IF(顧客!B465&lt;&gt;"",顧客!B465,"")</f>
        <v/>
      </c>
      <c r="C467" s="42" t="str">
        <f>IF(顧客!C465&lt;&gt;0,顧客!C465,"")</f>
        <v/>
      </c>
      <c r="D467" s="41" t="str">
        <f>IF(顧客!E465&lt;&gt;0,顧客!E465,"")</f>
        <v/>
      </c>
      <c r="E467" s="41" t="str">
        <f>IF(顧客!F465&lt;&gt;0,顧客!F465,"")</f>
        <v/>
      </c>
      <c r="F467" s="43" t="str">
        <f>IF(D467="","",SUMIF(見積D!ナンバーD,$D467,見積D!見積数D))</f>
        <v/>
      </c>
      <c r="G467" s="43" t="str">
        <f>IF(D467="","",SUMIF(実績D!ナンバー13D,$D467,実績D!見積数13D))</f>
        <v/>
      </c>
      <c r="H467" s="50" t="str">
        <f t="shared" si="22"/>
        <v/>
      </c>
      <c r="I467" s="58" t="str">
        <f t="shared" si="23"/>
        <v/>
      </c>
    </row>
    <row r="468" spans="1:9" x14ac:dyDescent="0.45">
      <c r="A468" s="44" t="str">
        <f t="shared" si="21"/>
        <v/>
      </c>
      <c r="B468" s="40" t="str">
        <f>IF(顧客!B466&lt;&gt;"",顧客!B466,"")</f>
        <v/>
      </c>
      <c r="C468" s="42" t="str">
        <f>IF(顧客!C466&lt;&gt;0,顧客!C466,"")</f>
        <v/>
      </c>
      <c r="D468" s="41" t="str">
        <f>IF(顧客!E466&lt;&gt;0,顧客!E466,"")</f>
        <v/>
      </c>
      <c r="E468" s="41" t="str">
        <f>IF(顧客!F466&lt;&gt;0,顧客!F466,"")</f>
        <v/>
      </c>
      <c r="F468" s="43" t="str">
        <f>IF(D468="","",SUMIF(見積D!ナンバーD,$D468,見積D!見積数D))</f>
        <v/>
      </c>
      <c r="G468" s="43" t="str">
        <f>IF(D468="","",SUMIF(実績D!ナンバー13D,$D468,実績D!見積数13D))</f>
        <v/>
      </c>
      <c r="H468" s="50" t="str">
        <f t="shared" si="22"/>
        <v/>
      </c>
      <c r="I468" s="58" t="str">
        <f t="shared" si="23"/>
        <v/>
      </c>
    </row>
    <row r="469" spans="1:9" x14ac:dyDescent="0.45">
      <c r="A469" s="44" t="str">
        <f t="shared" si="21"/>
        <v/>
      </c>
      <c r="B469" s="40" t="str">
        <f>IF(顧客!B467&lt;&gt;"",顧客!B467,"")</f>
        <v/>
      </c>
      <c r="C469" s="42" t="str">
        <f>IF(顧客!C467&lt;&gt;0,顧客!C467,"")</f>
        <v/>
      </c>
      <c r="D469" s="41" t="str">
        <f>IF(顧客!E467&lt;&gt;0,顧客!E467,"")</f>
        <v/>
      </c>
      <c r="E469" s="41" t="str">
        <f>IF(顧客!F467&lt;&gt;0,顧客!F467,"")</f>
        <v/>
      </c>
      <c r="F469" s="43" t="str">
        <f>IF(D469="","",SUMIF(見積D!ナンバーD,$D469,見積D!見積数D))</f>
        <v/>
      </c>
      <c r="G469" s="43" t="str">
        <f>IF(D469="","",SUMIF(実績D!ナンバー13D,$D469,実績D!見積数13D))</f>
        <v/>
      </c>
      <c r="H469" s="50" t="str">
        <f t="shared" si="22"/>
        <v/>
      </c>
      <c r="I469" s="58" t="str">
        <f t="shared" si="23"/>
        <v/>
      </c>
    </row>
    <row r="470" spans="1:9" x14ac:dyDescent="0.45">
      <c r="A470" s="44" t="str">
        <f t="shared" si="21"/>
        <v/>
      </c>
      <c r="B470" s="40" t="str">
        <f>IF(顧客!B468&lt;&gt;"",顧客!B468,"")</f>
        <v/>
      </c>
      <c r="C470" s="42" t="str">
        <f>IF(顧客!C468&lt;&gt;0,顧客!C468,"")</f>
        <v/>
      </c>
      <c r="D470" s="41" t="str">
        <f>IF(顧客!E468&lt;&gt;0,顧客!E468,"")</f>
        <v/>
      </c>
      <c r="E470" s="41" t="str">
        <f>IF(顧客!F468&lt;&gt;0,顧客!F468,"")</f>
        <v/>
      </c>
      <c r="F470" s="43" t="str">
        <f>IF(D470="","",SUMIF(見積D!ナンバーD,$D470,見積D!見積数D))</f>
        <v/>
      </c>
      <c r="G470" s="43" t="str">
        <f>IF(D470="","",SUMIF(実績D!ナンバー13D,$D470,実績D!見積数13D))</f>
        <v/>
      </c>
      <c r="H470" s="50" t="str">
        <f t="shared" si="22"/>
        <v/>
      </c>
      <c r="I470" s="58" t="str">
        <f t="shared" si="23"/>
        <v/>
      </c>
    </row>
    <row r="471" spans="1:9" x14ac:dyDescent="0.45">
      <c r="A471" s="44" t="str">
        <f t="shared" si="21"/>
        <v/>
      </c>
      <c r="B471" s="40" t="str">
        <f>IF(顧客!B469&lt;&gt;"",顧客!B469,"")</f>
        <v/>
      </c>
      <c r="C471" s="42" t="str">
        <f>IF(顧客!C469&lt;&gt;0,顧客!C469,"")</f>
        <v/>
      </c>
      <c r="D471" s="41" t="str">
        <f>IF(顧客!E469&lt;&gt;0,顧客!E469,"")</f>
        <v/>
      </c>
      <c r="E471" s="41" t="str">
        <f>IF(顧客!F469&lt;&gt;0,顧客!F469,"")</f>
        <v/>
      </c>
      <c r="F471" s="43" t="str">
        <f>IF(D471="","",SUMIF(見積D!ナンバーD,$D471,見積D!見積数D))</f>
        <v/>
      </c>
      <c r="G471" s="43" t="str">
        <f>IF(D471="","",SUMIF(実績D!ナンバー13D,$D471,実績D!見積数13D))</f>
        <v/>
      </c>
      <c r="H471" s="50" t="str">
        <f t="shared" si="22"/>
        <v/>
      </c>
      <c r="I471" s="58" t="str">
        <f t="shared" si="23"/>
        <v/>
      </c>
    </row>
    <row r="472" spans="1:9" x14ac:dyDescent="0.45">
      <c r="A472" s="44" t="str">
        <f t="shared" si="21"/>
        <v/>
      </c>
      <c r="B472" s="40" t="str">
        <f>IF(顧客!B470&lt;&gt;"",顧客!B470,"")</f>
        <v/>
      </c>
      <c r="C472" s="42" t="str">
        <f>IF(顧客!C470&lt;&gt;0,顧客!C470,"")</f>
        <v/>
      </c>
      <c r="D472" s="41" t="str">
        <f>IF(顧客!E470&lt;&gt;0,顧客!E470,"")</f>
        <v/>
      </c>
      <c r="E472" s="41" t="str">
        <f>IF(顧客!F470&lt;&gt;0,顧客!F470,"")</f>
        <v/>
      </c>
      <c r="F472" s="43" t="str">
        <f>IF(D472="","",SUMIF(見積D!ナンバーD,$D472,見積D!見積数D))</f>
        <v/>
      </c>
      <c r="G472" s="43" t="str">
        <f>IF(D472="","",SUMIF(実績D!ナンバー13D,$D472,実績D!見積数13D))</f>
        <v/>
      </c>
      <c r="H472" s="50" t="str">
        <f t="shared" si="22"/>
        <v/>
      </c>
      <c r="I472" s="58" t="str">
        <f t="shared" si="23"/>
        <v/>
      </c>
    </row>
    <row r="473" spans="1:9" x14ac:dyDescent="0.45">
      <c r="A473" s="44" t="str">
        <f t="shared" si="21"/>
        <v/>
      </c>
      <c r="B473" s="40" t="str">
        <f>IF(顧客!B471&lt;&gt;"",顧客!B471,"")</f>
        <v/>
      </c>
      <c r="C473" s="42" t="str">
        <f>IF(顧客!C471&lt;&gt;0,顧客!C471,"")</f>
        <v/>
      </c>
      <c r="D473" s="41" t="str">
        <f>IF(顧客!E471&lt;&gt;0,顧客!E471,"")</f>
        <v/>
      </c>
      <c r="E473" s="41" t="str">
        <f>IF(顧客!F471&lt;&gt;0,顧客!F471,"")</f>
        <v/>
      </c>
      <c r="F473" s="43" t="str">
        <f>IF(D473="","",SUMIF(見積D!ナンバーD,$D473,見積D!見積数D))</f>
        <v/>
      </c>
      <c r="G473" s="43" t="str">
        <f>IF(D473="","",SUMIF(実績D!ナンバー13D,$D473,実績D!見積数13D))</f>
        <v/>
      </c>
      <c r="H473" s="50" t="str">
        <f t="shared" si="22"/>
        <v/>
      </c>
      <c r="I473" s="58" t="str">
        <f t="shared" si="23"/>
        <v/>
      </c>
    </row>
    <row r="474" spans="1:9" x14ac:dyDescent="0.45">
      <c r="A474" s="44" t="str">
        <f t="shared" si="21"/>
        <v/>
      </c>
      <c r="B474" s="40" t="str">
        <f>IF(顧客!B472&lt;&gt;"",顧客!B472,"")</f>
        <v/>
      </c>
      <c r="C474" s="42" t="str">
        <f>IF(顧客!C472&lt;&gt;0,顧客!C472,"")</f>
        <v/>
      </c>
      <c r="D474" s="41" t="str">
        <f>IF(顧客!E472&lt;&gt;0,顧客!E472,"")</f>
        <v/>
      </c>
      <c r="E474" s="41" t="str">
        <f>IF(顧客!F472&lt;&gt;0,顧客!F472,"")</f>
        <v/>
      </c>
      <c r="F474" s="43" t="str">
        <f>IF(D474="","",SUMIF(見積D!ナンバーD,$D474,見積D!見積数D))</f>
        <v/>
      </c>
      <c r="G474" s="43" t="str">
        <f>IF(D474="","",SUMIF(実績D!ナンバー13D,$D474,実績D!見積数13D))</f>
        <v/>
      </c>
      <c r="H474" s="50" t="str">
        <f t="shared" si="22"/>
        <v/>
      </c>
      <c r="I474" s="58" t="str">
        <f t="shared" si="23"/>
        <v/>
      </c>
    </row>
    <row r="475" spans="1:9" x14ac:dyDescent="0.45">
      <c r="A475" s="44" t="str">
        <f t="shared" si="21"/>
        <v/>
      </c>
      <c r="B475" s="40" t="str">
        <f>IF(顧客!B473&lt;&gt;"",顧客!B473,"")</f>
        <v/>
      </c>
      <c r="C475" s="42" t="str">
        <f>IF(顧客!C473&lt;&gt;0,顧客!C473,"")</f>
        <v/>
      </c>
      <c r="D475" s="41" t="str">
        <f>IF(顧客!E473&lt;&gt;0,顧客!E473,"")</f>
        <v/>
      </c>
      <c r="E475" s="41" t="str">
        <f>IF(顧客!F473&lt;&gt;0,顧客!F473,"")</f>
        <v/>
      </c>
      <c r="F475" s="43" t="str">
        <f>IF(D475="","",SUMIF(見積D!ナンバーD,$D475,見積D!見積数D))</f>
        <v/>
      </c>
      <c r="G475" s="43" t="str">
        <f>IF(D475="","",SUMIF(実績D!ナンバー13D,$D475,実績D!見積数13D))</f>
        <v/>
      </c>
      <c r="H475" s="50" t="str">
        <f t="shared" si="22"/>
        <v/>
      </c>
      <c r="I475" s="58" t="str">
        <f t="shared" si="23"/>
        <v/>
      </c>
    </row>
    <row r="476" spans="1:9" x14ac:dyDescent="0.45">
      <c r="A476" s="44" t="str">
        <f t="shared" si="21"/>
        <v/>
      </c>
      <c r="B476" s="40" t="str">
        <f>IF(顧客!B474&lt;&gt;"",顧客!B474,"")</f>
        <v/>
      </c>
      <c r="C476" s="42" t="str">
        <f>IF(顧客!C474&lt;&gt;0,顧客!C474,"")</f>
        <v/>
      </c>
      <c r="D476" s="41" t="str">
        <f>IF(顧客!E474&lt;&gt;0,顧客!E474,"")</f>
        <v/>
      </c>
      <c r="E476" s="41" t="str">
        <f>IF(顧客!F474&lt;&gt;0,顧客!F474,"")</f>
        <v/>
      </c>
      <c r="F476" s="43" t="str">
        <f>IF(D476="","",SUMIF(見積D!ナンバーD,$D476,見積D!見積数D))</f>
        <v/>
      </c>
      <c r="G476" s="43" t="str">
        <f>IF(D476="","",SUMIF(実績D!ナンバー13D,$D476,実績D!見積数13D))</f>
        <v/>
      </c>
      <c r="H476" s="50" t="str">
        <f t="shared" si="22"/>
        <v/>
      </c>
      <c r="I476" s="58" t="str">
        <f t="shared" si="23"/>
        <v/>
      </c>
    </row>
    <row r="477" spans="1:9" x14ac:dyDescent="0.45">
      <c r="A477" s="44" t="str">
        <f t="shared" si="21"/>
        <v/>
      </c>
      <c r="B477" s="40" t="str">
        <f>IF(顧客!B475&lt;&gt;"",顧客!B475,"")</f>
        <v/>
      </c>
      <c r="C477" s="42" t="str">
        <f>IF(顧客!C475&lt;&gt;0,顧客!C475,"")</f>
        <v/>
      </c>
      <c r="D477" s="41" t="str">
        <f>IF(顧客!E475&lt;&gt;0,顧客!E475,"")</f>
        <v/>
      </c>
      <c r="E477" s="41" t="str">
        <f>IF(顧客!F475&lt;&gt;0,顧客!F475,"")</f>
        <v/>
      </c>
      <c r="F477" s="43" t="str">
        <f>IF(D477="","",SUMIF(見積D!ナンバーD,$D477,見積D!見積数D))</f>
        <v/>
      </c>
      <c r="G477" s="43" t="str">
        <f>IF(D477="","",SUMIF(実績D!ナンバー13D,$D477,実績D!見積数13D))</f>
        <v/>
      </c>
      <c r="H477" s="50" t="str">
        <f t="shared" si="22"/>
        <v/>
      </c>
      <c r="I477" s="58" t="str">
        <f t="shared" si="23"/>
        <v/>
      </c>
    </row>
    <row r="478" spans="1:9" x14ac:dyDescent="0.45">
      <c r="A478" s="44" t="str">
        <f t="shared" si="21"/>
        <v/>
      </c>
      <c r="B478" s="40" t="str">
        <f>IF(顧客!B476&lt;&gt;"",顧客!B476,"")</f>
        <v/>
      </c>
      <c r="C478" s="42" t="str">
        <f>IF(顧客!C476&lt;&gt;0,顧客!C476,"")</f>
        <v/>
      </c>
      <c r="D478" s="41" t="str">
        <f>IF(顧客!E476&lt;&gt;0,顧客!E476,"")</f>
        <v/>
      </c>
      <c r="E478" s="41" t="str">
        <f>IF(顧客!F476&lt;&gt;0,顧客!F476,"")</f>
        <v/>
      </c>
      <c r="F478" s="43" t="str">
        <f>IF(D478="","",SUMIF(見積D!ナンバーD,$D478,見積D!見積数D))</f>
        <v/>
      </c>
      <c r="G478" s="43" t="str">
        <f>IF(D478="","",SUMIF(実績D!ナンバー13D,$D478,実績D!見積数13D))</f>
        <v/>
      </c>
      <c r="H478" s="50" t="str">
        <f t="shared" si="22"/>
        <v/>
      </c>
      <c r="I478" s="58" t="str">
        <f t="shared" si="23"/>
        <v/>
      </c>
    </row>
    <row r="479" spans="1:9" x14ac:dyDescent="0.45">
      <c r="A479" s="44" t="str">
        <f t="shared" si="21"/>
        <v/>
      </c>
      <c r="B479" s="40" t="str">
        <f>IF(顧客!B477&lt;&gt;"",顧客!B477,"")</f>
        <v/>
      </c>
      <c r="C479" s="42" t="str">
        <f>IF(顧客!C477&lt;&gt;0,顧客!C477,"")</f>
        <v/>
      </c>
      <c r="D479" s="41" t="str">
        <f>IF(顧客!E477&lt;&gt;0,顧客!E477,"")</f>
        <v/>
      </c>
      <c r="E479" s="41" t="str">
        <f>IF(顧客!F477&lt;&gt;0,顧客!F477,"")</f>
        <v/>
      </c>
      <c r="F479" s="43" t="str">
        <f>IF(D479="","",SUMIF(見積D!ナンバーD,$D479,見積D!見積数D))</f>
        <v/>
      </c>
      <c r="G479" s="43" t="str">
        <f>IF(D479="","",SUMIF(実績D!ナンバー13D,$D479,実績D!見積数13D))</f>
        <v/>
      </c>
      <c r="H479" s="50" t="str">
        <f t="shared" si="22"/>
        <v/>
      </c>
      <c r="I479" s="58" t="str">
        <f t="shared" si="23"/>
        <v/>
      </c>
    </row>
    <row r="480" spans="1:9" x14ac:dyDescent="0.45">
      <c r="A480" s="44" t="str">
        <f t="shared" si="21"/>
        <v/>
      </c>
      <c r="B480" s="40" t="str">
        <f>IF(顧客!B478&lt;&gt;"",顧客!B478,"")</f>
        <v/>
      </c>
      <c r="C480" s="42" t="str">
        <f>IF(顧客!C478&lt;&gt;0,顧客!C478,"")</f>
        <v/>
      </c>
      <c r="D480" s="41" t="str">
        <f>IF(顧客!E478&lt;&gt;0,顧客!E478,"")</f>
        <v/>
      </c>
      <c r="E480" s="41" t="str">
        <f>IF(顧客!F478&lt;&gt;0,顧客!F478,"")</f>
        <v/>
      </c>
      <c r="F480" s="43" t="str">
        <f>IF(D480="","",SUMIF(見積D!ナンバーD,$D480,見積D!見積数D))</f>
        <v/>
      </c>
      <c r="G480" s="43" t="str">
        <f>IF(D480="","",SUMIF(実績D!ナンバー13D,$D480,実績D!見積数13D))</f>
        <v/>
      </c>
      <c r="H480" s="50" t="str">
        <f t="shared" si="22"/>
        <v/>
      </c>
      <c r="I480" s="58" t="str">
        <f t="shared" si="23"/>
        <v/>
      </c>
    </row>
    <row r="481" spans="1:9" x14ac:dyDescent="0.45">
      <c r="A481" s="44" t="str">
        <f t="shared" si="21"/>
        <v/>
      </c>
      <c r="B481" s="40" t="str">
        <f>IF(顧客!B479&lt;&gt;"",顧客!B479,"")</f>
        <v/>
      </c>
      <c r="C481" s="42" t="str">
        <f>IF(顧客!C479&lt;&gt;0,顧客!C479,"")</f>
        <v/>
      </c>
      <c r="D481" s="41" t="str">
        <f>IF(顧客!E479&lt;&gt;0,顧客!E479,"")</f>
        <v/>
      </c>
      <c r="E481" s="41" t="str">
        <f>IF(顧客!F479&lt;&gt;0,顧客!F479,"")</f>
        <v/>
      </c>
      <c r="F481" s="43" t="str">
        <f>IF(D481="","",SUMIF(見積D!ナンバーD,$D481,見積D!見積数D))</f>
        <v/>
      </c>
      <c r="G481" s="43" t="str">
        <f>IF(D481="","",SUMIF(実績D!ナンバー13D,$D481,実績D!見積数13D))</f>
        <v/>
      </c>
      <c r="H481" s="50" t="str">
        <f t="shared" si="22"/>
        <v/>
      </c>
      <c r="I481" s="58" t="str">
        <f t="shared" si="23"/>
        <v/>
      </c>
    </row>
    <row r="482" spans="1:9" x14ac:dyDescent="0.45">
      <c r="A482" s="44" t="str">
        <f t="shared" si="21"/>
        <v/>
      </c>
      <c r="B482" s="40" t="str">
        <f>IF(顧客!B480&lt;&gt;"",顧客!B480,"")</f>
        <v/>
      </c>
      <c r="C482" s="42" t="str">
        <f>IF(顧客!C480&lt;&gt;0,顧客!C480,"")</f>
        <v/>
      </c>
      <c r="D482" s="41" t="str">
        <f>IF(顧客!E480&lt;&gt;0,顧客!E480,"")</f>
        <v/>
      </c>
      <c r="E482" s="41" t="str">
        <f>IF(顧客!F480&lt;&gt;0,顧客!F480,"")</f>
        <v/>
      </c>
      <c r="F482" s="43" t="str">
        <f>IF(D482="","",SUMIF(見積D!ナンバーD,$D482,見積D!見積数D))</f>
        <v/>
      </c>
      <c r="G482" s="43" t="str">
        <f>IF(D482="","",SUMIF(実績D!ナンバー13D,$D482,実績D!見積数13D))</f>
        <v/>
      </c>
      <c r="H482" s="50" t="str">
        <f t="shared" si="22"/>
        <v/>
      </c>
      <c r="I482" s="58" t="str">
        <f t="shared" si="23"/>
        <v/>
      </c>
    </row>
    <row r="483" spans="1:9" x14ac:dyDescent="0.45">
      <c r="A483" s="44" t="str">
        <f t="shared" si="21"/>
        <v/>
      </c>
      <c r="B483" s="40" t="str">
        <f>IF(顧客!B481&lt;&gt;"",顧客!B481,"")</f>
        <v/>
      </c>
      <c r="C483" s="42" t="str">
        <f>IF(顧客!C481&lt;&gt;0,顧客!C481,"")</f>
        <v/>
      </c>
      <c r="D483" s="41" t="str">
        <f>IF(顧客!E481&lt;&gt;0,顧客!E481,"")</f>
        <v/>
      </c>
      <c r="E483" s="41" t="str">
        <f>IF(顧客!F481&lt;&gt;0,顧客!F481,"")</f>
        <v/>
      </c>
      <c r="F483" s="43" t="str">
        <f>IF(D483="","",SUMIF(見積D!ナンバーD,$D483,見積D!見積数D))</f>
        <v/>
      </c>
      <c r="G483" s="43" t="str">
        <f>IF(D483="","",SUMIF(実績D!ナンバー13D,$D483,実績D!見積数13D))</f>
        <v/>
      </c>
      <c r="H483" s="50" t="str">
        <f t="shared" si="22"/>
        <v/>
      </c>
      <c r="I483" s="58" t="str">
        <f t="shared" si="23"/>
        <v/>
      </c>
    </row>
    <row r="484" spans="1:9" x14ac:dyDescent="0.45">
      <c r="A484" s="44" t="str">
        <f t="shared" si="21"/>
        <v/>
      </c>
      <c r="B484" s="40" t="str">
        <f>IF(顧客!B482&lt;&gt;"",顧客!B482,"")</f>
        <v/>
      </c>
      <c r="C484" s="42" t="str">
        <f>IF(顧客!C482&lt;&gt;0,顧客!C482,"")</f>
        <v/>
      </c>
      <c r="D484" s="41" t="str">
        <f>IF(顧客!E482&lt;&gt;0,顧客!E482,"")</f>
        <v/>
      </c>
      <c r="E484" s="41" t="str">
        <f>IF(顧客!F482&lt;&gt;0,顧客!F482,"")</f>
        <v/>
      </c>
      <c r="F484" s="43" t="str">
        <f>IF(D484="","",SUMIF(見積D!ナンバーD,$D484,見積D!見積数D))</f>
        <v/>
      </c>
      <c r="G484" s="43" t="str">
        <f>IF(D484="","",SUMIF(実績D!ナンバー13D,$D484,実績D!見積数13D))</f>
        <v/>
      </c>
      <c r="H484" s="50" t="str">
        <f t="shared" si="22"/>
        <v/>
      </c>
      <c r="I484" s="58" t="str">
        <f t="shared" si="23"/>
        <v/>
      </c>
    </row>
    <row r="485" spans="1:9" x14ac:dyDescent="0.45">
      <c r="A485" s="44" t="str">
        <f t="shared" si="21"/>
        <v/>
      </c>
      <c r="B485" s="40" t="str">
        <f>IF(顧客!B483&lt;&gt;"",顧客!B483,"")</f>
        <v/>
      </c>
      <c r="C485" s="42" t="str">
        <f>IF(顧客!C483&lt;&gt;0,顧客!C483,"")</f>
        <v/>
      </c>
      <c r="D485" s="41" t="str">
        <f>IF(顧客!E483&lt;&gt;0,顧客!E483,"")</f>
        <v/>
      </c>
      <c r="E485" s="41" t="str">
        <f>IF(顧客!F483&lt;&gt;0,顧客!F483,"")</f>
        <v/>
      </c>
      <c r="F485" s="43" t="str">
        <f>IF(D485="","",SUMIF(見積D!ナンバーD,$D485,見積D!見積数D))</f>
        <v/>
      </c>
      <c r="G485" s="43" t="str">
        <f>IF(D485="","",SUMIF(実績D!ナンバー13D,$D485,実績D!見積数13D))</f>
        <v/>
      </c>
      <c r="H485" s="50" t="str">
        <f t="shared" si="22"/>
        <v/>
      </c>
      <c r="I485" s="58" t="str">
        <f t="shared" si="23"/>
        <v/>
      </c>
    </row>
    <row r="486" spans="1:9" x14ac:dyDescent="0.45">
      <c r="A486" s="44" t="str">
        <f t="shared" si="21"/>
        <v/>
      </c>
      <c r="B486" s="40" t="str">
        <f>IF(顧客!B484&lt;&gt;"",顧客!B484,"")</f>
        <v/>
      </c>
      <c r="C486" s="42" t="str">
        <f>IF(顧客!C484&lt;&gt;0,顧客!C484,"")</f>
        <v/>
      </c>
      <c r="D486" s="41" t="str">
        <f>IF(顧客!E484&lt;&gt;0,顧客!E484,"")</f>
        <v/>
      </c>
      <c r="E486" s="41" t="str">
        <f>IF(顧客!F484&lt;&gt;0,顧客!F484,"")</f>
        <v/>
      </c>
      <c r="F486" s="43" t="str">
        <f>IF(D486="","",SUMIF(見積D!ナンバーD,$D486,見積D!見積数D))</f>
        <v/>
      </c>
      <c r="G486" s="43" t="str">
        <f>IF(D486="","",SUMIF(実績D!ナンバー13D,$D486,実績D!見積数13D))</f>
        <v/>
      </c>
      <c r="H486" s="50" t="str">
        <f t="shared" si="22"/>
        <v/>
      </c>
      <c r="I486" s="58" t="str">
        <f t="shared" si="23"/>
        <v/>
      </c>
    </row>
    <row r="487" spans="1:9" x14ac:dyDescent="0.45">
      <c r="A487" s="44" t="str">
        <f t="shared" si="21"/>
        <v/>
      </c>
      <c r="B487" s="40" t="str">
        <f>IF(顧客!B485&lt;&gt;"",顧客!B485,"")</f>
        <v/>
      </c>
      <c r="C487" s="42" t="str">
        <f>IF(顧客!C485&lt;&gt;0,顧客!C485,"")</f>
        <v/>
      </c>
      <c r="D487" s="41" t="str">
        <f>IF(顧客!E485&lt;&gt;0,顧客!E485,"")</f>
        <v/>
      </c>
      <c r="E487" s="41" t="str">
        <f>IF(顧客!F485&lt;&gt;0,顧客!F485,"")</f>
        <v/>
      </c>
      <c r="F487" s="43" t="str">
        <f>IF(D487="","",SUMIF(見積D!ナンバーD,$D487,見積D!見積数D))</f>
        <v/>
      </c>
      <c r="G487" s="43" t="str">
        <f>IF(D487="","",SUMIF(実績D!ナンバー13D,$D487,実績D!見積数13D))</f>
        <v/>
      </c>
      <c r="H487" s="50" t="str">
        <f t="shared" si="22"/>
        <v/>
      </c>
      <c r="I487" s="58" t="str">
        <f t="shared" si="23"/>
        <v/>
      </c>
    </row>
    <row r="488" spans="1:9" x14ac:dyDescent="0.45">
      <c r="A488" s="44" t="str">
        <f t="shared" si="21"/>
        <v/>
      </c>
      <c r="B488" s="40" t="str">
        <f>IF(顧客!B486&lt;&gt;"",顧客!B486,"")</f>
        <v/>
      </c>
      <c r="C488" s="42" t="str">
        <f>IF(顧客!C486&lt;&gt;0,顧客!C486,"")</f>
        <v/>
      </c>
      <c r="D488" s="41" t="str">
        <f>IF(顧客!E486&lt;&gt;0,顧客!E486,"")</f>
        <v/>
      </c>
      <c r="E488" s="41" t="str">
        <f>IF(顧客!F486&lt;&gt;0,顧客!F486,"")</f>
        <v/>
      </c>
      <c r="F488" s="43" t="str">
        <f>IF(D488="","",SUMIF(見積D!ナンバーD,$D488,見積D!見積数D))</f>
        <v/>
      </c>
      <c r="G488" s="43" t="str">
        <f>IF(D488="","",SUMIF(実績D!ナンバー13D,$D488,実績D!見積数13D))</f>
        <v/>
      </c>
      <c r="H488" s="50" t="str">
        <f t="shared" si="22"/>
        <v/>
      </c>
      <c r="I488" s="58" t="str">
        <f t="shared" si="23"/>
        <v/>
      </c>
    </row>
    <row r="489" spans="1:9" x14ac:dyDescent="0.45">
      <c r="A489" s="44" t="str">
        <f t="shared" si="21"/>
        <v/>
      </c>
      <c r="B489" s="40" t="str">
        <f>IF(顧客!B487&lt;&gt;"",顧客!B487,"")</f>
        <v/>
      </c>
      <c r="C489" s="42" t="str">
        <f>IF(顧客!C487&lt;&gt;0,顧客!C487,"")</f>
        <v/>
      </c>
      <c r="D489" s="41" t="str">
        <f>IF(顧客!E487&lt;&gt;0,顧客!E487,"")</f>
        <v/>
      </c>
      <c r="E489" s="41" t="str">
        <f>IF(顧客!F487&lt;&gt;0,顧客!F487,"")</f>
        <v/>
      </c>
      <c r="F489" s="43" t="str">
        <f>IF(D489="","",SUMIF(見積D!ナンバーD,$D489,見積D!見積数D))</f>
        <v/>
      </c>
      <c r="G489" s="43" t="str">
        <f>IF(D489="","",SUMIF(実績D!ナンバー13D,$D489,実績D!見積数13D))</f>
        <v/>
      </c>
      <c r="H489" s="50" t="str">
        <f t="shared" si="22"/>
        <v/>
      </c>
      <c r="I489" s="58" t="str">
        <f t="shared" si="23"/>
        <v/>
      </c>
    </row>
    <row r="490" spans="1:9" x14ac:dyDescent="0.45">
      <c r="A490" s="44" t="str">
        <f t="shared" si="21"/>
        <v/>
      </c>
      <c r="B490" s="40" t="str">
        <f>IF(顧客!B488&lt;&gt;"",顧客!B488,"")</f>
        <v/>
      </c>
      <c r="C490" s="42" t="str">
        <f>IF(顧客!C488&lt;&gt;0,顧客!C488,"")</f>
        <v/>
      </c>
      <c r="D490" s="41" t="str">
        <f>IF(顧客!E488&lt;&gt;0,顧客!E488,"")</f>
        <v/>
      </c>
      <c r="E490" s="41" t="str">
        <f>IF(顧客!F488&lt;&gt;0,顧客!F488,"")</f>
        <v/>
      </c>
      <c r="F490" s="43" t="str">
        <f>IF(D490="","",SUMIF(見積D!ナンバーD,$D490,見積D!見積数D))</f>
        <v/>
      </c>
      <c r="G490" s="43" t="str">
        <f>IF(D490="","",SUMIF(実績D!ナンバー13D,$D490,実績D!見積数13D))</f>
        <v/>
      </c>
      <c r="H490" s="50" t="str">
        <f t="shared" si="22"/>
        <v/>
      </c>
      <c r="I490" s="58" t="str">
        <f t="shared" si="23"/>
        <v/>
      </c>
    </row>
    <row r="491" spans="1:9" x14ac:dyDescent="0.45">
      <c r="A491" s="44" t="str">
        <f t="shared" si="21"/>
        <v/>
      </c>
      <c r="B491" s="40" t="str">
        <f>IF(顧客!B489&lt;&gt;"",顧客!B489,"")</f>
        <v/>
      </c>
      <c r="C491" s="42" t="str">
        <f>IF(顧客!C489&lt;&gt;0,顧客!C489,"")</f>
        <v/>
      </c>
      <c r="D491" s="41" t="str">
        <f>IF(顧客!E489&lt;&gt;0,顧客!E489,"")</f>
        <v/>
      </c>
      <c r="E491" s="41" t="str">
        <f>IF(顧客!F489&lt;&gt;0,顧客!F489,"")</f>
        <v/>
      </c>
      <c r="F491" s="43" t="str">
        <f>IF(D491="","",SUMIF(見積D!ナンバーD,$D491,見積D!見積数D))</f>
        <v/>
      </c>
      <c r="G491" s="43" t="str">
        <f>IF(D491="","",SUMIF(実績D!ナンバー13D,$D491,実績D!見積数13D))</f>
        <v/>
      </c>
      <c r="H491" s="50" t="str">
        <f t="shared" si="22"/>
        <v/>
      </c>
      <c r="I491" s="58" t="str">
        <f t="shared" si="23"/>
        <v/>
      </c>
    </row>
    <row r="492" spans="1:9" x14ac:dyDescent="0.45">
      <c r="A492" s="44" t="str">
        <f t="shared" si="21"/>
        <v/>
      </c>
      <c r="B492" s="40" t="str">
        <f>IF(顧客!B490&lt;&gt;"",顧客!B490,"")</f>
        <v/>
      </c>
      <c r="C492" s="42" t="str">
        <f>IF(顧客!C490&lt;&gt;0,顧客!C490,"")</f>
        <v/>
      </c>
      <c r="D492" s="41" t="str">
        <f>IF(顧客!E490&lt;&gt;0,顧客!E490,"")</f>
        <v/>
      </c>
      <c r="E492" s="41" t="str">
        <f>IF(顧客!F490&lt;&gt;0,顧客!F490,"")</f>
        <v/>
      </c>
      <c r="F492" s="43" t="str">
        <f>IF(D492="","",SUMIF(見積D!ナンバーD,$D492,見積D!見積数D))</f>
        <v/>
      </c>
      <c r="G492" s="43" t="str">
        <f>IF(D492="","",SUMIF(実績D!ナンバー13D,$D492,実績D!見積数13D))</f>
        <v/>
      </c>
      <c r="H492" s="50" t="str">
        <f t="shared" si="22"/>
        <v/>
      </c>
      <c r="I492" s="58" t="str">
        <f t="shared" si="23"/>
        <v/>
      </c>
    </row>
    <row r="493" spans="1:9" x14ac:dyDescent="0.45">
      <c r="A493" s="44" t="str">
        <f t="shared" si="21"/>
        <v/>
      </c>
      <c r="B493" s="40" t="str">
        <f>IF(顧客!B491&lt;&gt;"",顧客!B491,"")</f>
        <v/>
      </c>
      <c r="C493" s="42" t="str">
        <f>IF(顧客!C491&lt;&gt;0,顧客!C491,"")</f>
        <v/>
      </c>
      <c r="D493" s="41" t="str">
        <f>IF(顧客!E491&lt;&gt;0,顧客!E491,"")</f>
        <v/>
      </c>
      <c r="E493" s="41" t="str">
        <f>IF(顧客!F491&lt;&gt;0,顧客!F491,"")</f>
        <v/>
      </c>
      <c r="F493" s="43" t="str">
        <f>IF(D493="","",SUMIF(見積D!ナンバーD,$D493,見積D!見積数D))</f>
        <v/>
      </c>
      <c r="G493" s="43" t="str">
        <f>IF(D493="","",SUMIF(実績D!ナンバー13D,$D493,実績D!見積数13D))</f>
        <v/>
      </c>
      <c r="H493" s="50" t="str">
        <f t="shared" si="22"/>
        <v/>
      </c>
      <c r="I493" s="58" t="str">
        <f t="shared" si="23"/>
        <v/>
      </c>
    </row>
    <row r="494" spans="1:9" x14ac:dyDescent="0.45">
      <c r="A494" s="44" t="str">
        <f t="shared" si="21"/>
        <v/>
      </c>
      <c r="B494" s="40" t="str">
        <f>IF(顧客!B492&lt;&gt;"",顧客!B492,"")</f>
        <v/>
      </c>
      <c r="C494" s="42" t="str">
        <f>IF(顧客!C492&lt;&gt;0,顧客!C492,"")</f>
        <v/>
      </c>
      <c r="D494" s="41" t="str">
        <f>IF(顧客!E492&lt;&gt;0,顧客!E492,"")</f>
        <v/>
      </c>
      <c r="E494" s="41" t="str">
        <f>IF(顧客!F492&lt;&gt;0,顧客!F492,"")</f>
        <v/>
      </c>
      <c r="F494" s="43" t="str">
        <f>IF(D494="","",SUMIF(見積D!ナンバーD,$D494,見積D!見積数D))</f>
        <v/>
      </c>
      <c r="G494" s="43" t="str">
        <f>IF(D494="","",SUMIF(実績D!ナンバー13D,$D494,実績D!見積数13D))</f>
        <v/>
      </c>
      <c r="H494" s="50" t="str">
        <f t="shared" si="22"/>
        <v/>
      </c>
      <c r="I494" s="58" t="str">
        <f t="shared" si="23"/>
        <v/>
      </c>
    </row>
    <row r="495" spans="1:9" x14ac:dyDescent="0.45">
      <c r="A495" s="44" t="str">
        <f t="shared" si="21"/>
        <v/>
      </c>
      <c r="B495" s="40" t="str">
        <f>IF(顧客!B493&lt;&gt;"",顧客!B493,"")</f>
        <v/>
      </c>
      <c r="C495" s="42" t="str">
        <f>IF(顧客!C493&lt;&gt;0,顧客!C493,"")</f>
        <v/>
      </c>
      <c r="D495" s="41" t="str">
        <f>IF(顧客!E493&lt;&gt;0,顧客!E493,"")</f>
        <v/>
      </c>
      <c r="E495" s="41" t="str">
        <f>IF(顧客!F493&lt;&gt;0,顧客!F493,"")</f>
        <v/>
      </c>
      <c r="F495" s="43" t="str">
        <f>IF(D495="","",SUMIF(見積D!ナンバーD,$D495,見積D!見積数D))</f>
        <v/>
      </c>
      <c r="G495" s="43" t="str">
        <f>IF(D495="","",SUMIF(実績D!ナンバー13D,$D495,実績D!見積数13D))</f>
        <v/>
      </c>
      <c r="H495" s="50" t="str">
        <f t="shared" si="22"/>
        <v/>
      </c>
      <c r="I495" s="58" t="str">
        <f t="shared" si="23"/>
        <v/>
      </c>
    </row>
    <row r="496" spans="1:9" x14ac:dyDescent="0.45">
      <c r="A496" s="44" t="str">
        <f t="shared" si="21"/>
        <v/>
      </c>
      <c r="B496" s="40" t="str">
        <f>IF(顧客!B494&lt;&gt;"",顧客!B494,"")</f>
        <v/>
      </c>
      <c r="C496" s="42" t="str">
        <f>IF(顧客!C494&lt;&gt;0,顧客!C494,"")</f>
        <v/>
      </c>
      <c r="D496" s="41" t="str">
        <f>IF(顧客!E494&lt;&gt;0,顧客!E494,"")</f>
        <v/>
      </c>
      <c r="E496" s="41" t="str">
        <f>IF(顧客!F494&lt;&gt;0,顧客!F494,"")</f>
        <v/>
      </c>
      <c r="F496" s="43" t="str">
        <f>IF(D496="","",SUMIF(見積D!ナンバーD,$D496,見積D!見積数D))</f>
        <v/>
      </c>
      <c r="G496" s="43" t="str">
        <f>IF(D496="","",SUMIF(実績D!ナンバー13D,$D496,実績D!見積数13D))</f>
        <v/>
      </c>
      <c r="H496" s="50" t="str">
        <f t="shared" si="22"/>
        <v/>
      </c>
      <c r="I496" s="58" t="str">
        <f t="shared" si="23"/>
        <v/>
      </c>
    </row>
    <row r="497" spans="1:9" x14ac:dyDescent="0.45">
      <c r="A497" s="44" t="str">
        <f t="shared" si="21"/>
        <v/>
      </c>
      <c r="B497" s="40" t="str">
        <f>IF(顧客!B495&lt;&gt;"",顧客!B495,"")</f>
        <v/>
      </c>
      <c r="C497" s="42" t="str">
        <f>IF(顧客!C495&lt;&gt;0,顧客!C495,"")</f>
        <v/>
      </c>
      <c r="D497" s="41" t="str">
        <f>IF(顧客!E495&lt;&gt;0,顧客!E495,"")</f>
        <v/>
      </c>
      <c r="E497" s="41" t="str">
        <f>IF(顧客!F495&lt;&gt;0,顧客!F495,"")</f>
        <v/>
      </c>
      <c r="F497" s="43" t="str">
        <f>IF(D497="","",SUMIF(見積D!ナンバーD,$D497,見積D!見積数D))</f>
        <v/>
      </c>
      <c r="G497" s="43" t="str">
        <f>IF(D497="","",SUMIF(実績D!ナンバー13D,$D497,実績D!見積数13D))</f>
        <v/>
      </c>
      <c r="H497" s="50" t="str">
        <f t="shared" si="22"/>
        <v/>
      </c>
      <c r="I497" s="58" t="str">
        <f t="shared" si="23"/>
        <v/>
      </c>
    </row>
    <row r="498" spans="1:9" x14ac:dyDescent="0.45">
      <c r="A498" s="44" t="str">
        <f t="shared" si="21"/>
        <v/>
      </c>
      <c r="B498" s="40" t="str">
        <f>IF(顧客!B496&lt;&gt;"",顧客!B496,"")</f>
        <v/>
      </c>
      <c r="C498" s="42" t="str">
        <f>IF(顧客!C496&lt;&gt;0,顧客!C496,"")</f>
        <v/>
      </c>
      <c r="D498" s="41" t="str">
        <f>IF(顧客!E496&lt;&gt;0,顧客!E496,"")</f>
        <v/>
      </c>
      <c r="E498" s="41" t="str">
        <f>IF(顧客!F496&lt;&gt;0,顧客!F496,"")</f>
        <v/>
      </c>
      <c r="F498" s="43" t="str">
        <f>IF(D498="","",SUMIF(見積D!ナンバーD,$D498,見積D!見積数D))</f>
        <v/>
      </c>
      <c r="G498" s="43" t="str">
        <f>IF(D498="","",SUMIF(実績D!ナンバー13D,$D498,実績D!見積数13D))</f>
        <v/>
      </c>
      <c r="H498" s="50" t="str">
        <f t="shared" si="22"/>
        <v/>
      </c>
      <c r="I498" s="58" t="str">
        <f t="shared" si="23"/>
        <v/>
      </c>
    </row>
    <row r="499" spans="1:9" x14ac:dyDescent="0.45">
      <c r="A499" s="44" t="str">
        <f t="shared" si="21"/>
        <v/>
      </c>
      <c r="B499" s="40" t="str">
        <f>IF(顧客!B497&lt;&gt;"",顧客!B497,"")</f>
        <v/>
      </c>
      <c r="C499" s="42" t="str">
        <f>IF(顧客!C497&lt;&gt;0,顧客!C497,"")</f>
        <v/>
      </c>
      <c r="D499" s="41" t="str">
        <f>IF(顧客!E497&lt;&gt;0,顧客!E497,"")</f>
        <v/>
      </c>
      <c r="E499" s="41" t="str">
        <f>IF(顧客!F497&lt;&gt;0,顧客!F497,"")</f>
        <v/>
      </c>
      <c r="F499" s="43" t="str">
        <f>IF(D499="","",SUMIF(見積D!ナンバーD,$D499,見積D!見積数D))</f>
        <v/>
      </c>
      <c r="G499" s="43" t="str">
        <f>IF(D499="","",SUMIF(実績D!ナンバー13D,$D499,実績D!見積数13D))</f>
        <v/>
      </c>
      <c r="H499" s="50" t="str">
        <f t="shared" si="22"/>
        <v/>
      </c>
      <c r="I499" s="58" t="str">
        <f t="shared" si="23"/>
        <v/>
      </c>
    </row>
    <row r="500" spans="1:9" x14ac:dyDescent="0.45">
      <c r="A500" s="44" t="str">
        <f t="shared" si="21"/>
        <v/>
      </c>
      <c r="B500" s="40" t="str">
        <f>IF(顧客!B498&lt;&gt;"",顧客!B498,"")</f>
        <v/>
      </c>
      <c r="C500" s="42" t="str">
        <f>IF(顧客!C498&lt;&gt;0,顧客!C498,"")</f>
        <v/>
      </c>
      <c r="D500" s="41" t="str">
        <f>IF(顧客!E498&lt;&gt;0,顧客!E498,"")</f>
        <v/>
      </c>
      <c r="E500" s="41" t="str">
        <f>IF(顧客!F498&lt;&gt;0,顧客!F498,"")</f>
        <v/>
      </c>
      <c r="F500" s="43" t="str">
        <f>IF(D500="","",SUMIF(見積D!ナンバーD,$D500,見積D!見積数D))</f>
        <v/>
      </c>
      <c r="G500" s="43" t="str">
        <f>IF(D500="","",SUMIF(実績D!ナンバー13D,$D500,実績D!見積数13D))</f>
        <v/>
      </c>
      <c r="H500" s="50" t="str">
        <f t="shared" si="22"/>
        <v/>
      </c>
      <c r="I500" s="58" t="str">
        <f t="shared" si="23"/>
        <v/>
      </c>
    </row>
    <row r="501" spans="1:9" x14ac:dyDescent="0.45">
      <c r="A501" s="44" t="str">
        <f t="shared" si="21"/>
        <v/>
      </c>
      <c r="B501" s="40" t="str">
        <f>IF(顧客!B499&lt;&gt;"",顧客!B499,"")</f>
        <v/>
      </c>
      <c r="C501" s="42" t="str">
        <f>IF(顧客!C499&lt;&gt;0,顧客!C499,"")</f>
        <v/>
      </c>
      <c r="D501" s="41" t="str">
        <f>IF(顧客!E499&lt;&gt;0,顧客!E499,"")</f>
        <v/>
      </c>
      <c r="E501" s="41" t="str">
        <f>IF(顧客!F499&lt;&gt;0,顧客!F499,"")</f>
        <v/>
      </c>
      <c r="F501" s="43" t="str">
        <f>IF(D501="","",SUMIF(見積D!ナンバーD,$D501,見積D!見積数D))</f>
        <v/>
      </c>
      <c r="G501" s="43" t="str">
        <f>IF(D501="","",SUMIF(実績D!ナンバー13D,$D501,実績D!見積数13D))</f>
        <v/>
      </c>
      <c r="H501" s="50" t="str">
        <f t="shared" si="22"/>
        <v/>
      </c>
      <c r="I501" s="58" t="str">
        <f t="shared" si="23"/>
        <v/>
      </c>
    </row>
    <row r="502" spans="1:9" x14ac:dyDescent="0.45">
      <c r="A502" s="44" t="str">
        <f t="shared" si="21"/>
        <v/>
      </c>
      <c r="B502" s="40" t="str">
        <f>IF(顧客!B500&lt;&gt;"",顧客!B500,"")</f>
        <v/>
      </c>
      <c r="C502" s="42" t="str">
        <f>IF(顧客!C500&lt;&gt;0,顧客!C500,"")</f>
        <v/>
      </c>
      <c r="D502" s="41" t="str">
        <f>IF(顧客!E500&lt;&gt;0,顧客!E500,"")</f>
        <v/>
      </c>
      <c r="E502" s="41" t="str">
        <f>IF(顧客!F500&lt;&gt;0,顧客!F500,"")</f>
        <v/>
      </c>
      <c r="F502" s="43" t="str">
        <f>IF(D502="","",SUMIF(見積D!ナンバーD,$D502,見積D!見積数D))</f>
        <v/>
      </c>
      <c r="G502" s="43" t="str">
        <f>IF(D502="","",SUMIF(実績D!ナンバー13D,$D502,実績D!見積数13D))</f>
        <v/>
      </c>
      <c r="H502" s="50" t="str">
        <f t="shared" si="22"/>
        <v/>
      </c>
      <c r="I502" s="58" t="str">
        <f t="shared" si="23"/>
        <v/>
      </c>
    </row>
    <row r="503" spans="1:9" x14ac:dyDescent="0.45">
      <c r="A503" s="44" t="str">
        <f t="shared" si="21"/>
        <v/>
      </c>
      <c r="B503" s="40" t="str">
        <f>IF(顧客!B501&lt;&gt;"",顧客!B501,"")</f>
        <v/>
      </c>
      <c r="C503" s="42" t="str">
        <f>IF(顧客!C501&lt;&gt;0,顧客!C501,"")</f>
        <v/>
      </c>
      <c r="D503" s="41" t="str">
        <f>IF(顧客!E501&lt;&gt;0,顧客!E501,"")</f>
        <v/>
      </c>
      <c r="E503" s="41" t="str">
        <f>IF(顧客!F501&lt;&gt;0,顧客!F501,"")</f>
        <v/>
      </c>
      <c r="F503" s="43" t="str">
        <f>IF(D503="","",SUMIF(見積D!ナンバーD,$D503,見積D!見積数D))</f>
        <v/>
      </c>
      <c r="G503" s="43" t="str">
        <f>IF(D503="","",SUMIF(実績D!ナンバー13D,$D503,実績D!見積数13D))</f>
        <v/>
      </c>
      <c r="H503" s="50" t="str">
        <f t="shared" si="22"/>
        <v/>
      </c>
      <c r="I503" s="58" t="str">
        <f t="shared" si="23"/>
        <v/>
      </c>
    </row>
    <row r="504" spans="1:9" x14ac:dyDescent="0.45">
      <c r="A504" s="44" t="str">
        <f t="shared" si="21"/>
        <v/>
      </c>
      <c r="B504" s="40" t="str">
        <f>IF(顧客!B502&lt;&gt;"",顧客!B502,"")</f>
        <v/>
      </c>
      <c r="C504" s="42" t="str">
        <f>IF(顧客!C502&lt;&gt;0,顧客!C502,"")</f>
        <v/>
      </c>
      <c r="D504" s="41" t="str">
        <f>IF(顧客!E502&lt;&gt;0,顧客!E502,"")</f>
        <v/>
      </c>
      <c r="E504" s="41" t="str">
        <f>IF(顧客!F502&lt;&gt;0,顧客!F502,"")</f>
        <v/>
      </c>
      <c r="F504" s="43" t="str">
        <f>IF(D504="","",SUMIF(見積D!ナンバーD,$D504,見積D!見積数D))</f>
        <v/>
      </c>
      <c r="G504" s="43" t="str">
        <f>IF(D504="","",SUMIF(実績D!ナンバー13D,$D504,実績D!見積数13D))</f>
        <v/>
      </c>
      <c r="H504" s="50" t="str">
        <f t="shared" si="22"/>
        <v/>
      </c>
      <c r="I504" s="58" t="str">
        <f t="shared" si="23"/>
        <v/>
      </c>
    </row>
    <row r="505" spans="1:9" x14ac:dyDescent="0.45">
      <c r="A505" s="44" t="str">
        <f t="shared" si="21"/>
        <v/>
      </c>
      <c r="B505" s="40" t="str">
        <f>IF(顧客!B503&lt;&gt;"",顧客!B503,"")</f>
        <v/>
      </c>
      <c r="C505" s="42" t="str">
        <f>IF(顧客!C503&lt;&gt;0,顧客!C503,"")</f>
        <v/>
      </c>
      <c r="D505" s="41" t="str">
        <f>IF(顧客!E503&lt;&gt;0,顧客!E503,"")</f>
        <v/>
      </c>
      <c r="E505" s="41" t="str">
        <f>IF(顧客!F503&lt;&gt;0,顧客!F503,"")</f>
        <v/>
      </c>
      <c r="F505" s="43" t="str">
        <f>IF(D505="","",SUMIF(見積D!ナンバーD,$D505,見積D!見積数D))</f>
        <v/>
      </c>
      <c r="G505" s="43" t="str">
        <f>IF(D505="","",SUMIF(実績D!ナンバー13D,$D505,実績D!見積数13D))</f>
        <v/>
      </c>
      <c r="H505" s="50" t="str">
        <f t="shared" si="22"/>
        <v/>
      </c>
      <c r="I505" s="58" t="str">
        <f t="shared" si="23"/>
        <v/>
      </c>
    </row>
    <row r="506" spans="1:9" x14ac:dyDescent="0.45">
      <c r="A506" s="44" t="str">
        <f t="shared" si="21"/>
        <v/>
      </c>
      <c r="B506" s="40" t="str">
        <f>IF(顧客!B504&lt;&gt;"",顧客!B504,"")</f>
        <v/>
      </c>
      <c r="C506" s="42" t="str">
        <f>IF(顧客!C504&lt;&gt;0,顧客!C504,"")</f>
        <v/>
      </c>
      <c r="D506" s="41" t="str">
        <f>IF(顧客!E504&lt;&gt;0,顧客!E504,"")</f>
        <v/>
      </c>
      <c r="E506" s="41" t="str">
        <f>IF(顧客!F504&lt;&gt;0,顧客!F504,"")</f>
        <v/>
      </c>
      <c r="F506" s="43" t="str">
        <f>IF(D506="","",SUMIF(見積D!ナンバーD,$D506,見積D!見積数D))</f>
        <v/>
      </c>
      <c r="G506" s="43" t="str">
        <f>IF(D506="","",SUMIF(実績D!ナンバー13D,$D506,実績D!見積数13D))</f>
        <v/>
      </c>
      <c r="H506" s="50" t="str">
        <f t="shared" si="22"/>
        <v/>
      </c>
      <c r="I506" s="58" t="str">
        <f t="shared" si="23"/>
        <v/>
      </c>
    </row>
    <row r="507" spans="1:9" x14ac:dyDescent="0.45">
      <c r="A507" s="44" t="str">
        <f t="shared" si="21"/>
        <v/>
      </c>
      <c r="B507" s="40" t="str">
        <f>IF(顧客!B505&lt;&gt;"",顧客!B505,"")</f>
        <v/>
      </c>
      <c r="C507" s="42" t="str">
        <f>IF(顧客!C505&lt;&gt;0,顧客!C505,"")</f>
        <v/>
      </c>
      <c r="D507" s="41" t="str">
        <f>IF(顧客!E505&lt;&gt;0,顧客!E505,"")</f>
        <v/>
      </c>
      <c r="E507" s="41" t="str">
        <f>IF(顧客!F505&lt;&gt;0,顧客!F505,"")</f>
        <v/>
      </c>
      <c r="F507" s="43" t="str">
        <f>IF(D507="","",SUMIF(見積D!ナンバーD,$D507,見積D!見積数D))</f>
        <v/>
      </c>
      <c r="G507" s="43" t="str">
        <f>IF(D507="","",SUMIF(実績D!ナンバー13D,$D507,実績D!見積数13D))</f>
        <v/>
      </c>
      <c r="H507" s="50" t="str">
        <f t="shared" si="22"/>
        <v/>
      </c>
      <c r="I507" s="58" t="str">
        <f t="shared" si="23"/>
        <v/>
      </c>
    </row>
    <row r="508" spans="1:9" x14ac:dyDescent="0.45">
      <c r="A508" s="44" t="str">
        <f t="shared" si="21"/>
        <v/>
      </c>
      <c r="B508" s="40" t="str">
        <f>IF(顧客!B506&lt;&gt;"",顧客!B506,"")</f>
        <v/>
      </c>
      <c r="C508" s="42" t="str">
        <f>IF(顧客!C506&lt;&gt;0,顧客!C506,"")</f>
        <v/>
      </c>
      <c r="D508" s="41" t="str">
        <f>IF(顧客!E506&lt;&gt;0,顧客!E506,"")</f>
        <v/>
      </c>
      <c r="E508" s="41" t="str">
        <f>IF(顧客!F506&lt;&gt;0,顧客!F506,"")</f>
        <v/>
      </c>
      <c r="F508" s="43" t="str">
        <f>IF(D508="","",SUMIF(見積D!ナンバーD,$D508,見積D!見積数D))</f>
        <v/>
      </c>
      <c r="G508" s="43" t="str">
        <f>IF(D508="","",SUMIF(実績D!ナンバー13D,$D508,実績D!見積数13D))</f>
        <v/>
      </c>
      <c r="H508" s="50" t="str">
        <f t="shared" si="22"/>
        <v/>
      </c>
      <c r="I508" s="58" t="str">
        <f t="shared" si="23"/>
        <v/>
      </c>
    </row>
    <row r="509" spans="1:9" x14ac:dyDescent="0.45">
      <c r="A509" s="44" t="str">
        <f t="shared" si="21"/>
        <v/>
      </c>
      <c r="B509" s="40" t="str">
        <f>IF(顧客!B507&lt;&gt;"",顧客!B507,"")</f>
        <v/>
      </c>
      <c r="C509" s="42" t="str">
        <f>IF(顧客!C507&lt;&gt;0,顧客!C507,"")</f>
        <v/>
      </c>
      <c r="D509" s="41" t="str">
        <f>IF(顧客!E507&lt;&gt;0,顧客!E507,"")</f>
        <v/>
      </c>
      <c r="E509" s="41" t="str">
        <f>IF(顧客!F507&lt;&gt;0,顧客!F507,"")</f>
        <v/>
      </c>
      <c r="F509" s="43" t="str">
        <f>IF(D509="","",SUMIF(見積D!ナンバーD,$D509,見積D!見積数D))</f>
        <v/>
      </c>
      <c r="G509" s="43" t="str">
        <f>IF(D509="","",SUMIF(実績D!ナンバー13D,$D509,実績D!見積数13D))</f>
        <v/>
      </c>
      <c r="H509" s="50" t="str">
        <f t="shared" si="22"/>
        <v/>
      </c>
      <c r="I509" s="58" t="str">
        <f t="shared" si="23"/>
        <v/>
      </c>
    </row>
    <row r="510" spans="1:9" x14ac:dyDescent="0.45">
      <c r="A510" s="44" t="str">
        <f t="shared" si="21"/>
        <v/>
      </c>
      <c r="B510" s="40" t="str">
        <f>IF(顧客!B508&lt;&gt;"",顧客!B508,"")</f>
        <v/>
      </c>
      <c r="C510" s="42" t="str">
        <f>IF(顧客!C508&lt;&gt;0,顧客!C508,"")</f>
        <v/>
      </c>
      <c r="D510" s="41" t="str">
        <f>IF(顧客!E508&lt;&gt;0,顧客!E508,"")</f>
        <v/>
      </c>
      <c r="E510" s="41" t="str">
        <f>IF(顧客!F508&lt;&gt;0,顧客!F508,"")</f>
        <v/>
      </c>
      <c r="F510" s="43" t="str">
        <f>IF(D510="","",SUMIF(見積D!ナンバーD,$D510,見積D!見積数D))</f>
        <v/>
      </c>
      <c r="G510" s="43" t="str">
        <f>IF(D510="","",SUMIF(実績D!ナンバー13D,$D510,実績D!見積数13D))</f>
        <v/>
      </c>
      <c r="H510" s="50" t="str">
        <f t="shared" si="22"/>
        <v/>
      </c>
      <c r="I510" s="58" t="str">
        <f t="shared" si="23"/>
        <v/>
      </c>
    </row>
    <row r="511" spans="1:9" x14ac:dyDescent="0.45">
      <c r="A511" s="44" t="str">
        <f t="shared" si="21"/>
        <v/>
      </c>
      <c r="B511" s="40" t="str">
        <f>IF(顧客!B509&lt;&gt;"",顧客!B509,"")</f>
        <v/>
      </c>
      <c r="C511" s="42" t="str">
        <f>IF(顧客!C509&lt;&gt;0,顧客!C509,"")</f>
        <v/>
      </c>
      <c r="D511" s="41" t="str">
        <f>IF(顧客!E509&lt;&gt;0,顧客!E509,"")</f>
        <v/>
      </c>
      <c r="E511" s="41" t="str">
        <f>IF(顧客!F509&lt;&gt;0,顧客!F509,"")</f>
        <v/>
      </c>
      <c r="F511" s="43" t="str">
        <f>IF(D511="","",SUMIF(見積D!ナンバーD,$D511,見積D!見積数D))</f>
        <v/>
      </c>
      <c r="G511" s="43" t="str">
        <f>IF(D511="","",SUMIF(実績D!ナンバー13D,$D511,実績D!見積数13D))</f>
        <v/>
      </c>
      <c r="H511" s="50" t="str">
        <f t="shared" si="22"/>
        <v/>
      </c>
      <c r="I511" s="58" t="str">
        <f t="shared" si="23"/>
        <v/>
      </c>
    </row>
    <row r="512" spans="1:9" x14ac:dyDescent="0.45">
      <c r="A512" s="44" t="str">
        <f t="shared" si="21"/>
        <v/>
      </c>
      <c r="B512" s="40" t="str">
        <f>IF(顧客!B510&lt;&gt;"",顧客!B510,"")</f>
        <v/>
      </c>
      <c r="C512" s="42" t="str">
        <f>IF(顧客!C510&lt;&gt;0,顧客!C510,"")</f>
        <v/>
      </c>
      <c r="D512" s="41" t="str">
        <f>IF(顧客!E510&lt;&gt;0,顧客!E510,"")</f>
        <v/>
      </c>
      <c r="E512" s="41" t="str">
        <f>IF(顧客!F510&lt;&gt;0,顧客!F510,"")</f>
        <v/>
      </c>
      <c r="F512" s="43" t="str">
        <f>IF(D512="","",SUMIF(見積D!ナンバーD,$D512,見積D!見積数D))</f>
        <v/>
      </c>
      <c r="G512" s="43" t="str">
        <f>IF(D512="","",SUMIF(実績D!ナンバー13D,$D512,実績D!見積数13D))</f>
        <v/>
      </c>
      <c r="H512" s="50" t="str">
        <f t="shared" si="22"/>
        <v/>
      </c>
      <c r="I512" s="58" t="str">
        <f t="shared" si="23"/>
        <v/>
      </c>
    </row>
    <row r="513" spans="1:9" x14ac:dyDescent="0.45">
      <c r="A513" s="44" t="str">
        <f t="shared" si="21"/>
        <v/>
      </c>
      <c r="B513" s="40" t="str">
        <f>IF(顧客!B511&lt;&gt;"",顧客!B511,"")</f>
        <v/>
      </c>
      <c r="C513" s="42" t="str">
        <f>IF(顧客!C511&lt;&gt;0,顧客!C511,"")</f>
        <v/>
      </c>
      <c r="D513" s="41" t="str">
        <f>IF(顧客!E511&lt;&gt;0,顧客!E511,"")</f>
        <v/>
      </c>
      <c r="E513" s="41" t="str">
        <f>IF(顧客!F511&lt;&gt;0,顧客!F511,"")</f>
        <v/>
      </c>
      <c r="F513" s="43" t="str">
        <f>IF(D513="","",SUMIF(見積D!ナンバーD,$D513,見積D!見積数D))</f>
        <v/>
      </c>
      <c r="G513" s="43" t="str">
        <f>IF(D513="","",SUMIF(実績D!ナンバー13D,$D513,実績D!見積数13D))</f>
        <v/>
      </c>
      <c r="H513" s="50" t="str">
        <f t="shared" si="22"/>
        <v/>
      </c>
      <c r="I513" s="58" t="str">
        <f t="shared" si="23"/>
        <v/>
      </c>
    </row>
    <row r="514" spans="1:9" x14ac:dyDescent="0.45">
      <c r="A514" s="44" t="str">
        <f t="shared" si="21"/>
        <v/>
      </c>
      <c r="B514" s="40" t="str">
        <f>IF(顧客!B512&lt;&gt;"",顧客!B512,"")</f>
        <v/>
      </c>
      <c r="C514" s="42" t="str">
        <f>IF(顧客!C512&lt;&gt;0,顧客!C512,"")</f>
        <v/>
      </c>
      <c r="D514" s="41" t="str">
        <f>IF(顧客!E512&lt;&gt;0,顧客!E512,"")</f>
        <v/>
      </c>
      <c r="E514" s="41" t="str">
        <f>IF(顧客!F512&lt;&gt;0,顧客!F512,"")</f>
        <v/>
      </c>
      <c r="F514" s="43" t="str">
        <f>IF(D514="","",SUMIF(見積D!ナンバーD,$D514,見積D!見積数D))</f>
        <v/>
      </c>
      <c r="G514" s="43" t="str">
        <f>IF(D514="","",SUMIF(実績D!ナンバー13D,$D514,実績D!見積数13D))</f>
        <v/>
      </c>
      <c r="H514" s="50" t="str">
        <f t="shared" si="22"/>
        <v/>
      </c>
      <c r="I514" s="58" t="str">
        <f t="shared" si="23"/>
        <v/>
      </c>
    </row>
    <row r="515" spans="1:9" x14ac:dyDescent="0.45">
      <c r="A515" s="44" t="str">
        <f t="shared" si="21"/>
        <v/>
      </c>
      <c r="B515" s="40" t="str">
        <f>IF(顧客!B513&lt;&gt;"",顧客!B513,"")</f>
        <v/>
      </c>
      <c r="C515" s="42" t="str">
        <f>IF(顧客!C513&lt;&gt;0,顧客!C513,"")</f>
        <v/>
      </c>
      <c r="D515" s="41" t="str">
        <f>IF(顧客!E513&lt;&gt;0,顧客!E513,"")</f>
        <v/>
      </c>
      <c r="E515" s="41" t="str">
        <f>IF(顧客!F513&lt;&gt;0,顧客!F513,"")</f>
        <v/>
      </c>
      <c r="F515" s="43" t="str">
        <f>IF(D515="","",SUMIF(見積D!ナンバーD,$D515,見積D!見積数D))</f>
        <v/>
      </c>
      <c r="G515" s="43" t="str">
        <f>IF(D515="","",SUMIF(実績D!ナンバー13D,$D515,実績D!見積数13D))</f>
        <v/>
      </c>
      <c r="H515" s="50" t="str">
        <f t="shared" si="22"/>
        <v/>
      </c>
      <c r="I515" s="58" t="str">
        <f t="shared" si="23"/>
        <v/>
      </c>
    </row>
    <row r="516" spans="1:9" x14ac:dyDescent="0.45">
      <c r="A516" s="44" t="str">
        <f t="shared" si="21"/>
        <v/>
      </c>
      <c r="B516" s="40" t="str">
        <f>IF(顧客!B514&lt;&gt;"",顧客!B514,"")</f>
        <v/>
      </c>
      <c r="C516" s="42" t="str">
        <f>IF(顧客!C514&lt;&gt;0,顧客!C514,"")</f>
        <v/>
      </c>
      <c r="D516" s="41" t="str">
        <f>IF(顧客!E514&lt;&gt;0,顧客!E514,"")</f>
        <v/>
      </c>
      <c r="E516" s="41" t="str">
        <f>IF(顧客!F514&lt;&gt;0,顧客!F514,"")</f>
        <v/>
      </c>
      <c r="F516" s="43" t="str">
        <f>IF(D516="","",SUMIF(見積D!ナンバーD,$D516,見積D!見積数D))</f>
        <v/>
      </c>
      <c r="G516" s="43" t="str">
        <f>IF(D516="","",SUMIF(実績D!ナンバー13D,$D516,実績D!見積数13D))</f>
        <v/>
      </c>
      <c r="H516" s="50" t="str">
        <f t="shared" si="22"/>
        <v/>
      </c>
      <c r="I516" s="58" t="str">
        <f t="shared" si="23"/>
        <v/>
      </c>
    </row>
    <row r="517" spans="1:9" x14ac:dyDescent="0.45">
      <c r="A517" s="44" t="str">
        <f t="shared" ref="A517:A580" si="24">IF(C517="","",A516+1)</f>
        <v/>
      </c>
      <c r="B517" s="40" t="str">
        <f>IF(顧客!B515&lt;&gt;"",顧客!B515,"")</f>
        <v/>
      </c>
      <c r="C517" s="42" t="str">
        <f>IF(顧客!C515&lt;&gt;0,顧客!C515,"")</f>
        <v/>
      </c>
      <c r="D517" s="41" t="str">
        <f>IF(顧客!E515&lt;&gt;0,顧客!E515,"")</f>
        <v/>
      </c>
      <c r="E517" s="41" t="str">
        <f>IF(顧客!F515&lt;&gt;0,顧客!F515,"")</f>
        <v/>
      </c>
      <c r="F517" s="43" t="str">
        <f>IF(D517="","",SUMIF(見積D!ナンバーD,$D517,見積D!見積数D))</f>
        <v/>
      </c>
      <c r="G517" s="43" t="str">
        <f>IF(D517="","",SUMIF(実績D!ナンバー13D,$D517,実績D!見積数13D))</f>
        <v/>
      </c>
      <c r="H517" s="50" t="str">
        <f t="shared" ref="H517:H580" si="25">IF(F517="","",IF(F517=0,"c",IF(G517&gt;0,I517,"b")))</f>
        <v/>
      </c>
      <c r="I517" s="58" t="str">
        <f t="shared" ref="I517:I580" si="26">IF(G517="","",IF(G517&gt;=12,"sa",IF(G517&gt;=6,"aa",IF(G517&gt;=2,"ba",IF(G517=1,"ca","")))))</f>
        <v/>
      </c>
    </row>
    <row r="518" spans="1:9" x14ac:dyDescent="0.45">
      <c r="A518" s="44" t="str">
        <f t="shared" si="24"/>
        <v/>
      </c>
      <c r="B518" s="40" t="str">
        <f>IF(顧客!B516&lt;&gt;"",顧客!B516,"")</f>
        <v/>
      </c>
      <c r="C518" s="42" t="str">
        <f>IF(顧客!C516&lt;&gt;0,顧客!C516,"")</f>
        <v/>
      </c>
      <c r="D518" s="41" t="str">
        <f>IF(顧客!E516&lt;&gt;0,顧客!E516,"")</f>
        <v/>
      </c>
      <c r="E518" s="41" t="str">
        <f>IF(顧客!F516&lt;&gt;0,顧客!F516,"")</f>
        <v/>
      </c>
      <c r="F518" s="43" t="str">
        <f>IF(D518="","",SUMIF(見積D!ナンバーD,$D518,見積D!見積数D))</f>
        <v/>
      </c>
      <c r="G518" s="43" t="str">
        <f>IF(D518="","",SUMIF(実績D!ナンバー13D,$D518,実績D!見積数13D))</f>
        <v/>
      </c>
      <c r="H518" s="50" t="str">
        <f t="shared" si="25"/>
        <v/>
      </c>
      <c r="I518" s="58" t="str">
        <f t="shared" si="26"/>
        <v/>
      </c>
    </row>
    <row r="519" spans="1:9" x14ac:dyDescent="0.45">
      <c r="A519" s="44" t="str">
        <f t="shared" si="24"/>
        <v/>
      </c>
      <c r="B519" s="40" t="str">
        <f>IF(顧客!B517&lt;&gt;"",顧客!B517,"")</f>
        <v/>
      </c>
      <c r="C519" s="42" t="str">
        <f>IF(顧客!C517&lt;&gt;0,顧客!C517,"")</f>
        <v/>
      </c>
      <c r="D519" s="41" t="str">
        <f>IF(顧客!E517&lt;&gt;0,顧客!E517,"")</f>
        <v/>
      </c>
      <c r="E519" s="41" t="str">
        <f>IF(顧客!F517&lt;&gt;0,顧客!F517,"")</f>
        <v/>
      </c>
      <c r="F519" s="43" t="str">
        <f>IF(D519="","",SUMIF(見積D!ナンバーD,$D519,見積D!見積数D))</f>
        <v/>
      </c>
      <c r="G519" s="43" t="str">
        <f>IF(D519="","",SUMIF(実績D!ナンバー13D,$D519,実績D!見積数13D))</f>
        <v/>
      </c>
      <c r="H519" s="50" t="str">
        <f t="shared" si="25"/>
        <v/>
      </c>
      <c r="I519" s="58" t="str">
        <f t="shared" si="26"/>
        <v/>
      </c>
    </row>
    <row r="520" spans="1:9" x14ac:dyDescent="0.45">
      <c r="A520" s="44" t="str">
        <f t="shared" si="24"/>
        <v/>
      </c>
      <c r="B520" s="40" t="str">
        <f>IF(顧客!B518&lt;&gt;"",顧客!B518,"")</f>
        <v/>
      </c>
      <c r="C520" s="42" t="str">
        <f>IF(顧客!C518&lt;&gt;0,顧客!C518,"")</f>
        <v/>
      </c>
      <c r="D520" s="41" t="str">
        <f>IF(顧客!E518&lt;&gt;0,顧客!E518,"")</f>
        <v/>
      </c>
      <c r="E520" s="41" t="str">
        <f>IF(顧客!F518&lt;&gt;0,顧客!F518,"")</f>
        <v/>
      </c>
      <c r="F520" s="43" t="str">
        <f>IF(D520="","",SUMIF(見積D!ナンバーD,$D520,見積D!見積数D))</f>
        <v/>
      </c>
      <c r="G520" s="43" t="str">
        <f>IF(D520="","",SUMIF(実績D!ナンバー13D,$D520,実績D!見積数13D))</f>
        <v/>
      </c>
      <c r="H520" s="50" t="str">
        <f t="shared" si="25"/>
        <v/>
      </c>
      <c r="I520" s="58" t="str">
        <f t="shared" si="26"/>
        <v/>
      </c>
    </row>
    <row r="521" spans="1:9" x14ac:dyDescent="0.45">
      <c r="A521" s="44" t="str">
        <f t="shared" si="24"/>
        <v/>
      </c>
      <c r="B521" s="40" t="str">
        <f>IF(顧客!B519&lt;&gt;"",顧客!B519,"")</f>
        <v/>
      </c>
      <c r="C521" s="42" t="str">
        <f>IF(顧客!C519&lt;&gt;0,顧客!C519,"")</f>
        <v/>
      </c>
      <c r="D521" s="41" t="str">
        <f>IF(顧客!E519&lt;&gt;0,顧客!E519,"")</f>
        <v/>
      </c>
      <c r="E521" s="41" t="str">
        <f>IF(顧客!F519&lt;&gt;0,顧客!F519,"")</f>
        <v/>
      </c>
      <c r="F521" s="43" t="str">
        <f>IF(D521="","",SUMIF(見積D!ナンバーD,$D521,見積D!見積数D))</f>
        <v/>
      </c>
      <c r="G521" s="43" t="str">
        <f>IF(D521="","",SUMIF(実績D!ナンバー13D,$D521,実績D!見積数13D))</f>
        <v/>
      </c>
      <c r="H521" s="50" t="str">
        <f t="shared" si="25"/>
        <v/>
      </c>
      <c r="I521" s="58" t="str">
        <f t="shared" si="26"/>
        <v/>
      </c>
    </row>
    <row r="522" spans="1:9" x14ac:dyDescent="0.45">
      <c r="A522" s="44" t="str">
        <f t="shared" si="24"/>
        <v/>
      </c>
      <c r="B522" s="40" t="str">
        <f>IF(顧客!B520&lt;&gt;"",顧客!B520,"")</f>
        <v/>
      </c>
      <c r="C522" s="42" t="str">
        <f>IF(顧客!C520&lt;&gt;0,顧客!C520,"")</f>
        <v/>
      </c>
      <c r="D522" s="41" t="str">
        <f>IF(顧客!E520&lt;&gt;0,顧客!E520,"")</f>
        <v/>
      </c>
      <c r="E522" s="41" t="str">
        <f>IF(顧客!F520&lt;&gt;0,顧客!F520,"")</f>
        <v/>
      </c>
      <c r="F522" s="43" t="str">
        <f>IF(D522="","",SUMIF(見積D!ナンバーD,$D522,見積D!見積数D))</f>
        <v/>
      </c>
      <c r="G522" s="43" t="str">
        <f>IF(D522="","",SUMIF(実績D!ナンバー13D,$D522,実績D!見積数13D))</f>
        <v/>
      </c>
      <c r="H522" s="50" t="str">
        <f t="shared" si="25"/>
        <v/>
      </c>
      <c r="I522" s="58" t="str">
        <f t="shared" si="26"/>
        <v/>
      </c>
    </row>
    <row r="523" spans="1:9" x14ac:dyDescent="0.45">
      <c r="A523" s="44" t="str">
        <f t="shared" si="24"/>
        <v/>
      </c>
      <c r="B523" s="40" t="str">
        <f>IF(顧客!B521&lt;&gt;"",顧客!B521,"")</f>
        <v/>
      </c>
      <c r="C523" s="42" t="str">
        <f>IF(顧客!C521&lt;&gt;0,顧客!C521,"")</f>
        <v/>
      </c>
      <c r="D523" s="41" t="str">
        <f>IF(顧客!E521&lt;&gt;0,顧客!E521,"")</f>
        <v/>
      </c>
      <c r="E523" s="41" t="str">
        <f>IF(顧客!F521&lt;&gt;0,顧客!F521,"")</f>
        <v/>
      </c>
      <c r="F523" s="43" t="str">
        <f>IF(D523="","",SUMIF(見積D!ナンバーD,$D523,見積D!見積数D))</f>
        <v/>
      </c>
      <c r="G523" s="43" t="str">
        <f>IF(D523="","",SUMIF(実績D!ナンバー13D,$D523,実績D!見積数13D))</f>
        <v/>
      </c>
      <c r="H523" s="50" t="str">
        <f t="shared" si="25"/>
        <v/>
      </c>
      <c r="I523" s="58" t="str">
        <f t="shared" si="26"/>
        <v/>
      </c>
    </row>
    <row r="524" spans="1:9" x14ac:dyDescent="0.45">
      <c r="A524" s="44" t="str">
        <f t="shared" si="24"/>
        <v/>
      </c>
      <c r="B524" s="40" t="str">
        <f>IF(顧客!B522&lt;&gt;"",顧客!B522,"")</f>
        <v/>
      </c>
      <c r="C524" s="42" t="str">
        <f>IF(顧客!C522&lt;&gt;0,顧客!C522,"")</f>
        <v/>
      </c>
      <c r="D524" s="41" t="str">
        <f>IF(顧客!E522&lt;&gt;0,顧客!E522,"")</f>
        <v/>
      </c>
      <c r="E524" s="41" t="str">
        <f>IF(顧客!F522&lt;&gt;0,顧客!F522,"")</f>
        <v/>
      </c>
      <c r="F524" s="43" t="str">
        <f>IF(D524="","",SUMIF(見積D!ナンバーD,$D524,見積D!見積数D))</f>
        <v/>
      </c>
      <c r="G524" s="43" t="str">
        <f>IF(D524="","",SUMIF(実績D!ナンバー13D,$D524,実績D!見積数13D))</f>
        <v/>
      </c>
      <c r="H524" s="50" t="str">
        <f t="shared" si="25"/>
        <v/>
      </c>
      <c r="I524" s="58" t="str">
        <f t="shared" si="26"/>
        <v/>
      </c>
    </row>
    <row r="525" spans="1:9" x14ac:dyDescent="0.45">
      <c r="A525" s="44" t="str">
        <f t="shared" si="24"/>
        <v/>
      </c>
      <c r="B525" s="40" t="str">
        <f>IF(顧客!B523&lt;&gt;"",顧客!B523,"")</f>
        <v/>
      </c>
      <c r="C525" s="42" t="str">
        <f>IF(顧客!C523&lt;&gt;0,顧客!C523,"")</f>
        <v/>
      </c>
      <c r="D525" s="41" t="str">
        <f>IF(顧客!E523&lt;&gt;0,顧客!E523,"")</f>
        <v/>
      </c>
      <c r="E525" s="41" t="str">
        <f>IF(顧客!F523&lt;&gt;0,顧客!F523,"")</f>
        <v/>
      </c>
      <c r="F525" s="43" t="str">
        <f>IF(D525="","",SUMIF(見積D!ナンバーD,$D525,見積D!見積数D))</f>
        <v/>
      </c>
      <c r="G525" s="43" t="str">
        <f>IF(D525="","",SUMIF(実績D!ナンバー13D,$D525,実績D!見積数13D))</f>
        <v/>
      </c>
      <c r="H525" s="50" t="str">
        <f t="shared" si="25"/>
        <v/>
      </c>
      <c r="I525" s="58" t="str">
        <f t="shared" si="26"/>
        <v/>
      </c>
    </row>
    <row r="526" spans="1:9" x14ac:dyDescent="0.45">
      <c r="A526" s="44" t="str">
        <f t="shared" si="24"/>
        <v/>
      </c>
      <c r="B526" s="40" t="str">
        <f>IF(顧客!B524&lt;&gt;"",顧客!B524,"")</f>
        <v/>
      </c>
      <c r="C526" s="42" t="str">
        <f>IF(顧客!C524&lt;&gt;0,顧客!C524,"")</f>
        <v/>
      </c>
      <c r="D526" s="41" t="str">
        <f>IF(顧客!E524&lt;&gt;0,顧客!E524,"")</f>
        <v/>
      </c>
      <c r="E526" s="41" t="str">
        <f>IF(顧客!F524&lt;&gt;0,顧客!F524,"")</f>
        <v/>
      </c>
      <c r="F526" s="43" t="str">
        <f>IF(D526="","",SUMIF(見積D!ナンバーD,$D526,見積D!見積数D))</f>
        <v/>
      </c>
      <c r="G526" s="43" t="str">
        <f>IF(D526="","",SUMIF(実績D!ナンバー13D,$D526,実績D!見積数13D))</f>
        <v/>
      </c>
      <c r="H526" s="50" t="str">
        <f t="shared" si="25"/>
        <v/>
      </c>
      <c r="I526" s="58" t="str">
        <f t="shared" si="26"/>
        <v/>
      </c>
    </row>
    <row r="527" spans="1:9" x14ac:dyDescent="0.45">
      <c r="A527" s="44" t="str">
        <f t="shared" si="24"/>
        <v/>
      </c>
      <c r="B527" s="40" t="str">
        <f>IF(顧客!B525&lt;&gt;"",顧客!B525,"")</f>
        <v/>
      </c>
      <c r="C527" s="42" t="str">
        <f>IF(顧客!C525&lt;&gt;0,顧客!C525,"")</f>
        <v/>
      </c>
      <c r="D527" s="41" t="str">
        <f>IF(顧客!E525&lt;&gt;0,顧客!E525,"")</f>
        <v/>
      </c>
      <c r="E527" s="41" t="str">
        <f>IF(顧客!F525&lt;&gt;0,顧客!F525,"")</f>
        <v/>
      </c>
      <c r="F527" s="43" t="str">
        <f>IF(D527="","",SUMIF(見積D!ナンバーD,$D527,見積D!見積数D))</f>
        <v/>
      </c>
      <c r="G527" s="43" t="str">
        <f>IF(D527="","",SUMIF(実績D!ナンバー13D,$D527,実績D!見積数13D))</f>
        <v/>
      </c>
      <c r="H527" s="50" t="str">
        <f t="shared" si="25"/>
        <v/>
      </c>
      <c r="I527" s="58" t="str">
        <f t="shared" si="26"/>
        <v/>
      </c>
    </row>
    <row r="528" spans="1:9" x14ac:dyDescent="0.45">
      <c r="A528" s="44" t="str">
        <f t="shared" si="24"/>
        <v/>
      </c>
      <c r="B528" s="40" t="str">
        <f>IF(顧客!B526&lt;&gt;"",顧客!B526,"")</f>
        <v/>
      </c>
      <c r="C528" s="42" t="str">
        <f>IF(顧客!C526&lt;&gt;0,顧客!C526,"")</f>
        <v/>
      </c>
      <c r="D528" s="41" t="str">
        <f>IF(顧客!E526&lt;&gt;0,顧客!E526,"")</f>
        <v/>
      </c>
      <c r="E528" s="41" t="str">
        <f>IF(顧客!F526&lt;&gt;0,顧客!F526,"")</f>
        <v/>
      </c>
      <c r="F528" s="43" t="str">
        <f>IF(D528="","",SUMIF(見積D!ナンバーD,$D528,見積D!見積数D))</f>
        <v/>
      </c>
      <c r="G528" s="43" t="str">
        <f>IF(D528="","",SUMIF(実績D!ナンバー13D,$D528,実績D!見積数13D))</f>
        <v/>
      </c>
      <c r="H528" s="50" t="str">
        <f t="shared" si="25"/>
        <v/>
      </c>
      <c r="I528" s="58" t="str">
        <f t="shared" si="26"/>
        <v/>
      </c>
    </row>
    <row r="529" spans="1:9" x14ac:dyDescent="0.45">
      <c r="A529" s="44" t="str">
        <f t="shared" si="24"/>
        <v/>
      </c>
      <c r="B529" s="40" t="str">
        <f>IF(顧客!B527&lt;&gt;"",顧客!B527,"")</f>
        <v/>
      </c>
      <c r="C529" s="42" t="str">
        <f>IF(顧客!C527&lt;&gt;0,顧客!C527,"")</f>
        <v/>
      </c>
      <c r="D529" s="41" t="str">
        <f>IF(顧客!E527&lt;&gt;0,顧客!E527,"")</f>
        <v/>
      </c>
      <c r="E529" s="41" t="str">
        <f>IF(顧客!F527&lt;&gt;0,顧客!F527,"")</f>
        <v/>
      </c>
      <c r="F529" s="43" t="str">
        <f>IF(D529="","",SUMIF(見積D!ナンバーD,$D529,見積D!見積数D))</f>
        <v/>
      </c>
      <c r="G529" s="43" t="str">
        <f>IF(D529="","",SUMIF(実績D!ナンバー13D,$D529,実績D!見積数13D))</f>
        <v/>
      </c>
      <c r="H529" s="50" t="str">
        <f t="shared" si="25"/>
        <v/>
      </c>
      <c r="I529" s="58" t="str">
        <f t="shared" si="26"/>
        <v/>
      </c>
    </row>
    <row r="530" spans="1:9" x14ac:dyDescent="0.45">
      <c r="A530" s="44" t="str">
        <f t="shared" si="24"/>
        <v/>
      </c>
      <c r="B530" s="40" t="str">
        <f>IF(顧客!B528&lt;&gt;"",顧客!B528,"")</f>
        <v/>
      </c>
      <c r="C530" s="42" t="str">
        <f>IF(顧客!C528&lt;&gt;0,顧客!C528,"")</f>
        <v/>
      </c>
      <c r="D530" s="41" t="str">
        <f>IF(顧客!E528&lt;&gt;0,顧客!E528,"")</f>
        <v/>
      </c>
      <c r="E530" s="41" t="str">
        <f>IF(顧客!F528&lt;&gt;0,顧客!F528,"")</f>
        <v/>
      </c>
      <c r="F530" s="43" t="str">
        <f>IF(D530="","",SUMIF(見積D!ナンバーD,$D530,見積D!見積数D))</f>
        <v/>
      </c>
      <c r="G530" s="43" t="str">
        <f>IF(D530="","",SUMIF(実績D!ナンバー13D,$D530,実績D!見積数13D))</f>
        <v/>
      </c>
      <c r="H530" s="50" t="str">
        <f t="shared" si="25"/>
        <v/>
      </c>
      <c r="I530" s="58" t="str">
        <f t="shared" si="26"/>
        <v/>
      </c>
    </row>
    <row r="531" spans="1:9" x14ac:dyDescent="0.45">
      <c r="A531" s="44" t="str">
        <f t="shared" si="24"/>
        <v/>
      </c>
      <c r="B531" s="40" t="str">
        <f>IF(顧客!B529&lt;&gt;"",顧客!B529,"")</f>
        <v/>
      </c>
      <c r="C531" s="42" t="str">
        <f>IF(顧客!C529&lt;&gt;0,顧客!C529,"")</f>
        <v/>
      </c>
      <c r="D531" s="41" t="str">
        <f>IF(顧客!E529&lt;&gt;0,顧客!E529,"")</f>
        <v/>
      </c>
      <c r="E531" s="41" t="str">
        <f>IF(顧客!F529&lt;&gt;0,顧客!F529,"")</f>
        <v/>
      </c>
      <c r="F531" s="43" t="str">
        <f>IF(D531="","",SUMIF(見積D!ナンバーD,$D531,見積D!見積数D))</f>
        <v/>
      </c>
      <c r="G531" s="43" t="str">
        <f>IF(D531="","",SUMIF(実績D!ナンバー13D,$D531,実績D!見積数13D))</f>
        <v/>
      </c>
      <c r="H531" s="50" t="str">
        <f t="shared" si="25"/>
        <v/>
      </c>
      <c r="I531" s="58" t="str">
        <f t="shared" si="26"/>
        <v/>
      </c>
    </row>
    <row r="532" spans="1:9" x14ac:dyDescent="0.45">
      <c r="A532" s="44" t="str">
        <f t="shared" si="24"/>
        <v/>
      </c>
      <c r="B532" s="40" t="str">
        <f>IF(顧客!B530&lt;&gt;"",顧客!B530,"")</f>
        <v/>
      </c>
      <c r="C532" s="42" t="str">
        <f>IF(顧客!C530&lt;&gt;0,顧客!C530,"")</f>
        <v/>
      </c>
      <c r="D532" s="41" t="str">
        <f>IF(顧客!E530&lt;&gt;0,顧客!E530,"")</f>
        <v/>
      </c>
      <c r="E532" s="41" t="str">
        <f>IF(顧客!F530&lt;&gt;0,顧客!F530,"")</f>
        <v/>
      </c>
      <c r="F532" s="43" t="str">
        <f>IF(D532="","",SUMIF(見積D!ナンバーD,$D532,見積D!見積数D))</f>
        <v/>
      </c>
      <c r="G532" s="43" t="str">
        <f>IF(D532="","",SUMIF(実績D!ナンバー13D,$D532,実績D!見積数13D))</f>
        <v/>
      </c>
      <c r="H532" s="50" t="str">
        <f t="shared" si="25"/>
        <v/>
      </c>
      <c r="I532" s="58" t="str">
        <f t="shared" si="26"/>
        <v/>
      </c>
    </row>
    <row r="533" spans="1:9" x14ac:dyDescent="0.45">
      <c r="A533" s="44" t="str">
        <f t="shared" si="24"/>
        <v/>
      </c>
      <c r="B533" s="40" t="str">
        <f>IF(顧客!B531&lt;&gt;"",顧客!B531,"")</f>
        <v/>
      </c>
      <c r="C533" s="42" t="str">
        <f>IF(顧客!C531&lt;&gt;0,顧客!C531,"")</f>
        <v/>
      </c>
      <c r="D533" s="41" t="str">
        <f>IF(顧客!E531&lt;&gt;0,顧客!E531,"")</f>
        <v/>
      </c>
      <c r="E533" s="41" t="str">
        <f>IF(顧客!F531&lt;&gt;0,顧客!F531,"")</f>
        <v/>
      </c>
      <c r="F533" s="43" t="str">
        <f>IF(D533="","",SUMIF(見積D!ナンバーD,$D533,見積D!見積数D))</f>
        <v/>
      </c>
      <c r="G533" s="43" t="str">
        <f>IF(D533="","",SUMIF(実績D!ナンバー13D,$D533,実績D!見積数13D))</f>
        <v/>
      </c>
      <c r="H533" s="50" t="str">
        <f t="shared" si="25"/>
        <v/>
      </c>
      <c r="I533" s="58" t="str">
        <f t="shared" si="26"/>
        <v/>
      </c>
    </row>
    <row r="534" spans="1:9" x14ac:dyDescent="0.45">
      <c r="A534" s="44" t="str">
        <f t="shared" si="24"/>
        <v/>
      </c>
      <c r="B534" s="40" t="str">
        <f>IF(顧客!B532&lt;&gt;"",顧客!B532,"")</f>
        <v/>
      </c>
      <c r="C534" s="42" t="str">
        <f>IF(顧客!C532&lt;&gt;0,顧客!C532,"")</f>
        <v/>
      </c>
      <c r="D534" s="41" t="str">
        <f>IF(顧客!E532&lt;&gt;0,顧客!E532,"")</f>
        <v/>
      </c>
      <c r="E534" s="41" t="str">
        <f>IF(顧客!F532&lt;&gt;0,顧客!F532,"")</f>
        <v/>
      </c>
      <c r="F534" s="43" t="str">
        <f>IF(D534="","",SUMIF(見積D!ナンバーD,$D534,見積D!見積数D))</f>
        <v/>
      </c>
      <c r="G534" s="43" t="str">
        <f>IF(D534="","",SUMIF(実績D!ナンバー13D,$D534,実績D!見積数13D))</f>
        <v/>
      </c>
      <c r="H534" s="50" t="str">
        <f t="shared" si="25"/>
        <v/>
      </c>
      <c r="I534" s="58" t="str">
        <f t="shared" si="26"/>
        <v/>
      </c>
    </row>
    <row r="535" spans="1:9" x14ac:dyDescent="0.45">
      <c r="A535" s="44" t="str">
        <f t="shared" si="24"/>
        <v/>
      </c>
      <c r="B535" s="40" t="str">
        <f>IF(顧客!B533&lt;&gt;"",顧客!B533,"")</f>
        <v/>
      </c>
      <c r="C535" s="42" t="str">
        <f>IF(顧客!C533&lt;&gt;0,顧客!C533,"")</f>
        <v/>
      </c>
      <c r="D535" s="41" t="str">
        <f>IF(顧客!E533&lt;&gt;0,顧客!E533,"")</f>
        <v/>
      </c>
      <c r="E535" s="41" t="str">
        <f>IF(顧客!F533&lt;&gt;0,顧客!F533,"")</f>
        <v/>
      </c>
      <c r="F535" s="43" t="str">
        <f>IF(D535="","",SUMIF(見積D!ナンバーD,$D535,見積D!見積数D))</f>
        <v/>
      </c>
      <c r="G535" s="43" t="str">
        <f>IF(D535="","",SUMIF(実績D!ナンバー13D,$D535,実績D!見積数13D))</f>
        <v/>
      </c>
      <c r="H535" s="50" t="str">
        <f t="shared" si="25"/>
        <v/>
      </c>
      <c r="I535" s="58" t="str">
        <f t="shared" si="26"/>
        <v/>
      </c>
    </row>
    <row r="536" spans="1:9" x14ac:dyDescent="0.45">
      <c r="A536" s="44" t="str">
        <f t="shared" si="24"/>
        <v/>
      </c>
      <c r="B536" s="40" t="str">
        <f>IF(顧客!B534&lt;&gt;"",顧客!B534,"")</f>
        <v/>
      </c>
      <c r="C536" s="42" t="str">
        <f>IF(顧客!C534&lt;&gt;0,顧客!C534,"")</f>
        <v/>
      </c>
      <c r="D536" s="41" t="str">
        <f>IF(顧客!E534&lt;&gt;0,顧客!E534,"")</f>
        <v/>
      </c>
      <c r="E536" s="41" t="str">
        <f>IF(顧客!F534&lt;&gt;0,顧客!F534,"")</f>
        <v/>
      </c>
      <c r="F536" s="43" t="str">
        <f>IF(D536="","",SUMIF(見積D!ナンバーD,$D536,見積D!見積数D))</f>
        <v/>
      </c>
      <c r="G536" s="43" t="str">
        <f>IF(D536="","",SUMIF(実績D!ナンバー13D,$D536,実績D!見積数13D))</f>
        <v/>
      </c>
      <c r="H536" s="50" t="str">
        <f t="shared" si="25"/>
        <v/>
      </c>
      <c r="I536" s="58" t="str">
        <f t="shared" si="26"/>
        <v/>
      </c>
    </row>
    <row r="537" spans="1:9" x14ac:dyDescent="0.45">
      <c r="A537" s="44" t="str">
        <f t="shared" si="24"/>
        <v/>
      </c>
      <c r="B537" s="40" t="str">
        <f>IF(顧客!B535&lt;&gt;"",顧客!B535,"")</f>
        <v/>
      </c>
      <c r="C537" s="42" t="str">
        <f>IF(顧客!C535&lt;&gt;0,顧客!C535,"")</f>
        <v/>
      </c>
      <c r="D537" s="41" t="str">
        <f>IF(顧客!E535&lt;&gt;0,顧客!E535,"")</f>
        <v/>
      </c>
      <c r="E537" s="41" t="str">
        <f>IF(顧客!F535&lt;&gt;0,顧客!F535,"")</f>
        <v/>
      </c>
      <c r="F537" s="43" t="str">
        <f>IF(D537="","",SUMIF(見積D!ナンバーD,$D537,見積D!見積数D))</f>
        <v/>
      </c>
      <c r="G537" s="43" t="str">
        <f>IF(D537="","",SUMIF(実績D!ナンバー13D,$D537,実績D!見積数13D))</f>
        <v/>
      </c>
      <c r="H537" s="50" t="str">
        <f t="shared" si="25"/>
        <v/>
      </c>
      <c r="I537" s="58" t="str">
        <f t="shared" si="26"/>
        <v/>
      </c>
    </row>
    <row r="538" spans="1:9" x14ac:dyDescent="0.45">
      <c r="A538" s="44" t="str">
        <f t="shared" si="24"/>
        <v/>
      </c>
      <c r="B538" s="40" t="str">
        <f>IF(顧客!B536&lt;&gt;"",顧客!B536,"")</f>
        <v/>
      </c>
      <c r="C538" s="42" t="str">
        <f>IF(顧客!C536&lt;&gt;0,顧客!C536,"")</f>
        <v/>
      </c>
      <c r="D538" s="41" t="str">
        <f>IF(顧客!E536&lt;&gt;0,顧客!E536,"")</f>
        <v/>
      </c>
      <c r="E538" s="41" t="str">
        <f>IF(顧客!F536&lt;&gt;0,顧客!F536,"")</f>
        <v/>
      </c>
      <c r="F538" s="43" t="str">
        <f>IF(D538="","",SUMIF(見積D!ナンバーD,$D538,見積D!見積数D))</f>
        <v/>
      </c>
      <c r="G538" s="43" t="str">
        <f>IF(D538="","",SUMIF(実績D!ナンバー13D,$D538,実績D!見積数13D))</f>
        <v/>
      </c>
      <c r="H538" s="50" t="str">
        <f t="shared" si="25"/>
        <v/>
      </c>
      <c r="I538" s="58" t="str">
        <f t="shared" si="26"/>
        <v/>
      </c>
    </row>
    <row r="539" spans="1:9" x14ac:dyDescent="0.45">
      <c r="A539" s="44" t="str">
        <f t="shared" si="24"/>
        <v/>
      </c>
      <c r="B539" s="40" t="str">
        <f>IF(顧客!B537&lt;&gt;"",顧客!B537,"")</f>
        <v/>
      </c>
      <c r="C539" s="42" t="str">
        <f>IF(顧客!C537&lt;&gt;0,顧客!C537,"")</f>
        <v/>
      </c>
      <c r="D539" s="41" t="str">
        <f>IF(顧客!E537&lt;&gt;0,顧客!E537,"")</f>
        <v/>
      </c>
      <c r="E539" s="41" t="str">
        <f>IF(顧客!F537&lt;&gt;0,顧客!F537,"")</f>
        <v/>
      </c>
      <c r="F539" s="43" t="str">
        <f>IF(D539="","",SUMIF(見積D!ナンバーD,$D539,見積D!見積数D))</f>
        <v/>
      </c>
      <c r="G539" s="43" t="str">
        <f>IF(D539="","",SUMIF(実績D!ナンバー13D,$D539,実績D!見積数13D))</f>
        <v/>
      </c>
      <c r="H539" s="50" t="str">
        <f t="shared" si="25"/>
        <v/>
      </c>
      <c r="I539" s="58" t="str">
        <f t="shared" si="26"/>
        <v/>
      </c>
    </row>
    <row r="540" spans="1:9" x14ac:dyDescent="0.45">
      <c r="A540" s="44" t="str">
        <f t="shared" si="24"/>
        <v/>
      </c>
      <c r="B540" s="40" t="str">
        <f>IF(顧客!B538&lt;&gt;"",顧客!B538,"")</f>
        <v/>
      </c>
      <c r="C540" s="42" t="str">
        <f>IF(顧客!C538&lt;&gt;0,顧客!C538,"")</f>
        <v/>
      </c>
      <c r="D540" s="41" t="str">
        <f>IF(顧客!E538&lt;&gt;0,顧客!E538,"")</f>
        <v/>
      </c>
      <c r="E540" s="41" t="str">
        <f>IF(顧客!F538&lt;&gt;0,顧客!F538,"")</f>
        <v/>
      </c>
      <c r="F540" s="43" t="str">
        <f>IF(D540="","",SUMIF(見積D!ナンバーD,$D540,見積D!見積数D))</f>
        <v/>
      </c>
      <c r="G540" s="43" t="str">
        <f>IF(D540="","",SUMIF(実績D!ナンバー13D,$D540,実績D!見積数13D))</f>
        <v/>
      </c>
      <c r="H540" s="50" t="str">
        <f t="shared" si="25"/>
        <v/>
      </c>
      <c r="I540" s="58" t="str">
        <f t="shared" si="26"/>
        <v/>
      </c>
    </row>
    <row r="541" spans="1:9" x14ac:dyDescent="0.45">
      <c r="A541" s="44" t="str">
        <f t="shared" si="24"/>
        <v/>
      </c>
      <c r="B541" s="40" t="str">
        <f>IF(顧客!B539&lt;&gt;"",顧客!B539,"")</f>
        <v/>
      </c>
      <c r="C541" s="42" t="str">
        <f>IF(顧客!C539&lt;&gt;0,顧客!C539,"")</f>
        <v/>
      </c>
      <c r="D541" s="41" t="str">
        <f>IF(顧客!E539&lt;&gt;0,顧客!E539,"")</f>
        <v/>
      </c>
      <c r="E541" s="41" t="str">
        <f>IF(顧客!F539&lt;&gt;0,顧客!F539,"")</f>
        <v/>
      </c>
      <c r="F541" s="43" t="str">
        <f>IF(D541="","",SUMIF(見積D!ナンバーD,$D541,見積D!見積数D))</f>
        <v/>
      </c>
      <c r="G541" s="43" t="str">
        <f>IF(D541="","",SUMIF(実績D!ナンバー13D,$D541,実績D!見積数13D))</f>
        <v/>
      </c>
      <c r="H541" s="50" t="str">
        <f t="shared" si="25"/>
        <v/>
      </c>
      <c r="I541" s="58" t="str">
        <f t="shared" si="26"/>
        <v/>
      </c>
    </row>
    <row r="542" spans="1:9" x14ac:dyDescent="0.45">
      <c r="A542" s="44" t="str">
        <f t="shared" si="24"/>
        <v/>
      </c>
      <c r="B542" s="40" t="str">
        <f>IF(顧客!B540&lt;&gt;"",顧客!B540,"")</f>
        <v/>
      </c>
      <c r="C542" s="42" t="str">
        <f>IF(顧客!C540&lt;&gt;0,顧客!C540,"")</f>
        <v/>
      </c>
      <c r="D542" s="41" t="str">
        <f>IF(顧客!E540&lt;&gt;0,顧客!E540,"")</f>
        <v/>
      </c>
      <c r="E542" s="41" t="str">
        <f>IF(顧客!F540&lt;&gt;0,顧客!F540,"")</f>
        <v/>
      </c>
      <c r="F542" s="43" t="str">
        <f>IF(D542="","",SUMIF(見積D!ナンバーD,$D542,見積D!見積数D))</f>
        <v/>
      </c>
      <c r="G542" s="43" t="str">
        <f>IF(D542="","",SUMIF(実績D!ナンバー13D,$D542,実績D!見積数13D))</f>
        <v/>
      </c>
      <c r="H542" s="50" t="str">
        <f t="shared" si="25"/>
        <v/>
      </c>
      <c r="I542" s="58" t="str">
        <f t="shared" si="26"/>
        <v/>
      </c>
    </row>
    <row r="543" spans="1:9" x14ac:dyDescent="0.45">
      <c r="A543" s="44" t="str">
        <f t="shared" si="24"/>
        <v/>
      </c>
      <c r="B543" s="40" t="str">
        <f>IF(顧客!B541&lt;&gt;"",顧客!B541,"")</f>
        <v/>
      </c>
      <c r="C543" s="42" t="str">
        <f>IF(顧客!C541&lt;&gt;0,顧客!C541,"")</f>
        <v/>
      </c>
      <c r="D543" s="41" t="str">
        <f>IF(顧客!E541&lt;&gt;0,顧客!E541,"")</f>
        <v/>
      </c>
      <c r="E543" s="41" t="str">
        <f>IF(顧客!F541&lt;&gt;0,顧客!F541,"")</f>
        <v/>
      </c>
      <c r="F543" s="43" t="str">
        <f>IF(D543="","",SUMIF(見積D!ナンバーD,$D543,見積D!見積数D))</f>
        <v/>
      </c>
      <c r="G543" s="43" t="str">
        <f>IF(D543="","",SUMIF(実績D!ナンバー13D,$D543,実績D!見積数13D))</f>
        <v/>
      </c>
      <c r="H543" s="50" t="str">
        <f t="shared" si="25"/>
        <v/>
      </c>
      <c r="I543" s="58" t="str">
        <f t="shared" si="26"/>
        <v/>
      </c>
    </row>
    <row r="544" spans="1:9" x14ac:dyDescent="0.45">
      <c r="A544" s="44" t="str">
        <f t="shared" si="24"/>
        <v/>
      </c>
      <c r="B544" s="40" t="str">
        <f>IF(顧客!B542&lt;&gt;"",顧客!B542,"")</f>
        <v/>
      </c>
      <c r="C544" s="42" t="str">
        <f>IF(顧客!C542&lt;&gt;0,顧客!C542,"")</f>
        <v/>
      </c>
      <c r="D544" s="41" t="str">
        <f>IF(顧客!E542&lt;&gt;0,顧客!E542,"")</f>
        <v/>
      </c>
      <c r="E544" s="41" t="str">
        <f>IF(顧客!F542&lt;&gt;0,顧客!F542,"")</f>
        <v/>
      </c>
      <c r="F544" s="43" t="str">
        <f>IF(D544="","",SUMIF(見積D!ナンバーD,$D544,見積D!見積数D))</f>
        <v/>
      </c>
      <c r="G544" s="43" t="str">
        <f>IF(D544="","",SUMIF(実績D!ナンバー13D,$D544,実績D!見積数13D))</f>
        <v/>
      </c>
      <c r="H544" s="50" t="str">
        <f t="shared" si="25"/>
        <v/>
      </c>
      <c r="I544" s="58" t="str">
        <f t="shared" si="26"/>
        <v/>
      </c>
    </row>
    <row r="545" spans="1:9" x14ac:dyDescent="0.45">
      <c r="A545" s="44" t="str">
        <f t="shared" si="24"/>
        <v/>
      </c>
      <c r="B545" s="40" t="str">
        <f>IF(顧客!B543&lt;&gt;"",顧客!B543,"")</f>
        <v/>
      </c>
      <c r="C545" s="42" t="str">
        <f>IF(顧客!C543&lt;&gt;0,顧客!C543,"")</f>
        <v/>
      </c>
      <c r="D545" s="41" t="str">
        <f>IF(顧客!E543&lt;&gt;0,顧客!E543,"")</f>
        <v/>
      </c>
      <c r="E545" s="41" t="str">
        <f>IF(顧客!F543&lt;&gt;0,顧客!F543,"")</f>
        <v/>
      </c>
      <c r="F545" s="43" t="str">
        <f>IF(D545="","",SUMIF(見積D!ナンバーD,$D545,見積D!見積数D))</f>
        <v/>
      </c>
      <c r="G545" s="43" t="str">
        <f>IF(D545="","",SUMIF(実績D!ナンバー13D,$D545,実績D!見積数13D))</f>
        <v/>
      </c>
      <c r="H545" s="50" t="str">
        <f t="shared" si="25"/>
        <v/>
      </c>
      <c r="I545" s="58" t="str">
        <f t="shared" si="26"/>
        <v/>
      </c>
    </row>
    <row r="546" spans="1:9" x14ac:dyDescent="0.45">
      <c r="A546" s="44" t="str">
        <f t="shared" si="24"/>
        <v/>
      </c>
      <c r="B546" s="40" t="str">
        <f>IF(顧客!B544&lt;&gt;"",顧客!B544,"")</f>
        <v/>
      </c>
      <c r="C546" s="42" t="str">
        <f>IF(顧客!C544&lt;&gt;0,顧客!C544,"")</f>
        <v/>
      </c>
      <c r="D546" s="41" t="str">
        <f>IF(顧客!E544&lt;&gt;0,顧客!E544,"")</f>
        <v/>
      </c>
      <c r="E546" s="41" t="str">
        <f>IF(顧客!F544&lt;&gt;0,顧客!F544,"")</f>
        <v/>
      </c>
      <c r="F546" s="43" t="str">
        <f>IF(D546="","",SUMIF(見積D!ナンバーD,$D546,見積D!見積数D))</f>
        <v/>
      </c>
      <c r="G546" s="43" t="str">
        <f>IF(D546="","",SUMIF(実績D!ナンバー13D,$D546,実績D!見積数13D))</f>
        <v/>
      </c>
      <c r="H546" s="50" t="str">
        <f t="shared" si="25"/>
        <v/>
      </c>
      <c r="I546" s="58" t="str">
        <f t="shared" si="26"/>
        <v/>
      </c>
    </row>
    <row r="547" spans="1:9" x14ac:dyDescent="0.45">
      <c r="A547" s="44" t="str">
        <f t="shared" si="24"/>
        <v/>
      </c>
      <c r="B547" s="40" t="str">
        <f>IF(顧客!B545&lt;&gt;"",顧客!B545,"")</f>
        <v/>
      </c>
      <c r="C547" s="42" t="str">
        <f>IF(顧客!C545&lt;&gt;0,顧客!C545,"")</f>
        <v/>
      </c>
      <c r="D547" s="41" t="str">
        <f>IF(顧客!E545&lt;&gt;0,顧客!E545,"")</f>
        <v/>
      </c>
      <c r="E547" s="41" t="str">
        <f>IF(顧客!F545&lt;&gt;0,顧客!F545,"")</f>
        <v/>
      </c>
      <c r="F547" s="43" t="str">
        <f>IF(D547="","",SUMIF(見積D!ナンバーD,$D547,見積D!見積数D))</f>
        <v/>
      </c>
      <c r="G547" s="43" t="str">
        <f>IF(D547="","",SUMIF(実績D!ナンバー13D,$D547,実績D!見積数13D))</f>
        <v/>
      </c>
      <c r="H547" s="50" t="str">
        <f t="shared" si="25"/>
        <v/>
      </c>
      <c r="I547" s="58" t="str">
        <f t="shared" si="26"/>
        <v/>
      </c>
    </row>
    <row r="548" spans="1:9" x14ac:dyDescent="0.45">
      <c r="A548" s="44" t="str">
        <f t="shared" si="24"/>
        <v/>
      </c>
      <c r="B548" s="40" t="str">
        <f>IF(顧客!B546&lt;&gt;"",顧客!B546,"")</f>
        <v/>
      </c>
      <c r="C548" s="42" t="str">
        <f>IF(顧客!C546&lt;&gt;0,顧客!C546,"")</f>
        <v/>
      </c>
      <c r="D548" s="41" t="str">
        <f>IF(顧客!E546&lt;&gt;0,顧客!E546,"")</f>
        <v/>
      </c>
      <c r="E548" s="41" t="str">
        <f>IF(顧客!F546&lt;&gt;0,顧客!F546,"")</f>
        <v/>
      </c>
      <c r="F548" s="43" t="str">
        <f>IF(D548="","",SUMIF(見積D!ナンバーD,$D548,見積D!見積数D))</f>
        <v/>
      </c>
      <c r="G548" s="43" t="str">
        <f>IF(D548="","",SUMIF(実績D!ナンバー13D,$D548,実績D!見積数13D))</f>
        <v/>
      </c>
      <c r="H548" s="50" t="str">
        <f t="shared" si="25"/>
        <v/>
      </c>
      <c r="I548" s="58" t="str">
        <f t="shared" si="26"/>
        <v/>
      </c>
    </row>
    <row r="549" spans="1:9" x14ac:dyDescent="0.45">
      <c r="A549" s="44" t="str">
        <f t="shared" si="24"/>
        <v/>
      </c>
      <c r="B549" s="40" t="str">
        <f>IF(顧客!B547&lt;&gt;"",顧客!B547,"")</f>
        <v/>
      </c>
      <c r="C549" s="42" t="str">
        <f>IF(顧客!C547&lt;&gt;0,顧客!C547,"")</f>
        <v/>
      </c>
      <c r="D549" s="41" t="str">
        <f>IF(顧客!E547&lt;&gt;0,顧客!E547,"")</f>
        <v/>
      </c>
      <c r="E549" s="41" t="str">
        <f>IF(顧客!F547&lt;&gt;0,顧客!F547,"")</f>
        <v/>
      </c>
      <c r="F549" s="43" t="str">
        <f>IF(D549="","",SUMIF(見積D!ナンバーD,$D549,見積D!見積数D))</f>
        <v/>
      </c>
      <c r="G549" s="43" t="str">
        <f>IF(D549="","",SUMIF(実績D!ナンバー13D,$D549,実績D!見積数13D))</f>
        <v/>
      </c>
      <c r="H549" s="50" t="str">
        <f t="shared" si="25"/>
        <v/>
      </c>
      <c r="I549" s="58" t="str">
        <f t="shared" si="26"/>
        <v/>
      </c>
    </row>
    <row r="550" spans="1:9" x14ac:dyDescent="0.45">
      <c r="A550" s="44" t="str">
        <f t="shared" si="24"/>
        <v/>
      </c>
      <c r="B550" s="40" t="str">
        <f>IF(顧客!B548&lt;&gt;"",顧客!B548,"")</f>
        <v/>
      </c>
      <c r="C550" s="42" t="str">
        <f>IF(顧客!C548&lt;&gt;0,顧客!C548,"")</f>
        <v/>
      </c>
      <c r="D550" s="41" t="str">
        <f>IF(顧客!E548&lt;&gt;0,顧客!E548,"")</f>
        <v/>
      </c>
      <c r="E550" s="41" t="str">
        <f>IF(顧客!F548&lt;&gt;0,顧客!F548,"")</f>
        <v/>
      </c>
      <c r="F550" s="43" t="str">
        <f>IF(D550="","",SUMIF(見積D!ナンバーD,$D550,見積D!見積数D))</f>
        <v/>
      </c>
      <c r="G550" s="43" t="str">
        <f>IF(D550="","",SUMIF(実績D!ナンバー13D,$D550,実績D!見積数13D))</f>
        <v/>
      </c>
      <c r="H550" s="50" t="str">
        <f t="shared" si="25"/>
        <v/>
      </c>
      <c r="I550" s="58" t="str">
        <f t="shared" si="26"/>
        <v/>
      </c>
    </row>
    <row r="551" spans="1:9" x14ac:dyDescent="0.45">
      <c r="A551" s="44" t="str">
        <f t="shared" si="24"/>
        <v/>
      </c>
      <c r="B551" s="40" t="str">
        <f>IF(顧客!B549&lt;&gt;"",顧客!B549,"")</f>
        <v/>
      </c>
      <c r="C551" s="42" t="str">
        <f>IF(顧客!C549&lt;&gt;0,顧客!C549,"")</f>
        <v/>
      </c>
      <c r="D551" s="41" t="str">
        <f>IF(顧客!E549&lt;&gt;0,顧客!E549,"")</f>
        <v/>
      </c>
      <c r="E551" s="41" t="str">
        <f>IF(顧客!F549&lt;&gt;0,顧客!F549,"")</f>
        <v/>
      </c>
      <c r="F551" s="43" t="str">
        <f>IF(D551="","",SUMIF(見積D!ナンバーD,$D551,見積D!見積数D))</f>
        <v/>
      </c>
      <c r="G551" s="43" t="str">
        <f>IF(D551="","",SUMIF(実績D!ナンバー13D,$D551,実績D!見積数13D))</f>
        <v/>
      </c>
      <c r="H551" s="50" t="str">
        <f t="shared" si="25"/>
        <v/>
      </c>
      <c r="I551" s="58" t="str">
        <f t="shared" si="26"/>
        <v/>
      </c>
    </row>
    <row r="552" spans="1:9" x14ac:dyDescent="0.45">
      <c r="A552" s="44" t="str">
        <f t="shared" si="24"/>
        <v/>
      </c>
      <c r="B552" s="40" t="str">
        <f>IF(顧客!B550&lt;&gt;"",顧客!B550,"")</f>
        <v/>
      </c>
      <c r="C552" s="42" t="str">
        <f>IF(顧客!C550&lt;&gt;0,顧客!C550,"")</f>
        <v/>
      </c>
      <c r="D552" s="41" t="str">
        <f>IF(顧客!E550&lt;&gt;0,顧客!E550,"")</f>
        <v/>
      </c>
      <c r="E552" s="41" t="str">
        <f>IF(顧客!F550&lt;&gt;0,顧客!F550,"")</f>
        <v/>
      </c>
      <c r="F552" s="43" t="str">
        <f>IF(D552="","",SUMIF(見積D!ナンバーD,$D552,見積D!見積数D))</f>
        <v/>
      </c>
      <c r="G552" s="43" t="str">
        <f>IF(D552="","",SUMIF(実績D!ナンバー13D,$D552,実績D!見積数13D))</f>
        <v/>
      </c>
      <c r="H552" s="50" t="str">
        <f t="shared" si="25"/>
        <v/>
      </c>
      <c r="I552" s="58" t="str">
        <f t="shared" si="26"/>
        <v/>
      </c>
    </row>
    <row r="553" spans="1:9" x14ac:dyDescent="0.45">
      <c r="A553" s="44" t="str">
        <f t="shared" si="24"/>
        <v/>
      </c>
      <c r="B553" s="40" t="str">
        <f>IF(顧客!B551&lt;&gt;"",顧客!B551,"")</f>
        <v/>
      </c>
      <c r="C553" s="42" t="str">
        <f>IF(顧客!C551&lt;&gt;0,顧客!C551,"")</f>
        <v/>
      </c>
      <c r="D553" s="41" t="str">
        <f>IF(顧客!E551&lt;&gt;0,顧客!E551,"")</f>
        <v/>
      </c>
      <c r="E553" s="41" t="str">
        <f>IF(顧客!F551&lt;&gt;0,顧客!F551,"")</f>
        <v/>
      </c>
      <c r="F553" s="43" t="str">
        <f>IF(D553="","",SUMIF(見積D!ナンバーD,$D553,見積D!見積数D))</f>
        <v/>
      </c>
      <c r="G553" s="43" t="str">
        <f>IF(D553="","",SUMIF(実績D!ナンバー13D,$D553,実績D!見積数13D))</f>
        <v/>
      </c>
      <c r="H553" s="50" t="str">
        <f t="shared" si="25"/>
        <v/>
      </c>
      <c r="I553" s="58" t="str">
        <f t="shared" si="26"/>
        <v/>
      </c>
    </row>
    <row r="554" spans="1:9" x14ac:dyDescent="0.45">
      <c r="A554" s="44" t="str">
        <f t="shared" si="24"/>
        <v/>
      </c>
      <c r="B554" s="40" t="str">
        <f>IF(顧客!B552&lt;&gt;"",顧客!B552,"")</f>
        <v/>
      </c>
      <c r="C554" s="42" t="str">
        <f>IF(顧客!C552&lt;&gt;0,顧客!C552,"")</f>
        <v/>
      </c>
      <c r="D554" s="41" t="str">
        <f>IF(顧客!E552&lt;&gt;0,顧客!E552,"")</f>
        <v/>
      </c>
      <c r="E554" s="41" t="str">
        <f>IF(顧客!F552&lt;&gt;0,顧客!F552,"")</f>
        <v/>
      </c>
      <c r="F554" s="43" t="str">
        <f>IF(D554="","",SUMIF(見積D!ナンバーD,$D554,見積D!見積数D))</f>
        <v/>
      </c>
      <c r="G554" s="43" t="str">
        <f>IF(D554="","",SUMIF(実績D!ナンバー13D,$D554,実績D!見積数13D))</f>
        <v/>
      </c>
      <c r="H554" s="50" t="str">
        <f t="shared" si="25"/>
        <v/>
      </c>
      <c r="I554" s="58" t="str">
        <f t="shared" si="26"/>
        <v/>
      </c>
    </row>
    <row r="555" spans="1:9" x14ac:dyDescent="0.45">
      <c r="A555" s="44" t="str">
        <f t="shared" si="24"/>
        <v/>
      </c>
      <c r="B555" s="40" t="str">
        <f>IF(顧客!B553&lt;&gt;"",顧客!B553,"")</f>
        <v/>
      </c>
      <c r="C555" s="42" t="str">
        <f>IF(顧客!C553&lt;&gt;0,顧客!C553,"")</f>
        <v/>
      </c>
      <c r="D555" s="41" t="str">
        <f>IF(顧客!E553&lt;&gt;0,顧客!E553,"")</f>
        <v/>
      </c>
      <c r="E555" s="41" t="str">
        <f>IF(顧客!F553&lt;&gt;0,顧客!F553,"")</f>
        <v/>
      </c>
      <c r="F555" s="43" t="str">
        <f>IF(D555="","",SUMIF(見積D!ナンバーD,$D555,見積D!見積数D))</f>
        <v/>
      </c>
      <c r="G555" s="43" t="str">
        <f>IF(D555="","",SUMIF(実績D!ナンバー13D,$D555,実績D!見積数13D))</f>
        <v/>
      </c>
      <c r="H555" s="50" t="str">
        <f t="shared" si="25"/>
        <v/>
      </c>
      <c r="I555" s="58" t="str">
        <f t="shared" si="26"/>
        <v/>
      </c>
    </row>
    <row r="556" spans="1:9" x14ac:dyDescent="0.45">
      <c r="A556" s="44" t="str">
        <f t="shared" si="24"/>
        <v/>
      </c>
      <c r="B556" s="40" t="str">
        <f>IF(顧客!B554&lt;&gt;"",顧客!B554,"")</f>
        <v/>
      </c>
      <c r="C556" s="42" t="str">
        <f>IF(顧客!C554&lt;&gt;0,顧客!C554,"")</f>
        <v/>
      </c>
      <c r="D556" s="41" t="str">
        <f>IF(顧客!E554&lt;&gt;0,顧客!E554,"")</f>
        <v/>
      </c>
      <c r="E556" s="41" t="str">
        <f>IF(顧客!F554&lt;&gt;0,顧客!F554,"")</f>
        <v/>
      </c>
      <c r="F556" s="43" t="str">
        <f>IF(D556="","",SUMIF(見積D!ナンバーD,$D556,見積D!見積数D))</f>
        <v/>
      </c>
      <c r="G556" s="43" t="str">
        <f>IF(D556="","",SUMIF(実績D!ナンバー13D,$D556,実績D!見積数13D))</f>
        <v/>
      </c>
      <c r="H556" s="50" t="str">
        <f t="shared" si="25"/>
        <v/>
      </c>
      <c r="I556" s="58" t="str">
        <f t="shared" si="26"/>
        <v/>
      </c>
    </row>
    <row r="557" spans="1:9" x14ac:dyDescent="0.45">
      <c r="A557" s="44" t="str">
        <f t="shared" si="24"/>
        <v/>
      </c>
      <c r="B557" s="40" t="str">
        <f>IF(顧客!B555&lt;&gt;"",顧客!B555,"")</f>
        <v/>
      </c>
      <c r="C557" s="42" t="str">
        <f>IF(顧客!C555&lt;&gt;0,顧客!C555,"")</f>
        <v/>
      </c>
      <c r="D557" s="41" t="str">
        <f>IF(顧客!E555&lt;&gt;0,顧客!E555,"")</f>
        <v/>
      </c>
      <c r="E557" s="41" t="str">
        <f>IF(顧客!F555&lt;&gt;0,顧客!F555,"")</f>
        <v/>
      </c>
      <c r="F557" s="43" t="str">
        <f>IF(D557="","",SUMIF(見積D!ナンバーD,$D557,見積D!見積数D))</f>
        <v/>
      </c>
      <c r="G557" s="43" t="str">
        <f>IF(D557="","",SUMIF(実績D!ナンバー13D,$D557,実績D!見積数13D))</f>
        <v/>
      </c>
      <c r="H557" s="50" t="str">
        <f t="shared" si="25"/>
        <v/>
      </c>
      <c r="I557" s="58" t="str">
        <f t="shared" si="26"/>
        <v/>
      </c>
    </row>
    <row r="558" spans="1:9" x14ac:dyDescent="0.45">
      <c r="A558" s="44" t="str">
        <f t="shared" si="24"/>
        <v/>
      </c>
      <c r="B558" s="40" t="str">
        <f>IF(顧客!B556&lt;&gt;"",顧客!B556,"")</f>
        <v/>
      </c>
      <c r="C558" s="42" t="str">
        <f>IF(顧客!C556&lt;&gt;0,顧客!C556,"")</f>
        <v/>
      </c>
      <c r="D558" s="41" t="str">
        <f>IF(顧客!E556&lt;&gt;0,顧客!E556,"")</f>
        <v/>
      </c>
      <c r="E558" s="41" t="str">
        <f>IF(顧客!F556&lt;&gt;0,顧客!F556,"")</f>
        <v/>
      </c>
      <c r="F558" s="43" t="str">
        <f>IF(D558="","",SUMIF(見積D!ナンバーD,$D558,見積D!見積数D))</f>
        <v/>
      </c>
      <c r="G558" s="43" t="str">
        <f>IF(D558="","",SUMIF(実績D!ナンバー13D,$D558,実績D!見積数13D))</f>
        <v/>
      </c>
      <c r="H558" s="50" t="str">
        <f t="shared" si="25"/>
        <v/>
      </c>
      <c r="I558" s="58" t="str">
        <f t="shared" si="26"/>
        <v/>
      </c>
    </row>
    <row r="559" spans="1:9" x14ac:dyDescent="0.45">
      <c r="A559" s="44" t="str">
        <f t="shared" si="24"/>
        <v/>
      </c>
      <c r="B559" s="40" t="str">
        <f>IF(顧客!B557&lt;&gt;"",顧客!B557,"")</f>
        <v/>
      </c>
      <c r="C559" s="42" t="str">
        <f>IF(顧客!C557&lt;&gt;0,顧客!C557,"")</f>
        <v/>
      </c>
      <c r="D559" s="41" t="str">
        <f>IF(顧客!E557&lt;&gt;0,顧客!E557,"")</f>
        <v/>
      </c>
      <c r="E559" s="41" t="str">
        <f>IF(顧客!F557&lt;&gt;0,顧客!F557,"")</f>
        <v/>
      </c>
      <c r="F559" s="43" t="str">
        <f>IF(D559="","",SUMIF(見積D!ナンバーD,$D559,見積D!見積数D))</f>
        <v/>
      </c>
      <c r="G559" s="43" t="str">
        <f>IF(D559="","",SUMIF(実績D!ナンバー13D,$D559,実績D!見積数13D))</f>
        <v/>
      </c>
      <c r="H559" s="50" t="str">
        <f t="shared" si="25"/>
        <v/>
      </c>
      <c r="I559" s="58" t="str">
        <f t="shared" si="26"/>
        <v/>
      </c>
    </row>
    <row r="560" spans="1:9" x14ac:dyDescent="0.45">
      <c r="A560" s="44" t="str">
        <f t="shared" si="24"/>
        <v/>
      </c>
      <c r="B560" s="40" t="str">
        <f>IF(顧客!B558&lt;&gt;"",顧客!B558,"")</f>
        <v/>
      </c>
      <c r="C560" s="42" t="str">
        <f>IF(顧客!C558&lt;&gt;0,顧客!C558,"")</f>
        <v/>
      </c>
      <c r="D560" s="41" t="str">
        <f>IF(顧客!E558&lt;&gt;0,顧客!E558,"")</f>
        <v/>
      </c>
      <c r="E560" s="41" t="str">
        <f>IF(顧客!F558&lt;&gt;0,顧客!F558,"")</f>
        <v/>
      </c>
      <c r="F560" s="43" t="str">
        <f>IF(D560="","",SUMIF(見積D!ナンバーD,$D560,見積D!見積数D))</f>
        <v/>
      </c>
      <c r="G560" s="43" t="str">
        <f>IF(D560="","",SUMIF(実績D!ナンバー13D,$D560,実績D!見積数13D))</f>
        <v/>
      </c>
      <c r="H560" s="50" t="str">
        <f t="shared" si="25"/>
        <v/>
      </c>
      <c r="I560" s="58" t="str">
        <f t="shared" si="26"/>
        <v/>
      </c>
    </row>
    <row r="561" spans="1:9" x14ac:dyDescent="0.45">
      <c r="A561" s="44" t="str">
        <f t="shared" si="24"/>
        <v/>
      </c>
      <c r="B561" s="40" t="str">
        <f>IF(顧客!B559&lt;&gt;"",顧客!B559,"")</f>
        <v/>
      </c>
      <c r="C561" s="42" t="str">
        <f>IF(顧客!C559&lt;&gt;0,顧客!C559,"")</f>
        <v/>
      </c>
      <c r="D561" s="41" t="str">
        <f>IF(顧客!E559&lt;&gt;0,顧客!E559,"")</f>
        <v/>
      </c>
      <c r="E561" s="41" t="str">
        <f>IF(顧客!F559&lt;&gt;0,顧客!F559,"")</f>
        <v/>
      </c>
      <c r="F561" s="43" t="str">
        <f>IF(D561="","",SUMIF(見積D!ナンバーD,$D561,見積D!見積数D))</f>
        <v/>
      </c>
      <c r="G561" s="43" t="str">
        <f>IF(D561="","",SUMIF(実績D!ナンバー13D,$D561,実績D!見積数13D))</f>
        <v/>
      </c>
      <c r="H561" s="50" t="str">
        <f t="shared" si="25"/>
        <v/>
      </c>
      <c r="I561" s="58" t="str">
        <f t="shared" si="26"/>
        <v/>
      </c>
    </row>
    <row r="562" spans="1:9" x14ac:dyDescent="0.45">
      <c r="A562" s="44" t="str">
        <f t="shared" si="24"/>
        <v/>
      </c>
      <c r="B562" s="40" t="str">
        <f>IF(顧客!B560&lt;&gt;"",顧客!B560,"")</f>
        <v/>
      </c>
      <c r="C562" s="42" t="str">
        <f>IF(顧客!C560&lt;&gt;0,顧客!C560,"")</f>
        <v/>
      </c>
      <c r="D562" s="41" t="str">
        <f>IF(顧客!E560&lt;&gt;0,顧客!E560,"")</f>
        <v/>
      </c>
      <c r="E562" s="41" t="str">
        <f>IF(顧客!F560&lt;&gt;0,顧客!F560,"")</f>
        <v/>
      </c>
      <c r="F562" s="43" t="str">
        <f>IF(D562="","",SUMIF(見積D!ナンバーD,$D562,見積D!見積数D))</f>
        <v/>
      </c>
      <c r="G562" s="43" t="str">
        <f>IF(D562="","",SUMIF(実績D!ナンバー13D,$D562,実績D!見積数13D))</f>
        <v/>
      </c>
      <c r="H562" s="50" t="str">
        <f t="shared" si="25"/>
        <v/>
      </c>
      <c r="I562" s="58" t="str">
        <f t="shared" si="26"/>
        <v/>
      </c>
    </row>
    <row r="563" spans="1:9" x14ac:dyDescent="0.45">
      <c r="A563" s="44" t="str">
        <f t="shared" si="24"/>
        <v/>
      </c>
      <c r="B563" s="40" t="str">
        <f>IF(顧客!B561&lt;&gt;"",顧客!B561,"")</f>
        <v/>
      </c>
      <c r="C563" s="42" t="str">
        <f>IF(顧客!C561&lt;&gt;0,顧客!C561,"")</f>
        <v/>
      </c>
      <c r="D563" s="41" t="str">
        <f>IF(顧客!E561&lt;&gt;0,顧客!E561,"")</f>
        <v/>
      </c>
      <c r="E563" s="41" t="str">
        <f>IF(顧客!F561&lt;&gt;0,顧客!F561,"")</f>
        <v/>
      </c>
      <c r="F563" s="43" t="str">
        <f>IF(D563="","",SUMIF(見積D!ナンバーD,$D563,見積D!見積数D))</f>
        <v/>
      </c>
      <c r="G563" s="43" t="str">
        <f>IF(D563="","",SUMIF(実績D!ナンバー13D,$D563,実績D!見積数13D))</f>
        <v/>
      </c>
      <c r="H563" s="50" t="str">
        <f t="shared" si="25"/>
        <v/>
      </c>
      <c r="I563" s="58" t="str">
        <f t="shared" si="26"/>
        <v/>
      </c>
    </row>
    <row r="564" spans="1:9" x14ac:dyDescent="0.45">
      <c r="A564" s="44" t="str">
        <f t="shared" si="24"/>
        <v/>
      </c>
      <c r="B564" s="40" t="str">
        <f>IF(顧客!B562&lt;&gt;"",顧客!B562,"")</f>
        <v/>
      </c>
      <c r="C564" s="42" t="str">
        <f>IF(顧客!C562&lt;&gt;0,顧客!C562,"")</f>
        <v/>
      </c>
      <c r="D564" s="41" t="str">
        <f>IF(顧客!E562&lt;&gt;0,顧客!E562,"")</f>
        <v/>
      </c>
      <c r="E564" s="41" t="str">
        <f>IF(顧客!F562&lt;&gt;0,顧客!F562,"")</f>
        <v/>
      </c>
      <c r="F564" s="43" t="str">
        <f>IF(D564="","",SUMIF(見積D!ナンバーD,$D564,見積D!見積数D))</f>
        <v/>
      </c>
      <c r="G564" s="43" t="str">
        <f>IF(D564="","",SUMIF(実績D!ナンバー13D,$D564,実績D!見積数13D))</f>
        <v/>
      </c>
      <c r="H564" s="50" t="str">
        <f t="shared" si="25"/>
        <v/>
      </c>
      <c r="I564" s="58" t="str">
        <f t="shared" si="26"/>
        <v/>
      </c>
    </row>
    <row r="565" spans="1:9" x14ac:dyDescent="0.45">
      <c r="A565" s="44" t="str">
        <f t="shared" si="24"/>
        <v/>
      </c>
      <c r="B565" s="40" t="str">
        <f>IF(顧客!B563&lt;&gt;"",顧客!B563,"")</f>
        <v/>
      </c>
      <c r="C565" s="42" t="str">
        <f>IF(顧客!C563&lt;&gt;0,顧客!C563,"")</f>
        <v/>
      </c>
      <c r="D565" s="41" t="str">
        <f>IF(顧客!E563&lt;&gt;0,顧客!E563,"")</f>
        <v/>
      </c>
      <c r="E565" s="41" t="str">
        <f>IF(顧客!F563&lt;&gt;0,顧客!F563,"")</f>
        <v/>
      </c>
      <c r="F565" s="43" t="str">
        <f>IF(D565="","",SUMIF(見積D!ナンバーD,$D565,見積D!見積数D))</f>
        <v/>
      </c>
      <c r="G565" s="43" t="str">
        <f>IF(D565="","",SUMIF(実績D!ナンバー13D,$D565,実績D!見積数13D))</f>
        <v/>
      </c>
      <c r="H565" s="50" t="str">
        <f t="shared" si="25"/>
        <v/>
      </c>
      <c r="I565" s="58" t="str">
        <f t="shared" si="26"/>
        <v/>
      </c>
    </row>
    <row r="566" spans="1:9" x14ac:dyDescent="0.45">
      <c r="A566" s="44" t="str">
        <f t="shared" si="24"/>
        <v/>
      </c>
      <c r="B566" s="40" t="str">
        <f>IF(顧客!B564&lt;&gt;"",顧客!B564,"")</f>
        <v/>
      </c>
      <c r="C566" s="42" t="str">
        <f>IF(顧客!C564&lt;&gt;0,顧客!C564,"")</f>
        <v/>
      </c>
      <c r="D566" s="41" t="str">
        <f>IF(顧客!E564&lt;&gt;0,顧客!E564,"")</f>
        <v/>
      </c>
      <c r="E566" s="41" t="str">
        <f>IF(顧客!F564&lt;&gt;0,顧客!F564,"")</f>
        <v/>
      </c>
      <c r="F566" s="43" t="str">
        <f>IF(D566="","",SUMIF(見積D!ナンバーD,$D566,見積D!見積数D))</f>
        <v/>
      </c>
      <c r="G566" s="43" t="str">
        <f>IF(D566="","",SUMIF(実績D!ナンバー13D,$D566,実績D!見積数13D))</f>
        <v/>
      </c>
      <c r="H566" s="50" t="str">
        <f t="shared" si="25"/>
        <v/>
      </c>
      <c r="I566" s="58" t="str">
        <f t="shared" si="26"/>
        <v/>
      </c>
    </row>
    <row r="567" spans="1:9" x14ac:dyDescent="0.45">
      <c r="A567" s="44" t="str">
        <f t="shared" si="24"/>
        <v/>
      </c>
      <c r="B567" s="40" t="str">
        <f>IF(顧客!B565&lt;&gt;"",顧客!B565,"")</f>
        <v/>
      </c>
      <c r="C567" s="42" t="str">
        <f>IF(顧客!C565&lt;&gt;0,顧客!C565,"")</f>
        <v/>
      </c>
      <c r="D567" s="41" t="str">
        <f>IF(顧客!E565&lt;&gt;0,顧客!E565,"")</f>
        <v/>
      </c>
      <c r="E567" s="41" t="str">
        <f>IF(顧客!F565&lt;&gt;0,顧客!F565,"")</f>
        <v/>
      </c>
      <c r="F567" s="43" t="str">
        <f>IF(D567="","",SUMIF(見積D!ナンバーD,$D567,見積D!見積数D))</f>
        <v/>
      </c>
      <c r="G567" s="43" t="str">
        <f>IF(D567="","",SUMIF(実績D!ナンバー13D,$D567,実績D!見積数13D))</f>
        <v/>
      </c>
      <c r="H567" s="50" t="str">
        <f t="shared" si="25"/>
        <v/>
      </c>
      <c r="I567" s="58" t="str">
        <f t="shared" si="26"/>
        <v/>
      </c>
    </row>
    <row r="568" spans="1:9" x14ac:dyDescent="0.45">
      <c r="A568" s="44" t="str">
        <f t="shared" si="24"/>
        <v/>
      </c>
      <c r="B568" s="40" t="str">
        <f>IF(顧客!B566&lt;&gt;"",顧客!B566,"")</f>
        <v/>
      </c>
      <c r="C568" s="42" t="str">
        <f>IF(顧客!C566&lt;&gt;0,顧客!C566,"")</f>
        <v/>
      </c>
      <c r="D568" s="41" t="str">
        <f>IF(顧客!E566&lt;&gt;0,顧客!E566,"")</f>
        <v/>
      </c>
      <c r="E568" s="41" t="str">
        <f>IF(顧客!F566&lt;&gt;0,顧客!F566,"")</f>
        <v/>
      </c>
      <c r="F568" s="43" t="str">
        <f>IF(D568="","",SUMIF(見積D!ナンバーD,$D568,見積D!見積数D))</f>
        <v/>
      </c>
      <c r="G568" s="43" t="str">
        <f>IF(D568="","",SUMIF(実績D!ナンバー13D,$D568,実績D!見積数13D))</f>
        <v/>
      </c>
      <c r="H568" s="50" t="str">
        <f t="shared" si="25"/>
        <v/>
      </c>
      <c r="I568" s="58" t="str">
        <f t="shared" si="26"/>
        <v/>
      </c>
    </row>
    <row r="569" spans="1:9" x14ac:dyDescent="0.45">
      <c r="A569" s="44" t="str">
        <f t="shared" si="24"/>
        <v/>
      </c>
      <c r="B569" s="40" t="str">
        <f>IF(顧客!B567&lt;&gt;"",顧客!B567,"")</f>
        <v/>
      </c>
      <c r="C569" s="42" t="str">
        <f>IF(顧客!C567&lt;&gt;0,顧客!C567,"")</f>
        <v/>
      </c>
      <c r="D569" s="41" t="str">
        <f>IF(顧客!E567&lt;&gt;0,顧客!E567,"")</f>
        <v/>
      </c>
      <c r="E569" s="41" t="str">
        <f>IF(顧客!F567&lt;&gt;0,顧客!F567,"")</f>
        <v/>
      </c>
      <c r="F569" s="43" t="str">
        <f>IF(D569="","",SUMIF(見積D!ナンバーD,$D569,見積D!見積数D))</f>
        <v/>
      </c>
      <c r="G569" s="43" t="str">
        <f>IF(D569="","",SUMIF(実績D!ナンバー13D,$D569,実績D!見積数13D))</f>
        <v/>
      </c>
      <c r="H569" s="50" t="str">
        <f t="shared" si="25"/>
        <v/>
      </c>
      <c r="I569" s="58" t="str">
        <f t="shared" si="26"/>
        <v/>
      </c>
    </row>
    <row r="570" spans="1:9" x14ac:dyDescent="0.45">
      <c r="A570" s="44" t="str">
        <f t="shared" si="24"/>
        <v/>
      </c>
      <c r="B570" s="40" t="str">
        <f>IF(顧客!B568&lt;&gt;"",顧客!B568,"")</f>
        <v/>
      </c>
      <c r="C570" s="42" t="str">
        <f>IF(顧客!C568&lt;&gt;0,顧客!C568,"")</f>
        <v/>
      </c>
      <c r="D570" s="41" t="str">
        <f>IF(顧客!E568&lt;&gt;0,顧客!E568,"")</f>
        <v/>
      </c>
      <c r="E570" s="41" t="str">
        <f>IF(顧客!F568&lt;&gt;0,顧客!F568,"")</f>
        <v/>
      </c>
      <c r="F570" s="43" t="str">
        <f>IF(D570="","",SUMIF(見積D!ナンバーD,$D570,見積D!見積数D))</f>
        <v/>
      </c>
      <c r="G570" s="43" t="str">
        <f>IF(D570="","",SUMIF(実績D!ナンバー13D,$D570,実績D!見積数13D))</f>
        <v/>
      </c>
      <c r="H570" s="50" t="str">
        <f t="shared" si="25"/>
        <v/>
      </c>
      <c r="I570" s="58" t="str">
        <f t="shared" si="26"/>
        <v/>
      </c>
    </row>
    <row r="571" spans="1:9" x14ac:dyDescent="0.45">
      <c r="A571" s="44" t="str">
        <f t="shared" si="24"/>
        <v/>
      </c>
      <c r="B571" s="40" t="str">
        <f>IF(顧客!B569&lt;&gt;"",顧客!B569,"")</f>
        <v/>
      </c>
      <c r="C571" s="42" t="str">
        <f>IF(顧客!C569&lt;&gt;0,顧客!C569,"")</f>
        <v/>
      </c>
      <c r="D571" s="41" t="str">
        <f>IF(顧客!E569&lt;&gt;0,顧客!E569,"")</f>
        <v/>
      </c>
      <c r="E571" s="41" t="str">
        <f>IF(顧客!F569&lt;&gt;0,顧客!F569,"")</f>
        <v/>
      </c>
      <c r="F571" s="43" t="str">
        <f>IF(D571="","",SUMIF(見積D!ナンバーD,$D571,見積D!見積数D))</f>
        <v/>
      </c>
      <c r="G571" s="43" t="str">
        <f>IF(D571="","",SUMIF(実績D!ナンバー13D,$D571,実績D!見積数13D))</f>
        <v/>
      </c>
      <c r="H571" s="50" t="str">
        <f t="shared" si="25"/>
        <v/>
      </c>
      <c r="I571" s="58" t="str">
        <f t="shared" si="26"/>
        <v/>
      </c>
    </row>
    <row r="572" spans="1:9" x14ac:dyDescent="0.45">
      <c r="A572" s="44" t="str">
        <f t="shared" si="24"/>
        <v/>
      </c>
      <c r="B572" s="40" t="str">
        <f>IF(顧客!B570&lt;&gt;"",顧客!B570,"")</f>
        <v/>
      </c>
      <c r="C572" s="42" t="str">
        <f>IF(顧客!C570&lt;&gt;0,顧客!C570,"")</f>
        <v/>
      </c>
      <c r="D572" s="41" t="str">
        <f>IF(顧客!E570&lt;&gt;0,顧客!E570,"")</f>
        <v/>
      </c>
      <c r="E572" s="41" t="str">
        <f>IF(顧客!F570&lt;&gt;0,顧客!F570,"")</f>
        <v/>
      </c>
      <c r="F572" s="43" t="str">
        <f>IF(D572="","",SUMIF(見積D!ナンバーD,$D572,見積D!見積数D))</f>
        <v/>
      </c>
      <c r="G572" s="43" t="str">
        <f>IF(D572="","",SUMIF(実績D!ナンバー13D,$D572,実績D!見積数13D))</f>
        <v/>
      </c>
      <c r="H572" s="50" t="str">
        <f t="shared" si="25"/>
        <v/>
      </c>
      <c r="I572" s="58" t="str">
        <f t="shared" si="26"/>
        <v/>
      </c>
    </row>
    <row r="573" spans="1:9" x14ac:dyDescent="0.45">
      <c r="A573" s="44" t="str">
        <f t="shared" si="24"/>
        <v/>
      </c>
      <c r="B573" s="40" t="str">
        <f>IF(顧客!B571&lt;&gt;"",顧客!B571,"")</f>
        <v/>
      </c>
      <c r="C573" s="42" t="str">
        <f>IF(顧客!C571&lt;&gt;0,顧客!C571,"")</f>
        <v/>
      </c>
      <c r="D573" s="41" t="str">
        <f>IF(顧客!E571&lt;&gt;0,顧客!E571,"")</f>
        <v/>
      </c>
      <c r="E573" s="41" t="str">
        <f>IF(顧客!F571&lt;&gt;0,顧客!F571,"")</f>
        <v/>
      </c>
      <c r="F573" s="43" t="str">
        <f>IF(D573="","",SUMIF(見積D!ナンバーD,$D573,見積D!見積数D))</f>
        <v/>
      </c>
      <c r="G573" s="43" t="str">
        <f>IF(D573="","",SUMIF(実績D!ナンバー13D,$D573,実績D!見積数13D))</f>
        <v/>
      </c>
      <c r="H573" s="50" t="str">
        <f t="shared" si="25"/>
        <v/>
      </c>
      <c r="I573" s="58" t="str">
        <f t="shared" si="26"/>
        <v/>
      </c>
    </row>
    <row r="574" spans="1:9" x14ac:dyDescent="0.45">
      <c r="A574" s="44" t="str">
        <f t="shared" si="24"/>
        <v/>
      </c>
      <c r="B574" s="40" t="str">
        <f>IF(顧客!B572&lt;&gt;"",顧客!B572,"")</f>
        <v/>
      </c>
      <c r="C574" s="42" t="str">
        <f>IF(顧客!C572&lt;&gt;0,顧客!C572,"")</f>
        <v/>
      </c>
      <c r="D574" s="41" t="str">
        <f>IF(顧客!E572&lt;&gt;0,顧客!E572,"")</f>
        <v/>
      </c>
      <c r="E574" s="41" t="str">
        <f>IF(顧客!F572&lt;&gt;0,顧客!F572,"")</f>
        <v/>
      </c>
      <c r="F574" s="43" t="str">
        <f>IF(D574="","",SUMIF(見積D!ナンバーD,$D574,見積D!見積数D))</f>
        <v/>
      </c>
      <c r="G574" s="43" t="str">
        <f>IF(D574="","",SUMIF(実績D!ナンバー13D,$D574,実績D!見積数13D))</f>
        <v/>
      </c>
      <c r="H574" s="50" t="str">
        <f t="shared" si="25"/>
        <v/>
      </c>
      <c r="I574" s="58" t="str">
        <f t="shared" si="26"/>
        <v/>
      </c>
    </row>
    <row r="575" spans="1:9" x14ac:dyDescent="0.45">
      <c r="A575" s="44" t="str">
        <f t="shared" si="24"/>
        <v/>
      </c>
      <c r="B575" s="40" t="str">
        <f>IF(顧客!B573&lt;&gt;"",顧客!B573,"")</f>
        <v/>
      </c>
      <c r="C575" s="42" t="str">
        <f>IF(顧客!C573&lt;&gt;0,顧客!C573,"")</f>
        <v/>
      </c>
      <c r="D575" s="41" t="str">
        <f>IF(顧客!E573&lt;&gt;0,顧客!E573,"")</f>
        <v/>
      </c>
      <c r="E575" s="41" t="str">
        <f>IF(顧客!F573&lt;&gt;0,顧客!F573,"")</f>
        <v/>
      </c>
      <c r="F575" s="43" t="str">
        <f>IF(D575="","",SUMIF(見積D!ナンバーD,$D575,見積D!見積数D))</f>
        <v/>
      </c>
      <c r="G575" s="43" t="str">
        <f>IF(D575="","",SUMIF(実績D!ナンバー13D,$D575,実績D!見積数13D))</f>
        <v/>
      </c>
      <c r="H575" s="50" t="str">
        <f t="shared" si="25"/>
        <v/>
      </c>
      <c r="I575" s="58" t="str">
        <f t="shared" si="26"/>
        <v/>
      </c>
    </row>
    <row r="576" spans="1:9" x14ac:dyDescent="0.45">
      <c r="A576" s="44" t="str">
        <f t="shared" si="24"/>
        <v/>
      </c>
      <c r="B576" s="40" t="str">
        <f>IF(顧客!B574&lt;&gt;"",顧客!B574,"")</f>
        <v/>
      </c>
      <c r="C576" s="42" t="str">
        <f>IF(顧客!C574&lt;&gt;0,顧客!C574,"")</f>
        <v/>
      </c>
      <c r="D576" s="41" t="str">
        <f>IF(顧客!E574&lt;&gt;0,顧客!E574,"")</f>
        <v/>
      </c>
      <c r="E576" s="41" t="str">
        <f>IF(顧客!F574&lt;&gt;0,顧客!F574,"")</f>
        <v/>
      </c>
      <c r="F576" s="43" t="str">
        <f>IF(D576="","",SUMIF(見積D!ナンバーD,$D576,見積D!見積数D))</f>
        <v/>
      </c>
      <c r="G576" s="43" t="str">
        <f>IF(D576="","",SUMIF(実績D!ナンバー13D,$D576,実績D!見積数13D))</f>
        <v/>
      </c>
      <c r="H576" s="50" t="str">
        <f t="shared" si="25"/>
        <v/>
      </c>
      <c r="I576" s="58" t="str">
        <f t="shared" si="26"/>
        <v/>
      </c>
    </row>
    <row r="577" spans="1:9" x14ac:dyDescent="0.45">
      <c r="A577" s="44" t="str">
        <f t="shared" si="24"/>
        <v/>
      </c>
      <c r="B577" s="40" t="str">
        <f>IF(顧客!B575&lt;&gt;"",顧客!B575,"")</f>
        <v/>
      </c>
      <c r="C577" s="42" t="str">
        <f>IF(顧客!C575&lt;&gt;0,顧客!C575,"")</f>
        <v/>
      </c>
      <c r="D577" s="41" t="str">
        <f>IF(顧客!E575&lt;&gt;0,顧客!E575,"")</f>
        <v/>
      </c>
      <c r="E577" s="41" t="str">
        <f>IF(顧客!F575&lt;&gt;0,顧客!F575,"")</f>
        <v/>
      </c>
      <c r="F577" s="43" t="str">
        <f>IF(D577="","",SUMIF(見積D!ナンバーD,$D577,見積D!見積数D))</f>
        <v/>
      </c>
      <c r="G577" s="43" t="str">
        <f>IF(D577="","",SUMIF(実績D!ナンバー13D,$D577,実績D!見積数13D))</f>
        <v/>
      </c>
      <c r="H577" s="50" t="str">
        <f t="shared" si="25"/>
        <v/>
      </c>
      <c r="I577" s="58" t="str">
        <f t="shared" si="26"/>
        <v/>
      </c>
    </row>
    <row r="578" spans="1:9" x14ac:dyDescent="0.45">
      <c r="A578" s="44" t="str">
        <f t="shared" si="24"/>
        <v/>
      </c>
      <c r="B578" s="40" t="str">
        <f>IF(顧客!B576&lt;&gt;"",顧客!B576,"")</f>
        <v/>
      </c>
      <c r="C578" s="42" t="str">
        <f>IF(顧客!C576&lt;&gt;0,顧客!C576,"")</f>
        <v/>
      </c>
      <c r="D578" s="41" t="str">
        <f>IF(顧客!E576&lt;&gt;0,顧客!E576,"")</f>
        <v/>
      </c>
      <c r="E578" s="41" t="str">
        <f>IF(顧客!F576&lt;&gt;0,顧客!F576,"")</f>
        <v/>
      </c>
      <c r="F578" s="43" t="str">
        <f>IF(D578="","",SUMIF(見積D!ナンバーD,$D578,見積D!見積数D))</f>
        <v/>
      </c>
      <c r="G578" s="43" t="str">
        <f>IF(D578="","",SUMIF(実績D!ナンバー13D,$D578,実績D!見積数13D))</f>
        <v/>
      </c>
      <c r="H578" s="50" t="str">
        <f t="shared" si="25"/>
        <v/>
      </c>
      <c r="I578" s="58" t="str">
        <f t="shared" si="26"/>
        <v/>
      </c>
    </row>
    <row r="579" spans="1:9" x14ac:dyDescent="0.45">
      <c r="A579" s="44" t="str">
        <f t="shared" si="24"/>
        <v/>
      </c>
      <c r="B579" s="40" t="str">
        <f>IF(顧客!B577&lt;&gt;"",顧客!B577,"")</f>
        <v/>
      </c>
      <c r="C579" s="42" t="str">
        <f>IF(顧客!C577&lt;&gt;0,顧客!C577,"")</f>
        <v/>
      </c>
      <c r="D579" s="41" t="str">
        <f>IF(顧客!E577&lt;&gt;0,顧客!E577,"")</f>
        <v/>
      </c>
      <c r="E579" s="41" t="str">
        <f>IF(顧客!F577&lt;&gt;0,顧客!F577,"")</f>
        <v/>
      </c>
      <c r="F579" s="43" t="str">
        <f>IF(D579="","",SUMIF(見積D!ナンバーD,$D579,見積D!見積数D))</f>
        <v/>
      </c>
      <c r="G579" s="43" t="str">
        <f>IF(D579="","",SUMIF(実績D!ナンバー13D,$D579,実績D!見積数13D))</f>
        <v/>
      </c>
      <c r="H579" s="50" t="str">
        <f t="shared" si="25"/>
        <v/>
      </c>
      <c r="I579" s="58" t="str">
        <f t="shared" si="26"/>
        <v/>
      </c>
    </row>
    <row r="580" spans="1:9" x14ac:dyDescent="0.45">
      <c r="A580" s="44" t="str">
        <f t="shared" si="24"/>
        <v/>
      </c>
      <c r="B580" s="40" t="str">
        <f>IF(顧客!B578&lt;&gt;"",顧客!B578,"")</f>
        <v/>
      </c>
      <c r="C580" s="42" t="str">
        <f>IF(顧客!C578&lt;&gt;0,顧客!C578,"")</f>
        <v/>
      </c>
      <c r="D580" s="41" t="str">
        <f>IF(顧客!E578&lt;&gt;0,顧客!E578,"")</f>
        <v/>
      </c>
      <c r="E580" s="41" t="str">
        <f>IF(顧客!F578&lt;&gt;0,顧客!F578,"")</f>
        <v/>
      </c>
      <c r="F580" s="43" t="str">
        <f>IF(D580="","",SUMIF(見積D!ナンバーD,$D580,見積D!見積数D))</f>
        <v/>
      </c>
      <c r="G580" s="43" t="str">
        <f>IF(D580="","",SUMIF(実績D!ナンバー13D,$D580,実績D!見積数13D))</f>
        <v/>
      </c>
      <c r="H580" s="50" t="str">
        <f t="shared" si="25"/>
        <v/>
      </c>
      <c r="I580" s="58" t="str">
        <f t="shared" si="26"/>
        <v/>
      </c>
    </row>
    <row r="581" spans="1:9" x14ac:dyDescent="0.45">
      <c r="A581" s="44" t="str">
        <f t="shared" ref="A581:A644" si="27">IF(C581="","",A580+1)</f>
        <v/>
      </c>
      <c r="B581" s="40" t="str">
        <f>IF(顧客!B579&lt;&gt;"",顧客!B579,"")</f>
        <v/>
      </c>
      <c r="C581" s="42" t="str">
        <f>IF(顧客!C579&lt;&gt;0,顧客!C579,"")</f>
        <v/>
      </c>
      <c r="D581" s="41" t="str">
        <f>IF(顧客!E579&lt;&gt;0,顧客!E579,"")</f>
        <v/>
      </c>
      <c r="E581" s="41" t="str">
        <f>IF(顧客!F579&lt;&gt;0,顧客!F579,"")</f>
        <v/>
      </c>
      <c r="F581" s="43" t="str">
        <f>IF(D581="","",SUMIF(見積D!ナンバーD,$D581,見積D!見積数D))</f>
        <v/>
      </c>
      <c r="G581" s="43" t="str">
        <f>IF(D581="","",SUMIF(実績D!ナンバー13D,$D581,実績D!見積数13D))</f>
        <v/>
      </c>
      <c r="H581" s="50" t="str">
        <f t="shared" ref="H581:H644" si="28">IF(F581="","",IF(F581=0,"c",IF(G581&gt;0,I581,"b")))</f>
        <v/>
      </c>
      <c r="I581" s="58" t="str">
        <f t="shared" ref="I581:I644" si="29">IF(G581="","",IF(G581&gt;=12,"sa",IF(G581&gt;=6,"aa",IF(G581&gt;=2,"ba",IF(G581=1,"ca","")))))</f>
        <v/>
      </c>
    </row>
    <row r="582" spans="1:9" x14ac:dyDescent="0.45">
      <c r="A582" s="44" t="str">
        <f t="shared" si="27"/>
        <v/>
      </c>
      <c r="B582" s="40" t="str">
        <f>IF(顧客!B580&lt;&gt;"",顧客!B580,"")</f>
        <v/>
      </c>
      <c r="C582" s="42" t="str">
        <f>IF(顧客!C580&lt;&gt;0,顧客!C580,"")</f>
        <v/>
      </c>
      <c r="D582" s="41" t="str">
        <f>IF(顧客!E580&lt;&gt;0,顧客!E580,"")</f>
        <v/>
      </c>
      <c r="E582" s="41" t="str">
        <f>IF(顧客!F580&lt;&gt;0,顧客!F580,"")</f>
        <v/>
      </c>
      <c r="F582" s="43" t="str">
        <f>IF(D582="","",SUMIF(見積D!ナンバーD,$D582,見積D!見積数D))</f>
        <v/>
      </c>
      <c r="G582" s="43" t="str">
        <f>IF(D582="","",SUMIF(実績D!ナンバー13D,$D582,実績D!見積数13D))</f>
        <v/>
      </c>
      <c r="H582" s="50" t="str">
        <f t="shared" si="28"/>
        <v/>
      </c>
      <c r="I582" s="58" t="str">
        <f t="shared" si="29"/>
        <v/>
      </c>
    </row>
    <row r="583" spans="1:9" x14ac:dyDescent="0.45">
      <c r="A583" s="44" t="str">
        <f t="shared" si="27"/>
        <v/>
      </c>
      <c r="B583" s="40" t="str">
        <f>IF(顧客!B581&lt;&gt;"",顧客!B581,"")</f>
        <v/>
      </c>
      <c r="C583" s="42" t="str">
        <f>IF(顧客!C581&lt;&gt;0,顧客!C581,"")</f>
        <v/>
      </c>
      <c r="D583" s="41" t="str">
        <f>IF(顧客!E581&lt;&gt;0,顧客!E581,"")</f>
        <v/>
      </c>
      <c r="E583" s="41" t="str">
        <f>IF(顧客!F581&lt;&gt;0,顧客!F581,"")</f>
        <v/>
      </c>
      <c r="F583" s="43" t="str">
        <f>IF(D583="","",SUMIF(見積D!ナンバーD,$D583,見積D!見積数D))</f>
        <v/>
      </c>
      <c r="G583" s="43" t="str">
        <f>IF(D583="","",SUMIF(実績D!ナンバー13D,$D583,実績D!見積数13D))</f>
        <v/>
      </c>
      <c r="H583" s="50" t="str">
        <f t="shared" si="28"/>
        <v/>
      </c>
      <c r="I583" s="58" t="str">
        <f t="shared" si="29"/>
        <v/>
      </c>
    </row>
    <row r="584" spans="1:9" x14ac:dyDescent="0.45">
      <c r="A584" s="44" t="str">
        <f t="shared" si="27"/>
        <v/>
      </c>
      <c r="B584" s="40" t="str">
        <f>IF(顧客!B582&lt;&gt;"",顧客!B582,"")</f>
        <v/>
      </c>
      <c r="C584" s="42" t="str">
        <f>IF(顧客!C582&lt;&gt;0,顧客!C582,"")</f>
        <v/>
      </c>
      <c r="D584" s="41" t="str">
        <f>IF(顧客!E582&lt;&gt;0,顧客!E582,"")</f>
        <v/>
      </c>
      <c r="E584" s="41" t="str">
        <f>IF(顧客!F582&lt;&gt;0,顧客!F582,"")</f>
        <v/>
      </c>
      <c r="F584" s="43" t="str">
        <f>IF(D584="","",SUMIF(見積D!ナンバーD,$D584,見積D!見積数D))</f>
        <v/>
      </c>
      <c r="G584" s="43" t="str">
        <f>IF(D584="","",SUMIF(実績D!ナンバー13D,$D584,実績D!見積数13D))</f>
        <v/>
      </c>
      <c r="H584" s="50" t="str">
        <f t="shared" si="28"/>
        <v/>
      </c>
      <c r="I584" s="58" t="str">
        <f t="shared" si="29"/>
        <v/>
      </c>
    </row>
    <row r="585" spans="1:9" x14ac:dyDescent="0.45">
      <c r="A585" s="44" t="str">
        <f t="shared" si="27"/>
        <v/>
      </c>
      <c r="B585" s="40" t="str">
        <f>IF(顧客!B583&lt;&gt;"",顧客!B583,"")</f>
        <v/>
      </c>
      <c r="C585" s="42" t="str">
        <f>IF(顧客!C583&lt;&gt;0,顧客!C583,"")</f>
        <v/>
      </c>
      <c r="D585" s="41" t="str">
        <f>IF(顧客!E583&lt;&gt;0,顧客!E583,"")</f>
        <v/>
      </c>
      <c r="E585" s="41" t="str">
        <f>IF(顧客!F583&lt;&gt;0,顧客!F583,"")</f>
        <v/>
      </c>
      <c r="F585" s="43" t="str">
        <f>IF(D585="","",SUMIF(見積D!ナンバーD,$D585,見積D!見積数D))</f>
        <v/>
      </c>
      <c r="G585" s="43" t="str">
        <f>IF(D585="","",SUMIF(実績D!ナンバー13D,$D585,実績D!見積数13D))</f>
        <v/>
      </c>
      <c r="H585" s="50" t="str">
        <f t="shared" si="28"/>
        <v/>
      </c>
      <c r="I585" s="58" t="str">
        <f t="shared" si="29"/>
        <v/>
      </c>
    </row>
    <row r="586" spans="1:9" x14ac:dyDescent="0.45">
      <c r="A586" s="44" t="str">
        <f t="shared" si="27"/>
        <v/>
      </c>
      <c r="B586" s="40" t="str">
        <f>IF(顧客!B584&lt;&gt;"",顧客!B584,"")</f>
        <v/>
      </c>
      <c r="C586" s="42" t="str">
        <f>IF(顧客!C584&lt;&gt;0,顧客!C584,"")</f>
        <v/>
      </c>
      <c r="D586" s="41" t="str">
        <f>IF(顧客!E584&lt;&gt;0,顧客!E584,"")</f>
        <v/>
      </c>
      <c r="E586" s="41" t="str">
        <f>IF(顧客!F584&lt;&gt;0,顧客!F584,"")</f>
        <v/>
      </c>
      <c r="F586" s="43" t="str">
        <f>IF(D586="","",SUMIF(見積D!ナンバーD,$D586,見積D!見積数D))</f>
        <v/>
      </c>
      <c r="G586" s="43" t="str">
        <f>IF(D586="","",SUMIF(実績D!ナンバー13D,$D586,実績D!見積数13D))</f>
        <v/>
      </c>
      <c r="H586" s="50" t="str">
        <f t="shared" si="28"/>
        <v/>
      </c>
      <c r="I586" s="58" t="str">
        <f t="shared" si="29"/>
        <v/>
      </c>
    </row>
    <row r="587" spans="1:9" x14ac:dyDescent="0.45">
      <c r="A587" s="44" t="str">
        <f t="shared" si="27"/>
        <v/>
      </c>
      <c r="B587" s="40" t="str">
        <f>IF(顧客!B585&lt;&gt;"",顧客!B585,"")</f>
        <v/>
      </c>
      <c r="C587" s="42" t="str">
        <f>IF(顧客!C585&lt;&gt;0,顧客!C585,"")</f>
        <v/>
      </c>
      <c r="D587" s="41" t="str">
        <f>IF(顧客!E585&lt;&gt;0,顧客!E585,"")</f>
        <v/>
      </c>
      <c r="E587" s="41" t="str">
        <f>IF(顧客!F585&lt;&gt;0,顧客!F585,"")</f>
        <v/>
      </c>
      <c r="F587" s="43" t="str">
        <f>IF(D587="","",SUMIF(見積D!ナンバーD,$D587,見積D!見積数D))</f>
        <v/>
      </c>
      <c r="G587" s="43" t="str">
        <f>IF(D587="","",SUMIF(実績D!ナンバー13D,$D587,実績D!見積数13D))</f>
        <v/>
      </c>
      <c r="H587" s="50" t="str">
        <f t="shared" si="28"/>
        <v/>
      </c>
      <c r="I587" s="58" t="str">
        <f t="shared" si="29"/>
        <v/>
      </c>
    </row>
    <row r="588" spans="1:9" x14ac:dyDescent="0.45">
      <c r="A588" s="44" t="str">
        <f t="shared" si="27"/>
        <v/>
      </c>
      <c r="B588" s="40" t="str">
        <f>IF(顧客!B586&lt;&gt;"",顧客!B586,"")</f>
        <v/>
      </c>
      <c r="C588" s="42" t="str">
        <f>IF(顧客!C586&lt;&gt;0,顧客!C586,"")</f>
        <v/>
      </c>
      <c r="D588" s="41" t="str">
        <f>IF(顧客!E586&lt;&gt;0,顧客!E586,"")</f>
        <v/>
      </c>
      <c r="E588" s="41" t="str">
        <f>IF(顧客!F586&lt;&gt;0,顧客!F586,"")</f>
        <v/>
      </c>
      <c r="F588" s="43" t="str">
        <f>IF(D588="","",SUMIF(見積D!ナンバーD,$D588,見積D!見積数D))</f>
        <v/>
      </c>
      <c r="G588" s="43" t="str">
        <f>IF(D588="","",SUMIF(実績D!ナンバー13D,$D588,実績D!見積数13D))</f>
        <v/>
      </c>
      <c r="H588" s="50" t="str">
        <f t="shared" si="28"/>
        <v/>
      </c>
      <c r="I588" s="58" t="str">
        <f t="shared" si="29"/>
        <v/>
      </c>
    </row>
    <row r="589" spans="1:9" x14ac:dyDescent="0.45">
      <c r="A589" s="44" t="str">
        <f t="shared" si="27"/>
        <v/>
      </c>
      <c r="B589" s="40" t="str">
        <f>IF(顧客!B587&lt;&gt;"",顧客!B587,"")</f>
        <v/>
      </c>
      <c r="C589" s="42" t="str">
        <f>IF(顧客!C587&lt;&gt;0,顧客!C587,"")</f>
        <v/>
      </c>
      <c r="D589" s="41" t="str">
        <f>IF(顧客!E587&lt;&gt;0,顧客!E587,"")</f>
        <v/>
      </c>
      <c r="E589" s="41" t="str">
        <f>IF(顧客!F587&lt;&gt;0,顧客!F587,"")</f>
        <v/>
      </c>
      <c r="F589" s="43" t="str">
        <f>IF(D589="","",SUMIF(見積D!ナンバーD,$D589,見積D!見積数D))</f>
        <v/>
      </c>
      <c r="G589" s="43" t="str">
        <f>IF(D589="","",SUMIF(実績D!ナンバー13D,$D589,実績D!見積数13D))</f>
        <v/>
      </c>
      <c r="H589" s="50" t="str">
        <f t="shared" si="28"/>
        <v/>
      </c>
      <c r="I589" s="58" t="str">
        <f t="shared" si="29"/>
        <v/>
      </c>
    </row>
    <row r="590" spans="1:9" x14ac:dyDescent="0.45">
      <c r="A590" s="44" t="str">
        <f t="shared" si="27"/>
        <v/>
      </c>
      <c r="B590" s="40" t="str">
        <f>IF(顧客!B588&lt;&gt;"",顧客!B588,"")</f>
        <v/>
      </c>
      <c r="C590" s="42" t="str">
        <f>IF(顧客!C588&lt;&gt;0,顧客!C588,"")</f>
        <v/>
      </c>
      <c r="D590" s="41" t="str">
        <f>IF(顧客!E588&lt;&gt;0,顧客!E588,"")</f>
        <v/>
      </c>
      <c r="E590" s="41" t="str">
        <f>IF(顧客!F588&lt;&gt;0,顧客!F588,"")</f>
        <v/>
      </c>
      <c r="F590" s="43" t="str">
        <f>IF(D590="","",SUMIF(見積D!ナンバーD,$D590,見積D!見積数D))</f>
        <v/>
      </c>
      <c r="G590" s="43" t="str">
        <f>IF(D590="","",SUMIF(実績D!ナンバー13D,$D590,実績D!見積数13D))</f>
        <v/>
      </c>
      <c r="H590" s="50" t="str">
        <f t="shared" si="28"/>
        <v/>
      </c>
      <c r="I590" s="58" t="str">
        <f t="shared" si="29"/>
        <v/>
      </c>
    </row>
    <row r="591" spans="1:9" x14ac:dyDescent="0.45">
      <c r="A591" s="44" t="str">
        <f t="shared" si="27"/>
        <v/>
      </c>
      <c r="B591" s="40" t="str">
        <f>IF(顧客!B589&lt;&gt;"",顧客!B589,"")</f>
        <v/>
      </c>
      <c r="C591" s="42" t="str">
        <f>IF(顧客!C589&lt;&gt;0,顧客!C589,"")</f>
        <v/>
      </c>
      <c r="D591" s="41" t="str">
        <f>IF(顧客!E589&lt;&gt;0,顧客!E589,"")</f>
        <v/>
      </c>
      <c r="E591" s="41" t="str">
        <f>IF(顧客!F589&lt;&gt;0,顧客!F589,"")</f>
        <v/>
      </c>
      <c r="F591" s="43" t="str">
        <f>IF(D591="","",SUMIF(見積D!ナンバーD,$D591,見積D!見積数D))</f>
        <v/>
      </c>
      <c r="G591" s="43" t="str">
        <f>IF(D591="","",SUMIF(実績D!ナンバー13D,$D591,実績D!見積数13D))</f>
        <v/>
      </c>
      <c r="H591" s="50" t="str">
        <f t="shared" si="28"/>
        <v/>
      </c>
      <c r="I591" s="58" t="str">
        <f t="shared" si="29"/>
        <v/>
      </c>
    </row>
    <row r="592" spans="1:9" x14ac:dyDescent="0.45">
      <c r="A592" s="44" t="str">
        <f t="shared" si="27"/>
        <v/>
      </c>
      <c r="B592" s="40" t="str">
        <f>IF(顧客!B590&lt;&gt;"",顧客!B590,"")</f>
        <v/>
      </c>
      <c r="C592" s="42" t="str">
        <f>IF(顧客!C590&lt;&gt;0,顧客!C590,"")</f>
        <v/>
      </c>
      <c r="D592" s="41" t="str">
        <f>IF(顧客!E590&lt;&gt;0,顧客!E590,"")</f>
        <v/>
      </c>
      <c r="E592" s="41" t="str">
        <f>IF(顧客!F590&lt;&gt;0,顧客!F590,"")</f>
        <v/>
      </c>
      <c r="F592" s="43" t="str">
        <f>IF(D592="","",SUMIF(見積D!ナンバーD,$D592,見積D!見積数D))</f>
        <v/>
      </c>
      <c r="G592" s="43" t="str">
        <f>IF(D592="","",SUMIF(実績D!ナンバー13D,$D592,実績D!見積数13D))</f>
        <v/>
      </c>
      <c r="H592" s="50" t="str">
        <f t="shared" si="28"/>
        <v/>
      </c>
      <c r="I592" s="58" t="str">
        <f t="shared" si="29"/>
        <v/>
      </c>
    </row>
    <row r="593" spans="1:9" x14ac:dyDescent="0.45">
      <c r="A593" s="44" t="str">
        <f t="shared" si="27"/>
        <v/>
      </c>
      <c r="B593" s="40" t="str">
        <f>IF(顧客!B591&lt;&gt;"",顧客!B591,"")</f>
        <v/>
      </c>
      <c r="C593" s="42" t="str">
        <f>IF(顧客!C591&lt;&gt;0,顧客!C591,"")</f>
        <v/>
      </c>
      <c r="D593" s="41" t="str">
        <f>IF(顧客!E591&lt;&gt;0,顧客!E591,"")</f>
        <v/>
      </c>
      <c r="E593" s="41" t="str">
        <f>IF(顧客!F591&lt;&gt;0,顧客!F591,"")</f>
        <v/>
      </c>
      <c r="F593" s="43" t="str">
        <f>IF(D593="","",SUMIF(見積D!ナンバーD,$D593,見積D!見積数D))</f>
        <v/>
      </c>
      <c r="G593" s="43" t="str">
        <f>IF(D593="","",SUMIF(実績D!ナンバー13D,$D593,実績D!見積数13D))</f>
        <v/>
      </c>
      <c r="H593" s="50" t="str">
        <f t="shared" si="28"/>
        <v/>
      </c>
      <c r="I593" s="58" t="str">
        <f t="shared" si="29"/>
        <v/>
      </c>
    </row>
    <row r="594" spans="1:9" x14ac:dyDescent="0.45">
      <c r="A594" s="44" t="str">
        <f t="shared" si="27"/>
        <v/>
      </c>
      <c r="B594" s="40" t="str">
        <f>IF(顧客!B592&lt;&gt;"",顧客!B592,"")</f>
        <v/>
      </c>
      <c r="C594" s="42" t="str">
        <f>IF(顧客!C592&lt;&gt;0,顧客!C592,"")</f>
        <v/>
      </c>
      <c r="D594" s="41" t="str">
        <f>IF(顧客!E592&lt;&gt;0,顧客!E592,"")</f>
        <v/>
      </c>
      <c r="E594" s="41" t="str">
        <f>IF(顧客!F592&lt;&gt;0,顧客!F592,"")</f>
        <v/>
      </c>
      <c r="F594" s="43" t="str">
        <f>IF(D594="","",SUMIF(見積D!ナンバーD,$D594,見積D!見積数D))</f>
        <v/>
      </c>
      <c r="G594" s="43" t="str">
        <f>IF(D594="","",SUMIF(実績D!ナンバー13D,$D594,実績D!見積数13D))</f>
        <v/>
      </c>
      <c r="H594" s="50" t="str">
        <f t="shared" si="28"/>
        <v/>
      </c>
      <c r="I594" s="58" t="str">
        <f t="shared" si="29"/>
        <v/>
      </c>
    </row>
    <row r="595" spans="1:9" x14ac:dyDescent="0.45">
      <c r="A595" s="44" t="str">
        <f t="shared" si="27"/>
        <v/>
      </c>
      <c r="B595" s="40" t="str">
        <f>IF(顧客!B593&lt;&gt;"",顧客!B593,"")</f>
        <v/>
      </c>
      <c r="C595" s="42" t="str">
        <f>IF(顧客!C593&lt;&gt;0,顧客!C593,"")</f>
        <v/>
      </c>
      <c r="D595" s="41" t="str">
        <f>IF(顧客!E593&lt;&gt;0,顧客!E593,"")</f>
        <v/>
      </c>
      <c r="E595" s="41" t="str">
        <f>IF(顧客!F593&lt;&gt;0,顧客!F593,"")</f>
        <v/>
      </c>
      <c r="F595" s="43" t="str">
        <f>IF(D595="","",SUMIF(見積D!ナンバーD,$D595,見積D!見積数D))</f>
        <v/>
      </c>
      <c r="G595" s="43" t="str">
        <f>IF(D595="","",SUMIF(実績D!ナンバー13D,$D595,実績D!見積数13D))</f>
        <v/>
      </c>
      <c r="H595" s="50" t="str">
        <f t="shared" si="28"/>
        <v/>
      </c>
      <c r="I595" s="58" t="str">
        <f t="shared" si="29"/>
        <v/>
      </c>
    </row>
    <row r="596" spans="1:9" x14ac:dyDescent="0.45">
      <c r="A596" s="44" t="str">
        <f t="shared" si="27"/>
        <v/>
      </c>
      <c r="B596" s="40" t="str">
        <f>IF(顧客!B594&lt;&gt;"",顧客!B594,"")</f>
        <v/>
      </c>
      <c r="C596" s="42" t="str">
        <f>IF(顧客!C594&lt;&gt;0,顧客!C594,"")</f>
        <v/>
      </c>
      <c r="D596" s="41" t="str">
        <f>IF(顧客!E594&lt;&gt;0,顧客!E594,"")</f>
        <v/>
      </c>
      <c r="E596" s="41" t="str">
        <f>IF(顧客!F594&lt;&gt;0,顧客!F594,"")</f>
        <v/>
      </c>
      <c r="F596" s="43" t="str">
        <f>IF(D596="","",SUMIF(見積D!ナンバーD,$D596,見積D!見積数D))</f>
        <v/>
      </c>
      <c r="G596" s="43" t="str">
        <f>IF(D596="","",SUMIF(実績D!ナンバー13D,$D596,実績D!見積数13D))</f>
        <v/>
      </c>
      <c r="H596" s="50" t="str">
        <f t="shared" si="28"/>
        <v/>
      </c>
      <c r="I596" s="58" t="str">
        <f t="shared" si="29"/>
        <v/>
      </c>
    </row>
    <row r="597" spans="1:9" x14ac:dyDescent="0.45">
      <c r="A597" s="44" t="str">
        <f t="shared" si="27"/>
        <v/>
      </c>
      <c r="B597" s="40" t="str">
        <f>IF(顧客!B595&lt;&gt;"",顧客!B595,"")</f>
        <v/>
      </c>
      <c r="C597" s="42" t="str">
        <f>IF(顧客!C595&lt;&gt;0,顧客!C595,"")</f>
        <v/>
      </c>
      <c r="D597" s="41" t="str">
        <f>IF(顧客!E595&lt;&gt;0,顧客!E595,"")</f>
        <v/>
      </c>
      <c r="E597" s="41" t="str">
        <f>IF(顧客!F595&lt;&gt;0,顧客!F595,"")</f>
        <v/>
      </c>
      <c r="F597" s="43" t="str">
        <f>IF(D597="","",SUMIF(見積D!ナンバーD,$D597,見積D!見積数D))</f>
        <v/>
      </c>
      <c r="G597" s="43" t="str">
        <f>IF(D597="","",SUMIF(実績D!ナンバー13D,$D597,実績D!見積数13D))</f>
        <v/>
      </c>
      <c r="H597" s="50" t="str">
        <f t="shared" si="28"/>
        <v/>
      </c>
      <c r="I597" s="58" t="str">
        <f t="shared" si="29"/>
        <v/>
      </c>
    </row>
    <row r="598" spans="1:9" x14ac:dyDescent="0.45">
      <c r="A598" s="44" t="str">
        <f t="shared" si="27"/>
        <v/>
      </c>
      <c r="B598" s="40" t="str">
        <f>IF(顧客!B596&lt;&gt;"",顧客!B596,"")</f>
        <v/>
      </c>
      <c r="C598" s="42" t="str">
        <f>IF(顧客!C596&lt;&gt;0,顧客!C596,"")</f>
        <v/>
      </c>
      <c r="D598" s="41" t="str">
        <f>IF(顧客!E596&lt;&gt;0,顧客!E596,"")</f>
        <v/>
      </c>
      <c r="E598" s="41" t="str">
        <f>IF(顧客!F596&lt;&gt;0,顧客!F596,"")</f>
        <v/>
      </c>
      <c r="F598" s="43" t="str">
        <f>IF(D598="","",SUMIF(見積D!ナンバーD,$D598,見積D!見積数D))</f>
        <v/>
      </c>
      <c r="G598" s="43" t="str">
        <f>IF(D598="","",SUMIF(実績D!ナンバー13D,$D598,実績D!見積数13D))</f>
        <v/>
      </c>
      <c r="H598" s="50" t="str">
        <f t="shared" si="28"/>
        <v/>
      </c>
      <c r="I598" s="58" t="str">
        <f t="shared" si="29"/>
        <v/>
      </c>
    </row>
    <row r="599" spans="1:9" x14ac:dyDescent="0.45">
      <c r="A599" s="44" t="str">
        <f t="shared" si="27"/>
        <v/>
      </c>
      <c r="B599" s="40" t="str">
        <f>IF(顧客!B597&lt;&gt;"",顧客!B597,"")</f>
        <v/>
      </c>
      <c r="C599" s="42" t="str">
        <f>IF(顧客!C597&lt;&gt;0,顧客!C597,"")</f>
        <v/>
      </c>
      <c r="D599" s="41" t="str">
        <f>IF(顧客!E597&lt;&gt;0,顧客!E597,"")</f>
        <v/>
      </c>
      <c r="E599" s="41" t="str">
        <f>IF(顧客!F597&lt;&gt;0,顧客!F597,"")</f>
        <v/>
      </c>
      <c r="F599" s="43" t="str">
        <f>IF(D599="","",SUMIF(見積D!ナンバーD,$D599,見積D!見積数D))</f>
        <v/>
      </c>
      <c r="G599" s="43" t="str">
        <f>IF(D599="","",SUMIF(実績D!ナンバー13D,$D599,実績D!見積数13D))</f>
        <v/>
      </c>
      <c r="H599" s="50" t="str">
        <f t="shared" si="28"/>
        <v/>
      </c>
      <c r="I599" s="58" t="str">
        <f t="shared" si="29"/>
        <v/>
      </c>
    </row>
    <row r="600" spans="1:9" x14ac:dyDescent="0.45">
      <c r="A600" s="44" t="str">
        <f t="shared" si="27"/>
        <v/>
      </c>
      <c r="B600" s="40" t="str">
        <f>IF(顧客!B598&lt;&gt;"",顧客!B598,"")</f>
        <v/>
      </c>
      <c r="C600" s="42" t="str">
        <f>IF(顧客!C598&lt;&gt;0,顧客!C598,"")</f>
        <v/>
      </c>
      <c r="D600" s="41" t="str">
        <f>IF(顧客!E598&lt;&gt;0,顧客!E598,"")</f>
        <v/>
      </c>
      <c r="E600" s="41" t="str">
        <f>IF(顧客!F598&lt;&gt;0,顧客!F598,"")</f>
        <v/>
      </c>
      <c r="F600" s="43" t="str">
        <f>IF(D600="","",SUMIF(見積D!ナンバーD,$D600,見積D!見積数D))</f>
        <v/>
      </c>
      <c r="G600" s="43" t="str">
        <f>IF(D600="","",SUMIF(実績D!ナンバー13D,$D600,実績D!見積数13D))</f>
        <v/>
      </c>
      <c r="H600" s="50" t="str">
        <f t="shared" si="28"/>
        <v/>
      </c>
      <c r="I600" s="58" t="str">
        <f t="shared" si="29"/>
        <v/>
      </c>
    </row>
    <row r="601" spans="1:9" x14ac:dyDescent="0.45">
      <c r="A601" s="44" t="str">
        <f t="shared" si="27"/>
        <v/>
      </c>
      <c r="B601" s="40" t="str">
        <f>IF(顧客!B599&lt;&gt;"",顧客!B599,"")</f>
        <v/>
      </c>
      <c r="C601" s="42" t="str">
        <f>IF(顧客!C599&lt;&gt;0,顧客!C599,"")</f>
        <v/>
      </c>
      <c r="D601" s="41" t="str">
        <f>IF(顧客!E599&lt;&gt;0,顧客!E599,"")</f>
        <v/>
      </c>
      <c r="E601" s="41" t="str">
        <f>IF(顧客!F599&lt;&gt;0,顧客!F599,"")</f>
        <v/>
      </c>
      <c r="F601" s="43" t="str">
        <f>IF(D601="","",SUMIF(見積D!ナンバーD,$D601,見積D!見積数D))</f>
        <v/>
      </c>
      <c r="G601" s="43" t="str">
        <f>IF(D601="","",SUMIF(実績D!ナンバー13D,$D601,実績D!見積数13D))</f>
        <v/>
      </c>
      <c r="H601" s="50" t="str">
        <f t="shared" si="28"/>
        <v/>
      </c>
      <c r="I601" s="58" t="str">
        <f t="shared" si="29"/>
        <v/>
      </c>
    </row>
    <row r="602" spans="1:9" x14ac:dyDescent="0.45">
      <c r="A602" s="44" t="str">
        <f t="shared" si="27"/>
        <v/>
      </c>
      <c r="B602" s="40" t="str">
        <f>IF(顧客!B600&lt;&gt;"",顧客!B600,"")</f>
        <v/>
      </c>
      <c r="C602" s="42" t="str">
        <f>IF(顧客!C600&lt;&gt;0,顧客!C600,"")</f>
        <v/>
      </c>
      <c r="D602" s="41" t="str">
        <f>IF(顧客!E600&lt;&gt;0,顧客!E600,"")</f>
        <v/>
      </c>
      <c r="E602" s="41" t="str">
        <f>IF(顧客!F600&lt;&gt;0,顧客!F600,"")</f>
        <v/>
      </c>
      <c r="F602" s="43" t="str">
        <f>IF(D602="","",SUMIF(見積D!ナンバーD,$D602,見積D!見積数D))</f>
        <v/>
      </c>
      <c r="G602" s="43" t="str">
        <f>IF(D602="","",SUMIF(実績D!ナンバー13D,$D602,実績D!見積数13D))</f>
        <v/>
      </c>
      <c r="H602" s="50" t="str">
        <f t="shared" si="28"/>
        <v/>
      </c>
      <c r="I602" s="58" t="str">
        <f t="shared" si="29"/>
        <v/>
      </c>
    </row>
    <row r="603" spans="1:9" x14ac:dyDescent="0.45">
      <c r="A603" s="44" t="str">
        <f t="shared" si="27"/>
        <v/>
      </c>
      <c r="B603" s="40" t="str">
        <f>IF(顧客!B601&lt;&gt;"",顧客!B601,"")</f>
        <v/>
      </c>
      <c r="C603" s="42" t="str">
        <f>IF(顧客!C601&lt;&gt;0,顧客!C601,"")</f>
        <v/>
      </c>
      <c r="D603" s="41" t="str">
        <f>IF(顧客!E601&lt;&gt;0,顧客!E601,"")</f>
        <v/>
      </c>
      <c r="E603" s="41" t="str">
        <f>IF(顧客!F601&lt;&gt;0,顧客!F601,"")</f>
        <v/>
      </c>
      <c r="F603" s="43" t="str">
        <f>IF(D603="","",SUMIF(見積D!ナンバーD,$D603,見積D!見積数D))</f>
        <v/>
      </c>
      <c r="G603" s="43" t="str">
        <f>IF(D603="","",SUMIF(実績D!ナンバー13D,$D603,実績D!見積数13D))</f>
        <v/>
      </c>
      <c r="H603" s="50" t="str">
        <f t="shared" si="28"/>
        <v/>
      </c>
      <c r="I603" s="58" t="str">
        <f t="shared" si="29"/>
        <v/>
      </c>
    </row>
    <row r="604" spans="1:9" x14ac:dyDescent="0.45">
      <c r="A604" s="44" t="str">
        <f t="shared" si="27"/>
        <v/>
      </c>
      <c r="B604" s="40" t="str">
        <f>IF(顧客!B602&lt;&gt;"",顧客!B602,"")</f>
        <v/>
      </c>
      <c r="C604" s="42" t="str">
        <f>IF(顧客!C602&lt;&gt;0,顧客!C602,"")</f>
        <v/>
      </c>
      <c r="D604" s="41" t="str">
        <f>IF(顧客!E602&lt;&gt;0,顧客!E602,"")</f>
        <v/>
      </c>
      <c r="E604" s="41" t="str">
        <f>IF(顧客!F602&lt;&gt;0,顧客!F602,"")</f>
        <v/>
      </c>
      <c r="F604" s="43" t="str">
        <f>IF(D604="","",SUMIF(見積D!ナンバーD,$D604,見積D!見積数D))</f>
        <v/>
      </c>
      <c r="G604" s="43" t="str">
        <f>IF(D604="","",SUMIF(実績D!ナンバー13D,$D604,実績D!見積数13D))</f>
        <v/>
      </c>
      <c r="H604" s="50" t="str">
        <f t="shared" si="28"/>
        <v/>
      </c>
      <c r="I604" s="58" t="str">
        <f t="shared" si="29"/>
        <v/>
      </c>
    </row>
    <row r="605" spans="1:9" x14ac:dyDescent="0.45">
      <c r="A605" s="44" t="str">
        <f t="shared" si="27"/>
        <v/>
      </c>
      <c r="B605" s="40" t="str">
        <f>IF(顧客!B603&lt;&gt;"",顧客!B603,"")</f>
        <v/>
      </c>
      <c r="C605" s="42" t="str">
        <f>IF(顧客!C603&lt;&gt;0,顧客!C603,"")</f>
        <v/>
      </c>
      <c r="D605" s="41" t="str">
        <f>IF(顧客!E603&lt;&gt;0,顧客!E603,"")</f>
        <v/>
      </c>
      <c r="E605" s="41" t="str">
        <f>IF(顧客!F603&lt;&gt;0,顧客!F603,"")</f>
        <v/>
      </c>
      <c r="F605" s="43" t="str">
        <f>IF(D605="","",SUMIF(見積D!ナンバーD,$D605,見積D!見積数D))</f>
        <v/>
      </c>
      <c r="G605" s="43" t="str">
        <f>IF(D605="","",SUMIF(実績D!ナンバー13D,$D605,実績D!見積数13D))</f>
        <v/>
      </c>
      <c r="H605" s="50" t="str">
        <f t="shared" si="28"/>
        <v/>
      </c>
      <c r="I605" s="58" t="str">
        <f t="shared" si="29"/>
        <v/>
      </c>
    </row>
    <row r="606" spans="1:9" x14ac:dyDescent="0.45">
      <c r="A606" s="44" t="str">
        <f t="shared" si="27"/>
        <v/>
      </c>
      <c r="B606" s="40" t="str">
        <f>IF(顧客!B604&lt;&gt;"",顧客!B604,"")</f>
        <v/>
      </c>
      <c r="C606" s="42" t="str">
        <f>IF(顧客!C604&lt;&gt;0,顧客!C604,"")</f>
        <v/>
      </c>
      <c r="D606" s="41" t="str">
        <f>IF(顧客!E604&lt;&gt;0,顧客!E604,"")</f>
        <v/>
      </c>
      <c r="E606" s="41" t="str">
        <f>IF(顧客!F604&lt;&gt;0,顧客!F604,"")</f>
        <v/>
      </c>
      <c r="F606" s="43" t="str">
        <f>IF(D606="","",SUMIF(見積D!ナンバーD,$D606,見積D!見積数D))</f>
        <v/>
      </c>
      <c r="G606" s="43" t="str">
        <f>IF(D606="","",SUMIF(実績D!ナンバー13D,$D606,実績D!見積数13D))</f>
        <v/>
      </c>
      <c r="H606" s="50" t="str">
        <f t="shared" si="28"/>
        <v/>
      </c>
      <c r="I606" s="58" t="str">
        <f t="shared" si="29"/>
        <v/>
      </c>
    </row>
    <row r="607" spans="1:9" x14ac:dyDescent="0.45">
      <c r="A607" s="44" t="str">
        <f t="shared" si="27"/>
        <v/>
      </c>
      <c r="B607" s="40" t="str">
        <f>IF(顧客!B605&lt;&gt;"",顧客!B605,"")</f>
        <v/>
      </c>
      <c r="C607" s="42" t="str">
        <f>IF(顧客!C605&lt;&gt;0,顧客!C605,"")</f>
        <v/>
      </c>
      <c r="D607" s="41" t="str">
        <f>IF(顧客!E605&lt;&gt;0,顧客!E605,"")</f>
        <v/>
      </c>
      <c r="E607" s="41" t="str">
        <f>IF(顧客!F605&lt;&gt;0,顧客!F605,"")</f>
        <v/>
      </c>
      <c r="F607" s="43" t="str">
        <f>IF(D607="","",SUMIF(見積D!ナンバーD,$D607,見積D!見積数D))</f>
        <v/>
      </c>
      <c r="G607" s="43" t="str">
        <f>IF(D607="","",SUMIF(実績D!ナンバー13D,$D607,実績D!見積数13D))</f>
        <v/>
      </c>
      <c r="H607" s="50" t="str">
        <f t="shared" si="28"/>
        <v/>
      </c>
      <c r="I607" s="58" t="str">
        <f t="shared" si="29"/>
        <v/>
      </c>
    </row>
    <row r="608" spans="1:9" x14ac:dyDescent="0.45">
      <c r="A608" s="44" t="str">
        <f t="shared" si="27"/>
        <v/>
      </c>
      <c r="B608" s="40" t="str">
        <f>IF(顧客!B606&lt;&gt;"",顧客!B606,"")</f>
        <v/>
      </c>
      <c r="C608" s="42" t="str">
        <f>IF(顧客!C606&lt;&gt;0,顧客!C606,"")</f>
        <v/>
      </c>
      <c r="D608" s="41" t="str">
        <f>IF(顧客!E606&lt;&gt;0,顧客!E606,"")</f>
        <v/>
      </c>
      <c r="E608" s="41" t="str">
        <f>IF(顧客!F606&lt;&gt;0,顧客!F606,"")</f>
        <v/>
      </c>
      <c r="F608" s="43" t="str">
        <f>IF(D608="","",SUMIF(見積D!ナンバーD,$D608,見積D!見積数D))</f>
        <v/>
      </c>
      <c r="G608" s="43" t="str">
        <f>IF(D608="","",SUMIF(実績D!ナンバー13D,$D608,実績D!見積数13D))</f>
        <v/>
      </c>
      <c r="H608" s="50" t="str">
        <f t="shared" si="28"/>
        <v/>
      </c>
      <c r="I608" s="58" t="str">
        <f t="shared" si="29"/>
        <v/>
      </c>
    </row>
    <row r="609" spans="1:9" x14ac:dyDescent="0.45">
      <c r="A609" s="44" t="str">
        <f t="shared" si="27"/>
        <v/>
      </c>
      <c r="B609" s="40" t="str">
        <f>IF(顧客!B607&lt;&gt;"",顧客!B607,"")</f>
        <v/>
      </c>
      <c r="C609" s="42" t="str">
        <f>IF(顧客!C607&lt;&gt;0,顧客!C607,"")</f>
        <v/>
      </c>
      <c r="D609" s="41" t="str">
        <f>IF(顧客!E607&lt;&gt;0,顧客!E607,"")</f>
        <v/>
      </c>
      <c r="E609" s="41" t="str">
        <f>IF(顧客!F607&lt;&gt;0,顧客!F607,"")</f>
        <v/>
      </c>
      <c r="F609" s="43" t="str">
        <f>IF(D609="","",SUMIF(見積D!ナンバーD,$D609,見積D!見積数D))</f>
        <v/>
      </c>
      <c r="G609" s="43" t="str">
        <f>IF(D609="","",SUMIF(実績D!ナンバー13D,$D609,実績D!見積数13D))</f>
        <v/>
      </c>
      <c r="H609" s="50" t="str">
        <f t="shared" si="28"/>
        <v/>
      </c>
      <c r="I609" s="58" t="str">
        <f t="shared" si="29"/>
        <v/>
      </c>
    </row>
    <row r="610" spans="1:9" x14ac:dyDescent="0.45">
      <c r="A610" s="44" t="str">
        <f t="shared" si="27"/>
        <v/>
      </c>
      <c r="B610" s="40" t="str">
        <f>IF(顧客!B608&lt;&gt;"",顧客!B608,"")</f>
        <v/>
      </c>
      <c r="C610" s="42" t="str">
        <f>IF(顧客!C608&lt;&gt;0,顧客!C608,"")</f>
        <v/>
      </c>
      <c r="D610" s="41" t="str">
        <f>IF(顧客!E608&lt;&gt;0,顧客!E608,"")</f>
        <v/>
      </c>
      <c r="E610" s="41" t="str">
        <f>IF(顧客!F608&lt;&gt;0,顧客!F608,"")</f>
        <v/>
      </c>
      <c r="F610" s="43" t="str">
        <f>IF(D610="","",SUMIF(見積D!ナンバーD,$D610,見積D!見積数D))</f>
        <v/>
      </c>
      <c r="G610" s="43" t="str">
        <f>IF(D610="","",SUMIF(実績D!ナンバー13D,$D610,実績D!見積数13D))</f>
        <v/>
      </c>
      <c r="H610" s="50" t="str">
        <f t="shared" si="28"/>
        <v/>
      </c>
      <c r="I610" s="58" t="str">
        <f t="shared" si="29"/>
        <v/>
      </c>
    </row>
    <row r="611" spans="1:9" x14ac:dyDescent="0.45">
      <c r="A611" s="44" t="str">
        <f t="shared" si="27"/>
        <v/>
      </c>
      <c r="B611" s="40" t="str">
        <f>IF(顧客!B609&lt;&gt;"",顧客!B609,"")</f>
        <v/>
      </c>
      <c r="C611" s="42" t="str">
        <f>IF(顧客!C609&lt;&gt;0,顧客!C609,"")</f>
        <v/>
      </c>
      <c r="D611" s="41" t="str">
        <f>IF(顧客!E609&lt;&gt;0,顧客!E609,"")</f>
        <v/>
      </c>
      <c r="E611" s="41" t="str">
        <f>IF(顧客!F609&lt;&gt;0,顧客!F609,"")</f>
        <v/>
      </c>
      <c r="F611" s="43" t="str">
        <f>IF(D611="","",SUMIF(見積D!ナンバーD,$D611,見積D!見積数D))</f>
        <v/>
      </c>
      <c r="G611" s="43" t="str">
        <f>IF(D611="","",SUMIF(実績D!ナンバー13D,$D611,実績D!見積数13D))</f>
        <v/>
      </c>
      <c r="H611" s="50" t="str">
        <f t="shared" si="28"/>
        <v/>
      </c>
      <c r="I611" s="58" t="str">
        <f t="shared" si="29"/>
        <v/>
      </c>
    </row>
    <row r="612" spans="1:9" x14ac:dyDescent="0.45">
      <c r="A612" s="44" t="str">
        <f t="shared" si="27"/>
        <v/>
      </c>
      <c r="B612" s="40" t="str">
        <f>IF(顧客!B610&lt;&gt;"",顧客!B610,"")</f>
        <v/>
      </c>
      <c r="C612" s="42" t="str">
        <f>IF(顧客!C610&lt;&gt;0,顧客!C610,"")</f>
        <v/>
      </c>
      <c r="D612" s="41" t="str">
        <f>IF(顧客!E610&lt;&gt;0,顧客!E610,"")</f>
        <v/>
      </c>
      <c r="E612" s="41" t="str">
        <f>IF(顧客!F610&lt;&gt;0,顧客!F610,"")</f>
        <v/>
      </c>
      <c r="F612" s="43" t="str">
        <f>IF(D612="","",SUMIF(見積D!ナンバーD,$D612,見積D!見積数D))</f>
        <v/>
      </c>
      <c r="G612" s="43" t="str">
        <f>IF(D612="","",SUMIF(実績D!ナンバー13D,$D612,実績D!見積数13D))</f>
        <v/>
      </c>
      <c r="H612" s="50" t="str">
        <f t="shared" si="28"/>
        <v/>
      </c>
      <c r="I612" s="58" t="str">
        <f t="shared" si="29"/>
        <v/>
      </c>
    </row>
    <row r="613" spans="1:9" x14ac:dyDescent="0.45">
      <c r="A613" s="44" t="str">
        <f t="shared" si="27"/>
        <v/>
      </c>
      <c r="B613" s="40" t="str">
        <f>IF(顧客!B611&lt;&gt;"",顧客!B611,"")</f>
        <v/>
      </c>
      <c r="C613" s="42" t="str">
        <f>IF(顧客!C611&lt;&gt;0,顧客!C611,"")</f>
        <v/>
      </c>
      <c r="D613" s="41" t="str">
        <f>IF(顧客!E611&lt;&gt;0,顧客!E611,"")</f>
        <v/>
      </c>
      <c r="E613" s="41" t="str">
        <f>IF(顧客!F611&lt;&gt;0,顧客!F611,"")</f>
        <v/>
      </c>
      <c r="F613" s="43" t="str">
        <f>IF(D613="","",SUMIF(見積D!ナンバーD,$D613,見積D!見積数D))</f>
        <v/>
      </c>
      <c r="G613" s="43" t="str">
        <f>IF(D613="","",SUMIF(実績D!ナンバー13D,$D613,実績D!見積数13D))</f>
        <v/>
      </c>
      <c r="H613" s="50" t="str">
        <f t="shared" si="28"/>
        <v/>
      </c>
      <c r="I613" s="58" t="str">
        <f t="shared" si="29"/>
        <v/>
      </c>
    </row>
    <row r="614" spans="1:9" x14ac:dyDescent="0.45">
      <c r="A614" s="44" t="str">
        <f t="shared" si="27"/>
        <v/>
      </c>
      <c r="B614" s="40" t="str">
        <f>IF(顧客!B612&lt;&gt;"",顧客!B612,"")</f>
        <v/>
      </c>
      <c r="C614" s="42" t="str">
        <f>IF(顧客!C612&lt;&gt;0,顧客!C612,"")</f>
        <v/>
      </c>
      <c r="D614" s="41" t="str">
        <f>IF(顧客!E612&lt;&gt;0,顧客!E612,"")</f>
        <v/>
      </c>
      <c r="E614" s="41" t="str">
        <f>IF(顧客!F612&lt;&gt;0,顧客!F612,"")</f>
        <v/>
      </c>
      <c r="F614" s="43" t="str">
        <f>IF(D614="","",SUMIF(見積D!ナンバーD,$D614,見積D!見積数D))</f>
        <v/>
      </c>
      <c r="G614" s="43" t="str">
        <f>IF(D614="","",SUMIF(実績D!ナンバー13D,$D614,実績D!見積数13D))</f>
        <v/>
      </c>
      <c r="H614" s="50" t="str">
        <f t="shared" si="28"/>
        <v/>
      </c>
      <c r="I614" s="58" t="str">
        <f t="shared" si="29"/>
        <v/>
      </c>
    </row>
    <row r="615" spans="1:9" x14ac:dyDescent="0.45">
      <c r="A615" s="44" t="str">
        <f t="shared" si="27"/>
        <v/>
      </c>
      <c r="B615" s="40" t="str">
        <f>IF(顧客!B613&lt;&gt;"",顧客!B613,"")</f>
        <v/>
      </c>
      <c r="C615" s="42" t="str">
        <f>IF(顧客!C613&lt;&gt;0,顧客!C613,"")</f>
        <v/>
      </c>
      <c r="D615" s="41" t="str">
        <f>IF(顧客!E613&lt;&gt;0,顧客!E613,"")</f>
        <v/>
      </c>
      <c r="E615" s="41" t="str">
        <f>IF(顧客!F613&lt;&gt;0,顧客!F613,"")</f>
        <v/>
      </c>
      <c r="F615" s="43" t="str">
        <f>IF(D615="","",SUMIF(見積D!ナンバーD,$D615,見積D!見積数D))</f>
        <v/>
      </c>
      <c r="G615" s="43" t="str">
        <f>IF(D615="","",SUMIF(実績D!ナンバー13D,$D615,実績D!見積数13D))</f>
        <v/>
      </c>
      <c r="H615" s="50" t="str">
        <f t="shared" si="28"/>
        <v/>
      </c>
      <c r="I615" s="58" t="str">
        <f t="shared" si="29"/>
        <v/>
      </c>
    </row>
    <row r="616" spans="1:9" x14ac:dyDescent="0.45">
      <c r="A616" s="44" t="str">
        <f t="shared" si="27"/>
        <v/>
      </c>
      <c r="B616" s="40" t="str">
        <f>IF(顧客!B614&lt;&gt;"",顧客!B614,"")</f>
        <v/>
      </c>
      <c r="C616" s="42" t="str">
        <f>IF(顧客!C614&lt;&gt;0,顧客!C614,"")</f>
        <v/>
      </c>
      <c r="D616" s="41" t="str">
        <f>IF(顧客!E614&lt;&gt;0,顧客!E614,"")</f>
        <v/>
      </c>
      <c r="E616" s="41" t="str">
        <f>IF(顧客!F614&lt;&gt;0,顧客!F614,"")</f>
        <v/>
      </c>
      <c r="F616" s="43" t="str">
        <f>IF(D616="","",SUMIF(見積D!ナンバーD,$D616,見積D!見積数D))</f>
        <v/>
      </c>
      <c r="G616" s="43" t="str">
        <f>IF(D616="","",SUMIF(実績D!ナンバー13D,$D616,実績D!見積数13D))</f>
        <v/>
      </c>
      <c r="H616" s="50" t="str">
        <f t="shared" si="28"/>
        <v/>
      </c>
      <c r="I616" s="58" t="str">
        <f t="shared" si="29"/>
        <v/>
      </c>
    </row>
    <row r="617" spans="1:9" x14ac:dyDescent="0.45">
      <c r="A617" s="44" t="str">
        <f t="shared" si="27"/>
        <v/>
      </c>
      <c r="B617" s="40" t="str">
        <f>IF(顧客!B615&lt;&gt;"",顧客!B615,"")</f>
        <v/>
      </c>
      <c r="C617" s="42" t="str">
        <f>IF(顧客!C615&lt;&gt;0,顧客!C615,"")</f>
        <v/>
      </c>
      <c r="D617" s="41" t="str">
        <f>IF(顧客!E615&lt;&gt;0,顧客!E615,"")</f>
        <v/>
      </c>
      <c r="E617" s="41" t="str">
        <f>IF(顧客!F615&lt;&gt;0,顧客!F615,"")</f>
        <v/>
      </c>
      <c r="F617" s="43" t="str">
        <f>IF(D617="","",SUMIF(見積D!ナンバーD,$D617,見積D!見積数D))</f>
        <v/>
      </c>
      <c r="G617" s="43" t="str">
        <f>IF(D617="","",SUMIF(実績D!ナンバー13D,$D617,実績D!見積数13D))</f>
        <v/>
      </c>
      <c r="H617" s="50" t="str">
        <f t="shared" si="28"/>
        <v/>
      </c>
      <c r="I617" s="58" t="str">
        <f t="shared" si="29"/>
        <v/>
      </c>
    </row>
    <row r="618" spans="1:9" x14ac:dyDescent="0.45">
      <c r="A618" s="44" t="str">
        <f t="shared" si="27"/>
        <v/>
      </c>
      <c r="B618" s="40" t="str">
        <f>IF(顧客!B616&lt;&gt;"",顧客!B616,"")</f>
        <v/>
      </c>
      <c r="C618" s="42" t="str">
        <f>IF(顧客!C616&lt;&gt;0,顧客!C616,"")</f>
        <v/>
      </c>
      <c r="D618" s="41" t="str">
        <f>IF(顧客!E616&lt;&gt;0,顧客!E616,"")</f>
        <v/>
      </c>
      <c r="E618" s="41" t="str">
        <f>IF(顧客!F616&lt;&gt;0,顧客!F616,"")</f>
        <v/>
      </c>
      <c r="F618" s="43" t="str">
        <f>IF(D618="","",SUMIF(見積D!ナンバーD,$D618,見積D!見積数D))</f>
        <v/>
      </c>
      <c r="G618" s="43" t="str">
        <f>IF(D618="","",SUMIF(実績D!ナンバー13D,$D618,実績D!見積数13D))</f>
        <v/>
      </c>
      <c r="H618" s="50" t="str">
        <f t="shared" si="28"/>
        <v/>
      </c>
      <c r="I618" s="58" t="str">
        <f t="shared" si="29"/>
        <v/>
      </c>
    </row>
    <row r="619" spans="1:9" x14ac:dyDescent="0.45">
      <c r="A619" s="44" t="str">
        <f t="shared" si="27"/>
        <v/>
      </c>
      <c r="B619" s="40" t="str">
        <f>IF(顧客!B617&lt;&gt;"",顧客!B617,"")</f>
        <v/>
      </c>
      <c r="C619" s="42" t="str">
        <f>IF(顧客!C617&lt;&gt;0,顧客!C617,"")</f>
        <v/>
      </c>
      <c r="D619" s="41" t="str">
        <f>IF(顧客!E617&lt;&gt;0,顧客!E617,"")</f>
        <v/>
      </c>
      <c r="E619" s="41" t="str">
        <f>IF(顧客!F617&lt;&gt;0,顧客!F617,"")</f>
        <v/>
      </c>
      <c r="F619" s="43" t="str">
        <f>IF(D619="","",SUMIF(見積D!ナンバーD,$D619,見積D!見積数D))</f>
        <v/>
      </c>
      <c r="G619" s="43" t="str">
        <f>IF(D619="","",SUMIF(実績D!ナンバー13D,$D619,実績D!見積数13D))</f>
        <v/>
      </c>
      <c r="H619" s="50" t="str">
        <f t="shared" si="28"/>
        <v/>
      </c>
      <c r="I619" s="58" t="str">
        <f t="shared" si="29"/>
        <v/>
      </c>
    </row>
    <row r="620" spans="1:9" x14ac:dyDescent="0.45">
      <c r="A620" s="44" t="str">
        <f t="shared" si="27"/>
        <v/>
      </c>
      <c r="B620" s="40" t="str">
        <f>IF(顧客!B618&lt;&gt;"",顧客!B618,"")</f>
        <v/>
      </c>
      <c r="C620" s="42" t="str">
        <f>IF(顧客!C618&lt;&gt;0,顧客!C618,"")</f>
        <v/>
      </c>
      <c r="D620" s="41" t="str">
        <f>IF(顧客!E618&lt;&gt;0,顧客!E618,"")</f>
        <v/>
      </c>
      <c r="E620" s="41" t="str">
        <f>IF(顧客!F618&lt;&gt;0,顧客!F618,"")</f>
        <v/>
      </c>
      <c r="F620" s="43" t="str">
        <f>IF(D620="","",SUMIF(見積D!ナンバーD,$D620,見積D!見積数D))</f>
        <v/>
      </c>
      <c r="G620" s="43" t="str">
        <f>IF(D620="","",SUMIF(実績D!ナンバー13D,$D620,実績D!見積数13D))</f>
        <v/>
      </c>
      <c r="H620" s="50" t="str">
        <f t="shared" si="28"/>
        <v/>
      </c>
      <c r="I620" s="58" t="str">
        <f t="shared" si="29"/>
        <v/>
      </c>
    </row>
    <row r="621" spans="1:9" x14ac:dyDescent="0.45">
      <c r="A621" s="44" t="str">
        <f t="shared" si="27"/>
        <v/>
      </c>
      <c r="B621" s="40" t="str">
        <f>IF(顧客!B619&lt;&gt;"",顧客!B619,"")</f>
        <v/>
      </c>
      <c r="C621" s="42" t="str">
        <f>IF(顧客!C619&lt;&gt;0,顧客!C619,"")</f>
        <v/>
      </c>
      <c r="D621" s="41" t="str">
        <f>IF(顧客!E619&lt;&gt;0,顧客!E619,"")</f>
        <v/>
      </c>
      <c r="E621" s="41" t="str">
        <f>IF(顧客!F619&lt;&gt;0,顧客!F619,"")</f>
        <v/>
      </c>
      <c r="F621" s="43" t="str">
        <f>IF(D621="","",SUMIF(見積D!ナンバーD,$D621,見積D!見積数D))</f>
        <v/>
      </c>
      <c r="G621" s="43" t="str">
        <f>IF(D621="","",SUMIF(実績D!ナンバー13D,$D621,実績D!見積数13D))</f>
        <v/>
      </c>
      <c r="H621" s="50" t="str">
        <f t="shared" si="28"/>
        <v/>
      </c>
      <c r="I621" s="58" t="str">
        <f t="shared" si="29"/>
        <v/>
      </c>
    </row>
    <row r="622" spans="1:9" x14ac:dyDescent="0.45">
      <c r="A622" s="44" t="str">
        <f t="shared" si="27"/>
        <v/>
      </c>
      <c r="B622" s="40" t="str">
        <f>IF(顧客!B620&lt;&gt;"",顧客!B620,"")</f>
        <v/>
      </c>
      <c r="C622" s="42" t="str">
        <f>IF(顧客!C620&lt;&gt;0,顧客!C620,"")</f>
        <v/>
      </c>
      <c r="D622" s="41" t="str">
        <f>IF(顧客!E620&lt;&gt;0,顧客!E620,"")</f>
        <v/>
      </c>
      <c r="E622" s="41" t="str">
        <f>IF(顧客!F620&lt;&gt;0,顧客!F620,"")</f>
        <v/>
      </c>
      <c r="F622" s="43" t="str">
        <f>IF(D622="","",SUMIF(見積D!ナンバーD,$D622,見積D!見積数D))</f>
        <v/>
      </c>
      <c r="G622" s="43" t="str">
        <f>IF(D622="","",SUMIF(実績D!ナンバー13D,$D622,実績D!見積数13D))</f>
        <v/>
      </c>
      <c r="H622" s="50" t="str">
        <f t="shared" si="28"/>
        <v/>
      </c>
      <c r="I622" s="58" t="str">
        <f t="shared" si="29"/>
        <v/>
      </c>
    </row>
    <row r="623" spans="1:9" x14ac:dyDescent="0.45">
      <c r="A623" s="44" t="str">
        <f t="shared" si="27"/>
        <v/>
      </c>
      <c r="B623" s="40" t="str">
        <f>IF(顧客!B621&lt;&gt;"",顧客!B621,"")</f>
        <v/>
      </c>
      <c r="C623" s="42" t="str">
        <f>IF(顧客!C621&lt;&gt;0,顧客!C621,"")</f>
        <v/>
      </c>
      <c r="D623" s="41" t="str">
        <f>IF(顧客!E621&lt;&gt;0,顧客!E621,"")</f>
        <v/>
      </c>
      <c r="E623" s="41" t="str">
        <f>IF(顧客!F621&lt;&gt;0,顧客!F621,"")</f>
        <v/>
      </c>
      <c r="F623" s="43" t="str">
        <f>IF(D623="","",SUMIF(見積D!ナンバーD,$D623,見積D!見積数D))</f>
        <v/>
      </c>
      <c r="G623" s="43" t="str">
        <f>IF(D623="","",SUMIF(実績D!ナンバー13D,$D623,実績D!見積数13D))</f>
        <v/>
      </c>
      <c r="H623" s="50" t="str">
        <f t="shared" si="28"/>
        <v/>
      </c>
      <c r="I623" s="58" t="str">
        <f t="shared" si="29"/>
        <v/>
      </c>
    </row>
    <row r="624" spans="1:9" x14ac:dyDescent="0.45">
      <c r="A624" s="44" t="str">
        <f t="shared" si="27"/>
        <v/>
      </c>
      <c r="B624" s="40" t="str">
        <f>IF(顧客!B622&lt;&gt;"",顧客!B622,"")</f>
        <v/>
      </c>
      <c r="C624" s="42" t="str">
        <f>IF(顧客!C622&lt;&gt;0,顧客!C622,"")</f>
        <v/>
      </c>
      <c r="D624" s="41" t="str">
        <f>IF(顧客!E622&lt;&gt;0,顧客!E622,"")</f>
        <v/>
      </c>
      <c r="E624" s="41" t="str">
        <f>IF(顧客!F622&lt;&gt;0,顧客!F622,"")</f>
        <v/>
      </c>
      <c r="F624" s="43" t="str">
        <f>IF(D624="","",SUMIF(見積D!ナンバーD,$D624,見積D!見積数D))</f>
        <v/>
      </c>
      <c r="G624" s="43" t="str">
        <f>IF(D624="","",SUMIF(実績D!ナンバー13D,$D624,実績D!見積数13D))</f>
        <v/>
      </c>
      <c r="H624" s="50" t="str">
        <f t="shared" si="28"/>
        <v/>
      </c>
      <c r="I624" s="58" t="str">
        <f t="shared" si="29"/>
        <v/>
      </c>
    </row>
    <row r="625" spans="1:9" x14ac:dyDescent="0.45">
      <c r="A625" s="44" t="str">
        <f t="shared" si="27"/>
        <v/>
      </c>
      <c r="B625" s="40" t="str">
        <f>IF(顧客!B623&lt;&gt;"",顧客!B623,"")</f>
        <v/>
      </c>
      <c r="C625" s="42" t="str">
        <f>IF(顧客!C623&lt;&gt;0,顧客!C623,"")</f>
        <v/>
      </c>
      <c r="D625" s="41" t="str">
        <f>IF(顧客!E623&lt;&gt;0,顧客!E623,"")</f>
        <v/>
      </c>
      <c r="E625" s="41" t="str">
        <f>IF(顧客!F623&lt;&gt;0,顧客!F623,"")</f>
        <v/>
      </c>
      <c r="F625" s="43" t="str">
        <f>IF(D625="","",SUMIF(見積D!ナンバーD,$D625,見積D!見積数D))</f>
        <v/>
      </c>
      <c r="G625" s="43" t="str">
        <f>IF(D625="","",SUMIF(実績D!ナンバー13D,$D625,実績D!見積数13D))</f>
        <v/>
      </c>
      <c r="H625" s="50" t="str">
        <f t="shared" si="28"/>
        <v/>
      </c>
      <c r="I625" s="58" t="str">
        <f t="shared" si="29"/>
        <v/>
      </c>
    </row>
    <row r="626" spans="1:9" x14ac:dyDescent="0.45">
      <c r="A626" s="44" t="str">
        <f t="shared" si="27"/>
        <v/>
      </c>
      <c r="B626" s="40" t="str">
        <f>IF(顧客!B624&lt;&gt;"",顧客!B624,"")</f>
        <v/>
      </c>
      <c r="C626" s="42" t="str">
        <f>IF(顧客!C624&lt;&gt;0,顧客!C624,"")</f>
        <v/>
      </c>
      <c r="D626" s="41" t="str">
        <f>IF(顧客!E624&lt;&gt;0,顧客!E624,"")</f>
        <v/>
      </c>
      <c r="E626" s="41" t="str">
        <f>IF(顧客!F624&lt;&gt;0,顧客!F624,"")</f>
        <v/>
      </c>
      <c r="F626" s="43" t="str">
        <f>IF(D626="","",SUMIF(見積D!ナンバーD,$D626,見積D!見積数D))</f>
        <v/>
      </c>
      <c r="G626" s="43" t="str">
        <f>IF(D626="","",SUMIF(実績D!ナンバー13D,$D626,実績D!見積数13D))</f>
        <v/>
      </c>
      <c r="H626" s="50" t="str">
        <f t="shared" si="28"/>
        <v/>
      </c>
      <c r="I626" s="58" t="str">
        <f t="shared" si="29"/>
        <v/>
      </c>
    </row>
    <row r="627" spans="1:9" x14ac:dyDescent="0.45">
      <c r="A627" s="44" t="str">
        <f t="shared" si="27"/>
        <v/>
      </c>
      <c r="B627" s="40" t="str">
        <f>IF(顧客!B625&lt;&gt;"",顧客!B625,"")</f>
        <v/>
      </c>
      <c r="C627" s="42" t="str">
        <f>IF(顧客!C625&lt;&gt;0,顧客!C625,"")</f>
        <v/>
      </c>
      <c r="D627" s="41" t="str">
        <f>IF(顧客!E625&lt;&gt;0,顧客!E625,"")</f>
        <v/>
      </c>
      <c r="E627" s="41" t="str">
        <f>IF(顧客!F625&lt;&gt;0,顧客!F625,"")</f>
        <v/>
      </c>
      <c r="F627" s="43" t="str">
        <f>IF(D627="","",SUMIF(見積D!ナンバーD,$D627,見積D!見積数D))</f>
        <v/>
      </c>
      <c r="G627" s="43" t="str">
        <f>IF(D627="","",SUMIF(実績D!ナンバー13D,$D627,実績D!見積数13D))</f>
        <v/>
      </c>
      <c r="H627" s="50" t="str">
        <f t="shared" si="28"/>
        <v/>
      </c>
      <c r="I627" s="58" t="str">
        <f t="shared" si="29"/>
        <v/>
      </c>
    </row>
    <row r="628" spans="1:9" x14ac:dyDescent="0.45">
      <c r="A628" s="44" t="str">
        <f t="shared" si="27"/>
        <v/>
      </c>
      <c r="B628" s="40" t="str">
        <f>IF(顧客!B626&lt;&gt;"",顧客!B626,"")</f>
        <v/>
      </c>
      <c r="C628" s="42" t="str">
        <f>IF(顧客!C626&lt;&gt;0,顧客!C626,"")</f>
        <v/>
      </c>
      <c r="D628" s="41" t="str">
        <f>IF(顧客!E626&lt;&gt;0,顧客!E626,"")</f>
        <v/>
      </c>
      <c r="E628" s="41" t="str">
        <f>IF(顧客!F626&lt;&gt;0,顧客!F626,"")</f>
        <v/>
      </c>
      <c r="F628" s="43" t="str">
        <f>IF(D628="","",SUMIF(見積D!ナンバーD,$D628,見積D!見積数D))</f>
        <v/>
      </c>
      <c r="G628" s="43" t="str">
        <f>IF(D628="","",SUMIF(実績D!ナンバー13D,$D628,実績D!見積数13D))</f>
        <v/>
      </c>
      <c r="H628" s="50" t="str">
        <f t="shared" si="28"/>
        <v/>
      </c>
      <c r="I628" s="58" t="str">
        <f t="shared" si="29"/>
        <v/>
      </c>
    </row>
    <row r="629" spans="1:9" x14ac:dyDescent="0.45">
      <c r="A629" s="44" t="str">
        <f t="shared" si="27"/>
        <v/>
      </c>
      <c r="B629" s="40" t="str">
        <f>IF(顧客!B627&lt;&gt;"",顧客!B627,"")</f>
        <v/>
      </c>
      <c r="C629" s="42" t="str">
        <f>IF(顧客!C627&lt;&gt;0,顧客!C627,"")</f>
        <v/>
      </c>
      <c r="D629" s="41" t="str">
        <f>IF(顧客!E627&lt;&gt;0,顧客!E627,"")</f>
        <v/>
      </c>
      <c r="E629" s="41" t="str">
        <f>IF(顧客!F627&lt;&gt;0,顧客!F627,"")</f>
        <v/>
      </c>
      <c r="F629" s="43" t="str">
        <f>IF(D629="","",SUMIF(見積D!ナンバーD,$D629,見積D!見積数D))</f>
        <v/>
      </c>
      <c r="G629" s="43" t="str">
        <f>IF(D629="","",SUMIF(実績D!ナンバー13D,$D629,実績D!見積数13D))</f>
        <v/>
      </c>
      <c r="H629" s="50" t="str">
        <f t="shared" si="28"/>
        <v/>
      </c>
      <c r="I629" s="58" t="str">
        <f t="shared" si="29"/>
        <v/>
      </c>
    </row>
    <row r="630" spans="1:9" x14ac:dyDescent="0.45">
      <c r="A630" s="44" t="str">
        <f t="shared" si="27"/>
        <v/>
      </c>
      <c r="B630" s="40" t="str">
        <f>IF(顧客!B628&lt;&gt;"",顧客!B628,"")</f>
        <v/>
      </c>
      <c r="C630" s="42" t="str">
        <f>IF(顧客!C628&lt;&gt;0,顧客!C628,"")</f>
        <v/>
      </c>
      <c r="D630" s="41" t="str">
        <f>IF(顧客!E628&lt;&gt;0,顧客!E628,"")</f>
        <v/>
      </c>
      <c r="E630" s="41" t="str">
        <f>IF(顧客!F628&lt;&gt;0,顧客!F628,"")</f>
        <v/>
      </c>
      <c r="F630" s="43" t="str">
        <f>IF(D630="","",SUMIF(見積D!ナンバーD,$D630,見積D!見積数D))</f>
        <v/>
      </c>
      <c r="G630" s="43" t="str">
        <f>IF(D630="","",SUMIF(実績D!ナンバー13D,$D630,実績D!見積数13D))</f>
        <v/>
      </c>
      <c r="H630" s="50" t="str">
        <f t="shared" si="28"/>
        <v/>
      </c>
      <c r="I630" s="58" t="str">
        <f t="shared" si="29"/>
        <v/>
      </c>
    </row>
    <row r="631" spans="1:9" x14ac:dyDescent="0.45">
      <c r="A631" s="44" t="str">
        <f t="shared" si="27"/>
        <v/>
      </c>
      <c r="B631" s="40" t="str">
        <f>IF(顧客!B629&lt;&gt;"",顧客!B629,"")</f>
        <v/>
      </c>
      <c r="C631" s="42" t="str">
        <f>IF(顧客!C629&lt;&gt;0,顧客!C629,"")</f>
        <v/>
      </c>
      <c r="D631" s="41" t="str">
        <f>IF(顧客!E629&lt;&gt;0,顧客!E629,"")</f>
        <v/>
      </c>
      <c r="E631" s="41" t="str">
        <f>IF(顧客!F629&lt;&gt;0,顧客!F629,"")</f>
        <v/>
      </c>
      <c r="F631" s="43" t="str">
        <f>IF(D631="","",SUMIF(見積D!ナンバーD,$D631,見積D!見積数D))</f>
        <v/>
      </c>
      <c r="G631" s="43" t="str">
        <f>IF(D631="","",SUMIF(実績D!ナンバー13D,$D631,実績D!見積数13D))</f>
        <v/>
      </c>
      <c r="H631" s="50" t="str">
        <f t="shared" si="28"/>
        <v/>
      </c>
      <c r="I631" s="58" t="str">
        <f t="shared" si="29"/>
        <v/>
      </c>
    </row>
    <row r="632" spans="1:9" x14ac:dyDescent="0.45">
      <c r="A632" s="44" t="str">
        <f t="shared" si="27"/>
        <v/>
      </c>
      <c r="B632" s="40" t="str">
        <f>IF(顧客!B630&lt;&gt;"",顧客!B630,"")</f>
        <v/>
      </c>
      <c r="C632" s="42" t="str">
        <f>IF(顧客!C630&lt;&gt;0,顧客!C630,"")</f>
        <v/>
      </c>
      <c r="D632" s="41" t="str">
        <f>IF(顧客!E630&lt;&gt;0,顧客!E630,"")</f>
        <v/>
      </c>
      <c r="E632" s="41" t="str">
        <f>IF(顧客!F630&lt;&gt;0,顧客!F630,"")</f>
        <v/>
      </c>
      <c r="F632" s="43" t="str">
        <f>IF(D632="","",SUMIF(見積D!ナンバーD,$D632,見積D!見積数D))</f>
        <v/>
      </c>
      <c r="G632" s="43" t="str">
        <f>IF(D632="","",SUMIF(実績D!ナンバー13D,$D632,実績D!見積数13D))</f>
        <v/>
      </c>
      <c r="H632" s="50" t="str">
        <f t="shared" si="28"/>
        <v/>
      </c>
      <c r="I632" s="58" t="str">
        <f t="shared" si="29"/>
        <v/>
      </c>
    </row>
    <row r="633" spans="1:9" x14ac:dyDescent="0.45">
      <c r="A633" s="44" t="str">
        <f t="shared" si="27"/>
        <v/>
      </c>
      <c r="B633" s="40" t="str">
        <f>IF(顧客!B631&lt;&gt;"",顧客!B631,"")</f>
        <v/>
      </c>
      <c r="C633" s="42" t="str">
        <f>IF(顧客!C631&lt;&gt;0,顧客!C631,"")</f>
        <v/>
      </c>
      <c r="D633" s="41" t="str">
        <f>IF(顧客!E631&lt;&gt;0,顧客!E631,"")</f>
        <v/>
      </c>
      <c r="E633" s="41" t="str">
        <f>IF(顧客!F631&lt;&gt;0,顧客!F631,"")</f>
        <v/>
      </c>
      <c r="F633" s="43" t="str">
        <f>IF(D633="","",SUMIF(見積D!ナンバーD,$D633,見積D!見積数D))</f>
        <v/>
      </c>
      <c r="G633" s="43" t="str">
        <f>IF(D633="","",SUMIF(実績D!ナンバー13D,$D633,実績D!見積数13D))</f>
        <v/>
      </c>
      <c r="H633" s="50" t="str">
        <f t="shared" si="28"/>
        <v/>
      </c>
      <c r="I633" s="58" t="str">
        <f t="shared" si="29"/>
        <v/>
      </c>
    </row>
    <row r="634" spans="1:9" x14ac:dyDescent="0.45">
      <c r="A634" s="44" t="str">
        <f t="shared" si="27"/>
        <v/>
      </c>
      <c r="B634" s="40" t="str">
        <f>IF(顧客!B632&lt;&gt;"",顧客!B632,"")</f>
        <v/>
      </c>
      <c r="C634" s="42" t="str">
        <f>IF(顧客!C632&lt;&gt;0,顧客!C632,"")</f>
        <v/>
      </c>
      <c r="D634" s="41" t="str">
        <f>IF(顧客!E632&lt;&gt;0,顧客!E632,"")</f>
        <v/>
      </c>
      <c r="E634" s="41" t="str">
        <f>IF(顧客!F632&lt;&gt;0,顧客!F632,"")</f>
        <v/>
      </c>
      <c r="F634" s="43" t="str">
        <f>IF(D634="","",SUMIF(見積D!ナンバーD,$D634,見積D!見積数D))</f>
        <v/>
      </c>
      <c r="G634" s="43" t="str">
        <f>IF(D634="","",SUMIF(実績D!ナンバー13D,$D634,実績D!見積数13D))</f>
        <v/>
      </c>
      <c r="H634" s="50" t="str">
        <f t="shared" si="28"/>
        <v/>
      </c>
      <c r="I634" s="58" t="str">
        <f t="shared" si="29"/>
        <v/>
      </c>
    </row>
    <row r="635" spans="1:9" x14ac:dyDescent="0.45">
      <c r="A635" s="44" t="str">
        <f t="shared" si="27"/>
        <v/>
      </c>
      <c r="B635" s="40" t="str">
        <f>IF(顧客!B633&lt;&gt;"",顧客!B633,"")</f>
        <v/>
      </c>
      <c r="C635" s="42" t="str">
        <f>IF(顧客!C633&lt;&gt;0,顧客!C633,"")</f>
        <v/>
      </c>
      <c r="D635" s="41" t="str">
        <f>IF(顧客!E633&lt;&gt;0,顧客!E633,"")</f>
        <v/>
      </c>
      <c r="E635" s="41" t="str">
        <f>IF(顧客!F633&lt;&gt;0,顧客!F633,"")</f>
        <v/>
      </c>
      <c r="F635" s="43" t="str">
        <f>IF(D635="","",SUMIF(見積D!ナンバーD,$D635,見積D!見積数D))</f>
        <v/>
      </c>
      <c r="G635" s="43" t="str">
        <f>IF(D635="","",SUMIF(実績D!ナンバー13D,$D635,実績D!見積数13D))</f>
        <v/>
      </c>
      <c r="H635" s="50" t="str">
        <f t="shared" si="28"/>
        <v/>
      </c>
      <c r="I635" s="58" t="str">
        <f t="shared" si="29"/>
        <v/>
      </c>
    </row>
    <row r="636" spans="1:9" x14ac:dyDescent="0.45">
      <c r="A636" s="44" t="str">
        <f t="shared" si="27"/>
        <v/>
      </c>
      <c r="B636" s="40" t="str">
        <f>IF(顧客!B634&lt;&gt;"",顧客!B634,"")</f>
        <v/>
      </c>
      <c r="C636" s="42" t="str">
        <f>IF(顧客!C634&lt;&gt;0,顧客!C634,"")</f>
        <v/>
      </c>
      <c r="D636" s="41" t="str">
        <f>IF(顧客!E634&lt;&gt;0,顧客!E634,"")</f>
        <v/>
      </c>
      <c r="E636" s="41" t="str">
        <f>IF(顧客!F634&lt;&gt;0,顧客!F634,"")</f>
        <v/>
      </c>
      <c r="F636" s="43" t="str">
        <f>IF(D636="","",SUMIF(見積D!ナンバーD,$D636,見積D!見積数D))</f>
        <v/>
      </c>
      <c r="G636" s="43" t="str">
        <f>IF(D636="","",SUMIF(実績D!ナンバー13D,$D636,実績D!見積数13D))</f>
        <v/>
      </c>
      <c r="H636" s="50" t="str">
        <f t="shared" si="28"/>
        <v/>
      </c>
      <c r="I636" s="58" t="str">
        <f t="shared" si="29"/>
        <v/>
      </c>
    </row>
    <row r="637" spans="1:9" x14ac:dyDescent="0.45">
      <c r="A637" s="44" t="str">
        <f t="shared" si="27"/>
        <v/>
      </c>
      <c r="B637" s="40" t="str">
        <f>IF(顧客!B635&lt;&gt;"",顧客!B635,"")</f>
        <v/>
      </c>
      <c r="C637" s="42" t="str">
        <f>IF(顧客!C635&lt;&gt;0,顧客!C635,"")</f>
        <v/>
      </c>
      <c r="D637" s="41" t="str">
        <f>IF(顧客!E635&lt;&gt;0,顧客!E635,"")</f>
        <v/>
      </c>
      <c r="E637" s="41" t="str">
        <f>IF(顧客!F635&lt;&gt;0,顧客!F635,"")</f>
        <v/>
      </c>
      <c r="F637" s="43" t="str">
        <f>IF(D637="","",SUMIF(見積D!ナンバーD,$D637,見積D!見積数D))</f>
        <v/>
      </c>
      <c r="G637" s="43" t="str">
        <f>IF(D637="","",SUMIF(実績D!ナンバー13D,$D637,実績D!見積数13D))</f>
        <v/>
      </c>
      <c r="H637" s="50" t="str">
        <f t="shared" si="28"/>
        <v/>
      </c>
      <c r="I637" s="58" t="str">
        <f t="shared" si="29"/>
        <v/>
      </c>
    </row>
    <row r="638" spans="1:9" x14ac:dyDescent="0.45">
      <c r="A638" s="44" t="str">
        <f t="shared" si="27"/>
        <v/>
      </c>
      <c r="B638" s="40" t="str">
        <f>IF(顧客!B636&lt;&gt;"",顧客!B636,"")</f>
        <v/>
      </c>
      <c r="C638" s="42" t="str">
        <f>IF(顧客!C636&lt;&gt;0,顧客!C636,"")</f>
        <v/>
      </c>
      <c r="D638" s="41" t="str">
        <f>IF(顧客!E636&lt;&gt;0,顧客!E636,"")</f>
        <v/>
      </c>
      <c r="E638" s="41" t="str">
        <f>IF(顧客!F636&lt;&gt;0,顧客!F636,"")</f>
        <v/>
      </c>
      <c r="F638" s="43" t="str">
        <f>IF(D638="","",SUMIF(見積D!ナンバーD,$D638,見積D!見積数D))</f>
        <v/>
      </c>
      <c r="G638" s="43" t="str">
        <f>IF(D638="","",SUMIF(実績D!ナンバー13D,$D638,実績D!見積数13D))</f>
        <v/>
      </c>
      <c r="H638" s="50" t="str">
        <f t="shared" si="28"/>
        <v/>
      </c>
      <c r="I638" s="58" t="str">
        <f t="shared" si="29"/>
        <v/>
      </c>
    </row>
    <row r="639" spans="1:9" x14ac:dyDescent="0.45">
      <c r="A639" s="44" t="str">
        <f t="shared" si="27"/>
        <v/>
      </c>
      <c r="B639" s="40" t="str">
        <f>IF(顧客!B637&lt;&gt;"",顧客!B637,"")</f>
        <v/>
      </c>
      <c r="C639" s="42" t="str">
        <f>IF(顧客!C637&lt;&gt;0,顧客!C637,"")</f>
        <v/>
      </c>
      <c r="D639" s="41" t="str">
        <f>IF(顧客!E637&lt;&gt;0,顧客!E637,"")</f>
        <v/>
      </c>
      <c r="E639" s="41" t="str">
        <f>IF(顧客!F637&lt;&gt;0,顧客!F637,"")</f>
        <v/>
      </c>
      <c r="F639" s="43" t="str">
        <f>IF(D639="","",SUMIF(見積D!ナンバーD,$D639,見積D!見積数D))</f>
        <v/>
      </c>
      <c r="G639" s="43" t="str">
        <f>IF(D639="","",SUMIF(実績D!ナンバー13D,$D639,実績D!見積数13D))</f>
        <v/>
      </c>
      <c r="H639" s="50" t="str">
        <f t="shared" si="28"/>
        <v/>
      </c>
      <c r="I639" s="58" t="str">
        <f t="shared" si="29"/>
        <v/>
      </c>
    </row>
    <row r="640" spans="1:9" x14ac:dyDescent="0.45">
      <c r="A640" s="44" t="str">
        <f t="shared" si="27"/>
        <v/>
      </c>
      <c r="B640" s="40" t="str">
        <f>IF(顧客!B638&lt;&gt;"",顧客!B638,"")</f>
        <v/>
      </c>
      <c r="C640" s="42" t="str">
        <f>IF(顧客!C638&lt;&gt;0,顧客!C638,"")</f>
        <v/>
      </c>
      <c r="D640" s="41" t="str">
        <f>IF(顧客!E638&lt;&gt;0,顧客!E638,"")</f>
        <v/>
      </c>
      <c r="E640" s="41" t="str">
        <f>IF(顧客!F638&lt;&gt;0,顧客!F638,"")</f>
        <v/>
      </c>
      <c r="F640" s="43" t="str">
        <f>IF(D640="","",SUMIF(見積D!ナンバーD,$D640,見積D!見積数D))</f>
        <v/>
      </c>
      <c r="G640" s="43" t="str">
        <f>IF(D640="","",SUMIF(実績D!ナンバー13D,$D640,実績D!見積数13D))</f>
        <v/>
      </c>
      <c r="H640" s="50" t="str">
        <f t="shared" si="28"/>
        <v/>
      </c>
      <c r="I640" s="58" t="str">
        <f t="shared" si="29"/>
        <v/>
      </c>
    </row>
    <row r="641" spans="1:9" x14ac:dyDescent="0.45">
      <c r="A641" s="44" t="str">
        <f t="shared" si="27"/>
        <v/>
      </c>
      <c r="B641" s="40" t="str">
        <f>IF(顧客!B639&lt;&gt;"",顧客!B639,"")</f>
        <v/>
      </c>
      <c r="C641" s="42" t="str">
        <f>IF(顧客!C639&lt;&gt;0,顧客!C639,"")</f>
        <v/>
      </c>
      <c r="D641" s="41" t="str">
        <f>IF(顧客!E639&lt;&gt;0,顧客!E639,"")</f>
        <v/>
      </c>
      <c r="E641" s="41" t="str">
        <f>IF(顧客!F639&lt;&gt;0,顧客!F639,"")</f>
        <v/>
      </c>
      <c r="F641" s="43" t="str">
        <f>IF(D641="","",SUMIF(見積D!ナンバーD,$D641,見積D!見積数D))</f>
        <v/>
      </c>
      <c r="G641" s="43" t="str">
        <f>IF(D641="","",SUMIF(実績D!ナンバー13D,$D641,実績D!見積数13D))</f>
        <v/>
      </c>
      <c r="H641" s="50" t="str">
        <f t="shared" si="28"/>
        <v/>
      </c>
      <c r="I641" s="58" t="str">
        <f t="shared" si="29"/>
        <v/>
      </c>
    </row>
    <row r="642" spans="1:9" x14ac:dyDescent="0.45">
      <c r="A642" s="44" t="str">
        <f t="shared" si="27"/>
        <v/>
      </c>
      <c r="B642" s="40" t="str">
        <f>IF(顧客!B640&lt;&gt;"",顧客!B640,"")</f>
        <v/>
      </c>
      <c r="C642" s="42" t="str">
        <f>IF(顧客!C640&lt;&gt;0,顧客!C640,"")</f>
        <v/>
      </c>
      <c r="D642" s="41" t="str">
        <f>IF(顧客!E640&lt;&gt;0,顧客!E640,"")</f>
        <v/>
      </c>
      <c r="E642" s="41" t="str">
        <f>IF(顧客!F640&lt;&gt;0,顧客!F640,"")</f>
        <v/>
      </c>
      <c r="F642" s="43" t="str">
        <f>IF(D642="","",SUMIF(見積D!ナンバーD,$D642,見積D!見積数D))</f>
        <v/>
      </c>
      <c r="G642" s="43" t="str">
        <f>IF(D642="","",SUMIF(実績D!ナンバー13D,$D642,実績D!見積数13D))</f>
        <v/>
      </c>
      <c r="H642" s="50" t="str">
        <f t="shared" si="28"/>
        <v/>
      </c>
      <c r="I642" s="58" t="str">
        <f t="shared" si="29"/>
        <v/>
      </c>
    </row>
    <row r="643" spans="1:9" x14ac:dyDescent="0.45">
      <c r="A643" s="44" t="str">
        <f t="shared" si="27"/>
        <v/>
      </c>
      <c r="B643" s="40" t="str">
        <f>IF(顧客!B641&lt;&gt;"",顧客!B641,"")</f>
        <v/>
      </c>
      <c r="C643" s="42" t="str">
        <f>IF(顧客!C641&lt;&gt;0,顧客!C641,"")</f>
        <v/>
      </c>
      <c r="D643" s="41" t="str">
        <f>IF(顧客!E641&lt;&gt;0,顧客!E641,"")</f>
        <v/>
      </c>
      <c r="E643" s="41" t="str">
        <f>IF(顧客!F641&lt;&gt;0,顧客!F641,"")</f>
        <v/>
      </c>
      <c r="F643" s="43" t="str">
        <f>IF(D643="","",SUMIF(見積D!ナンバーD,$D643,見積D!見積数D))</f>
        <v/>
      </c>
      <c r="G643" s="43" t="str">
        <f>IF(D643="","",SUMIF(実績D!ナンバー13D,$D643,実績D!見積数13D))</f>
        <v/>
      </c>
      <c r="H643" s="50" t="str">
        <f t="shared" si="28"/>
        <v/>
      </c>
      <c r="I643" s="58" t="str">
        <f t="shared" si="29"/>
        <v/>
      </c>
    </row>
    <row r="644" spans="1:9" x14ac:dyDescent="0.45">
      <c r="A644" s="44" t="str">
        <f t="shared" si="27"/>
        <v/>
      </c>
      <c r="B644" s="40" t="str">
        <f>IF(顧客!B642&lt;&gt;"",顧客!B642,"")</f>
        <v/>
      </c>
      <c r="C644" s="42" t="str">
        <f>IF(顧客!C642&lt;&gt;0,顧客!C642,"")</f>
        <v/>
      </c>
      <c r="D644" s="41" t="str">
        <f>IF(顧客!E642&lt;&gt;0,顧客!E642,"")</f>
        <v/>
      </c>
      <c r="E644" s="41" t="str">
        <f>IF(顧客!F642&lt;&gt;0,顧客!F642,"")</f>
        <v/>
      </c>
      <c r="F644" s="43" t="str">
        <f>IF(D644="","",SUMIF(見積D!ナンバーD,$D644,見積D!見積数D))</f>
        <v/>
      </c>
      <c r="G644" s="43" t="str">
        <f>IF(D644="","",SUMIF(実績D!ナンバー13D,$D644,実績D!見積数13D))</f>
        <v/>
      </c>
      <c r="H644" s="50" t="str">
        <f t="shared" si="28"/>
        <v/>
      </c>
      <c r="I644" s="58" t="str">
        <f t="shared" si="29"/>
        <v/>
      </c>
    </row>
    <row r="645" spans="1:9" x14ac:dyDescent="0.45">
      <c r="A645" s="44" t="str">
        <f t="shared" ref="A645:A708" si="30">IF(C645="","",A644+1)</f>
        <v/>
      </c>
      <c r="B645" s="40" t="str">
        <f>IF(顧客!B643&lt;&gt;"",顧客!B643,"")</f>
        <v/>
      </c>
      <c r="C645" s="42" t="str">
        <f>IF(顧客!C643&lt;&gt;0,顧客!C643,"")</f>
        <v/>
      </c>
      <c r="D645" s="41" t="str">
        <f>IF(顧客!E643&lt;&gt;0,顧客!E643,"")</f>
        <v/>
      </c>
      <c r="E645" s="41" t="str">
        <f>IF(顧客!F643&lt;&gt;0,顧客!F643,"")</f>
        <v/>
      </c>
      <c r="F645" s="43" t="str">
        <f>IF(D645="","",SUMIF(見積D!ナンバーD,$D645,見積D!見積数D))</f>
        <v/>
      </c>
      <c r="G645" s="43" t="str">
        <f>IF(D645="","",SUMIF(実績D!ナンバー13D,$D645,実績D!見積数13D))</f>
        <v/>
      </c>
      <c r="H645" s="50" t="str">
        <f t="shared" ref="H645:H708" si="31">IF(F645="","",IF(F645=0,"c",IF(G645&gt;0,I645,"b")))</f>
        <v/>
      </c>
      <c r="I645" s="58" t="str">
        <f t="shared" ref="I645:I708" si="32">IF(G645="","",IF(G645&gt;=12,"sa",IF(G645&gt;=6,"aa",IF(G645&gt;=2,"ba",IF(G645=1,"ca","")))))</f>
        <v/>
      </c>
    </row>
    <row r="646" spans="1:9" x14ac:dyDescent="0.45">
      <c r="A646" s="44" t="str">
        <f t="shared" si="30"/>
        <v/>
      </c>
      <c r="B646" s="40" t="str">
        <f>IF(顧客!B644&lt;&gt;"",顧客!B644,"")</f>
        <v/>
      </c>
      <c r="C646" s="42" t="str">
        <f>IF(顧客!C644&lt;&gt;0,顧客!C644,"")</f>
        <v/>
      </c>
      <c r="D646" s="41" t="str">
        <f>IF(顧客!E644&lt;&gt;0,顧客!E644,"")</f>
        <v/>
      </c>
      <c r="E646" s="41" t="str">
        <f>IF(顧客!F644&lt;&gt;0,顧客!F644,"")</f>
        <v/>
      </c>
      <c r="F646" s="43" t="str">
        <f>IF(D646="","",SUMIF(見積D!ナンバーD,$D646,見積D!見積数D))</f>
        <v/>
      </c>
      <c r="G646" s="43" t="str">
        <f>IF(D646="","",SUMIF(実績D!ナンバー13D,$D646,実績D!見積数13D))</f>
        <v/>
      </c>
      <c r="H646" s="50" t="str">
        <f t="shared" si="31"/>
        <v/>
      </c>
      <c r="I646" s="58" t="str">
        <f t="shared" si="32"/>
        <v/>
      </c>
    </row>
    <row r="647" spans="1:9" x14ac:dyDescent="0.45">
      <c r="A647" s="44" t="str">
        <f t="shared" si="30"/>
        <v/>
      </c>
      <c r="B647" s="40" t="str">
        <f>IF(顧客!B645&lt;&gt;"",顧客!B645,"")</f>
        <v/>
      </c>
      <c r="C647" s="42" t="str">
        <f>IF(顧客!C645&lt;&gt;0,顧客!C645,"")</f>
        <v/>
      </c>
      <c r="D647" s="41" t="str">
        <f>IF(顧客!E645&lt;&gt;0,顧客!E645,"")</f>
        <v/>
      </c>
      <c r="E647" s="41" t="str">
        <f>IF(顧客!F645&lt;&gt;0,顧客!F645,"")</f>
        <v/>
      </c>
      <c r="F647" s="43" t="str">
        <f>IF(D647="","",SUMIF(見積D!ナンバーD,$D647,見積D!見積数D))</f>
        <v/>
      </c>
      <c r="G647" s="43" t="str">
        <f>IF(D647="","",SUMIF(実績D!ナンバー13D,$D647,実績D!見積数13D))</f>
        <v/>
      </c>
      <c r="H647" s="50" t="str">
        <f t="shared" si="31"/>
        <v/>
      </c>
      <c r="I647" s="58" t="str">
        <f t="shared" si="32"/>
        <v/>
      </c>
    </row>
    <row r="648" spans="1:9" x14ac:dyDescent="0.45">
      <c r="A648" s="44" t="str">
        <f t="shared" si="30"/>
        <v/>
      </c>
      <c r="B648" s="40" t="str">
        <f>IF(顧客!B646&lt;&gt;"",顧客!B646,"")</f>
        <v/>
      </c>
      <c r="C648" s="42" t="str">
        <f>IF(顧客!C646&lt;&gt;0,顧客!C646,"")</f>
        <v/>
      </c>
      <c r="D648" s="41" t="str">
        <f>IF(顧客!E646&lt;&gt;0,顧客!E646,"")</f>
        <v/>
      </c>
      <c r="E648" s="41" t="str">
        <f>IF(顧客!F646&lt;&gt;0,顧客!F646,"")</f>
        <v/>
      </c>
      <c r="F648" s="43" t="str">
        <f>IF(D648="","",SUMIF(見積D!ナンバーD,$D648,見積D!見積数D))</f>
        <v/>
      </c>
      <c r="G648" s="43" t="str">
        <f>IF(D648="","",SUMIF(実績D!ナンバー13D,$D648,実績D!見積数13D))</f>
        <v/>
      </c>
      <c r="H648" s="50" t="str">
        <f t="shared" si="31"/>
        <v/>
      </c>
      <c r="I648" s="58" t="str">
        <f t="shared" si="32"/>
        <v/>
      </c>
    </row>
    <row r="649" spans="1:9" x14ac:dyDescent="0.45">
      <c r="A649" s="44" t="str">
        <f t="shared" si="30"/>
        <v/>
      </c>
      <c r="B649" s="40" t="str">
        <f>IF(顧客!B647&lt;&gt;"",顧客!B647,"")</f>
        <v/>
      </c>
      <c r="C649" s="42" t="str">
        <f>IF(顧客!C647&lt;&gt;0,顧客!C647,"")</f>
        <v/>
      </c>
      <c r="D649" s="41" t="str">
        <f>IF(顧客!E647&lt;&gt;0,顧客!E647,"")</f>
        <v/>
      </c>
      <c r="E649" s="41" t="str">
        <f>IF(顧客!F647&lt;&gt;0,顧客!F647,"")</f>
        <v/>
      </c>
      <c r="F649" s="43" t="str">
        <f>IF(D649="","",SUMIF(見積D!ナンバーD,$D649,見積D!見積数D))</f>
        <v/>
      </c>
      <c r="G649" s="43" t="str">
        <f>IF(D649="","",SUMIF(実績D!ナンバー13D,$D649,実績D!見積数13D))</f>
        <v/>
      </c>
      <c r="H649" s="50" t="str">
        <f t="shared" si="31"/>
        <v/>
      </c>
      <c r="I649" s="58" t="str">
        <f t="shared" si="32"/>
        <v/>
      </c>
    </row>
    <row r="650" spans="1:9" x14ac:dyDescent="0.45">
      <c r="A650" s="44" t="str">
        <f t="shared" si="30"/>
        <v/>
      </c>
      <c r="B650" s="40" t="str">
        <f>IF(顧客!B648&lt;&gt;"",顧客!B648,"")</f>
        <v/>
      </c>
      <c r="C650" s="42" t="str">
        <f>IF(顧客!C648&lt;&gt;0,顧客!C648,"")</f>
        <v/>
      </c>
      <c r="D650" s="41" t="str">
        <f>IF(顧客!E648&lt;&gt;0,顧客!E648,"")</f>
        <v/>
      </c>
      <c r="E650" s="41" t="str">
        <f>IF(顧客!F648&lt;&gt;0,顧客!F648,"")</f>
        <v/>
      </c>
      <c r="F650" s="43" t="str">
        <f>IF(D650="","",SUMIF(見積D!ナンバーD,$D650,見積D!見積数D))</f>
        <v/>
      </c>
      <c r="G650" s="43" t="str">
        <f>IF(D650="","",SUMIF(実績D!ナンバー13D,$D650,実績D!見積数13D))</f>
        <v/>
      </c>
      <c r="H650" s="50" t="str">
        <f t="shared" si="31"/>
        <v/>
      </c>
      <c r="I650" s="58" t="str">
        <f t="shared" si="32"/>
        <v/>
      </c>
    </row>
    <row r="651" spans="1:9" x14ac:dyDescent="0.45">
      <c r="A651" s="44" t="str">
        <f t="shared" si="30"/>
        <v/>
      </c>
      <c r="B651" s="40" t="str">
        <f>IF(顧客!B649&lt;&gt;"",顧客!B649,"")</f>
        <v/>
      </c>
      <c r="C651" s="42" t="str">
        <f>IF(顧客!C649&lt;&gt;0,顧客!C649,"")</f>
        <v/>
      </c>
      <c r="D651" s="41" t="str">
        <f>IF(顧客!E649&lt;&gt;0,顧客!E649,"")</f>
        <v/>
      </c>
      <c r="E651" s="41" t="str">
        <f>IF(顧客!F649&lt;&gt;0,顧客!F649,"")</f>
        <v/>
      </c>
      <c r="F651" s="43" t="str">
        <f>IF(D651="","",SUMIF(見積D!ナンバーD,$D651,見積D!見積数D))</f>
        <v/>
      </c>
      <c r="G651" s="43" t="str">
        <f>IF(D651="","",SUMIF(実績D!ナンバー13D,$D651,実績D!見積数13D))</f>
        <v/>
      </c>
      <c r="H651" s="50" t="str">
        <f t="shared" si="31"/>
        <v/>
      </c>
      <c r="I651" s="58" t="str">
        <f t="shared" si="32"/>
        <v/>
      </c>
    </row>
    <row r="652" spans="1:9" x14ac:dyDescent="0.45">
      <c r="A652" s="44" t="str">
        <f t="shared" si="30"/>
        <v/>
      </c>
      <c r="B652" s="40" t="str">
        <f>IF(顧客!B650&lt;&gt;"",顧客!B650,"")</f>
        <v/>
      </c>
      <c r="C652" s="42" t="str">
        <f>IF(顧客!C650&lt;&gt;0,顧客!C650,"")</f>
        <v/>
      </c>
      <c r="D652" s="41" t="str">
        <f>IF(顧客!E650&lt;&gt;0,顧客!E650,"")</f>
        <v/>
      </c>
      <c r="E652" s="41" t="str">
        <f>IF(顧客!F650&lt;&gt;0,顧客!F650,"")</f>
        <v/>
      </c>
      <c r="F652" s="43" t="str">
        <f>IF(D652="","",SUMIF(見積D!ナンバーD,$D652,見積D!見積数D))</f>
        <v/>
      </c>
      <c r="G652" s="43" t="str">
        <f>IF(D652="","",SUMIF(実績D!ナンバー13D,$D652,実績D!見積数13D))</f>
        <v/>
      </c>
      <c r="H652" s="50" t="str">
        <f t="shared" si="31"/>
        <v/>
      </c>
      <c r="I652" s="58" t="str">
        <f t="shared" si="32"/>
        <v/>
      </c>
    </row>
    <row r="653" spans="1:9" x14ac:dyDescent="0.45">
      <c r="A653" s="44" t="str">
        <f t="shared" si="30"/>
        <v/>
      </c>
      <c r="B653" s="40" t="str">
        <f>IF(顧客!B651&lt;&gt;"",顧客!B651,"")</f>
        <v/>
      </c>
      <c r="C653" s="42" t="str">
        <f>IF(顧客!C651&lt;&gt;0,顧客!C651,"")</f>
        <v/>
      </c>
      <c r="D653" s="41" t="str">
        <f>IF(顧客!E651&lt;&gt;0,顧客!E651,"")</f>
        <v/>
      </c>
      <c r="E653" s="41" t="str">
        <f>IF(顧客!F651&lt;&gt;0,顧客!F651,"")</f>
        <v/>
      </c>
      <c r="F653" s="43" t="str">
        <f>IF(D653="","",SUMIF(見積D!ナンバーD,$D653,見積D!見積数D))</f>
        <v/>
      </c>
      <c r="G653" s="43" t="str">
        <f>IF(D653="","",SUMIF(実績D!ナンバー13D,$D653,実績D!見積数13D))</f>
        <v/>
      </c>
      <c r="H653" s="50" t="str">
        <f t="shared" si="31"/>
        <v/>
      </c>
      <c r="I653" s="58" t="str">
        <f t="shared" si="32"/>
        <v/>
      </c>
    </row>
    <row r="654" spans="1:9" x14ac:dyDescent="0.45">
      <c r="A654" s="44" t="str">
        <f t="shared" si="30"/>
        <v/>
      </c>
      <c r="B654" s="40" t="str">
        <f>IF(顧客!B652&lt;&gt;"",顧客!B652,"")</f>
        <v/>
      </c>
      <c r="C654" s="42" t="str">
        <f>IF(顧客!C652&lt;&gt;0,顧客!C652,"")</f>
        <v/>
      </c>
      <c r="D654" s="41" t="str">
        <f>IF(顧客!E652&lt;&gt;0,顧客!E652,"")</f>
        <v/>
      </c>
      <c r="E654" s="41" t="str">
        <f>IF(顧客!F652&lt;&gt;0,顧客!F652,"")</f>
        <v/>
      </c>
      <c r="F654" s="43" t="str">
        <f>IF(D654="","",SUMIF(見積D!ナンバーD,$D654,見積D!見積数D))</f>
        <v/>
      </c>
      <c r="G654" s="43" t="str">
        <f>IF(D654="","",SUMIF(実績D!ナンバー13D,$D654,実績D!見積数13D))</f>
        <v/>
      </c>
      <c r="H654" s="50" t="str">
        <f t="shared" si="31"/>
        <v/>
      </c>
      <c r="I654" s="58" t="str">
        <f t="shared" si="32"/>
        <v/>
      </c>
    </row>
    <row r="655" spans="1:9" x14ac:dyDescent="0.45">
      <c r="A655" s="44" t="str">
        <f t="shared" si="30"/>
        <v/>
      </c>
      <c r="B655" s="40" t="str">
        <f>IF(顧客!B653&lt;&gt;"",顧客!B653,"")</f>
        <v/>
      </c>
      <c r="C655" s="42" t="str">
        <f>IF(顧客!C653&lt;&gt;0,顧客!C653,"")</f>
        <v/>
      </c>
      <c r="D655" s="41" t="str">
        <f>IF(顧客!E653&lt;&gt;0,顧客!E653,"")</f>
        <v/>
      </c>
      <c r="E655" s="41" t="str">
        <f>IF(顧客!F653&lt;&gt;0,顧客!F653,"")</f>
        <v/>
      </c>
      <c r="F655" s="43" t="str">
        <f>IF(D655="","",SUMIF(見積D!ナンバーD,$D655,見積D!見積数D))</f>
        <v/>
      </c>
      <c r="G655" s="43" t="str">
        <f>IF(D655="","",SUMIF(実績D!ナンバー13D,$D655,実績D!見積数13D))</f>
        <v/>
      </c>
      <c r="H655" s="50" t="str">
        <f t="shared" si="31"/>
        <v/>
      </c>
      <c r="I655" s="58" t="str">
        <f t="shared" si="32"/>
        <v/>
      </c>
    </row>
    <row r="656" spans="1:9" x14ac:dyDescent="0.45">
      <c r="A656" s="44" t="str">
        <f t="shared" si="30"/>
        <v/>
      </c>
      <c r="B656" s="40" t="str">
        <f>IF(顧客!B654&lt;&gt;"",顧客!B654,"")</f>
        <v/>
      </c>
      <c r="C656" s="42" t="str">
        <f>IF(顧客!C654&lt;&gt;0,顧客!C654,"")</f>
        <v/>
      </c>
      <c r="D656" s="41" t="str">
        <f>IF(顧客!E654&lt;&gt;0,顧客!E654,"")</f>
        <v/>
      </c>
      <c r="E656" s="41" t="str">
        <f>IF(顧客!F654&lt;&gt;0,顧客!F654,"")</f>
        <v/>
      </c>
      <c r="F656" s="43" t="str">
        <f>IF(D656="","",SUMIF(見積D!ナンバーD,$D656,見積D!見積数D))</f>
        <v/>
      </c>
      <c r="G656" s="43" t="str">
        <f>IF(D656="","",SUMIF(実績D!ナンバー13D,$D656,実績D!見積数13D))</f>
        <v/>
      </c>
      <c r="H656" s="50" t="str">
        <f t="shared" si="31"/>
        <v/>
      </c>
      <c r="I656" s="58" t="str">
        <f t="shared" si="32"/>
        <v/>
      </c>
    </row>
    <row r="657" spans="1:9" x14ac:dyDescent="0.45">
      <c r="A657" s="44" t="str">
        <f t="shared" si="30"/>
        <v/>
      </c>
      <c r="B657" s="40" t="str">
        <f>IF(顧客!B655&lt;&gt;"",顧客!B655,"")</f>
        <v/>
      </c>
      <c r="C657" s="42" t="str">
        <f>IF(顧客!C655&lt;&gt;0,顧客!C655,"")</f>
        <v/>
      </c>
      <c r="D657" s="41" t="str">
        <f>IF(顧客!E655&lt;&gt;0,顧客!E655,"")</f>
        <v/>
      </c>
      <c r="E657" s="41" t="str">
        <f>IF(顧客!F655&lt;&gt;0,顧客!F655,"")</f>
        <v/>
      </c>
      <c r="F657" s="43" t="str">
        <f>IF(D657="","",SUMIF(見積D!ナンバーD,$D657,見積D!見積数D))</f>
        <v/>
      </c>
      <c r="G657" s="43" t="str">
        <f>IF(D657="","",SUMIF(実績D!ナンバー13D,$D657,実績D!見積数13D))</f>
        <v/>
      </c>
      <c r="H657" s="50" t="str">
        <f t="shared" si="31"/>
        <v/>
      </c>
      <c r="I657" s="58" t="str">
        <f t="shared" si="32"/>
        <v/>
      </c>
    </row>
    <row r="658" spans="1:9" x14ac:dyDescent="0.45">
      <c r="A658" s="44" t="str">
        <f t="shared" si="30"/>
        <v/>
      </c>
      <c r="B658" s="40" t="str">
        <f>IF(顧客!B656&lt;&gt;"",顧客!B656,"")</f>
        <v/>
      </c>
      <c r="C658" s="42" t="str">
        <f>IF(顧客!C656&lt;&gt;0,顧客!C656,"")</f>
        <v/>
      </c>
      <c r="D658" s="41" t="str">
        <f>IF(顧客!E656&lt;&gt;0,顧客!E656,"")</f>
        <v/>
      </c>
      <c r="E658" s="41" t="str">
        <f>IF(顧客!F656&lt;&gt;0,顧客!F656,"")</f>
        <v/>
      </c>
      <c r="F658" s="43" t="str">
        <f>IF(D658="","",SUMIF(見積D!ナンバーD,$D658,見積D!見積数D))</f>
        <v/>
      </c>
      <c r="G658" s="43" t="str">
        <f>IF(D658="","",SUMIF(実績D!ナンバー13D,$D658,実績D!見積数13D))</f>
        <v/>
      </c>
      <c r="H658" s="50" t="str">
        <f t="shared" si="31"/>
        <v/>
      </c>
      <c r="I658" s="58" t="str">
        <f t="shared" si="32"/>
        <v/>
      </c>
    </row>
    <row r="659" spans="1:9" x14ac:dyDescent="0.45">
      <c r="A659" s="44" t="str">
        <f t="shared" si="30"/>
        <v/>
      </c>
      <c r="B659" s="40" t="str">
        <f>IF(顧客!B657&lt;&gt;"",顧客!B657,"")</f>
        <v/>
      </c>
      <c r="C659" s="42" t="str">
        <f>IF(顧客!C657&lt;&gt;0,顧客!C657,"")</f>
        <v/>
      </c>
      <c r="D659" s="41" t="str">
        <f>IF(顧客!E657&lt;&gt;0,顧客!E657,"")</f>
        <v/>
      </c>
      <c r="E659" s="41" t="str">
        <f>IF(顧客!F657&lt;&gt;0,顧客!F657,"")</f>
        <v/>
      </c>
      <c r="F659" s="43" t="str">
        <f>IF(D659="","",SUMIF(見積D!ナンバーD,$D659,見積D!見積数D))</f>
        <v/>
      </c>
      <c r="G659" s="43" t="str">
        <f>IF(D659="","",SUMIF(実績D!ナンバー13D,$D659,実績D!見積数13D))</f>
        <v/>
      </c>
      <c r="H659" s="50" t="str">
        <f t="shared" si="31"/>
        <v/>
      </c>
      <c r="I659" s="58" t="str">
        <f t="shared" si="32"/>
        <v/>
      </c>
    </row>
    <row r="660" spans="1:9" x14ac:dyDescent="0.45">
      <c r="A660" s="44" t="str">
        <f t="shared" si="30"/>
        <v/>
      </c>
      <c r="B660" s="40" t="str">
        <f>IF(顧客!B658&lt;&gt;"",顧客!B658,"")</f>
        <v/>
      </c>
      <c r="C660" s="42" t="str">
        <f>IF(顧客!C658&lt;&gt;0,顧客!C658,"")</f>
        <v/>
      </c>
      <c r="D660" s="41" t="str">
        <f>IF(顧客!E658&lt;&gt;0,顧客!E658,"")</f>
        <v/>
      </c>
      <c r="E660" s="41" t="str">
        <f>IF(顧客!F658&lt;&gt;0,顧客!F658,"")</f>
        <v/>
      </c>
      <c r="F660" s="43" t="str">
        <f>IF(D660="","",SUMIF(見積D!ナンバーD,$D660,見積D!見積数D))</f>
        <v/>
      </c>
      <c r="G660" s="43" t="str">
        <f>IF(D660="","",SUMIF(実績D!ナンバー13D,$D660,実績D!見積数13D))</f>
        <v/>
      </c>
      <c r="H660" s="50" t="str">
        <f t="shared" si="31"/>
        <v/>
      </c>
      <c r="I660" s="58" t="str">
        <f t="shared" si="32"/>
        <v/>
      </c>
    </row>
    <row r="661" spans="1:9" x14ac:dyDescent="0.45">
      <c r="A661" s="44" t="str">
        <f t="shared" si="30"/>
        <v/>
      </c>
      <c r="B661" s="40" t="str">
        <f>IF(顧客!B659&lt;&gt;"",顧客!B659,"")</f>
        <v/>
      </c>
      <c r="C661" s="42" t="str">
        <f>IF(顧客!C659&lt;&gt;0,顧客!C659,"")</f>
        <v/>
      </c>
      <c r="D661" s="41" t="str">
        <f>IF(顧客!E659&lt;&gt;0,顧客!E659,"")</f>
        <v/>
      </c>
      <c r="E661" s="41" t="str">
        <f>IF(顧客!F659&lt;&gt;0,顧客!F659,"")</f>
        <v/>
      </c>
      <c r="F661" s="43" t="str">
        <f>IF(D661="","",SUMIF(見積D!ナンバーD,$D661,見積D!見積数D))</f>
        <v/>
      </c>
      <c r="G661" s="43" t="str">
        <f>IF(D661="","",SUMIF(実績D!ナンバー13D,$D661,実績D!見積数13D))</f>
        <v/>
      </c>
      <c r="H661" s="50" t="str">
        <f t="shared" si="31"/>
        <v/>
      </c>
      <c r="I661" s="58" t="str">
        <f t="shared" si="32"/>
        <v/>
      </c>
    </row>
    <row r="662" spans="1:9" x14ac:dyDescent="0.45">
      <c r="A662" s="44" t="str">
        <f t="shared" si="30"/>
        <v/>
      </c>
      <c r="B662" s="40" t="str">
        <f>IF(顧客!B660&lt;&gt;"",顧客!B660,"")</f>
        <v/>
      </c>
      <c r="C662" s="42" t="str">
        <f>IF(顧客!C660&lt;&gt;0,顧客!C660,"")</f>
        <v/>
      </c>
      <c r="D662" s="41" t="str">
        <f>IF(顧客!E660&lt;&gt;0,顧客!E660,"")</f>
        <v/>
      </c>
      <c r="E662" s="41" t="str">
        <f>IF(顧客!F660&lt;&gt;0,顧客!F660,"")</f>
        <v/>
      </c>
      <c r="F662" s="43" t="str">
        <f>IF(D662="","",SUMIF(見積D!ナンバーD,$D662,見積D!見積数D))</f>
        <v/>
      </c>
      <c r="G662" s="43" t="str">
        <f>IF(D662="","",SUMIF(実績D!ナンバー13D,$D662,実績D!見積数13D))</f>
        <v/>
      </c>
      <c r="H662" s="50" t="str">
        <f t="shared" si="31"/>
        <v/>
      </c>
      <c r="I662" s="58" t="str">
        <f t="shared" si="32"/>
        <v/>
      </c>
    </row>
    <row r="663" spans="1:9" x14ac:dyDescent="0.45">
      <c r="A663" s="44" t="str">
        <f t="shared" si="30"/>
        <v/>
      </c>
      <c r="B663" s="40" t="str">
        <f>IF(顧客!B661&lt;&gt;"",顧客!B661,"")</f>
        <v/>
      </c>
      <c r="C663" s="42" t="str">
        <f>IF(顧客!C661&lt;&gt;0,顧客!C661,"")</f>
        <v/>
      </c>
      <c r="D663" s="41" t="str">
        <f>IF(顧客!E661&lt;&gt;0,顧客!E661,"")</f>
        <v/>
      </c>
      <c r="E663" s="41" t="str">
        <f>IF(顧客!F661&lt;&gt;0,顧客!F661,"")</f>
        <v/>
      </c>
      <c r="F663" s="43" t="str">
        <f>IF(D663="","",SUMIF(見積D!ナンバーD,$D663,見積D!見積数D))</f>
        <v/>
      </c>
      <c r="G663" s="43" t="str">
        <f>IF(D663="","",SUMIF(実績D!ナンバー13D,$D663,実績D!見積数13D))</f>
        <v/>
      </c>
      <c r="H663" s="50" t="str">
        <f t="shared" si="31"/>
        <v/>
      </c>
      <c r="I663" s="58" t="str">
        <f t="shared" si="32"/>
        <v/>
      </c>
    </row>
    <row r="664" spans="1:9" x14ac:dyDescent="0.45">
      <c r="A664" s="44" t="str">
        <f t="shared" si="30"/>
        <v/>
      </c>
      <c r="B664" s="40" t="str">
        <f>IF(顧客!B662&lt;&gt;"",顧客!B662,"")</f>
        <v/>
      </c>
      <c r="C664" s="42" t="str">
        <f>IF(顧客!C662&lt;&gt;0,顧客!C662,"")</f>
        <v/>
      </c>
      <c r="D664" s="41" t="str">
        <f>IF(顧客!E662&lt;&gt;0,顧客!E662,"")</f>
        <v/>
      </c>
      <c r="E664" s="41" t="str">
        <f>IF(顧客!F662&lt;&gt;0,顧客!F662,"")</f>
        <v/>
      </c>
      <c r="F664" s="43" t="str">
        <f>IF(D664="","",SUMIF(見積D!ナンバーD,$D664,見積D!見積数D))</f>
        <v/>
      </c>
      <c r="G664" s="43" t="str">
        <f>IF(D664="","",SUMIF(実績D!ナンバー13D,$D664,実績D!見積数13D))</f>
        <v/>
      </c>
      <c r="H664" s="50" t="str">
        <f t="shared" si="31"/>
        <v/>
      </c>
      <c r="I664" s="58" t="str">
        <f t="shared" si="32"/>
        <v/>
      </c>
    </row>
    <row r="665" spans="1:9" x14ac:dyDescent="0.45">
      <c r="A665" s="44" t="str">
        <f t="shared" si="30"/>
        <v/>
      </c>
      <c r="B665" s="40" t="str">
        <f>IF(顧客!B663&lt;&gt;"",顧客!B663,"")</f>
        <v/>
      </c>
      <c r="C665" s="42" t="str">
        <f>IF(顧客!C663&lt;&gt;0,顧客!C663,"")</f>
        <v/>
      </c>
      <c r="D665" s="41" t="str">
        <f>IF(顧客!E663&lt;&gt;0,顧客!E663,"")</f>
        <v/>
      </c>
      <c r="E665" s="41" t="str">
        <f>IF(顧客!F663&lt;&gt;0,顧客!F663,"")</f>
        <v/>
      </c>
      <c r="F665" s="43" t="str">
        <f>IF(D665="","",SUMIF(見積D!ナンバーD,$D665,見積D!見積数D))</f>
        <v/>
      </c>
      <c r="G665" s="43" t="str">
        <f>IF(D665="","",SUMIF(実績D!ナンバー13D,$D665,実績D!見積数13D))</f>
        <v/>
      </c>
      <c r="H665" s="50" t="str">
        <f t="shared" si="31"/>
        <v/>
      </c>
      <c r="I665" s="58" t="str">
        <f t="shared" si="32"/>
        <v/>
      </c>
    </row>
    <row r="666" spans="1:9" x14ac:dyDescent="0.45">
      <c r="A666" s="44" t="str">
        <f t="shared" si="30"/>
        <v/>
      </c>
      <c r="B666" s="40" t="str">
        <f>IF(顧客!B664&lt;&gt;"",顧客!B664,"")</f>
        <v/>
      </c>
      <c r="C666" s="42" t="str">
        <f>IF(顧客!C664&lt;&gt;0,顧客!C664,"")</f>
        <v/>
      </c>
      <c r="D666" s="41" t="str">
        <f>IF(顧客!E664&lt;&gt;0,顧客!E664,"")</f>
        <v/>
      </c>
      <c r="E666" s="41" t="str">
        <f>IF(顧客!F664&lt;&gt;0,顧客!F664,"")</f>
        <v/>
      </c>
      <c r="F666" s="43" t="str">
        <f>IF(D666="","",SUMIF(見積D!ナンバーD,$D666,見積D!見積数D))</f>
        <v/>
      </c>
      <c r="G666" s="43" t="str">
        <f>IF(D666="","",SUMIF(実績D!ナンバー13D,$D666,実績D!見積数13D))</f>
        <v/>
      </c>
      <c r="H666" s="50" t="str">
        <f t="shared" si="31"/>
        <v/>
      </c>
      <c r="I666" s="58" t="str">
        <f t="shared" si="32"/>
        <v/>
      </c>
    </row>
    <row r="667" spans="1:9" x14ac:dyDescent="0.45">
      <c r="A667" s="44" t="str">
        <f t="shared" si="30"/>
        <v/>
      </c>
      <c r="B667" s="40" t="str">
        <f>IF(顧客!B665&lt;&gt;"",顧客!B665,"")</f>
        <v/>
      </c>
      <c r="C667" s="42" t="str">
        <f>IF(顧客!C665&lt;&gt;0,顧客!C665,"")</f>
        <v/>
      </c>
      <c r="D667" s="41" t="str">
        <f>IF(顧客!E665&lt;&gt;0,顧客!E665,"")</f>
        <v/>
      </c>
      <c r="E667" s="41" t="str">
        <f>IF(顧客!F665&lt;&gt;0,顧客!F665,"")</f>
        <v/>
      </c>
      <c r="F667" s="43" t="str">
        <f>IF(D667="","",SUMIF(見積D!ナンバーD,$D667,見積D!見積数D))</f>
        <v/>
      </c>
      <c r="G667" s="43" t="str">
        <f>IF(D667="","",SUMIF(実績D!ナンバー13D,$D667,実績D!見積数13D))</f>
        <v/>
      </c>
      <c r="H667" s="50" t="str">
        <f t="shared" si="31"/>
        <v/>
      </c>
      <c r="I667" s="58" t="str">
        <f t="shared" si="32"/>
        <v/>
      </c>
    </row>
    <row r="668" spans="1:9" x14ac:dyDescent="0.45">
      <c r="A668" s="44" t="str">
        <f t="shared" si="30"/>
        <v/>
      </c>
      <c r="B668" s="40" t="str">
        <f>IF(顧客!B666&lt;&gt;"",顧客!B666,"")</f>
        <v/>
      </c>
      <c r="C668" s="42" t="str">
        <f>IF(顧客!C666&lt;&gt;0,顧客!C666,"")</f>
        <v/>
      </c>
      <c r="D668" s="41" t="str">
        <f>IF(顧客!E666&lt;&gt;0,顧客!E666,"")</f>
        <v/>
      </c>
      <c r="E668" s="41" t="str">
        <f>IF(顧客!F666&lt;&gt;0,顧客!F666,"")</f>
        <v/>
      </c>
      <c r="F668" s="43" t="str">
        <f>IF(D668="","",SUMIF(見積D!ナンバーD,$D668,見積D!見積数D))</f>
        <v/>
      </c>
      <c r="G668" s="43" t="str">
        <f>IF(D668="","",SUMIF(実績D!ナンバー13D,$D668,実績D!見積数13D))</f>
        <v/>
      </c>
      <c r="H668" s="50" t="str">
        <f t="shared" si="31"/>
        <v/>
      </c>
      <c r="I668" s="58" t="str">
        <f t="shared" si="32"/>
        <v/>
      </c>
    </row>
    <row r="669" spans="1:9" x14ac:dyDescent="0.45">
      <c r="A669" s="44" t="str">
        <f t="shared" si="30"/>
        <v/>
      </c>
      <c r="B669" s="40" t="str">
        <f>IF(顧客!B667&lt;&gt;"",顧客!B667,"")</f>
        <v/>
      </c>
      <c r="C669" s="42" t="str">
        <f>IF(顧客!C667&lt;&gt;0,顧客!C667,"")</f>
        <v/>
      </c>
      <c r="D669" s="41" t="str">
        <f>IF(顧客!E667&lt;&gt;0,顧客!E667,"")</f>
        <v/>
      </c>
      <c r="E669" s="41" t="str">
        <f>IF(顧客!F667&lt;&gt;0,顧客!F667,"")</f>
        <v/>
      </c>
      <c r="F669" s="43" t="str">
        <f>IF(D669="","",SUMIF(見積D!ナンバーD,$D669,見積D!見積数D))</f>
        <v/>
      </c>
      <c r="G669" s="43" t="str">
        <f>IF(D669="","",SUMIF(実績D!ナンバー13D,$D669,実績D!見積数13D))</f>
        <v/>
      </c>
      <c r="H669" s="50" t="str">
        <f t="shared" si="31"/>
        <v/>
      </c>
      <c r="I669" s="58" t="str">
        <f t="shared" si="32"/>
        <v/>
      </c>
    </row>
    <row r="670" spans="1:9" x14ac:dyDescent="0.45">
      <c r="A670" s="44" t="str">
        <f t="shared" si="30"/>
        <v/>
      </c>
      <c r="B670" s="40" t="str">
        <f>IF(顧客!B668&lt;&gt;"",顧客!B668,"")</f>
        <v/>
      </c>
      <c r="C670" s="42" t="str">
        <f>IF(顧客!C668&lt;&gt;0,顧客!C668,"")</f>
        <v/>
      </c>
      <c r="D670" s="41" t="str">
        <f>IF(顧客!E668&lt;&gt;0,顧客!E668,"")</f>
        <v/>
      </c>
      <c r="E670" s="41" t="str">
        <f>IF(顧客!F668&lt;&gt;0,顧客!F668,"")</f>
        <v/>
      </c>
      <c r="F670" s="43" t="str">
        <f>IF(D670="","",SUMIF(見積D!ナンバーD,$D670,見積D!見積数D))</f>
        <v/>
      </c>
      <c r="G670" s="43" t="str">
        <f>IF(D670="","",SUMIF(実績D!ナンバー13D,$D670,実績D!見積数13D))</f>
        <v/>
      </c>
      <c r="H670" s="50" t="str">
        <f t="shared" si="31"/>
        <v/>
      </c>
      <c r="I670" s="58" t="str">
        <f t="shared" si="32"/>
        <v/>
      </c>
    </row>
    <row r="671" spans="1:9" x14ac:dyDescent="0.45">
      <c r="A671" s="44" t="str">
        <f t="shared" si="30"/>
        <v/>
      </c>
      <c r="B671" s="40" t="str">
        <f>IF(顧客!B669&lt;&gt;"",顧客!B669,"")</f>
        <v/>
      </c>
      <c r="C671" s="42" t="str">
        <f>IF(顧客!C669&lt;&gt;0,顧客!C669,"")</f>
        <v/>
      </c>
      <c r="D671" s="41" t="str">
        <f>IF(顧客!E669&lt;&gt;0,顧客!E669,"")</f>
        <v/>
      </c>
      <c r="E671" s="41" t="str">
        <f>IF(顧客!F669&lt;&gt;0,顧客!F669,"")</f>
        <v/>
      </c>
      <c r="F671" s="43" t="str">
        <f>IF(D671="","",SUMIF(見積D!ナンバーD,$D671,見積D!見積数D))</f>
        <v/>
      </c>
      <c r="G671" s="43" t="str">
        <f>IF(D671="","",SUMIF(実績D!ナンバー13D,$D671,実績D!見積数13D))</f>
        <v/>
      </c>
      <c r="H671" s="50" t="str">
        <f t="shared" si="31"/>
        <v/>
      </c>
      <c r="I671" s="58" t="str">
        <f t="shared" si="32"/>
        <v/>
      </c>
    </row>
    <row r="672" spans="1:9" x14ac:dyDescent="0.45">
      <c r="A672" s="44" t="str">
        <f t="shared" si="30"/>
        <v/>
      </c>
      <c r="B672" s="40" t="str">
        <f>IF(顧客!B670&lt;&gt;"",顧客!B670,"")</f>
        <v/>
      </c>
      <c r="C672" s="42" t="str">
        <f>IF(顧客!C670&lt;&gt;0,顧客!C670,"")</f>
        <v/>
      </c>
      <c r="D672" s="41" t="str">
        <f>IF(顧客!E670&lt;&gt;0,顧客!E670,"")</f>
        <v/>
      </c>
      <c r="E672" s="41" t="str">
        <f>IF(顧客!F670&lt;&gt;0,顧客!F670,"")</f>
        <v/>
      </c>
      <c r="F672" s="43" t="str">
        <f>IF(D672="","",SUMIF(見積D!ナンバーD,$D672,見積D!見積数D))</f>
        <v/>
      </c>
      <c r="G672" s="43" t="str">
        <f>IF(D672="","",SUMIF(実績D!ナンバー13D,$D672,実績D!見積数13D))</f>
        <v/>
      </c>
      <c r="H672" s="50" t="str">
        <f t="shared" si="31"/>
        <v/>
      </c>
      <c r="I672" s="58" t="str">
        <f t="shared" si="32"/>
        <v/>
      </c>
    </row>
    <row r="673" spans="1:9" x14ac:dyDescent="0.45">
      <c r="A673" s="44" t="str">
        <f t="shared" si="30"/>
        <v/>
      </c>
      <c r="B673" s="40" t="str">
        <f>IF(顧客!B671&lt;&gt;"",顧客!B671,"")</f>
        <v/>
      </c>
      <c r="C673" s="42" t="str">
        <f>IF(顧客!C671&lt;&gt;0,顧客!C671,"")</f>
        <v/>
      </c>
      <c r="D673" s="41" t="str">
        <f>IF(顧客!E671&lt;&gt;0,顧客!E671,"")</f>
        <v/>
      </c>
      <c r="E673" s="41" t="str">
        <f>IF(顧客!F671&lt;&gt;0,顧客!F671,"")</f>
        <v/>
      </c>
      <c r="F673" s="43" t="str">
        <f>IF(D673="","",SUMIF(見積D!ナンバーD,$D673,見積D!見積数D))</f>
        <v/>
      </c>
      <c r="G673" s="43" t="str">
        <f>IF(D673="","",SUMIF(実績D!ナンバー13D,$D673,実績D!見積数13D))</f>
        <v/>
      </c>
      <c r="H673" s="50" t="str">
        <f t="shared" si="31"/>
        <v/>
      </c>
      <c r="I673" s="58" t="str">
        <f t="shared" si="32"/>
        <v/>
      </c>
    </row>
    <row r="674" spans="1:9" x14ac:dyDescent="0.45">
      <c r="A674" s="44" t="str">
        <f t="shared" si="30"/>
        <v/>
      </c>
      <c r="B674" s="40" t="str">
        <f>IF(顧客!B672&lt;&gt;"",顧客!B672,"")</f>
        <v/>
      </c>
      <c r="C674" s="42" t="str">
        <f>IF(顧客!C672&lt;&gt;0,顧客!C672,"")</f>
        <v/>
      </c>
      <c r="D674" s="41" t="str">
        <f>IF(顧客!E672&lt;&gt;0,顧客!E672,"")</f>
        <v/>
      </c>
      <c r="E674" s="41" t="str">
        <f>IF(顧客!F672&lt;&gt;0,顧客!F672,"")</f>
        <v/>
      </c>
      <c r="F674" s="43" t="str">
        <f>IF(D674="","",SUMIF(見積D!ナンバーD,$D674,見積D!見積数D))</f>
        <v/>
      </c>
      <c r="G674" s="43" t="str">
        <f>IF(D674="","",SUMIF(実績D!ナンバー13D,$D674,実績D!見積数13D))</f>
        <v/>
      </c>
      <c r="H674" s="50" t="str">
        <f t="shared" si="31"/>
        <v/>
      </c>
      <c r="I674" s="58" t="str">
        <f t="shared" si="32"/>
        <v/>
      </c>
    </row>
    <row r="675" spans="1:9" x14ac:dyDescent="0.45">
      <c r="A675" s="44" t="str">
        <f t="shared" si="30"/>
        <v/>
      </c>
      <c r="B675" s="40" t="str">
        <f>IF(顧客!B673&lt;&gt;"",顧客!B673,"")</f>
        <v/>
      </c>
      <c r="C675" s="42" t="str">
        <f>IF(顧客!C673&lt;&gt;0,顧客!C673,"")</f>
        <v/>
      </c>
      <c r="D675" s="41" t="str">
        <f>IF(顧客!E673&lt;&gt;0,顧客!E673,"")</f>
        <v/>
      </c>
      <c r="E675" s="41" t="str">
        <f>IF(顧客!F673&lt;&gt;0,顧客!F673,"")</f>
        <v/>
      </c>
      <c r="F675" s="43" t="str">
        <f>IF(D675="","",SUMIF(見積D!ナンバーD,$D675,見積D!見積数D))</f>
        <v/>
      </c>
      <c r="G675" s="43" t="str">
        <f>IF(D675="","",SUMIF(実績D!ナンバー13D,$D675,実績D!見積数13D))</f>
        <v/>
      </c>
      <c r="H675" s="50" t="str">
        <f t="shared" si="31"/>
        <v/>
      </c>
      <c r="I675" s="58" t="str">
        <f t="shared" si="32"/>
        <v/>
      </c>
    </row>
    <row r="676" spans="1:9" x14ac:dyDescent="0.45">
      <c r="A676" s="44" t="str">
        <f t="shared" si="30"/>
        <v/>
      </c>
      <c r="B676" s="40" t="str">
        <f>IF(顧客!B674&lt;&gt;"",顧客!B674,"")</f>
        <v/>
      </c>
      <c r="C676" s="42" t="str">
        <f>IF(顧客!C674&lt;&gt;0,顧客!C674,"")</f>
        <v/>
      </c>
      <c r="D676" s="41" t="str">
        <f>IF(顧客!E674&lt;&gt;0,顧客!E674,"")</f>
        <v/>
      </c>
      <c r="E676" s="41" t="str">
        <f>IF(顧客!F674&lt;&gt;0,顧客!F674,"")</f>
        <v/>
      </c>
      <c r="F676" s="43" t="str">
        <f>IF(D676="","",SUMIF(見積D!ナンバーD,$D676,見積D!見積数D))</f>
        <v/>
      </c>
      <c r="G676" s="43" t="str">
        <f>IF(D676="","",SUMIF(実績D!ナンバー13D,$D676,実績D!見積数13D))</f>
        <v/>
      </c>
      <c r="H676" s="50" t="str">
        <f t="shared" si="31"/>
        <v/>
      </c>
      <c r="I676" s="58" t="str">
        <f t="shared" si="32"/>
        <v/>
      </c>
    </row>
    <row r="677" spans="1:9" x14ac:dyDescent="0.45">
      <c r="A677" s="44" t="str">
        <f t="shared" si="30"/>
        <v/>
      </c>
      <c r="B677" s="40" t="str">
        <f>IF(顧客!B675&lt;&gt;"",顧客!B675,"")</f>
        <v/>
      </c>
      <c r="C677" s="42" t="str">
        <f>IF(顧客!C675&lt;&gt;0,顧客!C675,"")</f>
        <v/>
      </c>
      <c r="D677" s="41" t="str">
        <f>IF(顧客!E675&lt;&gt;0,顧客!E675,"")</f>
        <v/>
      </c>
      <c r="E677" s="41" t="str">
        <f>IF(顧客!F675&lt;&gt;0,顧客!F675,"")</f>
        <v/>
      </c>
      <c r="F677" s="43" t="str">
        <f>IF(D677="","",SUMIF(見積D!ナンバーD,$D677,見積D!見積数D))</f>
        <v/>
      </c>
      <c r="G677" s="43" t="str">
        <f>IF(D677="","",SUMIF(実績D!ナンバー13D,$D677,実績D!見積数13D))</f>
        <v/>
      </c>
      <c r="H677" s="50" t="str">
        <f t="shared" si="31"/>
        <v/>
      </c>
      <c r="I677" s="58" t="str">
        <f t="shared" si="32"/>
        <v/>
      </c>
    </row>
    <row r="678" spans="1:9" x14ac:dyDescent="0.45">
      <c r="A678" s="44" t="str">
        <f t="shared" si="30"/>
        <v/>
      </c>
      <c r="B678" s="40" t="str">
        <f>IF(顧客!B676&lt;&gt;"",顧客!B676,"")</f>
        <v/>
      </c>
      <c r="C678" s="42" t="str">
        <f>IF(顧客!C676&lt;&gt;0,顧客!C676,"")</f>
        <v/>
      </c>
      <c r="D678" s="41" t="str">
        <f>IF(顧客!E676&lt;&gt;0,顧客!E676,"")</f>
        <v/>
      </c>
      <c r="E678" s="41" t="str">
        <f>IF(顧客!F676&lt;&gt;0,顧客!F676,"")</f>
        <v/>
      </c>
      <c r="F678" s="43" t="str">
        <f>IF(D678="","",SUMIF(見積D!ナンバーD,$D678,見積D!見積数D))</f>
        <v/>
      </c>
      <c r="G678" s="43" t="str">
        <f>IF(D678="","",SUMIF(実績D!ナンバー13D,$D678,実績D!見積数13D))</f>
        <v/>
      </c>
      <c r="H678" s="50" t="str">
        <f t="shared" si="31"/>
        <v/>
      </c>
      <c r="I678" s="58" t="str">
        <f t="shared" si="32"/>
        <v/>
      </c>
    </row>
    <row r="679" spans="1:9" x14ac:dyDescent="0.45">
      <c r="A679" s="44" t="str">
        <f t="shared" si="30"/>
        <v/>
      </c>
      <c r="B679" s="40" t="str">
        <f>IF(顧客!B677&lt;&gt;"",顧客!B677,"")</f>
        <v/>
      </c>
      <c r="C679" s="42" t="str">
        <f>IF(顧客!C677&lt;&gt;0,顧客!C677,"")</f>
        <v/>
      </c>
      <c r="D679" s="41" t="str">
        <f>IF(顧客!E677&lt;&gt;0,顧客!E677,"")</f>
        <v/>
      </c>
      <c r="E679" s="41" t="str">
        <f>IF(顧客!F677&lt;&gt;0,顧客!F677,"")</f>
        <v/>
      </c>
      <c r="F679" s="43" t="str">
        <f>IF(D679="","",SUMIF(見積D!ナンバーD,$D679,見積D!見積数D))</f>
        <v/>
      </c>
      <c r="G679" s="43" t="str">
        <f>IF(D679="","",SUMIF(実績D!ナンバー13D,$D679,実績D!見積数13D))</f>
        <v/>
      </c>
      <c r="H679" s="50" t="str">
        <f t="shared" si="31"/>
        <v/>
      </c>
      <c r="I679" s="58" t="str">
        <f t="shared" si="32"/>
        <v/>
      </c>
    </row>
    <row r="680" spans="1:9" x14ac:dyDescent="0.45">
      <c r="A680" s="44" t="str">
        <f t="shared" si="30"/>
        <v/>
      </c>
      <c r="B680" s="40" t="str">
        <f>IF(顧客!B678&lt;&gt;"",顧客!B678,"")</f>
        <v/>
      </c>
      <c r="C680" s="42" t="str">
        <f>IF(顧客!C678&lt;&gt;0,顧客!C678,"")</f>
        <v/>
      </c>
      <c r="D680" s="41" t="str">
        <f>IF(顧客!E678&lt;&gt;0,顧客!E678,"")</f>
        <v/>
      </c>
      <c r="E680" s="41" t="str">
        <f>IF(顧客!F678&lt;&gt;0,顧客!F678,"")</f>
        <v/>
      </c>
      <c r="F680" s="43" t="str">
        <f>IF(D680="","",SUMIF(見積D!ナンバーD,$D680,見積D!見積数D))</f>
        <v/>
      </c>
      <c r="G680" s="43" t="str">
        <f>IF(D680="","",SUMIF(実績D!ナンバー13D,$D680,実績D!見積数13D))</f>
        <v/>
      </c>
      <c r="H680" s="50" t="str">
        <f t="shared" si="31"/>
        <v/>
      </c>
      <c r="I680" s="58" t="str">
        <f t="shared" si="32"/>
        <v/>
      </c>
    </row>
    <row r="681" spans="1:9" x14ac:dyDescent="0.45">
      <c r="A681" s="44" t="str">
        <f t="shared" si="30"/>
        <v/>
      </c>
      <c r="B681" s="40" t="str">
        <f>IF(顧客!B679&lt;&gt;"",顧客!B679,"")</f>
        <v/>
      </c>
      <c r="C681" s="42" t="str">
        <f>IF(顧客!C679&lt;&gt;0,顧客!C679,"")</f>
        <v/>
      </c>
      <c r="D681" s="41" t="str">
        <f>IF(顧客!E679&lt;&gt;0,顧客!E679,"")</f>
        <v/>
      </c>
      <c r="E681" s="41" t="str">
        <f>IF(顧客!F679&lt;&gt;0,顧客!F679,"")</f>
        <v/>
      </c>
      <c r="F681" s="43" t="str">
        <f>IF(D681="","",SUMIF(見積D!ナンバーD,$D681,見積D!見積数D))</f>
        <v/>
      </c>
      <c r="G681" s="43" t="str">
        <f>IF(D681="","",SUMIF(実績D!ナンバー13D,$D681,実績D!見積数13D))</f>
        <v/>
      </c>
      <c r="H681" s="50" t="str">
        <f t="shared" si="31"/>
        <v/>
      </c>
      <c r="I681" s="58" t="str">
        <f t="shared" si="32"/>
        <v/>
      </c>
    </row>
    <row r="682" spans="1:9" x14ac:dyDescent="0.45">
      <c r="A682" s="44" t="str">
        <f t="shared" si="30"/>
        <v/>
      </c>
      <c r="B682" s="40" t="str">
        <f>IF(顧客!B680&lt;&gt;"",顧客!B680,"")</f>
        <v/>
      </c>
      <c r="C682" s="42" t="str">
        <f>IF(顧客!C680&lt;&gt;0,顧客!C680,"")</f>
        <v/>
      </c>
      <c r="D682" s="41" t="str">
        <f>IF(顧客!E680&lt;&gt;0,顧客!E680,"")</f>
        <v/>
      </c>
      <c r="E682" s="41" t="str">
        <f>IF(顧客!F680&lt;&gt;0,顧客!F680,"")</f>
        <v/>
      </c>
      <c r="F682" s="43" t="str">
        <f>IF(D682="","",SUMIF(見積D!ナンバーD,$D682,見積D!見積数D))</f>
        <v/>
      </c>
      <c r="G682" s="43" t="str">
        <f>IF(D682="","",SUMIF(実績D!ナンバー13D,$D682,実績D!見積数13D))</f>
        <v/>
      </c>
      <c r="H682" s="50" t="str">
        <f t="shared" si="31"/>
        <v/>
      </c>
      <c r="I682" s="58" t="str">
        <f t="shared" si="32"/>
        <v/>
      </c>
    </row>
    <row r="683" spans="1:9" x14ac:dyDescent="0.45">
      <c r="A683" s="44" t="str">
        <f t="shared" si="30"/>
        <v/>
      </c>
      <c r="B683" s="40" t="str">
        <f>IF(顧客!B681&lt;&gt;"",顧客!B681,"")</f>
        <v/>
      </c>
      <c r="C683" s="42" t="str">
        <f>IF(顧客!C681&lt;&gt;0,顧客!C681,"")</f>
        <v/>
      </c>
      <c r="D683" s="41" t="str">
        <f>IF(顧客!E681&lt;&gt;0,顧客!E681,"")</f>
        <v/>
      </c>
      <c r="E683" s="41" t="str">
        <f>IF(顧客!F681&lt;&gt;0,顧客!F681,"")</f>
        <v/>
      </c>
      <c r="F683" s="43" t="str">
        <f>IF(D683="","",SUMIF(見積D!ナンバーD,$D683,見積D!見積数D))</f>
        <v/>
      </c>
      <c r="G683" s="43" t="str">
        <f>IF(D683="","",SUMIF(実績D!ナンバー13D,$D683,実績D!見積数13D))</f>
        <v/>
      </c>
      <c r="H683" s="50" t="str">
        <f t="shared" si="31"/>
        <v/>
      </c>
      <c r="I683" s="58" t="str">
        <f t="shared" si="32"/>
        <v/>
      </c>
    </row>
    <row r="684" spans="1:9" x14ac:dyDescent="0.45">
      <c r="A684" s="44" t="str">
        <f t="shared" si="30"/>
        <v/>
      </c>
      <c r="B684" s="40" t="str">
        <f>IF(顧客!B682&lt;&gt;"",顧客!B682,"")</f>
        <v/>
      </c>
      <c r="C684" s="42" t="str">
        <f>IF(顧客!C682&lt;&gt;0,顧客!C682,"")</f>
        <v/>
      </c>
      <c r="D684" s="41" t="str">
        <f>IF(顧客!E682&lt;&gt;0,顧客!E682,"")</f>
        <v/>
      </c>
      <c r="E684" s="41" t="str">
        <f>IF(顧客!F682&lt;&gt;0,顧客!F682,"")</f>
        <v/>
      </c>
      <c r="F684" s="43" t="str">
        <f>IF(D684="","",SUMIF(見積D!ナンバーD,$D684,見積D!見積数D))</f>
        <v/>
      </c>
      <c r="G684" s="43" t="str">
        <f>IF(D684="","",SUMIF(実績D!ナンバー13D,$D684,実績D!見積数13D))</f>
        <v/>
      </c>
      <c r="H684" s="50" t="str">
        <f t="shared" si="31"/>
        <v/>
      </c>
      <c r="I684" s="58" t="str">
        <f t="shared" si="32"/>
        <v/>
      </c>
    </row>
    <row r="685" spans="1:9" x14ac:dyDescent="0.45">
      <c r="A685" s="44" t="str">
        <f t="shared" si="30"/>
        <v/>
      </c>
      <c r="B685" s="40" t="str">
        <f>IF(顧客!B683&lt;&gt;"",顧客!B683,"")</f>
        <v/>
      </c>
      <c r="C685" s="42" t="str">
        <f>IF(顧客!C683&lt;&gt;0,顧客!C683,"")</f>
        <v/>
      </c>
      <c r="D685" s="41" t="str">
        <f>IF(顧客!E683&lt;&gt;0,顧客!E683,"")</f>
        <v/>
      </c>
      <c r="E685" s="41" t="str">
        <f>IF(顧客!F683&lt;&gt;0,顧客!F683,"")</f>
        <v/>
      </c>
      <c r="F685" s="43" t="str">
        <f>IF(D685="","",SUMIF(見積D!ナンバーD,$D685,見積D!見積数D))</f>
        <v/>
      </c>
      <c r="G685" s="43" t="str">
        <f>IF(D685="","",SUMIF(実績D!ナンバー13D,$D685,実績D!見積数13D))</f>
        <v/>
      </c>
      <c r="H685" s="50" t="str">
        <f t="shared" si="31"/>
        <v/>
      </c>
      <c r="I685" s="58" t="str">
        <f t="shared" si="32"/>
        <v/>
      </c>
    </row>
    <row r="686" spans="1:9" x14ac:dyDescent="0.45">
      <c r="A686" s="44" t="str">
        <f t="shared" si="30"/>
        <v/>
      </c>
      <c r="B686" s="40" t="str">
        <f>IF(顧客!B684&lt;&gt;"",顧客!B684,"")</f>
        <v/>
      </c>
      <c r="C686" s="42" t="str">
        <f>IF(顧客!C684&lt;&gt;0,顧客!C684,"")</f>
        <v/>
      </c>
      <c r="D686" s="41" t="str">
        <f>IF(顧客!E684&lt;&gt;0,顧客!E684,"")</f>
        <v/>
      </c>
      <c r="E686" s="41" t="str">
        <f>IF(顧客!F684&lt;&gt;0,顧客!F684,"")</f>
        <v/>
      </c>
      <c r="F686" s="43" t="str">
        <f>IF(D686="","",SUMIF(見積D!ナンバーD,$D686,見積D!見積数D))</f>
        <v/>
      </c>
      <c r="G686" s="43" t="str">
        <f>IF(D686="","",SUMIF(実績D!ナンバー13D,$D686,実績D!見積数13D))</f>
        <v/>
      </c>
      <c r="H686" s="50" t="str">
        <f t="shared" si="31"/>
        <v/>
      </c>
      <c r="I686" s="58" t="str">
        <f t="shared" si="32"/>
        <v/>
      </c>
    </row>
    <row r="687" spans="1:9" x14ac:dyDescent="0.45">
      <c r="A687" s="44" t="str">
        <f t="shared" si="30"/>
        <v/>
      </c>
      <c r="B687" s="40" t="str">
        <f>IF(顧客!B685&lt;&gt;"",顧客!B685,"")</f>
        <v/>
      </c>
      <c r="C687" s="42" t="str">
        <f>IF(顧客!C685&lt;&gt;0,顧客!C685,"")</f>
        <v/>
      </c>
      <c r="D687" s="41" t="str">
        <f>IF(顧客!E685&lt;&gt;0,顧客!E685,"")</f>
        <v/>
      </c>
      <c r="E687" s="41" t="str">
        <f>IF(顧客!F685&lt;&gt;0,顧客!F685,"")</f>
        <v/>
      </c>
      <c r="F687" s="43" t="str">
        <f>IF(D687="","",SUMIF(見積D!ナンバーD,$D687,見積D!見積数D))</f>
        <v/>
      </c>
      <c r="G687" s="43" t="str">
        <f>IF(D687="","",SUMIF(実績D!ナンバー13D,$D687,実績D!見積数13D))</f>
        <v/>
      </c>
      <c r="H687" s="50" t="str">
        <f t="shared" si="31"/>
        <v/>
      </c>
      <c r="I687" s="58" t="str">
        <f t="shared" si="32"/>
        <v/>
      </c>
    </row>
    <row r="688" spans="1:9" x14ac:dyDescent="0.45">
      <c r="A688" s="44" t="str">
        <f t="shared" si="30"/>
        <v/>
      </c>
      <c r="B688" s="40" t="str">
        <f>IF(顧客!B686&lt;&gt;"",顧客!B686,"")</f>
        <v/>
      </c>
      <c r="C688" s="42" t="str">
        <f>IF(顧客!C686&lt;&gt;0,顧客!C686,"")</f>
        <v/>
      </c>
      <c r="D688" s="41" t="str">
        <f>IF(顧客!E686&lt;&gt;0,顧客!E686,"")</f>
        <v/>
      </c>
      <c r="E688" s="41" t="str">
        <f>IF(顧客!F686&lt;&gt;0,顧客!F686,"")</f>
        <v/>
      </c>
      <c r="F688" s="43" t="str">
        <f>IF(D688="","",SUMIF(見積D!ナンバーD,$D688,見積D!見積数D))</f>
        <v/>
      </c>
      <c r="G688" s="43" t="str">
        <f>IF(D688="","",SUMIF(実績D!ナンバー13D,$D688,実績D!見積数13D))</f>
        <v/>
      </c>
      <c r="H688" s="50" t="str">
        <f t="shared" si="31"/>
        <v/>
      </c>
      <c r="I688" s="58" t="str">
        <f t="shared" si="32"/>
        <v/>
      </c>
    </row>
    <row r="689" spans="1:9" x14ac:dyDescent="0.45">
      <c r="A689" s="44" t="str">
        <f t="shared" si="30"/>
        <v/>
      </c>
      <c r="B689" s="40" t="str">
        <f>IF(顧客!B687&lt;&gt;"",顧客!B687,"")</f>
        <v/>
      </c>
      <c r="C689" s="42" t="str">
        <f>IF(顧客!C687&lt;&gt;0,顧客!C687,"")</f>
        <v/>
      </c>
      <c r="D689" s="41" t="str">
        <f>IF(顧客!E687&lt;&gt;0,顧客!E687,"")</f>
        <v/>
      </c>
      <c r="E689" s="41" t="str">
        <f>IF(顧客!F687&lt;&gt;0,顧客!F687,"")</f>
        <v/>
      </c>
      <c r="F689" s="43" t="str">
        <f>IF(D689="","",SUMIF(見積D!ナンバーD,$D689,見積D!見積数D))</f>
        <v/>
      </c>
      <c r="G689" s="43" t="str">
        <f>IF(D689="","",SUMIF(実績D!ナンバー13D,$D689,実績D!見積数13D))</f>
        <v/>
      </c>
      <c r="H689" s="50" t="str">
        <f t="shared" si="31"/>
        <v/>
      </c>
      <c r="I689" s="58" t="str">
        <f t="shared" si="32"/>
        <v/>
      </c>
    </row>
    <row r="690" spans="1:9" x14ac:dyDescent="0.45">
      <c r="A690" s="44" t="str">
        <f t="shared" si="30"/>
        <v/>
      </c>
      <c r="B690" s="40" t="str">
        <f>IF(顧客!B688&lt;&gt;"",顧客!B688,"")</f>
        <v/>
      </c>
      <c r="C690" s="42" t="str">
        <f>IF(顧客!C688&lt;&gt;0,顧客!C688,"")</f>
        <v/>
      </c>
      <c r="D690" s="41" t="str">
        <f>IF(顧客!E688&lt;&gt;0,顧客!E688,"")</f>
        <v/>
      </c>
      <c r="E690" s="41" t="str">
        <f>IF(顧客!F688&lt;&gt;0,顧客!F688,"")</f>
        <v/>
      </c>
      <c r="F690" s="43" t="str">
        <f>IF(D690="","",SUMIF(見積D!ナンバーD,$D690,見積D!見積数D))</f>
        <v/>
      </c>
      <c r="G690" s="43" t="str">
        <f>IF(D690="","",SUMIF(実績D!ナンバー13D,$D690,実績D!見積数13D))</f>
        <v/>
      </c>
      <c r="H690" s="50" t="str">
        <f t="shared" si="31"/>
        <v/>
      </c>
      <c r="I690" s="58" t="str">
        <f t="shared" si="32"/>
        <v/>
      </c>
    </row>
    <row r="691" spans="1:9" x14ac:dyDescent="0.45">
      <c r="A691" s="44" t="str">
        <f t="shared" si="30"/>
        <v/>
      </c>
      <c r="B691" s="40" t="str">
        <f>IF(顧客!B689&lt;&gt;"",顧客!B689,"")</f>
        <v/>
      </c>
      <c r="C691" s="42" t="str">
        <f>IF(顧客!C689&lt;&gt;0,顧客!C689,"")</f>
        <v/>
      </c>
      <c r="D691" s="41" t="str">
        <f>IF(顧客!E689&lt;&gt;0,顧客!E689,"")</f>
        <v/>
      </c>
      <c r="E691" s="41" t="str">
        <f>IF(顧客!F689&lt;&gt;0,顧客!F689,"")</f>
        <v/>
      </c>
      <c r="F691" s="43" t="str">
        <f>IF(D691="","",SUMIF(見積D!ナンバーD,$D691,見積D!見積数D))</f>
        <v/>
      </c>
      <c r="G691" s="43" t="str">
        <f>IF(D691="","",SUMIF(実績D!ナンバー13D,$D691,実績D!見積数13D))</f>
        <v/>
      </c>
      <c r="H691" s="50" t="str">
        <f t="shared" si="31"/>
        <v/>
      </c>
      <c r="I691" s="58" t="str">
        <f t="shared" si="32"/>
        <v/>
      </c>
    </row>
    <row r="692" spans="1:9" x14ac:dyDescent="0.45">
      <c r="A692" s="44" t="str">
        <f t="shared" si="30"/>
        <v/>
      </c>
      <c r="B692" s="40" t="str">
        <f>IF(顧客!B690&lt;&gt;"",顧客!B690,"")</f>
        <v/>
      </c>
      <c r="C692" s="42" t="str">
        <f>IF(顧客!C690&lt;&gt;0,顧客!C690,"")</f>
        <v/>
      </c>
      <c r="D692" s="41" t="str">
        <f>IF(顧客!E690&lt;&gt;0,顧客!E690,"")</f>
        <v/>
      </c>
      <c r="E692" s="41" t="str">
        <f>IF(顧客!F690&lt;&gt;0,顧客!F690,"")</f>
        <v/>
      </c>
      <c r="F692" s="43" t="str">
        <f>IF(D692="","",SUMIF(見積D!ナンバーD,$D692,見積D!見積数D))</f>
        <v/>
      </c>
      <c r="G692" s="43" t="str">
        <f>IF(D692="","",SUMIF(実績D!ナンバー13D,$D692,実績D!見積数13D))</f>
        <v/>
      </c>
      <c r="H692" s="50" t="str">
        <f t="shared" si="31"/>
        <v/>
      </c>
      <c r="I692" s="58" t="str">
        <f t="shared" si="32"/>
        <v/>
      </c>
    </row>
    <row r="693" spans="1:9" x14ac:dyDescent="0.45">
      <c r="A693" s="44" t="str">
        <f t="shared" si="30"/>
        <v/>
      </c>
      <c r="B693" s="40" t="str">
        <f>IF(顧客!B691&lt;&gt;"",顧客!B691,"")</f>
        <v/>
      </c>
      <c r="C693" s="42" t="str">
        <f>IF(顧客!C691&lt;&gt;0,顧客!C691,"")</f>
        <v/>
      </c>
      <c r="D693" s="41" t="str">
        <f>IF(顧客!E691&lt;&gt;0,顧客!E691,"")</f>
        <v/>
      </c>
      <c r="E693" s="41" t="str">
        <f>IF(顧客!F691&lt;&gt;0,顧客!F691,"")</f>
        <v/>
      </c>
      <c r="F693" s="43" t="str">
        <f>IF(D693="","",SUMIF(見積D!ナンバーD,$D693,見積D!見積数D))</f>
        <v/>
      </c>
      <c r="G693" s="43" t="str">
        <f>IF(D693="","",SUMIF(実績D!ナンバー13D,$D693,実績D!見積数13D))</f>
        <v/>
      </c>
      <c r="H693" s="50" t="str">
        <f t="shared" si="31"/>
        <v/>
      </c>
      <c r="I693" s="58" t="str">
        <f t="shared" si="32"/>
        <v/>
      </c>
    </row>
    <row r="694" spans="1:9" x14ac:dyDescent="0.45">
      <c r="A694" s="44" t="str">
        <f t="shared" si="30"/>
        <v/>
      </c>
      <c r="B694" s="40" t="str">
        <f>IF(顧客!B692&lt;&gt;"",顧客!B692,"")</f>
        <v/>
      </c>
      <c r="C694" s="42" t="str">
        <f>IF(顧客!C692&lt;&gt;0,顧客!C692,"")</f>
        <v/>
      </c>
      <c r="D694" s="41" t="str">
        <f>IF(顧客!E692&lt;&gt;0,顧客!E692,"")</f>
        <v/>
      </c>
      <c r="E694" s="41" t="str">
        <f>IF(顧客!F692&lt;&gt;0,顧客!F692,"")</f>
        <v/>
      </c>
      <c r="F694" s="43" t="str">
        <f>IF(D694="","",SUMIF(見積D!ナンバーD,$D694,見積D!見積数D))</f>
        <v/>
      </c>
      <c r="G694" s="43" t="str">
        <f>IF(D694="","",SUMIF(実績D!ナンバー13D,$D694,実績D!見積数13D))</f>
        <v/>
      </c>
      <c r="H694" s="50" t="str">
        <f t="shared" si="31"/>
        <v/>
      </c>
      <c r="I694" s="58" t="str">
        <f t="shared" si="32"/>
        <v/>
      </c>
    </row>
    <row r="695" spans="1:9" x14ac:dyDescent="0.45">
      <c r="A695" s="44" t="str">
        <f t="shared" si="30"/>
        <v/>
      </c>
      <c r="B695" s="40" t="str">
        <f>IF(顧客!B693&lt;&gt;"",顧客!B693,"")</f>
        <v/>
      </c>
      <c r="C695" s="42" t="str">
        <f>IF(顧客!C693&lt;&gt;0,顧客!C693,"")</f>
        <v/>
      </c>
      <c r="D695" s="41" t="str">
        <f>IF(顧客!E693&lt;&gt;0,顧客!E693,"")</f>
        <v/>
      </c>
      <c r="E695" s="41" t="str">
        <f>IF(顧客!F693&lt;&gt;0,顧客!F693,"")</f>
        <v/>
      </c>
      <c r="F695" s="43" t="str">
        <f>IF(D695="","",SUMIF(見積D!ナンバーD,$D695,見積D!見積数D))</f>
        <v/>
      </c>
      <c r="G695" s="43" t="str">
        <f>IF(D695="","",SUMIF(実績D!ナンバー13D,$D695,実績D!見積数13D))</f>
        <v/>
      </c>
      <c r="H695" s="50" t="str">
        <f t="shared" si="31"/>
        <v/>
      </c>
      <c r="I695" s="58" t="str">
        <f t="shared" si="32"/>
        <v/>
      </c>
    </row>
    <row r="696" spans="1:9" x14ac:dyDescent="0.45">
      <c r="A696" s="44" t="str">
        <f t="shared" si="30"/>
        <v/>
      </c>
      <c r="B696" s="40" t="str">
        <f>IF(顧客!B694&lt;&gt;"",顧客!B694,"")</f>
        <v/>
      </c>
      <c r="C696" s="42" t="str">
        <f>IF(顧客!C694&lt;&gt;0,顧客!C694,"")</f>
        <v/>
      </c>
      <c r="D696" s="41" t="str">
        <f>IF(顧客!E694&lt;&gt;0,顧客!E694,"")</f>
        <v/>
      </c>
      <c r="E696" s="41" t="str">
        <f>IF(顧客!F694&lt;&gt;0,顧客!F694,"")</f>
        <v/>
      </c>
      <c r="F696" s="43" t="str">
        <f>IF(D696="","",SUMIF(見積D!ナンバーD,$D696,見積D!見積数D))</f>
        <v/>
      </c>
      <c r="G696" s="43" t="str">
        <f>IF(D696="","",SUMIF(実績D!ナンバー13D,$D696,実績D!見積数13D))</f>
        <v/>
      </c>
      <c r="H696" s="50" t="str">
        <f t="shared" si="31"/>
        <v/>
      </c>
      <c r="I696" s="58" t="str">
        <f t="shared" si="32"/>
        <v/>
      </c>
    </row>
    <row r="697" spans="1:9" x14ac:dyDescent="0.45">
      <c r="A697" s="44" t="str">
        <f t="shared" si="30"/>
        <v/>
      </c>
      <c r="B697" s="40" t="str">
        <f>IF(顧客!B695&lt;&gt;"",顧客!B695,"")</f>
        <v/>
      </c>
      <c r="C697" s="42" t="str">
        <f>IF(顧客!C695&lt;&gt;0,顧客!C695,"")</f>
        <v/>
      </c>
      <c r="D697" s="41" t="str">
        <f>IF(顧客!E695&lt;&gt;0,顧客!E695,"")</f>
        <v/>
      </c>
      <c r="E697" s="41" t="str">
        <f>IF(顧客!F695&lt;&gt;0,顧客!F695,"")</f>
        <v/>
      </c>
      <c r="F697" s="43" t="str">
        <f>IF(D697="","",SUMIF(見積D!ナンバーD,$D697,見積D!見積数D))</f>
        <v/>
      </c>
      <c r="G697" s="43" t="str">
        <f>IF(D697="","",SUMIF(実績D!ナンバー13D,$D697,実績D!見積数13D))</f>
        <v/>
      </c>
      <c r="H697" s="50" t="str">
        <f t="shared" si="31"/>
        <v/>
      </c>
      <c r="I697" s="58" t="str">
        <f t="shared" si="32"/>
        <v/>
      </c>
    </row>
    <row r="698" spans="1:9" x14ac:dyDescent="0.45">
      <c r="A698" s="44" t="str">
        <f t="shared" si="30"/>
        <v/>
      </c>
      <c r="B698" s="40" t="str">
        <f>IF(顧客!B696&lt;&gt;"",顧客!B696,"")</f>
        <v/>
      </c>
      <c r="C698" s="42" t="str">
        <f>IF(顧客!C696&lt;&gt;0,顧客!C696,"")</f>
        <v/>
      </c>
      <c r="D698" s="41" t="str">
        <f>IF(顧客!E696&lt;&gt;0,顧客!E696,"")</f>
        <v/>
      </c>
      <c r="E698" s="41" t="str">
        <f>IF(顧客!F696&lt;&gt;0,顧客!F696,"")</f>
        <v/>
      </c>
      <c r="F698" s="43" t="str">
        <f>IF(D698="","",SUMIF(見積D!ナンバーD,$D698,見積D!見積数D))</f>
        <v/>
      </c>
      <c r="G698" s="43" t="str">
        <f>IF(D698="","",SUMIF(実績D!ナンバー13D,$D698,実績D!見積数13D))</f>
        <v/>
      </c>
      <c r="H698" s="50" t="str">
        <f t="shared" si="31"/>
        <v/>
      </c>
      <c r="I698" s="58" t="str">
        <f t="shared" si="32"/>
        <v/>
      </c>
    </row>
    <row r="699" spans="1:9" x14ac:dyDescent="0.45">
      <c r="A699" s="44" t="str">
        <f t="shared" si="30"/>
        <v/>
      </c>
      <c r="B699" s="40" t="str">
        <f>IF(顧客!B697&lt;&gt;"",顧客!B697,"")</f>
        <v/>
      </c>
      <c r="C699" s="42" t="str">
        <f>IF(顧客!C697&lt;&gt;0,顧客!C697,"")</f>
        <v/>
      </c>
      <c r="D699" s="41" t="str">
        <f>IF(顧客!E697&lt;&gt;0,顧客!E697,"")</f>
        <v/>
      </c>
      <c r="E699" s="41" t="str">
        <f>IF(顧客!F697&lt;&gt;0,顧客!F697,"")</f>
        <v/>
      </c>
      <c r="F699" s="43" t="str">
        <f>IF(D699="","",SUMIF(見積D!ナンバーD,$D699,見積D!見積数D))</f>
        <v/>
      </c>
      <c r="G699" s="43" t="str">
        <f>IF(D699="","",SUMIF(実績D!ナンバー13D,$D699,実績D!見積数13D))</f>
        <v/>
      </c>
      <c r="H699" s="50" t="str">
        <f t="shared" si="31"/>
        <v/>
      </c>
      <c r="I699" s="58" t="str">
        <f t="shared" si="32"/>
        <v/>
      </c>
    </row>
    <row r="700" spans="1:9" x14ac:dyDescent="0.45">
      <c r="A700" s="44" t="str">
        <f t="shared" si="30"/>
        <v/>
      </c>
      <c r="B700" s="40" t="str">
        <f>IF(顧客!B698&lt;&gt;"",顧客!B698,"")</f>
        <v/>
      </c>
      <c r="C700" s="42" t="str">
        <f>IF(顧客!C698&lt;&gt;0,顧客!C698,"")</f>
        <v/>
      </c>
      <c r="D700" s="41" t="str">
        <f>IF(顧客!E698&lt;&gt;0,顧客!E698,"")</f>
        <v/>
      </c>
      <c r="E700" s="41" t="str">
        <f>IF(顧客!F698&lt;&gt;0,顧客!F698,"")</f>
        <v/>
      </c>
      <c r="F700" s="43" t="str">
        <f>IF(D700="","",SUMIF(見積D!ナンバーD,$D700,見積D!見積数D))</f>
        <v/>
      </c>
      <c r="G700" s="43" t="str">
        <f>IF(D700="","",SUMIF(実績D!ナンバー13D,$D700,実績D!見積数13D))</f>
        <v/>
      </c>
      <c r="H700" s="50" t="str">
        <f t="shared" si="31"/>
        <v/>
      </c>
      <c r="I700" s="58" t="str">
        <f t="shared" si="32"/>
        <v/>
      </c>
    </row>
    <row r="701" spans="1:9" x14ac:dyDescent="0.45">
      <c r="A701" s="44" t="str">
        <f t="shared" si="30"/>
        <v/>
      </c>
      <c r="B701" s="40" t="str">
        <f>IF(顧客!B699&lt;&gt;"",顧客!B699,"")</f>
        <v/>
      </c>
      <c r="C701" s="42" t="str">
        <f>IF(顧客!C699&lt;&gt;0,顧客!C699,"")</f>
        <v/>
      </c>
      <c r="D701" s="41" t="str">
        <f>IF(顧客!E699&lt;&gt;0,顧客!E699,"")</f>
        <v/>
      </c>
      <c r="E701" s="41" t="str">
        <f>IF(顧客!F699&lt;&gt;0,顧客!F699,"")</f>
        <v/>
      </c>
      <c r="F701" s="43" t="str">
        <f>IF(D701="","",SUMIF(見積D!ナンバーD,$D701,見積D!見積数D))</f>
        <v/>
      </c>
      <c r="G701" s="43" t="str">
        <f>IF(D701="","",SUMIF(実績D!ナンバー13D,$D701,実績D!見積数13D))</f>
        <v/>
      </c>
      <c r="H701" s="50" t="str">
        <f t="shared" si="31"/>
        <v/>
      </c>
      <c r="I701" s="58" t="str">
        <f t="shared" si="32"/>
        <v/>
      </c>
    </row>
    <row r="702" spans="1:9" x14ac:dyDescent="0.45">
      <c r="A702" s="44" t="str">
        <f t="shared" si="30"/>
        <v/>
      </c>
      <c r="B702" s="40" t="str">
        <f>IF(顧客!B700&lt;&gt;"",顧客!B700,"")</f>
        <v/>
      </c>
      <c r="C702" s="42" t="str">
        <f>IF(顧客!C700&lt;&gt;0,顧客!C700,"")</f>
        <v/>
      </c>
      <c r="D702" s="41" t="str">
        <f>IF(顧客!E700&lt;&gt;0,顧客!E700,"")</f>
        <v/>
      </c>
      <c r="E702" s="41" t="str">
        <f>IF(顧客!F700&lt;&gt;0,顧客!F700,"")</f>
        <v/>
      </c>
      <c r="F702" s="43" t="str">
        <f>IF(D702="","",SUMIF(見積D!ナンバーD,$D702,見積D!見積数D))</f>
        <v/>
      </c>
      <c r="G702" s="43" t="str">
        <f>IF(D702="","",SUMIF(実績D!ナンバー13D,$D702,実績D!見積数13D))</f>
        <v/>
      </c>
      <c r="H702" s="50" t="str">
        <f t="shared" si="31"/>
        <v/>
      </c>
      <c r="I702" s="58" t="str">
        <f t="shared" si="32"/>
        <v/>
      </c>
    </row>
    <row r="703" spans="1:9" x14ac:dyDescent="0.45">
      <c r="A703" s="44" t="str">
        <f t="shared" si="30"/>
        <v/>
      </c>
      <c r="B703" s="40" t="str">
        <f>IF(顧客!B701&lt;&gt;"",顧客!B701,"")</f>
        <v/>
      </c>
      <c r="C703" s="42" t="str">
        <f>IF(顧客!C701&lt;&gt;0,顧客!C701,"")</f>
        <v/>
      </c>
      <c r="D703" s="41" t="str">
        <f>IF(顧客!E701&lt;&gt;0,顧客!E701,"")</f>
        <v/>
      </c>
      <c r="E703" s="41" t="str">
        <f>IF(顧客!F701&lt;&gt;0,顧客!F701,"")</f>
        <v/>
      </c>
      <c r="F703" s="43" t="str">
        <f>IF(D703="","",SUMIF(見積D!ナンバーD,$D703,見積D!見積数D))</f>
        <v/>
      </c>
      <c r="G703" s="43" t="str">
        <f>IF(D703="","",SUMIF(実績D!ナンバー13D,$D703,実績D!見積数13D))</f>
        <v/>
      </c>
      <c r="H703" s="50" t="str">
        <f t="shared" si="31"/>
        <v/>
      </c>
      <c r="I703" s="58" t="str">
        <f t="shared" si="32"/>
        <v/>
      </c>
    </row>
    <row r="704" spans="1:9" x14ac:dyDescent="0.45">
      <c r="A704" s="44" t="str">
        <f t="shared" si="30"/>
        <v/>
      </c>
      <c r="B704" s="40" t="str">
        <f>IF(顧客!B702&lt;&gt;"",顧客!B702,"")</f>
        <v/>
      </c>
      <c r="C704" s="42" t="str">
        <f>IF(顧客!C702&lt;&gt;0,顧客!C702,"")</f>
        <v/>
      </c>
      <c r="D704" s="41" t="str">
        <f>IF(顧客!E702&lt;&gt;0,顧客!E702,"")</f>
        <v/>
      </c>
      <c r="E704" s="41" t="str">
        <f>IF(顧客!F702&lt;&gt;0,顧客!F702,"")</f>
        <v/>
      </c>
      <c r="F704" s="43" t="str">
        <f>IF(D704="","",SUMIF(見積D!ナンバーD,$D704,見積D!見積数D))</f>
        <v/>
      </c>
      <c r="G704" s="43" t="str">
        <f>IF(D704="","",SUMIF(実績D!ナンバー13D,$D704,実績D!見積数13D))</f>
        <v/>
      </c>
      <c r="H704" s="50" t="str">
        <f t="shared" si="31"/>
        <v/>
      </c>
      <c r="I704" s="58" t="str">
        <f t="shared" si="32"/>
        <v/>
      </c>
    </row>
    <row r="705" spans="1:9" x14ac:dyDescent="0.45">
      <c r="A705" s="44" t="str">
        <f t="shared" si="30"/>
        <v/>
      </c>
      <c r="B705" s="40" t="str">
        <f>IF(顧客!B703&lt;&gt;"",顧客!B703,"")</f>
        <v/>
      </c>
      <c r="C705" s="42" t="str">
        <f>IF(顧客!C703&lt;&gt;0,顧客!C703,"")</f>
        <v/>
      </c>
      <c r="D705" s="41" t="str">
        <f>IF(顧客!E703&lt;&gt;0,顧客!E703,"")</f>
        <v/>
      </c>
      <c r="E705" s="41" t="str">
        <f>IF(顧客!F703&lt;&gt;0,顧客!F703,"")</f>
        <v/>
      </c>
      <c r="F705" s="43" t="str">
        <f>IF(D705="","",SUMIF(見積D!ナンバーD,$D705,見積D!見積数D))</f>
        <v/>
      </c>
      <c r="G705" s="43" t="str">
        <f>IF(D705="","",SUMIF(実績D!ナンバー13D,$D705,実績D!見積数13D))</f>
        <v/>
      </c>
      <c r="H705" s="50" t="str">
        <f t="shared" si="31"/>
        <v/>
      </c>
      <c r="I705" s="58" t="str">
        <f t="shared" si="32"/>
        <v/>
      </c>
    </row>
    <row r="706" spans="1:9" x14ac:dyDescent="0.45">
      <c r="A706" s="44" t="str">
        <f t="shared" si="30"/>
        <v/>
      </c>
      <c r="B706" s="40" t="str">
        <f>IF(顧客!B704&lt;&gt;"",顧客!B704,"")</f>
        <v/>
      </c>
      <c r="C706" s="42" t="str">
        <f>IF(顧客!C704&lt;&gt;0,顧客!C704,"")</f>
        <v/>
      </c>
      <c r="D706" s="41" t="str">
        <f>IF(顧客!E704&lt;&gt;0,顧客!E704,"")</f>
        <v/>
      </c>
      <c r="E706" s="41" t="str">
        <f>IF(顧客!F704&lt;&gt;0,顧客!F704,"")</f>
        <v/>
      </c>
      <c r="F706" s="43" t="str">
        <f>IF(D706="","",SUMIF(見積D!ナンバーD,$D706,見積D!見積数D))</f>
        <v/>
      </c>
      <c r="G706" s="43" t="str">
        <f>IF(D706="","",SUMIF(実績D!ナンバー13D,$D706,実績D!見積数13D))</f>
        <v/>
      </c>
      <c r="H706" s="50" t="str">
        <f t="shared" si="31"/>
        <v/>
      </c>
      <c r="I706" s="58" t="str">
        <f t="shared" si="32"/>
        <v/>
      </c>
    </row>
    <row r="707" spans="1:9" x14ac:dyDescent="0.45">
      <c r="A707" s="44" t="str">
        <f t="shared" si="30"/>
        <v/>
      </c>
      <c r="B707" s="40" t="str">
        <f>IF(顧客!B705&lt;&gt;"",顧客!B705,"")</f>
        <v/>
      </c>
      <c r="C707" s="42" t="str">
        <f>IF(顧客!C705&lt;&gt;0,顧客!C705,"")</f>
        <v/>
      </c>
      <c r="D707" s="41" t="str">
        <f>IF(顧客!E705&lt;&gt;0,顧客!E705,"")</f>
        <v/>
      </c>
      <c r="E707" s="41" t="str">
        <f>IF(顧客!F705&lt;&gt;0,顧客!F705,"")</f>
        <v/>
      </c>
      <c r="F707" s="43" t="str">
        <f>IF(D707="","",SUMIF(見積D!ナンバーD,$D707,見積D!見積数D))</f>
        <v/>
      </c>
      <c r="G707" s="43" t="str">
        <f>IF(D707="","",SUMIF(実績D!ナンバー13D,$D707,実績D!見積数13D))</f>
        <v/>
      </c>
      <c r="H707" s="50" t="str">
        <f t="shared" si="31"/>
        <v/>
      </c>
      <c r="I707" s="58" t="str">
        <f t="shared" si="32"/>
        <v/>
      </c>
    </row>
    <row r="708" spans="1:9" x14ac:dyDescent="0.45">
      <c r="A708" s="44" t="str">
        <f t="shared" si="30"/>
        <v/>
      </c>
      <c r="B708" s="40" t="str">
        <f>IF(顧客!B706&lt;&gt;"",顧客!B706,"")</f>
        <v/>
      </c>
      <c r="C708" s="42" t="str">
        <f>IF(顧客!C706&lt;&gt;0,顧客!C706,"")</f>
        <v/>
      </c>
      <c r="D708" s="41" t="str">
        <f>IF(顧客!E706&lt;&gt;0,顧客!E706,"")</f>
        <v/>
      </c>
      <c r="E708" s="41" t="str">
        <f>IF(顧客!F706&lt;&gt;0,顧客!F706,"")</f>
        <v/>
      </c>
      <c r="F708" s="43" t="str">
        <f>IF(D708="","",SUMIF(見積D!ナンバーD,$D708,見積D!見積数D))</f>
        <v/>
      </c>
      <c r="G708" s="43" t="str">
        <f>IF(D708="","",SUMIF(実績D!ナンバー13D,$D708,実績D!見積数13D))</f>
        <v/>
      </c>
      <c r="H708" s="50" t="str">
        <f t="shared" si="31"/>
        <v/>
      </c>
      <c r="I708" s="58" t="str">
        <f t="shared" si="32"/>
        <v/>
      </c>
    </row>
    <row r="709" spans="1:9" x14ac:dyDescent="0.45">
      <c r="A709" s="44" t="str">
        <f t="shared" ref="A709:A772" si="33">IF(C709="","",A708+1)</f>
        <v/>
      </c>
      <c r="B709" s="40" t="str">
        <f>IF(顧客!B707&lt;&gt;"",顧客!B707,"")</f>
        <v/>
      </c>
      <c r="C709" s="42" t="str">
        <f>IF(顧客!C707&lt;&gt;0,顧客!C707,"")</f>
        <v/>
      </c>
      <c r="D709" s="41" t="str">
        <f>IF(顧客!E707&lt;&gt;0,顧客!E707,"")</f>
        <v/>
      </c>
      <c r="E709" s="41" t="str">
        <f>IF(顧客!F707&lt;&gt;0,顧客!F707,"")</f>
        <v/>
      </c>
      <c r="F709" s="43" t="str">
        <f>IF(D709="","",SUMIF(見積D!ナンバーD,$D709,見積D!見積数D))</f>
        <v/>
      </c>
      <c r="G709" s="43" t="str">
        <f>IF(D709="","",SUMIF(実績D!ナンバー13D,$D709,実績D!見積数13D))</f>
        <v/>
      </c>
      <c r="H709" s="50" t="str">
        <f t="shared" ref="H709:H772" si="34">IF(F709="","",IF(F709=0,"c",IF(G709&gt;0,I709,"b")))</f>
        <v/>
      </c>
      <c r="I709" s="58" t="str">
        <f t="shared" ref="I709:I772" si="35">IF(G709="","",IF(G709&gt;=12,"sa",IF(G709&gt;=6,"aa",IF(G709&gt;=2,"ba",IF(G709=1,"ca","")))))</f>
        <v/>
      </c>
    </row>
    <row r="710" spans="1:9" x14ac:dyDescent="0.45">
      <c r="A710" s="44" t="str">
        <f t="shared" si="33"/>
        <v/>
      </c>
      <c r="B710" s="40" t="str">
        <f>IF(顧客!B708&lt;&gt;"",顧客!B708,"")</f>
        <v/>
      </c>
      <c r="C710" s="42" t="str">
        <f>IF(顧客!C708&lt;&gt;0,顧客!C708,"")</f>
        <v/>
      </c>
      <c r="D710" s="41" t="str">
        <f>IF(顧客!E708&lt;&gt;0,顧客!E708,"")</f>
        <v/>
      </c>
      <c r="E710" s="41" t="str">
        <f>IF(顧客!F708&lt;&gt;0,顧客!F708,"")</f>
        <v/>
      </c>
      <c r="F710" s="43" t="str">
        <f>IF(D710="","",SUMIF(見積D!ナンバーD,$D710,見積D!見積数D))</f>
        <v/>
      </c>
      <c r="G710" s="43" t="str">
        <f>IF(D710="","",SUMIF(実績D!ナンバー13D,$D710,実績D!見積数13D))</f>
        <v/>
      </c>
      <c r="H710" s="50" t="str">
        <f t="shared" si="34"/>
        <v/>
      </c>
      <c r="I710" s="58" t="str">
        <f t="shared" si="35"/>
        <v/>
      </c>
    </row>
    <row r="711" spans="1:9" x14ac:dyDescent="0.45">
      <c r="A711" s="44" t="str">
        <f t="shared" si="33"/>
        <v/>
      </c>
      <c r="B711" s="40" t="str">
        <f>IF(顧客!B709&lt;&gt;"",顧客!B709,"")</f>
        <v/>
      </c>
      <c r="C711" s="42" t="str">
        <f>IF(顧客!C709&lt;&gt;0,顧客!C709,"")</f>
        <v/>
      </c>
      <c r="D711" s="41" t="str">
        <f>IF(顧客!E709&lt;&gt;0,顧客!E709,"")</f>
        <v/>
      </c>
      <c r="E711" s="41" t="str">
        <f>IF(顧客!F709&lt;&gt;0,顧客!F709,"")</f>
        <v/>
      </c>
      <c r="F711" s="43" t="str">
        <f>IF(D711="","",SUMIF(見積D!ナンバーD,$D711,見積D!見積数D))</f>
        <v/>
      </c>
      <c r="G711" s="43" t="str">
        <f>IF(D711="","",SUMIF(実績D!ナンバー13D,$D711,実績D!見積数13D))</f>
        <v/>
      </c>
      <c r="H711" s="50" t="str">
        <f t="shared" si="34"/>
        <v/>
      </c>
      <c r="I711" s="58" t="str">
        <f t="shared" si="35"/>
        <v/>
      </c>
    </row>
    <row r="712" spans="1:9" x14ac:dyDescent="0.45">
      <c r="A712" s="44" t="str">
        <f t="shared" si="33"/>
        <v/>
      </c>
      <c r="B712" s="40" t="str">
        <f>IF(顧客!B710&lt;&gt;"",顧客!B710,"")</f>
        <v/>
      </c>
      <c r="C712" s="42" t="str">
        <f>IF(顧客!C710&lt;&gt;0,顧客!C710,"")</f>
        <v/>
      </c>
      <c r="D712" s="41" t="str">
        <f>IF(顧客!E710&lt;&gt;0,顧客!E710,"")</f>
        <v/>
      </c>
      <c r="E712" s="41" t="str">
        <f>IF(顧客!F710&lt;&gt;0,顧客!F710,"")</f>
        <v/>
      </c>
      <c r="F712" s="43" t="str">
        <f>IF(D712="","",SUMIF(見積D!ナンバーD,$D712,見積D!見積数D))</f>
        <v/>
      </c>
      <c r="G712" s="43" t="str">
        <f>IF(D712="","",SUMIF(実績D!ナンバー13D,$D712,実績D!見積数13D))</f>
        <v/>
      </c>
      <c r="H712" s="50" t="str">
        <f t="shared" si="34"/>
        <v/>
      </c>
      <c r="I712" s="58" t="str">
        <f t="shared" si="35"/>
        <v/>
      </c>
    </row>
    <row r="713" spans="1:9" x14ac:dyDescent="0.45">
      <c r="A713" s="44" t="str">
        <f t="shared" si="33"/>
        <v/>
      </c>
      <c r="B713" s="40" t="str">
        <f>IF(顧客!B711&lt;&gt;"",顧客!B711,"")</f>
        <v/>
      </c>
      <c r="C713" s="42" t="str">
        <f>IF(顧客!C711&lt;&gt;0,顧客!C711,"")</f>
        <v/>
      </c>
      <c r="D713" s="41" t="str">
        <f>IF(顧客!E711&lt;&gt;0,顧客!E711,"")</f>
        <v/>
      </c>
      <c r="E713" s="41" t="str">
        <f>IF(顧客!F711&lt;&gt;0,顧客!F711,"")</f>
        <v/>
      </c>
      <c r="F713" s="43" t="str">
        <f>IF(D713="","",SUMIF(見積D!ナンバーD,$D713,見積D!見積数D))</f>
        <v/>
      </c>
      <c r="G713" s="43" t="str">
        <f>IF(D713="","",SUMIF(実績D!ナンバー13D,$D713,実績D!見積数13D))</f>
        <v/>
      </c>
      <c r="H713" s="50" t="str">
        <f t="shared" si="34"/>
        <v/>
      </c>
      <c r="I713" s="58" t="str">
        <f t="shared" si="35"/>
        <v/>
      </c>
    </row>
    <row r="714" spans="1:9" x14ac:dyDescent="0.45">
      <c r="A714" s="44" t="str">
        <f t="shared" si="33"/>
        <v/>
      </c>
      <c r="B714" s="40" t="str">
        <f>IF(顧客!B712&lt;&gt;"",顧客!B712,"")</f>
        <v/>
      </c>
      <c r="C714" s="42" t="str">
        <f>IF(顧客!C712&lt;&gt;0,顧客!C712,"")</f>
        <v/>
      </c>
      <c r="D714" s="41" t="str">
        <f>IF(顧客!E712&lt;&gt;0,顧客!E712,"")</f>
        <v/>
      </c>
      <c r="E714" s="41" t="str">
        <f>IF(顧客!F712&lt;&gt;0,顧客!F712,"")</f>
        <v/>
      </c>
      <c r="F714" s="43" t="str">
        <f>IF(D714="","",SUMIF(見積D!ナンバーD,$D714,見積D!見積数D))</f>
        <v/>
      </c>
      <c r="G714" s="43" t="str">
        <f>IF(D714="","",SUMIF(実績D!ナンバー13D,$D714,実績D!見積数13D))</f>
        <v/>
      </c>
      <c r="H714" s="50" t="str">
        <f t="shared" si="34"/>
        <v/>
      </c>
      <c r="I714" s="58" t="str">
        <f t="shared" si="35"/>
        <v/>
      </c>
    </row>
    <row r="715" spans="1:9" x14ac:dyDescent="0.45">
      <c r="A715" s="44" t="str">
        <f t="shared" si="33"/>
        <v/>
      </c>
      <c r="B715" s="40" t="str">
        <f>IF(顧客!B713&lt;&gt;"",顧客!B713,"")</f>
        <v/>
      </c>
      <c r="C715" s="42" t="str">
        <f>IF(顧客!C713&lt;&gt;0,顧客!C713,"")</f>
        <v/>
      </c>
      <c r="D715" s="41" t="str">
        <f>IF(顧客!E713&lt;&gt;0,顧客!E713,"")</f>
        <v/>
      </c>
      <c r="E715" s="41" t="str">
        <f>IF(顧客!F713&lt;&gt;0,顧客!F713,"")</f>
        <v/>
      </c>
      <c r="F715" s="43" t="str">
        <f>IF(D715="","",SUMIF(見積D!ナンバーD,$D715,見積D!見積数D))</f>
        <v/>
      </c>
      <c r="G715" s="43" t="str">
        <f>IF(D715="","",SUMIF(実績D!ナンバー13D,$D715,実績D!見積数13D))</f>
        <v/>
      </c>
      <c r="H715" s="50" t="str">
        <f t="shared" si="34"/>
        <v/>
      </c>
      <c r="I715" s="58" t="str">
        <f t="shared" si="35"/>
        <v/>
      </c>
    </row>
    <row r="716" spans="1:9" x14ac:dyDescent="0.45">
      <c r="A716" s="44" t="str">
        <f t="shared" si="33"/>
        <v/>
      </c>
      <c r="B716" s="40" t="str">
        <f>IF(顧客!B714&lt;&gt;"",顧客!B714,"")</f>
        <v/>
      </c>
      <c r="C716" s="42" t="str">
        <f>IF(顧客!C714&lt;&gt;0,顧客!C714,"")</f>
        <v/>
      </c>
      <c r="D716" s="41" t="str">
        <f>IF(顧客!E714&lt;&gt;0,顧客!E714,"")</f>
        <v/>
      </c>
      <c r="E716" s="41" t="str">
        <f>IF(顧客!F714&lt;&gt;0,顧客!F714,"")</f>
        <v/>
      </c>
      <c r="F716" s="43" t="str">
        <f>IF(D716="","",SUMIF(見積D!ナンバーD,$D716,見積D!見積数D))</f>
        <v/>
      </c>
      <c r="G716" s="43" t="str">
        <f>IF(D716="","",SUMIF(実績D!ナンバー13D,$D716,実績D!見積数13D))</f>
        <v/>
      </c>
      <c r="H716" s="50" t="str">
        <f t="shared" si="34"/>
        <v/>
      </c>
      <c r="I716" s="58" t="str">
        <f t="shared" si="35"/>
        <v/>
      </c>
    </row>
    <row r="717" spans="1:9" x14ac:dyDescent="0.45">
      <c r="A717" s="44" t="str">
        <f t="shared" si="33"/>
        <v/>
      </c>
      <c r="B717" s="40" t="str">
        <f>IF(顧客!B715&lt;&gt;"",顧客!B715,"")</f>
        <v/>
      </c>
      <c r="C717" s="42" t="str">
        <f>IF(顧客!C715&lt;&gt;0,顧客!C715,"")</f>
        <v/>
      </c>
      <c r="D717" s="41" t="str">
        <f>IF(顧客!E715&lt;&gt;0,顧客!E715,"")</f>
        <v/>
      </c>
      <c r="E717" s="41" t="str">
        <f>IF(顧客!F715&lt;&gt;0,顧客!F715,"")</f>
        <v/>
      </c>
      <c r="F717" s="43" t="str">
        <f>IF(D717="","",SUMIF(見積D!ナンバーD,$D717,見積D!見積数D))</f>
        <v/>
      </c>
      <c r="G717" s="43" t="str">
        <f>IF(D717="","",SUMIF(実績D!ナンバー13D,$D717,実績D!見積数13D))</f>
        <v/>
      </c>
      <c r="H717" s="50" t="str">
        <f t="shared" si="34"/>
        <v/>
      </c>
      <c r="I717" s="58" t="str">
        <f t="shared" si="35"/>
        <v/>
      </c>
    </row>
    <row r="718" spans="1:9" x14ac:dyDescent="0.45">
      <c r="A718" s="44" t="str">
        <f t="shared" si="33"/>
        <v/>
      </c>
      <c r="B718" s="40" t="str">
        <f>IF(顧客!B716&lt;&gt;"",顧客!B716,"")</f>
        <v/>
      </c>
      <c r="C718" s="42" t="str">
        <f>IF(顧客!C716&lt;&gt;0,顧客!C716,"")</f>
        <v/>
      </c>
      <c r="D718" s="41" t="str">
        <f>IF(顧客!E716&lt;&gt;0,顧客!E716,"")</f>
        <v/>
      </c>
      <c r="E718" s="41" t="str">
        <f>IF(顧客!F716&lt;&gt;0,顧客!F716,"")</f>
        <v/>
      </c>
      <c r="F718" s="43" t="str">
        <f>IF(D718="","",SUMIF(見積D!ナンバーD,$D718,見積D!見積数D))</f>
        <v/>
      </c>
      <c r="G718" s="43" t="str">
        <f>IF(D718="","",SUMIF(実績D!ナンバー13D,$D718,実績D!見積数13D))</f>
        <v/>
      </c>
      <c r="H718" s="50" t="str">
        <f t="shared" si="34"/>
        <v/>
      </c>
      <c r="I718" s="58" t="str">
        <f t="shared" si="35"/>
        <v/>
      </c>
    </row>
    <row r="719" spans="1:9" x14ac:dyDescent="0.45">
      <c r="A719" s="44" t="str">
        <f t="shared" si="33"/>
        <v/>
      </c>
      <c r="B719" s="40" t="str">
        <f>IF(顧客!B717&lt;&gt;"",顧客!B717,"")</f>
        <v/>
      </c>
      <c r="C719" s="42" t="str">
        <f>IF(顧客!C717&lt;&gt;0,顧客!C717,"")</f>
        <v/>
      </c>
      <c r="D719" s="41" t="str">
        <f>IF(顧客!E717&lt;&gt;0,顧客!E717,"")</f>
        <v/>
      </c>
      <c r="E719" s="41" t="str">
        <f>IF(顧客!F717&lt;&gt;0,顧客!F717,"")</f>
        <v/>
      </c>
      <c r="F719" s="43" t="str">
        <f>IF(D719="","",SUMIF(見積D!ナンバーD,$D719,見積D!見積数D))</f>
        <v/>
      </c>
      <c r="G719" s="43" t="str">
        <f>IF(D719="","",SUMIF(実績D!ナンバー13D,$D719,実績D!見積数13D))</f>
        <v/>
      </c>
      <c r="H719" s="50" t="str">
        <f t="shared" si="34"/>
        <v/>
      </c>
      <c r="I719" s="58" t="str">
        <f t="shared" si="35"/>
        <v/>
      </c>
    </row>
    <row r="720" spans="1:9" x14ac:dyDescent="0.45">
      <c r="A720" s="44" t="str">
        <f t="shared" si="33"/>
        <v/>
      </c>
      <c r="B720" s="40" t="str">
        <f>IF(顧客!B718&lt;&gt;"",顧客!B718,"")</f>
        <v/>
      </c>
      <c r="C720" s="42" t="str">
        <f>IF(顧客!C718&lt;&gt;0,顧客!C718,"")</f>
        <v/>
      </c>
      <c r="D720" s="41" t="str">
        <f>IF(顧客!E718&lt;&gt;0,顧客!E718,"")</f>
        <v/>
      </c>
      <c r="E720" s="41" t="str">
        <f>IF(顧客!F718&lt;&gt;0,顧客!F718,"")</f>
        <v/>
      </c>
      <c r="F720" s="43" t="str">
        <f>IF(D720="","",SUMIF(見積D!ナンバーD,$D720,見積D!見積数D))</f>
        <v/>
      </c>
      <c r="G720" s="43" t="str">
        <f>IF(D720="","",SUMIF(実績D!ナンバー13D,$D720,実績D!見積数13D))</f>
        <v/>
      </c>
      <c r="H720" s="50" t="str">
        <f t="shared" si="34"/>
        <v/>
      </c>
      <c r="I720" s="58" t="str">
        <f t="shared" si="35"/>
        <v/>
      </c>
    </row>
    <row r="721" spans="1:9" x14ac:dyDescent="0.45">
      <c r="A721" s="44" t="str">
        <f t="shared" si="33"/>
        <v/>
      </c>
      <c r="B721" s="40" t="str">
        <f>IF(顧客!B719&lt;&gt;"",顧客!B719,"")</f>
        <v/>
      </c>
      <c r="C721" s="42" t="str">
        <f>IF(顧客!C719&lt;&gt;0,顧客!C719,"")</f>
        <v/>
      </c>
      <c r="D721" s="41" t="str">
        <f>IF(顧客!E719&lt;&gt;0,顧客!E719,"")</f>
        <v/>
      </c>
      <c r="E721" s="41" t="str">
        <f>IF(顧客!F719&lt;&gt;0,顧客!F719,"")</f>
        <v/>
      </c>
      <c r="F721" s="43" t="str">
        <f>IF(D721="","",SUMIF(見積D!ナンバーD,$D721,見積D!見積数D))</f>
        <v/>
      </c>
      <c r="G721" s="43" t="str">
        <f>IF(D721="","",SUMIF(実績D!ナンバー13D,$D721,実績D!見積数13D))</f>
        <v/>
      </c>
      <c r="H721" s="50" t="str">
        <f t="shared" si="34"/>
        <v/>
      </c>
      <c r="I721" s="58" t="str">
        <f t="shared" si="35"/>
        <v/>
      </c>
    </row>
    <row r="722" spans="1:9" x14ac:dyDescent="0.45">
      <c r="A722" s="44" t="str">
        <f t="shared" si="33"/>
        <v/>
      </c>
      <c r="B722" s="40" t="str">
        <f>IF(顧客!B720&lt;&gt;"",顧客!B720,"")</f>
        <v/>
      </c>
      <c r="C722" s="42" t="str">
        <f>IF(顧客!C720&lt;&gt;0,顧客!C720,"")</f>
        <v/>
      </c>
      <c r="D722" s="41" t="str">
        <f>IF(顧客!E720&lt;&gt;0,顧客!E720,"")</f>
        <v/>
      </c>
      <c r="E722" s="41" t="str">
        <f>IF(顧客!F720&lt;&gt;0,顧客!F720,"")</f>
        <v/>
      </c>
      <c r="F722" s="43" t="str">
        <f>IF(D722="","",SUMIF(見積D!ナンバーD,$D722,見積D!見積数D))</f>
        <v/>
      </c>
      <c r="G722" s="43" t="str">
        <f>IF(D722="","",SUMIF(実績D!ナンバー13D,$D722,実績D!見積数13D))</f>
        <v/>
      </c>
      <c r="H722" s="50" t="str">
        <f t="shared" si="34"/>
        <v/>
      </c>
      <c r="I722" s="58" t="str">
        <f t="shared" si="35"/>
        <v/>
      </c>
    </row>
    <row r="723" spans="1:9" x14ac:dyDescent="0.45">
      <c r="A723" s="44" t="str">
        <f t="shared" si="33"/>
        <v/>
      </c>
      <c r="B723" s="40" t="str">
        <f>IF(顧客!B721&lt;&gt;"",顧客!B721,"")</f>
        <v/>
      </c>
      <c r="C723" s="42" t="str">
        <f>IF(顧客!C721&lt;&gt;0,顧客!C721,"")</f>
        <v/>
      </c>
      <c r="D723" s="41" t="str">
        <f>IF(顧客!E721&lt;&gt;0,顧客!E721,"")</f>
        <v/>
      </c>
      <c r="E723" s="41" t="str">
        <f>IF(顧客!F721&lt;&gt;0,顧客!F721,"")</f>
        <v/>
      </c>
      <c r="F723" s="43" t="str">
        <f>IF(D723="","",SUMIF(見積D!ナンバーD,$D723,見積D!見積数D))</f>
        <v/>
      </c>
      <c r="G723" s="43" t="str">
        <f>IF(D723="","",SUMIF(実績D!ナンバー13D,$D723,実績D!見積数13D))</f>
        <v/>
      </c>
      <c r="H723" s="50" t="str">
        <f t="shared" si="34"/>
        <v/>
      </c>
      <c r="I723" s="58" t="str">
        <f t="shared" si="35"/>
        <v/>
      </c>
    </row>
    <row r="724" spans="1:9" x14ac:dyDescent="0.45">
      <c r="A724" s="44" t="str">
        <f t="shared" si="33"/>
        <v/>
      </c>
      <c r="B724" s="40" t="str">
        <f>IF(顧客!B722&lt;&gt;"",顧客!B722,"")</f>
        <v/>
      </c>
      <c r="C724" s="42" t="str">
        <f>IF(顧客!C722&lt;&gt;0,顧客!C722,"")</f>
        <v/>
      </c>
      <c r="D724" s="41" t="str">
        <f>IF(顧客!E722&lt;&gt;0,顧客!E722,"")</f>
        <v/>
      </c>
      <c r="E724" s="41" t="str">
        <f>IF(顧客!F722&lt;&gt;0,顧客!F722,"")</f>
        <v/>
      </c>
      <c r="F724" s="43" t="str">
        <f>IF(D724="","",SUMIF(見積D!ナンバーD,$D724,見積D!見積数D))</f>
        <v/>
      </c>
      <c r="G724" s="43" t="str">
        <f>IF(D724="","",SUMIF(実績D!ナンバー13D,$D724,実績D!見積数13D))</f>
        <v/>
      </c>
      <c r="H724" s="50" t="str">
        <f t="shared" si="34"/>
        <v/>
      </c>
      <c r="I724" s="58" t="str">
        <f t="shared" si="35"/>
        <v/>
      </c>
    </row>
    <row r="725" spans="1:9" x14ac:dyDescent="0.45">
      <c r="A725" s="44" t="str">
        <f t="shared" si="33"/>
        <v/>
      </c>
      <c r="B725" s="40" t="str">
        <f>IF(顧客!B723&lt;&gt;"",顧客!B723,"")</f>
        <v/>
      </c>
      <c r="C725" s="42" t="str">
        <f>IF(顧客!C723&lt;&gt;0,顧客!C723,"")</f>
        <v/>
      </c>
      <c r="D725" s="41" t="str">
        <f>IF(顧客!E723&lt;&gt;0,顧客!E723,"")</f>
        <v/>
      </c>
      <c r="E725" s="41" t="str">
        <f>IF(顧客!F723&lt;&gt;0,顧客!F723,"")</f>
        <v/>
      </c>
      <c r="F725" s="43" t="str">
        <f>IF(D725="","",SUMIF(見積D!ナンバーD,$D725,見積D!見積数D))</f>
        <v/>
      </c>
      <c r="G725" s="43" t="str">
        <f>IF(D725="","",SUMIF(実績D!ナンバー13D,$D725,実績D!見積数13D))</f>
        <v/>
      </c>
      <c r="H725" s="50" t="str">
        <f t="shared" si="34"/>
        <v/>
      </c>
      <c r="I725" s="58" t="str">
        <f t="shared" si="35"/>
        <v/>
      </c>
    </row>
    <row r="726" spans="1:9" x14ac:dyDescent="0.45">
      <c r="A726" s="44" t="str">
        <f t="shared" si="33"/>
        <v/>
      </c>
      <c r="B726" s="40" t="str">
        <f>IF(顧客!B724&lt;&gt;"",顧客!B724,"")</f>
        <v/>
      </c>
      <c r="C726" s="42" t="str">
        <f>IF(顧客!C724&lt;&gt;0,顧客!C724,"")</f>
        <v/>
      </c>
      <c r="D726" s="41" t="str">
        <f>IF(顧客!E724&lt;&gt;0,顧客!E724,"")</f>
        <v/>
      </c>
      <c r="E726" s="41" t="str">
        <f>IF(顧客!F724&lt;&gt;0,顧客!F724,"")</f>
        <v/>
      </c>
      <c r="F726" s="43" t="str">
        <f>IF(D726="","",SUMIF(見積D!ナンバーD,$D726,見積D!見積数D))</f>
        <v/>
      </c>
      <c r="G726" s="43" t="str">
        <f>IF(D726="","",SUMIF(実績D!ナンバー13D,$D726,実績D!見積数13D))</f>
        <v/>
      </c>
      <c r="H726" s="50" t="str">
        <f t="shared" si="34"/>
        <v/>
      </c>
      <c r="I726" s="58" t="str">
        <f t="shared" si="35"/>
        <v/>
      </c>
    </row>
    <row r="727" spans="1:9" x14ac:dyDescent="0.45">
      <c r="A727" s="44" t="str">
        <f t="shared" si="33"/>
        <v/>
      </c>
      <c r="B727" s="40" t="str">
        <f>IF(顧客!B725&lt;&gt;"",顧客!B725,"")</f>
        <v/>
      </c>
      <c r="C727" s="42" t="str">
        <f>IF(顧客!C725&lt;&gt;0,顧客!C725,"")</f>
        <v/>
      </c>
      <c r="D727" s="41" t="str">
        <f>IF(顧客!E725&lt;&gt;0,顧客!E725,"")</f>
        <v/>
      </c>
      <c r="E727" s="41" t="str">
        <f>IF(顧客!F725&lt;&gt;0,顧客!F725,"")</f>
        <v/>
      </c>
      <c r="F727" s="43" t="str">
        <f>IF(D727="","",SUMIF(見積D!ナンバーD,$D727,見積D!見積数D))</f>
        <v/>
      </c>
      <c r="G727" s="43" t="str">
        <f>IF(D727="","",SUMIF(実績D!ナンバー13D,$D727,実績D!見積数13D))</f>
        <v/>
      </c>
      <c r="H727" s="50" t="str">
        <f t="shared" si="34"/>
        <v/>
      </c>
      <c r="I727" s="58" t="str">
        <f t="shared" si="35"/>
        <v/>
      </c>
    </row>
    <row r="728" spans="1:9" x14ac:dyDescent="0.45">
      <c r="A728" s="44" t="str">
        <f t="shared" si="33"/>
        <v/>
      </c>
      <c r="B728" s="40" t="str">
        <f>IF(顧客!B726&lt;&gt;"",顧客!B726,"")</f>
        <v/>
      </c>
      <c r="C728" s="42" t="str">
        <f>IF(顧客!C726&lt;&gt;0,顧客!C726,"")</f>
        <v/>
      </c>
      <c r="D728" s="41" t="str">
        <f>IF(顧客!E726&lt;&gt;0,顧客!E726,"")</f>
        <v/>
      </c>
      <c r="E728" s="41" t="str">
        <f>IF(顧客!F726&lt;&gt;0,顧客!F726,"")</f>
        <v/>
      </c>
      <c r="F728" s="43" t="str">
        <f>IF(D728="","",SUMIF(見積D!ナンバーD,$D728,見積D!見積数D))</f>
        <v/>
      </c>
      <c r="G728" s="43" t="str">
        <f>IF(D728="","",SUMIF(実績D!ナンバー13D,$D728,実績D!見積数13D))</f>
        <v/>
      </c>
      <c r="H728" s="50" t="str">
        <f t="shared" si="34"/>
        <v/>
      </c>
      <c r="I728" s="58" t="str">
        <f t="shared" si="35"/>
        <v/>
      </c>
    </row>
    <row r="729" spans="1:9" x14ac:dyDescent="0.45">
      <c r="A729" s="44" t="str">
        <f t="shared" si="33"/>
        <v/>
      </c>
      <c r="B729" s="40" t="str">
        <f>IF(顧客!B727&lt;&gt;"",顧客!B727,"")</f>
        <v/>
      </c>
      <c r="C729" s="42" t="str">
        <f>IF(顧客!C727&lt;&gt;0,顧客!C727,"")</f>
        <v/>
      </c>
      <c r="D729" s="41" t="str">
        <f>IF(顧客!E727&lt;&gt;0,顧客!E727,"")</f>
        <v/>
      </c>
      <c r="E729" s="41" t="str">
        <f>IF(顧客!F727&lt;&gt;0,顧客!F727,"")</f>
        <v/>
      </c>
      <c r="F729" s="43" t="str">
        <f>IF(D729="","",SUMIF(見積D!ナンバーD,$D729,見積D!見積数D))</f>
        <v/>
      </c>
      <c r="G729" s="43" t="str">
        <f>IF(D729="","",SUMIF(実績D!ナンバー13D,$D729,実績D!見積数13D))</f>
        <v/>
      </c>
      <c r="H729" s="50" t="str">
        <f t="shared" si="34"/>
        <v/>
      </c>
      <c r="I729" s="58" t="str">
        <f t="shared" si="35"/>
        <v/>
      </c>
    </row>
    <row r="730" spans="1:9" x14ac:dyDescent="0.45">
      <c r="A730" s="44" t="str">
        <f t="shared" si="33"/>
        <v/>
      </c>
      <c r="B730" s="40" t="str">
        <f>IF(顧客!B728&lt;&gt;"",顧客!B728,"")</f>
        <v/>
      </c>
      <c r="C730" s="42" t="str">
        <f>IF(顧客!C728&lt;&gt;0,顧客!C728,"")</f>
        <v/>
      </c>
      <c r="D730" s="41" t="str">
        <f>IF(顧客!E728&lt;&gt;0,顧客!E728,"")</f>
        <v/>
      </c>
      <c r="E730" s="41" t="str">
        <f>IF(顧客!F728&lt;&gt;0,顧客!F728,"")</f>
        <v/>
      </c>
      <c r="F730" s="43" t="str">
        <f>IF(D730="","",SUMIF(見積D!ナンバーD,$D730,見積D!見積数D))</f>
        <v/>
      </c>
      <c r="G730" s="43" t="str">
        <f>IF(D730="","",SUMIF(実績D!ナンバー13D,$D730,実績D!見積数13D))</f>
        <v/>
      </c>
      <c r="H730" s="50" t="str">
        <f t="shared" si="34"/>
        <v/>
      </c>
      <c r="I730" s="58" t="str">
        <f t="shared" si="35"/>
        <v/>
      </c>
    </row>
    <row r="731" spans="1:9" x14ac:dyDescent="0.45">
      <c r="A731" s="44" t="str">
        <f t="shared" si="33"/>
        <v/>
      </c>
      <c r="B731" s="40" t="str">
        <f>IF(顧客!B729&lt;&gt;"",顧客!B729,"")</f>
        <v/>
      </c>
      <c r="C731" s="42" t="str">
        <f>IF(顧客!C729&lt;&gt;0,顧客!C729,"")</f>
        <v/>
      </c>
      <c r="D731" s="41" t="str">
        <f>IF(顧客!E729&lt;&gt;0,顧客!E729,"")</f>
        <v/>
      </c>
      <c r="E731" s="41" t="str">
        <f>IF(顧客!F729&lt;&gt;0,顧客!F729,"")</f>
        <v/>
      </c>
      <c r="F731" s="43" t="str">
        <f>IF(D731="","",SUMIF(見積D!ナンバーD,$D731,見積D!見積数D))</f>
        <v/>
      </c>
      <c r="G731" s="43" t="str">
        <f>IF(D731="","",SUMIF(実績D!ナンバー13D,$D731,実績D!見積数13D))</f>
        <v/>
      </c>
      <c r="H731" s="50" t="str">
        <f t="shared" si="34"/>
        <v/>
      </c>
      <c r="I731" s="58" t="str">
        <f t="shared" si="35"/>
        <v/>
      </c>
    </row>
    <row r="732" spans="1:9" x14ac:dyDescent="0.45">
      <c r="A732" s="44" t="str">
        <f t="shared" si="33"/>
        <v/>
      </c>
      <c r="B732" s="40" t="str">
        <f>IF(顧客!B730&lt;&gt;"",顧客!B730,"")</f>
        <v/>
      </c>
      <c r="C732" s="42" t="str">
        <f>IF(顧客!C730&lt;&gt;0,顧客!C730,"")</f>
        <v/>
      </c>
      <c r="D732" s="41" t="str">
        <f>IF(顧客!E730&lt;&gt;0,顧客!E730,"")</f>
        <v/>
      </c>
      <c r="E732" s="41" t="str">
        <f>IF(顧客!F730&lt;&gt;0,顧客!F730,"")</f>
        <v/>
      </c>
      <c r="F732" s="43" t="str">
        <f>IF(D732="","",SUMIF(見積D!ナンバーD,$D732,見積D!見積数D))</f>
        <v/>
      </c>
      <c r="G732" s="43" t="str">
        <f>IF(D732="","",SUMIF(実績D!ナンバー13D,$D732,実績D!見積数13D))</f>
        <v/>
      </c>
      <c r="H732" s="50" t="str">
        <f t="shared" si="34"/>
        <v/>
      </c>
      <c r="I732" s="58" t="str">
        <f t="shared" si="35"/>
        <v/>
      </c>
    </row>
    <row r="733" spans="1:9" x14ac:dyDescent="0.45">
      <c r="A733" s="44" t="str">
        <f t="shared" si="33"/>
        <v/>
      </c>
      <c r="B733" s="40" t="str">
        <f>IF(顧客!B731&lt;&gt;"",顧客!B731,"")</f>
        <v/>
      </c>
      <c r="C733" s="42" t="str">
        <f>IF(顧客!C731&lt;&gt;0,顧客!C731,"")</f>
        <v/>
      </c>
      <c r="D733" s="41" t="str">
        <f>IF(顧客!E731&lt;&gt;0,顧客!E731,"")</f>
        <v/>
      </c>
      <c r="E733" s="41" t="str">
        <f>IF(顧客!F731&lt;&gt;0,顧客!F731,"")</f>
        <v/>
      </c>
      <c r="F733" s="43" t="str">
        <f>IF(D733="","",SUMIF(見積D!ナンバーD,$D733,見積D!見積数D))</f>
        <v/>
      </c>
      <c r="G733" s="43" t="str">
        <f>IF(D733="","",SUMIF(実績D!ナンバー13D,$D733,実績D!見積数13D))</f>
        <v/>
      </c>
      <c r="H733" s="50" t="str">
        <f t="shared" si="34"/>
        <v/>
      </c>
      <c r="I733" s="58" t="str">
        <f t="shared" si="35"/>
        <v/>
      </c>
    </row>
    <row r="734" spans="1:9" x14ac:dyDescent="0.45">
      <c r="A734" s="44" t="str">
        <f t="shared" si="33"/>
        <v/>
      </c>
      <c r="B734" s="40" t="str">
        <f>IF(顧客!B732&lt;&gt;"",顧客!B732,"")</f>
        <v/>
      </c>
      <c r="C734" s="42" t="str">
        <f>IF(顧客!C732&lt;&gt;0,顧客!C732,"")</f>
        <v/>
      </c>
      <c r="D734" s="41" t="str">
        <f>IF(顧客!E732&lt;&gt;0,顧客!E732,"")</f>
        <v/>
      </c>
      <c r="E734" s="41" t="str">
        <f>IF(顧客!F732&lt;&gt;0,顧客!F732,"")</f>
        <v/>
      </c>
      <c r="F734" s="43" t="str">
        <f>IF(D734="","",SUMIF(見積D!ナンバーD,$D734,見積D!見積数D))</f>
        <v/>
      </c>
      <c r="G734" s="43" t="str">
        <f>IF(D734="","",SUMIF(実績D!ナンバー13D,$D734,実績D!見積数13D))</f>
        <v/>
      </c>
      <c r="H734" s="50" t="str">
        <f t="shared" si="34"/>
        <v/>
      </c>
      <c r="I734" s="58" t="str">
        <f t="shared" si="35"/>
        <v/>
      </c>
    </row>
    <row r="735" spans="1:9" x14ac:dyDescent="0.45">
      <c r="A735" s="44" t="str">
        <f t="shared" si="33"/>
        <v/>
      </c>
      <c r="B735" s="40" t="str">
        <f>IF(顧客!B733&lt;&gt;"",顧客!B733,"")</f>
        <v/>
      </c>
      <c r="C735" s="42" t="str">
        <f>IF(顧客!C733&lt;&gt;0,顧客!C733,"")</f>
        <v/>
      </c>
      <c r="D735" s="41" t="str">
        <f>IF(顧客!E733&lt;&gt;0,顧客!E733,"")</f>
        <v/>
      </c>
      <c r="E735" s="41" t="str">
        <f>IF(顧客!F733&lt;&gt;0,顧客!F733,"")</f>
        <v/>
      </c>
      <c r="F735" s="43" t="str">
        <f>IF(D735="","",SUMIF(見積D!ナンバーD,$D735,見積D!見積数D))</f>
        <v/>
      </c>
      <c r="G735" s="43" t="str">
        <f>IF(D735="","",SUMIF(実績D!ナンバー13D,$D735,実績D!見積数13D))</f>
        <v/>
      </c>
      <c r="H735" s="50" t="str">
        <f t="shared" si="34"/>
        <v/>
      </c>
      <c r="I735" s="58" t="str">
        <f t="shared" si="35"/>
        <v/>
      </c>
    </row>
    <row r="736" spans="1:9" x14ac:dyDescent="0.45">
      <c r="A736" s="44" t="str">
        <f t="shared" si="33"/>
        <v/>
      </c>
      <c r="B736" s="40" t="str">
        <f>IF(顧客!B734&lt;&gt;"",顧客!B734,"")</f>
        <v/>
      </c>
      <c r="C736" s="42" t="str">
        <f>IF(顧客!C734&lt;&gt;0,顧客!C734,"")</f>
        <v/>
      </c>
      <c r="D736" s="41" t="str">
        <f>IF(顧客!E734&lt;&gt;0,顧客!E734,"")</f>
        <v/>
      </c>
      <c r="E736" s="41" t="str">
        <f>IF(顧客!F734&lt;&gt;0,顧客!F734,"")</f>
        <v/>
      </c>
      <c r="F736" s="43" t="str">
        <f>IF(D736="","",SUMIF(見積D!ナンバーD,$D736,見積D!見積数D))</f>
        <v/>
      </c>
      <c r="G736" s="43" t="str">
        <f>IF(D736="","",SUMIF(実績D!ナンバー13D,$D736,実績D!見積数13D))</f>
        <v/>
      </c>
      <c r="H736" s="50" t="str">
        <f t="shared" si="34"/>
        <v/>
      </c>
      <c r="I736" s="58" t="str">
        <f t="shared" si="35"/>
        <v/>
      </c>
    </row>
    <row r="737" spans="1:9" x14ac:dyDescent="0.45">
      <c r="A737" s="44" t="str">
        <f t="shared" si="33"/>
        <v/>
      </c>
      <c r="B737" s="40" t="str">
        <f>IF(顧客!B735&lt;&gt;"",顧客!B735,"")</f>
        <v/>
      </c>
      <c r="C737" s="42" t="str">
        <f>IF(顧客!C735&lt;&gt;0,顧客!C735,"")</f>
        <v/>
      </c>
      <c r="D737" s="41" t="str">
        <f>IF(顧客!E735&lt;&gt;0,顧客!E735,"")</f>
        <v/>
      </c>
      <c r="E737" s="41" t="str">
        <f>IF(顧客!F735&lt;&gt;0,顧客!F735,"")</f>
        <v/>
      </c>
      <c r="F737" s="43" t="str">
        <f>IF(D737="","",SUMIF(見積D!ナンバーD,$D737,見積D!見積数D))</f>
        <v/>
      </c>
      <c r="G737" s="43" t="str">
        <f>IF(D737="","",SUMIF(実績D!ナンバー13D,$D737,実績D!見積数13D))</f>
        <v/>
      </c>
      <c r="H737" s="50" t="str">
        <f t="shared" si="34"/>
        <v/>
      </c>
      <c r="I737" s="58" t="str">
        <f t="shared" si="35"/>
        <v/>
      </c>
    </row>
    <row r="738" spans="1:9" x14ac:dyDescent="0.45">
      <c r="A738" s="44" t="str">
        <f t="shared" si="33"/>
        <v/>
      </c>
      <c r="B738" s="40" t="str">
        <f>IF(顧客!B736&lt;&gt;"",顧客!B736,"")</f>
        <v/>
      </c>
      <c r="C738" s="42" t="str">
        <f>IF(顧客!C736&lt;&gt;0,顧客!C736,"")</f>
        <v/>
      </c>
      <c r="D738" s="41" t="str">
        <f>IF(顧客!E736&lt;&gt;0,顧客!E736,"")</f>
        <v/>
      </c>
      <c r="E738" s="41" t="str">
        <f>IF(顧客!F736&lt;&gt;0,顧客!F736,"")</f>
        <v/>
      </c>
      <c r="F738" s="43" t="str">
        <f>IF(D738="","",SUMIF(見積D!ナンバーD,$D738,見積D!見積数D))</f>
        <v/>
      </c>
      <c r="G738" s="43" t="str">
        <f>IF(D738="","",SUMIF(実績D!ナンバー13D,$D738,実績D!見積数13D))</f>
        <v/>
      </c>
      <c r="H738" s="50" t="str">
        <f t="shared" si="34"/>
        <v/>
      </c>
      <c r="I738" s="58" t="str">
        <f t="shared" si="35"/>
        <v/>
      </c>
    </row>
    <row r="739" spans="1:9" x14ac:dyDescent="0.45">
      <c r="A739" s="44" t="str">
        <f t="shared" si="33"/>
        <v/>
      </c>
      <c r="B739" s="40" t="str">
        <f>IF(顧客!B737&lt;&gt;"",顧客!B737,"")</f>
        <v/>
      </c>
      <c r="C739" s="42" t="str">
        <f>IF(顧客!C737&lt;&gt;0,顧客!C737,"")</f>
        <v/>
      </c>
      <c r="D739" s="41" t="str">
        <f>IF(顧客!E737&lt;&gt;0,顧客!E737,"")</f>
        <v/>
      </c>
      <c r="E739" s="41" t="str">
        <f>IF(顧客!F737&lt;&gt;0,顧客!F737,"")</f>
        <v/>
      </c>
      <c r="F739" s="43" t="str">
        <f>IF(D739="","",SUMIF(見積D!ナンバーD,$D739,見積D!見積数D))</f>
        <v/>
      </c>
      <c r="G739" s="43" t="str">
        <f>IF(D739="","",SUMIF(実績D!ナンバー13D,$D739,実績D!見積数13D))</f>
        <v/>
      </c>
      <c r="H739" s="50" t="str">
        <f t="shared" si="34"/>
        <v/>
      </c>
      <c r="I739" s="58" t="str">
        <f t="shared" si="35"/>
        <v/>
      </c>
    </row>
    <row r="740" spans="1:9" x14ac:dyDescent="0.45">
      <c r="A740" s="44" t="str">
        <f t="shared" si="33"/>
        <v/>
      </c>
      <c r="B740" s="40" t="str">
        <f>IF(顧客!B738&lt;&gt;"",顧客!B738,"")</f>
        <v/>
      </c>
      <c r="C740" s="42" t="str">
        <f>IF(顧客!C738&lt;&gt;0,顧客!C738,"")</f>
        <v/>
      </c>
      <c r="D740" s="41" t="str">
        <f>IF(顧客!E738&lt;&gt;0,顧客!E738,"")</f>
        <v/>
      </c>
      <c r="E740" s="41" t="str">
        <f>IF(顧客!F738&lt;&gt;0,顧客!F738,"")</f>
        <v/>
      </c>
      <c r="F740" s="43" t="str">
        <f>IF(D740="","",SUMIF(見積D!ナンバーD,$D740,見積D!見積数D))</f>
        <v/>
      </c>
      <c r="G740" s="43" t="str">
        <f>IF(D740="","",SUMIF(実績D!ナンバー13D,$D740,実績D!見積数13D))</f>
        <v/>
      </c>
      <c r="H740" s="50" t="str">
        <f t="shared" si="34"/>
        <v/>
      </c>
      <c r="I740" s="58" t="str">
        <f t="shared" si="35"/>
        <v/>
      </c>
    </row>
    <row r="741" spans="1:9" x14ac:dyDescent="0.45">
      <c r="A741" s="44" t="str">
        <f t="shared" si="33"/>
        <v/>
      </c>
      <c r="B741" s="40" t="str">
        <f>IF(顧客!B739&lt;&gt;"",顧客!B739,"")</f>
        <v/>
      </c>
      <c r="C741" s="42" t="str">
        <f>IF(顧客!C739&lt;&gt;0,顧客!C739,"")</f>
        <v/>
      </c>
      <c r="D741" s="41" t="str">
        <f>IF(顧客!E739&lt;&gt;0,顧客!E739,"")</f>
        <v/>
      </c>
      <c r="E741" s="41" t="str">
        <f>IF(顧客!F739&lt;&gt;0,顧客!F739,"")</f>
        <v/>
      </c>
      <c r="F741" s="43" t="str">
        <f>IF(D741="","",SUMIF(見積D!ナンバーD,$D741,見積D!見積数D))</f>
        <v/>
      </c>
      <c r="G741" s="43" t="str">
        <f>IF(D741="","",SUMIF(実績D!ナンバー13D,$D741,実績D!見積数13D))</f>
        <v/>
      </c>
      <c r="H741" s="50" t="str">
        <f t="shared" si="34"/>
        <v/>
      </c>
      <c r="I741" s="58" t="str">
        <f t="shared" si="35"/>
        <v/>
      </c>
    </row>
    <row r="742" spans="1:9" x14ac:dyDescent="0.45">
      <c r="A742" s="44" t="str">
        <f t="shared" si="33"/>
        <v/>
      </c>
      <c r="B742" s="40" t="str">
        <f>IF(顧客!B740&lt;&gt;"",顧客!B740,"")</f>
        <v/>
      </c>
      <c r="C742" s="42" t="str">
        <f>IF(顧客!C740&lt;&gt;0,顧客!C740,"")</f>
        <v/>
      </c>
      <c r="D742" s="41" t="str">
        <f>IF(顧客!E740&lt;&gt;0,顧客!E740,"")</f>
        <v/>
      </c>
      <c r="E742" s="41" t="str">
        <f>IF(顧客!F740&lt;&gt;0,顧客!F740,"")</f>
        <v/>
      </c>
      <c r="F742" s="43" t="str">
        <f>IF(D742="","",SUMIF(見積D!ナンバーD,$D742,見積D!見積数D))</f>
        <v/>
      </c>
      <c r="G742" s="43" t="str">
        <f>IF(D742="","",SUMIF(実績D!ナンバー13D,$D742,実績D!見積数13D))</f>
        <v/>
      </c>
      <c r="H742" s="50" t="str">
        <f t="shared" si="34"/>
        <v/>
      </c>
      <c r="I742" s="58" t="str">
        <f t="shared" si="35"/>
        <v/>
      </c>
    </row>
    <row r="743" spans="1:9" x14ac:dyDescent="0.45">
      <c r="A743" s="44" t="str">
        <f t="shared" si="33"/>
        <v/>
      </c>
      <c r="B743" s="40" t="str">
        <f>IF(顧客!B741&lt;&gt;"",顧客!B741,"")</f>
        <v/>
      </c>
      <c r="C743" s="42" t="str">
        <f>IF(顧客!C741&lt;&gt;0,顧客!C741,"")</f>
        <v/>
      </c>
      <c r="D743" s="41" t="str">
        <f>IF(顧客!E741&lt;&gt;0,顧客!E741,"")</f>
        <v/>
      </c>
      <c r="E743" s="41" t="str">
        <f>IF(顧客!F741&lt;&gt;0,顧客!F741,"")</f>
        <v/>
      </c>
      <c r="F743" s="43" t="str">
        <f>IF(D743="","",SUMIF(見積D!ナンバーD,$D743,見積D!見積数D))</f>
        <v/>
      </c>
      <c r="G743" s="43" t="str">
        <f>IF(D743="","",SUMIF(実績D!ナンバー13D,$D743,実績D!見積数13D))</f>
        <v/>
      </c>
      <c r="H743" s="50" t="str">
        <f t="shared" si="34"/>
        <v/>
      </c>
      <c r="I743" s="58" t="str">
        <f t="shared" si="35"/>
        <v/>
      </c>
    </row>
    <row r="744" spans="1:9" x14ac:dyDescent="0.45">
      <c r="A744" s="44" t="str">
        <f t="shared" si="33"/>
        <v/>
      </c>
      <c r="B744" s="40" t="str">
        <f>IF(顧客!B742&lt;&gt;"",顧客!B742,"")</f>
        <v/>
      </c>
      <c r="C744" s="42" t="str">
        <f>IF(顧客!C742&lt;&gt;0,顧客!C742,"")</f>
        <v/>
      </c>
      <c r="D744" s="41" t="str">
        <f>IF(顧客!E742&lt;&gt;0,顧客!E742,"")</f>
        <v/>
      </c>
      <c r="E744" s="41" t="str">
        <f>IF(顧客!F742&lt;&gt;0,顧客!F742,"")</f>
        <v/>
      </c>
      <c r="F744" s="43" t="str">
        <f>IF(D744="","",SUMIF(見積D!ナンバーD,$D744,見積D!見積数D))</f>
        <v/>
      </c>
      <c r="G744" s="43" t="str">
        <f>IF(D744="","",SUMIF(実績D!ナンバー13D,$D744,実績D!見積数13D))</f>
        <v/>
      </c>
      <c r="H744" s="50" t="str">
        <f t="shared" si="34"/>
        <v/>
      </c>
      <c r="I744" s="58" t="str">
        <f t="shared" si="35"/>
        <v/>
      </c>
    </row>
    <row r="745" spans="1:9" x14ac:dyDescent="0.45">
      <c r="A745" s="44" t="str">
        <f t="shared" si="33"/>
        <v/>
      </c>
      <c r="B745" s="40" t="str">
        <f>IF(顧客!B743&lt;&gt;"",顧客!B743,"")</f>
        <v/>
      </c>
      <c r="C745" s="42" t="str">
        <f>IF(顧客!C743&lt;&gt;0,顧客!C743,"")</f>
        <v/>
      </c>
      <c r="D745" s="41" t="str">
        <f>IF(顧客!E743&lt;&gt;0,顧客!E743,"")</f>
        <v/>
      </c>
      <c r="E745" s="41" t="str">
        <f>IF(顧客!F743&lt;&gt;0,顧客!F743,"")</f>
        <v/>
      </c>
      <c r="F745" s="43" t="str">
        <f>IF(D745="","",SUMIF(見積D!ナンバーD,$D745,見積D!見積数D))</f>
        <v/>
      </c>
      <c r="G745" s="43" t="str">
        <f>IF(D745="","",SUMIF(実績D!ナンバー13D,$D745,実績D!見積数13D))</f>
        <v/>
      </c>
      <c r="H745" s="50" t="str">
        <f t="shared" si="34"/>
        <v/>
      </c>
      <c r="I745" s="58" t="str">
        <f t="shared" si="35"/>
        <v/>
      </c>
    </row>
    <row r="746" spans="1:9" x14ac:dyDescent="0.45">
      <c r="A746" s="44" t="str">
        <f t="shared" si="33"/>
        <v/>
      </c>
      <c r="B746" s="40" t="str">
        <f>IF(顧客!B744&lt;&gt;"",顧客!B744,"")</f>
        <v/>
      </c>
      <c r="C746" s="42" t="str">
        <f>IF(顧客!C744&lt;&gt;0,顧客!C744,"")</f>
        <v/>
      </c>
      <c r="D746" s="41" t="str">
        <f>IF(顧客!E744&lt;&gt;0,顧客!E744,"")</f>
        <v/>
      </c>
      <c r="E746" s="41" t="str">
        <f>IF(顧客!F744&lt;&gt;0,顧客!F744,"")</f>
        <v/>
      </c>
      <c r="F746" s="43" t="str">
        <f>IF(D746="","",SUMIF(見積D!ナンバーD,$D746,見積D!見積数D))</f>
        <v/>
      </c>
      <c r="G746" s="43" t="str">
        <f>IF(D746="","",SUMIF(実績D!ナンバー13D,$D746,実績D!見積数13D))</f>
        <v/>
      </c>
      <c r="H746" s="50" t="str">
        <f t="shared" si="34"/>
        <v/>
      </c>
      <c r="I746" s="58" t="str">
        <f t="shared" si="35"/>
        <v/>
      </c>
    </row>
    <row r="747" spans="1:9" x14ac:dyDescent="0.45">
      <c r="A747" s="44" t="str">
        <f t="shared" si="33"/>
        <v/>
      </c>
      <c r="B747" s="40" t="str">
        <f>IF(顧客!B745&lt;&gt;"",顧客!B745,"")</f>
        <v/>
      </c>
      <c r="C747" s="42" t="str">
        <f>IF(顧客!C745&lt;&gt;0,顧客!C745,"")</f>
        <v/>
      </c>
      <c r="D747" s="41" t="str">
        <f>IF(顧客!E745&lt;&gt;0,顧客!E745,"")</f>
        <v/>
      </c>
      <c r="E747" s="41" t="str">
        <f>IF(顧客!F745&lt;&gt;0,顧客!F745,"")</f>
        <v/>
      </c>
      <c r="F747" s="43" t="str">
        <f>IF(D747="","",SUMIF(見積D!ナンバーD,$D747,見積D!見積数D))</f>
        <v/>
      </c>
      <c r="G747" s="43" t="str">
        <f>IF(D747="","",SUMIF(実績D!ナンバー13D,$D747,実績D!見積数13D))</f>
        <v/>
      </c>
      <c r="H747" s="50" t="str">
        <f t="shared" si="34"/>
        <v/>
      </c>
      <c r="I747" s="58" t="str">
        <f t="shared" si="35"/>
        <v/>
      </c>
    </row>
    <row r="748" spans="1:9" x14ac:dyDescent="0.45">
      <c r="A748" s="44" t="str">
        <f t="shared" si="33"/>
        <v/>
      </c>
      <c r="B748" s="40" t="str">
        <f>IF(顧客!B746&lt;&gt;"",顧客!B746,"")</f>
        <v/>
      </c>
      <c r="C748" s="42" t="str">
        <f>IF(顧客!C746&lt;&gt;0,顧客!C746,"")</f>
        <v/>
      </c>
      <c r="D748" s="41" t="str">
        <f>IF(顧客!E746&lt;&gt;0,顧客!E746,"")</f>
        <v/>
      </c>
      <c r="E748" s="41" t="str">
        <f>IF(顧客!F746&lt;&gt;0,顧客!F746,"")</f>
        <v/>
      </c>
      <c r="F748" s="43" t="str">
        <f>IF(D748="","",SUMIF(見積D!ナンバーD,$D748,見積D!見積数D))</f>
        <v/>
      </c>
      <c r="G748" s="43" t="str">
        <f>IF(D748="","",SUMIF(実績D!ナンバー13D,$D748,実績D!見積数13D))</f>
        <v/>
      </c>
      <c r="H748" s="50" t="str">
        <f t="shared" si="34"/>
        <v/>
      </c>
      <c r="I748" s="58" t="str">
        <f t="shared" si="35"/>
        <v/>
      </c>
    </row>
    <row r="749" spans="1:9" x14ac:dyDescent="0.45">
      <c r="A749" s="44" t="str">
        <f t="shared" si="33"/>
        <v/>
      </c>
      <c r="B749" s="40" t="str">
        <f>IF(顧客!B747&lt;&gt;"",顧客!B747,"")</f>
        <v/>
      </c>
      <c r="C749" s="42" t="str">
        <f>IF(顧客!C747&lt;&gt;0,顧客!C747,"")</f>
        <v/>
      </c>
      <c r="D749" s="41" t="str">
        <f>IF(顧客!E747&lt;&gt;0,顧客!E747,"")</f>
        <v/>
      </c>
      <c r="E749" s="41" t="str">
        <f>IF(顧客!F747&lt;&gt;0,顧客!F747,"")</f>
        <v/>
      </c>
      <c r="F749" s="43" t="str">
        <f>IF(D749="","",SUMIF(見積D!ナンバーD,$D749,見積D!見積数D))</f>
        <v/>
      </c>
      <c r="G749" s="43" t="str">
        <f>IF(D749="","",SUMIF(実績D!ナンバー13D,$D749,実績D!見積数13D))</f>
        <v/>
      </c>
      <c r="H749" s="50" t="str">
        <f t="shared" si="34"/>
        <v/>
      </c>
      <c r="I749" s="58" t="str">
        <f t="shared" si="35"/>
        <v/>
      </c>
    </row>
    <row r="750" spans="1:9" x14ac:dyDescent="0.45">
      <c r="A750" s="44" t="str">
        <f t="shared" si="33"/>
        <v/>
      </c>
      <c r="B750" s="40" t="str">
        <f>IF(顧客!B748&lt;&gt;"",顧客!B748,"")</f>
        <v/>
      </c>
      <c r="C750" s="42" t="str">
        <f>IF(顧客!C748&lt;&gt;0,顧客!C748,"")</f>
        <v/>
      </c>
      <c r="D750" s="41" t="str">
        <f>IF(顧客!E748&lt;&gt;0,顧客!E748,"")</f>
        <v/>
      </c>
      <c r="E750" s="41" t="str">
        <f>IF(顧客!F748&lt;&gt;0,顧客!F748,"")</f>
        <v/>
      </c>
      <c r="F750" s="43" t="str">
        <f>IF(D750="","",SUMIF(見積D!ナンバーD,$D750,見積D!見積数D))</f>
        <v/>
      </c>
      <c r="G750" s="43" t="str">
        <f>IF(D750="","",SUMIF(実績D!ナンバー13D,$D750,実績D!見積数13D))</f>
        <v/>
      </c>
      <c r="H750" s="50" t="str">
        <f t="shared" si="34"/>
        <v/>
      </c>
      <c r="I750" s="58" t="str">
        <f t="shared" si="35"/>
        <v/>
      </c>
    </row>
    <row r="751" spans="1:9" x14ac:dyDescent="0.45">
      <c r="A751" s="44" t="str">
        <f t="shared" si="33"/>
        <v/>
      </c>
      <c r="B751" s="40" t="str">
        <f>IF(顧客!B749&lt;&gt;"",顧客!B749,"")</f>
        <v/>
      </c>
      <c r="C751" s="42" t="str">
        <f>IF(顧客!C749&lt;&gt;0,顧客!C749,"")</f>
        <v/>
      </c>
      <c r="D751" s="41" t="str">
        <f>IF(顧客!E749&lt;&gt;0,顧客!E749,"")</f>
        <v/>
      </c>
      <c r="E751" s="41" t="str">
        <f>IF(顧客!F749&lt;&gt;0,顧客!F749,"")</f>
        <v/>
      </c>
      <c r="F751" s="43" t="str">
        <f>IF(D751="","",SUMIF(見積D!ナンバーD,$D751,見積D!見積数D))</f>
        <v/>
      </c>
      <c r="G751" s="43" t="str">
        <f>IF(D751="","",SUMIF(実績D!ナンバー13D,$D751,実績D!見積数13D))</f>
        <v/>
      </c>
      <c r="H751" s="50" t="str">
        <f t="shared" si="34"/>
        <v/>
      </c>
      <c r="I751" s="58" t="str">
        <f t="shared" si="35"/>
        <v/>
      </c>
    </row>
    <row r="752" spans="1:9" x14ac:dyDescent="0.45">
      <c r="A752" s="44" t="str">
        <f t="shared" si="33"/>
        <v/>
      </c>
      <c r="B752" s="40" t="str">
        <f>IF(顧客!B750&lt;&gt;"",顧客!B750,"")</f>
        <v/>
      </c>
      <c r="C752" s="42" t="str">
        <f>IF(顧客!C750&lt;&gt;0,顧客!C750,"")</f>
        <v/>
      </c>
      <c r="D752" s="41" t="str">
        <f>IF(顧客!E750&lt;&gt;0,顧客!E750,"")</f>
        <v/>
      </c>
      <c r="E752" s="41" t="str">
        <f>IF(顧客!F750&lt;&gt;0,顧客!F750,"")</f>
        <v/>
      </c>
      <c r="F752" s="43" t="str">
        <f>IF(D752="","",SUMIF(見積D!ナンバーD,$D752,見積D!見積数D))</f>
        <v/>
      </c>
      <c r="G752" s="43" t="str">
        <f>IF(D752="","",SUMIF(実績D!ナンバー13D,$D752,実績D!見積数13D))</f>
        <v/>
      </c>
      <c r="H752" s="50" t="str">
        <f t="shared" si="34"/>
        <v/>
      </c>
      <c r="I752" s="58" t="str">
        <f t="shared" si="35"/>
        <v/>
      </c>
    </row>
    <row r="753" spans="1:9" x14ac:dyDescent="0.45">
      <c r="A753" s="44" t="str">
        <f t="shared" si="33"/>
        <v/>
      </c>
      <c r="B753" s="40" t="str">
        <f>IF(顧客!B751&lt;&gt;"",顧客!B751,"")</f>
        <v/>
      </c>
      <c r="C753" s="42" t="str">
        <f>IF(顧客!C751&lt;&gt;0,顧客!C751,"")</f>
        <v/>
      </c>
      <c r="D753" s="41" t="str">
        <f>IF(顧客!E751&lt;&gt;0,顧客!E751,"")</f>
        <v/>
      </c>
      <c r="E753" s="41" t="str">
        <f>IF(顧客!F751&lt;&gt;0,顧客!F751,"")</f>
        <v/>
      </c>
      <c r="F753" s="43" t="str">
        <f>IF(D753="","",SUMIF(見積D!ナンバーD,$D753,見積D!見積数D))</f>
        <v/>
      </c>
      <c r="G753" s="43" t="str">
        <f>IF(D753="","",SUMIF(実績D!ナンバー13D,$D753,実績D!見積数13D))</f>
        <v/>
      </c>
      <c r="H753" s="50" t="str">
        <f t="shared" si="34"/>
        <v/>
      </c>
      <c r="I753" s="58" t="str">
        <f t="shared" si="35"/>
        <v/>
      </c>
    </row>
    <row r="754" spans="1:9" x14ac:dyDescent="0.45">
      <c r="A754" s="44" t="str">
        <f t="shared" si="33"/>
        <v/>
      </c>
      <c r="B754" s="40" t="str">
        <f>IF(顧客!B752&lt;&gt;"",顧客!B752,"")</f>
        <v/>
      </c>
      <c r="C754" s="42" t="str">
        <f>IF(顧客!C752&lt;&gt;0,顧客!C752,"")</f>
        <v/>
      </c>
      <c r="D754" s="41" t="str">
        <f>IF(顧客!E752&lt;&gt;0,顧客!E752,"")</f>
        <v/>
      </c>
      <c r="E754" s="41" t="str">
        <f>IF(顧客!F752&lt;&gt;0,顧客!F752,"")</f>
        <v/>
      </c>
      <c r="F754" s="43" t="str">
        <f>IF(D754="","",SUMIF(見積D!ナンバーD,$D754,見積D!見積数D))</f>
        <v/>
      </c>
      <c r="G754" s="43" t="str">
        <f>IF(D754="","",SUMIF(実績D!ナンバー13D,$D754,実績D!見積数13D))</f>
        <v/>
      </c>
      <c r="H754" s="50" t="str">
        <f t="shared" si="34"/>
        <v/>
      </c>
      <c r="I754" s="58" t="str">
        <f t="shared" si="35"/>
        <v/>
      </c>
    </row>
    <row r="755" spans="1:9" x14ac:dyDescent="0.45">
      <c r="A755" s="44" t="str">
        <f t="shared" si="33"/>
        <v/>
      </c>
      <c r="B755" s="40" t="str">
        <f>IF(顧客!B753&lt;&gt;"",顧客!B753,"")</f>
        <v/>
      </c>
      <c r="C755" s="42" t="str">
        <f>IF(顧客!C753&lt;&gt;0,顧客!C753,"")</f>
        <v/>
      </c>
      <c r="D755" s="41" t="str">
        <f>IF(顧客!E753&lt;&gt;0,顧客!E753,"")</f>
        <v/>
      </c>
      <c r="E755" s="41" t="str">
        <f>IF(顧客!F753&lt;&gt;0,顧客!F753,"")</f>
        <v/>
      </c>
      <c r="F755" s="43" t="str">
        <f>IF(D755="","",SUMIF(見積D!ナンバーD,$D755,見積D!見積数D))</f>
        <v/>
      </c>
      <c r="G755" s="43" t="str">
        <f>IF(D755="","",SUMIF(実績D!ナンバー13D,$D755,実績D!見積数13D))</f>
        <v/>
      </c>
      <c r="H755" s="50" t="str">
        <f t="shared" si="34"/>
        <v/>
      </c>
      <c r="I755" s="58" t="str">
        <f t="shared" si="35"/>
        <v/>
      </c>
    </row>
    <row r="756" spans="1:9" x14ac:dyDescent="0.45">
      <c r="A756" s="44" t="str">
        <f t="shared" si="33"/>
        <v/>
      </c>
      <c r="B756" s="40" t="str">
        <f>IF(顧客!B754&lt;&gt;"",顧客!B754,"")</f>
        <v/>
      </c>
      <c r="C756" s="42" t="str">
        <f>IF(顧客!C754&lt;&gt;0,顧客!C754,"")</f>
        <v/>
      </c>
      <c r="D756" s="41" t="str">
        <f>IF(顧客!E754&lt;&gt;0,顧客!E754,"")</f>
        <v/>
      </c>
      <c r="E756" s="41" t="str">
        <f>IF(顧客!F754&lt;&gt;0,顧客!F754,"")</f>
        <v/>
      </c>
      <c r="F756" s="43" t="str">
        <f>IF(D756="","",SUMIF(見積D!ナンバーD,$D756,見積D!見積数D))</f>
        <v/>
      </c>
      <c r="G756" s="43" t="str">
        <f>IF(D756="","",SUMIF(実績D!ナンバー13D,$D756,実績D!見積数13D))</f>
        <v/>
      </c>
      <c r="H756" s="50" t="str">
        <f t="shared" si="34"/>
        <v/>
      </c>
      <c r="I756" s="58" t="str">
        <f t="shared" si="35"/>
        <v/>
      </c>
    </row>
    <row r="757" spans="1:9" x14ac:dyDescent="0.45">
      <c r="A757" s="44" t="str">
        <f t="shared" si="33"/>
        <v/>
      </c>
      <c r="B757" s="40" t="str">
        <f>IF(顧客!B755&lt;&gt;"",顧客!B755,"")</f>
        <v/>
      </c>
      <c r="C757" s="42" t="str">
        <f>IF(顧客!C755&lt;&gt;0,顧客!C755,"")</f>
        <v/>
      </c>
      <c r="D757" s="41" t="str">
        <f>IF(顧客!E755&lt;&gt;0,顧客!E755,"")</f>
        <v/>
      </c>
      <c r="E757" s="41" t="str">
        <f>IF(顧客!F755&lt;&gt;0,顧客!F755,"")</f>
        <v/>
      </c>
      <c r="F757" s="43" t="str">
        <f>IF(D757="","",SUMIF(見積D!ナンバーD,$D757,見積D!見積数D))</f>
        <v/>
      </c>
      <c r="G757" s="43" t="str">
        <f>IF(D757="","",SUMIF(実績D!ナンバー13D,$D757,実績D!見積数13D))</f>
        <v/>
      </c>
      <c r="H757" s="50" t="str">
        <f t="shared" si="34"/>
        <v/>
      </c>
      <c r="I757" s="58" t="str">
        <f t="shared" si="35"/>
        <v/>
      </c>
    </row>
    <row r="758" spans="1:9" x14ac:dyDescent="0.45">
      <c r="A758" s="44" t="str">
        <f t="shared" si="33"/>
        <v/>
      </c>
      <c r="B758" s="40" t="str">
        <f>IF(顧客!B756&lt;&gt;"",顧客!B756,"")</f>
        <v/>
      </c>
      <c r="C758" s="42" t="str">
        <f>IF(顧客!C756&lt;&gt;0,顧客!C756,"")</f>
        <v/>
      </c>
      <c r="D758" s="41" t="str">
        <f>IF(顧客!E756&lt;&gt;0,顧客!E756,"")</f>
        <v/>
      </c>
      <c r="E758" s="41" t="str">
        <f>IF(顧客!F756&lt;&gt;0,顧客!F756,"")</f>
        <v/>
      </c>
      <c r="F758" s="43" t="str">
        <f>IF(D758="","",SUMIF(見積D!ナンバーD,$D758,見積D!見積数D))</f>
        <v/>
      </c>
      <c r="G758" s="43" t="str">
        <f>IF(D758="","",SUMIF(実績D!ナンバー13D,$D758,実績D!見積数13D))</f>
        <v/>
      </c>
      <c r="H758" s="50" t="str">
        <f t="shared" si="34"/>
        <v/>
      </c>
      <c r="I758" s="58" t="str">
        <f t="shared" si="35"/>
        <v/>
      </c>
    </row>
    <row r="759" spans="1:9" x14ac:dyDescent="0.45">
      <c r="A759" s="44" t="str">
        <f t="shared" si="33"/>
        <v/>
      </c>
      <c r="B759" s="40" t="str">
        <f>IF(顧客!B757&lt;&gt;"",顧客!B757,"")</f>
        <v/>
      </c>
      <c r="C759" s="42" t="str">
        <f>IF(顧客!C757&lt;&gt;0,顧客!C757,"")</f>
        <v/>
      </c>
      <c r="D759" s="41" t="str">
        <f>IF(顧客!E757&lt;&gt;0,顧客!E757,"")</f>
        <v/>
      </c>
      <c r="E759" s="41" t="str">
        <f>IF(顧客!F757&lt;&gt;0,顧客!F757,"")</f>
        <v/>
      </c>
      <c r="F759" s="43" t="str">
        <f>IF(D759="","",SUMIF(見積D!ナンバーD,$D759,見積D!見積数D))</f>
        <v/>
      </c>
      <c r="G759" s="43" t="str">
        <f>IF(D759="","",SUMIF(実績D!ナンバー13D,$D759,実績D!見積数13D))</f>
        <v/>
      </c>
      <c r="H759" s="50" t="str">
        <f t="shared" si="34"/>
        <v/>
      </c>
      <c r="I759" s="58" t="str">
        <f t="shared" si="35"/>
        <v/>
      </c>
    </row>
    <row r="760" spans="1:9" x14ac:dyDescent="0.45">
      <c r="A760" s="44" t="str">
        <f t="shared" si="33"/>
        <v/>
      </c>
      <c r="B760" s="40" t="str">
        <f>IF(顧客!B758&lt;&gt;"",顧客!B758,"")</f>
        <v/>
      </c>
      <c r="C760" s="42" t="str">
        <f>IF(顧客!C758&lt;&gt;0,顧客!C758,"")</f>
        <v/>
      </c>
      <c r="D760" s="41" t="str">
        <f>IF(顧客!E758&lt;&gt;0,顧客!E758,"")</f>
        <v/>
      </c>
      <c r="E760" s="41" t="str">
        <f>IF(顧客!F758&lt;&gt;0,顧客!F758,"")</f>
        <v/>
      </c>
      <c r="F760" s="43" t="str">
        <f>IF(D760="","",SUMIF(見積D!ナンバーD,$D760,見積D!見積数D))</f>
        <v/>
      </c>
      <c r="G760" s="43" t="str">
        <f>IF(D760="","",SUMIF(実績D!ナンバー13D,$D760,実績D!見積数13D))</f>
        <v/>
      </c>
      <c r="H760" s="50" t="str">
        <f t="shared" si="34"/>
        <v/>
      </c>
      <c r="I760" s="58" t="str">
        <f t="shared" si="35"/>
        <v/>
      </c>
    </row>
    <row r="761" spans="1:9" x14ac:dyDescent="0.45">
      <c r="A761" s="44" t="str">
        <f t="shared" si="33"/>
        <v/>
      </c>
      <c r="B761" s="40" t="str">
        <f>IF(顧客!B759&lt;&gt;"",顧客!B759,"")</f>
        <v/>
      </c>
      <c r="C761" s="42" t="str">
        <f>IF(顧客!C759&lt;&gt;0,顧客!C759,"")</f>
        <v/>
      </c>
      <c r="D761" s="41" t="str">
        <f>IF(顧客!E759&lt;&gt;0,顧客!E759,"")</f>
        <v/>
      </c>
      <c r="E761" s="41" t="str">
        <f>IF(顧客!F759&lt;&gt;0,顧客!F759,"")</f>
        <v/>
      </c>
      <c r="F761" s="43" t="str">
        <f>IF(D761="","",SUMIF(見積D!ナンバーD,$D761,見積D!見積数D))</f>
        <v/>
      </c>
      <c r="G761" s="43" t="str">
        <f>IF(D761="","",SUMIF(実績D!ナンバー13D,$D761,実績D!見積数13D))</f>
        <v/>
      </c>
      <c r="H761" s="50" t="str">
        <f t="shared" si="34"/>
        <v/>
      </c>
      <c r="I761" s="58" t="str">
        <f t="shared" si="35"/>
        <v/>
      </c>
    </row>
    <row r="762" spans="1:9" x14ac:dyDescent="0.45">
      <c r="A762" s="44" t="str">
        <f t="shared" si="33"/>
        <v/>
      </c>
      <c r="B762" s="40" t="str">
        <f>IF(顧客!B760&lt;&gt;"",顧客!B760,"")</f>
        <v/>
      </c>
      <c r="C762" s="42" t="str">
        <f>IF(顧客!C760&lt;&gt;0,顧客!C760,"")</f>
        <v/>
      </c>
      <c r="D762" s="41" t="str">
        <f>IF(顧客!E760&lt;&gt;0,顧客!E760,"")</f>
        <v/>
      </c>
      <c r="E762" s="41" t="str">
        <f>IF(顧客!F760&lt;&gt;0,顧客!F760,"")</f>
        <v/>
      </c>
      <c r="F762" s="43" t="str">
        <f>IF(D762="","",SUMIF(見積D!ナンバーD,$D762,見積D!見積数D))</f>
        <v/>
      </c>
      <c r="G762" s="43" t="str">
        <f>IF(D762="","",SUMIF(実績D!ナンバー13D,$D762,実績D!見積数13D))</f>
        <v/>
      </c>
      <c r="H762" s="50" t="str">
        <f t="shared" si="34"/>
        <v/>
      </c>
      <c r="I762" s="58" t="str">
        <f t="shared" si="35"/>
        <v/>
      </c>
    </row>
    <row r="763" spans="1:9" x14ac:dyDescent="0.45">
      <c r="A763" s="44" t="str">
        <f t="shared" si="33"/>
        <v/>
      </c>
      <c r="B763" s="40" t="str">
        <f>IF(顧客!B761&lt;&gt;"",顧客!B761,"")</f>
        <v/>
      </c>
      <c r="C763" s="42" t="str">
        <f>IF(顧客!C761&lt;&gt;0,顧客!C761,"")</f>
        <v/>
      </c>
      <c r="D763" s="41" t="str">
        <f>IF(顧客!E761&lt;&gt;0,顧客!E761,"")</f>
        <v/>
      </c>
      <c r="E763" s="41" t="str">
        <f>IF(顧客!F761&lt;&gt;0,顧客!F761,"")</f>
        <v/>
      </c>
      <c r="F763" s="43" t="str">
        <f>IF(D763="","",SUMIF(見積D!ナンバーD,$D763,見積D!見積数D))</f>
        <v/>
      </c>
      <c r="G763" s="43" t="str">
        <f>IF(D763="","",SUMIF(実績D!ナンバー13D,$D763,実績D!見積数13D))</f>
        <v/>
      </c>
      <c r="H763" s="50" t="str">
        <f t="shared" si="34"/>
        <v/>
      </c>
      <c r="I763" s="58" t="str">
        <f t="shared" si="35"/>
        <v/>
      </c>
    </row>
    <row r="764" spans="1:9" x14ac:dyDescent="0.45">
      <c r="A764" s="44" t="str">
        <f t="shared" si="33"/>
        <v/>
      </c>
      <c r="B764" s="40" t="str">
        <f>IF(顧客!B762&lt;&gt;"",顧客!B762,"")</f>
        <v/>
      </c>
      <c r="C764" s="42" t="str">
        <f>IF(顧客!C762&lt;&gt;0,顧客!C762,"")</f>
        <v/>
      </c>
      <c r="D764" s="41" t="str">
        <f>IF(顧客!E762&lt;&gt;0,顧客!E762,"")</f>
        <v/>
      </c>
      <c r="E764" s="41" t="str">
        <f>IF(顧客!F762&lt;&gt;0,顧客!F762,"")</f>
        <v/>
      </c>
      <c r="F764" s="43" t="str">
        <f>IF(D764="","",SUMIF(見積D!ナンバーD,$D764,見積D!見積数D))</f>
        <v/>
      </c>
      <c r="G764" s="43" t="str">
        <f>IF(D764="","",SUMIF(実績D!ナンバー13D,$D764,実績D!見積数13D))</f>
        <v/>
      </c>
      <c r="H764" s="50" t="str">
        <f t="shared" si="34"/>
        <v/>
      </c>
      <c r="I764" s="58" t="str">
        <f t="shared" si="35"/>
        <v/>
      </c>
    </row>
    <row r="765" spans="1:9" x14ac:dyDescent="0.45">
      <c r="A765" s="44" t="str">
        <f t="shared" si="33"/>
        <v/>
      </c>
      <c r="B765" s="40" t="str">
        <f>IF(顧客!B763&lt;&gt;"",顧客!B763,"")</f>
        <v/>
      </c>
      <c r="C765" s="42" t="str">
        <f>IF(顧客!C763&lt;&gt;0,顧客!C763,"")</f>
        <v/>
      </c>
      <c r="D765" s="41" t="str">
        <f>IF(顧客!E763&lt;&gt;0,顧客!E763,"")</f>
        <v/>
      </c>
      <c r="E765" s="41" t="str">
        <f>IF(顧客!F763&lt;&gt;0,顧客!F763,"")</f>
        <v/>
      </c>
      <c r="F765" s="43" t="str">
        <f>IF(D765="","",SUMIF(見積D!ナンバーD,$D765,見積D!見積数D))</f>
        <v/>
      </c>
      <c r="G765" s="43" t="str">
        <f>IF(D765="","",SUMIF(実績D!ナンバー13D,$D765,実績D!見積数13D))</f>
        <v/>
      </c>
      <c r="H765" s="50" t="str">
        <f t="shared" si="34"/>
        <v/>
      </c>
      <c r="I765" s="58" t="str">
        <f t="shared" si="35"/>
        <v/>
      </c>
    </row>
    <row r="766" spans="1:9" x14ac:dyDescent="0.45">
      <c r="A766" s="44" t="str">
        <f t="shared" si="33"/>
        <v/>
      </c>
      <c r="B766" s="40" t="str">
        <f>IF(顧客!B764&lt;&gt;"",顧客!B764,"")</f>
        <v/>
      </c>
      <c r="C766" s="42" t="str">
        <f>IF(顧客!C764&lt;&gt;0,顧客!C764,"")</f>
        <v/>
      </c>
      <c r="D766" s="41" t="str">
        <f>IF(顧客!E764&lt;&gt;0,顧客!E764,"")</f>
        <v/>
      </c>
      <c r="E766" s="41" t="str">
        <f>IF(顧客!F764&lt;&gt;0,顧客!F764,"")</f>
        <v/>
      </c>
      <c r="F766" s="43" t="str">
        <f>IF(D766="","",SUMIF(見積D!ナンバーD,$D766,見積D!見積数D))</f>
        <v/>
      </c>
      <c r="G766" s="43" t="str">
        <f>IF(D766="","",SUMIF(実績D!ナンバー13D,$D766,実績D!見積数13D))</f>
        <v/>
      </c>
      <c r="H766" s="50" t="str">
        <f t="shared" si="34"/>
        <v/>
      </c>
      <c r="I766" s="58" t="str">
        <f t="shared" si="35"/>
        <v/>
      </c>
    </row>
    <row r="767" spans="1:9" x14ac:dyDescent="0.45">
      <c r="A767" s="44" t="str">
        <f t="shared" si="33"/>
        <v/>
      </c>
      <c r="B767" s="40" t="str">
        <f>IF(顧客!B765&lt;&gt;"",顧客!B765,"")</f>
        <v/>
      </c>
      <c r="C767" s="42" t="str">
        <f>IF(顧客!C765&lt;&gt;0,顧客!C765,"")</f>
        <v/>
      </c>
      <c r="D767" s="41" t="str">
        <f>IF(顧客!E765&lt;&gt;0,顧客!E765,"")</f>
        <v/>
      </c>
      <c r="E767" s="41" t="str">
        <f>IF(顧客!F765&lt;&gt;0,顧客!F765,"")</f>
        <v/>
      </c>
      <c r="F767" s="43" t="str">
        <f>IF(D767="","",SUMIF(見積D!ナンバーD,$D767,見積D!見積数D))</f>
        <v/>
      </c>
      <c r="G767" s="43" t="str">
        <f>IF(D767="","",SUMIF(実績D!ナンバー13D,$D767,実績D!見積数13D))</f>
        <v/>
      </c>
      <c r="H767" s="50" t="str">
        <f t="shared" si="34"/>
        <v/>
      </c>
      <c r="I767" s="58" t="str">
        <f t="shared" si="35"/>
        <v/>
      </c>
    </row>
    <row r="768" spans="1:9" x14ac:dyDescent="0.45">
      <c r="A768" s="44" t="str">
        <f t="shared" si="33"/>
        <v/>
      </c>
      <c r="B768" s="40" t="str">
        <f>IF(顧客!B766&lt;&gt;"",顧客!B766,"")</f>
        <v/>
      </c>
      <c r="C768" s="42" t="str">
        <f>IF(顧客!C766&lt;&gt;0,顧客!C766,"")</f>
        <v/>
      </c>
      <c r="D768" s="41" t="str">
        <f>IF(顧客!E766&lt;&gt;0,顧客!E766,"")</f>
        <v/>
      </c>
      <c r="E768" s="41" t="str">
        <f>IF(顧客!F766&lt;&gt;0,顧客!F766,"")</f>
        <v/>
      </c>
      <c r="F768" s="43" t="str">
        <f>IF(D768="","",SUMIF(見積D!ナンバーD,$D768,見積D!見積数D))</f>
        <v/>
      </c>
      <c r="G768" s="43" t="str">
        <f>IF(D768="","",SUMIF(実績D!ナンバー13D,$D768,実績D!見積数13D))</f>
        <v/>
      </c>
      <c r="H768" s="50" t="str">
        <f t="shared" si="34"/>
        <v/>
      </c>
      <c r="I768" s="58" t="str">
        <f t="shared" si="35"/>
        <v/>
      </c>
    </row>
    <row r="769" spans="1:9" x14ac:dyDescent="0.45">
      <c r="A769" s="44" t="str">
        <f t="shared" si="33"/>
        <v/>
      </c>
      <c r="B769" s="40" t="str">
        <f>IF(顧客!B767&lt;&gt;"",顧客!B767,"")</f>
        <v/>
      </c>
      <c r="C769" s="42" t="str">
        <f>IF(顧客!C767&lt;&gt;0,顧客!C767,"")</f>
        <v/>
      </c>
      <c r="D769" s="41" t="str">
        <f>IF(顧客!E767&lt;&gt;0,顧客!E767,"")</f>
        <v/>
      </c>
      <c r="E769" s="41" t="str">
        <f>IF(顧客!F767&lt;&gt;0,顧客!F767,"")</f>
        <v/>
      </c>
      <c r="F769" s="43" t="str">
        <f>IF(D769="","",SUMIF(見積D!ナンバーD,$D769,見積D!見積数D))</f>
        <v/>
      </c>
      <c r="G769" s="43" t="str">
        <f>IF(D769="","",SUMIF(実績D!ナンバー13D,$D769,実績D!見積数13D))</f>
        <v/>
      </c>
      <c r="H769" s="50" t="str">
        <f t="shared" si="34"/>
        <v/>
      </c>
      <c r="I769" s="58" t="str">
        <f t="shared" si="35"/>
        <v/>
      </c>
    </row>
    <row r="770" spans="1:9" x14ac:dyDescent="0.45">
      <c r="A770" s="44" t="str">
        <f t="shared" si="33"/>
        <v/>
      </c>
      <c r="B770" s="40" t="str">
        <f>IF(顧客!B768&lt;&gt;"",顧客!B768,"")</f>
        <v/>
      </c>
      <c r="C770" s="42" t="str">
        <f>IF(顧客!C768&lt;&gt;0,顧客!C768,"")</f>
        <v/>
      </c>
      <c r="D770" s="41" t="str">
        <f>IF(顧客!E768&lt;&gt;0,顧客!E768,"")</f>
        <v/>
      </c>
      <c r="E770" s="41" t="str">
        <f>IF(顧客!F768&lt;&gt;0,顧客!F768,"")</f>
        <v/>
      </c>
      <c r="F770" s="43" t="str">
        <f>IF(D770="","",SUMIF(見積D!ナンバーD,$D770,見積D!見積数D))</f>
        <v/>
      </c>
      <c r="G770" s="43" t="str">
        <f>IF(D770="","",SUMIF(実績D!ナンバー13D,$D770,実績D!見積数13D))</f>
        <v/>
      </c>
      <c r="H770" s="50" t="str">
        <f t="shared" si="34"/>
        <v/>
      </c>
      <c r="I770" s="58" t="str">
        <f t="shared" si="35"/>
        <v/>
      </c>
    </row>
    <row r="771" spans="1:9" x14ac:dyDescent="0.45">
      <c r="A771" s="44" t="str">
        <f t="shared" si="33"/>
        <v/>
      </c>
      <c r="B771" s="40" t="str">
        <f>IF(顧客!B769&lt;&gt;"",顧客!B769,"")</f>
        <v/>
      </c>
      <c r="C771" s="42" t="str">
        <f>IF(顧客!C769&lt;&gt;0,顧客!C769,"")</f>
        <v/>
      </c>
      <c r="D771" s="41" t="str">
        <f>IF(顧客!E769&lt;&gt;0,顧客!E769,"")</f>
        <v/>
      </c>
      <c r="E771" s="41" t="str">
        <f>IF(顧客!F769&lt;&gt;0,顧客!F769,"")</f>
        <v/>
      </c>
      <c r="F771" s="43" t="str">
        <f>IF(D771="","",SUMIF(見積D!ナンバーD,$D771,見積D!見積数D))</f>
        <v/>
      </c>
      <c r="G771" s="43" t="str">
        <f>IF(D771="","",SUMIF(実績D!ナンバー13D,$D771,実績D!見積数13D))</f>
        <v/>
      </c>
      <c r="H771" s="50" t="str">
        <f t="shared" si="34"/>
        <v/>
      </c>
      <c r="I771" s="58" t="str">
        <f t="shared" si="35"/>
        <v/>
      </c>
    </row>
    <row r="772" spans="1:9" x14ac:dyDescent="0.45">
      <c r="A772" s="44" t="str">
        <f t="shared" si="33"/>
        <v/>
      </c>
      <c r="B772" s="40" t="str">
        <f>IF(顧客!B770&lt;&gt;"",顧客!B770,"")</f>
        <v/>
      </c>
      <c r="C772" s="42" t="str">
        <f>IF(顧客!C770&lt;&gt;0,顧客!C770,"")</f>
        <v/>
      </c>
      <c r="D772" s="41" t="str">
        <f>IF(顧客!E770&lt;&gt;0,顧客!E770,"")</f>
        <v/>
      </c>
      <c r="E772" s="41" t="str">
        <f>IF(顧客!F770&lt;&gt;0,顧客!F770,"")</f>
        <v/>
      </c>
      <c r="F772" s="43" t="str">
        <f>IF(D772="","",SUMIF(見積D!ナンバーD,$D772,見積D!見積数D))</f>
        <v/>
      </c>
      <c r="G772" s="43" t="str">
        <f>IF(D772="","",SUMIF(実績D!ナンバー13D,$D772,実績D!見積数13D))</f>
        <v/>
      </c>
      <c r="H772" s="50" t="str">
        <f t="shared" si="34"/>
        <v/>
      </c>
      <c r="I772" s="58" t="str">
        <f t="shared" si="35"/>
        <v/>
      </c>
    </row>
    <row r="773" spans="1:9" x14ac:dyDescent="0.45">
      <c r="A773" s="44" t="str">
        <f t="shared" ref="A773:A836" si="36">IF(C773="","",A772+1)</f>
        <v/>
      </c>
      <c r="B773" s="40" t="str">
        <f>IF(顧客!B771&lt;&gt;"",顧客!B771,"")</f>
        <v/>
      </c>
      <c r="C773" s="42" t="str">
        <f>IF(顧客!C771&lt;&gt;0,顧客!C771,"")</f>
        <v/>
      </c>
      <c r="D773" s="41" t="str">
        <f>IF(顧客!E771&lt;&gt;0,顧客!E771,"")</f>
        <v/>
      </c>
      <c r="E773" s="41" t="str">
        <f>IF(顧客!F771&lt;&gt;0,顧客!F771,"")</f>
        <v/>
      </c>
      <c r="F773" s="43" t="str">
        <f>IF(D773="","",SUMIF(見積D!ナンバーD,$D773,見積D!見積数D))</f>
        <v/>
      </c>
      <c r="G773" s="43" t="str">
        <f>IF(D773="","",SUMIF(実績D!ナンバー13D,$D773,実績D!見積数13D))</f>
        <v/>
      </c>
      <c r="H773" s="50" t="str">
        <f t="shared" ref="H773:H836" si="37">IF(F773="","",IF(F773=0,"c",IF(G773&gt;0,I773,"b")))</f>
        <v/>
      </c>
      <c r="I773" s="58" t="str">
        <f t="shared" ref="I773:I836" si="38">IF(G773="","",IF(G773&gt;=12,"sa",IF(G773&gt;=6,"aa",IF(G773&gt;=2,"ba",IF(G773=1,"ca","")))))</f>
        <v/>
      </c>
    </row>
    <row r="774" spans="1:9" x14ac:dyDescent="0.45">
      <c r="A774" s="44" t="str">
        <f t="shared" si="36"/>
        <v/>
      </c>
      <c r="B774" s="40" t="str">
        <f>IF(顧客!B772&lt;&gt;"",顧客!B772,"")</f>
        <v/>
      </c>
      <c r="C774" s="42" t="str">
        <f>IF(顧客!C772&lt;&gt;0,顧客!C772,"")</f>
        <v/>
      </c>
      <c r="D774" s="41" t="str">
        <f>IF(顧客!E772&lt;&gt;0,顧客!E772,"")</f>
        <v/>
      </c>
      <c r="E774" s="41" t="str">
        <f>IF(顧客!F772&lt;&gt;0,顧客!F772,"")</f>
        <v/>
      </c>
      <c r="F774" s="43" t="str">
        <f>IF(D774="","",SUMIF(見積D!ナンバーD,$D774,見積D!見積数D))</f>
        <v/>
      </c>
      <c r="G774" s="43" t="str">
        <f>IF(D774="","",SUMIF(実績D!ナンバー13D,$D774,実績D!見積数13D))</f>
        <v/>
      </c>
      <c r="H774" s="50" t="str">
        <f t="shared" si="37"/>
        <v/>
      </c>
      <c r="I774" s="58" t="str">
        <f t="shared" si="38"/>
        <v/>
      </c>
    </row>
    <row r="775" spans="1:9" x14ac:dyDescent="0.45">
      <c r="A775" s="44" t="str">
        <f t="shared" si="36"/>
        <v/>
      </c>
      <c r="B775" s="40" t="str">
        <f>IF(顧客!B773&lt;&gt;"",顧客!B773,"")</f>
        <v/>
      </c>
      <c r="C775" s="42" t="str">
        <f>IF(顧客!C773&lt;&gt;0,顧客!C773,"")</f>
        <v/>
      </c>
      <c r="D775" s="41" t="str">
        <f>IF(顧客!E773&lt;&gt;0,顧客!E773,"")</f>
        <v/>
      </c>
      <c r="E775" s="41" t="str">
        <f>IF(顧客!F773&lt;&gt;0,顧客!F773,"")</f>
        <v/>
      </c>
      <c r="F775" s="43" t="str">
        <f>IF(D775="","",SUMIF(見積D!ナンバーD,$D775,見積D!見積数D))</f>
        <v/>
      </c>
      <c r="G775" s="43" t="str">
        <f>IF(D775="","",SUMIF(実績D!ナンバー13D,$D775,実績D!見積数13D))</f>
        <v/>
      </c>
      <c r="H775" s="50" t="str">
        <f t="shared" si="37"/>
        <v/>
      </c>
      <c r="I775" s="58" t="str">
        <f t="shared" si="38"/>
        <v/>
      </c>
    </row>
    <row r="776" spans="1:9" x14ac:dyDescent="0.45">
      <c r="A776" s="44" t="str">
        <f t="shared" si="36"/>
        <v/>
      </c>
      <c r="B776" s="40" t="str">
        <f>IF(顧客!B774&lt;&gt;"",顧客!B774,"")</f>
        <v/>
      </c>
      <c r="C776" s="42" t="str">
        <f>IF(顧客!C774&lt;&gt;0,顧客!C774,"")</f>
        <v/>
      </c>
      <c r="D776" s="41" t="str">
        <f>IF(顧客!E774&lt;&gt;0,顧客!E774,"")</f>
        <v/>
      </c>
      <c r="E776" s="41" t="str">
        <f>IF(顧客!F774&lt;&gt;0,顧客!F774,"")</f>
        <v/>
      </c>
      <c r="F776" s="43" t="str">
        <f>IF(D776="","",SUMIF(見積D!ナンバーD,$D776,見積D!見積数D))</f>
        <v/>
      </c>
      <c r="G776" s="43" t="str">
        <f>IF(D776="","",SUMIF(実績D!ナンバー13D,$D776,実績D!見積数13D))</f>
        <v/>
      </c>
      <c r="H776" s="50" t="str">
        <f t="shared" si="37"/>
        <v/>
      </c>
      <c r="I776" s="58" t="str">
        <f t="shared" si="38"/>
        <v/>
      </c>
    </row>
    <row r="777" spans="1:9" x14ac:dyDescent="0.45">
      <c r="A777" s="44" t="str">
        <f t="shared" si="36"/>
        <v/>
      </c>
      <c r="B777" s="40" t="str">
        <f>IF(顧客!B775&lt;&gt;"",顧客!B775,"")</f>
        <v/>
      </c>
      <c r="C777" s="42" t="str">
        <f>IF(顧客!C775&lt;&gt;0,顧客!C775,"")</f>
        <v/>
      </c>
      <c r="D777" s="41" t="str">
        <f>IF(顧客!E775&lt;&gt;0,顧客!E775,"")</f>
        <v/>
      </c>
      <c r="E777" s="41" t="str">
        <f>IF(顧客!F775&lt;&gt;0,顧客!F775,"")</f>
        <v/>
      </c>
      <c r="F777" s="43" t="str">
        <f>IF(D777="","",SUMIF(見積D!ナンバーD,$D777,見積D!見積数D))</f>
        <v/>
      </c>
      <c r="G777" s="43" t="str">
        <f>IF(D777="","",SUMIF(実績D!ナンバー13D,$D777,実績D!見積数13D))</f>
        <v/>
      </c>
      <c r="H777" s="50" t="str">
        <f t="shared" si="37"/>
        <v/>
      </c>
      <c r="I777" s="58" t="str">
        <f t="shared" si="38"/>
        <v/>
      </c>
    </row>
    <row r="778" spans="1:9" x14ac:dyDescent="0.45">
      <c r="A778" s="44" t="str">
        <f t="shared" si="36"/>
        <v/>
      </c>
      <c r="B778" s="40" t="str">
        <f>IF(顧客!B776&lt;&gt;"",顧客!B776,"")</f>
        <v/>
      </c>
      <c r="C778" s="42" t="str">
        <f>IF(顧客!C776&lt;&gt;0,顧客!C776,"")</f>
        <v/>
      </c>
      <c r="D778" s="41" t="str">
        <f>IF(顧客!E776&lt;&gt;0,顧客!E776,"")</f>
        <v/>
      </c>
      <c r="E778" s="41" t="str">
        <f>IF(顧客!F776&lt;&gt;0,顧客!F776,"")</f>
        <v/>
      </c>
      <c r="F778" s="43" t="str">
        <f>IF(D778="","",SUMIF(見積D!ナンバーD,$D778,見積D!見積数D))</f>
        <v/>
      </c>
      <c r="G778" s="43" t="str">
        <f>IF(D778="","",SUMIF(実績D!ナンバー13D,$D778,実績D!見積数13D))</f>
        <v/>
      </c>
      <c r="H778" s="50" t="str">
        <f t="shared" si="37"/>
        <v/>
      </c>
      <c r="I778" s="58" t="str">
        <f t="shared" si="38"/>
        <v/>
      </c>
    </row>
    <row r="779" spans="1:9" x14ac:dyDescent="0.45">
      <c r="A779" s="44" t="str">
        <f t="shared" si="36"/>
        <v/>
      </c>
      <c r="B779" s="40" t="str">
        <f>IF(顧客!B777&lt;&gt;"",顧客!B777,"")</f>
        <v/>
      </c>
      <c r="C779" s="42" t="str">
        <f>IF(顧客!C777&lt;&gt;0,顧客!C777,"")</f>
        <v/>
      </c>
      <c r="D779" s="41" t="str">
        <f>IF(顧客!E777&lt;&gt;0,顧客!E777,"")</f>
        <v/>
      </c>
      <c r="E779" s="41" t="str">
        <f>IF(顧客!F777&lt;&gt;0,顧客!F777,"")</f>
        <v/>
      </c>
      <c r="F779" s="43" t="str">
        <f>IF(D779="","",SUMIF(見積D!ナンバーD,$D779,見積D!見積数D))</f>
        <v/>
      </c>
      <c r="G779" s="43" t="str">
        <f>IF(D779="","",SUMIF(実績D!ナンバー13D,$D779,実績D!見積数13D))</f>
        <v/>
      </c>
      <c r="H779" s="50" t="str">
        <f t="shared" si="37"/>
        <v/>
      </c>
      <c r="I779" s="58" t="str">
        <f t="shared" si="38"/>
        <v/>
      </c>
    </row>
    <row r="780" spans="1:9" x14ac:dyDescent="0.45">
      <c r="A780" s="44" t="str">
        <f t="shared" si="36"/>
        <v/>
      </c>
      <c r="B780" s="40" t="str">
        <f>IF(顧客!B778&lt;&gt;"",顧客!B778,"")</f>
        <v/>
      </c>
      <c r="C780" s="42" t="str">
        <f>IF(顧客!C778&lt;&gt;0,顧客!C778,"")</f>
        <v/>
      </c>
      <c r="D780" s="41" t="str">
        <f>IF(顧客!E778&lt;&gt;0,顧客!E778,"")</f>
        <v/>
      </c>
      <c r="E780" s="41" t="str">
        <f>IF(顧客!F778&lt;&gt;0,顧客!F778,"")</f>
        <v/>
      </c>
      <c r="F780" s="43" t="str">
        <f>IF(D780="","",SUMIF(見積D!ナンバーD,$D780,見積D!見積数D))</f>
        <v/>
      </c>
      <c r="G780" s="43" t="str">
        <f>IF(D780="","",SUMIF(実績D!ナンバー13D,$D780,実績D!見積数13D))</f>
        <v/>
      </c>
      <c r="H780" s="50" t="str">
        <f t="shared" si="37"/>
        <v/>
      </c>
      <c r="I780" s="58" t="str">
        <f t="shared" si="38"/>
        <v/>
      </c>
    </row>
    <row r="781" spans="1:9" x14ac:dyDescent="0.45">
      <c r="A781" s="44" t="str">
        <f t="shared" si="36"/>
        <v/>
      </c>
      <c r="B781" s="40" t="str">
        <f>IF(顧客!B779&lt;&gt;"",顧客!B779,"")</f>
        <v/>
      </c>
      <c r="C781" s="42" t="str">
        <f>IF(顧客!C779&lt;&gt;0,顧客!C779,"")</f>
        <v/>
      </c>
      <c r="D781" s="41" t="str">
        <f>IF(顧客!E779&lt;&gt;0,顧客!E779,"")</f>
        <v/>
      </c>
      <c r="E781" s="41" t="str">
        <f>IF(顧客!F779&lt;&gt;0,顧客!F779,"")</f>
        <v/>
      </c>
      <c r="F781" s="43" t="str">
        <f>IF(D781="","",SUMIF(見積D!ナンバーD,$D781,見積D!見積数D))</f>
        <v/>
      </c>
      <c r="G781" s="43" t="str">
        <f>IF(D781="","",SUMIF(実績D!ナンバー13D,$D781,実績D!見積数13D))</f>
        <v/>
      </c>
      <c r="H781" s="50" t="str">
        <f t="shared" si="37"/>
        <v/>
      </c>
      <c r="I781" s="58" t="str">
        <f t="shared" si="38"/>
        <v/>
      </c>
    </row>
    <row r="782" spans="1:9" x14ac:dyDescent="0.45">
      <c r="A782" s="44" t="str">
        <f t="shared" si="36"/>
        <v/>
      </c>
      <c r="B782" s="40" t="str">
        <f>IF(顧客!B780&lt;&gt;"",顧客!B780,"")</f>
        <v/>
      </c>
      <c r="C782" s="42" t="str">
        <f>IF(顧客!C780&lt;&gt;0,顧客!C780,"")</f>
        <v/>
      </c>
      <c r="D782" s="41" t="str">
        <f>IF(顧客!E780&lt;&gt;0,顧客!E780,"")</f>
        <v/>
      </c>
      <c r="E782" s="41" t="str">
        <f>IF(顧客!F780&lt;&gt;0,顧客!F780,"")</f>
        <v/>
      </c>
      <c r="F782" s="43" t="str">
        <f>IF(D782="","",SUMIF(見積D!ナンバーD,$D782,見積D!見積数D))</f>
        <v/>
      </c>
      <c r="G782" s="43" t="str">
        <f>IF(D782="","",SUMIF(実績D!ナンバー13D,$D782,実績D!見積数13D))</f>
        <v/>
      </c>
      <c r="H782" s="50" t="str">
        <f t="shared" si="37"/>
        <v/>
      </c>
      <c r="I782" s="58" t="str">
        <f t="shared" si="38"/>
        <v/>
      </c>
    </row>
    <row r="783" spans="1:9" x14ac:dyDescent="0.45">
      <c r="A783" s="44" t="str">
        <f t="shared" si="36"/>
        <v/>
      </c>
      <c r="B783" s="40" t="str">
        <f>IF(顧客!B781&lt;&gt;"",顧客!B781,"")</f>
        <v/>
      </c>
      <c r="C783" s="42" t="str">
        <f>IF(顧客!C781&lt;&gt;0,顧客!C781,"")</f>
        <v/>
      </c>
      <c r="D783" s="41" t="str">
        <f>IF(顧客!E781&lt;&gt;0,顧客!E781,"")</f>
        <v/>
      </c>
      <c r="E783" s="41" t="str">
        <f>IF(顧客!F781&lt;&gt;0,顧客!F781,"")</f>
        <v/>
      </c>
      <c r="F783" s="43" t="str">
        <f>IF(D783="","",SUMIF(見積D!ナンバーD,$D783,見積D!見積数D))</f>
        <v/>
      </c>
      <c r="G783" s="43" t="str">
        <f>IF(D783="","",SUMIF(実績D!ナンバー13D,$D783,実績D!見積数13D))</f>
        <v/>
      </c>
      <c r="H783" s="50" t="str">
        <f t="shared" si="37"/>
        <v/>
      </c>
      <c r="I783" s="58" t="str">
        <f t="shared" si="38"/>
        <v/>
      </c>
    </row>
    <row r="784" spans="1:9" x14ac:dyDescent="0.45">
      <c r="A784" s="44" t="str">
        <f t="shared" si="36"/>
        <v/>
      </c>
      <c r="B784" s="40" t="str">
        <f>IF(顧客!B782&lt;&gt;"",顧客!B782,"")</f>
        <v/>
      </c>
      <c r="C784" s="42" t="str">
        <f>IF(顧客!C782&lt;&gt;0,顧客!C782,"")</f>
        <v/>
      </c>
      <c r="D784" s="41" t="str">
        <f>IF(顧客!E782&lt;&gt;0,顧客!E782,"")</f>
        <v/>
      </c>
      <c r="E784" s="41" t="str">
        <f>IF(顧客!F782&lt;&gt;0,顧客!F782,"")</f>
        <v/>
      </c>
      <c r="F784" s="43" t="str">
        <f>IF(D784="","",SUMIF(見積D!ナンバーD,$D784,見積D!見積数D))</f>
        <v/>
      </c>
      <c r="G784" s="43" t="str">
        <f>IF(D784="","",SUMIF(実績D!ナンバー13D,$D784,実績D!見積数13D))</f>
        <v/>
      </c>
      <c r="H784" s="50" t="str">
        <f t="shared" si="37"/>
        <v/>
      </c>
      <c r="I784" s="58" t="str">
        <f t="shared" si="38"/>
        <v/>
      </c>
    </row>
    <row r="785" spans="1:9" x14ac:dyDescent="0.45">
      <c r="A785" s="44" t="str">
        <f t="shared" si="36"/>
        <v/>
      </c>
      <c r="B785" s="40" t="str">
        <f>IF(顧客!B783&lt;&gt;"",顧客!B783,"")</f>
        <v/>
      </c>
      <c r="C785" s="42" t="str">
        <f>IF(顧客!C783&lt;&gt;0,顧客!C783,"")</f>
        <v/>
      </c>
      <c r="D785" s="41" t="str">
        <f>IF(顧客!E783&lt;&gt;0,顧客!E783,"")</f>
        <v/>
      </c>
      <c r="E785" s="41" t="str">
        <f>IF(顧客!F783&lt;&gt;0,顧客!F783,"")</f>
        <v/>
      </c>
      <c r="F785" s="43" t="str">
        <f>IF(D785="","",SUMIF(見積D!ナンバーD,$D785,見積D!見積数D))</f>
        <v/>
      </c>
      <c r="G785" s="43" t="str">
        <f>IF(D785="","",SUMIF(実績D!ナンバー13D,$D785,実績D!見積数13D))</f>
        <v/>
      </c>
      <c r="H785" s="50" t="str">
        <f t="shared" si="37"/>
        <v/>
      </c>
      <c r="I785" s="58" t="str">
        <f t="shared" si="38"/>
        <v/>
      </c>
    </row>
    <row r="786" spans="1:9" x14ac:dyDescent="0.45">
      <c r="A786" s="44" t="str">
        <f t="shared" si="36"/>
        <v/>
      </c>
      <c r="B786" s="40" t="str">
        <f>IF(顧客!B784&lt;&gt;"",顧客!B784,"")</f>
        <v/>
      </c>
      <c r="C786" s="42" t="str">
        <f>IF(顧客!C784&lt;&gt;0,顧客!C784,"")</f>
        <v/>
      </c>
      <c r="D786" s="41" t="str">
        <f>IF(顧客!E784&lt;&gt;0,顧客!E784,"")</f>
        <v/>
      </c>
      <c r="E786" s="41" t="str">
        <f>IF(顧客!F784&lt;&gt;0,顧客!F784,"")</f>
        <v/>
      </c>
      <c r="F786" s="43" t="str">
        <f>IF(D786="","",SUMIF(見積D!ナンバーD,$D786,見積D!見積数D))</f>
        <v/>
      </c>
      <c r="G786" s="43" t="str">
        <f>IF(D786="","",SUMIF(実績D!ナンバー13D,$D786,実績D!見積数13D))</f>
        <v/>
      </c>
      <c r="H786" s="50" t="str">
        <f t="shared" si="37"/>
        <v/>
      </c>
      <c r="I786" s="58" t="str">
        <f t="shared" si="38"/>
        <v/>
      </c>
    </row>
    <row r="787" spans="1:9" x14ac:dyDescent="0.45">
      <c r="A787" s="44" t="str">
        <f t="shared" si="36"/>
        <v/>
      </c>
      <c r="B787" s="40" t="str">
        <f>IF(顧客!B785&lt;&gt;"",顧客!B785,"")</f>
        <v/>
      </c>
      <c r="C787" s="42" t="str">
        <f>IF(顧客!C785&lt;&gt;0,顧客!C785,"")</f>
        <v/>
      </c>
      <c r="D787" s="41" t="str">
        <f>IF(顧客!E785&lt;&gt;0,顧客!E785,"")</f>
        <v/>
      </c>
      <c r="E787" s="41" t="str">
        <f>IF(顧客!F785&lt;&gt;0,顧客!F785,"")</f>
        <v/>
      </c>
      <c r="F787" s="43" t="str">
        <f>IF(D787="","",SUMIF(見積D!ナンバーD,$D787,見積D!見積数D))</f>
        <v/>
      </c>
      <c r="G787" s="43" t="str">
        <f>IF(D787="","",SUMIF(実績D!ナンバー13D,$D787,実績D!見積数13D))</f>
        <v/>
      </c>
      <c r="H787" s="50" t="str">
        <f t="shared" si="37"/>
        <v/>
      </c>
      <c r="I787" s="58" t="str">
        <f t="shared" si="38"/>
        <v/>
      </c>
    </row>
    <row r="788" spans="1:9" x14ac:dyDescent="0.45">
      <c r="A788" s="44" t="str">
        <f t="shared" si="36"/>
        <v/>
      </c>
      <c r="B788" s="40" t="str">
        <f>IF(顧客!B786&lt;&gt;"",顧客!B786,"")</f>
        <v/>
      </c>
      <c r="C788" s="42" t="str">
        <f>IF(顧客!C786&lt;&gt;0,顧客!C786,"")</f>
        <v/>
      </c>
      <c r="D788" s="41" t="str">
        <f>IF(顧客!E786&lt;&gt;0,顧客!E786,"")</f>
        <v/>
      </c>
      <c r="E788" s="41" t="str">
        <f>IF(顧客!F786&lt;&gt;0,顧客!F786,"")</f>
        <v/>
      </c>
      <c r="F788" s="43" t="str">
        <f>IF(D788="","",SUMIF(見積D!ナンバーD,$D788,見積D!見積数D))</f>
        <v/>
      </c>
      <c r="G788" s="43" t="str">
        <f>IF(D788="","",SUMIF(実績D!ナンバー13D,$D788,実績D!見積数13D))</f>
        <v/>
      </c>
      <c r="H788" s="50" t="str">
        <f t="shared" si="37"/>
        <v/>
      </c>
      <c r="I788" s="58" t="str">
        <f t="shared" si="38"/>
        <v/>
      </c>
    </row>
    <row r="789" spans="1:9" x14ac:dyDescent="0.45">
      <c r="A789" s="44" t="str">
        <f t="shared" si="36"/>
        <v/>
      </c>
      <c r="B789" s="40" t="str">
        <f>IF(顧客!B787&lt;&gt;"",顧客!B787,"")</f>
        <v/>
      </c>
      <c r="C789" s="42" t="str">
        <f>IF(顧客!C787&lt;&gt;0,顧客!C787,"")</f>
        <v/>
      </c>
      <c r="D789" s="41" t="str">
        <f>IF(顧客!E787&lt;&gt;0,顧客!E787,"")</f>
        <v/>
      </c>
      <c r="E789" s="41" t="str">
        <f>IF(顧客!F787&lt;&gt;0,顧客!F787,"")</f>
        <v/>
      </c>
      <c r="F789" s="43" t="str">
        <f>IF(D789="","",SUMIF(見積D!ナンバーD,$D789,見積D!見積数D))</f>
        <v/>
      </c>
      <c r="G789" s="43" t="str">
        <f>IF(D789="","",SUMIF(実績D!ナンバー13D,$D789,実績D!見積数13D))</f>
        <v/>
      </c>
      <c r="H789" s="50" t="str">
        <f t="shared" si="37"/>
        <v/>
      </c>
      <c r="I789" s="58" t="str">
        <f t="shared" si="38"/>
        <v/>
      </c>
    </row>
    <row r="790" spans="1:9" x14ac:dyDescent="0.45">
      <c r="A790" s="44" t="str">
        <f t="shared" si="36"/>
        <v/>
      </c>
      <c r="B790" s="40" t="str">
        <f>IF(顧客!B788&lt;&gt;"",顧客!B788,"")</f>
        <v/>
      </c>
      <c r="C790" s="42" t="str">
        <f>IF(顧客!C788&lt;&gt;0,顧客!C788,"")</f>
        <v/>
      </c>
      <c r="D790" s="41" t="str">
        <f>IF(顧客!E788&lt;&gt;0,顧客!E788,"")</f>
        <v/>
      </c>
      <c r="E790" s="41" t="str">
        <f>IF(顧客!F788&lt;&gt;0,顧客!F788,"")</f>
        <v/>
      </c>
      <c r="F790" s="43" t="str">
        <f>IF(D790="","",SUMIF(見積D!ナンバーD,$D790,見積D!見積数D))</f>
        <v/>
      </c>
      <c r="G790" s="43" t="str">
        <f>IF(D790="","",SUMIF(実績D!ナンバー13D,$D790,実績D!見積数13D))</f>
        <v/>
      </c>
      <c r="H790" s="50" t="str">
        <f t="shared" si="37"/>
        <v/>
      </c>
      <c r="I790" s="58" t="str">
        <f t="shared" si="38"/>
        <v/>
      </c>
    </row>
    <row r="791" spans="1:9" x14ac:dyDescent="0.45">
      <c r="A791" s="44" t="str">
        <f t="shared" si="36"/>
        <v/>
      </c>
      <c r="B791" s="40" t="str">
        <f>IF(顧客!B789&lt;&gt;"",顧客!B789,"")</f>
        <v/>
      </c>
      <c r="C791" s="42" t="str">
        <f>IF(顧客!C789&lt;&gt;0,顧客!C789,"")</f>
        <v/>
      </c>
      <c r="D791" s="41" t="str">
        <f>IF(顧客!E789&lt;&gt;0,顧客!E789,"")</f>
        <v/>
      </c>
      <c r="E791" s="41" t="str">
        <f>IF(顧客!F789&lt;&gt;0,顧客!F789,"")</f>
        <v/>
      </c>
      <c r="F791" s="43" t="str">
        <f>IF(D791="","",SUMIF(見積D!ナンバーD,$D791,見積D!見積数D))</f>
        <v/>
      </c>
      <c r="G791" s="43" t="str">
        <f>IF(D791="","",SUMIF(実績D!ナンバー13D,$D791,実績D!見積数13D))</f>
        <v/>
      </c>
      <c r="H791" s="50" t="str">
        <f t="shared" si="37"/>
        <v/>
      </c>
      <c r="I791" s="58" t="str">
        <f t="shared" si="38"/>
        <v/>
      </c>
    </row>
    <row r="792" spans="1:9" x14ac:dyDescent="0.45">
      <c r="A792" s="44" t="str">
        <f t="shared" si="36"/>
        <v/>
      </c>
      <c r="B792" s="40" t="str">
        <f>IF(顧客!B790&lt;&gt;"",顧客!B790,"")</f>
        <v/>
      </c>
      <c r="C792" s="42" t="str">
        <f>IF(顧客!C790&lt;&gt;0,顧客!C790,"")</f>
        <v/>
      </c>
      <c r="D792" s="41" t="str">
        <f>IF(顧客!E790&lt;&gt;0,顧客!E790,"")</f>
        <v/>
      </c>
      <c r="E792" s="41" t="str">
        <f>IF(顧客!F790&lt;&gt;0,顧客!F790,"")</f>
        <v/>
      </c>
      <c r="F792" s="43" t="str">
        <f>IF(D792="","",SUMIF(見積D!ナンバーD,$D792,見積D!見積数D))</f>
        <v/>
      </c>
      <c r="G792" s="43" t="str">
        <f>IF(D792="","",SUMIF(実績D!ナンバー13D,$D792,実績D!見積数13D))</f>
        <v/>
      </c>
      <c r="H792" s="50" t="str">
        <f t="shared" si="37"/>
        <v/>
      </c>
      <c r="I792" s="58" t="str">
        <f t="shared" si="38"/>
        <v/>
      </c>
    </row>
    <row r="793" spans="1:9" x14ac:dyDescent="0.45">
      <c r="A793" s="44" t="str">
        <f t="shared" si="36"/>
        <v/>
      </c>
      <c r="B793" s="40" t="str">
        <f>IF(顧客!B791&lt;&gt;"",顧客!B791,"")</f>
        <v/>
      </c>
      <c r="C793" s="42" t="str">
        <f>IF(顧客!C791&lt;&gt;0,顧客!C791,"")</f>
        <v/>
      </c>
      <c r="D793" s="41" t="str">
        <f>IF(顧客!E791&lt;&gt;0,顧客!E791,"")</f>
        <v/>
      </c>
      <c r="E793" s="41" t="str">
        <f>IF(顧客!F791&lt;&gt;0,顧客!F791,"")</f>
        <v/>
      </c>
      <c r="F793" s="43" t="str">
        <f>IF(D793="","",SUMIF(見積D!ナンバーD,$D793,見積D!見積数D))</f>
        <v/>
      </c>
      <c r="G793" s="43" t="str">
        <f>IF(D793="","",SUMIF(実績D!ナンバー13D,$D793,実績D!見積数13D))</f>
        <v/>
      </c>
      <c r="H793" s="50" t="str">
        <f t="shared" si="37"/>
        <v/>
      </c>
      <c r="I793" s="58" t="str">
        <f t="shared" si="38"/>
        <v/>
      </c>
    </row>
    <row r="794" spans="1:9" x14ac:dyDescent="0.45">
      <c r="A794" s="44" t="str">
        <f t="shared" si="36"/>
        <v/>
      </c>
      <c r="B794" s="40" t="str">
        <f>IF(顧客!B792&lt;&gt;"",顧客!B792,"")</f>
        <v/>
      </c>
      <c r="C794" s="42" t="str">
        <f>IF(顧客!C792&lt;&gt;0,顧客!C792,"")</f>
        <v/>
      </c>
      <c r="D794" s="41" t="str">
        <f>IF(顧客!E792&lt;&gt;0,顧客!E792,"")</f>
        <v/>
      </c>
      <c r="E794" s="41" t="str">
        <f>IF(顧客!F792&lt;&gt;0,顧客!F792,"")</f>
        <v/>
      </c>
      <c r="F794" s="43" t="str">
        <f>IF(D794="","",SUMIF(見積D!ナンバーD,$D794,見積D!見積数D))</f>
        <v/>
      </c>
      <c r="G794" s="43" t="str">
        <f>IF(D794="","",SUMIF(実績D!ナンバー13D,$D794,実績D!見積数13D))</f>
        <v/>
      </c>
      <c r="H794" s="50" t="str">
        <f t="shared" si="37"/>
        <v/>
      </c>
      <c r="I794" s="58" t="str">
        <f t="shared" si="38"/>
        <v/>
      </c>
    </row>
    <row r="795" spans="1:9" x14ac:dyDescent="0.45">
      <c r="A795" s="44" t="str">
        <f t="shared" si="36"/>
        <v/>
      </c>
      <c r="B795" s="40" t="str">
        <f>IF(顧客!B793&lt;&gt;"",顧客!B793,"")</f>
        <v/>
      </c>
      <c r="C795" s="42" t="str">
        <f>IF(顧客!C793&lt;&gt;0,顧客!C793,"")</f>
        <v/>
      </c>
      <c r="D795" s="41" t="str">
        <f>IF(顧客!E793&lt;&gt;0,顧客!E793,"")</f>
        <v/>
      </c>
      <c r="E795" s="41" t="str">
        <f>IF(顧客!F793&lt;&gt;0,顧客!F793,"")</f>
        <v/>
      </c>
      <c r="F795" s="43" t="str">
        <f>IF(D795="","",SUMIF(見積D!ナンバーD,$D795,見積D!見積数D))</f>
        <v/>
      </c>
      <c r="G795" s="43" t="str">
        <f>IF(D795="","",SUMIF(実績D!ナンバー13D,$D795,実績D!見積数13D))</f>
        <v/>
      </c>
      <c r="H795" s="50" t="str">
        <f t="shared" si="37"/>
        <v/>
      </c>
      <c r="I795" s="58" t="str">
        <f t="shared" si="38"/>
        <v/>
      </c>
    </row>
    <row r="796" spans="1:9" x14ac:dyDescent="0.45">
      <c r="A796" s="44" t="str">
        <f t="shared" si="36"/>
        <v/>
      </c>
      <c r="B796" s="40" t="str">
        <f>IF(顧客!B794&lt;&gt;"",顧客!B794,"")</f>
        <v/>
      </c>
      <c r="C796" s="42" t="str">
        <f>IF(顧客!C794&lt;&gt;0,顧客!C794,"")</f>
        <v/>
      </c>
      <c r="D796" s="41" t="str">
        <f>IF(顧客!E794&lt;&gt;0,顧客!E794,"")</f>
        <v/>
      </c>
      <c r="E796" s="41" t="str">
        <f>IF(顧客!F794&lt;&gt;0,顧客!F794,"")</f>
        <v/>
      </c>
      <c r="F796" s="43" t="str">
        <f>IF(D796="","",SUMIF(見積D!ナンバーD,$D796,見積D!見積数D))</f>
        <v/>
      </c>
      <c r="G796" s="43" t="str">
        <f>IF(D796="","",SUMIF(実績D!ナンバー13D,$D796,実績D!見積数13D))</f>
        <v/>
      </c>
      <c r="H796" s="50" t="str">
        <f t="shared" si="37"/>
        <v/>
      </c>
      <c r="I796" s="58" t="str">
        <f t="shared" si="38"/>
        <v/>
      </c>
    </row>
    <row r="797" spans="1:9" x14ac:dyDescent="0.45">
      <c r="A797" s="44" t="str">
        <f t="shared" si="36"/>
        <v/>
      </c>
      <c r="B797" s="40" t="str">
        <f>IF(顧客!B795&lt;&gt;"",顧客!B795,"")</f>
        <v/>
      </c>
      <c r="C797" s="42" t="str">
        <f>IF(顧客!C795&lt;&gt;0,顧客!C795,"")</f>
        <v/>
      </c>
      <c r="D797" s="41" t="str">
        <f>IF(顧客!E795&lt;&gt;0,顧客!E795,"")</f>
        <v/>
      </c>
      <c r="E797" s="41" t="str">
        <f>IF(顧客!F795&lt;&gt;0,顧客!F795,"")</f>
        <v/>
      </c>
      <c r="F797" s="43" t="str">
        <f>IF(D797="","",SUMIF(見積D!ナンバーD,$D797,見積D!見積数D))</f>
        <v/>
      </c>
      <c r="G797" s="43" t="str">
        <f>IF(D797="","",SUMIF(実績D!ナンバー13D,$D797,実績D!見積数13D))</f>
        <v/>
      </c>
      <c r="H797" s="50" t="str">
        <f t="shared" si="37"/>
        <v/>
      </c>
      <c r="I797" s="58" t="str">
        <f t="shared" si="38"/>
        <v/>
      </c>
    </row>
    <row r="798" spans="1:9" x14ac:dyDescent="0.45">
      <c r="A798" s="44" t="str">
        <f t="shared" si="36"/>
        <v/>
      </c>
      <c r="B798" s="40" t="str">
        <f>IF(顧客!B796&lt;&gt;"",顧客!B796,"")</f>
        <v/>
      </c>
      <c r="C798" s="42" t="str">
        <f>IF(顧客!C796&lt;&gt;0,顧客!C796,"")</f>
        <v/>
      </c>
      <c r="D798" s="41" t="str">
        <f>IF(顧客!E796&lt;&gt;0,顧客!E796,"")</f>
        <v/>
      </c>
      <c r="E798" s="41" t="str">
        <f>IF(顧客!F796&lt;&gt;0,顧客!F796,"")</f>
        <v/>
      </c>
      <c r="F798" s="43" t="str">
        <f>IF(D798="","",SUMIF(見積D!ナンバーD,$D798,見積D!見積数D))</f>
        <v/>
      </c>
      <c r="G798" s="43" t="str">
        <f>IF(D798="","",SUMIF(実績D!ナンバー13D,$D798,実績D!見積数13D))</f>
        <v/>
      </c>
      <c r="H798" s="50" t="str">
        <f t="shared" si="37"/>
        <v/>
      </c>
      <c r="I798" s="58" t="str">
        <f t="shared" si="38"/>
        <v/>
      </c>
    </row>
    <row r="799" spans="1:9" x14ac:dyDescent="0.45">
      <c r="A799" s="44" t="str">
        <f t="shared" si="36"/>
        <v/>
      </c>
      <c r="B799" s="40" t="str">
        <f>IF(顧客!B797&lt;&gt;"",顧客!B797,"")</f>
        <v/>
      </c>
      <c r="C799" s="42" t="str">
        <f>IF(顧客!C797&lt;&gt;0,顧客!C797,"")</f>
        <v/>
      </c>
      <c r="D799" s="41" t="str">
        <f>IF(顧客!E797&lt;&gt;0,顧客!E797,"")</f>
        <v/>
      </c>
      <c r="E799" s="41" t="str">
        <f>IF(顧客!F797&lt;&gt;0,顧客!F797,"")</f>
        <v/>
      </c>
      <c r="F799" s="43" t="str">
        <f>IF(D799="","",SUMIF(見積D!ナンバーD,$D799,見積D!見積数D))</f>
        <v/>
      </c>
      <c r="G799" s="43" t="str">
        <f>IF(D799="","",SUMIF(実績D!ナンバー13D,$D799,実績D!見積数13D))</f>
        <v/>
      </c>
      <c r="H799" s="50" t="str">
        <f t="shared" si="37"/>
        <v/>
      </c>
      <c r="I799" s="58" t="str">
        <f t="shared" si="38"/>
        <v/>
      </c>
    </row>
    <row r="800" spans="1:9" x14ac:dyDescent="0.45">
      <c r="A800" s="44" t="str">
        <f t="shared" si="36"/>
        <v/>
      </c>
      <c r="B800" s="40" t="str">
        <f>IF(顧客!B798&lt;&gt;"",顧客!B798,"")</f>
        <v/>
      </c>
      <c r="C800" s="42" t="str">
        <f>IF(顧客!C798&lt;&gt;0,顧客!C798,"")</f>
        <v/>
      </c>
      <c r="D800" s="41" t="str">
        <f>IF(顧客!E798&lt;&gt;0,顧客!E798,"")</f>
        <v/>
      </c>
      <c r="E800" s="41" t="str">
        <f>IF(顧客!F798&lt;&gt;0,顧客!F798,"")</f>
        <v/>
      </c>
      <c r="F800" s="43" t="str">
        <f>IF(D800="","",SUMIF(見積D!ナンバーD,$D800,見積D!見積数D))</f>
        <v/>
      </c>
      <c r="G800" s="43" t="str">
        <f>IF(D800="","",SUMIF(実績D!ナンバー13D,$D800,実績D!見積数13D))</f>
        <v/>
      </c>
      <c r="H800" s="50" t="str">
        <f t="shared" si="37"/>
        <v/>
      </c>
      <c r="I800" s="58" t="str">
        <f t="shared" si="38"/>
        <v/>
      </c>
    </row>
    <row r="801" spans="1:9" x14ac:dyDescent="0.45">
      <c r="A801" s="44" t="str">
        <f t="shared" si="36"/>
        <v/>
      </c>
      <c r="B801" s="40" t="str">
        <f>IF(顧客!B799&lt;&gt;"",顧客!B799,"")</f>
        <v/>
      </c>
      <c r="C801" s="42" t="str">
        <f>IF(顧客!C799&lt;&gt;0,顧客!C799,"")</f>
        <v/>
      </c>
      <c r="D801" s="41" t="str">
        <f>IF(顧客!E799&lt;&gt;0,顧客!E799,"")</f>
        <v/>
      </c>
      <c r="E801" s="41" t="str">
        <f>IF(顧客!F799&lt;&gt;0,顧客!F799,"")</f>
        <v/>
      </c>
      <c r="F801" s="43" t="str">
        <f>IF(D801="","",SUMIF(見積D!ナンバーD,$D801,見積D!見積数D))</f>
        <v/>
      </c>
      <c r="G801" s="43" t="str">
        <f>IF(D801="","",SUMIF(実績D!ナンバー13D,$D801,実績D!見積数13D))</f>
        <v/>
      </c>
      <c r="H801" s="50" t="str">
        <f t="shared" si="37"/>
        <v/>
      </c>
      <c r="I801" s="58" t="str">
        <f t="shared" si="38"/>
        <v/>
      </c>
    </row>
    <row r="802" spans="1:9" x14ac:dyDescent="0.45">
      <c r="A802" s="44" t="str">
        <f t="shared" si="36"/>
        <v/>
      </c>
      <c r="B802" s="40" t="str">
        <f>IF(顧客!B800&lt;&gt;"",顧客!B800,"")</f>
        <v/>
      </c>
      <c r="C802" s="42" t="str">
        <f>IF(顧客!C800&lt;&gt;0,顧客!C800,"")</f>
        <v/>
      </c>
      <c r="D802" s="41" t="str">
        <f>IF(顧客!E800&lt;&gt;0,顧客!E800,"")</f>
        <v/>
      </c>
      <c r="E802" s="41" t="str">
        <f>IF(顧客!F800&lt;&gt;0,顧客!F800,"")</f>
        <v/>
      </c>
      <c r="F802" s="43" t="str">
        <f>IF(D802="","",SUMIF(見積D!ナンバーD,$D802,見積D!見積数D))</f>
        <v/>
      </c>
      <c r="G802" s="43" t="str">
        <f>IF(D802="","",SUMIF(実績D!ナンバー13D,$D802,実績D!見積数13D))</f>
        <v/>
      </c>
      <c r="H802" s="50" t="str">
        <f t="shared" si="37"/>
        <v/>
      </c>
      <c r="I802" s="58" t="str">
        <f t="shared" si="38"/>
        <v/>
      </c>
    </row>
    <row r="803" spans="1:9" x14ac:dyDescent="0.45">
      <c r="A803" s="44" t="str">
        <f t="shared" si="36"/>
        <v/>
      </c>
      <c r="B803" s="40" t="str">
        <f>IF(顧客!B801&lt;&gt;"",顧客!B801,"")</f>
        <v/>
      </c>
      <c r="C803" s="42" t="str">
        <f>IF(顧客!C801&lt;&gt;0,顧客!C801,"")</f>
        <v/>
      </c>
      <c r="D803" s="41" t="str">
        <f>IF(顧客!E801&lt;&gt;0,顧客!E801,"")</f>
        <v/>
      </c>
      <c r="E803" s="41" t="str">
        <f>IF(顧客!F801&lt;&gt;0,顧客!F801,"")</f>
        <v/>
      </c>
      <c r="F803" s="43" t="str">
        <f>IF(D803="","",SUMIF(見積D!ナンバーD,$D803,見積D!見積数D))</f>
        <v/>
      </c>
      <c r="G803" s="43" t="str">
        <f>IF(D803="","",SUMIF(実績D!ナンバー13D,$D803,実績D!見積数13D))</f>
        <v/>
      </c>
      <c r="H803" s="50" t="str">
        <f t="shared" si="37"/>
        <v/>
      </c>
      <c r="I803" s="58" t="str">
        <f t="shared" si="38"/>
        <v/>
      </c>
    </row>
    <row r="804" spans="1:9" x14ac:dyDescent="0.45">
      <c r="A804" s="44" t="str">
        <f t="shared" si="36"/>
        <v/>
      </c>
      <c r="B804" s="40" t="str">
        <f>IF(顧客!B802&lt;&gt;"",顧客!B802,"")</f>
        <v/>
      </c>
      <c r="C804" s="42" t="str">
        <f>IF(顧客!C802&lt;&gt;0,顧客!C802,"")</f>
        <v/>
      </c>
      <c r="D804" s="41" t="str">
        <f>IF(顧客!E802&lt;&gt;0,顧客!E802,"")</f>
        <v/>
      </c>
      <c r="E804" s="41" t="str">
        <f>IF(顧客!F802&lt;&gt;0,顧客!F802,"")</f>
        <v/>
      </c>
      <c r="F804" s="43" t="str">
        <f>IF(D804="","",SUMIF(見積D!ナンバーD,$D804,見積D!見積数D))</f>
        <v/>
      </c>
      <c r="G804" s="43" t="str">
        <f>IF(D804="","",SUMIF(実績D!ナンバー13D,$D804,実績D!見積数13D))</f>
        <v/>
      </c>
      <c r="H804" s="50" t="str">
        <f t="shared" si="37"/>
        <v/>
      </c>
      <c r="I804" s="58" t="str">
        <f t="shared" si="38"/>
        <v/>
      </c>
    </row>
    <row r="805" spans="1:9" x14ac:dyDescent="0.45">
      <c r="A805" s="44" t="str">
        <f t="shared" si="36"/>
        <v/>
      </c>
      <c r="B805" s="40" t="str">
        <f>IF(顧客!B803&lt;&gt;"",顧客!B803,"")</f>
        <v/>
      </c>
      <c r="C805" s="42" t="str">
        <f>IF(顧客!C803&lt;&gt;0,顧客!C803,"")</f>
        <v/>
      </c>
      <c r="D805" s="41" t="str">
        <f>IF(顧客!E803&lt;&gt;0,顧客!E803,"")</f>
        <v/>
      </c>
      <c r="E805" s="41" t="str">
        <f>IF(顧客!F803&lt;&gt;0,顧客!F803,"")</f>
        <v/>
      </c>
      <c r="F805" s="43" t="str">
        <f>IF(D805="","",SUMIF(見積D!ナンバーD,$D805,見積D!見積数D))</f>
        <v/>
      </c>
      <c r="G805" s="43" t="str">
        <f>IF(D805="","",SUMIF(実績D!ナンバー13D,$D805,実績D!見積数13D))</f>
        <v/>
      </c>
      <c r="H805" s="50" t="str">
        <f t="shared" si="37"/>
        <v/>
      </c>
      <c r="I805" s="58" t="str">
        <f t="shared" si="38"/>
        <v/>
      </c>
    </row>
    <row r="806" spans="1:9" x14ac:dyDescent="0.45">
      <c r="A806" s="44" t="str">
        <f t="shared" si="36"/>
        <v/>
      </c>
      <c r="B806" s="40" t="str">
        <f>IF(顧客!B804&lt;&gt;"",顧客!B804,"")</f>
        <v/>
      </c>
      <c r="C806" s="42" t="str">
        <f>IF(顧客!C804&lt;&gt;0,顧客!C804,"")</f>
        <v/>
      </c>
      <c r="D806" s="41" t="str">
        <f>IF(顧客!E804&lt;&gt;0,顧客!E804,"")</f>
        <v/>
      </c>
      <c r="E806" s="41" t="str">
        <f>IF(顧客!F804&lt;&gt;0,顧客!F804,"")</f>
        <v/>
      </c>
      <c r="F806" s="43" t="str">
        <f>IF(D806="","",SUMIF(見積D!ナンバーD,$D806,見積D!見積数D))</f>
        <v/>
      </c>
      <c r="G806" s="43" t="str">
        <f>IF(D806="","",SUMIF(実績D!ナンバー13D,$D806,実績D!見積数13D))</f>
        <v/>
      </c>
      <c r="H806" s="50" t="str">
        <f t="shared" si="37"/>
        <v/>
      </c>
      <c r="I806" s="58" t="str">
        <f t="shared" si="38"/>
        <v/>
      </c>
    </row>
    <row r="807" spans="1:9" x14ac:dyDescent="0.45">
      <c r="A807" s="44" t="str">
        <f t="shared" si="36"/>
        <v/>
      </c>
      <c r="B807" s="40" t="str">
        <f>IF(顧客!B805&lt;&gt;"",顧客!B805,"")</f>
        <v/>
      </c>
      <c r="C807" s="42" t="str">
        <f>IF(顧客!C805&lt;&gt;0,顧客!C805,"")</f>
        <v/>
      </c>
      <c r="D807" s="41" t="str">
        <f>IF(顧客!E805&lt;&gt;0,顧客!E805,"")</f>
        <v/>
      </c>
      <c r="E807" s="41" t="str">
        <f>IF(顧客!F805&lt;&gt;0,顧客!F805,"")</f>
        <v/>
      </c>
      <c r="F807" s="43" t="str">
        <f>IF(D807="","",SUMIF(見積D!ナンバーD,$D807,見積D!見積数D))</f>
        <v/>
      </c>
      <c r="G807" s="43" t="str">
        <f>IF(D807="","",SUMIF(実績D!ナンバー13D,$D807,実績D!見積数13D))</f>
        <v/>
      </c>
      <c r="H807" s="50" t="str">
        <f t="shared" si="37"/>
        <v/>
      </c>
      <c r="I807" s="58" t="str">
        <f t="shared" si="38"/>
        <v/>
      </c>
    </row>
    <row r="808" spans="1:9" x14ac:dyDescent="0.45">
      <c r="A808" s="44" t="str">
        <f t="shared" si="36"/>
        <v/>
      </c>
      <c r="B808" s="40" t="str">
        <f>IF(顧客!B806&lt;&gt;"",顧客!B806,"")</f>
        <v/>
      </c>
      <c r="C808" s="42" t="str">
        <f>IF(顧客!C806&lt;&gt;0,顧客!C806,"")</f>
        <v/>
      </c>
      <c r="D808" s="41" t="str">
        <f>IF(顧客!E806&lt;&gt;0,顧客!E806,"")</f>
        <v/>
      </c>
      <c r="E808" s="41" t="str">
        <f>IF(顧客!F806&lt;&gt;0,顧客!F806,"")</f>
        <v/>
      </c>
      <c r="F808" s="43" t="str">
        <f>IF(D808="","",SUMIF(見積D!ナンバーD,$D808,見積D!見積数D))</f>
        <v/>
      </c>
      <c r="G808" s="43" t="str">
        <f>IF(D808="","",SUMIF(実績D!ナンバー13D,$D808,実績D!見積数13D))</f>
        <v/>
      </c>
      <c r="H808" s="50" t="str">
        <f t="shared" si="37"/>
        <v/>
      </c>
      <c r="I808" s="58" t="str">
        <f t="shared" si="38"/>
        <v/>
      </c>
    </row>
    <row r="809" spans="1:9" x14ac:dyDescent="0.45">
      <c r="A809" s="44" t="str">
        <f t="shared" si="36"/>
        <v/>
      </c>
      <c r="B809" s="40" t="str">
        <f>IF(顧客!B807&lt;&gt;"",顧客!B807,"")</f>
        <v/>
      </c>
      <c r="C809" s="42" t="str">
        <f>IF(顧客!C807&lt;&gt;0,顧客!C807,"")</f>
        <v/>
      </c>
      <c r="D809" s="41" t="str">
        <f>IF(顧客!E807&lt;&gt;0,顧客!E807,"")</f>
        <v/>
      </c>
      <c r="E809" s="41" t="str">
        <f>IF(顧客!F807&lt;&gt;0,顧客!F807,"")</f>
        <v/>
      </c>
      <c r="F809" s="43" t="str">
        <f>IF(D809="","",SUMIF(見積D!ナンバーD,$D809,見積D!見積数D))</f>
        <v/>
      </c>
      <c r="G809" s="43" t="str">
        <f>IF(D809="","",SUMIF(実績D!ナンバー13D,$D809,実績D!見積数13D))</f>
        <v/>
      </c>
      <c r="H809" s="50" t="str">
        <f t="shared" si="37"/>
        <v/>
      </c>
      <c r="I809" s="58" t="str">
        <f t="shared" si="38"/>
        <v/>
      </c>
    </row>
    <row r="810" spans="1:9" x14ac:dyDescent="0.45">
      <c r="A810" s="44" t="str">
        <f t="shared" si="36"/>
        <v/>
      </c>
      <c r="B810" s="40" t="str">
        <f>IF(顧客!B808&lt;&gt;"",顧客!B808,"")</f>
        <v/>
      </c>
      <c r="C810" s="42" t="str">
        <f>IF(顧客!C808&lt;&gt;0,顧客!C808,"")</f>
        <v/>
      </c>
      <c r="D810" s="41" t="str">
        <f>IF(顧客!E808&lt;&gt;0,顧客!E808,"")</f>
        <v/>
      </c>
      <c r="E810" s="41" t="str">
        <f>IF(顧客!F808&lt;&gt;0,顧客!F808,"")</f>
        <v/>
      </c>
      <c r="F810" s="43" t="str">
        <f>IF(D810="","",SUMIF(見積D!ナンバーD,$D810,見積D!見積数D))</f>
        <v/>
      </c>
      <c r="G810" s="43" t="str">
        <f>IF(D810="","",SUMIF(実績D!ナンバー13D,$D810,実績D!見積数13D))</f>
        <v/>
      </c>
      <c r="H810" s="50" t="str">
        <f t="shared" si="37"/>
        <v/>
      </c>
      <c r="I810" s="58" t="str">
        <f t="shared" si="38"/>
        <v/>
      </c>
    </row>
    <row r="811" spans="1:9" x14ac:dyDescent="0.45">
      <c r="A811" s="44" t="str">
        <f t="shared" si="36"/>
        <v/>
      </c>
      <c r="B811" s="40" t="str">
        <f>IF(顧客!B809&lt;&gt;"",顧客!B809,"")</f>
        <v/>
      </c>
      <c r="C811" s="42" t="str">
        <f>IF(顧客!C809&lt;&gt;0,顧客!C809,"")</f>
        <v/>
      </c>
      <c r="D811" s="41" t="str">
        <f>IF(顧客!E809&lt;&gt;0,顧客!E809,"")</f>
        <v/>
      </c>
      <c r="E811" s="41" t="str">
        <f>IF(顧客!F809&lt;&gt;0,顧客!F809,"")</f>
        <v/>
      </c>
      <c r="F811" s="43" t="str">
        <f>IF(D811="","",SUMIF(見積D!ナンバーD,$D811,見積D!見積数D))</f>
        <v/>
      </c>
      <c r="G811" s="43" t="str">
        <f>IF(D811="","",SUMIF(実績D!ナンバー13D,$D811,実績D!見積数13D))</f>
        <v/>
      </c>
      <c r="H811" s="50" t="str">
        <f t="shared" si="37"/>
        <v/>
      </c>
      <c r="I811" s="58" t="str">
        <f t="shared" si="38"/>
        <v/>
      </c>
    </row>
    <row r="812" spans="1:9" x14ac:dyDescent="0.45">
      <c r="A812" s="44" t="str">
        <f t="shared" si="36"/>
        <v/>
      </c>
      <c r="B812" s="40" t="str">
        <f>IF(顧客!B810&lt;&gt;"",顧客!B810,"")</f>
        <v/>
      </c>
      <c r="C812" s="42" t="str">
        <f>IF(顧客!C810&lt;&gt;0,顧客!C810,"")</f>
        <v/>
      </c>
      <c r="D812" s="41" t="str">
        <f>IF(顧客!E810&lt;&gt;0,顧客!E810,"")</f>
        <v/>
      </c>
      <c r="E812" s="41" t="str">
        <f>IF(顧客!F810&lt;&gt;0,顧客!F810,"")</f>
        <v/>
      </c>
      <c r="F812" s="43" t="str">
        <f>IF(D812="","",SUMIF(見積D!ナンバーD,$D812,見積D!見積数D))</f>
        <v/>
      </c>
      <c r="G812" s="43" t="str">
        <f>IF(D812="","",SUMIF(実績D!ナンバー13D,$D812,実績D!見積数13D))</f>
        <v/>
      </c>
      <c r="H812" s="50" t="str">
        <f t="shared" si="37"/>
        <v/>
      </c>
      <c r="I812" s="58" t="str">
        <f t="shared" si="38"/>
        <v/>
      </c>
    </row>
    <row r="813" spans="1:9" x14ac:dyDescent="0.45">
      <c r="A813" s="44" t="str">
        <f t="shared" si="36"/>
        <v/>
      </c>
      <c r="B813" s="40" t="str">
        <f>IF(顧客!B811&lt;&gt;"",顧客!B811,"")</f>
        <v/>
      </c>
      <c r="C813" s="42" t="str">
        <f>IF(顧客!C811&lt;&gt;0,顧客!C811,"")</f>
        <v/>
      </c>
      <c r="D813" s="41" t="str">
        <f>IF(顧客!E811&lt;&gt;0,顧客!E811,"")</f>
        <v/>
      </c>
      <c r="E813" s="41" t="str">
        <f>IF(顧客!F811&lt;&gt;0,顧客!F811,"")</f>
        <v/>
      </c>
      <c r="F813" s="43" t="str">
        <f>IF(D813="","",SUMIF(見積D!ナンバーD,$D813,見積D!見積数D))</f>
        <v/>
      </c>
      <c r="G813" s="43" t="str">
        <f>IF(D813="","",SUMIF(実績D!ナンバー13D,$D813,実績D!見積数13D))</f>
        <v/>
      </c>
      <c r="H813" s="50" t="str">
        <f t="shared" si="37"/>
        <v/>
      </c>
      <c r="I813" s="58" t="str">
        <f t="shared" si="38"/>
        <v/>
      </c>
    </row>
    <row r="814" spans="1:9" x14ac:dyDescent="0.45">
      <c r="A814" s="44" t="str">
        <f t="shared" si="36"/>
        <v/>
      </c>
      <c r="B814" s="40" t="str">
        <f>IF(顧客!B812&lt;&gt;"",顧客!B812,"")</f>
        <v/>
      </c>
      <c r="C814" s="42" t="str">
        <f>IF(顧客!C812&lt;&gt;0,顧客!C812,"")</f>
        <v/>
      </c>
      <c r="D814" s="41" t="str">
        <f>IF(顧客!E812&lt;&gt;0,顧客!E812,"")</f>
        <v/>
      </c>
      <c r="E814" s="41" t="str">
        <f>IF(顧客!F812&lt;&gt;0,顧客!F812,"")</f>
        <v/>
      </c>
      <c r="F814" s="43" t="str">
        <f>IF(D814="","",SUMIF(見積D!ナンバーD,$D814,見積D!見積数D))</f>
        <v/>
      </c>
      <c r="G814" s="43" t="str">
        <f>IF(D814="","",SUMIF(実績D!ナンバー13D,$D814,実績D!見積数13D))</f>
        <v/>
      </c>
      <c r="H814" s="50" t="str">
        <f t="shared" si="37"/>
        <v/>
      </c>
      <c r="I814" s="58" t="str">
        <f t="shared" si="38"/>
        <v/>
      </c>
    </row>
    <row r="815" spans="1:9" x14ac:dyDescent="0.45">
      <c r="A815" s="44" t="str">
        <f t="shared" si="36"/>
        <v/>
      </c>
      <c r="B815" s="40" t="str">
        <f>IF(顧客!B813&lt;&gt;"",顧客!B813,"")</f>
        <v/>
      </c>
      <c r="C815" s="42" t="str">
        <f>IF(顧客!C813&lt;&gt;0,顧客!C813,"")</f>
        <v/>
      </c>
      <c r="D815" s="41" t="str">
        <f>IF(顧客!E813&lt;&gt;0,顧客!E813,"")</f>
        <v/>
      </c>
      <c r="E815" s="41" t="str">
        <f>IF(顧客!F813&lt;&gt;0,顧客!F813,"")</f>
        <v/>
      </c>
      <c r="F815" s="43" t="str">
        <f>IF(D815="","",SUMIF(見積D!ナンバーD,$D815,見積D!見積数D))</f>
        <v/>
      </c>
      <c r="G815" s="43" t="str">
        <f>IF(D815="","",SUMIF(実績D!ナンバー13D,$D815,実績D!見積数13D))</f>
        <v/>
      </c>
      <c r="H815" s="50" t="str">
        <f t="shared" si="37"/>
        <v/>
      </c>
      <c r="I815" s="58" t="str">
        <f t="shared" si="38"/>
        <v/>
      </c>
    </row>
    <row r="816" spans="1:9" x14ac:dyDescent="0.45">
      <c r="A816" s="44" t="str">
        <f t="shared" si="36"/>
        <v/>
      </c>
      <c r="B816" s="40" t="str">
        <f>IF(顧客!B814&lt;&gt;"",顧客!B814,"")</f>
        <v/>
      </c>
      <c r="C816" s="42" t="str">
        <f>IF(顧客!C814&lt;&gt;0,顧客!C814,"")</f>
        <v/>
      </c>
      <c r="D816" s="41" t="str">
        <f>IF(顧客!E814&lt;&gt;0,顧客!E814,"")</f>
        <v/>
      </c>
      <c r="E816" s="41" t="str">
        <f>IF(顧客!F814&lt;&gt;0,顧客!F814,"")</f>
        <v/>
      </c>
      <c r="F816" s="43" t="str">
        <f>IF(D816="","",SUMIF(見積D!ナンバーD,$D816,見積D!見積数D))</f>
        <v/>
      </c>
      <c r="G816" s="43" t="str">
        <f>IF(D816="","",SUMIF(実績D!ナンバー13D,$D816,実績D!見積数13D))</f>
        <v/>
      </c>
      <c r="H816" s="50" t="str">
        <f t="shared" si="37"/>
        <v/>
      </c>
      <c r="I816" s="58" t="str">
        <f t="shared" si="38"/>
        <v/>
      </c>
    </row>
    <row r="817" spans="1:9" x14ac:dyDescent="0.45">
      <c r="A817" s="44" t="str">
        <f t="shared" si="36"/>
        <v/>
      </c>
      <c r="B817" s="40" t="str">
        <f>IF(顧客!B815&lt;&gt;"",顧客!B815,"")</f>
        <v/>
      </c>
      <c r="C817" s="42" t="str">
        <f>IF(顧客!C815&lt;&gt;0,顧客!C815,"")</f>
        <v/>
      </c>
      <c r="D817" s="41" t="str">
        <f>IF(顧客!E815&lt;&gt;0,顧客!E815,"")</f>
        <v/>
      </c>
      <c r="E817" s="41" t="str">
        <f>IF(顧客!F815&lt;&gt;0,顧客!F815,"")</f>
        <v/>
      </c>
      <c r="F817" s="43" t="str">
        <f>IF(D817="","",SUMIF(見積D!ナンバーD,$D817,見積D!見積数D))</f>
        <v/>
      </c>
      <c r="G817" s="43" t="str">
        <f>IF(D817="","",SUMIF(実績D!ナンバー13D,$D817,実績D!見積数13D))</f>
        <v/>
      </c>
      <c r="H817" s="50" t="str">
        <f t="shared" si="37"/>
        <v/>
      </c>
      <c r="I817" s="58" t="str">
        <f t="shared" si="38"/>
        <v/>
      </c>
    </row>
    <row r="818" spans="1:9" x14ac:dyDescent="0.45">
      <c r="A818" s="44" t="str">
        <f t="shared" si="36"/>
        <v/>
      </c>
      <c r="B818" s="40" t="str">
        <f>IF(顧客!B816&lt;&gt;"",顧客!B816,"")</f>
        <v/>
      </c>
      <c r="C818" s="42" t="str">
        <f>IF(顧客!C816&lt;&gt;0,顧客!C816,"")</f>
        <v/>
      </c>
      <c r="D818" s="41" t="str">
        <f>IF(顧客!E816&lt;&gt;0,顧客!E816,"")</f>
        <v/>
      </c>
      <c r="E818" s="41" t="str">
        <f>IF(顧客!F816&lt;&gt;0,顧客!F816,"")</f>
        <v/>
      </c>
      <c r="F818" s="43" t="str">
        <f>IF(D818="","",SUMIF(見積D!ナンバーD,$D818,見積D!見積数D))</f>
        <v/>
      </c>
      <c r="G818" s="43" t="str">
        <f>IF(D818="","",SUMIF(実績D!ナンバー13D,$D818,実績D!見積数13D))</f>
        <v/>
      </c>
      <c r="H818" s="50" t="str">
        <f t="shared" si="37"/>
        <v/>
      </c>
      <c r="I818" s="58" t="str">
        <f t="shared" si="38"/>
        <v/>
      </c>
    </row>
    <row r="819" spans="1:9" x14ac:dyDescent="0.45">
      <c r="A819" s="44" t="str">
        <f t="shared" si="36"/>
        <v/>
      </c>
      <c r="B819" s="40" t="str">
        <f>IF(顧客!B817&lt;&gt;"",顧客!B817,"")</f>
        <v/>
      </c>
      <c r="C819" s="42" t="str">
        <f>IF(顧客!C817&lt;&gt;0,顧客!C817,"")</f>
        <v/>
      </c>
      <c r="D819" s="41" t="str">
        <f>IF(顧客!E817&lt;&gt;0,顧客!E817,"")</f>
        <v/>
      </c>
      <c r="E819" s="41" t="str">
        <f>IF(顧客!F817&lt;&gt;0,顧客!F817,"")</f>
        <v/>
      </c>
      <c r="F819" s="43" t="str">
        <f>IF(D819="","",SUMIF(見積D!ナンバーD,$D819,見積D!見積数D))</f>
        <v/>
      </c>
      <c r="G819" s="43" t="str">
        <f>IF(D819="","",SUMIF(実績D!ナンバー13D,$D819,実績D!見積数13D))</f>
        <v/>
      </c>
      <c r="H819" s="50" t="str">
        <f t="shared" si="37"/>
        <v/>
      </c>
      <c r="I819" s="58" t="str">
        <f t="shared" si="38"/>
        <v/>
      </c>
    </row>
    <row r="820" spans="1:9" x14ac:dyDescent="0.45">
      <c r="A820" s="44" t="str">
        <f t="shared" si="36"/>
        <v/>
      </c>
      <c r="B820" s="40" t="str">
        <f>IF(顧客!B818&lt;&gt;"",顧客!B818,"")</f>
        <v/>
      </c>
      <c r="C820" s="42" t="str">
        <f>IF(顧客!C818&lt;&gt;0,顧客!C818,"")</f>
        <v/>
      </c>
      <c r="D820" s="41" t="str">
        <f>IF(顧客!E818&lt;&gt;0,顧客!E818,"")</f>
        <v/>
      </c>
      <c r="E820" s="41" t="str">
        <f>IF(顧客!F818&lt;&gt;0,顧客!F818,"")</f>
        <v/>
      </c>
      <c r="F820" s="43" t="str">
        <f>IF(D820="","",SUMIF(見積D!ナンバーD,$D820,見積D!見積数D))</f>
        <v/>
      </c>
      <c r="G820" s="43" t="str">
        <f>IF(D820="","",SUMIF(実績D!ナンバー13D,$D820,実績D!見積数13D))</f>
        <v/>
      </c>
      <c r="H820" s="50" t="str">
        <f t="shared" si="37"/>
        <v/>
      </c>
      <c r="I820" s="58" t="str">
        <f t="shared" si="38"/>
        <v/>
      </c>
    </row>
    <row r="821" spans="1:9" x14ac:dyDescent="0.45">
      <c r="A821" s="44" t="str">
        <f t="shared" si="36"/>
        <v/>
      </c>
      <c r="B821" s="40" t="str">
        <f>IF(顧客!B819&lt;&gt;"",顧客!B819,"")</f>
        <v/>
      </c>
      <c r="C821" s="42" t="str">
        <f>IF(顧客!C819&lt;&gt;0,顧客!C819,"")</f>
        <v/>
      </c>
      <c r="D821" s="41" t="str">
        <f>IF(顧客!E819&lt;&gt;0,顧客!E819,"")</f>
        <v/>
      </c>
      <c r="E821" s="41" t="str">
        <f>IF(顧客!F819&lt;&gt;0,顧客!F819,"")</f>
        <v/>
      </c>
      <c r="F821" s="43" t="str">
        <f>IF(D821="","",SUMIF(見積D!ナンバーD,$D821,見積D!見積数D))</f>
        <v/>
      </c>
      <c r="G821" s="43" t="str">
        <f>IF(D821="","",SUMIF(実績D!ナンバー13D,$D821,実績D!見積数13D))</f>
        <v/>
      </c>
      <c r="H821" s="50" t="str">
        <f t="shared" si="37"/>
        <v/>
      </c>
      <c r="I821" s="58" t="str">
        <f t="shared" si="38"/>
        <v/>
      </c>
    </row>
    <row r="822" spans="1:9" x14ac:dyDescent="0.45">
      <c r="A822" s="44" t="str">
        <f t="shared" si="36"/>
        <v/>
      </c>
      <c r="B822" s="40" t="str">
        <f>IF(顧客!B820&lt;&gt;"",顧客!B820,"")</f>
        <v/>
      </c>
      <c r="C822" s="42" t="str">
        <f>IF(顧客!C820&lt;&gt;0,顧客!C820,"")</f>
        <v/>
      </c>
      <c r="D822" s="41" t="str">
        <f>IF(顧客!E820&lt;&gt;0,顧客!E820,"")</f>
        <v/>
      </c>
      <c r="E822" s="41" t="str">
        <f>IF(顧客!F820&lt;&gt;0,顧客!F820,"")</f>
        <v/>
      </c>
      <c r="F822" s="43" t="str">
        <f>IF(D822="","",SUMIF(見積D!ナンバーD,$D822,見積D!見積数D))</f>
        <v/>
      </c>
      <c r="G822" s="43" t="str">
        <f>IF(D822="","",SUMIF(実績D!ナンバー13D,$D822,実績D!見積数13D))</f>
        <v/>
      </c>
      <c r="H822" s="50" t="str">
        <f t="shared" si="37"/>
        <v/>
      </c>
      <c r="I822" s="58" t="str">
        <f t="shared" si="38"/>
        <v/>
      </c>
    </row>
    <row r="823" spans="1:9" x14ac:dyDescent="0.45">
      <c r="A823" s="44" t="str">
        <f t="shared" si="36"/>
        <v/>
      </c>
      <c r="B823" s="40" t="str">
        <f>IF(顧客!B821&lt;&gt;"",顧客!B821,"")</f>
        <v/>
      </c>
      <c r="C823" s="42" t="str">
        <f>IF(顧客!C821&lt;&gt;0,顧客!C821,"")</f>
        <v/>
      </c>
      <c r="D823" s="41" t="str">
        <f>IF(顧客!E821&lt;&gt;0,顧客!E821,"")</f>
        <v/>
      </c>
      <c r="E823" s="41" t="str">
        <f>IF(顧客!F821&lt;&gt;0,顧客!F821,"")</f>
        <v/>
      </c>
      <c r="F823" s="43" t="str">
        <f>IF(D823="","",SUMIF(見積D!ナンバーD,$D823,見積D!見積数D))</f>
        <v/>
      </c>
      <c r="G823" s="43" t="str">
        <f>IF(D823="","",SUMIF(実績D!ナンバー13D,$D823,実績D!見積数13D))</f>
        <v/>
      </c>
      <c r="H823" s="50" t="str">
        <f t="shared" si="37"/>
        <v/>
      </c>
      <c r="I823" s="58" t="str">
        <f t="shared" si="38"/>
        <v/>
      </c>
    </row>
    <row r="824" spans="1:9" x14ac:dyDescent="0.45">
      <c r="A824" s="44" t="str">
        <f t="shared" si="36"/>
        <v/>
      </c>
      <c r="B824" s="40" t="str">
        <f>IF(顧客!B822&lt;&gt;"",顧客!B822,"")</f>
        <v/>
      </c>
      <c r="C824" s="42" t="str">
        <f>IF(顧客!C822&lt;&gt;0,顧客!C822,"")</f>
        <v/>
      </c>
      <c r="D824" s="41" t="str">
        <f>IF(顧客!E822&lt;&gt;0,顧客!E822,"")</f>
        <v/>
      </c>
      <c r="E824" s="41" t="str">
        <f>IF(顧客!F822&lt;&gt;0,顧客!F822,"")</f>
        <v/>
      </c>
      <c r="F824" s="43" t="str">
        <f>IF(D824="","",SUMIF(見積D!ナンバーD,$D824,見積D!見積数D))</f>
        <v/>
      </c>
      <c r="G824" s="43" t="str">
        <f>IF(D824="","",SUMIF(実績D!ナンバー13D,$D824,実績D!見積数13D))</f>
        <v/>
      </c>
      <c r="H824" s="50" t="str">
        <f t="shared" si="37"/>
        <v/>
      </c>
      <c r="I824" s="58" t="str">
        <f t="shared" si="38"/>
        <v/>
      </c>
    </row>
    <row r="825" spans="1:9" x14ac:dyDescent="0.45">
      <c r="A825" s="44" t="str">
        <f t="shared" si="36"/>
        <v/>
      </c>
      <c r="B825" s="40" t="str">
        <f>IF(顧客!B823&lt;&gt;"",顧客!B823,"")</f>
        <v/>
      </c>
      <c r="C825" s="42" t="str">
        <f>IF(顧客!C823&lt;&gt;0,顧客!C823,"")</f>
        <v/>
      </c>
      <c r="D825" s="41" t="str">
        <f>IF(顧客!E823&lt;&gt;0,顧客!E823,"")</f>
        <v/>
      </c>
      <c r="E825" s="41" t="str">
        <f>IF(顧客!F823&lt;&gt;0,顧客!F823,"")</f>
        <v/>
      </c>
      <c r="F825" s="43" t="str">
        <f>IF(D825="","",SUMIF(見積D!ナンバーD,$D825,見積D!見積数D))</f>
        <v/>
      </c>
      <c r="G825" s="43" t="str">
        <f>IF(D825="","",SUMIF(実績D!ナンバー13D,$D825,実績D!見積数13D))</f>
        <v/>
      </c>
      <c r="H825" s="50" t="str">
        <f t="shared" si="37"/>
        <v/>
      </c>
      <c r="I825" s="58" t="str">
        <f t="shared" si="38"/>
        <v/>
      </c>
    </row>
    <row r="826" spans="1:9" x14ac:dyDescent="0.45">
      <c r="A826" s="44" t="str">
        <f t="shared" si="36"/>
        <v/>
      </c>
      <c r="B826" s="40" t="str">
        <f>IF(顧客!B824&lt;&gt;"",顧客!B824,"")</f>
        <v/>
      </c>
      <c r="C826" s="42" t="str">
        <f>IF(顧客!C824&lt;&gt;0,顧客!C824,"")</f>
        <v/>
      </c>
      <c r="D826" s="41" t="str">
        <f>IF(顧客!E824&lt;&gt;0,顧客!E824,"")</f>
        <v/>
      </c>
      <c r="E826" s="41" t="str">
        <f>IF(顧客!F824&lt;&gt;0,顧客!F824,"")</f>
        <v/>
      </c>
      <c r="F826" s="43" t="str">
        <f>IF(D826="","",SUMIF(見積D!ナンバーD,$D826,見積D!見積数D))</f>
        <v/>
      </c>
      <c r="G826" s="43" t="str">
        <f>IF(D826="","",SUMIF(実績D!ナンバー13D,$D826,実績D!見積数13D))</f>
        <v/>
      </c>
      <c r="H826" s="50" t="str">
        <f t="shared" si="37"/>
        <v/>
      </c>
      <c r="I826" s="58" t="str">
        <f t="shared" si="38"/>
        <v/>
      </c>
    </row>
    <row r="827" spans="1:9" x14ac:dyDescent="0.45">
      <c r="A827" s="44" t="str">
        <f t="shared" si="36"/>
        <v/>
      </c>
      <c r="B827" s="40" t="str">
        <f>IF(顧客!B825&lt;&gt;"",顧客!B825,"")</f>
        <v/>
      </c>
      <c r="C827" s="42" t="str">
        <f>IF(顧客!C825&lt;&gt;0,顧客!C825,"")</f>
        <v/>
      </c>
      <c r="D827" s="41" t="str">
        <f>IF(顧客!E825&lt;&gt;0,顧客!E825,"")</f>
        <v/>
      </c>
      <c r="E827" s="41" t="str">
        <f>IF(顧客!F825&lt;&gt;0,顧客!F825,"")</f>
        <v/>
      </c>
      <c r="F827" s="43" t="str">
        <f>IF(D827="","",SUMIF(見積D!ナンバーD,$D827,見積D!見積数D))</f>
        <v/>
      </c>
      <c r="G827" s="43" t="str">
        <f>IF(D827="","",SUMIF(実績D!ナンバー13D,$D827,実績D!見積数13D))</f>
        <v/>
      </c>
      <c r="H827" s="50" t="str">
        <f t="shared" si="37"/>
        <v/>
      </c>
      <c r="I827" s="58" t="str">
        <f t="shared" si="38"/>
        <v/>
      </c>
    </row>
    <row r="828" spans="1:9" x14ac:dyDescent="0.45">
      <c r="A828" s="44" t="str">
        <f t="shared" si="36"/>
        <v/>
      </c>
      <c r="B828" s="40" t="str">
        <f>IF(顧客!B826&lt;&gt;"",顧客!B826,"")</f>
        <v/>
      </c>
      <c r="C828" s="42" t="str">
        <f>IF(顧客!C826&lt;&gt;0,顧客!C826,"")</f>
        <v/>
      </c>
      <c r="D828" s="41" t="str">
        <f>IF(顧客!E826&lt;&gt;0,顧客!E826,"")</f>
        <v/>
      </c>
      <c r="E828" s="41" t="str">
        <f>IF(顧客!F826&lt;&gt;0,顧客!F826,"")</f>
        <v/>
      </c>
      <c r="F828" s="43" t="str">
        <f>IF(D828="","",SUMIF(見積D!ナンバーD,$D828,見積D!見積数D))</f>
        <v/>
      </c>
      <c r="G828" s="43" t="str">
        <f>IF(D828="","",SUMIF(実績D!ナンバー13D,$D828,実績D!見積数13D))</f>
        <v/>
      </c>
      <c r="H828" s="50" t="str">
        <f t="shared" si="37"/>
        <v/>
      </c>
      <c r="I828" s="58" t="str">
        <f t="shared" si="38"/>
        <v/>
      </c>
    </row>
    <row r="829" spans="1:9" x14ac:dyDescent="0.45">
      <c r="A829" s="44" t="str">
        <f t="shared" si="36"/>
        <v/>
      </c>
      <c r="B829" s="40" t="str">
        <f>IF(顧客!B827&lt;&gt;"",顧客!B827,"")</f>
        <v/>
      </c>
      <c r="C829" s="42" t="str">
        <f>IF(顧客!C827&lt;&gt;0,顧客!C827,"")</f>
        <v/>
      </c>
      <c r="D829" s="41" t="str">
        <f>IF(顧客!E827&lt;&gt;0,顧客!E827,"")</f>
        <v/>
      </c>
      <c r="E829" s="41" t="str">
        <f>IF(顧客!F827&lt;&gt;0,顧客!F827,"")</f>
        <v/>
      </c>
      <c r="F829" s="43" t="str">
        <f>IF(D829="","",SUMIF(見積D!ナンバーD,$D829,見積D!見積数D))</f>
        <v/>
      </c>
      <c r="G829" s="43" t="str">
        <f>IF(D829="","",SUMIF(実績D!ナンバー13D,$D829,実績D!見積数13D))</f>
        <v/>
      </c>
      <c r="H829" s="50" t="str">
        <f t="shared" si="37"/>
        <v/>
      </c>
      <c r="I829" s="58" t="str">
        <f t="shared" si="38"/>
        <v/>
      </c>
    </row>
    <row r="830" spans="1:9" x14ac:dyDescent="0.45">
      <c r="A830" s="44" t="str">
        <f t="shared" si="36"/>
        <v/>
      </c>
      <c r="B830" s="40" t="str">
        <f>IF(顧客!B828&lt;&gt;"",顧客!B828,"")</f>
        <v/>
      </c>
      <c r="C830" s="42" t="str">
        <f>IF(顧客!C828&lt;&gt;0,顧客!C828,"")</f>
        <v/>
      </c>
      <c r="D830" s="41" t="str">
        <f>IF(顧客!E828&lt;&gt;0,顧客!E828,"")</f>
        <v/>
      </c>
      <c r="E830" s="41" t="str">
        <f>IF(顧客!F828&lt;&gt;0,顧客!F828,"")</f>
        <v/>
      </c>
      <c r="F830" s="43" t="str">
        <f>IF(D830="","",SUMIF(見積D!ナンバーD,$D830,見積D!見積数D))</f>
        <v/>
      </c>
      <c r="G830" s="43" t="str">
        <f>IF(D830="","",SUMIF(実績D!ナンバー13D,$D830,実績D!見積数13D))</f>
        <v/>
      </c>
      <c r="H830" s="50" t="str">
        <f t="shared" si="37"/>
        <v/>
      </c>
      <c r="I830" s="58" t="str">
        <f t="shared" si="38"/>
        <v/>
      </c>
    </row>
    <row r="831" spans="1:9" x14ac:dyDescent="0.45">
      <c r="A831" s="44" t="str">
        <f t="shared" si="36"/>
        <v/>
      </c>
      <c r="B831" s="40" t="str">
        <f>IF(顧客!B829&lt;&gt;"",顧客!B829,"")</f>
        <v/>
      </c>
      <c r="C831" s="42" t="str">
        <f>IF(顧客!C829&lt;&gt;0,顧客!C829,"")</f>
        <v/>
      </c>
      <c r="D831" s="41" t="str">
        <f>IF(顧客!E829&lt;&gt;0,顧客!E829,"")</f>
        <v/>
      </c>
      <c r="E831" s="41" t="str">
        <f>IF(顧客!F829&lt;&gt;0,顧客!F829,"")</f>
        <v/>
      </c>
      <c r="F831" s="43" t="str">
        <f>IF(D831="","",SUMIF(見積D!ナンバーD,$D831,見積D!見積数D))</f>
        <v/>
      </c>
      <c r="G831" s="43" t="str">
        <f>IF(D831="","",SUMIF(実績D!ナンバー13D,$D831,実績D!見積数13D))</f>
        <v/>
      </c>
      <c r="H831" s="50" t="str">
        <f t="shared" si="37"/>
        <v/>
      </c>
      <c r="I831" s="58" t="str">
        <f t="shared" si="38"/>
        <v/>
      </c>
    </row>
    <row r="832" spans="1:9" x14ac:dyDescent="0.45">
      <c r="A832" s="44" t="str">
        <f t="shared" si="36"/>
        <v/>
      </c>
      <c r="B832" s="40" t="str">
        <f>IF(顧客!B830&lt;&gt;"",顧客!B830,"")</f>
        <v/>
      </c>
      <c r="C832" s="42" t="str">
        <f>IF(顧客!C830&lt;&gt;0,顧客!C830,"")</f>
        <v/>
      </c>
      <c r="D832" s="41" t="str">
        <f>IF(顧客!E830&lt;&gt;0,顧客!E830,"")</f>
        <v/>
      </c>
      <c r="E832" s="41" t="str">
        <f>IF(顧客!F830&lt;&gt;0,顧客!F830,"")</f>
        <v/>
      </c>
      <c r="F832" s="43" t="str">
        <f>IF(D832="","",SUMIF(見積D!ナンバーD,$D832,見積D!見積数D))</f>
        <v/>
      </c>
      <c r="G832" s="43" t="str">
        <f>IF(D832="","",SUMIF(実績D!ナンバー13D,$D832,実績D!見積数13D))</f>
        <v/>
      </c>
      <c r="H832" s="50" t="str">
        <f t="shared" si="37"/>
        <v/>
      </c>
      <c r="I832" s="58" t="str">
        <f t="shared" si="38"/>
        <v/>
      </c>
    </row>
    <row r="833" spans="1:9" x14ac:dyDescent="0.45">
      <c r="A833" s="44" t="str">
        <f t="shared" si="36"/>
        <v/>
      </c>
      <c r="B833" s="40" t="str">
        <f>IF(顧客!B831&lt;&gt;"",顧客!B831,"")</f>
        <v/>
      </c>
      <c r="C833" s="42" t="str">
        <f>IF(顧客!C831&lt;&gt;0,顧客!C831,"")</f>
        <v/>
      </c>
      <c r="D833" s="41" t="str">
        <f>IF(顧客!E831&lt;&gt;0,顧客!E831,"")</f>
        <v/>
      </c>
      <c r="E833" s="41" t="str">
        <f>IF(顧客!F831&lt;&gt;0,顧客!F831,"")</f>
        <v/>
      </c>
      <c r="F833" s="43" t="str">
        <f>IF(D833="","",SUMIF(見積D!ナンバーD,$D833,見積D!見積数D))</f>
        <v/>
      </c>
      <c r="G833" s="43" t="str">
        <f>IF(D833="","",SUMIF(実績D!ナンバー13D,$D833,実績D!見積数13D))</f>
        <v/>
      </c>
      <c r="H833" s="50" t="str">
        <f t="shared" si="37"/>
        <v/>
      </c>
      <c r="I833" s="58" t="str">
        <f t="shared" si="38"/>
        <v/>
      </c>
    </row>
    <row r="834" spans="1:9" x14ac:dyDescent="0.45">
      <c r="A834" s="44" t="str">
        <f t="shared" si="36"/>
        <v/>
      </c>
      <c r="B834" s="40" t="str">
        <f>IF(顧客!B832&lt;&gt;"",顧客!B832,"")</f>
        <v/>
      </c>
      <c r="C834" s="42" t="str">
        <f>IF(顧客!C832&lt;&gt;0,顧客!C832,"")</f>
        <v/>
      </c>
      <c r="D834" s="41" t="str">
        <f>IF(顧客!E832&lt;&gt;0,顧客!E832,"")</f>
        <v/>
      </c>
      <c r="E834" s="41" t="str">
        <f>IF(顧客!F832&lt;&gt;0,顧客!F832,"")</f>
        <v/>
      </c>
      <c r="F834" s="43" t="str">
        <f>IF(D834="","",SUMIF(見積D!ナンバーD,$D834,見積D!見積数D))</f>
        <v/>
      </c>
      <c r="G834" s="43" t="str">
        <f>IF(D834="","",SUMIF(実績D!ナンバー13D,$D834,実績D!見積数13D))</f>
        <v/>
      </c>
      <c r="H834" s="50" t="str">
        <f t="shared" si="37"/>
        <v/>
      </c>
      <c r="I834" s="58" t="str">
        <f t="shared" si="38"/>
        <v/>
      </c>
    </row>
    <row r="835" spans="1:9" x14ac:dyDescent="0.45">
      <c r="A835" s="44" t="str">
        <f t="shared" si="36"/>
        <v/>
      </c>
      <c r="B835" s="40" t="str">
        <f>IF(顧客!B833&lt;&gt;"",顧客!B833,"")</f>
        <v/>
      </c>
      <c r="C835" s="42" t="str">
        <f>IF(顧客!C833&lt;&gt;0,顧客!C833,"")</f>
        <v/>
      </c>
      <c r="D835" s="41" t="str">
        <f>IF(顧客!E833&lt;&gt;0,顧客!E833,"")</f>
        <v/>
      </c>
      <c r="E835" s="41" t="str">
        <f>IF(顧客!F833&lt;&gt;0,顧客!F833,"")</f>
        <v/>
      </c>
      <c r="F835" s="43" t="str">
        <f>IF(D835="","",SUMIF(見積D!ナンバーD,$D835,見積D!見積数D))</f>
        <v/>
      </c>
      <c r="G835" s="43" t="str">
        <f>IF(D835="","",SUMIF(実績D!ナンバー13D,$D835,実績D!見積数13D))</f>
        <v/>
      </c>
      <c r="H835" s="50" t="str">
        <f t="shared" si="37"/>
        <v/>
      </c>
      <c r="I835" s="58" t="str">
        <f t="shared" si="38"/>
        <v/>
      </c>
    </row>
    <row r="836" spans="1:9" x14ac:dyDescent="0.45">
      <c r="A836" s="44" t="str">
        <f t="shared" si="36"/>
        <v/>
      </c>
      <c r="B836" s="40" t="str">
        <f>IF(顧客!B834&lt;&gt;"",顧客!B834,"")</f>
        <v/>
      </c>
      <c r="C836" s="42" t="str">
        <f>IF(顧客!C834&lt;&gt;0,顧客!C834,"")</f>
        <v/>
      </c>
      <c r="D836" s="41" t="str">
        <f>IF(顧客!E834&lt;&gt;0,顧客!E834,"")</f>
        <v/>
      </c>
      <c r="E836" s="41" t="str">
        <f>IF(顧客!F834&lt;&gt;0,顧客!F834,"")</f>
        <v/>
      </c>
      <c r="F836" s="43" t="str">
        <f>IF(D836="","",SUMIF(見積D!ナンバーD,$D836,見積D!見積数D))</f>
        <v/>
      </c>
      <c r="G836" s="43" t="str">
        <f>IF(D836="","",SUMIF(実績D!ナンバー13D,$D836,実績D!見積数13D))</f>
        <v/>
      </c>
      <c r="H836" s="50" t="str">
        <f t="shared" si="37"/>
        <v/>
      </c>
      <c r="I836" s="58" t="str">
        <f t="shared" si="38"/>
        <v/>
      </c>
    </row>
    <row r="837" spans="1:9" x14ac:dyDescent="0.45">
      <c r="A837" s="44" t="str">
        <f t="shared" ref="A837:A900" si="39">IF(C837="","",A836+1)</f>
        <v/>
      </c>
      <c r="B837" s="40" t="str">
        <f>IF(顧客!B835&lt;&gt;"",顧客!B835,"")</f>
        <v/>
      </c>
      <c r="C837" s="42" t="str">
        <f>IF(顧客!C835&lt;&gt;0,顧客!C835,"")</f>
        <v/>
      </c>
      <c r="D837" s="41" t="str">
        <f>IF(顧客!E835&lt;&gt;0,顧客!E835,"")</f>
        <v/>
      </c>
      <c r="E837" s="41" t="str">
        <f>IF(顧客!F835&lt;&gt;0,顧客!F835,"")</f>
        <v/>
      </c>
      <c r="F837" s="43" t="str">
        <f>IF(D837="","",SUMIF(見積D!ナンバーD,$D837,見積D!見積数D))</f>
        <v/>
      </c>
      <c r="G837" s="43" t="str">
        <f>IF(D837="","",SUMIF(実績D!ナンバー13D,$D837,実績D!見積数13D))</f>
        <v/>
      </c>
      <c r="H837" s="50" t="str">
        <f t="shared" ref="H837:H900" si="40">IF(F837="","",IF(F837=0,"c",IF(G837&gt;0,I837,"b")))</f>
        <v/>
      </c>
      <c r="I837" s="58" t="str">
        <f t="shared" ref="I837:I900" si="41">IF(G837="","",IF(G837&gt;=12,"sa",IF(G837&gt;=6,"aa",IF(G837&gt;=2,"ba",IF(G837=1,"ca","")))))</f>
        <v/>
      </c>
    </row>
    <row r="838" spans="1:9" x14ac:dyDescent="0.45">
      <c r="A838" s="44" t="str">
        <f t="shared" si="39"/>
        <v/>
      </c>
      <c r="B838" s="40" t="str">
        <f>IF(顧客!B836&lt;&gt;"",顧客!B836,"")</f>
        <v/>
      </c>
      <c r="C838" s="42" t="str">
        <f>IF(顧客!C836&lt;&gt;0,顧客!C836,"")</f>
        <v/>
      </c>
      <c r="D838" s="41" t="str">
        <f>IF(顧客!E836&lt;&gt;0,顧客!E836,"")</f>
        <v/>
      </c>
      <c r="E838" s="41" t="str">
        <f>IF(顧客!F836&lt;&gt;0,顧客!F836,"")</f>
        <v/>
      </c>
      <c r="F838" s="43" t="str">
        <f>IF(D838="","",SUMIF(見積D!ナンバーD,$D838,見積D!見積数D))</f>
        <v/>
      </c>
      <c r="G838" s="43" t="str">
        <f>IF(D838="","",SUMIF(実績D!ナンバー13D,$D838,実績D!見積数13D))</f>
        <v/>
      </c>
      <c r="H838" s="50" t="str">
        <f t="shared" si="40"/>
        <v/>
      </c>
      <c r="I838" s="58" t="str">
        <f t="shared" si="41"/>
        <v/>
      </c>
    </row>
    <row r="839" spans="1:9" x14ac:dyDescent="0.45">
      <c r="A839" s="44" t="str">
        <f t="shared" si="39"/>
        <v/>
      </c>
      <c r="B839" s="40" t="str">
        <f>IF(顧客!B837&lt;&gt;"",顧客!B837,"")</f>
        <v/>
      </c>
      <c r="C839" s="42" t="str">
        <f>IF(顧客!C837&lt;&gt;0,顧客!C837,"")</f>
        <v/>
      </c>
      <c r="D839" s="41" t="str">
        <f>IF(顧客!E837&lt;&gt;0,顧客!E837,"")</f>
        <v/>
      </c>
      <c r="E839" s="41" t="str">
        <f>IF(顧客!F837&lt;&gt;0,顧客!F837,"")</f>
        <v/>
      </c>
      <c r="F839" s="43" t="str">
        <f>IF(D839="","",SUMIF(見積D!ナンバーD,$D839,見積D!見積数D))</f>
        <v/>
      </c>
      <c r="G839" s="43" t="str">
        <f>IF(D839="","",SUMIF(実績D!ナンバー13D,$D839,実績D!見積数13D))</f>
        <v/>
      </c>
      <c r="H839" s="50" t="str">
        <f t="shared" si="40"/>
        <v/>
      </c>
      <c r="I839" s="58" t="str">
        <f t="shared" si="41"/>
        <v/>
      </c>
    </row>
    <row r="840" spans="1:9" x14ac:dyDescent="0.45">
      <c r="A840" s="44" t="str">
        <f t="shared" si="39"/>
        <v/>
      </c>
      <c r="B840" s="40" t="str">
        <f>IF(顧客!B838&lt;&gt;"",顧客!B838,"")</f>
        <v/>
      </c>
      <c r="C840" s="42" t="str">
        <f>IF(顧客!C838&lt;&gt;0,顧客!C838,"")</f>
        <v/>
      </c>
      <c r="D840" s="41" t="str">
        <f>IF(顧客!E838&lt;&gt;0,顧客!E838,"")</f>
        <v/>
      </c>
      <c r="E840" s="41" t="str">
        <f>IF(顧客!F838&lt;&gt;0,顧客!F838,"")</f>
        <v/>
      </c>
      <c r="F840" s="43" t="str">
        <f>IF(D840="","",SUMIF(見積D!ナンバーD,$D840,見積D!見積数D))</f>
        <v/>
      </c>
      <c r="G840" s="43" t="str">
        <f>IF(D840="","",SUMIF(実績D!ナンバー13D,$D840,実績D!見積数13D))</f>
        <v/>
      </c>
      <c r="H840" s="50" t="str">
        <f t="shared" si="40"/>
        <v/>
      </c>
      <c r="I840" s="58" t="str">
        <f t="shared" si="41"/>
        <v/>
      </c>
    </row>
    <row r="841" spans="1:9" x14ac:dyDescent="0.45">
      <c r="A841" s="44" t="str">
        <f t="shared" si="39"/>
        <v/>
      </c>
      <c r="B841" s="40" t="str">
        <f>IF(顧客!B839&lt;&gt;"",顧客!B839,"")</f>
        <v/>
      </c>
      <c r="C841" s="42" t="str">
        <f>IF(顧客!C839&lt;&gt;0,顧客!C839,"")</f>
        <v/>
      </c>
      <c r="D841" s="41" t="str">
        <f>IF(顧客!E839&lt;&gt;0,顧客!E839,"")</f>
        <v/>
      </c>
      <c r="E841" s="41" t="str">
        <f>IF(顧客!F839&lt;&gt;0,顧客!F839,"")</f>
        <v/>
      </c>
      <c r="F841" s="43" t="str">
        <f>IF(D841="","",SUMIF(見積D!ナンバーD,$D841,見積D!見積数D))</f>
        <v/>
      </c>
      <c r="G841" s="43" t="str">
        <f>IF(D841="","",SUMIF(実績D!ナンバー13D,$D841,実績D!見積数13D))</f>
        <v/>
      </c>
      <c r="H841" s="50" t="str">
        <f t="shared" si="40"/>
        <v/>
      </c>
      <c r="I841" s="58" t="str">
        <f t="shared" si="41"/>
        <v/>
      </c>
    </row>
    <row r="842" spans="1:9" x14ac:dyDescent="0.45">
      <c r="A842" s="44" t="str">
        <f t="shared" si="39"/>
        <v/>
      </c>
      <c r="B842" s="40" t="str">
        <f>IF(顧客!B840&lt;&gt;"",顧客!B840,"")</f>
        <v/>
      </c>
      <c r="C842" s="42" t="str">
        <f>IF(顧客!C840&lt;&gt;0,顧客!C840,"")</f>
        <v/>
      </c>
      <c r="D842" s="41" t="str">
        <f>IF(顧客!E840&lt;&gt;0,顧客!E840,"")</f>
        <v/>
      </c>
      <c r="E842" s="41" t="str">
        <f>IF(顧客!F840&lt;&gt;0,顧客!F840,"")</f>
        <v/>
      </c>
      <c r="F842" s="43" t="str">
        <f>IF(D842="","",SUMIF(見積D!ナンバーD,$D842,見積D!見積数D))</f>
        <v/>
      </c>
      <c r="G842" s="43" t="str">
        <f>IF(D842="","",SUMIF(実績D!ナンバー13D,$D842,実績D!見積数13D))</f>
        <v/>
      </c>
      <c r="H842" s="50" t="str">
        <f t="shared" si="40"/>
        <v/>
      </c>
      <c r="I842" s="58" t="str">
        <f t="shared" si="41"/>
        <v/>
      </c>
    </row>
    <row r="843" spans="1:9" x14ac:dyDescent="0.45">
      <c r="A843" s="44" t="str">
        <f t="shared" si="39"/>
        <v/>
      </c>
      <c r="B843" s="40" t="str">
        <f>IF(顧客!B841&lt;&gt;"",顧客!B841,"")</f>
        <v/>
      </c>
      <c r="C843" s="42" t="str">
        <f>IF(顧客!C841&lt;&gt;0,顧客!C841,"")</f>
        <v/>
      </c>
      <c r="D843" s="41" t="str">
        <f>IF(顧客!E841&lt;&gt;0,顧客!E841,"")</f>
        <v/>
      </c>
      <c r="E843" s="41" t="str">
        <f>IF(顧客!F841&lt;&gt;0,顧客!F841,"")</f>
        <v/>
      </c>
      <c r="F843" s="43" t="str">
        <f>IF(D843="","",SUMIF(見積D!ナンバーD,$D843,見積D!見積数D))</f>
        <v/>
      </c>
      <c r="G843" s="43" t="str">
        <f>IF(D843="","",SUMIF(実績D!ナンバー13D,$D843,実績D!見積数13D))</f>
        <v/>
      </c>
      <c r="H843" s="50" t="str">
        <f t="shared" si="40"/>
        <v/>
      </c>
      <c r="I843" s="58" t="str">
        <f t="shared" si="41"/>
        <v/>
      </c>
    </row>
    <row r="844" spans="1:9" x14ac:dyDescent="0.45">
      <c r="A844" s="44" t="str">
        <f t="shared" si="39"/>
        <v/>
      </c>
      <c r="B844" s="40" t="str">
        <f>IF(顧客!B842&lt;&gt;"",顧客!B842,"")</f>
        <v/>
      </c>
      <c r="C844" s="42" t="str">
        <f>IF(顧客!C842&lt;&gt;0,顧客!C842,"")</f>
        <v/>
      </c>
      <c r="D844" s="41" t="str">
        <f>IF(顧客!E842&lt;&gt;0,顧客!E842,"")</f>
        <v/>
      </c>
      <c r="E844" s="41" t="str">
        <f>IF(顧客!F842&lt;&gt;0,顧客!F842,"")</f>
        <v/>
      </c>
      <c r="F844" s="43" t="str">
        <f>IF(D844="","",SUMIF(見積D!ナンバーD,$D844,見積D!見積数D))</f>
        <v/>
      </c>
      <c r="G844" s="43" t="str">
        <f>IF(D844="","",SUMIF(実績D!ナンバー13D,$D844,実績D!見積数13D))</f>
        <v/>
      </c>
      <c r="H844" s="50" t="str">
        <f t="shared" si="40"/>
        <v/>
      </c>
      <c r="I844" s="58" t="str">
        <f t="shared" si="41"/>
        <v/>
      </c>
    </row>
    <row r="845" spans="1:9" x14ac:dyDescent="0.45">
      <c r="A845" s="44" t="str">
        <f t="shared" si="39"/>
        <v/>
      </c>
      <c r="B845" s="40" t="str">
        <f>IF(顧客!B843&lt;&gt;"",顧客!B843,"")</f>
        <v/>
      </c>
      <c r="C845" s="42" t="str">
        <f>IF(顧客!C843&lt;&gt;0,顧客!C843,"")</f>
        <v/>
      </c>
      <c r="D845" s="41" t="str">
        <f>IF(顧客!E843&lt;&gt;0,顧客!E843,"")</f>
        <v/>
      </c>
      <c r="E845" s="41" t="str">
        <f>IF(顧客!F843&lt;&gt;0,顧客!F843,"")</f>
        <v/>
      </c>
      <c r="F845" s="43" t="str">
        <f>IF(D845="","",SUMIF(見積D!ナンバーD,$D845,見積D!見積数D))</f>
        <v/>
      </c>
      <c r="G845" s="43" t="str">
        <f>IF(D845="","",SUMIF(実績D!ナンバー13D,$D845,実績D!見積数13D))</f>
        <v/>
      </c>
      <c r="H845" s="50" t="str">
        <f t="shared" si="40"/>
        <v/>
      </c>
      <c r="I845" s="58" t="str">
        <f t="shared" si="41"/>
        <v/>
      </c>
    </row>
    <row r="846" spans="1:9" x14ac:dyDescent="0.45">
      <c r="A846" s="44" t="str">
        <f t="shared" si="39"/>
        <v/>
      </c>
      <c r="B846" s="40" t="str">
        <f>IF(顧客!B844&lt;&gt;"",顧客!B844,"")</f>
        <v/>
      </c>
      <c r="C846" s="42" t="str">
        <f>IF(顧客!C844&lt;&gt;0,顧客!C844,"")</f>
        <v/>
      </c>
      <c r="D846" s="41" t="str">
        <f>IF(顧客!E844&lt;&gt;0,顧客!E844,"")</f>
        <v/>
      </c>
      <c r="E846" s="41" t="str">
        <f>IF(顧客!F844&lt;&gt;0,顧客!F844,"")</f>
        <v/>
      </c>
      <c r="F846" s="43" t="str">
        <f>IF(D846="","",SUMIF(見積D!ナンバーD,$D846,見積D!見積数D))</f>
        <v/>
      </c>
      <c r="G846" s="43" t="str">
        <f>IF(D846="","",SUMIF(実績D!ナンバー13D,$D846,実績D!見積数13D))</f>
        <v/>
      </c>
      <c r="H846" s="50" t="str">
        <f t="shared" si="40"/>
        <v/>
      </c>
      <c r="I846" s="58" t="str">
        <f t="shared" si="41"/>
        <v/>
      </c>
    </row>
    <row r="847" spans="1:9" x14ac:dyDescent="0.45">
      <c r="A847" s="44" t="str">
        <f t="shared" si="39"/>
        <v/>
      </c>
      <c r="B847" s="40" t="str">
        <f>IF(顧客!B845&lt;&gt;"",顧客!B845,"")</f>
        <v/>
      </c>
      <c r="C847" s="42" t="str">
        <f>IF(顧客!C845&lt;&gt;0,顧客!C845,"")</f>
        <v/>
      </c>
      <c r="D847" s="41" t="str">
        <f>IF(顧客!E845&lt;&gt;0,顧客!E845,"")</f>
        <v/>
      </c>
      <c r="E847" s="41" t="str">
        <f>IF(顧客!F845&lt;&gt;0,顧客!F845,"")</f>
        <v/>
      </c>
      <c r="F847" s="43" t="str">
        <f>IF(D847="","",SUMIF(見積D!ナンバーD,$D847,見積D!見積数D))</f>
        <v/>
      </c>
      <c r="G847" s="43" t="str">
        <f>IF(D847="","",SUMIF(実績D!ナンバー13D,$D847,実績D!見積数13D))</f>
        <v/>
      </c>
      <c r="H847" s="50" t="str">
        <f t="shared" si="40"/>
        <v/>
      </c>
      <c r="I847" s="58" t="str">
        <f t="shared" si="41"/>
        <v/>
      </c>
    </row>
    <row r="848" spans="1:9" x14ac:dyDescent="0.45">
      <c r="A848" s="44" t="str">
        <f t="shared" si="39"/>
        <v/>
      </c>
      <c r="B848" s="40" t="str">
        <f>IF(顧客!B846&lt;&gt;"",顧客!B846,"")</f>
        <v/>
      </c>
      <c r="C848" s="42" t="str">
        <f>IF(顧客!C846&lt;&gt;0,顧客!C846,"")</f>
        <v/>
      </c>
      <c r="D848" s="41" t="str">
        <f>IF(顧客!E846&lt;&gt;0,顧客!E846,"")</f>
        <v/>
      </c>
      <c r="E848" s="41" t="str">
        <f>IF(顧客!F846&lt;&gt;0,顧客!F846,"")</f>
        <v/>
      </c>
      <c r="F848" s="43" t="str">
        <f>IF(D848="","",SUMIF(見積D!ナンバーD,$D848,見積D!見積数D))</f>
        <v/>
      </c>
      <c r="G848" s="43" t="str">
        <f>IF(D848="","",SUMIF(実績D!ナンバー13D,$D848,実績D!見積数13D))</f>
        <v/>
      </c>
      <c r="H848" s="50" t="str">
        <f t="shared" si="40"/>
        <v/>
      </c>
      <c r="I848" s="58" t="str">
        <f t="shared" si="41"/>
        <v/>
      </c>
    </row>
    <row r="849" spans="1:9" x14ac:dyDescent="0.45">
      <c r="A849" s="44" t="str">
        <f t="shared" si="39"/>
        <v/>
      </c>
      <c r="B849" s="40" t="str">
        <f>IF(顧客!B847&lt;&gt;"",顧客!B847,"")</f>
        <v/>
      </c>
      <c r="C849" s="42" t="str">
        <f>IF(顧客!C847&lt;&gt;0,顧客!C847,"")</f>
        <v/>
      </c>
      <c r="D849" s="41" t="str">
        <f>IF(顧客!E847&lt;&gt;0,顧客!E847,"")</f>
        <v/>
      </c>
      <c r="E849" s="41" t="str">
        <f>IF(顧客!F847&lt;&gt;0,顧客!F847,"")</f>
        <v/>
      </c>
      <c r="F849" s="43" t="str">
        <f>IF(D849="","",SUMIF(見積D!ナンバーD,$D849,見積D!見積数D))</f>
        <v/>
      </c>
      <c r="G849" s="43" t="str">
        <f>IF(D849="","",SUMIF(実績D!ナンバー13D,$D849,実績D!見積数13D))</f>
        <v/>
      </c>
      <c r="H849" s="50" t="str">
        <f t="shared" si="40"/>
        <v/>
      </c>
      <c r="I849" s="58" t="str">
        <f t="shared" si="41"/>
        <v/>
      </c>
    </row>
    <row r="850" spans="1:9" x14ac:dyDescent="0.45">
      <c r="A850" s="44" t="str">
        <f t="shared" si="39"/>
        <v/>
      </c>
      <c r="B850" s="40" t="str">
        <f>IF(顧客!B848&lt;&gt;"",顧客!B848,"")</f>
        <v/>
      </c>
      <c r="C850" s="42" t="str">
        <f>IF(顧客!C848&lt;&gt;0,顧客!C848,"")</f>
        <v/>
      </c>
      <c r="D850" s="41" t="str">
        <f>IF(顧客!E848&lt;&gt;0,顧客!E848,"")</f>
        <v/>
      </c>
      <c r="E850" s="41" t="str">
        <f>IF(顧客!F848&lt;&gt;0,顧客!F848,"")</f>
        <v/>
      </c>
      <c r="F850" s="43" t="str">
        <f>IF(D850="","",SUMIF(見積D!ナンバーD,$D850,見積D!見積数D))</f>
        <v/>
      </c>
      <c r="G850" s="43" t="str">
        <f>IF(D850="","",SUMIF(実績D!ナンバー13D,$D850,実績D!見積数13D))</f>
        <v/>
      </c>
      <c r="H850" s="50" t="str">
        <f t="shared" si="40"/>
        <v/>
      </c>
      <c r="I850" s="58" t="str">
        <f t="shared" si="41"/>
        <v/>
      </c>
    </row>
    <row r="851" spans="1:9" x14ac:dyDescent="0.45">
      <c r="A851" s="44" t="str">
        <f t="shared" si="39"/>
        <v/>
      </c>
      <c r="B851" s="40" t="str">
        <f>IF(顧客!B849&lt;&gt;"",顧客!B849,"")</f>
        <v/>
      </c>
      <c r="C851" s="42" t="str">
        <f>IF(顧客!C849&lt;&gt;0,顧客!C849,"")</f>
        <v/>
      </c>
      <c r="D851" s="41" t="str">
        <f>IF(顧客!E849&lt;&gt;0,顧客!E849,"")</f>
        <v/>
      </c>
      <c r="E851" s="41" t="str">
        <f>IF(顧客!F849&lt;&gt;0,顧客!F849,"")</f>
        <v/>
      </c>
      <c r="F851" s="43" t="str">
        <f>IF(D851="","",SUMIF(見積D!ナンバーD,$D851,見積D!見積数D))</f>
        <v/>
      </c>
      <c r="G851" s="43" t="str">
        <f>IF(D851="","",SUMIF(実績D!ナンバー13D,$D851,実績D!見積数13D))</f>
        <v/>
      </c>
      <c r="H851" s="50" t="str">
        <f t="shared" si="40"/>
        <v/>
      </c>
      <c r="I851" s="58" t="str">
        <f t="shared" si="41"/>
        <v/>
      </c>
    </row>
    <row r="852" spans="1:9" x14ac:dyDescent="0.45">
      <c r="A852" s="44" t="str">
        <f t="shared" si="39"/>
        <v/>
      </c>
      <c r="B852" s="40" t="str">
        <f>IF(顧客!B850&lt;&gt;"",顧客!B850,"")</f>
        <v/>
      </c>
      <c r="C852" s="42" t="str">
        <f>IF(顧客!C850&lt;&gt;0,顧客!C850,"")</f>
        <v/>
      </c>
      <c r="D852" s="41" t="str">
        <f>IF(顧客!E850&lt;&gt;0,顧客!E850,"")</f>
        <v/>
      </c>
      <c r="E852" s="41" t="str">
        <f>IF(顧客!F850&lt;&gt;0,顧客!F850,"")</f>
        <v/>
      </c>
      <c r="F852" s="43" t="str">
        <f>IF(D852="","",SUMIF(見積D!ナンバーD,$D852,見積D!見積数D))</f>
        <v/>
      </c>
      <c r="G852" s="43" t="str">
        <f>IF(D852="","",SUMIF(実績D!ナンバー13D,$D852,実績D!見積数13D))</f>
        <v/>
      </c>
      <c r="H852" s="50" t="str">
        <f t="shared" si="40"/>
        <v/>
      </c>
      <c r="I852" s="58" t="str">
        <f t="shared" si="41"/>
        <v/>
      </c>
    </row>
    <row r="853" spans="1:9" x14ac:dyDescent="0.45">
      <c r="A853" s="44" t="str">
        <f t="shared" si="39"/>
        <v/>
      </c>
      <c r="B853" s="40" t="str">
        <f>IF(顧客!B851&lt;&gt;"",顧客!B851,"")</f>
        <v/>
      </c>
      <c r="C853" s="42" t="str">
        <f>IF(顧客!C851&lt;&gt;0,顧客!C851,"")</f>
        <v/>
      </c>
      <c r="D853" s="41" t="str">
        <f>IF(顧客!E851&lt;&gt;0,顧客!E851,"")</f>
        <v/>
      </c>
      <c r="E853" s="41" t="str">
        <f>IF(顧客!F851&lt;&gt;0,顧客!F851,"")</f>
        <v/>
      </c>
      <c r="F853" s="43" t="str">
        <f>IF(D853="","",SUMIF(見積D!ナンバーD,$D853,見積D!見積数D))</f>
        <v/>
      </c>
      <c r="G853" s="43" t="str">
        <f>IF(D853="","",SUMIF(実績D!ナンバー13D,$D853,実績D!見積数13D))</f>
        <v/>
      </c>
      <c r="H853" s="50" t="str">
        <f t="shared" si="40"/>
        <v/>
      </c>
      <c r="I853" s="58" t="str">
        <f t="shared" si="41"/>
        <v/>
      </c>
    </row>
    <row r="854" spans="1:9" x14ac:dyDescent="0.45">
      <c r="A854" s="44" t="str">
        <f t="shared" si="39"/>
        <v/>
      </c>
      <c r="B854" s="40" t="str">
        <f>IF(顧客!B852&lt;&gt;"",顧客!B852,"")</f>
        <v/>
      </c>
      <c r="C854" s="42" t="str">
        <f>IF(顧客!C852&lt;&gt;0,顧客!C852,"")</f>
        <v/>
      </c>
      <c r="D854" s="41" t="str">
        <f>IF(顧客!E852&lt;&gt;0,顧客!E852,"")</f>
        <v/>
      </c>
      <c r="E854" s="41" t="str">
        <f>IF(顧客!F852&lt;&gt;0,顧客!F852,"")</f>
        <v/>
      </c>
      <c r="F854" s="43" t="str">
        <f>IF(D854="","",SUMIF(見積D!ナンバーD,$D854,見積D!見積数D))</f>
        <v/>
      </c>
      <c r="G854" s="43" t="str">
        <f>IF(D854="","",SUMIF(実績D!ナンバー13D,$D854,実績D!見積数13D))</f>
        <v/>
      </c>
      <c r="H854" s="50" t="str">
        <f t="shared" si="40"/>
        <v/>
      </c>
      <c r="I854" s="58" t="str">
        <f t="shared" si="41"/>
        <v/>
      </c>
    </row>
    <row r="855" spans="1:9" x14ac:dyDescent="0.45">
      <c r="A855" s="44" t="str">
        <f t="shared" si="39"/>
        <v/>
      </c>
      <c r="B855" s="40" t="str">
        <f>IF(顧客!B853&lt;&gt;"",顧客!B853,"")</f>
        <v/>
      </c>
      <c r="C855" s="42" t="str">
        <f>IF(顧客!C853&lt;&gt;0,顧客!C853,"")</f>
        <v/>
      </c>
      <c r="D855" s="41" t="str">
        <f>IF(顧客!E853&lt;&gt;0,顧客!E853,"")</f>
        <v/>
      </c>
      <c r="E855" s="41" t="str">
        <f>IF(顧客!F853&lt;&gt;0,顧客!F853,"")</f>
        <v/>
      </c>
      <c r="F855" s="43" t="str">
        <f>IF(D855="","",SUMIF(見積D!ナンバーD,$D855,見積D!見積数D))</f>
        <v/>
      </c>
      <c r="G855" s="43" t="str">
        <f>IF(D855="","",SUMIF(実績D!ナンバー13D,$D855,実績D!見積数13D))</f>
        <v/>
      </c>
      <c r="H855" s="50" t="str">
        <f t="shared" si="40"/>
        <v/>
      </c>
      <c r="I855" s="58" t="str">
        <f t="shared" si="41"/>
        <v/>
      </c>
    </row>
    <row r="856" spans="1:9" x14ac:dyDescent="0.45">
      <c r="A856" s="44" t="str">
        <f t="shared" si="39"/>
        <v/>
      </c>
      <c r="B856" s="40" t="str">
        <f>IF(顧客!B854&lt;&gt;"",顧客!B854,"")</f>
        <v/>
      </c>
      <c r="C856" s="42" t="str">
        <f>IF(顧客!C854&lt;&gt;0,顧客!C854,"")</f>
        <v/>
      </c>
      <c r="D856" s="41" t="str">
        <f>IF(顧客!E854&lt;&gt;0,顧客!E854,"")</f>
        <v/>
      </c>
      <c r="E856" s="41" t="str">
        <f>IF(顧客!F854&lt;&gt;0,顧客!F854,"")</f>
        <v/>
      </c>
      <c r="F856" s="43" t="str">
        <f>IF(D856="","",SUMIF(見積D!ナンバーD,$D856,見積D!見積数D))</f>
        <v/>
      </c>
      <c r="G856" s="43" t="str">
        <f>IF(D856="","",SUMIF(実績D!ナンバー13D,$D856,実績D!見積数13D))</f>
        <v/>
      </c>
      <c r="H856" s="50" t="str">
        <f t="shared" si="40"/>
        <v/>
      </c>
      <c r="I856" s="58" t="str">
        <f t="shared" si="41"/>
        <v/>
      </c>
    </row>
    <row r="857" spans="1:9" x14ac:dyDescent="0.45">
      <c r="A857" s="44" t="str">
        <f t="shared" si="39"/>
        <v/>
      </c>
      <c r="B857" s="40" t="str">
        <f>IF(顧客!B855&lt;&gt;"",顧客!B855,"")</f>
        <v/>
      </c>
      <c r="C857" s="42" t="str">
        <f>IF(顧客!C855&lt;&gt;0,顧客!C855,"")</f>
        <v/>
      </c>
      <c r="D857" s="41" t="str">
        <f>IF(顧客!E855&lt;&gt;0,顧客!E855,"")</f>
        <v/>
      </c>
      <c r="E857" s="41" t="str">
        <f>IF(顧客!F855&lt;&gt;0,顧客!F855,"")</f>
        <v/>
      </c>
      <c r="F857" s="43" t="str">
        <f>IF(D857="","",SUMIF(見積D!ナンバーD,$D857,見積D!見積数D))</f>
        <v/>
      </c>
      <c r="G857" s="43" t="str">
        <f>IF(D857="","",SUMIF(実績D!ナンバー13D,$D857,実績D!見積数13D))</f>
        <v/>
      </c>
      <c r="H857" s="50" t="str">
        <f t="shared" si="40"/>
        <v/>
      </c>
      <c r="I857" s="58" t="str">
        <f t="shared" si="41"/>
        <v/>
      </c>
    </row>
    <row r="858" spans="1:9" x14ac:dyDescent="0.45">
      <c r="A858" s="44" t="str">
        <f t="shared" si="39"/>
        <v/>
      </c>
      <c r="B858" s="40" t="str">
        <f>IF(顧客!B856&lt;&gt;"",顧客!B856,"")</f>
        <v/>
      </c>
      <c r="C858" s="42" t="str">
        <f>IF(顧客!C856&lt;&gt;0,顧客!C856,"")</f>
        <v/>
      </c>
      <c r="D858" s="41" t="str">
        <f>IF(顧客!E856&lt;&gt;0,顧客!E856,"")</f>
        <v/>
      </c>
      <c r="E858" s="41" t="str">
        <f>IF(顧客!F856&lt;&gt;0,顧客!F856,"")</f>
        <v/>
      </c>
      <c r="F858" s="43" t="str">
        <f>IF(D858="","",SUMIF(見積D!ナンバーD,$D858,見積D!見積数D))</f>
        <v/>
      </c>
      <c r="G858" s="43" t="str">
        <f>IF(D858="","",SUMIF(実績D!ナンバー13D,$D858,実績D!見積数13D))</f>
        <v/>
      </c>
      <c r="H858" s="50" t="str">
        <f t="shared" si="40"/>
        <v/>
      </c>
      <c r="I858" s="58" t="str">
        <f t="shared" si="41"/>
        <v/>
      </c>
    </row>
    <row r="859" spans="1:9" x14ac:dyDescent="0.45">
      <c r="A859" s="44" t="str">
        <f t="shared" si="39"/>
        <v/>
      </c>
      <c r="B859" s="40" t="str">
        <f>IF(顧客!B857&lt;&gt;"",顧客!B857,"")</f>
        <v/>
      </c>
      <c r="C859" s="42" t="str">
        <f>IF(顧客!C857&lt;&gt;0,顧客!C857,"")</f>
        <v/>
      </c>
      <c r="D859" s="41" t="str">
        <f>IF(顧客!E857&lt;&gt;0,顧客!E857,"")</f>
        <v/>
      </c>
      <c r="E859" s="41" t="str">
        <f>IF(顧客!F857&lt;&gt;0,顧客!F857,"")</f>
        <v/>
      </c>
      <c r="F859" s="43" t="str">
        <f>IF(D859="","",SUMIF(見積D!ナンバーD,$D859,見積D!見積数D))</f>
        <v/>
      </c>
      <c r="G859" s="43" t="str">
        <f>IF(D859="","",SUMIF(実績D!ナンバー13D,$D859,実績D!見積数13D))</f>
        <v/>
      </c>
      <c r="H859" s="50" t="str">
        <f t="shared" si="40"/>
        <v/>
      </c>
      <c r="I859" s="58" t="str">
        <f t="shared" si="41"/>
        <v/>
      </c>
    </row>
    <row r="860" spans="1:9" x14ac:dyDescent="0.45">
      <c r="A860" s="44" t="str">
        <f t="shared" si="39"/>
        <v/>
      </c>
      <c r="B860" s="40" t="str">
        <f>IF(顧客!B858&lt;&gt;"",顧客!B858,"")</f>
        <v/>
      </c>
      <c r="C860" s="42" t="str">
        <f>IF(顧客!C858&lt;&gt;0,顧客!C858,"")</f>
        <v/>
      </c>
      <c r="D860" s="41" t="str">
        <f>IF(顧客!E858&lt;&gt;0,顧客!E858,"")</f>
        <v/>
      </c>
      <c r="E860" s="41" t="str">
        <f>IF(顧客!F858&lt;&gt;0,顧客!F858,"")</f>
        <v/>
      </c>
      <c r="F860" s="43" t="str">
        <f>IF(D860="","",SUMIF(見積D!ナンバーD,$D860,見積D!見積数D))</f>
        <v/>
      </c>
      <c r="G860" s="43" t="str">
        <f>IF(D860="","",SUMIF(実績D!ナンバー13D,$D860,実績D!見積数13D))</f>
        <v/>
      </c>
      <c r="H860" s="50" t="str">
        <f t="shared" si="40"/>
        <v/>
      </c>
      <c r="I860" s="58" t="str">
        <f t="shared" si="41"/>
        <v/>
      </c>
    </row>
    <row r="861" spans="1:9" x14ac:dyDescent="0.45">
      <c r="A861" s="44" t="str">
        <f t="shared" si="39"/>
        <v/>
      </c>
      <c r="B861" s="40" t="str">
        <f>IF(顧客!B859&lt;&gt;"",顧客!B859,"")</f>
        <v/>
      </c>
      <c r="C861" s="42" t="str">
        <f>IF(顧客!C859&lt;&gt;0,顧客!C859,"")</f>
        <v/>
      </c>
      <c r="D861" s="41" t="str">
        <f>IF(顧客!E859&lt;&gt;0,顧客!E859,"")</f>
        <v/>
      </c>
      <c r="E861" s="41" t="str">
        <f>IF(顧客!F859&lt;&gt;0,顧客!F859,"")</f>
        <v/>
      </c>
      <c r="F861" s="43" t="str">
        <f>IF(D861="","",SUMIF(見積D!ナンバーD,$D861,見積D!見積数D))</f>
        <v/>
      </c>
      <c r="G861" s="43" t="str">
        <f>IF(D861="","",SUMIF(実績D!ナンバー13D,$D861,実績D!見積数13D))</f>
        <v/>
      </c>
      <c r="H861" s="50" t="str">
        <f t="shared" si="40"/>
        <v/>
      </c>
      <c r="I861" s="58" t="str">
        <f t="shared" si="41"/>
        <v/>
      </c>
    </row>
    <row r="862" spans="1:9" x14ac:dyDescent="0.45">
      <c r="A862" s="44" t="str">
        <f t="shared" si="39"/>
        <v/>
      </c>
      <c r="B862" s="40" t="str">
        <f>IF(顧客!B860&lt;&gt;"",顧客!B860,"")</f>
        <v/>
      </c>
      <c r="C862" s="42" t="str">
        <f>IF(顧客!C860&lt;&gt;0,顧客!C860,"")</f>
        <v/>
      </c>
      <c r="D862" s="41" t="str">
        <f>IF(顧客!E860&lt;&gt;0,顧客!E860,"")</f>
        <v/>
      </c>
      <c r="E862" s="41" t="str">
        <f>IF(顧客!F860&lt;&gt;0,顧客!F860,"")</f>
        <v/>
      </c>
      <c r="F862" s="43" t="str">
        <f>IF(D862="","",SUMIF(見積D!ナンバーD,$D862,見積D!見積数D))</f>
        <v/>
      </c>
      <c r="G862" s="43" t="str">
        <f>IF(D862="","",SUMIF(実績D!ナンバー13D,$D862,実績D!見積数13D))</f>
        <v/>
      </c>
      <c r="H862" s="50" t="str">
        <f t="shared" si="40"/>
        <v/>
      </c>
      <c r="I862" s="58" t="str">
        <f t="shared" si="41"/>
        <v/>
      </c>
    </row>
    <row r="863" spans="1:9" x14ac:dyDescent="0.45">
      <c r="A863" s="44" t="str">
        <f t="shared" si="39"/>
        <v/>
      </c>
      <c r="B863" s="40" t="str">
        <f>IF(顧客!B861&lt;&gt;"",顧客!B861,"")</f>
        <v/>
      </c>
      <c r="C863" s="42" t="str">
        <f>IF(顧客!C861&lt;&gt;0,顧客!C861,"")</f>
        <v/>
      </c>
      <c r="D863" s="41" t="str">
        <f>IF(顧客!E861&lt;&gt;0,顧客!E861,"")</f>
        <v/>
      </c>
      <c r="E863" s="41" t="str">
        <f>IF(顧客!F861&lt;&gt;0,顧客!F861,"")</f>
        <v/>
      </c>
      <c r="F863" s="43" t="str">
        <f>IF(D863="","",SUMIF(見積D!ナンバーD,$D863,見積D!見積数D))</f>
        <v/>
      </c>
      <c r="G863" s="43" t="str">
        <f>IF(D863="","",SUMIF(実績D!ナンバー13D,$D863,実績D!見積数13D))</f>
        <v/>
      </c>
      <c r="H863" s="50" t="str">
        <f t="shared" si="40"/>
        <v/>
      </c>
      <c r="I863" s="58" t="str">
        <f t="shared" si="41"/>
        <v/>
      </c>
    </row>
    <row r="864" spans="1:9" x14ac:dyDescent="0.45">
      <c r="A864" s="44" t="str">
        <f t="shared" si="39"/>
        <v/>
      </c>
      <c r="B864" s="40" t="str">
        <f>IF(顧客!B862&lt;&gt;"",顧客!B862,"")</f>
        <v/>
      </c>
      <c r="C864" s="42" t="str">
        <f>IF(顧客!C862&lt;&gt;0,顧客!C862,"")</f>
        <v/>
      </c>
      <c r="D864" s="41" t="str">
        <f>IF(顧客!E862&lt;&gt;0,顧客!E862,"")</f>
        <v/>
      </c>
      <c r="E864" s="41" t="str">
        <f>IF(顧客!F862&lt;&gt;0,顧客!F862,"")</f>
        <v/>
      </c>
      <c r="F864" s="43" t="str">
        <f>IF(D864="","",SUMIF(見積D!ナンバーD,$D864,見積D!見積数D))</f>
        <v/>
      </c>
      <c r="G864" s="43" t="str">
        <f>IF(D864="","",SUMIF(実績D!ナンバー13D,$D864,実績D!見積数13D))</f>
        <v/>
      </c>
      <c r="H864" s="50" t="str">
        <f t="shared" si="40"/>
        <v/>
      </c>
      <c r="I864" s="58" t="str">
        <f t="shared" si="41"/>
        <v/>
      </c>
    </row>
    <row r="865" spans="1:9" x14ac:dyDescent="0.45">
      <c r="A865" s="44" t="str">
        <f t="shared" si="39"/>
        <v/>
      </c>
      <c r="B865" s="40" t="str">
        <f>IF(顧客!B863&lt;&gt;"",顧客!B863,"")</f>
        <v/>
      </c>
      <c r="C865" s="42" t="str">
        <f>IF(顧客!C863&lt;&gt;0,顧客!C863,"")</f>
        <v/>
      </c>
      <c r="D865" s="41" t="str">
        <f>IF(顧客!E863&lt;&gt;0,顧客!E863,"")</f>
        <v/>
      </c>
      <c r="E865" s="41" t="str">
        <f>IF(顧客!F863&lt;&gt;0,顧客!F863,"")</f>
        <v/>
      </c>
      <c r="F865" s="43" t="str">
        <f>IF(D865="","",SUMIF(見積D!ナンバーD,$D865,見積D!見積数D))</f>
        <v/>
      </c>
      <c r="G865" s="43" t="str">
        <f>IF(D865="","",SUMIF(実績D!ナンバー13D,$D865,実績D!見積数13D))</f>
        <v/>
      </c>
      <c r="H865" s="50" t="str">
        <f t="shared" si="40"/>
        <v/>
      </c>
      <c r="I865" s="58" t="str">
        <f t="shared" si="41"/>
        <v/>
      </c>
    </row>
    <row r="866" spans="1:9" x14ac:dyDescent="0.45">
      <c r="A866" s="44" t="str">
        <f t="shared" si="39"/>
        <v/>
      </c>
      <c r="B866" s="40" t="str">
        <f>IF(顧客!B864&lt;&gt;"",顧客!B864,"")</f>
        <v/>
      </c>
      <c r="C866" s="42" t="str">
        <f>IF(顧客!C864&lt;&gt;0,顧客!C864,"")</f>
        <v/>
      </c>
      <c r="D866" s="41" t="str">
        <f>IF(顧客!E864&lt;&gt;0,顧客!E864,"")</f>
        <v/>
      </c>
      <c r="E866" s="41" t="str">
        <f>IF(顧客!F864&lt;&gt;0,顧客!F864,"")</f>
        <v/>
      </c>
      <c r="F866" s="43" t="str">
        <f>IF(D866="","",SUMIF(見積D!ナンバーD,$D866,見積D!見積数D))</f>
        <v/>
      </c>
      <c r="G866" s="43" t="str">
        <f>IF(D866="","",SUMIF(実績D!ナンバー13D,$D866,実績D!見積数13D))</f>
        <v/>
      </c>
      <c r="H866" s="50" t="str">
        <f t="shared" si="40"/>
        <v/>
      </c>
      <c r="I866" s="58" t="str">
        <f t="shared" si="41"/>
        <v/>
      </c>
    </row>
    <row r="867" spans="1:9" x14ac:dyDescent="0.45">
      <c r="A867" s="44" t="str">
        <f t="shared" si="39"/>
        <v/>
      </c>
      <c r="B867" s="40" t="str">
        <f>IF(顧客!B865&lt;&gt;"",顧客!B865,"")</f>
        <v/>
      </c>
      <c r="C867" s="42" t="str">
        <f>IF(顧客!C865&lt;&gt;0,顧客!C865,"")</f>
        <v/>
      </c>
      <c r="D867" s="41" t="str">
        <f>IF(顧客!E865&lt;&gt;0,顧客!E865,"")</f>
        <v/>
      </c>
      <c r="E867" s="41" t="str">
        <f>IF(顧客!F865&lt;&gt;0,顧客!F865,"")</f>
        <v/>
      </c>
      <c r="F867" s="43" t="str">
        <f>IF(D867="","",SUMIF(見積D!ナンバーD,$D867,見積D!見積数D))</f>
        <v/>
      </c>
      <c r="G867" s="43" t="str">
        <f>IF(D867="","",SUMIF(実績D!ナンバー13D,$D867,実績D!見積数13D))</f>
        <v/>
      </c>
      <c r="H867" s="50" t="str">
        <f t="shared" si="40"/>
        <v/>
      </c>
      <c r="I867" s="58" t="str">
        <f t="shared" si="41"/>
        <v/>
      </c>
    </row>
    <row r="868" spans="1:9" x14ac:dyDescent="0.45">
      <c r="A868" s="44" t="str">
        <f t="shared" si="39"/>
        <v/>
      </c>
      <c r="B868" s="40" t="str">
        <f>IF(顧客!B866&lt;&gt;"",顧客!B866,"")</f>
        <v/>
      </c>
      <c r="C868" s="42" t="str">
        <f>IF(顧客!C866&lt;&gt;0,顧客!C866,"")</f>
        <v/>
      </c>
      <c r="D868" s="41" t="str">
        <f>IF(顧客!E866&lt;&gt;0,顧客!E866,"")</f>
        <v/>
      </c>
      <c r="E868" s="41" t="str">
        <f>IF(顧客!F866&lt;&gt;0,顧客!F866,"")</f>
        <v/>
      </c>
      <c r="F868" s="43" t="str">
        <f>IF(D868="","",SUMIF(見積D!ナンバーD,$D868,見積D!見積数D))</f>
        <v/>
      </c>
      <c r="G868" s="43" t="str">
        <f>IF(D868="","",SUMIF(実績D!ナンバー13D,$D868,実績D!見積数13D))</f>
        <v/>
      </c>
      <c r="H868" s="50" t="str">
        <f t="shared" si="40"/>
        <v/>
      </c>
      <c r="I868" s="58" t="str">
        <f t="shared" si="41"/>
        <v/>
      </c>
    </row>
    <row r="869" spans="1:9" x14ac:dyDescent="0.45">
      <c r="A869" s="44" t="str">
        <f t="shared" si="39"/>
        <v/>
      </c>
      <c r="B869" s="40" t="str">
        <f>IF(顧客!B867&lt;&gt;"",顧客!B867,"")</f>
        <v/>
      </c>
      <c r="C869" s="42" t="str">
        <f>IF(顧客!C867&lt;&gt;0,顧客!C867,"")</f>
        <v/>
      </c>
      <c r="D869" s="41" t="str">
        <f>IF(顧客!E867&lt;&gt;0,顧客!E867,"")</f>
        <v/>
      </c>
      <c r="E869" s="41" t="str">
        <f>IF(顧客!F867&lt;&gt;0,顧客!F867,"")</f>
        <v/>
      </c>
      <c r="F869" s="43" t="str">
        <f>IF(D869="","",SUMIF(見積D!ナンバーD,$D869,見積D!見積数D))</f>
        <v/>
      </c>
      <c r="G869" s="43" t="str">
        <f>IF(D869="","",SUMIF(実績D!ナンバー13D,$D869,実績D!見積数13D))</f>
        <v/>
      </c>
      <c r="H869" s="50" t="str">
        <f t="shared" si="40"/>
        <v/>
      </c>
      <c r="I869" s="58" t="str">
        <f t="shared" si="41"/>
        <v/>
      </c>
    </row>
    <row r="870" spans="1:9" x14ac:dyDescent="0.45">
      <c r="A870" s="44" t="str">
        <f t="shared" si="39"/>
        <v/>
      </c>
      <c r="B870" s="40" t="str">
        <f>IF(顧客!B868&lt;&gt;"",顧客!B868,"")</f>
        <v/>
      </c>
      <c r="C870" s="42" t="str">
        <f>IF(顧客!C868&lt;&gt;0,顧客!C868,"")</f>
        <v/>
      </c>
      <c r="D870" s="41" t="str">
        <f>IF(顧客!E868&lt;&gt;0,顧客!E868,"")</f>
        <v/>
      </c>
      <c r="E870" s="41" t="str">
        <f>IF(顧客!F868&lt;&gt;0,顧客!F868,"")</f>
        <v/>
      </c>
      <c r="F870" s="43" t="str">
        <f>IF(D870="","",SUMIF(見積D!ナンバーD,$D870,見積D!見積数D))</f>
        <v/>
      </c>
      <c r="G870" s="43" t="str">
        <f>IF(D870="","",SUMIF(実績D!ナンバー13D,$D870,実績D!見積数13D))</f>
        <v/>
      </c>
      <c r="H870" s="50" t="str">
        <f t="shared" si="40"/>
        <v/>
      </c>
      <c r="I870" s="58" t="str">
        <f t="shared" si="41"/>
        <v/>
      </c>
    </row>
    <row r="871" spans="1:9" x14ac:dyDescent="0.45">
      <c r="A871" s="44" t="str">
        <f t="shared" si="39"/>
        <v/>
      </c>
      <c r="B871" s="40" t="str">
        <f>IF(顧客!B869&lt;&gt;"",顧客!B869,"")</f>
        <v/>
      </c>
      <c r="C871" s="42" t="str">
        <f>IF(顧客!C869&lt;&gt;0,顧客!C869,"")</f>
        <v/>
      </c>
      <c r="D871" s="41" t="str">
        <f>IF(顧客!E869&lt;&gt;0,顧客!E869,"")</f>
        <v/>
      </c>
      <c r="E871" s="41" t="str">
        <f>IF(顧客!F869&lt;&gt;0,顧客!F869,"")</f>
        <v/>
      </c>
      <c r="F871" s="43" t="str">
        <f>IF(D871="","",SUMIF(見積D!ナンバーD,$D871,見積D!見積数D))</f>
        <v/>
      </c>
      <c r="G871" s="43" t="str">
        <f>IF(D871="","",SUMIF(実績D!ナンバー13D,$D871,実績D!見積数13D))</f>
        <v/>
      </c>
      <c r="H871" s="50" t="str">
        <f t="shared" si="40"/>
        <v/>
      </c>
      <c r="I871" s="58" t="str">
        <f t="shared" si="41"/>
        <v/>
      </c>
    </row>
    <row r="872" spans="1:9" x14ac:dyDescent="0.45">
      <c r="A872" s="44" t="str">
        <f t="shared" si="39"/>
        <v/>
      </c>
      <c r="B872" s="40" t="str">
        <f>IF(顧客!B870&lt;&gt;"",顧客!B870,"")</f>
        <v/>
      </c>
      <c r="C872" s="42" t="str">
        <f>IF(顧客!C870&lt;&gt;0,顧客!C870,"")</f>
        <v/>
      </c>
      <c r="D872" s="41" t="str">
        <f>IF(顧客!E870&lt;&gt;0,顧客!E870,"")</f>
        <v/>
      </c>
      <c r="E872" s="41" t="str">
        <f>IF(顧客!F870&lt;&gt;0,顧客!F870,"")</f>
        <v/>
      </c>
      <c r="F872" s="43" t="str">
        <f>IF(D872="","",SUMIF(見積D!ナンバーD,$D872,見積D!見積数D))</f>
        <v/>
      </c>
      <c r="G872" s="43" t="str">
        <f>IF(D872="","",SUMIF(実績D!ナンバー13D,$D872,実績D!見積数13D))</f>
        <v/>
      </c>
      <c r="H872" s="50" t="str">
        <f t="shared" si="40"/>
        <v/>
      </c>
      <c r="I872" s="58" t="str">
        <f t="shared" si="41"/>
        <v/>
      </c>
    </row>
    <row r="873" spans="1:9" x14ac:dyDescent="0.45">
      <c r="A873" s="44" t="str">
        <f t="shared" si="39"/>
        <v/>
      </c>
      <c r="B873" s="40" t="str">
        <f>IF(顧客!B871&lt;&gt;"",顧客!B871,"")</f>
        <v/>
      </c>
      <c r="C873" s="42" t="str">
        <f>IF(顧客!C871&lt;&gt;0,顧客!C871,"")</f>
        <v/>
      </c>
      <c r="D873" s="41" t="str">
        <f>IF(顧客!E871&lt;&gt;0,顧客!E871,"")</f>
        <v/>
      </c>
      <c r="E873" s="41" t="str">
        <f>IF(顧客!F871&lt;&gt;0,顧客!F871,"")</f>
        <v/>
      </c>
      <c r="F873" s="43" t="str">
        <f>IF(D873="","",SUMIF(見積D!ナンバーD,$D873,見積D!見積数D))</f>
        <v/>
      </c>
      <c r="G873" s="43" t="str">
        <f>IF(D873="","",SUMIF(実績D!ナンバー13D,$D873,実績D!見積数13D))</f>
        <v/>
      </c>
      <c r="H873" s="50" t="str">
        <f t="shared" si="40"/>
        <v/>
      </c>
      <c r="I873" s="58" t="str">
        <f t="shared" si="41"/>
        <v/>
      </c>
    </row>
    <row r="874" spans="1:9" x14ac:dyDescent="0.45">
      <c r="A874" s="44" t="str">
        <f t="shared" si="39"/>
        <v/>
      </c>
      <c r="B874" s="40" t="str">
        <f>IF(顧客!B872&lt;&gt;"",顧客!B872,"")</f>
        <v/>
      </c>
      <c r="C874" s="42" t="str">
        <f>IF(顧客!C872&lt;&gt;0,顧客!C872,"")</f>
        <v/>
      </c>
      <c r="D874" s="41" t="str">
        <f>IF(顧客!E872&lt;&gt;0,顧客!E872,"")</f>
        <v/>
      </c>
      <c r="E874" s="41" t="str">
        <f>IF(顧客!F872&lt;&gt;0,顧客!F872,"")</f>
        <v/>
      </c>
      <c r="F874" s="43" t="str">
        <f>IF(D874="","",SUMIF(見積D!ナンバーD,$D874,見積D!見積数D))</f>
        <v/>
      </c>
      <c r="G874" s="43" t="str">
        <f>IF(D874="","",SUMIF(実績D!ナンバー13D,$D874,実績D!見積数13D))</f>
        <v/>
      </c>
      <c r="H874" s="50" t="str">
        <f t="shared" si="40"/>
        <v/>
      </c>
      <c r="I874" s="58" t="str">
        <f t="shared" si="41"/>
        <v/>
      </c>
    </row>
    <row r="875" spans="1:9" x14ac:dyDescent="0.45">
      <c r="A875" s="44" t="str">
        <f t="shared" si="39"/>
        <v/>
      </c>
      <c r="B875" s="40" t="str">
        <f>IF(顧客!B873&lt;&gt;"",顧客!B873,"")</f>
        <v/>
      </c>
      <c r="C875" s="42" t="str">
        <f>IF(顧客!C873&lt;&gt;0,顧客!C873,"")</f>
        <v/>
      </c>
      <c r="D875" s="41" t="str">
        <f>IF(顧客!E873&lt;&gt;0,顧客!E873,"")</f>
        <v/>
      </c>
      <c r="E875" s="41" t="str">
        <f>IF(顧客!F873&lt;&gt;0,顧客!F873,"")</f>
        <v/>
      </c>
      <c r="F875" s="43" t="str">
        <f>IF(D875="","",SUMIF(見積D!ナンバーD,$D875,見積D!見積数D))</f>
        <v/>
      </c>
      <c r="G875" s="43" t="str">
        <f>IF(D875="","",SUMIF(実績D!ナンバー13D,$D875,実績D!見積数13D))</f>
        <v/>
      </c>
      <c r="H875" s="50" t="str">
        <f t="shared" si="40"/>
        <v/>
      </c>
      <c r="I875" s="58" t="str">
        <f t="shared" si="41"/>
        <v/>
      </c>
    </row>
    <row r="876" spans="1:9" x14ac:dyDescent="0.45">
      <c r="A876" s="44" t="str">
        <f t="shared" si="39"/>
        <v/>
      </c>
      <c r="B876" s="40" t="str">
        <f>IF(顧客!B874&lt;&gt;"",顧客!B874,"")</f>
        <v/>
      </c>
      <c r="C876" s="42" t="str">
        <f>IF(顧客!C874&lt;&gt;0,顧客!C874,"")</f>
        <v/>
      </c>
      <c r="D876" s="41" t="str">
        <f>IF(顧客!E874&lt;&gt;0,顧客!E874,"")</f>
        <v/>
      </c>
      <c r="E876" s="41" t="str">
        <f>IF(顧客!F874&lt;&gt;0,顧客!F874,"")</f>
        <v/>
      </c>
      <c r="F876" s="43" t="str">
        <f>IF(D876="","",SUMIF(見積D!ナンバーD,$D876,見積D!見積数D))</f>
        <v/>
      </c>
      <c r="G876" s="43" t="str">
        <f>IF(D876="","",SUMIF(実績D!ナンバー13D,$D876,実績D!見積数13D))</f>
        <v/>
      </c>
      <c r="H876" s="50" t="str">
        <f t="shared" si="40"/>
        <v/>
      </c>
      <c r="I876" s="58" t="str">
        <f t="shared" si="41"/>
        <v/>
      </c>
    </row>
    <row r="877" spans="1:9" x14ac:dyDescent="0.45">
      <c r="A877" s="44" t="str">
        <f t="shared" si="39"/>
        <v/>
      </c>
      <c r="B877" s="40" t="str">
        <f>IF(顧客!B875&lt;&gt;"",顧客!B875,"")</f>
        <v/>
      </c>
      <c r="C877" s="42" t="str">
        <f>IF(顧客!C875&lt;&gt;0,顧客!C875,"")</f>
        <v/>
      </c>
      <c r="D877" s="41" t="str">
        <f>IF(顧客!E875&lt;&gt;0,顧客!E875,"")</f>
        <v/>
      </c>
      <c r="E877" s="41" t="str">
        <f>IF(顧客!F875&lt;&gt;0,顧客!F875,"")</f>
        <v/>
      </c>
      <c r="F877" s="43" t="str">
        <f>IF(D877="","",SUMIF(見積D!ナンバーD,$D877,見積D!見積数D))</f>
        <v/>
      </c>
      <c r="G877" s="43" t="str">
        <f>IF(D877="","",SUMIF(実績D!ナンバー13D,$D877,実績D!見積数13D))</f>
        <v/>
      </c>
      <c r="H877" s="50" t="str">
        <f t="shared" si="40"/>
        <v/>
      </c>
      <c r="I877" s="58" t="str">
        <f t="shared" si="41"/>
        <v/>
      </c>
    </row>
    <row r="878" spans="1:9" x14ac:dyDescent="0.45">
      <c r="A878" s="44" t="str">
        <f t="shared" si="39"/>
        <v/>
      </c>
      <c r="B878" s="40" t="str">
        <f>IF(顧客!B876&lt;&gt;"",顧客!B876,"")</f>
        <v/>
      </c>
      <c r="C878" s="42" t="str">
        <f>IF(顧客!C876&lt;&gt;0,顧客!C876,"")</f>
        <v/>
      </c>
      <c r="D878" s="41" t="str">
        <f>IF(顧客!E876&lt;&gt;0,顧客!E876,"")</f>
        <v/>
      </c>
      <c r="E878" s="41" t="str">
        <f>IF(顧客!F876&lt;&gt;0,顧客!F876,"")</f>
        <v/>
      </c>
      <c r="F878" s="43" t="str">
        <f>IF(D878="","",SUMIF(見積D!ナンバーD,$D878,見積D!見積数D))</f>
        <v/>
      </c>
      <c r="G878" s="43" t="str">
        <f>IF(D878="","",SUMIF(実績D!ナンバー13D,$D878,実績D!見積数13D))</f>
        <v/>
      </c>
      <c r="H878" s="50" t="str">
        <f t="shared" si="40"/>
        <v/>
      </c>
      <c r="I878" s="58" t="str">
        <f t="shared" si="41"/>
        <v/>
      </c>
    </row>
    <row r="879" spans="1:9" x14ac:dyDescent="0.45">
      <c r="A879" s="44" t="str">
        <f t="shared" si="39"/>
        <v/>
      </c>
      <c r="B879" s="40" t="str">
        <f>IF(顧客!B877&lt;&gt;"",顧客!B877,"")</f>
        <v/>
      </c>
      <c r="C879" s="42" t="str">
        <f>IF(顧客!C877&lt;&gt;0,顧客!C877,"")</f>
        <v/>
      </c>
      <c r="D879" s="41" t="str">
        <f>IF(顧客!E877&lt;&gt;0,顧客!E877,"")</f>
        <v/>
      </c>
      <c r="E879" s="41" t="str">
        <f>IF(顧客!F877&lt;&gt;0,顧客!F877,"")</f>
        <v/>
      </c>
      <c r="F879" s="43" t="str">
        <f>IF(D879="","",SUMIF(見積D!ナンバーD,$D879,見積D!見積数D))</f>
        <v/>
      </c>
      <c r="G879" s="43" t="str">
        <f>IF(D879="","",SUMIF(実績D!ナンバー13D,$D879,実績D!見積数13D))</f>
        <v/>
      </c>
      <c r="H879" s="50" t="str">
        <f t="shared" si="40"/>
        <v/>
      </c>
      <c r="I879" s="58" t="str">
        <f t="shared" si="41"/>
        <v/>
      </c>
    </row>
    <row r="880" spans="1:9" x14ac:dyDescent="0.45">
      <c r="A880" s="44" t="str">
        <f t="shared" si="39"/>
        <v/>
      </c>
      <c r="B880" s="40" t="str">
        <f>IF(顧客!B878&lt;&gt;"",顧客!B878,"")</f>
        <v/>
      </c>
      <c r="C880" s="42" t="str">
        <f>IF(顧客!C878&lt;&gt;0,顧客!C878,"")</f>
        <v/>
      </c>
      <c r="D880" s="41" t="str">
        <f>IF(顧客!E878&lt;&gt;0,顧客!E878,"")</f>
        <v/>
      </c>
      <c r="E880" s="41" t="str">
        <f>IF(顧客!F878&lt;&gt;0,顧客!F878,"")</f>
        <v/>
      </c>
      <c r="F880" s="43" t="str">
        <f>IF(D880="","",SUMIF(見積D!ナンバーD,$D880,見積D!見積数D))</f>
        <v/>
      </c>
      <c r="G880" s="43" t="str">
        <f>IF(D880="","",SUMIF(実績D!ナンバー13D,$D880,実績D!見積数13D))</f>
        <v/>
      </c>
      <c r="H880" s="50" t="str">
        <f t="shared" si="40"/>
        <v/>
      </c>
      <c r="I880" s="58" t="str">
        <f t="shared" si="41"/>
        <v/>
      </c>
    </row>
    <row r="881" spans="1:9" x14ac:dyDescent="0.45">
      <c r="A881" s="44" t="str">
        <f t="shared" si="39"/>
        <v/>
      </c>
      <c r="B881" s="40" t="str">
        <f>IF(顧客!B879&lt;&gt;"",顧客!B879,"")</f>
        <v/>
      </c>
      <c r="C881" s="42" t="str">
        <f>IF(顧客!C879&lt;&gt;0,顧客!C879,"")</f>
        <v/>
      </c>
      <c r="D881" s="41" t="str">
        <f>IF(顧客!E879&lt;&gt;0,顧客!E879,"")</f>
        <v/>
      </c>
      <c r="E881" s="41" t="str">
        <f>IF(顧客!F879&lt;&gt;0,顧客!F879,"")</f>
        <v/>
      </c>
      <c r="F881" s="43" t="str">
        <f>IF(D881="","",SUMIF(見積D!ナンバーD,$D881,見積D!見積数D))</f>
        <v/>
      </c>
      <c r="G881" s="43" t="str">
        <f>IF(D881="","",SUMIF(実績D!ナンバー13D,$D881,実績D!見積数13D))</f>
        <v/>
      </c>
      <c r="H881" s="50" t="str">
        <f t="shared" si="40"/>
        <v/>
      </c>
      <c r="I881" s="58" t="str">
        <f t="shared" si="41"/>
        <v/>
      </c>
    </row>
    <row r="882" spans="1:9" x14ac:dyDescent="0.45">
      <c r="A882" s="44" t="str">
        <f t="shared" si="39"/>
        <v/>
      </c>
      <c r="B882" s="40" t="str">
        <f>IF(顧客!B880&lt;&gt;"",顧客!B880,"")</f>
        <v/>
      </c>
      <c r="C882" s="42" t="str">
        <f>IF(顧客!C880&lt;&gt;0,顧客!C880,"")</f>
        <v/>
      </c>
      <c r="D882" s="41" t="str">
        <f>IF(顧客!E880&lt;&gt;0,顧客!E880,"")</f>
        <v/>
      </c>
      <c r="E882" s="41" t="str">
        <f>IF(顧客!F880&lt;&gt;0,顧客!F880,"")</f>
        <v/>
      </c>
      <c r="F882" s="43" t="str">
        <f>IF(D882="","",SUMIF(見積D!ナンバーD,$D882,見積D!見積数D))</f>
        <v/>
      </c>
      <c r="G882" s="43" t="str">
        <f>IF(D882="","",SUMIF(実績D!ナンバー13D,$D882,実績D!見積数13D))</f>
        <v/>
      </c>
      <c r="H882" s="50" t="str">
        <f t="shared" si="40"/>
        <v/>
      </c>
      <c r="I882" s="58" t="str">
        <f t="shared" si="41"/>
        <v/>
      </c>
    </row>
    <row r="883" spans="1:9" x14ac:dyDescent="0.45">
      <c r="A883" s="44" t="str">
        <f t="shared" si="39"/>
        <v/>
      </c>
      <c r="B883" s="40" t="str">
        <f>IF(顧客!B881&lt;&gt;"",顧客!B881,"")</f>
        <v/>
      </c>
      <c r="C883" s="42" t="str">
        <f>IF(顧客!C881&lt;&gt;0,顧客!C881,"")</f>
        <v/>
      </c>
      <c r="D883" s="41" t="str">
        <f>IF(顧客!E881&lt;&gt;0,顧客!E881,"")</f>
        <v/>
      </c>
      <c r="E883" s="41" t="str">
        <f>IF(顧客!F881&lt;&gt;0,顧客!F881,"")</f>
        <v/>
      </c>
      <c r="F883" s="43" t="str">
        <f>IF(D883="","",SUMIF(見積D!ナンバーD,$D883,見積D!見積数D))</f>
        <v/>
      </c>
      <c r="G883" s="43" t="str">
        <f>IF(D883="","",SUMIF(実績D!ナンバー13D,$D883,実績D!見積数13D))</f>
        <v/>
      </c>
      <c r="H883" s="50" t="str">
        <f t="shared" si="40"/>
        <v/>
      </c>
      <c r="I883" s="58" t="str">
        <f t="shared" si="41"/>
        <v/>
      </c>
    </row>
    <row r="884" spans="1:9" x14ac:dyDescent="0.45">
      <c r="A884" s="44" t="str">
        <f t="shared" si="39"/>
        <v/>
      </c>
      <c r="B884" s="40" t="str">
        <f>IF(顧客!B882&lt;&gt;"",顧客!B882,"")</f>
        <v/>
      </c>
      <c r="C884" s="42" t="str">
        <f>IF(顧客!C882&lt;&gt;0,顧客!C882,"")</f>
        <v/>
      </c>
      <c r="D884" s="41" t="str">
        <f>IF(顧客!E882&lt;&gt;0,顧客!E882,"")</f>
        <v/>
      </c>
      <c r="E884" s="41" t="str">
        <f>IF(顧客!F882&lt;&gt;0,顧客!F882,"")</f>
        <v/>
      </c>
      <c r="F884" s="43" t="str">
        <f>IF(D884="","",SUMIF(見積D!ナンバーD,$D884,見積D!見積数D))</f>
        <v/>
      </c>
      <c r="G884" s="43" t="str">
        <f>IF(D884="","",SUMIF(実績D!ナンバー13D,$D884,実績D!見積数13D))</f>
        <v/>
      </c>
      <c r="H884" s="50" t="str">
        <f t="shared" si="40"/>
        <v/>
      </c>
      <c r="I884" s="58" t="str">
        <f t="shared" si="41"/>
        <v/>
      </c>
    </row>
    <row r="885" spans="1:9" x14ac:dyDescent="0.45">
      <c r="A885" s="44" t="str">
        <f t="shared" si="39"/>
        <v/>
      </c>
      <c r="B885" s="40" t="str">
        <f>IF(顧客!B883&lt;&gt;"",顧客!B883,"")</f>
        <v/>
      </c>
      <c r="C885" s="42" t="str">
        <f>IF(顧客!C883&lt;&gt;0,顧客!C883,"")</f>
        <v/>
      </c>
      <c r="D885" s="41" t="str">
        <f>IF(顧客!E883&lt;&gt;0,顧客!E883,"")</f>
        <v/>
      </c>
      <c r="E885" s="41" t="str">
        <f>IF(顧客!F883&lt;&gt;0,顧客!F883,"")</f>
        <v/>
      </c>
      <c r="F885" s="43" t="str">
        <f>IF(D885="","",SUMIF(見積D!ナンバーD,$D885,見積D!見積数D))</f>
        <v/>
      </c>
      <c r="G885" s="43" t="str">
        <f>IF(D885="","",SUMIF(実績D!ナンバー13D,$D885,実績D!見積数13D))</f>
        <v/>
      </c>
      <c r="H885" s="50" t="str">
        <f t="shared" si="40"/>
        <v/>
      </c>
      <c r="I885" s="58" t="str">
        <f t="shared" si="41"/>
        <v/>
      </c>
    </row>
    <row r="886" spans="1:9" x14ac:dyDescent="0.45">
      <c r="A886" s="44" t="str">
        <f t="shared" si="39"/>
        <v/>
      </c>
      <c r="B886" s="40" t="str">
        <f>IF(顧客!B884&lt;&gt;"",顧客!B884,"")</f>
        <v/>
      </c>
      <c r="C886" s="42" t="str">
        <f>IF(顧客!C884&lt;&gt;0,顧客!C884,"")</f>
        <v/>
      </c>
      <c r="D886" s="41" t="str">
        <f>IF(顧客!E884&lt;&gt;0,顧客!E884,"")</f>
        <v/>
      </c>
      <c r="E886" s="41" t="str">
        <f>IF(顧客!F884&lt;&gt;0,顧客!F884,"")</f>
        <v/>
      </c>
      <c r="F886" s="43" t="str">
        <f>IF(D886="","",SUMIF(見積D!ナンバーD,$D886,見積D!見積数D))</f>
        <v/>
      </c>
      <c r="G886" s="43" t="str">
        <f>IF(D886="","",SUMIF(実績D!ナンバー13D,$D886,実績D!見積数13D))</f>
        <v/>
      </c>
      <c r="H886" s="50" t="str">
        <f t="shared" si="40"/>
        <v/>
      </c>
      <c r="I886" s="58" t="str">
        <f t="shared" si="41"/>
        <v/>
      </c>
    </row>
    <row r="887" spans="1:9" x14ac:dyDescent="0.45">
      <c r="A887" s="44" t="str">
        <f t="shared" si="39"/>
        <v/>
      </c>
      <c r="B887" s="40" t="str">
        <f>IF(顧客!B885&lt;&gt;"",顧客!B885,"")</f>
        <v/>
      </c>
      <c r="C887" s="42" t="str">
        <f>IF(顧客!C885&lt;&gt;0,顧客!C885,"")</f>
        <v/>
      </c>
      <c r="D887" s="41" t="str">
        <f>IF(顧客!E885&lt;&gt;0,顧客!E885,"")</f>
        <v/>
      </c>
      <c r="E887" s="41" t="str">
        <f>IF(顧客!F885&lt;&gt;0,顧客!F885,"")</f>
        <v/>
      </c>
      <c r="F887" s="43" t="str">
        <f>IF(D887="","",SUMIF(見積D!ナンバーD,$D887,見積D!見積数D))</f>
        <v/>
      </c>
      <c r="G887" s="43" t="str">
        <f>IF(D887="","",SUMIF(実績D!ナンバー13D,$D887,実績D!見積数13D))</f>
        <v/>
      </c>
      <c r="H887" s="50" t="str">
        <f t="shared" si="40"/>
        <v/>
      </c>
      <c r="I887" s="58" t="str">
        <f t="shared" si="41"/>
        <v/>
      </c>
    </row>
    <row r="888" spans="1:9" x14ac:dyDescent="0.45">
      <c r="A888" s="44" t="str">
        <f t="shared" si="39"/>
        <v/>
      </c>
      <c r="B888" s="40" t="str">
        <f>IF(顧客!B886&lt;&gt;"",顧客!B886,"")</f>
        <v/>
      </c>
      <c r="C888" s="42" t="str">
        <f>IF(顧客!C886&lt;&gt;0,顧客!C886,"")</f>
        <v/>
      </c>
      <c r="D888" s="41" t="str">
        <f>IF(顧客!E886&lt;&gt;0,顧客!E886,"")</f>
        <v/>
      </c>
      <c r="E888" s="41" t="str">
        <f>IF(顧客!F886&lt;&gt;0,顧客!F886,"")</f>
        <v/>
      </c>
      <c r="F888" s="43" t="str">
        <f>IF(D888="","",SUMIF(見積D!ナンバーD,$D888,見積D!見積数D))</f>
        <v/>
      </c>
      <c r="G888" s="43" t="str">
        <f>IF(D888="","",SUMIF(実績D!ナンバー13D,$D888,実績D!見積数13D))</f>
        <v/>
      </c>
      <c r="H888" s="50" t="str">
        <f t="shared" si="40"/>
        <v/>
      </c>
      <c r="I888" s="58" t="str">
        <f t="shared" si="41"/>
        <v/>
      </c>
    </row>
    <row r="889" spans="1:9" x14ac:dyDescent="0.45">
      <c r="A889" s="44" t="str">
        <f t="shared" si="39"/>
        <v/>
      </c>
      <c r="B889" s="40" t="str">
        <f>IF(顧客!B887&lt;&gt;"",顧客!B887,"")</f>
        <v/>
      </c>
      <c r="C889" s="42" t="str">
        <f>IF(顧客!C887&lt;&gt;0,顧客!C887,"")</f>
        <v/>
      </c>
      <c r="D889" s="41" t="str">
        <f>IF(顧客!E887&lt;&gt;0,顧客!E887,"")</f>
        <v/>
      </c>
      <c r="E889" s="41" t="str">
        <f>IF(顧客!F887&lt;&gt;0,顧客!F887,"")</f>
        <v/>
      </c>
      <c r="F889" s="43" t="str">
        <f>IF(D889="","",SUMIF(見積D!ナンバーD,$D889,見積D!見積数D))</f>
        <v/>
      </c>
      <c r="G889" s="43" t="str">
        <f>IF(D889="","",SUMIF(実績D!ナンバー13D,$D889,実績D!見積数13D))</f>
        <v/>
      </c>
      <c r="H889" s="50" t="str">
        <f t="shared" si="40"/>
        <v/>
      </c>
      <c r="I889" s="58" t="str">
        <f t="shared" si="41"/>
        <v/>
      </c>
    </row>
    <row r="890" spans="1:9" x14ac:dyDescent="0.45">
      <c r="A890" s="44" t="str">
        <f t="shared" si="39"/>
        <v/>
      </c>
      <c r="B890" s="40" t="str">
        <f>IF(顧客!B888&lt;&gt;"",顧客!B888,"")</f>
        <v/>
      </c>
      <c r="C890" s="42" t="str">
        <f>IF(顧客!C888&lt;&gt;0,顧客!C888,"")</f>
        <v/>
      </c>
      <c r="D890" s="41" t="str">
        <f>IF(顧客!E888&lt;&gt;0,顧客!E888,"")</f>
        <v/>
      </c>
      <c r="E890" s="41" t="str">
        <f>IF(顧客!F888&lt;&gt;0,顧客!F888,"")</f>
        <v/>
      </c>
      <c r="F890" s="43" t="str">
        <f>IF(D890="","",SUMIF(見積D!ナンバーD,$D890,見積D!見積数D))</f>
        <v/>
      </c>
      <c r="G890" s="43" t="str">
        <f>IF(D890="","",SUMIF(実績D!ナンバー13D,$D890,実績D!見積数13D))</f>
        <v/>
      </c>
      <c r="H890" s="50" t="str">
        <f t="shared" si="40"/>
        <v/>
      </c>
      <c r="I890" s="58" t="str">
        <f t="shared" si="41"/>
        <v/>
      </c>
    </row>
    <row r="891" spans="1:9" x14ac:dyDescent="0.45">
      <c r="A891" s="44" t="str">
        <f t="shared" si="39"/>
        <v/>
      </c>
      <c r="B891" s="40" t="str">
        <f>IF(顧客!B889&lt;&gt;"",顧客!B889,"")</f>
        <v/>
      </c>
      <c r="C891" s="42" t="str">
        <f>IF(顧客!C889&lt;&gt;0,顧客!C889,"")</f>
        <v/>
      </c>
      <c r="D891" s="41" t="str">
        <f>IF(顧客!E889&lt;&gt;0,顧客!E889,"")</f>
        <v/>
      </c>
      <c r="E891" s="41" t="str">
        <f>IF(顧客!F889&lt;&gt;0,顧客!F889,"")</f>
        <v/>
      </c>
      <c r="F891" s="43" t="str">
        <f>IF(D891="","",SUMIF(見積D!ナンバーD,$D891,見積D!見積数D))</f>
        <v/>
      </c>
      <c r="G891" s="43" t="str">
        <f>IF(D891="","",SUMIF(実績D!ナンバー13D,$D891,実績D!見積数13D))</f>
        <v/>
      </c>
      <c r="H891" s="50" t="str">
        <f t="shared" si="40"/>
        <v/>
      </c>
      <c r="I891" s="58" t="str">
        <f t="shared" si="41"/>
        <v/>
      </c>
    </row>
    <row r="892" spans="1:9" x14ac:dyDescent="0.45">
      <c r="A892" s="44" t="str">
        <f t="shared" si="39"/>
        <v/>
      </c>
      <c r="B892" s="40" t="str">
        <f>IF(顧客!B890&lt;&gt;"",顧客!B890,"")</f>
        <v/>
      </c>
      <c r="C892" s="42" t="str">
        <f>IF(顧客!C890&lt;&gt;0,顧客!C890,"")</f>
        <v/>
      </c>
      <c r="D892" s="41" t="str">
        <f>IF(顧客!E890&lt;&gt;0,顧客!E890,"")</f>
        <v/>
      </c>
      <c r="E892" s="41" t="str">
        <f>IF(顧客!F890&lt;&gt;0,顧客!F890,"")</f>
        <v/>
      </c>
      <c r="F892" s="43" t="str">
        <f>IF(D892="","",SUMIF(見積D!ナンバーD,$D892,見積D!見積数D))</f>
        <v/>
      </c>
      <c r="G892" s="43" t="str">
        <f>IF(D892="","",SUMIF(実績D!ナンバー13D,$D892,実績D!見積数13D))</f>
        <v/>
      </c>
      <c r="H892" s="50" t="str">
        <f t="shared" si="40"/>
        <v/>
      </c>
      <c r="I892" s="58" t="str">
        <f t="shared" si="41"/>
        <v/>
      </c>
    </row>
    <row r="893" spans="1:9" x14ac:dyDescent="0.45">
      <c r="A893" s="44" t="str">
        <f t="shared" si="39"/>
        <v/>
      </c>
      <c r="B893" s="40" t="str">
        <f>IF(顧客!B891&lt;&gt;"",顧客!B891,"")</f>
        <v/>
      </c>
      <c r="C893" s="42" t="str">
        <f>IF(顧客!C891&lt;&gt;0,顧客!C891,"")</f>
        <v/>
      </c>
      <c r="D893" s="41" t="str">
        <f>IF(顧客!E891&lt;&gt;0,顧客!E891,"")</f>
        <v/>
      </c>
      <c r="E893" s="41" t="str">
        <f>IF(顧客!F891&lt;&gt;0,顧客!F891,"")</f>
        <v/>
      </c>
      <c r="F893" s="43" t="str">
        <f>IF(D893="","",SUMIF(見積D!ナンバーD,$D893,見積D!見積数D))</f>
        <v/>
      </c>
      <c r="G893" s="43" t="str">
        <f>IF(D893="","",SUMIF(実績D!ナンバー13D,$D893,実績D!見積数13D))</f>
        <v/>
      </c>
      <c r="H893" s="50" t="str">
        <f t="shared" si="40"/>
        <v/>
      </c>
      <c r="I893" s="58" t="str">
        <f t="shared" si="41"/>
        <v/>
      </c>
    </row>
    <row r="894" spans="1:9" x14ac:dyDescent="0.45">
      <c r="A894" s="44" t="str">
        <f t="shared" si="39"/>
        <v/>
      </c>
      <c r="B894" s="40" t="str">
        <f>IF(顧客!B892&lt;&gt;"",顧客!B892,"")</f>
        <v/>
      </c>
      <c r="C894" s="42" t="str">
        <f>IF(顧客!C892&lt;&gt;0,顧客!C892,"")</f>
        <v/>
      </c>
      <c r="D894" s="41" t="str">
        <f>IF(顧客!E892&lt;&gt;0,顧客!E892,"")</f>
        <v/>
      </c>
      <c r="E894" s="41" t="str">
        <f>IF(顧客!F892&lt;&gt;0,顧客!F892,"")</f>
        <v/>
      </c>
      <c r="F894" s="43" t="str">
        <f>IF(D894="","",SUMIF(見積D!ナンバーD,$D894,見積D!見積数D))</f>
        <v/>
      </c>
      <c r="G894" s="43" t="str">
        <f>IF(D894="","",SUMIF(実績D!ナンバー13D,$D894,実績D!見積数13D))</f>
        <v/>
      </c>
      <c r="H894" s="50" t="str">
        <f t="shared" si="40"/>
        <v/>
      </c>
      <c r="I894" s="58" t="str">
        <f t="shared" si="41"/>
        <v/>
      </c>
    </row>
    <row r="895" spans="1:9" x14ac:dyDescent="0.45">
      <c r="A895" s="44" t="str">
        <f t="shared" si="39"/>
        <v/>
      </c>
      <c r="B895" s="40" t="str">
        <f>IF(顧客!B893&lt;&gt;"",顧客!B893,"")</f>
        <v/>
      </c>
      <c r="C895" s="42" t="str">
        <f>IF(顧客!C893&lt;&gt;0,顧客!C893,"")</f>
        <v/>
      </c>
      <c r="D895" s="41" t="str">
        <f>IF(顧客!E893&lt;&gt;0,顧客!E893,"")</f>
        <v/>
      </c>
      <c r="E895" s="41" t="str">
        <f>IF(顧客!F893&lt;&gt;0,顧客!F893,"")</f>
        <v/>
      </c>
      <c r="F895" s="43" t="str">
        <f>IF(D895="","",SUMIF(見積D!ナンバーD,$D895,見積D!見積数D))</f>
        <v/>
      </c>
      <c r="G895" s="43" t="str">
        <f>IF(D895="","",SUMIF(実績D!ナンバー13D,$D895,実績D!見積数13D))</f>
        <v/>
      </c>
      <c r="H895" s="50" t="str">
        <f t="shared" si="40"/>
        <v/>
      </c>
      <c r="I895" s="58" t="str">
        <f t="shared" si="41"/>
        <v/>
      </c>
    </row>
    <row r="896" spans="1:9" x14ac:dyDescent="0.45">
      <c r="A896" s="44" t="str">
        <f t="shared" si="39"/>
        <v/>
      </c>
      <c r="B896" s="40" t="str">
        <f>IF(顧客!B894&lt;&gt;"",顧客!B894,"")</f>
        <v/>
      </c>
      <c r="C896" s="42" t="str">
        <f>IF(顧客!C894&lt;&gt;0,顧客!C894,"")</f>
        <v/>
      </c>
      <c r="D896" s="41" t="str">
        <f>IF(顧客!E894&lt;&gt;0,顧客!E894,"")</f>
        <v/>
      </c>
      <c r="E896" s="41" t="str">
        <f>IF(顧客!F894&lt;&gt;0,顧客!F894,"")</f>
        <v/>
      </c>
      <c r="F896" s="43" t="str">
        <f>IF(D896="","",SUMIF(見積D!ナンバーD,$D896,見積D!見積数D))</f>
        <v/>
      </c>
      <c r="G896" s="43" t="str">
        <f>IF(D896="","",SUMIF(実績D!ナンバー13D,$D896,実績D!見積数13D))</f>
        <v/>
      </c>
      <c r="H896" s="50" t="str">
        <f t="shared" si="40"/>
        <v/>
      </c>
      <c r="I896" s="58" t="str">
        <f t="shared" si="41"/>
        <v/>
      </c>
    </row>
    <row r="897" spans="1:9" x14ac:dyDescent="0.45">
      <c r="A897" s="44" t="str">
        <f t="shared" si="39"/>
        <v/>
      </c>
      <c r="B897" s="40" t="str">
        <f>IF(顧客!B895&lt;&gt;"",顧客!B895,"")</f>
        <v/>
      </c>
      <c r="C897" s="42" t="str">
        <f>IF(顧客!C895&lt;&gt;0,顧客!C895,"")</f>
        <v/>
      </c>
      <c r="D897" s="41" t="str">
        <f>IF(顧客!E895&lt;&gt;0,顧客!E895,"")</f>
        <v/>
      </c>
      <c r="E897" s="41" t="str">
        <f>IF(顧客!F895&lt;&gt;0,顧客!F895,"")</f>
        <v/>
      </c>
      <c r="F897" s="43" t="str">
        <f>IF(D897="","",SUMIF(見積D!ナンバーD,$D897,見積D!見積数D))</f>
        <v/>
      </c>
      <c r="G897" s="43" t="str">
        <f>IF(D897="","",SUMIF(実績D!ナンバー13D,$D897,実績D!見積数13D))</f>
        <v/>
      </c>
      <c r="H897" s="50" t="str">
        <f t="shared" si="40"/>
        <v/>
      </c>
      <c r="I897" s="58" t="str">
        <f t="shared" si="41"/>
        <v/>
      </c>
    </row>
    <row r="898" spans="1:9" x14ac:dyDescent="0.45">
      <c r="A898" s="44" t="str">
        <f t="shared" si="39"/>
        <v/>
      </c>
      <c r="B898" s="40" t="str">
        <f>IF(顧客!B896&lt;&gt;"",顧客!B896,"")</f>
        <v/>
      </c>
      <c r="C898" s="42" t="str">
        <f>IF(顧客!C896&lt;&gt;0,顧客!C896,"")</f>
        <v/>
      </c>
      <c r="D898" s="41" t="str">
        <f>IF(顧客!E896&lt;&gt;0,顧客!E896,"")</f>
        <v/>
      </c>
      <c r="E898" s="41" t="str">
        <f>IF(顧客!F896&lt;&gt;0,顧客!F896,"")</f>
        <v/>
      </c>
      <c r="F898" s="43" t="str">
        <f>IF(D898="","",SUMIF(見積D!ナンバーD,$D898,見積D!見積数D))</f>
        <v/>
      </c>
      <c r="G898" s="43" t="str">
        <f>IF(D898="","",SUMIF(実績D!ナンバー13D,$D898,実績D!見積数13D))</f>
        <v/>
      </c>
      <c r="H898" s="50" t="str">
        <f t="shared" si="40"/>
        <v/>
      </c>
      <c r="I898" s="58" t="str">
        <f t="shared" si="41"/>
        <v/>
      </c>
    </row>
    <row r="899" spans="1:9" x14ac:dyDescent="0.45">
      <c r="A899" s="44" t="str">
        <f t="shared" si="39"/>
        <v/>
      </c>
      <c r="B899" s="40" t="str">
        <f>IF(顧客!B897&lt;&gt;"",顧客!B897,"")</f>
        <v/>
      </c>
      <c r="C899" s="42" t="str">
        <f>IF(顧客!C897&lt;&gt;0,顧客!C897,"")</f>
        <v/>
      </c>
      <c r="D899" s="41" t="str">
        <f>IF(顧客!E897&lt;&gt;0,顧客!E897,"")</f>
        <v/>
      </c>
      <c r="E899" s="41" t="str">
        <f>IF(顧客!F897&lt;&gt;0,顧客!F897,"")</f>
        <v/>
      </c>
      <c r="F899" s="43" t="str">
        <f>IF(D899="","",SUMIF(見積D!ナンバーD,$D899,見積D!見積数D))</f>
        <v/>
      </c>
      <c r="G899" s="43" t="str">
        <f>IF(D899="","",SUMIF(実績D!ナンバー13D,$D899,実績D!見積数13D))</f>
        <v/>
      </c>
      <c r="H899" s="50" t="str">
        <f t="shared" si="40"/>
        <v/>
      </c>
      <c r="I899" s="58" t="str">
        <f t="shared" si="41"/>
        <v/>
      </c>
    </row>
    <row r="900" spans="1:9" x14ac:dyDescent="0.45">
      <c r="A900" s="44" t="str">
        <f t="shared" si="39"/>
        <v/>
      </c>
      <c r="B900" s="40" t="str">
        <f>IF(顧客!B898&lt;&gt;"",顧客!B898,"")</f>
        <v/>
      </c>
      <c r="C900" s="42" t="str">
        <f>IF(顧客!C898&lt;&gt;0,顧客!C898,"")</f>
        <v/>
      </c>
      <c r="D900" s="41" t="str">
        <f>IF(顧客!E898&lt;&gt;0,顧客!E898,"")</f>
        <v/>
      </c>
      <c r="E900" s="41" t="str">
        <f>IF(顧客!F898&lt;&gt;0,顧客!F898,"")</f>
        <v/>
      </c>
      <c r="F900" s="43" t="str">
        <f>IF(D900="","",SUMIF(見積D!ナンバーD,$D900,見積D!見積数D))</f>
        <v/>
      </c>
      <c r="G900" s="43" t="str">
        <f>IF(D900="","",SUMIF(実績D!ナンバー13D,$D900,実績D!見積数13D))</f>
        <v/>
      </c>
      <c r="H900" s="50" t="str">
        <f t="shared" si="40"/>
        <v/>
      </c>
      <c r="I900" s="58" t="str">
        <f t="shared" si="41"/>
        <v/>
      </c>
    </row>
    <row r="901" spans="1:9" x14ac:dyDescent="0.45">
      <c r="A901" s="44" t="str">
        <f t="shared" ref="A901:A964" si="42">IF(C901="","",A900+1)</f>
        <v/>
      </c>
      <c r="B901" s="40" t="str">
        <f>IF(顧客!B899&lt;&gt;"",顧客!B899,"")</f>
        <v/>
      </c>
      <c r="C901" s="42" t="str">
        <f>IF(顧客!C899&lt;&gt;0,顧客!C899,"")</f>
        <v/>
      </c>
      <c r="D901" s="41" t="str">
        <f>IF(顧客!E899&lt;&gt;0,顧客!E899,"")</f>
        <v/>
      </c>
      <c r="E901" s="41" t="str">
        <f>IF(顧客!F899&lt;&gt;0,顧客!F899,"")</f>
        <v/>
      </c>
      <c r="F901" s="43" t="str">
        <f>IF(D901="","",SUMIF(見積D!ナンバーD,$D901,見積D!見積数D))</f>
        <v/>
      </c>
      <c r="G901" s="43" t="str">
        <f>IF(D901="","",SUMIF(実績D!ナンバー13D,$D901,実績D!見積数13D))</f>
        <v/>
      </c>
      <c r="H901" s="50" t="str">
        <f t="shared" ref="H901:H964" si="43">IF(F901="","",IF(F901=0,"c",IF(G901&gt;0,I901,"b")))</f>
        <v/>
      </c>
      <c r="I901" s="58" t="str">
        <f t="shared" ref="I901:I964" si="44">IF(G901="","",IF(G901&gt;=12,"sa",IF(G901&gt;=6,"aa",IF(G901&gt;=2,"ba",IF(G901=1,"ca","")))))</f>
        <v/>
      </c>
    </row>
    <row r="902" spans="1:9" x14ac:dyDescent="0.45">
      <c r="A902" s="44" t="str">
        <f t="shared" si="42"/>
        <v/>
      </c>
      <c r="B902" s="40" t="str">
        <f>IF(顧客!B900&lt;&gt;"",顧客!B900,"")</f>
        <v/>
      </c>
      <c r="C902" s="42" t="str">
        <f>IF(顧客!C900&lt;&gt;0,顧客!C900,"")</f>
        <v/>
      </c>
      <c r="D902" s="41" t="str">
        <f>IF(顧客!E900&lt;&gt;0,顧客!E900,"")</f>
        <v/>
      </c>
      <c r="E902" s="41" t="str">
        <f>IF(顧客!F900&lt;&gt;0,顧客!F900,"")</f>
        <v/>
      </c>
      <c r="F902" s="43" t="str">
        <f>IF(D902="","",SUMIF(見積D!ナンバーD,$D902,見積D!見積数D))</f>
        <v/>
      </c>
      <c r="G902" s="43" t="str">
        <f>IF(D902="","",SUMIF(実績D!ナンバー13D,$D902,実績D!見積数13D))</f>
        <v/>
      </c>
      <c r="H902" s="50" t="str">
        <f t="shared" si="43"/>
        <v/>
      </c>
      <c r="I902" s="58" t="str">
        <f t="shared" si="44"/>
        <v/>
      </c>
    </row>
    <row r="903" spans="1:9" x14ac:dyDescent="0.45">
      <c r="A903" s="44" t="str">
        <f t="shared" si="42"/>
        <v/>
      </c>
      <c r="B903" s="40" t="str">
        <f>IF(顧客!B901&lt;&gt;"",顧客!B901,"")</f>
        <v/>
      </c>
      <c r="C903" s="42" t="str">
        <f>IF(顧客!C901&lt;&gt;0,顧客!C901,"")</f>
        <v/>
      </c>
      <c r="D903" s="41" t="str">
        <f>IF(顧客!E901&lt;&gt;0,顧客!E901,"")</f>
        <v/>
      </c>
      <c r="E903" s="41" t="str">
        <f>IF(顧客!F901&lt;&gt;0,顧客!F901,"")</f>
        <v/>
      </c>
      <c r="F903" s="43" t="str">
        <f>IF(D903="","",SUMIF(見積D!ナンバーD,$D903,見積D!見積数D))</f>
        <v/>
      </c>
      <c r="G903" s="43" t="str">
        <f>IF(D903="","",SUMIF(実績D!ナンバー13D,$D903,実績D!見積数13D))</f>
        <v/>
      </c>
      <c r="H903" s="50" t="str">
        <f t="shared" si="43"/>
        <v/>
      </c>
      <c r="I903" s="58" t="str">
        <f t="shared" si="44"/>
        <v/>
      </c>
    </row>
    <row r="904" spans="1:9" x14ac:dyDescent="0.45">
      <c r="A904" s="44" t="str">
        <f t="shared" si="42"/>
        <v/>
      </c>
      <c r="B904" s="40" t="str">
        <f>IF(顧客!B902&lt;&gt;"",顧客!B902,"")</f>
        <v/>
      </c>
      <c r="C904" s="42" t="str">
        <f>IF(顧客!C902&lt;&gt;0,顧客!C902,"")</f>
        <v/>
      </c>
      <c r="D904" s="41" t="str">
        <f>IF(顧客!E902&lt;&gt;0,顧客!E902,"")</f>
        <v/>
      </c>
      <c r="E904" s="41" t="str">
        <f>IF(顧客!F902&lt;&gt;0,顧客!F902,"")</f>
        <v/>
      </c>
      <c r="F904" s="43" t="str">
        <f>IF(D904="","",SUMIF(見積D!ナンバーD,$D904,見積D!見積数D))</f>
        <v/>
      </c>
      <c r="G904" s="43" t="str">
        <f>IF(D904="","",SUMIF(実績D!ナンバー13D,$D904,実績D!見積数13D))</f>
        <v/>
      </c>
      <c r="H904" s="50" t="str">
        <f t="shared" si="43"/>
        <v/>
      </c>
      <c r="I904" s="58" t="str">
        <f t="shared" si="44"/>
        <v/>
      </c>
    </row>
    <row r="905" spans="1:9" x14ac:dyDescent="0.45">
      <c r="A905" s="44" t="str">
        <f t="shared" si="42"/>
        <v/>
      </c>
      <c r="B905" s="40" t="str">
        <f>IF(顧客!B903&lt;&gt;"",顧客!B903,"")</f>
        <v/>
      </c>
      <c r="C905" s="42" t="str">
        <f>IF(顧客!C903&lt;&gt;0,顧客!C903,"")</f>
        <v/>
      </c>
      <c r="D905" s="41" t="str">
        <f>IF(顧客!E903&lt;&gt;0,顧客!E903,"")</f>
        <v/>
      </c>
      <c r="E905" s="41" t="str">
        <f>IF(顧客!F903&lt;&gt;0,顧客!F903,"")</f>
        <v/>
      </c>
      <c r="F905" s="43" t="str">
        <f>IF(D905="","",SUMIF(見積D!ナンバーD,$D905,見積D!見積数D))</f>
        <v/>
      </c>
      <c r="G905" s="43" t="str">
        <f>IF(D905="","",SUMIF(実績D!ナンバー13D,$D905,実績D!見積数13D))</f>
        <v/>
      </c>
      <c r="H905" s="50" t="str">
        <f t="shared" si="43"/>
        <v/>
      </c>
      <c r="I905" s="58" t="str">
        <f t="shared" si="44"/>
        <v/>
      </c>
    </row>
    <row r="906" spans="1:9" x14ac:dyDescent="0.45">
      <c r="A906" s="44" t="str">
        <f t="shared" si="42"/>
        <v/>
      </c>
      <c r="B906" s="40" t="str">
        <f>IF(顧客!B904&lt;&gt;"",顧客!B904,"")</f>
        <v/>
      </c>
      <c r="C906" s="42" t="str">
        <f>IF(顧客!C904&lt;&gt;0,顧客!C904,"")</f>
        <v/>
      </c>
      <c r="D906" s="41" t="str">
        <f>IF(顧客!E904&lt;&gt;0,顧客!E904,"")</f>
        <v/>
      </c>
      <c r="E906" s="41" t="str">
        <f>IF(顧客!F904&lt;&gt;0,顧客!F904,"")</f>
        <v/>
      </c>
      <c r="F906" s="43" t="str">
        <f>IF(D906="","",SUMIF(見積D!ナンバーD,$D906,見積D!見積数D))</f>
        <v/>
      </c>
      <c r="G906" s="43" t="str">
        <f>IF(D906="","",SUMIF(実績D!ナンバー13D,$D906,実績D!見積数13D))</f>
        <v/>
      </c>
      <c r="H906" s="50" t="str">
        <f t="shared" si="43"/>
        <v/>
      </c>
      <c r="I906" s="58" t="str">
        <f t="shared" si="44"/>
        <v/>
      </c>
    </row>
    <row r="907" spans="1:9" x14ac:dyDescent="0.45">
      <c r="A907" s="44" t="str">
        <f t="shared" si="42"/>
        <v/>
      </c>
      <c r="B907" s="40" t="str">
        <f>IF(顧客!B905&lt;&gt;"",顧客!B905,"")</f>
        <v/>
      </c>
      <c r="C907" s="42" t="str">
        <f>IF(顧客!C905&lt;&gt;0,顧客!C905,"")</f>
        <v/>
      </c>
      <c r="D907" s="41" t="str">
        <f>IF(顧客!E905&lt;&gt;0,顧客!E905,"")</f>
        <v/>
      </c>
      <c r="E907" s="41" t="str">
        <f>IF(顧客!F905&lt;&gt;0,顧客!F905,"")</f>
        <v/>
      </c>
      <c r="F907" s="43" t="str">
        <f>IF(D907="","",SUMIF(見積D!ナンバーD,$D907,見積D!見積数D))</f>
        <v/>
      </c>
      <c r="G907" s="43" t="str">
        <f>IF(D907="","",SUMIF(実績D!ナンバー13D,$D907,実績D!見積数13D))</f>
        <v/>
      </c>
      <c r="H907" s="50" t="str">
        <f t="shared" si="43"/>
        <v/>
      </c>
      <c r="I907" s="58" t="str">
        <f t="shared" si="44"/>
        <v/>
      </c>
    </row>
    <row r="908" spans="1:9" x14ac:dyDescent="0.45">
      <c r="A908" s="44" t="str">
        <f t="shared" si="42"/>
        <v/>
      </c>
      <c r="B908" s="40" t="str">
        <f>IF(顧客!B906&lt;&gt;"",顧客!B906,"")</f>
        <v/>
      </c>
      <c r="C908" s="42" t="str">
        <f>IF(顧客!C906&lt;&gt;0,顧客!C906,"")</f>
        <v/>
      </c>
      <c r="D908" s="41" t="str">
        <f>IF(顧客!E906&lt;&gt;0,顧客!E906,"")</f>
        <v/>
      </c>
      <c r="E908" s="41" t="str">
        <f>IF(顧客!F906&lt;&gt;0,顧客!F906,"")</f>
        <v/>
      </c>
      <c r="F908" s="43" t="str">
        <f>IF(D908="","",SUMIF(見積D!ナンバーD,$D908,見積D!見積数D))</f>
        <v/>
      </c>
      <c r="G908" s="43" t="str">
        <f>IF(D908="","",SUMIF(実績D!ナンバー13D,$D908,実績D!見積数13D))</f>
        <v/>
      </c>
      <c r="H908" s="50" t="str">
        <f t="shared" si="43"/>
        <v/>
      </c>
      <c r="I908" s="58" t="str">
        <f t="shared" si="44"/>
        <v/>
      </c>
    </row>
    <row r="909" spans="1:9" x14ac:dyDescent="0.45">
      <c r="A909" s="44" t="str">
        <f t="shared" si="42"/>
        <v/>
      </c>
      <c r="B909" s="40" t="str">
        <f>IF(顧客!B907&lt;&gt;"",顧客!B907,"")</f>
        <v/>
      </c>
      <c r="C909" s="42" t="str">
        <f>IF(顧客!C907&lt;&gt;0,顧客!C907,"")</f>
        <v/>
      </c>
      <c r="D909" s="41" t="str">
        <f>IF(顧客!E907&lt;&gt;0,顧客!E907,"")</f>
        <v/>
      </c>
      <c r="E909" s="41" t="str">
        <f>IF(顧客!F907&lt;&gt;0,顧客!F907,"")</f>
        <v/>
      </c>
      <c r="F909" s="43" t="str">
        <f>IF(D909="","",SUMIF(見積D!ナンバーD,$D909,見積D!見積数D))</f>
        <v/>
      </c>
      <c r="G909" s="43" t="str">
        <f>IF(D909="","",SUMIF(実績D!ナンバー13D,$D909,実績D!見積数13D))</f>
        <v/>
      </c>
      <c r="H909" s="50" t="str">
        <f t="shared" si="43"/>
        <v/>
      </c>
      <c r="I909" s="58" t="str">
        <f t="shared" si="44"/>
        <v/>
      </c>
    </row>
    <row r="910" spans="1:9" x14ac:dyDescent="0.45">
      <c r="A910" s="44" t="str">
        <f t="shared" si="42"/>
        <v/>
      </c>
      <c r="B910" s="40" t="str">
        <f>IF(顧客!B908&lt;&gt;"",顧客!B908,"")</f>
        <v/>
      </c>
      <c r="C910" s="42" t="str">
        <f>IF(顧客!C908&lt;&gt;0,顧客!C908,"")</f>
        <v/>
      </c>
      <c r="D910" s="41" t="str">
        <f>IF(顧客!E908&lt;&gt;0,顧客!E908,"")</f>
        <v/>
      </c>
      <c r="E910" s="41" t="str">
        <f>IF(顧客!F908&lt;&gt;0,顧客!F908,"")</f>
        <v/>
      </c>
      <c r="F910" s="43" t="str">
        <f>IF(D910="","",SUMIF(見積D!ナンバーD,$D910,見積D!見積数D))</f>
        <v/>
      </c>
      <c r="G910" s="43" t="str">
        <f>IF(D910="","",SUMIF(実績D!ナンバー13D,$D910,実績D!見積数13D))</f>
        <v/>
      </c>
      <c r="H910" s="50" t="str">
        <f t="shared" si="43"/>
        <v/>
      </c>
      <c r="I910" s="58" t="str">
        <f t="shared" si="44"/>
        <v/>
      </c>
    </row>
    <row r="911" spans="1:9" x14ac:dyDescent="0.45">
      <c r="A911" s="44" t="str">
        <f t="shared" si="42"/>
        <v/>
      </c>
      <c r="B911" s="40" t="str">
        <f>IF(顧客!B909&lt;&gt;"",顧客!B909,"")</f>
        <v/>
      </c>
      <c r="C911" s="42" t="str">
        <f>IF(顧客!C909&lt;&gt;0,顧客!C909,"")</f>
        <v/>
      </c>
      <c r="D911" s="41" t="str">
        <f>IF(顧客!E909&lt;&gt;0,顧客!E909,"")</f>
        <v/>
      </c>
      <c r="E911" s="41" t="str">
        <f>IF(顧客!F909&lt;&gt;0,顧客!F909,"")</f>
        <v/>
      </c>
      <c r="F911" s="43" t="str">
        <f>IF(D911="","",SUMIF(見積D!ナンバーD,$D911,見積D!見積数D))</f>
        <v/>
      </c>
      <c r="G911" s="43" t="str">
        <f>IF(D911="","",SUMIF(実績D!ナンバー13D,$D911,実績D!見積数13D))</f>
        <v/>
      </c>
      <c r="H911" s="50" t="str">
        <f t="shared" si="43"/>
        <v/>
      </c>
      <c r="I911" s="58" t="str">
        <f t="shared" si="44"/>
        <v/>
      </c>
    </row>
    <row r="912" spans="1:9" x14ac:dyDescent="0.45">
      <c r="A912" s="44" t="str">
        <f t="shared" si="42"/>
        <v/>
      </c>
      <c r="B912" s="40" t="str">
        <f>IF(顧客!B910&lt;&gt;"",顧客!B910,"")</f>
        <v/>
      </c>
      <c r="C912" s="42" t="str">
        <f>IF(顧客!C910&lt;&gt;0,顧客!C910,"")</f>
        <v/>
      </c>
      <c r="D912" s="41" t="str">
        <f>IF(顧客!E910&lt;&gt;0,顧客!E910,"")</f>
        <v/>
      </c>
      <c r="E912" s="41" t="str">
        <f>IF(顧客!F910&lt;&gt;0,顧客!F910,"")</f>
        <v/>
      </c>
      <c r="F912" s="43" t="str">
        <f>IF(D912="","",SUMIF(見積D!ナンバーD,$D912,見積D!見積数D))</f>
        <v/>
      </c>
      <c r="G912" s="43" t="str">
        <f>IF(D912="","",SUMIF(実績D!ナンバー13D,$D912,実績D!見積数13D))</f>
        <v/>
      </c>
      <c r="H912" s="50" t="str">
        <f t="shared" si="43"/>
        <v/>
      </c>
      <c r="I912" s="58" t="str">
        <f t="shared" si="44"/>
        <v/>
      </c>
    </row>
    <row r="913" spans="1:9" x14ac:dyDescent="0.45">
      <c r="A913" s="44" t="str">
        <f t="shared" si="42"/>
        <v/>
      </c>
      <c r="B913" s="40" t="str">
        <f>IF(顧客!B911&lt;&gt;"",顧客!B911,"")</f>
        <v/>
      </c>
      <c r="C913" s="42" t="str">
        <f>IF(顧客!C911&lt;&gt;0,顧客!C911,"")</f>
        <v/>
      </c>
      <c r="D913" s="41" t="str">
        <f>IF(顧客!E911&lt;&gt;0,顧客!E911,"")</f>
        <v/>
      </c>
      <c r="E913" s="41" t="str">
        <f>IF(顧客!F911&lt;&gt;0,顧客!F911,"")</f>
        <v/>
      </c>
      <c r="F913" s="43" t="str">
        <f>IF(D913="","",SUMIF(見積D!ナンバーD,$D913,見積D!見積数D))</f>
        <v/>
      </c>
      <c r="G913" s="43" t="str">
        <f>IF(D913="","",SUMIF(実績D!ナンバー13D,$D913,実績D!見積数13D))</f>
        <v/>
      </c>
      <c r="H913" s="50" t="str">
        <f t="shared" si="43"/>
        <v/>
      </c>
      <c r="I913" s="58" t="str">
        <f t="shared" si="44"/>
        <v/>
      </c>
    </row>
    <row r="914" spans="1:9" x14ac:dyDescent="0.45">
      <c r="A914" s="44" t="str">
        <f t="shared" si="42"/>
        <v/>
      </c>
      <c r="B914" s="40" t="str">
        <f>IF(顧客!B912&lt;&gt;"",顧客!B912,"")</f>
        <v/>
      </c>
      <c r="C914" s="42" t="str">
        <f>IF(顧客!C912&lt;&gt;0,顧客!C912,"")</f>
        <v/>
      </c>
      <c r="D914" s="41" t="str">
        <f>IF(顧客!E912&lt;&gt;0,顧客!E912,"")</f>
        <v/>
      </c>
      <c r="E914" s="41" t="str">
        <f>IF(顧客!F912&lt;&gt;0,顧客!F912,"")</f>
        <v/>
      </c>
      <c r="F914" s="43" t="str">
        <f>IF(D914="","",SUMIF(見積D!ナンバーD,$D914,見積D!見積数D))</f>
        <v/>
      </c>
      <c r="G914" s="43" t="str">
        <f>IF(D914="","",SUMIF(実績D!ナンバー13D,$D914,実績D!見積数13D))</f>
        <v/>
      </c>
      <c r="H914" s="50" t="str">
        <f t="shared" si="43"/>
        <v/>
      </c>
      <c r="I914" s="58" t="str">
        <f t="shared" si="44"/>
        <v/>
      </c>
    </row>
    <row r="915" spans="1:9" x14ac:dyDescent="0.45">
      <c r="A915" s="44" t="str">
        <f t="shared" si="42"/>
        <v/>
      </c>
      <c r="B915" s="40" t="str">
        <f>IF(顧客!B913&lt;&gt;"",顧客!B913,"")</f>
        <v/>
      </c>
      <c r="C915" s="42" t="str">
        <f>IF(顧客!C913&lt;&gt;0,顧客!C913,"")</f>
        <v/>
      </c>
      <c r="D915" s="41" t="str">
        <f>IF(顧客!E913&lt;&gt;0,顧客!E913,"")</f>
        <v/>
      </c>
      <c r="E915" s="41" t="str">
        <f>IF(顧客!F913&lt;&gt;0,顧客!F913,"")</f>
        <v/>
      </c>
      <c r="F915" s="43" t="str">
        <f>IF(D915="","",SUMIF(見積D!ナンバーD,$D915,見積D!見積数D))</f>
        <v/>
      </c>
      <c r="G915" s="43" t="str">
        <f>IF(D915="","",SUMIF(実績D!ナンバー13D,$D915,実績D!見積数13D))</f>
        <v/>
      </c>
      <c r="H915" s="50" t="str">
        <f t="shared" si="43"/>
        <v/>
      </c>
      <c r="I915" s="58" t="str">
        <f t="shared" si="44"/>
        <v/>
      </c>
    </row>
    <row r="916" spans="1:9" x14ac:dyDescent="0.45">
      <c r="A916" s="44" t="str">
        <f t="shared" si="42"/>
        <v/>
      </c>
      <c r="B916" s="40" t="str">
        <f>IF(顧客!B914&lt;&gt;"",顧客!B914,"")</f>
        <v/>
      </c>
      <c r="C916" s="42" t="str">
        <f>IF(顧客!C914&lt;&gt;0,顧客!C914,"")</f>
        <v/>
      </c>
      <c r="D916" s="41" t="str">
        <f>IF(顧客!E914&lt;&gt;0,顧客!E914,"")</f>
        <v/>
      </c>
      <c r="E916" s="41" t="str">
        <f>IF(顧客!F914&lt;&gt;0,顧客!F914,"")</f>
        <v/>
      </c>
      <c r="F916" s="43" t="str">
        <f>IF(D916="","",SUMIF(見積D!ナンバーD,$D916,見積D!見積数D))</f>
        <v/>
      </c>
      <c r="G916" s="43" t="str">
        <f>IF(D916="","",SUMIF(実績D!ナンバー13D,$D916,実績D!見積数13D))</f>
        <v/>
      </c>
      <c r="H916" s="50" t="str">
        <f t="shared" si="43"/>
        <v/>
      </c>
      <c r="I916" s="58" t="str">
        <f t="shared" si="44"/>
        <v/>
      </c>
    </row>
    <row r="917" spans="1:9" x14ac:dyDescent="0.45">
      <c r="A917" s="44" t="str">
        <f t="shared" si="42"/>
        <v/>
      </c>
      <c r="B917" s="40" t="str">
        <f>IF(顧客!B915&lt;&gt;"",顧客!B915,"")</f>
        <v/>
      </c>
      <c r="C917" s="42" t="str">
        <f>IF(顧客!C915&lt;&gt;0,顧客!C915,"")</f>
        <v/>
      </c>
      <c r="D917" s="41" t="str">
        <f>IF(顧客!E915&lt;&gt;0,顧客!E915,"")</f>
        <v/>
      </c>
      <c r="E917" s="41" t="str">
        <f>IF(顧客!F915&lt;&gt;0,顧客!F915,"")</f>
        <v/>
      </c>
      <c r="F917" s="43" t="str">
        <f>IF(D917="","",SUMIF(見積D!ナンバーD,$D917,見積D!見積数D))</f>
        <v/>
      </c>
      <c r="G917" s="43" t="str">
        <f>IF(D917="","",SUMIF(実績D!ナンバー13D,$D917,実績D!見積数13D))</f>
        <v/>
      </c>
      <c r="H917" s="50" t="str">
        <f t="shared" si="43"/>
        <v/>
      </c>
      <c r="I917" s="58" t="str">
        <f t="shared" si="44"/>
        <v/>
      </c>
    </row>
    <row r="918" spans="1:9" x14ac:dyDescent="0.45">
      <c r="A918" s="44" t="str">
        <f t="shared" si="42"/>
        <v/>
      </c>
      <c r="B918" s="40" t="str">
        <f>IF(顧客!B916&lt;&gt;"",顧客!B916,"")</f>
        <v/>
      </c>
      <c r="C918" s="42" t="str">
        <f>IF(顧客!C916&lt;&gt;0,顧客!C916,"")</f>
        <v/>
      </c>
      <c r="D918" s="41" t="str">
        <f>IF(顧客!E916&lt;&gt;0,顧客!E916,"")</f>
        <v/>
      </c>
      <c r="E918" s="41" t="str">
        <f>IF(顧客!F916&lt;&gt;0,顧客!F916,"")</f>
        <v/>
      </c>
      <c r="F918" s="43" t="str">
        <f>IF(D918="","",SUMIF(見積D!ナンバーD,$D918,見積D!見積数D))</f>
        <v/>
      </c>
      <c r="G918" s="43" t="str">
        <f>IF(D918="","",SUMIF(実績D!ナンバー13D,$D918,実績D!見積数13D))</f>
        <v/>
      </c>
      <c r="H918" s="50" t="str">
        <f t="shared" si="43"/>
        <v/>
      </c>
      <c r="I918" s="58" t="str">
        <f t="shared" si="44"/>
        <v/>
      </c>
    </row>
    <row r="919" spans="1:9" x14ac:dyDescent="0.45">
      <c r="A919" s="44" t="str">
        <f t="shared" si="42"/>
        <v/>
      </c>
      <c r="B919" s="40" t="str">
        <f>IF(顧客!B917&lt;&gt;"",顧客!B917,"")</f>
        <v/>
      </c>
      <c r="C919" s="42" t="str">
        <f>IF(顧客!C917&lt;&gt;0,顧客!C917,"")</f>
        <v/>
      </c>
      <c r="D919" s="41" t="str">
        <f>IF(顧客!E917&lt;&gt;0,顧客!E917,"")</f>
        <v/>
      </c>
      <c r="E919" s="41" t="str">
        <f>IF(顧客!F917&lt;&gt;0,顧客!F917,"")</f>
        <v/>
      </c>
      <c r="F919" s="43" t="str">
        <f>IF(D919="","",SUMIF(見積D!ナンバーD,$D919,見積D!見積数D))</f>
        <v/>
      </c>
      <c r="G919" s="43" t="str">
        <f>IF(D919="","",SUMIF(実績D!ナンバー13D,$D919,実績D!見積数13D))</f>
        <v/>
      </c>
      <c r="H919" s="50" t="str">
        <f t="shared" si="43"/>
        <v/>
      </c>
      <c r="I919" s="58" t="str">
        <f t="shared" si="44"/>
        <v/>
      </c>
    </row>
    <row r="920" spans="1:9" x14ac:dyDescent="0.45">
      <c r="A920" s="44" t="str">
        <f t="shared" si="42"/>
        <v/>
      </c>
      <c r="B920" s="40" t="str">
        <f>IF(顧客!B918&lt;&gt;"",顧客!B918,"")</f>
        <v/>
      </c>
      <c r="C920" s="42" t="str">
        <f>IF(顧客!C918&lt;&gt;0,顧客!C918,"")</f>
        <v/>
      </c>
      <c r="D920" s="41" t="str">
        <f>IF(顧客!E918&lt;&gt;0,顧客!E918,"")</f>
        <v/>
      </c>
      <c r="E920" s="41" t="str">
        <f>IF(顧客!F918&lt;&gt;0,顧客!F918,"")</f>
        <v/>
      </c>
      <c r="F920" s="43" t="str">
        <f>IF(D920="","",SUMIF(見積D!ナンバーD,$D920,見積D!見積数D))</f>
        <v/>
      </c>
      <c r="G920" s="43" t="str">
        <f>IF(D920="","",SUMIF(実績D!ナンバー13D,$D920,実績D!見積数13D))</f>
        <v/>
      </c>
      <c r="H920" s="50" t="str">
        <f t="shared" si="43"/>
        <v/>
      </c>
      <c r="I920" s="58" t="str">
        <f t="shared" si="44"/>
        <v/>
      </c>
    </row>
    <row r="921" spans="1:9" x14ac:dyDescent="0.45">
      <c r="A921" s="44" t="str">
        <f t="shared" si="42"/>
        <v/>
      </c>
      <c r="B921" s="40" t="str">
        <f>IF(顧客!B919&lt;&gt;"",顧客!B919,"")</f>
        <v/>
      </c>
      <c r="C921" s="42" t="str">
        <f>IF(顧客!C919&lt;&gt;0,顧客!C919,"")</f>
        <v/>
      </c>
      <c r="D921" s="41" t="str">
        <f>IF(顧客!E919&lt;&gt;0,顧客!E919,"")</f>
        <v/>
      </c>
      <c r="E921" s="41" t="str">
        <f>IF(顧客!F919&lt;&gt;0,顧客!F919,"")</f>
        <v/>
      </c>
      <c r="F921" s="43" t="str">
        <f>IF(D921="","",SUMIF(見積D!ナンバーD,$D921,見積D!見積数D))</f>
        <v/>
      </c>
      <c r="G921" s="43" t="str">
        <f>IF(D921="","",SUMIF(実績D!ナンバー13D,$D921,実績D!見積数13D))</f>
        <v/>
      </c>
      <c r="H921" s="50" t="str">
        <f t="shared" si="43"/>
        <v/>
      </c>
      <c r="I921" s="58" t="str">
        <f t="shared" si="44"/>
        <v/>
      </c>
    </row>
    <row r="922" spans="1:9" x14ac:dyDescent="0.45">
      <c r="A922" s="44" t="str">
        <f t="shared" si="42"/>
        <v/>
      </c>
      <c r="B922" s="40" t="str">
        <f>IF(顧客!B920&lt;&gt;"",顧客!B920,"")</f>
        <v/>
      </c>
      <c r="C922" s="42" t="str">
        <f>IF(顧客!C920&lt;&gt;0,顧客!C920,"")</f>
        <v/>
      </c>
      <c r="D922" s="41" t="str">
        <f>IF(顧客!E920&lt;&gt;0,顧客!E920,"")</f>
        <v/>
      </c>
      <c r="E922" s="41" t="str">
        <f>IF(顧客!F920&lt;&gt;0,顧客!F920,"")</f>
        <v/>
      </c>
      <c r="F922" s="43" t="str">
        <f>IF(D922="","",SUMIF(見積D!ナンバーD,$D922,見積D!見積数D))</f>
        <v/>
      </c>
      <c r="G922" s="43" t="str">
        <f>IF(D922="","",SUMIF(実績D!ナンバー13D,$D922,実績D!見積数13D))</f>
        <v/>
      </c>
      <c r="H922" s="50" t="str">
        <f t="shared" si="43"/>
        <v/>
      </c>
      <c r="I922" s="58" t="str">
        <f t="shared" si="44"/>
        <v/>
      </c>
    </row>
    <row r="923" spans="1:9" x14ac:dyDescent="0.45">
      <c r="A923" s="44" t="str">
        <f t="shared" si="42"/>
        <v/>
      </c>
      <c r="B923" s="40" t="str">
        <f>IF(顧客!B921&lt;&gt;"",顧客!B921,"")</f>
        <v/>
      </c>
      <c r="C923" s="42" t="str">
        <f>IF(顧客!C921&lt;&gt;0,顧客!C921,"")</f>
        <v/>
      </c>
      <c r="D923" s="41" t="str">
        <f>IF(顧客!E921&lt;&gt;0,顧客!E921,"")</f>
        <v/>
      </c>
      <c r="E923" s="41" t="str">
        <f>IF(顧客!F921&lt;&gt;0,顧客!F921,"")</f>
        <v/>
      </c>
      <c r="F923" s="43" t="str">
        <f>IF(D923="","",SUMIF(見積D!ナンバーD,$D923,見積D!見積数D))</f>
        <v/>
      </c>
      <c r="G923" s="43" t="str">
        <f>IF(D923="","",SUMIF(実績D!ナンバー13D,$D923,実績D!見積数13D))</f>
        <v/>
      </c>
      <c r="H923" s="50" t="str">
        <f t="shared" si="43"/>
        <v/>
      </c>
      <c r="I923" s="58" t="str">
        <f t="shared" si="44"/>
        <v/>
      </c>
    </row>
    <row r="924" spans="1:9" x14ac:dyDescent="0.45">
      <c r="A924" s="44" t="str">
        <f t="shared" si="42"/>
        <v/>
      </c>
      <c r="B924" s="40" t="str">
        <f>IF(顧客!B922&lt;&gt;"",顧客!B922,"")</f>
        <v/>
      </c>
      <c r="C924" s="42" t="str">
        <f>IF(顧客!C922&lt;&gt;0,顧客!C922,"")</f>
        <v/>
      </c>
      <c r="D924" s="41" t="str">
        <f>IF(顧客!E922&lt;&gt;0,顧客!E922,"")</f>
        <v/>
      </c>
      <c r="E924" s="41" t="str">
        <f>IF(顧客!F922&lt;&gt;0,顧客!F922,"")</f>
        <v/>
      </c>
      <c r="F924" s="43" t="str">
        <f>IF(D924="","",SUMIF(見積D!ナンバーD,$D924,見積D!見積数D))</f>
        <v/>
      </c>
      <c r="G924" s="43" t="str">
        <f>IF(D924="","",SUMIF(実績D!ナンバー13D,$D924,実績D!見積数13D))</f>
        <v/>
      </c>
      <c r="H924" s="50" t="str">
        <f t="shared" si="43"/>
        <v/>
      </c>
      <c r="I924" s="58" t="str">
        <f t="shared" si="44"/>
        <v/>
      </c>
    </row>
    <row r="925" spans="1:9" x14ac:dyDescent="0.45">
      <c r="A925" s="44" t="str">
        <f t="shared" si="42"/>
        <v/>
      </c>
      <c r="B925" s="40" t="str">
        <f>IF(顧客!B923&lt;&gt;"",顧客!B923,"")</f>
        <v/>
      </c>
      <c r="C925" s="42" t="str">
        <f>IF(顧客!C923&lt;&gt;0,顧客!C923,"")</f>
        <v/>
      </c>
      <c r="D925" s="41" t="str">
        <f>IF(顧客!E923&lt;&gt;0,顧客!E923,"")</f>
        <v/>
      </c>
      <c r="E925" s="41" t="str">
        <f>IF(顧客!F923&lt;&gt;0,顧客!F923,"")</f>
        <v/>
      </c>
      <c r="F925" s="43" t="str">
        <f>IF(D925="","",SUMIF(見積D!ナンバーD,$D925,見積D!見積数D))</f>
        <v/>
      </c>
      <c r="G925" s="43" t="str">
        <f>IF(D925="","",SUMIF(実績D!ナンバー13D,$D925,実績D!見積数13D))</f>
        <v/>
      </c>
      <c r="H925" s="50" t="str">
        <f t="shared" si="43"/>
        <v/>
      </c>
      <c r="I925" s="58" t="str">
        <f t="shared" si="44"/>
        <v/>
      </c>
    </row>
    <row r="926" spans="1:9" x14ac:dyDescent="0.45">
      <c r="A926" s="44" t="str">
        <f t="shared" si="42"/>
        <v/>
      </c>
      <c r="B926" s="40" t="str">
        <f>IF(顧客!B924&lt;&gt;"",顧客!B924,"")</f>
        <v/>
      </c>
      <c r="C926" s="42" t="str">
        <f>IF(顧客!C924&lt;&gt;0,顧客!C924,"")</f>
        <v/>
      </c>
      <c r="D926" s="41" t="str">
        <f>IF(顧客!E924&lt;&gt;0,顧客!E924,"")</f>
        <v/>
      </c>
      <c r="E926" s="41" t="str">
        <f>IF(顧客!F924&lt;&gt;0,顧客!F924,"")</f>
        <v/>
      </c>
      <c r="F926" s="43" t="str">
        <f>IF(D926="","",SUMIF(見積D!ナンバーD,$D926,見積D!見積数D))</f>
        <v/>
      </c>
      <c r="G926" s="43" t="str">
        <f>IF(D926="","",SUMIF(実績D!ナンバー13D,$D926,実績D!見積数13D))</f>
        <v/>
      </c>
      <c r="H926" s="50" t="str">
        <f t="shared" si="43"/>
        <v/>
      </c>
      <c r="I926" s="58" t="str">
        <f t="shared" si="44"/>
        <v/>
      </c>
    </row>
    <row r="927" spans="1:9" x14ac:dyDescent="0.45">
      <c r="A927" s="44" t="str">
        <f t="shared" si="42"/>
        <v/>
      </c>
      <c r="B927" s="40" t="str">
        <f>IF(顧客!B925&lt;&gt;"",顧客!B925,"")</f>
        <v/>
      </c>
      <c r="C927" s="42" t="str">
        <f>IF(顧客!C925&lt;&gt;0,顧客!C925,"")</f>
        <v/>
      </c>
      <c r="D927" s="41" t="str">
        <f>IF(顧客!E925&lt;&gt;0,顧客!E925,"")</f>
        <v/>
      </c>
      <c r="E927" s="41" t="str">
        <f>IF(顧客!F925&lt;&gt;0,顧客!F925,"")</f>
        <v/>
      </c>
      <c r="F927" s="43" t="str">
        <f>IF(D927="","",SUMIF(見積D!ナンバーD,$D927,見積D!見積数D))</f>
        <v/>
      </c>
      <c r="G927" s="43" t="str">
        <f>IF(D927="","",SUMIF(実績D!ナンバー13D,$D927,実績D!見積数13D))</f>
        <v/>
      </c>
      <c r="H927" s="50" t="str">
        <f t="shared" si="43"/>
        <v/>
      </c>
      <c r="I927" s="58" t="str">
        <f t="shared" si="44"/>
        <v/>
      </c>
    </row>
    <row r="928" spans="1:9" x14ac:dyDescent="0.45">
      <c r="A928" s="44" t="str">
        <f t="shared" si="42"/>
        <v/>
      </c>
      <c r="B928" s="40" t="str">
        <f>IF(顧客!B926&lt;&gt;"",顧客!B926,"")</f>
        <v/>
      </c>
      <c r="C928" s="42" t="str">
        <f>IF(顧客!C926&lt;&gt;0,顧客!C926,"")</f>
        <v/>
      </c>
      <c r="D928" s="41" t="str">
        <f>IF(顧客!E926&lt;&gt;0,顧客!E926,"")</f>
        <v/>
      </c>
      <c r="E928" s="41" t="str">
        <f>IF(顧客!F926&lt;&gt;0,顧客!F926,"")</f>
        <v/>
      </c>
      <c r="F928" s="43" t="str">
        <f>IF(D928="","",SUMIF(見積D!ナンバーD,$D928,見積D!見積数D))</f>
        <v/>
      </c>
      <c r="G928" s="43" t="str">
        <f>IF(D928="","",SUMIF(実績D!ナンバー13D,$D928,実績D!見積数13D))</f>
        <v/>
      </c>
      <c r="H928" s="50" t="str">
        <f t="shared" si="43"/>
        <v/>
      </c>
      <c r="I928" s="58" t="str">
        <f t="shared" si="44"/>
        <v/>
      </c>
    </row>
    <row r="929" spans="1:9" x14ac:dyDescent="0.45">
      <c r="A929" s="44" t="str">
        <f t="shared" si="42"/>
        <v/>
      </c>
      <c r="B929" s="40" t="str">
        <f>IF(顧客!B927&lt;&gt;"",顧客!B927,"")</f>
        <v/>
      </c>
      <c r="C929" s="42" t="str">
        <f>IF(顧客!C927&lt;&gt;0,顧客!C927,"")</f>
        <v/>
      </c>
      <c r="D929" s="41" t="str">
        <f>IF(顧客!E927&lt;&gt;0,顧客!E927,"")</f>
        <v/>
      </c>
      <c r="E929" s="41" t="str">
        <f>IF(顧客!F927&lt;&gt;0,顧客!F927,"")</f>
        <v/>
      </c>
      <c r="F929" s="43" t="str">
        <f>IF(D929="","",SUMIF(見積D!ナンバーD,$D929,見積D!見積数D))</f>
        <v/>
      </c>
      <c r="G929" s="43" t="str">
        <f>IF(D929="","",SUMIF(実績D!ナンバー13D,$D929,実績D!見積数13D))</f>
        <v/>
      </c>
      <c r="H929" s="50" t="str">
        <f t="shared" si="43"/>
        <v/>
      </c>
      <c r="I929" s="58" t="str">
        <f t="shared" si="44"/>
        <v/>
      </c>
    </row>
    <row r="930" spans="1:9" x14ac:dyDescent="0.45">
      <c r="A930" s="44" t="str">
        <f t="shared" si="42"/>
        <v/>
      </c>
      <c r="B930" s="40" t="str">
        <f>IF(顧客!B928&lt;&gt;"",顧客!B928,"")</f>
        <v/>
      </c>
      <c r="C930" s="42" t="str">
        <f>IF(顧客!C928&lt;&gt;0,顧客!C928,"")</f>
        <v/>
      </c>
      <c r="D930" s="41" t="str">
        <f>IF(顧客!E928&lt;&gt;0,顧客!E928,"")</f>
        <v/>
      </c>
      <c r="E930" s="41" t="str">
        <f>IF(顧客!F928&lt;&gt;0,顧客!F928,"")</f>
        <v/>
      </c>
      <c r="F930" s="43" t="str">
        <f>IF(D930="","",SUMIF(見積D!ナンバーD,$D930,見積D!見積数D))</f>
        <v/>
      </c>
      <c r="G930" s="43" t="str">
        <f>IF(D930="","",SUMIF(実績D!ナンバー13D,$D930,実績D!見積数13D))</f>
        <v/>
      </c>
      <c r="H930" s="50" t="str">
        <f t="shared" si="43"/>
        <v/>
      </c>
      <c r="I930" s="58" t="str">
        <f t="shared" si="44"/>
        <v/>
      </c>
    </row>
    <row r="931" spans="1:9" x14ac:dyDescent="0.45">
      <c r="A931" s="44" t="str">
        <f t="shared" si="42"/>
        <v/>
      </c>
      <c r="B931" s="40" t="str">
        <f>IF(顧客!B929&lt;&gt;"",顧客!B929,"")</f>
        <v/>
      </c>
      <c r="C931" s="42" t="str">
        <f>IF(顧客!C929&lt;&gt;0,顧客!C929,"")</f>
        <v/>
      </c>
      <c r="D931" s="41" t="str">
        <f>IF(顧客!E929&lt;&gt;0,顧客!E929,"")</f>
        <v/>
      </c>
      <c r="E931" s="41" t="str">
        <f>IF(顧客!F929&lt;&gt;0,顧客!F929,"")</f>
        <v/>
      </c>
      <c r="F931" s="43" t="str">
        <f>IF(D931="","",SUMIF(見積D!ナンバーD,$D931,見積D!見積数D))</f>
        <v/>
      </c>
      <c r="G931" s="43" t="str">
        <f>IF(D931="","",SUMIF(実績D!ナンバー13D,$D931,実績D!見積数13D))</f>
        <v/>
      </c>
      <c r="H931" s="50" t="str">
        <f t="shared" si="43"/>
        <v/>
      </c>
      <c r="I931" s="58" t="str">
        <f t="shared" si="44"/>
        <v/>
      </c>
    </row>
    <row r="932" spans="1:9" x14ac:dyDescent="0.45">
      <c r="A932" s="44" t="str">
        <f t="shared" si="42"/>
        <v/>
      </c>
      <c r="B932" s="40" t="str">
        <f>IF(顧客!B930&lt;&gt;"",顧客!B930,"")</f>
        <v/>
      </c>
      <c r="C932" s="42" t="str">
        <f>IF(顧客!C930&lt;&gt;0,顧客!C930,"")</f>
        <v/>
      </c>
      <c r="D932" s="41" t="str">
        <f>IF(顧客!E930&lt;&gt;0,顧客!E930,"")</f>
        <v/>
      </c>
      <c r="E932" s="41" t="str">
        <f>IF(顧客!F930&lt;&gt;0,顧客!F930,"")</f>
        <v/>
      </c>
      <c r="F932" s="43" t="str">
        <f>IF(D932="","",SUMIF(見積D!ナンバーD,$D932,見積D!見積数D))</f>
        <v/>
      </c>
      <c r="G932" s="43" t="str">
        <f>IF(D932="","",SUMIF(実績D!ナンバー13D,$D932,実績D!見積数13D))</f>
        <v/>
      </c>
      <c r="H932" s="50" t="str">
        <f t="shared" si="43"/>
        <v/>
      </c>
      <c r="I932" s="58" t="str">
        <f t="shared" si="44"/>
        <v/>
      </c>
    </row>
    <row r="933" spans="1:9" x14ac:dyDescent="0.45">
      <c r="A933" s="44" t="str">
        <f t="shared" si="42"/>
        <v/>
      </c>
      <c r="B933" s="40" t="str">
        <f>IF(顧客!B931&lt;&gt;"",顧客!B931,"")</f>
        <v/>
      </c>
      <c r="C933" s="42" t="str">
        <f>IF(顧客!C931&lt;&gt;0,顧客!C931,"")</f>
        <v/>
      </c>
      <c r="D933" s="41" t="str">
        <f>IF(顧客!E931&lt;&gt;0,顧客!E931,"")</f>
        <v/>
      </c>
      <c r="E933" s="41" t="str">
        <f>IF(顧客!F931&lt;&gt;0,顧客!F931,"")</f>
        <v/>
      </c>
      <c r="F933" s="43" t="str">
        <f>IF(D933="","",SUMIF(見積D!ナンバーD,$D933,見積D!見積数D))</f>
        <v/>
      </c>
      <c r="G933" s="43" t="str">
        <f>IF(D933="","",SUMIF(実績D!ナンバー13D,$D933,実績D!見積数13D))</f>
        <v/>
      </c>
      <c r="H933" s="50" t="str">
        <f t="shared" si="43"/>
        <v/>
      </c>
      <c r="I933" s="58" t="str">
        <f t="shared" si="44"/>
        <v/>
      </c>
    </row>
    <row r="934" spans="1:9" x14ac:dyDescent="0.45">
      <c r="A934" s="44" t="str">
        <f t="shared" si="42"/>
        <v/>
      </c>
      <c r="B934" s="40" t="str">
        <f>IF(顧客!B932&lt;&gt;"",顧客!B932,"")</f>
        <v/>
      </c>
      <c r="C934" s="42" t="str">
        <f>IF(顧客!C932&lt;&gt;0,顧客!C932,"")</f>
        <v/>
      </c>
      <c r="D934" s="41" t="str">
        <f>IF(顧客!E932&lt;&gt;0,顧客!E932,"")</f>
        <v/>
      </c>
      <c r="E934" s="41" t="str">
        <f>IF(顧客!F932&lt;&gt;0,顧客!F932,"")</f>
        <v/>
      </c>
      <c r="F934" s="43" t="str">
        <f>IF(D934="","",SUMIF(見積D!ナンバーD,$D934,見積D!見積数D))</f>
        <v/>
      </c>
      <c r="G934" s="43" t="str">
        <f>IF(D934="","",SUMIF(実績D!ナンバー13D,$D934,実績D!見積数13D))</f>
        <v/>
      </c>
      <c r="H934" s="50" t="str">
        <f t="shared" si="43"/>
        <v/>
      </c>
      <c r="I934" s="58" t="str">
        <f t="shared" si="44"/>
        <v/>
      </c>
    </row>
    <row r="935" spans="1:9" x14ac:dyDescent="0.45">
      <c r="A935" s="44" t="str">
        <f t="shared" si="42"/>
        <v/>
      </c>
      <c r="B935" s="40" t="str">
        <f>IF(顧客!B933&lt;&gt;"",顧客!B933,"")</f>
        <v/>
      </c>
      <c r="C935" s="42" t="str">
        <f>IF(顧客!C933&lt;&gt;0,顧客!C933,"")</f>
        <v/>
      </c>
      <c r="D935" s="41" t="str">
        <f>IF(顧客!E933&lt;&gt;0,顧客!E933,"")</f>
        <v/>
      </c>
      <c r="E935" s="41" t="str">
        <f>IF(顧客!F933&lt;&gt;0,顧客!F933,"")</f>
        <v/>
      </c>
      <c r="F935" s="43" t="str">
        <f>IF(D935="","",SUMIF(見積D!ナンバーD,$D935,見積D!見積数D))</f>
        <v/>
      </c>
      <c r="G935" s="43" t="str">
        <f>IF(D935="","",SUMIF(実績D!ナンバー13D,$D935,実績D!見積数13D))</f>
        <v/>
      </c>
      <c r="H935" s="50" t="str">
        <f t="shared" si="43"/>
        <v/>
      </c>
      <c r="I935" s="58" t="str">
        <f t="shared" si="44"/>
        <v/>
      </c>
    </row>
    <row r="936" spans="1:9" x14ac:dyDescent="0.45">
      <c r="A936" s="44" t="str">
        <f t="shared" si="42"/>
        <v/>
      </c>
      <c r="B936" s="40" t="str">
        <f>IF(顧客!B934&lt;&gt;"",顧客!B934,"")</f>
        <v/>
      </c>
      <c r="C936" s="42" t="str">
        <f>IF(顧客!C934&lt;&gt;0,顧客!C934,"")</f>
        <v/>
      </c>
      <c r="D936" s="41" t="str">
        <f>IF(顧客!E934&lt;&gt;0,顧客!E934,"")</f>
        <v/>
      </c>
      <c r="E936" s="41" t="str">
        <f>IF(顧客!F934&lt;&gt;0,顧客!F934,"")</f>
        <v/>
      </c>
      <c r="F936" s="43" t="str">
        <f>IF(D936="","",SUMIF(見積D!ナンバーD,$D936,見積D!見積数D))</f>
        <v/>
      </c>
      <c r="G936" s="43" t="str">
        <f>IF(D936="","",SUMIF(実績D!ナンバー13D,$D936,実績D!見積数13D))</f>
        <v/>
      </c>
      <c r="H936" s="50" t="str">
        <f t="shared" si="43"/>
        <v/>
      </c>
      <c r="I936" s="58" t="str">
        <f t="shared" si="44"/>
        <v/>
      </c>
    </row>
    <row r="937" spans="1:9" x14ac:dyDescent="0.45">
      <c r="A937" s="44" t="str">
        <f t="shared" si="42"/>
        <v/>
      </c>
      <c r="B937" s="40" t="str">
        <f>IF(顧客!B935&lt;&gt;"",顧客!B935,"")</f>
        <v/>
      </c>
      <c r="C937" s="42" t="str">
        <f>IF(顧客!C935&lt;&gt;0,顧客!C935,"")</f>
        <v/>
      </c>
      <c r="D937" s="41" t="str">
        <f>IF(顧客!E935&lt;&gt;0,顧客!E935,"")</f>
        <v/>
      </c>
      <c r="E937" s="41" t="str">
        <f>IF(顧客!F935&lt;&gt;0,顧客!F935,"")</f>
        <v/>
      </c>
      <c r="F937" s="43" t="str">
        <f>IF(D937="","",SUMIF(見積D!ナンバーD,$D937,見積D!見積数D))</f>
        <v/>
      </c>
      <c r="G937" s="43" t="str">
        <f>IF(D937="","",SUMIF(実績D!ナンバー13D,$D937,実績D!見積数13D))</f>
        <v/>
      </c>
      <c r="H937" s="50" t="str">
        <f t="shared" si="43"/>
        <v/>
      </c>
      <c r="I937" s="58" t="str">
        <f t="shared" si="44"/>
        <v/>
      </c>
    </row>
    <row r="938" spans="1:9" x14ac:dyDescent="0.45">
      <c r="A938" s="44" t="str">
        <f t="shared" si="42"/>
        <v/>
      </c>
      <c r="B938" s="40" t="str">
        <f>IF(顧客!B936&lt;&gt;"",顧客!B936,"")</f>
        <v/>
      </c>
      <c r="C938" s="42" t="str">
        <f>IF(顧客!C936&lt;&gt;0,顧客!C936,"")</f>
        <v/>
      </c>
      <c r="D938" s="41" t="str">
        <f>IF(顧客!E936&lt;&gt;0,顧客!E936,"")</f>
        <v/>
      </c>
      <c r="E938" s="41" t="str">
        <f>IF(顧客!F936&lt;&gt;0,顧客!F936,"")</f>
        <v/>
      </c>
      <c r="F938" s="43" t="str">
        <f>IF(D938="","",SUMIF(見積D!ナンバーD,$D938,見積D!見積数D))</f>
        <v/>
      </c>
      <c r="G938" s="43" t="str">
        <f>IF(D938="","",SUMIF(実績D!ナンバー13D,$D938,実績D!見積数13D))</f>
        <v/>
      </c>
      <c r="H938" s="50" t="str">
        <f t="shared" si="43"/>
        <v/>
      </c>
      <c r="I938" s="58" t="str">
        <f t="shared" si="44"/>
        <v/>
      </c>
    </row>
    <row r="939" spans="1:9" x14ac:dyDescent="0.45">
      <c r="A939" s="44" t="str">
        <f t="shared" si="42"/>
        <v/>
      </c>
      <c r="B939" s="40" t="str">
        <f>IF(顧客!B937&lt;&gt;"",顧客!B937,"")</f>
        <v/>
      </c>
      <c r="C939" s="42" t="str">
        <f>IF(顧客!C937&lt;&gt;0,顧客!C937,"")</f>
        <v/>
      </c>
      <c r="D939" s="41" t="str">
        <f>IF(顧客!E937&lt;&gt;0,顧客!E937,"")</f>
        <v/>
      </c>
      <c r="E939" s="41" t="str">
        <f>IF(顧客!F937&lt;&gt;0,顧客!F937,"")</f>
        <v/>
      </c>
      <c r="F939" s="43" t="str">
        <f>IF(D939="","",SUMIF(見積D!ナンバーD,$D939,見積D!見積数D))</f>
        <v/>
      </c>
      <c r="G939" s="43" t="str">
        <f>IF(D939="","",SUMIF(実績D!ナンバー13D,$D939,実績D!見積数13D))</f>
        <v/>
      </c>
      <c r="H939" s="50" t="str">
        <f t="shared" si="43"/>
        <v/>
      </c>
      <c r="I939" s="58" t="str">
        <f t="shared" si="44"/>
        <v/>
      </c>
    </row>
    <row r="940" spans="1:9" x14ac:dyDescent="0.45">
      <c r="A940" s="44" t="str">
        <f t="shared" si="42"/>
        <v/>
      </c>
      <c r="B940" s="40" t="str">
        <f>IF(顧客!B938&lt;&gt;"",顧客!B938,"")</f>
        <v/>
      </c>
      <c r="C940" s="42" t="str">
        <f>IF(顧客!C938&lt;&gt;0,顧客!C938,"")</f>
        <v/>
      </c>
      <c r="D940" s="41" t="str">
        <f>IF(顧客!E938&lt;&gt;0,顧客!E938,"")</f>
        <v/>
      </c>
      <c r="E940" s="41" t="str">
        <f>IF(顧客!F938&lt;&gt;0,顧客!F938,"")</f>
        <v/>
      </c>
      <c r="F940" s="43" t="str">
        <f>IF(D940="","",SUMIF(見積D!ナンバーD,$D940,見積D!見積数D))</f>
        <v/>
      </c>
      <c r="G940" s="43" t="str">
        <f>IF(D940="","",SUMIF(実績D!ナンバー13D,$D940,実績D!見積数13D))</f>
        <v/>
      </c>
      <c r="H940" s="50" t="str">
        <f t="shared" si="43"/>
        <v/>
      </c>
      <c r="I940" s="58" t="str">
        <f t="shared" si="44"/>
        <v/>
      </c>
    </row>
    <row r="941" spans="1:9" x14ac:dyDescent="0.45">
      <c r="A941" s="44" t="str">
        <f t="shared" si="42"/>
        <v/>
      </c>
      <c r="B941" s="40" t="str">
        <f>IF(顧客!B939&lt;&gt;"",顧客!B939,"")</f>
        <v/>
      </c>
      <c r="C941" s="42" t="str">
        <f>IF(顧客!C939&lt;&gt;0,顧客!C939,"")</f>
        <v/>
      </c>
      <c r="D941" s="41" t="str">
        <f>IF(顧客!E939&lt;&gt;0,顧客!E939,"")</f>
        <v/>
      </c>
      <c r="E941" s="41" t="str">
        <f>IF(顧客!F939&lt;&gt;0,顧客!F939,"")</f>
        <v/>
      </c>
      <c r="F941" s="43" t="str">
        <f>IF(D941="","",SUMIF(見積D!ナンバーD,$D941,見積D!見積数D))</f>
        <v/>
      </c>
      <c r="G941" s="43" t="str">
        <f>IF(D941="","",SUMIF(実績D!ナンバー13D,$D941,実績D!見積数13D))</f>
        <v/>
      </c>
      <c r="H941" s="50" t="str">
        <f t="shared" si="43"/>
        <v/>
      </c>
      <c r="I941" s="58" t="str">
        <f t="shared" si="44"/>
        <v/>
      </c>
    </row>
    <row r="942" spans="1:9" x14ac:dyDescent="0.45">
      <c r="A942" s="44" t="str">
        <f t="shared" si="42"/>
        <v/>
      </c>
      <c r="B942" s="40" t="str">
        <f>IF(顧客!B940&lt;&gt;"",顧客!B940,"")</f>
        <v/>
      </c>
      <c r="C942" s="42" t="str">
        <f>IF(顧客!C940&lt;&gt;0,顧客!C940,"")</f>
        <v/>
      </c>
      <c r="D942" s="41" t="str">
        <f>IF(顧客!E940&lt;&gt;0,顧客!E940,"")</f>
        <v/>
      </c>
      <c r="E942" s="41" t="str">
        <f>IF(顧客!F940&lt;&gt;0,顧客!F940,"")</f>
        <v/>
      </c>
      <c r="F942" s="43" t="str">
        <f>IF(D942="","",SUMIF(見積D!ナンバーD,$D942,見積D!見積数D))</f>
        <v/>
      </c>
      <c r="G942" s="43" t="str">
        <f>IF(D942="","",SUMIF(実績D!ナンバー13D,$D942,実績D!見積数13D))</f>
        <v/>
      </c>
      <c r="H942" s="50" t="str">
        <f t="shared" si="43"/>
        <v/>
      </c>
      <c r="I942" s="58" t="str">
        <f t="shared" si="44"/>
        <v/>
      </c>
    </row>
    <row r="943" spans="1:9" x14ac:dyDescent="0.45">
      <c r="A943" s="44" t="str">
        <f t="shared" si="42"/>
        <v/>
      </c>
      <c r="B943" s="40" t="str">
        <f>IF(顧客!B941&lt;&gt;"",顧客!B941,"")</f>
        <v/>
      </c>
      <c r="C943" s="42" t="str">
        <f>IF(顧客!C941&lt;&gt;0,顧客!C941,"")</f>
        <v/>
      </c>
      <c r="D943" s="41" t="str">
        <f>IF(顧客!E941&lt;&gt;0,顧客!E941,"")</f>
        <v/>
      </c>
      <c r="E943" s="41" t="str">
        <f>IF(顧客!F941&lt;&gt;0,顧客!F941,"")</f>
        <v/>
      </c>
      <c r="F943" s="43" t="str">
        <f>IF(D943="","",SUMIF(見積D!ナンバーD,$D943,見積D!見積数D))</f>
        <v/>
      </c>
      <c r="G943" s="43" t="str">
        <f>IF(D943="","",SUMIF(実績D!ナンバー13D,$D943,実績D!見積数13D))</f>
        <v/>
      </c>
      <c r="H943" s="50" t="str">
        <f t="shared" si="43"/>
        <v/>
      </c>
      <c r="I943" s="58" t="str">
        <f t="shared" si="44"/>
        <v/>
      </c>
    </row>
    <row r="944" spans="1:9" x14ac:dyDescent="0.45">
      <c r="A944" s="44" t="str">
        <f t="shared" si="42"/>
        <v/>
      </c>
      <c r="B944" s="40" t="str">
        <f>IF(顧客!B942&lt;&gt;"",顧客!B942,"")</f>
        <v/>
      </c>
      <c r="C944" s="42" t="str">
        <f>IF(顧客!C942&lt;&gt;0,顧客!C942,"")</f>
        <v/>
      </c>
      <c r="D944" s="41" t="str">
        <f>IF(顧客!E942&lt;&gt;0,顧客!E942,"")</f>
        <v/>
      </c>
      <c r="E944" s="41" t="str">
        <f>IF(顧客!F942&lt;&gt;0,顧客!F942,"")</f>
        <v/>
      </c>
      <c r="F944" s="43" t="str">
        <f>IF(D944="","",SUMIF(見積D!ナンバーD,$D944,見積D!見積数D))</f>
        <v/>
      </c>
      <c r="G944" s="43" t="str">
        <f>IF(D944="","",SUMIF(実績D!ナンバー13D,$D944,実績D!見積数13D))</f>
        <v/>
      </c>
      <c r="H944" s="50" t="str">
        <f t="shared" si="43"/>
        <v/>
      </c>
      <c r="I944" s="58" t="str">
        <f t="shared" si="44"/>
        <v/>
      </c>
    </row>
    <row r="945" spans="1:9" x14ac:dyDescent="0.45">
      <c r="A945" s="44" t="str">
        <f t="shared" si="42"/>
        <v/>
      </c>
      <c r="B945" s="40" t="str">
        <f>IF(顧客!B943&lt;&gt;"",顧客!B943,"")</f>
        <v/>
      </c>
      <c r="C945" s="42" t="str">
        <f>IF(顧客!C943&lt;&gt;0,顧客!C943,"")</f>
        <v/>
      </c>
      <c r="D945" s="41" t="str">
        <f>IF(顧客!E943&lt;&gt;0,顧客!E943,"")</f>
        <v/>
      </c>
      <c r="E945" s="41" t="str">
        <f>IF(顧客!F943&lt;&gt;0,顧客!F943,"")</f>
        <v/>
      </c>
      <c r="F945" s="43" t="str">
        <f>IF(D945="","",SUMIF(見積D!ナンバーD,$D945,見積D!見積数D))</f>
        <v/>
      </c>
      <c r="G945" s="43" t="str">
        <f>IF(D945="","",SUMIF(実績D!ナンバー13D,$D945,実績D!見積数13D))</f>
        <v/>
      </c>
      <c r="H945" s="50" t="str">
        <f t="shared" si="43"/>
        <v/>
      </c>
      <c r="I945" s="58" t="str">
        <f t="shared" si="44"/>
        <v/>
      </c>
    </row>
    <row r="946" spans="1:9" x14ac:dyDescent="0.45">
      <c r="A946" s="44" t="str">
        <f t="shared" si="42"/>
        <v/>
      </c>
      <c r="B946" s="40" t="str">
        <f>IF(顧客!B944&lt;&gt;"",顧客!B944,"")</f>
        <v/>
      </c>
      <c r="C946" s="42" t="str">
        <f>IF(顧客!C944&lt;&gt;0,顧客!C944,"")</f>
        <v/>
      </c>
      <c r="D946" s="41" t="str">
        <f>IF(顧客!E944&lt;&gt;0,顧客!E944,"")</f>
        <v/>
      </c>
      <c r="E946" s="41" t="str">
        <f>IF(顧客!F944&lt;&gt;0,顧客!F944,"")</f>
        <v/>
      </c>
      <c r="F946" s="43" t="str">
        <f>IF(D946="","",SUMIF(見積D!ナンバーD,$D946,見積D!見積数D))</f>
        <v/>
      </c>
      <c r="G946" s="43" t="str">
        <f>IF(D946="","",SUMIF(実績D!ナンバー13D,$D946,実績D!見積数13D))</f>
        <v/>
      </c>
      <c r="H946" s="50" t="str">
        <f t="shared" si="43"/>
        <v/>
      </c>
      <c r="I946" s="58" t="str">
        <f t="shared" si="44"/>
        <v/>
      </c>
    </row>
    <row r="947" spans="1:9" x14ac:dyDescent="0.45">
      <c r="A947" s="44" t="str">
        <f t="shared" si="42"/>
        <v/>
      </c>
      <c r="B947" s="40" t="str">
        <f>IF(顧客!B945&lt;&gt;"",顧客!B945,"")</f>
        <v/>
      </c>
      <c r="C947" s="42" t="str">
        <f>IF(顧客!C945&lt;&gt;0,顧客!C945,"")</f>
        <v/>
      </c>
      <c r="D947" s="41" t="str">
        <f>IF(顧客!E945&lt;&gt;0,顧客!E945,"")</f>
        <v/>
      </c>
      <c r="E947" s="41" t="str">
        <f>IF(顧客!F945&lt;&gt;0,顧客!F945,"")</f>
        <v/>
      </c>
      <c r="F947" s="43" t="str">
        <f>IF(D947="","",SUMIF(見積D!ナンバーD,$D947,見積D!見積数D))</f>
        <v/>
      </c>
      <c r="G947" s="43" t="str">
        <f>IF(D947="","",SUMIF(実績D!ナンバー13D,$D947,実績D!見積数13D))</f>
        <v/>
      </c>
      <c r="H947" s="50" t="str">
        <f t="shared" si="43"/>
        <v/>
      </c>
      <c r="I947" s="58" t="str">
        <f t="shared" si="44"/>
        <v/>
      </c>
    </row>
    <row r="948" spans="1:9" x14ac:dyDescent="0.45">
      <c r="A948" s="44" t="str">
        <f t="shared" si="42"/>
        <v/>
      </c>
      <c r="B948" s="40" t="str">
        <f>IF(顧客!B946&lt;&gt;"",顧客!B946,"")</f>
        <v/>
      </c>
      <c r="C948" s="42" t="str">
        <f>IF(顧客!C946&lt;&gt;0,顧客!C946,"")</f>
        <v/>
      </c>
      <c r="D948" s="41" t="str">
        <f>IF(顧客!E946&lt;&gt;0,顧客!E946,"")</f>
        <v/>
      </c>
      <c r="E948" s="41" t="str">
        <f>IF(顧客!F946&lt;&gt;0,顧客!F946,"")</f>
        <v/>
      </c>
      <c r="F948" s="43" t="str">
        <f>IF(D948="","",SUMIF(見積D!ナンバーD,$D948,見積D!見積数D))</f>
        <v/>
      </c>
      <c r="G948" s="43" t="str">
        <f>IF(D948="","",SUMIF(実績D!ナンバー13D,$D948,実績D!見積数13D))</f>
        <v/>
      </c>
      <c r="H948" s="50" t="str">
        <f t="shared" si="43"/>
        <v/>
      </c>
      <c r="I948" s="58" t="str">
        <f t="shared" si="44"/>
        <v/>
      </c>
    </row>
    <row r="949" spans="1:9" x14ac:dyDescent="0.45">
      <c r="A949" s="44" t="str">
        <f t="shared" si="42"/>
        <v/>
      </c>
      <c r="B949" s="40" t="str">
        <f>IF(顧客!B947&lt;&gt;"",顧客!B947,"")</f>
        <v/>
      </c>
      <c r="C949" s="42" t="str">
        <f>IF(顧客!C947&lt;&gt;0,顧客!C947,"")</f>
        <v/>
      </c>
      <c r="D949" s="41" t="str">
        <f>IF(顧客!E947&lt;&gt;0,顧客!E947,"")</f>
        <v/>
      </c>
      <c r="E949" s="41" t="str">
        <f>IF(顧客!F947&lt;&gt;0,顧客!F947,"")</f>
        <v/>
      </c>
      <c r="F949" s="43" t="str">
        <f>IF(D949="","",SUMIF(見積D!ナンバーD,$D949,見積D!見積数D))</f>
        <v/>
      </c>
      <c r="G949" s="43" t="str">
        <f>IF(D949="","",SUMIF(実績D!ナンバー13D,$D949,実績D!見積数13D))</f>
        <v/>
      </c>
      <c r="H949" s="50" t="str">
        <f t="shared" si="43"/>
        <v/>
      </c>
      <c r="I949" s="58" t="str">
        <f t="shared" si="44"/>
        <v/>
      </c>
    </row>
    <row r="950" spans="1:9" x14ac:dyDescent="0.45">
      <c r="A950" s="44" t="str">
        <f t="shared" si="42"/>
        <v/>
      </c>
      <c r="B950" s="40" t="str">
        <f>IF(顧客!B948&lt;&gt;"",顧客!B948,"")</f>
        <v/>
      </c>
      <c r="C950" s="42" t="str">
        <f>IF(顧客!C948&lt;&gt;0,顧客!C948,"")</f>
        <v/>
      </c>
      <c r="D950" s="41" t="str">
        <f>IF(顧客!E948&lt;&gt;0,顧客!E948,"")</f>
        <v/>
      </c>
      <c r="E950" s="41" t="str">
        <f>IF(顧客!F948&lt;&gt;0,顧客!F948,"")</f>
        <v/>
      </c>
      <c r="F950" s="43" t="str">
        <f>IF(D950="","",SUMIF(見積D!ナンバーD,$D950,見積D!見積数D))</f>
        <v/>
      </c>
      <c r="G950" s="43" t="str">
        <f>IF(D950="","",SUMIF(実績D!ナンバー13D,$D950,実績D!見積数13D))</f>
        <v/>
      </c>
      <c r="H950" s="50" t="str">
        <f t="shared" si="43"/>
        <v/>
      </c>
      <c r="I950" s="58" t="str">
        <f t="shared" si="44"/>
        <v/>
      </c>
    </row>
    <row r="951" spans="1:9" x14ac:dyDescent="0.45">
      <c r="A951" s="44" t="str">
        <f t="shared" si="42"/>
        <v/>
      </c>
      <c r="B951" s="40" t="str">
        <f>IF(顧客!B949&lt;&gt;"",顧客!B949,"")</f>
        <v/>
      </c>
      <c r="C951" s="42" t="str">
        <f>IF(顧客!C949&lt;&gt;0,顧客!C949,"")</f>
        <v/>
      </c>
      <c r="D951" s="41" t="str">
        <f>IF(顧客!E949&lt;&gt;0,顧客!E949,"")</f>
        <v/>
      </c>
      <c r="E951" s="41" t="str">
        <f>IF(顧客!F949&lt;&gt;0,顧客!F949,"")</f>
        <v/>
      </c>
      <c r="F951" s="43" t="str">
        <f>IF(D951="","",SUMIF(見積D!ナンバーD,$D951,見積D!見積数D))</f>
        <v/>
      </c>
      <c r="G951" s="43" t="str">
        <f>IF(D951="","",SUMIF(実績D!ナンバー13D,$D951,実績D!見積数13D))</f>
        <v/>
      </c>
      <c r="H951" s="50" t="str">
        <f t="shared" si="43"/>
        <v/>
      </c>
      <c r="I951" s="58" t="str">
        <f t="shared" si="44"/>
        <v/>
      </c>
    </row>
    <row r="952" spans="1:9" x14ac:dyDescent="0.45">
      <c r="A952" s="44" t="str">
        <f t="shared" si="42"/>
        <v/>
      </c>
      <c r="B952" s="40" t="str">
        <f>IF(顧客!B950&lt;&gt;"",顧客!B950,"")</f>
        <v/>
      </c>
      <c r="C952" s="42" t="str">
        <f>IF(顧客!C950&lt;&gt;0,顧客!C950,"")</f>
        <v/>
      </c>
      <c r="D952" s="41" t="str">
        <f>IF(顧客!E950&lt;&gt;0,顧客!E950,"")</f>
        <v/>
      </c>
      <c r="E952" s="41" t="str">
        <f>IF(顧客!F950&lt;&gt;0,顧客!F950,"")</f>
        <v/>
      </c>
      <c r="F952" s="43" t="str">
        <f>IF(D952="","",SUMIF(見積D!ナンバーD,$D952,見積D!見積数D))</f>
        <v/>
      </c>
      <c r="G952" s="43" t="str">
        <f>IF(D952="","",SUMIF(実績D!ナンバー13D,$D952,実績D!見積数13D))</f>
        <v/>
      </c>
      <c r="H952" s="50" t="str">
        <f t="shared" si="43"/>
        <v/>
      </c>
      <c r="I952" s="58" t="str">
        <f t="shared" si="44"/>
        <v/>
      </c>
    </row>
    <row r="953" spans="1:9" x14ac:dyDescent="0.45">
      <c r="A953" s="44" t="str">
        <f t="shared" si="42"/>
        <v/>
      </c>
      <c r="B953" s="40" t="str">
        <f>IF(顧客!B951&lt;&gt;"",顧客!B951,"")</f>
        <v/>
      </c>
      <c r="C953" s="42" t="str">
        <f>IF(顧客!C951&lt;&gt;0,顧客!C951,"")</f>
        <v/>
      </c>
      <c r="D953" s="41" t="str">
        <f>IF(顧客!E951&lt;&gt;0,顧客!E951,"")</f>
        <v/>
      </c>
      <c r="E953" s="41" t="str">
        <f>IF(顧客!F951&lt;&gt;0,顧客!F951,"")</f>
        <v/>
      </c>
      <c r="F953" s="43" t="str">
        <f>IF(D953="","",SUMIF(見積D!ナンバーD,$D953,見積D!見積数D))</f>
        <v/>
      </c>
      <c r="G953" s="43" t="str">
        <f>IF(D953="","",SUMIF(実績D!ナンバー13D,$D953,実績D!見積数13D))</f>
        <v/>
      </c>
      <c r="H953" s="50" t="str">
        <f t="shared" si="43"/>
        <v/>
      </c>
      <c r="I953" s="58" t="str">
        <f t="shared" si="44"/>
        <v/>
      </c>
    </row>
    <row r="954" spans="1:9" x14ac:dyDescent="0.45">
      <c r="A954" s="44" t="str">
        <f t="shared" si="42"/>
        <v/>
      </c>
      <c r="B954" s="40" t="str">
        <f>IF(顧客!B952&lt;&gt;"",顧客!B952,"")</f>
        <v/>
      </c>
      <c r="C954" s="42" t="str">
        <f>IF(顧客!C952&lt;&gt;0,顧客!C952,"")</f>
        <v/>
      </c>
      <c r="D954" s="41" t="str">
        <f>IF(顧客!E952&lt;&gt;0,顧客!E952,"")</f>
        <v/>
      </c>
      <c r="E954" s="41" t="str">
        <f>IF(顧客!F952&lt;&gt;0,顧客!F952,"")</f>
        <v/>
      </c>
      <c r="F954" s="43" t="str">
        <f>IF(D954="","",SUMIF(見積D!ナンバーD,$D954,見積D!見積数D))</f>
        <v/>
      </c>
      <c r="G954" s="43" t="str">
        <f>IF(D954="","",SUMIF(実績D!ナンバー13D,$D954,実績D!見積数13D))</f>
        <v/>
      </c>
      <c r="H954" s="50" t="str">
        <f t="shared" si="43"/>
        <v/>
      </c>
      <c r="I954" s="58" t="str">
        <f t="shared" si="44"/>
        <v/>
      </c>
    </row>
    <row r="955" spans="1:9" x14ac:dyDescent="0.45">
      <c r="A955" s="44" t="str">
        <f t="shared" si="42"/>
        <v/>
      </c>
      <c r="B955" s="40" t="str">
        <f>IF(顧客!B953&lt;&gt;"",顧客!B953,"")</f>
        <v/>
      </c>
      <c r="C955" s="42" t="str">
        <f>IF(顧客!C953&lt;&gt;0,顧客!C953,"")</f>
        <v/>
      </c>
      <c r="D955" s="41" t="str">
        <f>IF(顧客!E953&lt;&gt;0,顧客!E953,"")</f>
        <v/>
      </c>
      <c r="E955" s="41" t="str">
        <f>IF(顧客!F953&lt;&gt;0,顧客!F953,"")</f>
        <v/>
      </c>
      <c r="F955" s="43" t="str">
        <f>IF(D955="","",SUMIF(見積D!ナンバーD,$D955,見積D!見積数D))</f>
        <v/>
      </c>
      <c r="G955" s="43" t="str">
        <f>IF(D955="","",SUMIF(実績D!ナンバー13D,$D955,実績D!見積数13D))</f>
        <v/>
      </c>
      <c r="H955" s="50" t="str">
        <f t="shared" si="43"/>
        <v/>
      </c>
      <c r="I955" s="58" t="str">
        <f t="shared" si="44"/>
        <v/>
      </c>
    </row>
    <row r="956" spans="1:9" x14ac:dyDescent="0.45">
      <c r="A956" s="44" t="str">
        <f t="shared" si="42"/>
        <v/>
      </c>
      <c r="B956" s="40" t="str">
        <f>IF(顧客!B954&lt;&gt;"",顧客!B954,"")</f>
        <v/>
      </c>
      <c r="C956" s="42" t="str">
        <f>IF(顧客!C954&lt;&gt;0,顧客!C954,"")</f>
        <v/>
      </c>
      <c r="D956" s="41" t="str">
        <f>IF(顧客!E954&lt;&gt;0,顧客!E954,"")</f>
        <v/>
      </c>
      <c r="E956" s="41" t="str">
        <f>IF(顧客!F954&lt;&gt;0,顧客!F954,"")</f>
        <v/>
      </c>
      <c r="F956" s="43" t="str">
        <f>IF(D956="","",SUMIF(見積D!ナンバーD,$D956,見積D!見積数D))</f>
        <v/>
      </c>
      <c r="G956" s="43" t="str">
        <f>IF(D956="","",SUMIF(実績D!ナンバー13D,$D956,実績D!見積数13D))</f>
        <v/>
      </c>
      <c r="H956" s="50" t="str">
        <f t="shared" si="43"/>
        <v/>
      </c>
      <c r="I956" s="58" t="str">
        <f t="shared" si="44"/>
        <v/>
      </c>
    </row>
    <row r="957" spans="1:9" x14ac:dyDescent="0.45">
      <c r="A957" s="44" t="str">
        <f t="shared" si="42"/>
        <v/>
      </c>
      <c r="B957" s="40" t="str">
        <f>IF(顧客!B955&lt;&gt;"",顧客!B955,"")</f>
        <v/>
      </c>
      <c r="C957" s="42" t="str">
        <f>IF(顧客!C955&lt;&gt;0,顧客!C955,"")</f>
        <v/>
      </c>
      <c r="D957" s="41" t="str">
        <f>IF(顧客!E955&lt;&gt;0,顧客!E955,"")</f>
        <v/>
      </c>
      <c r="E957" s="41" t="str">
        <f>IF(顧客!F955&lt;&gt;0,顧客!F955,"")</f>
        <v/>
      </c>
      <c r="F957" s="43" t="str">
        <f>IF(D957="","",SUMIF(見積D!ナンバーD,$D957,見積D!見積数D))</f>
        <v/>
      </c>
      <c r="G957" s="43" t="str">
        <f>IF(D957="","",SUMIF(実績D!ナンバー13D,$D957,実績D!見積数13D))</f>
        <v/>
      </c>
      <c r="H957" s="50" t="str">
        <f t="shared" si="43"/>
        <v/>
      </c>
      <c r="I957" s="58" t="str">
        <f t="shared" si="44"/>
        <v/>
      </c>
    </row>
    <row r="958" spans="1:9" x14ac:dyDescent="0.45">
      <c r="A958" s="44" t="str">
        <f t="shared" si="42"/>
        <v/>
      </c>
      <c r="B958" s="40" t="str">
        <f>IF(顧客!B956&lt;&gt;"",顧客!B956,"")</f>
        <v/>
      </c>
      <c r="C958" s="42" t="str">
        <f>IF(顧客!C956&lt;&gt;0,顧客!C956,"")</f>
        <v/>
      </c>
      <c r="D958" s="41" t="str">
        <f>IF(顧客!E956&lt;&gt;0,顧客!E956,"")</f>
        <v/>
      </c>
      <c r="E958" s="41" t="str">
        <f>IF(顧客!F956&lt;&gt;0,顧客!F956,"")</f>
        <v/>
      </c>
      <c r="F958" s="43" t="str">
        <f>IF(D958="","",SUMIF(見積D!ナンバーD,$D958,見積D!見積数D))</f>
        <v/>
      </c>
      <c r="G958" s="43" t="str">
        <f>IF(D958="","",SUMIF(実績D!ナンバー13D,$D958,実績D!見積数13D))</f>
        <v/>
      </c>
      <c r="H958" s="50" t="str">
        <f t="shared" si="43"/>
        <v/>
      </c>
      <c r="I958" s="58" t="str">
        <f t="shared" si="44"/>
        <v/>
      </c>
    </row>
    <row r="959" spans="1:9" x14ac:dyDescent="0.45">
      <c r="A959" s="44" t="str">
        <f t="shared" si="42"/>
        <v/>
      </c>
      <c r="B959" s="40" t="str">
        <f>IF(顧客!B957&lt;&gt;"",顧客!B957,"")</f>
        <v/>
      </c>
      <c r="C959" s="42" t="str">
        <f>IF(顧客!C957&lt;&gt;0,顧客!C957,"")</f>
        <v/>
      </c>
      <c r="D959" s="41" t="str">
        <f>IF(顧客!E957&lt;&gt;0,顧客!E957,"")</f>
        <v/>
      </c>
      <c r="E959" s="41" t="str">
        <f>IF(顧客!F957&lt;&gt;0,顧客!F957,"")</f>
        <v/>
      </c>
      <c r="F959" s="43" t="str">
        <f>IF(D959="","",SUMIF(見積D!ナンバーD,$D959,見積D!見積数D))</f>
        <v/>
      </c>
      <c r="G959" s="43" t="str">
        <f>IF(D959="","",SUMIF(実績D!ナンバー13D,$D959,実績D!見積数13D))</f>
        <v/>
      </c>
      <c r="H959" s="50" t="str">
        <f t="shared" si="43"/>
        <v/>
      </c>
      <c r="I959" s="58" t="str">
        <f t="shared" si="44"/>
        <v/>
      </c>
    </row>
    <row r="960" spans="1:9" x14ac:dyDescent="0.45">
      <c r="A960" s="44" t="str">
        <f t="shared" si="42"/>
        <v/>
      </c>
      <c r="B960" s="40" t="str">
        <f>IF(顧客!B958&lt;&gt;"",顧客!B958,"")</f>
        <v/>
      </c>
      <c r="C960" s="42" t="str">
        <f>IF(顧客!C958&lt;&gt;0,顧客!C958,"")</f>
        <v/>
      </c>
      <c r="D960" s="41" t="str">
        <f>IF(顧客!E958&lt;&gt;0,顧客!E958,"")</f>
        <v/>
      </c>
      <c r="E960" s="41" t="str">
        <f>IF(顧客!F958&lt;&gt;0,顧客!F958,"")</f>
        <v/>
      </c>
      <c r="F960" s="43" t="str">
        <f>IF(D960="","",SUMIF(見積D!ナンバーD,$D960,見積D!見積数D))</f>
        <v/>
      </c>
      <c r="G960" s="43" t="str">
        <f>IF(D960="","",SUMIF(実績D!ナンバー13D,$D960,実績D!見積数13D))</f>
        <v/>
      </c>
      <c r="H960" s="50" t="str">
        <f t="shared" si="43"/>
        <v/>
      </c>
      <c r="I960" s="58" t="str">
        <f t="shared" si="44"/>
        <v/>
      </c>
    </row>
    <row r="961" spans="1:9" x14ac:dyDescent="0.45">
      <c r="A961" s="44" t="str">
        <f t="shared" si="42"/>
        <v/>
      </c>
      <c r="B961" s="40" t="str">
        <f>IF(顧客!B959&lt;&gt;"",顧客!B959,"")</f>
        <v/>
      </c>
      <c r="C961" s="42" t="str">
        <f>IF(顧客!C959&lt;&gt;0,顧客!C959,"")</f>
        <v/>
      </c>
      <c r="D961" s="41" t="str">
        <f>IF(顧客!E959&lt;&gt;0,顧客!E959,"")</f>
        <v/>
      </c>
      <c r="E961" s="41" t="str">
        <f>IF(顧客!F959&lt;&gt;0,顧客!F959,"")</f>
        <v/>
      </c>
      <c r="F961" s="43" t="str">
        <f>IF(D961="","",SUMIF(見積D!ナンバーD,$D961,見積D!見積数D))</f>
        <v/>
      </c>
      <c r="G961" s="43" t="str">
        <f>IF(D961="","",SUMIF(実績D!ナンバー13D,$D961,実績D!見積数13D))</f>
        <v/>
      </c>
      <c r="H961" s="50" t="str">
        <f t="shared" si="43"/>
        <v/>
      </c>
      <c r="I961" s="58" t="str">
        <f t="shared" si="44"/>
        <v/>
      </c>
    </row>
    <row r="962" spans="1:9" x14ac:dyDescent="0.45">
      <c r="A962" s="44" t="str">
        <f t="shared" si="42"/>
        <v/>
      </c>
      <c r="B962" s="40" t="str">
        <f>IF(顧客!B960&lt;&gt;"",顧客!B960,"")</f>
        <v/>
      </c>
      <c r="C962" s="42" t="str">
        <f>IF(顧客!C960&lt;&gt;0,顧客!C960,"")</f>
        <v/>
      </c>
      <c r="D962" s="41" t="str">
        <f>IF(顧客!E960&lt;&gt;0,顧客!E960,"")</f>
        <v/>
      </c>
      <c r="E962" s="41" t="str">
        <f>IF(顧客!F960&lt;&gt;0,顧客!F960,"")</f>
        <v/>
      </c>
      <c r="F962" s="43" t="str">
        <f>IF(D962="","",SUMIF(見積D!ナンバーD,$D962,見積D!見積数D))</f>
        <v/>
      </c>
      <c r="G962" s="43" t="str">
        <f>IF(D962="","",SUMIF(実績D!ナンバー13D,$D962,実績D!見積数13D))</f>
        <v/>
      </c>
      <c r="H962" s="50" t="str">
        <f t="shared" si="43"/>
        <v/>
      </c>
      <c r="I962" s="58" t="str">
        <f t="shared" si="44"/>
        <v/>
      </c>
    </row>
    <row r="963" spans="1:9" x14ac:dyDescent="0.45">
      <c r="A963" s="44" t="str">
        <f t="shared" si="42"/>
        <v/>
      </c>
      <c r="B963" s="40" t="str">
        <f>IF(顧客!B961&lt;&gt;"",顧客!B961,"")</f>
        <v/>
      </c>
      <c r="C963" s="42" t="str">
        <f>IF(顧客!C961&lt;&gt;0,顧客!C961,"")</f>
        <v/>
      </c>
      <c r="D963" s="41" t="str">
        <f>IF(顧客!E961&lt;&gt;0,顧客!E961,"")</f>
        <v/>
      </c>
      <c r="E963" s="41" t="str">
        <f>IF(顧客!F961&lt;&gt;0,顧客!F961,"")</f>
        <v/>
      </c>
      <c r="F963" s="43" t="str">
        <f>IF(D963="","",SUMIF(見積D!ナンバーD,$D963,見積D!見積数D))</f>
        <v/>
      </c>
      <c r="G963" s="43" t="str">
        <f>IF(D963="","",SUMIF(実績D!ナンバー13D,$D963,実績D!見積数13D))</f>
        <v/>
      </c>
      <c r="H963" s="50" t="str">
        <f t="shared" si="43"/>
        <v/>
      </c>
      <c r="I963" s="58" t="str">
        <f t="shared" si="44"/>
        <v/>
      </c>
    </row>
    <row r="964" spans="1:9" x14ac:dyDescent="0.45">
      <c r="A964" s="44" t="str">
        <f t="shared" si="42"/>
        <v/>
      </c>
      <c r="B964" s="40" t="str">
        <f>IF(顧客!B962&lt;&gt;"",顧客!B962,"")</f>
        <v/>
      </c>
      <c r="C964" s="42" t="str">
        <f>IF(顧客!C962&lt;&gt;0,顧客!C962,"")</f>
        <v/>
      </c>
      <c r="D964" s="41" t="str">
        <f>IF(顧客!E962&lt;&gt;0,顧客!E962,"")</f>
        <v/>
      </c>
      <c r="E964" s="41" t="str">
        <f>IF(顧客!F962&lt;&gt;0,顧客!F962,"")</f>
        <v/>
      </c>
      <c r="F964" s="43" t="str">
        <f>IF(D964="","",SUMIF(見積D!ナンバーD,$D964,見積D!見積数D))</f>
        <v/>
      </c>
      <c r="G964" s="43" t="str">
        <f>IF(D964="","",SUMIF(実績D!ナンバー13D,$D964,実績D!見積数13D))</f>
        <v/>
      </c>
      <c r="H964" s="50" t="str">
        <f t="shared" si="43"/>
        <v/>
      </c>
      <c r="I964" s="58" t="str">
        <f t="shared" si="44"/>
        <v/>
      </c>
    </row>
    <row r="965" spans="1:9" x14ac:dyDescent="0.45">
      <c r="A965" s="44" t="str">
        <f t="shared" ref="A965:A1000" si="45">IF(C965="","",A964+1)</f>
        <v/>
      </c>
      <c r="B965" s="40" t="str">
        <f>IF(顧客!B963&lt;&gt;"",顧客!B963,"")</f>
        <v/>
      </c>
      <c r="C965" s="42" t="str">
        <f>IF(顧客!C963&lt;&gt;0,顧客!C963,"")</f>
        <v/>
      </c>
      <c r="D965" s="41" t="str">
        <f>IF(顧客!E963&lt;&gt;0,顧客!E963,"")</f>
        <v/>
      </c>
      <c r="E965" s="41" t="str">
        <f>IF(顧客!F963&lt;&gt;0,顧客!F963,"")</f>
        <v/>
      </c>
      <c r="F965" s="43" t="str">
        <f>IF(D965="","",SUMIF(見積D!ナンバーD,$D965,見積D!見積数D))</f>
        <v/>
      </c>
      <c r="G965" s="43" t="str">
        <f>IF(D965="","",SUMIF(実績D!ナンバー13D,$D965,実績D!見積数13D))</f>
        <v/>
      </c>
      <c r="H965" s="50" t="str">
        <f t="shared" ref="H965:H1000" si="46">IF(F965="","",IF(F965=0,"c",IF(G965&gt;0,I965,"b")))</f>
        <v/>
      </c>
      <c r="I965" s="58" t="str">
        <f t="shared" ref="I965:I1028" si="47">IF(G965="","",IF(G965&gt;=12,"sa",IF(G965&gt;=6,"aa",IF(G965&gt;=2,"ba",IF(G965=1,"ca","")))))</f>
        <v/>
      </c>
    </row>
    <row r="966" spans="1:9" x14ac:dyDescent="0.45">
      <c r="A966" s="44" t="str">
        <f t="shared" si="45"/>
        <v/>
      </c>
      <c r="B966" s="40" t="str">
        <f>IF(顧客!B964&lt;&gt;"",顧客!B964,"")</f>
        <v/>
      </c>
      <c r="C966" s="42" t="str">
        <f>IF(顧客!C964&lt;&gt;0,顧客!C964,"")</f>
        <v/>
      </c>
      <c r="D966" s="41" t="str">
        <f>IF(顧客!E964&lt;&gt;0,顧客!E964,"")</f>
        <v/>
      </c>
      <c r="E966" s="41" t="str">
        <f>IF(顧客!F964&lt;&gt;0,顧客!F964,"")</f>
        <v/>
      </c>
      <c r="F966" s="43" t="str">
        <f>IF(D966="","",SUMIF(見積D!ナンバーD,$D966,見積D!見積数D))</f>
        <v/>
      </c>
      <c r="G966" s="43" t="str">
        <f>IF(D966="","",SUMIF(実績D!ナンバー13D,$D966,実績D!見積数13D))</f>
        <v/>
      </c>
      <c r="H966" s="50" t="str">
        <f t="shared" si="46"/>
        <v/>
      </c>
      <c r="I966" s="58" t="str">
        <f t="shared" si="47"/>
        <v/>
      </c>
    </row>
    <row r="967" spans="1:9" x14ac:dyDescent="0.45">
      <c r="A967" s="44" t="str">
        <f t="shared" si="45"/>
        <v/>
      </c>
      <c r="B967" s="40" t="str">
        <f>IF(顧客!B965&lt;&gt;"",顧客!B965,"")</f>
        <v/>
      </c>
      <c r="C967" s="42" t="str">
        <f>IF(顧客!C965&lt;&gt;0,顧客!C965,"")</f>
        <v/>
      </c>
      <c r="D967" s="41" t="str">
        <f>IF(顧客!E965&lt;&gt;0,顧客!E965,"")</f>
        <v/>
      </c>
      <c r="E967" s="41" t="str">
        <f>IF(顧客!F965&lt;&gt;0,顧客!F965,"")</f>
        <v/>
      </c>
      <c r="F967" s="43" t="str">
        <f>IF(D967="","",SUMIF(見積D!ナンバーD,$D967,見積D!見積数D))</f>
        <v/>
      </c>
      <c r="G967" s="43" t="str">
        <f>IF(D967="","",SUMIF(実績D!ナンバー13D,$D967,実績D!見積数13D))</f>
        <v/>
      </c>
      <c r="H967" s="50" t="str">
        <f t="shared" si="46"/>
        <v/>
      </c>
      <c r="I967" s="58" t="str">
        <f t="shared" si="47"/>
        <v/>
      </c>
    </row>
    <row r="968" spans="1:9" x14ac:dyDescent="0.45">
      <c r="A968" s="44" t="str">
        <f t="shared" si="45"/>
        <v/>
      </c>
      <c r="B968" s="40" t="str">
        <f>IF(顧客!B966&lt;&gt;"",顧客!B966,"")</f>
        <v/>
      </c>
      <c r="C968" s="42" t="str">
        <f>IF(顧客!C966&lt;&gt;0,顧客!C966,"")</f>
        <v/>
      </c>
      <c r="D968" s="41" t="str">
        <f>IF(顧客!E966&lt;&gt;0,顧客!E966,"")</f>
        <v/>
      </c>
      <c r="E968" s="41" t="str">
        <f>IF(顧客!F966&lt;&gt;0,顧客!F966,"")</f>
        <v/>
      </c>
      <c r="F968" s="43" t="str">
        <f>IF(D968="","",SUMIF(見積D!ナンバーD,$D968,見積D!見積数D))</f>
        <v/>
      </c>
      <c r="G968" s="43" t="str">
        <f>IF(D968="","",SUMIF(実績D!ナンバー13D,$D968,実績D!見積数13D))</f>
        <v/>
      </c>
      <c r="H968" s="50" t="str">
        <f t="shared" si="46"/>
        <v/>
      </c>
      <c r="I968" s="58" t="str">
        <f t="shared" si="47"/>
        <v/>
      </c>
    </row>
    <row r="969" spans="1:9" x14ac:dyDescent="0.45">
      <c r="A969" s="44" t="str">
        <f t="shared" si="45"/>
        <v/>
      </c>
      <c r="B969" s="40" t="str">
        <f>IF(顧客!B967&lt;&gt;"",顧客!B967,"")</f>
        <v/>
      </c>
      <c r="C969" s="42" t="str">
        <f>IF(顧客!C967&lt;&gt;0,顧客!C967,"")</f>
        <v/>
      </c>
      <c r="D969" s="41" t="str">
        <f>IF(顧客!E967&lt;&gt;0,顧客!E967,"")</f>
        <v/>
      </c>
      <c r="E969" s="41" t="str">
        <f>IF(顧客!F967&lt;&gt;0,顧客!F967,"")</f>
        <v/>
      </c>
      <c r="F969" s="43" t="str">
        <f>IF(D969="","",SUMIF(見積D!ナンバーD,$D969,見積D!見積数D))</f>
        <v/>
      </c>
      <c r="G969" s="43" t="str">
        <f>IF(D969="","",SUMIF(実績D!ナンバー13D,$D969,実績D!見積数13D))</f>
        <v/>
      </c>
      <c r="H969" s="50" t="str">
        <f t="shared" si="46"/>
        <v/>
      </c>
      <c r="I969" s="58" t="str">
        <f t="shared" si="47"/>
        <v/>
      </c>
    </row>
    <row r="970" spans="1:9" x14ac:dyDescent="0.45">
      <c r="A970" s="44" t="str">
        <f t="shared" si="45"/>
        <v/>
      </c>
      <c r="B970" s="40" t="str">
        <f>IF(顧客!B968&lt;&gt;"",顧客!B968,"")</f>
        <v/>
      </c>
      <c r="C970" s="42" t="str">
        <f>IF(顧客!C968&lt;&gt;0,顧客!C968,"")</f>
        <v/>
      </c>
      <c r="D970" s="41" t="str">
        <f>IF(顧客!E968&lt;&gt;0,顧客!E968,"")</f>
        <v/>
      </c>
      <c r="E970" s="41" t="str">
        <f>IF(顧客!F968&lt;&gt;0,顧客!F968,"")</f>
        <v/>
      </c>
      <c r="F970" s="43" t="str">
        <f>IF(D970="","",SUMIF(見積D!ナンバーD,$D970,見積D!見積数D))</f>
        <v/>
      </c>
      <c r="G970" s="43" t="str">
        <f>IF(D970="","",SUMIF(実績D!ナンバー13D,$D970,実績D!見積数13D))</f>
        <v/>
      </c>
      <c r="H970" s="50" t="str">
        <f t="shared" si="46"/>
        <v/>
      </c>
      <c r="I970" s="58" t="str">
        <f t="shared" si="47"/>
        <v/>
      </c>
    </row>
    <row r="971" spans="1:9" x14ac:dyDescent="0.45">
      <c r="A971" s="44" t="str">
        <f t="shared" si="45"/>
        <v/>
      </c>
      <c r="B971" s="40" t="str">
        <f>IF(顧客!B969&lt;&gt;"",顧客!B969,"")</f>
        <v/>
      </c>
      <c r="C971" s="42" t="str">
        <f>IF(顧客!C969&lt;&gt;0,顧客!C969,"")</f>
        <v/>
      </c>
      <c r="D971" s="41" t="str">
        <f>IF(顧客!E969&lt;&gt;0,顧客!E969,"")</f>
        <v/>
      </c>
      <c r="E971" s="41" t="str">
        <f>IF(顧客!F969&lt;&gt;0,顧客!F969,"")</f>
        <v/>
      </c>
      <c r="F971" s="43" t="str">
        <f>IF(D971="","",SUMIF(見積D!ナンバーD,$D971,見積D!見積数D))</f>
        <v/>
      </c>
      <c r="G971" s="43" t="str">
        <f>IF(D971="","",SUMIF(実績D!ナンバー13D,$D971,実績D!見積数13D))</f>
        <v/>
      </c>
      <c r="H971" s="50" t="str">
        <f t="shared" si="46"/>
        <v/>
      </c>
      <c r="I971" s="58" t="str">
        <f t="shared" si="47"/>
        <v/>
      </c>
    </row>
    <row r="972" spans="1:9" x14ac:dyDescent="0.45">
      <c r="A972" s="44" t="str">
        <f t="shared" si="45"/>
        <v/>
      </c>
      <c r="B972" s="40" t="str">
        <f>IF(顧客!B970&lt;&gt;"",顧客!B970,"")</f>
        <v/>
      </c>
      <c r="C972" s="42" t="str">
        <f>IF(顧客!C970&lt;&gt;0,顧客!C970,"")</f>
        <v/>
      </c>
      <c r="D972" s="41" t="str">
        <f>IF(顧客!E970&lt;&gt;0,顧客!E970,"")</f>
        <v/>
      </c>
      <c r="E972" s="41" t="str">
        <f>IF(顧客!F970&lt;&gt;0,顧客!F970,"")</f>
        <v/>
      </c>
      <c r="F972" s="43" t="str">
        <f>IF(D972="","",SUMIF(見積D!ナンバーD,$D972,見積D!見積数D))</f>
        <v/>
      </c>
      <c r="G972" s="43" t="str">
        <f>IF(D972="","",SUMIF(実績D!ナンバー13D,$D972,実績D!見積数13D))</f>
        <v/>
      </c>
      <c r="H972" s="50" t="str">
        <f t="shared" si="46"/>
        <v/>
      </c>
      <c r="I972" s="58" t="str">
        <f t="shared" si="47"/>
        <v/>
      </c>
    </row>
    <row r="973" spans="1:9" x14ac:dyDescent="0.45">
      <c r="A973" s="44" t="str">
        <f t="shared" si="45"/>
        <v/>
      </c>
      <c r="B973" s="40" t="str">
        <f>IF(顧客!B971&lt;&gt;"",顧客!B971,"")</f>
        <v/>
      </c>
      <c r="C973" s="42" t="str">
        <f>IF(顧客!C971&lt;&gt;0,顧客!C971,"")</f>
        <v/>
      </c>
      <c r="D973" s="41" t="str">
        <f>IF(顧客!E971&lt;&gt;0,顧客!E971,"")</f>
        <v/>
      </c>
      <c r="E973" s="41" t="str">
        <f>IF(顧客!F971&lt;&gt;0,顧客!F971,"")</f>
        <v/>
      </c>
      <c r="F973" s="43" t="str">
        <f>IF(D973="","",SUMIF(見積D!ナンバーD,$D973,見積D!見積数D))</f>
        <v/>
      </c>
      <c r="G973" s="43" t="str">
        <f>IF(D973="","",SUMIF(実績D!ナンバー13D,$D973,実績D!見積数13D))</f>
        <v/>
      </c>
      <c r="H973" s="50" t="str">
        <f t="shared" si="46"/>
        <v/>
      </c>
      <c r="I973" s="58" t="str">
        <f t="shared" si="47"/>
        <v/>
      </c>
    </row>
    <row r="974" spans="1:9" x14ac:dyDescent="0.45">
      <c r="A974" s="44" t="str">
        <f t="shared" si="45"/>
        <v/>
      </c>
      <c r="B974" s="40" t="str">
        <f>IF(顧客!B972&lt;&gt;"",顧客!B972,"")</f>
        <v/>
      </c>
      <c r="C974" s="42" t="str">
        <f>IF(顧客!C972&lt;&gt;0,顧客!C972,"")</f>
        <v/>
      </c>
      <c r="D974" s="41" t="str">
        <f>IF(顧客!E972&lt;&gt;0,顧客!E972,"")</f>
        <v/>
      </c>
      <c r="E974" s="41" t="str">
        <f>IF(顧客!F972&lt;&gt;0,顧客!F972,"")</f>
        <v/>
      </c>
      <c r="F974" s="43" t="str">
        <f>IF(D974="","",SUMIF(見積D!ナンバーD,$D974,見積D!見積数D))</f>
        <v/>
      </c>
      <c r="G974" s="43" t="str">
        <f>IF(D974="","",SUMIF(実績D!ナンバー13D,$D974,実績D!見積数13D))</f>
        <v/>
      </c>
      <c r="H974" s="50" t="str">
        <f t="shared" si="46"/>
        <v/>
      </c>
      <c r="I974" s="58" t="str">
        <f t="shared" si="47"/>
        <v/>
      </c>
    </row>
    <row r="975" spans="1:9" x14ac:dyDescent="0.45">
      <c r="A975" s="44" t="str">
        <f t="shared" si="45"/>
        <v/>
      </c>
      <c r="B975" s="40" t="str">
        <f>IF(顧客!B973&lt;&gt;"",顧客!B973,"")</f>
        <v/>
      </c>
      <c r="C975" s="42" t="str">
        <f>IF(顧客!C973&lt;&gt;0,顧客!C973,"")</f>
        <v/>
      </c>
      <c r="D975" s="41" t="str">
        <f>IF(顧客!E973&lt;&gt;0,顧客!E973,"")</f>
        <v/>
      </c>
      <c r="E975" s="41" t="str">
        <f>IF(顧客!F973&lt;&gt;0,顧客!F973,"")</f>
        <v/>
      </c>
      <c r="F975" s="43" t="str">
        <f>IF(D975="","",SUMIF(見積D!ナンバーD,$D975,見積D!見積数D))</f>
        <v/>
      </c>
      <c r="G975" s="43" t="str">
        <f>IF(D975="","",SUMIF(実績D!ナンバー13D,$D975,実績D!見積数13D))</f>
        <v/>
      </c>
      <c r="H975" s="50" t="str">
        <f t="shared" si="46"/>
        <v/>
      </c>
      <c r="I975" s="58" t="str">
        <f t="shared" si="47"/>
        <v/>
      </c>
    </row>
    <row r="976" spans="1:9" x14ac:dyDescent="0.45">
      <c r="A976" s="44" t="str">
        <f t="shared" si="45"/>
        <v/>
      </c>
      <c r="B976" s="40" t="str">
        <f>IF(顧客!B974&lt;&gt;"",顧客!B974,"")</f>
        <v/>
      </c>
      <c r="C976" s="42" t="str">
        <f>IF(顧客!C974&lt;&gt;0,顧客!C974,"")</f>
        <v/>
      </c>
      <c r="D976" s="41" t="str">
        <f>IF(顧客!E974&lt;&gt;0,顧客!E974,"")</f>
        <v/>
      </c>
      <c r="E976" s="41" t="str">
        <f>IF(顧客!F974&lt;&gt;0,顧客!F974,"")</f>
        <v/>
      </c>
      <c r="F976" s="43" t="str">
        <f>IF(D976="","",SUMIF(見積D!ナンバーD,$D976,見積D!見積数D))</f>
        <v/>
      </c>
      <c r="G976" s="43" t="str">
        <f>IF(D976="","",SUMIF(実績D!ナンバー13D,$D976,実績D!見積数13D))</f>
        <v/>
      </c>
      <c r="H976" s="50" t="str">
        <f t="shared" si="46"/>
        <v/>
      </c>
      <c r="I976" s="58" t="str">
        <f t="shared" si="47"/>
        <v/>
      </c>
    </row>
    <row r="977" spans="1:9" x14ac:dyDescent="0.45">
      <c r="A977" s="44" t="str">
        <f t="shared" si="45"/>
        <v/>
      </c>
      <c r="B977" s="40" t="str">
        <f>IF(顧客!B975&lt;&gt;"",顧客!B975,"")</f>
        <v/>
      </c>
      <c r="C977" s="42" t="str">
        <f>IF(顧客!C975&lt;&gt;0,顧客!C975,"")</f>
        <v/>
      </c>
      <c r="D977" s="41" t="str">
        <f>IF(顧客!E975&lt;&gt;0,顧客!E975,"")</f>
        <v/>
      </c>
      <c r="E977" s="41" t="str">
        <f>IF(顧客!F975&lt;&gt;0,顧客!F975,"")</f>
        <v/>
      </c>
      <c r="F977" s="43" t="str">
        <f>IF(D977="","",SUMIF(見積D!ナンバーD,$D977,見積D!見積数D))</f>
        <v/>
      </c>
      <c r="G977" s="43" t="str">
        <f>IF(D977="","",SUMIF(実績D!ナンバー13D,$D977,実績D!見積数13D))</f>
        <v/>
      </c>
      <c r="H977" s="50" t="str">
        <f t="shared" si="46"/>
        <v/>
      </c>
      <c r="I977" s="58" t="str">
        <f t="shared" si="47"/>
        <v/>
      </c>
    </row>
    <row r="978" spans="1:9" x14ac:dyDescent="0.45">
      <c r="A978" s="44" t="str">
        <f t="shared" si="45"/>
        <v/>
      </c>
      <c r="B978" s="40" t="str">
        <f>IF(顧客!B976&lt;&gt;"",顧客!B976,"")</f>
        <v/>
      </c>
      <c r="C978" s="42" t="str">
        <f>IF(顧客!C976&lt;&gt;0,顧客!C976,"")</f>
        <v/>
      </c>
      <c r="D978" s="41" t="str">
        <f>IF(顧客!E976&lt;&gt;0,顧客!E976,"")</f>
        <v/>
      </c>
      <c r="E978" s="41" t="str">
        <f>IF(顧客!F976&lt;&gt;0,顧客!F976,"")</f>
        <v/>
      </c>
      <c r="F978" s="43" t="str">
        <f>IF(D978="","",SUMIF(見積D!ナンバーD,$D978,見積D!見積数D))</f>
        <v/>
      </c>
      <c r="G978" s="43" t="str">
        <f>IF(D978="","",SUMIF(実績D!ナンバー13D,$D978,実績D!見積数13D))</f>
        <v/>
      </c>
      <c r="H978" s="50" t="str">
        <f t="shared" si="46"/>
        <v/>
      </c>
      <c r="I978" s="58" t="str">
        <f t="shared" si="47"/>
        <v/>
      </c>
    </row>
    <row r="979" spans="1:9" x14ac:dyDescent="0.45">
      <c r="A979" s="44" t="str">
        <f t="shared" si="45"/>
        <v/>
      </c>
      <c r="B979" s="40" t="str">
        <f>IF(顧客!B977&lt;&gt;"",顧客!B977,"")</f>
        <v/>
      </c>
      <c r="C979" s="42" t="str">
        <f>IF(顧客!C977&lt;&gt;0,顧客!C977,"")</f>
        <v/>
      </c>
      <c r="D979" s="41" t="str">
        <f>IF(顧客!E977&lt;&gt;0,顧客!E977,"")</f>
        <v/>
      </c>
      <c r="E979" s="41" t="str">
        <f>IF(顧客!F977&lt;&gt;0,顧客!F977,"")</f>
        <v/>
      </c>
      <c r="F979" s="43" t="str">
        <f>IF(D979="","",SUMIF(見積D!ナンバーD,$D979,見積D!見積数D))</f>
        <v/>
      </c>
      <c r="G979" s="43" t="str">
        <f>IF(D979="","",SUMIF(実績D!ナンバー13D,$D979,実績D!見積数13D))</f>
        <v/>
      </c>
      <c r="H979" s="50" t="str">
        <f t="shared" si="46"/>
        <v/>
      </c>
      <c r="I979" s="58" t="str">
        <f t="shared" si="47"/>
        <v/>
      </c>
    </row>
    <row r="980" spans="1:9" x14ac:dyDescent="0.45">
      <c r="A980" s="44" t="str">
        <f t="shared" si="45"/>
        <v/>
      </c>
      <c r="B980" s="40" t="str">
        <f>IF(顧客!B978&lt;&gt;"",顧客!B978,"")</f>
        <v/>
      </c>
      <c r="C980" s="42" t="str">
        <f>IF(顧客!C978&lt;&gt;0,顧客!C978,"")</f>
        <v/>
      </c>
      <c r="D980" s="41" t="str">
        <f>IF(顧客!E978&lt;&gt;0,顧客!E978,"")</f>
        <v/>
      </c>
      <c r="E980" s="41" t="str">
        <f>IF(顧客!F978&lt;&gt;0,顧客!F978,"")</f>
        <v/>
      </c>
      <c r="F980" s="43" t="str">
        <f>IF(D980="","",SUMIF(見積D!ナンバーD,$D980,見積D!見積数D))</f>
        <v/>
      </c>
      <c r="G980" s="43" t="str">
        <f>IF(D980="","",SUMIF(実績D!ナンバー13D,$D980,実績D!見積数13D))</f>
        <v/>
      </c>
      <c r="H980" s="50" t="str">
        <f t="shared" si="46"/>
        <v/>
      </c>
      <c r="I980" s="58" t="str">
        <f t="shared" si="47"/>
        <v/>
      </c>
    </row>
    <row r="981" spans="1:9" x14ac:dyDescent="0.45">
      <c r="A981" s="44" t="str">
        <f t="shared" si="45"/>
        <v/>
      </c>
      <c r="B981" s="40" t="str">
        <f>IF(顧客!B979&lt;&gt;"",顧客!B979,"")</f>
        <v/>
      </c>
      <c r="C981" s="42" t="str">
        <f>IF(顧客!C979&lt;&gt;0,顧客!C979,"")</f>
        <v/>
      </c>
      <c r="D981" s="41" t="str">
        <f>IF(顧客!E979&lt;&gt;0,顧客!E979,"")</f>
        <v/>
      </c>
      <c r="E981" s="41" t="str">
        <f>IF(顧客!F979&lt;&gt;0,顧客!F979,"")</f>
        <v/>
      </c>
      <c r="F981" s="43" t="str">
        <f>IF(D981="","",SUMIF(見積D!ナンバーD,$D981,見積D!見積数D))</f>
        <v/>
      </c>
      <c r="G981" s="43" t="str">
        <f>IF(D981="","",SUMIF(実績D!ナンバー13D,$D981,実績D!見積数13D))</f>
        <v/>
      </c>
      <c r="H981" s="50" t="str">
        <f t="shared" si="46"/>
        <v/>
      </c>
      <c r="I981" s="58" t="str">
        <f t="shared" si="47"/>
        <v/>
      </c>
    </row>
    <row r="982" spans="1:9" x14ac:dyDescent="0.45">
      <c r="A982" s="44" t="str">
        <f t="shared" si="45"/>
        <v/>
      </c>
      <c r="B982" s="40" t="str">
        <f>IF(顧客!B980&lt;&gt;"",顧客!B980,"")</f>
        <v/>
      </c>
      <c r="C982" s="42" t="str">
        <f>IF(顧客!C980&lt;&gt;0,顧客!C980,"")</f>
        <v/>
      </c>
      <c r="D982" s="41" t="str">
        <f>IF(顧客!E980&lt;&gt;0,顧客!E980,"")</f>
        <v/>
      </c>
      <c r="E982" s="41" t="str">
        <f>IF(顧客!F980&lt;&gt;0,顧客!F980,"")</f>
        <v/>
      </c>
      <c r="F982" s="43" t="str">
        <f>IF(D982="","",SUMIF(見積D!ナンバーD,$D982,見積D!見積数D))</f>
        <v/>
      </c>
      <c r="G982" s="43" t="str">
        <f>IF(D982="","",SUMIF(実績D!ナンバー13D,$D982,実績D!見積数13D))</f>
        <v/>
      </c>
      <c r="H982" s="50" t="str">
        <f t="shared" si="46"/>
        <v/>
      </c>
      <c r="I982" s="58" t="str">
        <f t="shared" si="47"/>
        <v/>
      </c>
    </row>
    <row r="983" spans="1:9" x14ac:dyDescent="0.45">
      <c r="A983" s="44" t="str">
        <f t="shared" si="45"/>
        <v/>
      </c>
      <c r="B983" s="40" t="str">
        <f>IF(顧客!B981&lt;&gt;"",顧客!B981,"")</f>
        <v/>
      </c>
      <c r="C983" s="42" t="str">
        <f>IF(顧客!C981&lt;&gt;0,顧客!C981,"")</f>
        <v/>
      </c>
      <c r="D983" s="41" t="str">
        <f>IF(顧客!E981&lt;&gt;0,顧客!E981,"")</f>
        <v/>
      </c>
      <c r="E983" s="41" t="str">
        <f>IF(顧客!F981&lt;&gt;0,顧客!F981,"")</f>
        <v/>
      </c>
      <c r="F983" s="43" t="str">
        <f>IF(D983="","",SUMIF(見積D!ナンバーD,$D983,見積D!見積数D))</f>
        <v/>
      </c>
      <c r="G983" s="43" t="str">
        <f>IF(D983="","",SUMIF(実績D!ナンバー13D,$D983,実績D!見積数13D))</f>
        <v/>
      </c>
      <c r="H983" s="50" t="str">
        <f t="shared" si="46"/>
        <v/>
      </c>
      <c r="I983" s="58" t="str">
        <f t="shared" si="47"/>
        <v/>
      </c>
    </row>
    <row r="984" spans="1:9" x14ac:dyDescent="0.45">
      <c r="A984" s="44" t="str">
        <f t="shared" si="45"/>
        <v/>
      </c>
      <c r="B984" s="40" t="str">
        <f>IF(顧客!B982&lt;&gt;"",顧客!B982,"")</f>
        <v/>
      </c>
      <c r="C984" s="42" t="str">
        <f>IF(顧客!C982&lt;&gt;0,顧客!C982,"")</f>
        <v/>
      </c>
      <c r="D984" s="41" t="str">
        <f>IF(顧客!E982&lt;&gt;0,顧客!E982,"")</f>
        <v/>
      </c>
      <c r="E984" s="41" t="str">
        <f>IF(顧客!F982&lt;&gt;0,顧客!F982,"")</f>
        <v/>
      </c>
      <c r="F984" s="43" t="str">
        <f>IF(D984="","",SUMIF(見積D!ナンバーD,$D984,見積D!見積数D))</f>
        <v/>
      </c>
      <c r="G984" s="43" t="str">
        <f>IF(D984="","",SUMIF(実績D!ナンバー13D,$D984,実績D!見積数13D))</f>
        <v/>
      </c>
      <c r="H984" s="50" t="str">
        <f t="shared" si="46"/>
        <v/>
      </c>
      <c r="I984" s="58" t="str">
        <f t="shared" si="47"/>
        <v/>
      </c>
    </row>
    <row r="985" spans="1:9" x14ac:dyDescent="0.45">
      <c r="A985" s="44" t="str">
        <f t="shared" si="45"/>
        <v/>
      </c>
      <c r="B985" s="40" t="str">
        <f>IF(顧客!B983&lt;&gt;"",顧客!B983,"")</f>
        <v/>
      </c>
      <c r="C985" s="42" t="str">
        <f>IF(顧客!C983&lt;&gt;0,顧客!C983,"")</f>
        <v/>
      </c>
      <c r="D985" s="41" t="str">
        <f>IF(顧客!E983&lt;&gt;0,顧客!E983,"")</f>
        <v/>
      </c>
      <c r="E985" s="41" t="str">
        <f>IF(顧客!F983&lt;&gt;0,顧客!F983,"")</f>
        <v/>
      </c>
      <c r="F985" s="43" t="str">
        <f>IF(D985="","",SUMIF(見積D!ナンバーD,$D985,見積D!見積数D))</f>
        <v/>
      </c>
      <c r="G985" s="43" t="str">
        <f>IF(D985="","",SUMIF(実績D!ナンバー13D,$D985,実績D!見積数13D))</f>
        <v/>
      </c>
      <c r="H985" s="50" t="str">
        <f t="shared" si="46"/>
        <v/>
      </c>
      <c r="I985" s="58" t="str">
        <f t="shared" si="47"/>
        <v/>
      </c>
    </row>
    <row r="986" spans="1:9" x14ac:dyDescent="0.45">
      <c r="A986" s="44" t="str">
        <f t="shared" si="45"/>
        <v/>
      </c>
      <c r="B986" s="40" t="str">
        <f>IF(顧客!B984&lt;&gt;"",顧客!B984,"")</f>
        <v/>
      </c>
      <c r="C986" s="42" t="str">
        <f>IF(顧客!C984&lt;&gt;0,顧客!C984,"")</f>
        <v/>
      </c>
      <c r="D986" s="41" t="str">
        <f>IF(顧客!E984&lt;&gt;0,顧客!E984,"")</f>
        <v/>
      </c>
      <c r="E986" s="41" t="str">
        <f>IF(顧客!F984&lt;&gt;0,顧客!F984,"")</f>
        <v/>
      </c>
      <c r="F986" s="43" t="str">
        <f>IF(D986="","",SUMIF(見積D!ナンバーD,$D986,見積D!見積数D))</f>
        <v/>
      </c>
      <c r="G986" s="43" t="str">
        <f>IF(D986="","",SUMIF(実績D!ナンバー13D,$D986,実績D!見積数13D))</f>
        <v/>
      </c>
      <c r="H986" s="50" t="str">
        <f t="shared" si="46"/>
        <v/>
      </c>
      <c r="I986" s="58" t="str">
        <f t="shared" si="47"/>
        <v/>
      </c>
    </row>
    <row r="987" spans="1:9" x14ac:dyDescent="0.45">
      <c r="A987" s="44" t="str">
        <f t="shared" si="45"/>
        <v/>
      </c>
      <c r="B987" s="40" t="str">
        <f>IF(顧客!B985&lt;&gt;"",顧客!B985,"")</f>
        <v/>
      </c>
      <c r="C987" s="42" t="str">
        <f>IF(顧客!C985&lt;&gt;0,顧客!C985,"")</f>
        <v/>
      </c>
      <c r="D987" s="41" t="str">
        <f>IF(顧客!E985&lt;&gt;0,顧客!E985,"")</f>
        <v/>
      </c>
      <c r="E987" s="41" t="str">
        <f>IF(顧客!F985&lt;&gt;0,顧客!F985,"")</f>
        <v/>
      </c>
      <c r="F987" s="43" t="str">
        <f>IF(D987="","",SUMIF(見積D!ナンバーD,$D987,見積D!見積数D))</f>
        <v/>
      </c>
      <c r="G987" s="43" t="str">
        <f>IF(D987="","",SUMIF(実績D!ナンバー13D,$D987,実績D!見積数13D))</f>
        <v/>
      </c>
      <c r="H987" s="50" t="str">
        <f t="shared" si="46"/>
        <v/>
      </c>
      <c r="I987" s="58" t="str">
        <f t="shared" si="47"/>
        <v/>
      </c>
    </row>
    <row r="988" spans="1:9" x14ac:dyDescent="0.45">
      <c r="A988" s="44" t="str">
        <f t="shared" si="45"/>
        <v/>
      </c>
      <c r="B988" s="40" t="str">
        <f>IF(顧客!B986&lt;&gt;"",顧客!B986,"")</f>
        <v/>
      </c>
      <c r="C988" s="42" t="str">
        <f>IF(顧客!C986&lt;&gt;0,顧客!C986,"")</f>
        <v/>
      </c>
      <c r="D988" s="41" t="str">
        <f>IF(顧客!E986&lt;&gt;0,顧客!E986,"")</f>
        <v/>
      </c>
      <c r="E988" s="41" t="str">
        <f>IF(顧客!F986&lt;&gt;0,顧客!F986,"")</f>
        <v/>
      </c>
      <c r="F988" s="43" t="str">
        <f>IF(D988="","",SUMIF(見積D!ナンバーD,$D988,見積D!見積数D))</f>
        <v/>
      </c>
      <c r="G988" s="43" t="str">
        <f>IF(D988="","",SUMIF(実績D!ナンバー13D,$D988,実績D!見積数13D))</f>
        <v/>
      </c>
      <c r="H988" s="50" t="str">
        <f t="shared" si="46"/>
        <v/>
      </c>
      <c r="I988" s="58" t="str">
        <f t="shared" si="47"/>
        <v/>
      </c>
    </row>
    <row r="989" spans="1:9" x14ac:dyDescent="0.45">
      <c r="A989" s="44" t="str">
        <f t="shared" si="45"/>
        <v/>
      </c>
      <c r="B989" s="40" t="str">
        <f>IF(顧客!B987&lt;&gt;"",顧客!B987,"")</f>
        <v/>
      </c>
      <c r="C989" s="42" t="str">
        <f>IF(顧客!C987&lt;&gt;0,顧客!C987,"")</f>
        <v/>
      </c>
      <c r="D989" s="41" t="str">
        <f>IF(顧客!E987&lt;&gt;0,顧客!E987,"")</f>
        <v/>
      </c>
      <c r="E989" s="41" t="str">
        <f>IF(顧客!F987&lt;&gt;0,顧客!F987,"")</f>
        <v/>
      </c>
      <c r="F989" s="43" t="str">
        <f>IF(D989="","",SUMIF(見積D!ナンバーD,$D989,見積D!見積数D))</f>
        <v/>
      </c>
      <c r="G989" s="43" t="str">
        <f>IF(D989="","",SUMIF(実績D!ナンバー13D,$D989,実績D!見積数13D))</f>
        <v/>
      </c>
      <c r="H989" s="50" t="str">
        <f t="shared" si="46"/>
        <v/>
      </c>
      <c r="I989" s="58" t="str">
        <f t="shared" si="47"/>
        <v/>
      </c>
    </row>
    <row r="990" spans="1:9" x14ac:dyDescent="0.45">
      <c r="A990" s="44" t="str">
        <f t="shared" si="45"/>
        <v/>
      </c>
      <c r="B990" s="40" t="str">
        <f>IF(顧客!B988&lt;&gt;"",顧客!B988,"")</f>
        <v/>
      </c>
      <c r="C990" s="42" t="str">
        <f>IF(顧客!C988&lt;&gt;0,顧客!C988,"")</f>
        <v/>
      </c>
      <c r="D990" s="41" t="str">
        <f>IF(顧客!E988&lt;&gt;0,顧客!E988,"")</f>
        <v/>
      </c>
      <c r="E990" s="41" t="str">
        <f>IF(顧客!F988&lt;&gt;0,顧客!F988,"")</f>
        <v/>
      </c>
      <c r="F990" s="43" t="str">
        <f>IF(D990="","",SUMIF(見積D!ナンバーD,$D990,見積D!見積数D))</f>
        <v/>
      </c>
      <c r="G990" s="43" t="str">
        <f>IF(D990="","",SUMIF(実績D!ナンバー13D,$D990,実績D!見積数13D))</f>
        <v/>
      </c>
      <c r="H990" s="50" t="str">
        <f t="shared" si="46"/>
        <v/>
      </c>
      <c r="I990" s="58" t="str">
        <f t="shared" si="47"/>
        <v/>
      </c>
    </row>
    <row r="991" spans="1:9" x14ac:dyDescent="0.45">
      <c r="A991" s="44" t="str">
        <f t="shared" si="45"/>
        <v/>
      </c>
      <c r="B991" s="40" t="str">
        <f>IF(顧客!B989&lt;&gt;"",顧客!B989,"")</f>
        <v/>
      </c>
      <c r="C991" s="42" t="str">
        <f>IF(顧客!C989&lt;&gt;0,顧客!C989,"")</f>
        <v/>
      </c>
      <c r="D991" s="41" t="str">
        <f>IF(顧客!E989&lt;&gt;0,顧客!E989,"")</f>
        <v/>
      </c>
      <c r="E991" s="41" t="str">
        <f>IF(顧客!F989&lt;&gt;0,顧客!F989,"")</f>
        <v/>
      </c>
      <c r="F991" s="43" t="str">
        <f>IF(D991="","",SUMIF(見積D!ナンバーD,$D991,見積D!見積数D))</f>
        <v/>
      </c>
      <c r="G991" s="43" t="str">
        <f>IF(D991="","",SUMIF(実績D!ナンバー13D,$D991,実績D!見積数13D))</f>
        <v/>
      </c>
      <c r="H991" s="50" t="str">
        <f t="shared" si="46"/>
        <v/>
      </c>
      <c r="I991" s="58" t="str">
        <f t="shared" si="47"/>
        <v/>
      </c>
    </row>
    <row r="992" spans="1:9" x14ac:dyDescent="0.45">
      <c r="A992" s="44" t="str">
        <f t="shared" si="45"/>
        <v/>
      </c>
      <c r="B992" s="40" t="str">
        <f>IF(顧客!B990&lt;&gt;"",顧客!B990,"")</f>
        <v/>
      </c>
      <c r="C992" s="42" t="str">
        <f>IF(顧客!C990&lt;&gt;0,顧客!C990,"")</f>
        <v/>
      </c>
      <c r="D992" s="41" t="str">
        <f>IF(顧客!E990&lt;&gt;0,顧客!E990,"")</f>
        <v/>
      </c>
      <c r="E992" s="41" t="str">
        <f>IF(顧客!F990&lt;&gt;0,顧客!F990,"")</f>
        <v/>
      </c>
      <c r="F992" s="43" t="str">
        <f>IF(D992="","",SUMIF(見積D!ナンバーD,$D992,見積D!見積数D))</f>
        <v/>
      </c>
      <c r="G992" s="43" t="str">
        <f>IF(D992="","",SUMIF(実績D!ナンバー13D,$D992,実績D!見積数13D))</f>
        <v/>
      </c>
      <c r="H992" s="50" t="str">
        <f t="shared" si="46"/>
        <v/>
      </c>
      <c r="I992" s="58" t="str">
        <f t="shared" si="47"/>
        <v/>
      </c>
    </row>
    <row r="993" spans="1:9" x14ac:dyDescent="0.45">
      <c r="A993" s="44" t="str">
        <f t="shared" si="45"/>
        <v/>
      </c>
      <c r="B993" s="40" t="str">
        <f>IF(顧客!B991&lt;&gt;"",顧客!B991,"")</f>
        <v/>
      </c>
      <c r="C993" s="42" t="str">
        <f>IF(顧客!C991&lt;&gt;0,顧客!C991,"")</f>
        <v/>
      </c>
      <c r="D993" s="41" t="str">
        <f>IF(顧客!E991&lt;&gt;0,顧客!E991,"")</f>
        <v/>
      </c>
      <c r="E993" s="41" t="str">
        <f>IF(顧客!F991&lt;&gt;0,顧客!F991,"")</f>
        <v/>
      </c>
      <c r="F993" s="43" t="str">
        <f>IF(D993="","",SUMIF(見積D!ナンバーD,$D993,見積D!見積数D))</f>
        <v/>
      </c>
      <c r="G993" s="43" t="str">
        <f>IF(D993="","",SUMIF(実績D!ナンバー13D,$D993,実績D!見積数13D))</f>
        <v/>
      </c>
      <c r="H993" s="50" t="str">
        <f t="shared" si="46"/>
        <v/>
      </c>
      <c r="I993" s="58" t="str">
        <f t="shared" si="47"/>
        <v/>
      </c>
    </row>
    <row r="994" spans="1:9" x14ac:dyDescent="0.45">
      <c r="A994" s="44" t="str">
        <f t="shared" si="45"/>
        <v/>
      </c>
      <c r="B994" s="40" t="str">
        <f>IF(顧客!B992&lt;&gt;"",顧客!B992,"")</f>
        <v/>
      </c>
      <c r="C994" s="42" t="str">
        <f>IF(顧客!C992&lt;&gt;0,顧客!C992,"")</f>
        <v/>
      </c>
      <c r="D994" s="41" t="str">
        <f>IF(顧客!E992&lt;&gt;0,顧客!E992,"")</f>
        <v/>
      </c>
      <c r="E994" s="41" t="str">
        <f>IF(顧客!F992&lt;&gt;0,顧客!F992,"")</f>
        <v/>
      </c>
      <c r="F994" s="43" t="str">
        <f>IF(D994="","",SUMIF(見積D!ナンバーD,$D994,見積D!見積数D))</f>
        <v/>
      </c>
      <c r="G994" s="43" t="str">
        <f>IF(D994="","",SUMIF(実績D!ナンバー13D,$D994,実績D!見積数13D))</f>
        <v/>
      </c>
      <c r="H994" s="50" t="str">
        <f t="shared" si="46"/>
        <v/>
      </c>
      <c r="I994" s="58" t="str">
        <f t="shared" si="47"/>
        <v/>
      </c>
    </row>
    <row r="995" spans="1:9" x14ac:dyDescent="0.45">
      <c r="A995" s="44" t="str">
        <f t="shared" si="45"/>
        <v/>
      </c>
      <c r="B995" s="40" t="str">
        <f>IF(顧客!B993&lt;&gt;"",顧客!B993,"")</f>
        <v/>
      </c>
      <c r="C995" s="42" t="str">
        <f>IF(顧客!C993&lt;&gt;0,顧客!C993,"")</f>
        <v/>
      </c>
      <c r="D995" s="41" t="str">
        <f>IF(顧客!E993&lt;&gt;0,顧客!E993,"")</f>
        <v/>
      </c>
      <c r="E995" s="41" t="str">
        <f>IF(顧客!F993&lt;&gt;0,顧客!F993,"")</f>
        <v/>
      </c>
      <c r="F995" s="43" t="str">
        <f>IF(D995="","",SUMIF(見積D!ナンバーD,$D995,見積D!見積数D))</f>
        <v/>
      </c>
      <c r="G995" s="43" t="str">
        <f>IF(D995="","",SUMIF(実績D!ナンバー13D,$D995,実績D!見積数13D))</f>
        <v/>
      </c>
      <c r="H995" s="50" t="str">
        <f t="shared" si="46"/>
        <v/>
      </c>
      <c r="I995" s="58" t="str">
        <f t="shared" si="47"/>
        <v/>
      </c>
    </row>
    <row r="996" spans="1:9" x14ac:dyDescent="0.45">
      <c r="A996" s="44" t="str">
        <f t="shared" si="45"/>
        <v/>
      </c>
      <c r="B996" s="40" t="str">
        <f>IF(顧客!B994&lt;&gt;"",顧客!B994,"")</f>
        <v/>
      </c>
      <c r="C996" s="42" t="str">
        <f>IF(顧客!C994&lt;&gt;0,顧客!C994,"")</f>
        <v/>
      </c>
      <c r="D996" s="41" t="str">
        <f>IF(顧客!E994&lt;&gt;0,顧客!E994,"")</f>
        <v/>
      </c>
      <c r="E996" s="41" t="str">
        <f>IF(顧客!F994&lt;&gt;0,顧客!F994,"")</f>
        <v/>
      </c>
      <c r="F996" s="43" t="str">
        <f>IF(D996="","",SUMIF(見積D!ナンバーD,$D996,見積D!見積数D))</f>
        <v/>
      </c>
      <c r="G996" s="43" t="str">
        <f>IF(D996="","",SUMIF(実績D!ナンバー13D,$D996,実績D!見積数13D))</f>
        <v/>
      </c>
      <c r="H996" s="50" t="str">
        <f t="shared" si="46"/>
        <v/>
      </c>
      <c r="I996" s="58" t="str">
        <f t="shared" si="47"/>
        <v/>
      </c>
    </row>
    <row r="997" spans="1:9" x14ac:dyDescent="0.45">
      <c r="A997" s="44" t="str">
        <f t="shared" si="45"/>
        <v/>
      </c>
      <c r="B997" s="40" t="str">
        <f>IF(顧客!B995&lt;&gt;"",顧客!B995,"")</f>
        <v/>
      </c>
      <c r="C997" s="42" t="str">
        <f>IF(顧客!C995&lt;&gt;0,顧客!C995,"")</f>
        <v/>
      </c>
      <c r="D997" s="41" t="str">
        <f>IF(顧客!E995&lt;&gt;0,顧客!E995,"")</f>
        <v/>
      </c>
      <c r="E997" s="41" t="str">
        <f>IF(顧客!F995&lt;&gt;0,顧客!F995,"")</f>
        <v/>
      </c>
      <c r="F997" s="43" t="str">
        <f>IF(D997="","",SUMIF(見積D!ナンバーD,$D997,見積D!見積数D))</f>
        <v/>
      </c>
      <c r="G997" s="43" t="str">
        <f>IF(D997="","",SUMIF(実績D!ナンバー13D,$D997,実績D!見積数13D))</f>
        <v/>
      </c>
      <c r="H997" s="50" t="str">
        <f t="shared" si="46"/>
        <v/>
      </c>
      <c r="I997" s="58" t="str">
        <f t="shared" si="47"/>
        <v/>
      </c>
    </row>
    <row r="998" spans="1:9" x14ac:dyDescent="0.45">
      <c r="A998" s="44" t="str">
        <f t="shared" si="45"/>
        <v/>
      </c>
      <c r="B998" s="40" t="str">
        <f>IF(顧客!B996&lt;&gt;"",顧客!B996,"")</f>
        <v/>
      </c>
      <c r="C998" s="42" t="str">
        <f>IF(顧客!C996&lt;&gt;0,顧客!C996,"")</f>
        <v/>
      </c>
      <c r="D998" s="41" t="str">
        <f>IF(顧客!E996&lt;&gt;0,顧客!E996,"")</f>
        <v/>
      </c>
      <c r="E998" s="41" t="str">
        <f>IF(顧客!F996&lt;&gt;0,顧客!F996,"")</f>
        <v/>
      </c>
      <c r="F998" s="43" t="str">
        <f>IF(D998="","",SUMIF(見積D!ナンバーD,$D998,見積D!見積数D))</f>
        <v/>
      </c>
      <c r="G998" s="43" t="str">
        <f>IF(D998="","",SUMIF(実績D!ナンバー13D,$D998,実績D!見積数13D))</f>
        <v/>
      </c>
      <c r="H998" s="50" t="str">
        <f t="shared" si="46"/>
        <v/>
      </c>
      <c r="I998" s="58" t="str">
        <f t="shared" si="47"/>
        <v/>
      </c>
    </row>
    <row r="999" spans="1:9" x14ac:dyDescent="0.45">
      <c r="A999" s="44" t="str">
        <f t="shared" si="45"/>
        <v/>
      </c>
      <c r="B999" s="40" t="str">
        <f>IF(顧客!B997&lt;&gt;"",顧客!B997,"")</f>
        <v/>
      </c>
      <c r="C999" s="42" t="str">
        <f>IF(顧客!C997&lt;&gt;0,顧客!C997,"")</f>
        <v/>
      </c>
      <c r="D999" s="41" t="str">
        <f>IF(顧客!E997&lt;&gt;0,顧客!E997,"")</f>
        <v/>
      </c>
      <c r="E999" s="41" t="str">
        <f>IF(顧客!F997&lt;&gt;0,顧客!F997,"")</f>
        <v/>
      </c>
      <c r="F999" s="43" t="str">
        <f>IF(D999="","",SUMIF(見積D!ナンバーD,$D999,見積D!見積数D))</f>
        <v/>
      </c>
      <c r="G999" s="43" t="str">
        <f>IF(D999="","",SUMIF(実績D!ナンバー13D,$D999,実績D!見積数13D))</f>
        <v/>
      </c>
      <c r="H999" s="50" t="str">
        <f t="shared" si="46"/>
        <v/>
      </c>
      <c r="I999" s="58" t="str">
        <f t="shared" si="47"/>
        <v/>
      </c>
    </row>
    <row r="1000" spans="1:9" x14ac:dyDescent="0.45">
      <c r="A1000" s="45" t="str">
        <f t="shared" si="45"/>
        <v/>
      </c>
      <c r="B1000" s="46" t="str">
        <f>IF(顧客!B998&lt;&gt;"",顧客!B998,"")</f>
        <v/>
      </c>
      <c r="C1000" s="48" t="str">
        <f>IF(顧客!C998&lt;&gt;0,顧客!C998,"")</f>
        <v/>
      </c>
      <c r="D1000" s="47" t="str">
        <f>IF(顧客!E998&lt;&gt;0,顧客!E998,"")</f>
        <v/>
      </c>
      <c r="E1000" s="47" t="str">
        <f>IF(顧客!F998&lt;&gt;0,顧客!F998,"")</f>
        <v/>
      </c>
      <c r="F1000" s="49" t="str">
        <f>IF(D1000="","",SUMIF(見積D!ナンバーD,$D1000,見積D!見積数D))</f>
        <v/>
      </c>
      <c r="G1000" s="49" t="str">
        <f>IF(D1000="","",SUMIF(実績D!ナンバー13D,$D1000,実績D!見積数13D))</f>
        <v/>
      </c>
      <c r="H1000" s="51" t="str">
        <f t="shared" si="46"/>
        <v/>
      </c>
      <c r="I1000" s="59" t="str">
        <f t="shared" si="47"/>
        <v/>
      </c>
    </row>
    <row r="1001" spans="1:9" x14ac:dyDescent="0.45">
      <c r="A1001" s="45" t="str">
        <f t="shared" ref="A1001:A1064" si="48">IF(C1001="","",A1000+1)</f>
        <v/>
      </c>
      <c r="B1001" s="46" t="str">
        <f>IF(顧客!B999&lt;&gt;"",顧客!B999,"")</f>
        <v/>
      </c>
      <c r="C1001" s="48" t="str">
        <f>IF(顧客!C999&lt;&gt;0,顧客!C999,"")</f>
        <v/>
      </c>
      <c r="D1001" s="47" t="str">
        <f>IF(顧客!E999&lt;&gt;0,顧客!E999,"")</f>
        <v/>
      </c>
      <c r="E1001" s="47" t="str">
        <f>IF(顧客!F999&lt;&gt;0,顧客!F999,"")</f>
        <v/>
      </c>
      <c r="F1001" s="49" t="str">
        <f>IF(D1001="","",SUMIF(見積D!ナンバーD,$D1001,見積D!見積数D))</f>
        <v/>
      </c>
      <c r="G1001" s="49" t="str">
        <f>IF(D1001="","",SUMIF(実績D!ナンバー13D,$D1001,実績D!見積数13D))</f>
        <v/>
      </c>
      <c r="H1001" s="51" t="str">
        <f t="shared" ref="H1001:H1064" si="49">IF(F1001="","",IF(F1001=0,"c",IF(G1001&gt;0,I1001,"b")))</f>
        <v/>
      </c>
      <c r="I1001" t="str">
        <f t="shared" si="47"/>
        <v/>
      </c>
    </row>
    <row r="1002" spans="1:9" x14ac:dyDescent="0.45">
      <c r="A1002" s="45" t="str">
        <f t="shared" si="48"/>
        <v/>
      </c>
      <c r="B1002" s="46" t="str">
        <f>IF(顧客!B1000&lt;&gt;"",顧客!B1000,"")</f>
        <v/>
      </c>
      <c r="C1002" s="48" t="str">
        <f>IF(顧客!C1000&lt;&gt;0,顧客!C1000,"")</f>
        <v/>
      </c>
      <c r="D1002" s="47" t="str">
        <f>IF(顧客!E1000&lt;&gt;0,顧客!E1000,"")</f>
        <v/>
      </c>
      <c r="E1002" s="47" t="str">
        <f>IF(顧客!F1000&lt;&gt;0,顧客!F1000,"")</f>
        <v/>
      </c>
      <c r="F1002" s="49" t="str">
        <f>IF(D1002="","",SUMIF(見積D!ナンバーD,$D1002,見積D!見積数D))</f>
        <v/>
      </c>
      <c r="G1002" s="49" t="str">
        <f>IF(D1002="","",SUMIF(実績D!ナンバー13D,$D1002,実績D!見積数13D))</f>
        <v/>
      </c>
      <c r="H1002" s="51" t="str">
        <f t="shared" si="49"/>
        <v/>
      </c>
      <c r="I1002" t="str">
        <f t="shared" si="47"/>
        <v/>
      </c>
    </row>
    <row r="1003" spans="1:9" x14ac:dyDescent="0.45">
      <c r="A1003" s="45" t="str">
        <f t="shared" si="48"/>
        <v/>
      </c>
      <c r="B1003" s="46" t="str">
        <f>IF(顧客!B1001&lt;&gt;"",顧客!B1001,"")</f>
        <v/>
      </c>
      <c r="C1003" s="48" t="str">
        <f>IF(顧客!C1001&lt;&gt;0,顧客!C1001,"")</f>
        <v/>
      </c>
      <c r="D1003" s="47" t="str">
        <f>IF(顧客!E1001&lt;&gt;0,顧客!E1001,"")</f>
        <v/>
      </c>
      <c r="E1003" s="47" t="str">
        <f>IF(顧客!F1001&lt;&gt;0,顧客!F1001,"")</f>
        <v/>
      </c>
      <c r="F1003" s="49" t="str">
        <f>IF(D1003="","",SUMIF(見積D!ナンバーD,$D1003,見積D!見積数D))</f>
        <v/>
      </c>
      <c r="G1003" s="49" t="str">
        <f>IF(D1003="","",SUMIF(実績D!ナンバー13D,$D1003,実績D!見積数13D))</f>
        <v/>
      </c>
      <c r="H1003" s="51" t="str">
        <f t="shared" si="49"/>
        <v/>
      </c>
      <c r="I1003" t="str">
        <f t="shared" si="47"/>
        <v/>
      </c>
    </row>
    <row r="1004" spans="1:9" x14ac:dyDescent="0.45">
      <c r="A1004" s="45" t="str">
        <f t="shared" si="48"/>
        <v/>
      </c>
      <c r="B1004" s="46" t="str">
        <f>IF(顧客!B1002&lt;&gt;"",顧客!B1002,"")</f>
        <v/>
      </c>
      <c r="C1004" s="48" t="str">
        <f>IF(顧客!C1002&lt;&gt;0,顧客!C1002,"")</f>
        <v/>
      </c>
      <c r="D1004" s="47" t="str">
        <f>IF(顧客!E1002&lt;&gt;0,顧客!E1002,"")</f>
        <v/>
      </c>
      <c r="E1004" s="47" t="str">
        <f>IF(顧客!F1002&lt;&gt;0,顧客!F1002,"")</f>
        <v/>
      </c>
      <c r="F1004" s="49" t="str">
        <f>IF(D1004="","",SUMIF(見積D!ナンバーD,$D1004,見積D!見積数D))</f>
        <v/>
      </c>
      <c r="G1004" s="49" t="str">
        <f>IF(D1004="","",SUMIF(実績D!ナンバー13D,$D1004,実績D!見積数13D))</f>
        <v/>
      </c>
      <c r="H1004" s="51" t="str">
        <f t="shared" si="49"/>
        <v/>
      </c>
      <c r="I1004" t="str">
        <f t="shared" si="47"/>
        <v/>
      </c>
    </row>
    <row r="1005" spans="1:9" x14ac:dyDescent="0.45">
      <c r="A1005" s="45" t="str">
        <f t="shared" si="48"/>
        <v/>
      </c>
      <c r="B1005" s="46" t="str">
        <f>IF(顧客!B1003&lt;&gt;"",顧客!B1003,"")</f>
        <v/>
      </c>
      <c r="C1005" s="48" t="str">
        <f>IF(顧客!C1003&lt;&gt;0,顧客!C1003,"")</f>
        <v/>
      </c>
      <c r="D1005" s="47" t="str">
        <f>IF(顧客!E1003&lt;&gt;0,顧客!E1003,"")</f>
        <v/>
      </c>
      <c r="E1005" s="47" t="str">
        <f>IF(顧客!F1003&lt;&gt;0,顧客!F1003,"")</f>
        <v/>
      </c>
      <c r="F1005" s="49" t="str">
        <f>IF(D1005="","",SUMIF(見積D!ナンバーD,$D1005,見積D!見積数D))</f>
        <v/>
      </c>
      <c r="G1005" s="49" t="str">
        <f>IF(D1005="","",SUMIF(実績D!ナンバー13D,$D1005,実績D!見積数13D))</f>
        <v/>
      </c>
      <c r="H1005" s="51" t="str">
        <f t="shared" si="49"/>
        <v/>
      </c>
      <c r="I1005" t="str">
        <f t="shared" si="47"/>
        <v/>
      </c>
    </row>
    <row r="1006" spans="1:9" x14ac:dyDescent="0.45">
      <c r="A1006" s="45" t="str">
        <f t="shared" si="48"/>
        <v/>
      </c>
      <c r="B1006" s="46" t="str">
        <f>IF(顧客!B1004&lt;&gt;"",顧客!B1004,"")</f>
        <v/>
      </c>
      <c r="C1006" s="48" t="str">
        <f>IF(顧客!C1004&lt;&gt;0,顧客!C1004,"")</f>
        <v/>
      </c>
      <c r="D1006" s="47" t="str">
        <f>IF(顧客!E1004&lt;&gt;0,顧客!E1004,"")</f>
        <v/>
      </c>
      <c r="E1006" s="47" t="str">
        <f>IF(顧客!F1004&lt;&gt;0,顧客!F1004,"")</f>
        <v/>
      </c>
      <c r="F1006" s="49" t="str">
        <f>IF(D1006="","",SUMIF(見積D!ナンバーD,$D1006,見積D!見積数D))</f>
        <v/>
      </c>
      <c r="G1006" s="49" t="str">
        <f>IF(D1006="","",SUMIF(実績D!ナンバー13D,$D1006,実績D!見積数13D))</f>
        <v/>
      </c>
      <c r="H1006" s="51" t="str">
        <f t="shared" si="49"/>
        <v/>
      </c>
      <c r="I1006" t="str">
        <f t="shared" si="47"/>
        <v/>
      </c>
    </row>
    <row r="1007" spans="1:9" x14ac:dyDescent="0.45">
      <c r="A1007" s="45" t="str">
        <f t="shared" si="48"/>
        <v/>
      </c>
      <c r="B1007" s="46" t="str">
        <f>IF(顧客!B1005&lt;&gt;"",顧客!B1005,"")</f>
        <v/>
      </c>
      <c r="C1007" s="48" t="str">
        <f>IF(顧客!C1005&lt;&gt;0,顧客!C1005,"")</f>
        <v/>
      </c>
      <c r="D1007" s="47" t="str">
        <f>IF(顧客!E1005&lt;&gt;0,顧客!E1005,"")</f>
        <v/>
      </c>
      <c r="E1007" s="47" t="str">
        <f>IF(顧客!F1005&lt;&gt;0,顧客!F1005,"")</f>
        <v/>
      </c>
      <c r="F1007" s="49" t="str">
        <f>IF(D1007="","",SUMIF(見積D!ナンバーD,$D1007,見積D!見積数D))</f>
        <v/>
      </c>
      <c r="G1007" s="49" t="str">
        <f>IF(D1007="","",SUMIF(実績D!ナンバー13D,$D1007,実績D!見積数13D))</f>
        <v/>
      </c>
      <c r="H1007" s="51" t="str">
        <f t="shared" si="49"/>
        <v/>
      </c>
      <c r="I1007" t="str">
        <f t="shared" si="47"/>
        <v/>
      </c>
    </row>
    <row r="1008" spans="1:9" x14ac:dyDescent="0.45">
      <c r="A1008" s="45" t="str">
        <f t="shared" si="48"/>
        <v/>
      </c>
      <c r="B1008" s="46" t="str">
        <f>IF(顧客!B1006&lt;&gt;"",顧客!B1006,"")</f>
        <v/>
      </c>
      <c r="C1008" s="48" t="str">
        <f>IF(顧客!C1006&lt;&gt;0,顧客!C1006,"")</f>
        <v/>
      </c>
      <c r="D1008" s="47" t="str">
        <f>IF(顧客!E1006&lt;&gt;0,顧客!E1006,"")</f>
        <v/>
      </c>
      <c r="E1008" s="47" t="str">
        <f>IF(顧客!F1006&lt;&gt;0,顧客!F1006,"")</f>
        <v/>
      </c>
      <c r="F1008" s="49" t="str">
        <f>IF(D1008="","",SUMIF(見積D!ナンバーD,$D1008,見積D!見積数D))</f>
        <v/>
      </c>
      <c r="G1008" s="49" t="str">
        <f>IF(D1008="","",SUMIF(実績D!ナンバー13D,$D1008,実績D!見積数13D))</f>
        <v/>
      </c>
      <c r="H1008" s="51" t="str">
        <f t="shared" si="49"/>
        <v/>
      </c>
      <c r="I1008" t="str">
        <f t="shared" si="47"/>
        <v/>
      </c>
    </row>
    <row r="1009" spans="1:9" x14ac:dyDescent="0.45">
      <c r="A1009" s="45" t="str">
        <f t="shared" si="48"/>
        <v/>
      </c>
      <c r="B1009" s="46" t="str">
        <f>IF(顧客!B1007&lt;&gt;"",顧客!B1007,"")</f>
        <v/>
      </c>
      <c r="C1009" s="48" t="str">
        <f>IF(顧客!C1007&lt;&gt;0,顧客!C1007,"")</f>
        <v/>
      </c>
      <c r="D1009" s="47" t="str">
        <f>IF(顧客!E1007&lt;&gt;0,顧客!E1007,"")</f>
        <v/>
      </c>
      <c r="E1009" s="47" t="str">
        <f>IF(顧客!F1007&lt;&gt;0,顧客!F1007,"")</f>
        <v/>
      </c>
      <c r="F1009" s="49" t="str">
        <f>IF(D1009="","",SUMIF(見積D!ナンバーD,$D1009,見積D!見積数D))</f>
        <v/>
      </c>
      <c r="G1009" s="49" t="str">
        <f>IF(D1009="","",SUMIF(実績D!ナンバー13D,$D1009,実績D!見積数13D))</f>
        <v/>
      </c>
      <c r="H1009" s="51" t="str">
        <f t="shared" si="49"/>
        <v/>
      </c>
      <c r="I1009" t="str">
        <f t="shared" si="47"/>
        <v/>
      </c>
    </row>
    <row r="1010" spans="1:9" x14ac:dyDescent="0.45">
      <c r="A1010" s="45" t="str">
        <f t="shared" si="48"/>
        <v/>
      </c>
      <c r="B1010" s="46" t="str">
        <f>IF(顧客!B1008&lt;&gt;"",顧客!B1008,"")</f>
        <v/>
      </c>
      <c r="C1010" s="48" t="str">
        <f>IF(顧客!C1008&lt;&gt;0,顧客!C1008,"")</f>
        <v/>
      </c>
      <c r="D1010" s="47" t="str">
        <f>IF(顧客!E1008&lt;&gt;0,顧客!E1008,"")</f>
        <v/>
      </c>
      <c r="E1010" s="47" t="str">
        <f>IF(顧客!F1008&lt;&gt;0,顧客!F1008,"")</f>
        <v/>
      </c>
      <c r="F1010" s="49" t="str">
        <f>IF(D1010="","",SUMIF(見積D!ナンバーD,$D1010,見積D!見積数D))</f>
        <v/>
      </c>
      <c r="G1010" s="49" t="str">
        <f>IF(D1010="","",SUMIF(実績D!ナンバー13D,$D1010,実績D!見積数13D))</f>
        <v/>
      </c>
      <c r="H1010" s="51" t="str">
        <f t="shared" si="49"/>
        <v/>
      </c>
      <c r="I1010" t="str">
        <f t="shared" si="47"/>
        <v/>
      </c>
    </row>
    <row r="1011" spans="1:9" x14ac:dyDescent="0.45">
      <c r="A1011" s="45" t="str">
        <f t="shared" si="48"/>
        <v/>
      </c>
      <c r="B1011" s="46" t="str">
        <f>IF(顧客!B1009&lt;&gt;"",顧客!B1009,"")</f>
        <v/>
      </c>
      <c r="C1011" s="48" t="str">
        <f>IF(顧客!C1009&lt;&gt;0,顧客!C1009,"")</f>
        <v/>
      </c>
      <c r="D1011" s="47" t="str">
        <f>IF(顧客!E1009&lt;&gt;0,顧客!E1009,"")</f>
        <v/>
      </c>
      <c r="E1011" s="47" t="str">
        <f>IF(顧客!F1009&lt;&gt;0,顧客!F1009,"")</f>
        <v/>
      </c>
      <c r="F1011" s="49" t="str">
        <f>IF(D1011="","",SUMIF(見積D!ナンバーD,$D1011,見積D!見積数D))</f>
        <v/>
      </c>
      <c r="G1011" s="49" t="str">
        <f>IF(D1011="","",SUMIF(実績D!ナンバー13D,$D1011,実績D!見積数13D))</f>
        <v/>
      </c>
      <c r="H1011" s="51" t="str">
        <f t="shared" si="49"/>
        <v/>
      </c>
      <c r="I1011" t="str">
        <f t="shared" si="47"/>
        <v/>
      </c>
    </row>
    <row r="1012" spans="1:9" x14ac:dyDescent="0.45">
      <c r="A1012" s="45" t="str">
        <f t="shared" si="48"/>
        <v/>
      </c>
      <c r="B1012" s="46" t="str">
        <f>IF(顧客!B1010&lt;&gt;"",顧客!B1010,"")</f>
        <v/>
      </c>
      <c r="C1012" s="48" t="str">
        <f>IF(顧客!C1010&lt;&gt;0,顧客!C1010,"")</f>
        <v/>
      </c>
      <c r="D1012" s="47" t="str">
        <f>IF(顧客!E1010&lt;&gt;0,顧客!E1010,"")</f>
        <v/>
      </c>
      <c r="E1012" s="47" t="str">
        <f>IF(顧客!F1010&lt;&gt;0,顧客!F1010,"")</f>
        <v/>
      </c>
      <c r="F1012" s="49" t="str">
        <f>IF(D1012="","",SUMIF(見積D!ナンバーD,$D1012,見積D!見積数D))</f>
        <v/>
      </c>
      <c r="G1012" s="49" t="str">
        <f>IF(D1012="","",SUMIF(実績D!ナンバー13D,$D1012,実績D!見積数13D))</f>
        <v/>
      </c>
      <c r="H1012" s="51" t="str">
        <f t="shared" si="49"/>
        <v/>
      </c>
      <c r="I1012" t="str">
        <f t="shared" si="47"/>
        <v/>
      </c>
    </row>
    <row r="1013" spans="1:9" x14ac:dyDescent="0.45">
      <c r="A1013" s="45" t="str">
        <f t="shared" si="48"/>
        <v/>
      </c>
      <c r="B1013" s="46" t="str">
        <f>IF(顧客!B1011&lt;&gt;"",顧客!B1011,"")</f>
        <v/>
      </c>
      <c r="C1013" s="48" t="str">
        <f>IF(顧客!C1011&lt;&gt;0,顧客!C1011,"")</f>
        <v/>
      </c>
      <c r="D1013" s="47" t="str">
        <f>IF(顧客!E1011&lt;&gt;0,顧客!E1011,"")</f>
        <v/>
      </c>
      <c r="E1013" s="47" t="str">
        <f>IF(顧客!F1011&lt;&gt;0,顧客!F1011,"")</f>
        <v/>
      </c>
      <c r="F1013" s="49" t="str">
        <f>IF(D1013="","",SUMIF(見積D!ナンバーD,$D1013,見積D!見積数D))</f>
        <v/>
      </c>
      <c r="G1013" s="49" t="str">
        <f>IF(D1013="","",SUMIF(実績D!ナンバー13D,$D1013,実績D!見積数13D))</f>
        <v/>
      </c>
      <c r="H1013" s="51" t="str">
        <f t="shared" si="49"/>
        <v/>
      </c>
      <c r="I1013" t="str">
        <f t="shared" si="47"/>
        <v/>
      </c>
    </row>
    <row r="1014" spans="1:9" x14ac:dyDescent="0.45">
      <c r="A1014" s="45" t="str">
        <f t="shared" si="48"/>
        <v/>
      </c>
      <c r="B1014" s="46" t="str">
        <f>IF(顧客!B1012&lt;&gt;"",顧客!B1012,"")</f>
        <v/>
      </c>
      <c r="C1014" s="48" t="str">
        <f>IF(顧客!C1012&lt;&gt;0,顧客!C1012,"")</f>
        <v/>
      </c>
      <c r="D1014" s="47" t="str">
        <f>IF(顧客!E1012&lt;&gt;0,顧客!E1012,"")</f>
        <v/>
      </c>
      <c r="E1014" s="47" t="str">
        <f>IF(顧客!F1012&lt;&gt;0,顧客!F1012,"")</f>
        <v/>
      </c>
      <c r="F1014" s="49" t="str">
        <f>IF(D1014="","",SUMIF(見積D!ナンバーD,$D1014,見積D!見積数D))</f>
        <v/>
      </c>
      <c r="G1014" s="49" t="str">
        <f>IF(D1014="","",SUMIF(実績D!ナンバー13D,$D1014,実績D!見積数13D))</f>
        <v/>
      </c>
      <c r="H1014" s="51" t="str">
        <f t="shared" si="49"/>
        <v/>
      </c>
      <c r="I1014" t="str">
        <f t="shared" si="47"/>
        <v/>
      </c>
    </row>
    <row r="1015" spans="1:9" x14ac:dyDescent="0.45">
      <c r="A1015" s="45" t="str">
        <f t="shared" si="48"/>
        <v/>
      </c>
      <c r="B1015" s="46" t="str">
        <f>IF(顧客!B1013&lt;&gt;"",顧客!B1013,"")</f>
        <v/>
      </c>
      <c r="C1015" s="48" t="str">
        <f>IF(顧客!C1013&lt;&gt;0,顧客!C1013,"")</f>
        <v/>
      </c>
      <c r="D1015" s="47" t="str">
        <f>IF(顧客!E1013&lt;&gt;0,顧客!E1013,"")</f>
        <v/>
      </c>
      <c r="E1015" s="47" t="str">
        <f>IF(顧客!F1013&lt;&gt;0,顧客!F1013,"")</f>
        <v/>
      </c>
      <c r="F1015" s="49" t="str">
        <f>IF(D1015="","",SUMIF(見積D!ナンバーD,$D1015,見積D!見積数D))</f>
        <v/>
      </c>
      <c r="G1015" s="49" t="str">
        <f>IF(D1015="","",SUMIF(実績D!ナンバー13D,$D1015,実績D!見積数13D))</f>
        <v/>
      </c>
      <c r="H1015" s="51" t="str">
        <f t="shared" si="49"/>
        <v/>
      </c>
      <c r="I1015" t="str">
        <f t="shared" si="47"/>
        <v/>
      </c>
    </row>
    <row r="1016" spans="1:9" x14ac:dyDescent="0.45">
      <c r="A1016" s="45" t="str">
        <f t="shared" si="48"/>
        <v/>
      </c>
      <c r="B1016" s="46" t="str">
        <f>IF(顧客!B1014&lt;&gt;"",顧客!B1014,"")</f>
        <v/>
      </c>
      <c r="C1016" s="48" t="str">
        <f>IF(顧客!C1014&lt;&gt;0,顧客!C1014,"")</f>
        <v/>
      </c>
      <c r="D1016" s="47" t="str">
        <f>IF(顧客!E1014&lt;&gt;0,顧客!E1014,"")</f>
        <v/>
      </c>
      <c r="E1016" s="47" t="str">
        <f>IF(顧客!F1014&lt;&gt;0,顧客!F1014,"")</f>
        <v/>
      </c>
      <c r="F1016" s="49" t="str">
        <f>IF(D1016="","",SUMIF(見積D!ナンバーD,$D1016,見積D!見積数D))</f>
        <v/>
      </c>
      <c r="G1016" s="49" t="str">
        <f>IF(D1016="","",SUMIF(実績D!ナンバー13D,$D1016,実績D!見積数13D))</f>
        <v/>
      </c>
      <c r="H1016" s="51" t="str">
        <f t="shared" si="49"/>
        <v/>
      </c>
      <c r="I1016" t="str">
        <f t="shared" si="47"/>
        <v/>
      </c>
    </row>
    <row r="1017" spans="1:9" x14ac:dyDescent="0.45">
      <c r="A1017" s="45" t="str">
        <f t="shared" si="48"/>
        <v/>
      </c>
      <c r="B1017" s="46" t="str">
        <f>IF(顧客!B1015&lt;&gt;"",顧客!B1015,"")</f>
        <v/>
      </c>
      <c r="C1017" s="48" t="str">
        <f>IF(顧客!C1015&lt;&gt;0,顧客!C1015,"")</f>
        <v/>
      </c>
      <c r="D1017" s="47" t="str">
        <f>IF(顧客!E1015&lt;&gt;0,顧客!E1015,"")</f>
        <v/>
      </c>
      <c r="E1017" s="47" t="str">
        <f>IF(顧客!F1015&lt;&gt;0,顧客!F1015,"")</f>
        <v/>
      </c>
      <c r="F1017" s="49" t="str">
        <f>IF(D1017="","",SUMIF(見積D!ナンバーD,$D1017,見積D!見積数D))</f>
        <v/>
      </c>
      <c r="G1017" s="49" t="str">
        <f>IF(D1017="","",SUMIF(実績D!ナンバー13D,$D1017,実績D!見積数13D))</f>
        <v/>
      </c>
      <c r="H1017" s="51" t="str">
        <f t="shared" si="49"/>
        <v/>
      </c>
      <c r="I1017" t="str">
        <f t="shared" si="47"/>
        <v/>
      </c>
    </row>
    <row r="1018" spans="1:9" x14ac:dyDescent="0.45">
      <c r="A1018" s="45" t="str">
        <f t="shared" si="48"/>
        <v/>
      </c>
      <c r="B1018" s="46" t="str">
        <f>IF(顧客!B1016&lt;&gt;"",顧客!B1016,"")</f>
        <v/>
      </c>
      <c r="C1018" s="48" t="str">
        <f>IF(顧客!C1016&lt;&gt;0,顧客!C1016,"")</f>
        <v/>
      </c>
      <c r="D1018" s="47" t="str">
        <f>IF(顧客!E1016&lt;&gt;0,顧客!E1016,"")</f>
        <v/>
      </c>
      <c r="E1018" s="47" t="str">
        <f>IF(顧客!F1016&lt;&gt;0,顧客!F1016,"")</f>
        <v/>
      </c>
      <c r="F1018" s="49" t="str">
        <f>IF(D1018="","",SUMIF(見積D!ナンバーD,$D1018,見積D!見積数D))</f>
        <v/>
      </c>
      <c r="G1018" s="49" t="str">
        <f>IF(D1018="","",SUMIF(実績D!ナンバー13D,$D1018,実績D!見積数13D))</f>
        <v/>
      </c>
      <c r="H1018" s="51" t="str">
        <f t="shared" si="49"/>
        <v/>
      </c>
      <c r="I1018" t="str">
        <f t="shared" si="47"/>
        <v/>
      </c>
    </row>
    <row r="1019" spans="1:9" x14ac:dyDescent="0.45">
      <c r="A1019" s="45" t="str">
        <f t="shared" si="48"/>
        <v/>
      </c>
      <c r="B1019" s="46" t="str">
        <f>IF(顧客!B1017&lt;&gt;"",顧客!B1017,"")</f>
        <v/>
      </c>
      <c r="C1019" s="48" t="str">
        <f>IF(顧客!C1017&lt;&gt;0,顧客!C1017,"")</f>
        <v/>
      </c>
      <c r="D1019" s="47" t="str">
        <f>IF(顧客!E1017&lt;&gt;0,顧客!E1017,"")</f>
        <v/>
      </c>
      <c r="E1019" s="47" t="str">
        <f>IF(顧客!F1017&lt;&gt;0,顧客!F1017,"")</f>
        <v/>
      </c>
      <c r="F1019" s="49" t="str">
        <f>IF(D1019="","",SUMIF(見積D!ナンバーD,$D1019,見積D!見積数D))</f>
        <v/>
      </c>
      <c r="G1019" s="49" t="str">
        <f>IF(D1019="","",SUMIF(実績D!ナンバー13D,$D1019,実績D!見積数13D))</f>
        <v/>
      </c>
      <c r="H1019" s="51" t="str">
        <f t="shared" si="49"/>
        <v/>
      </c>
      <c r="I1019" t="str">
        <f t="shared" si="47"/>
        <v/>
      </c>
    </row>
    <row r="1020" spans="1:9" x14ac:dyDescent="0.45">
      <c r="A1020" s="45" t="str">
        <f t="shared" si="48"/>
        <v/>
      </c>
      <c r="B1020" s="46" t="str">
        <f>IF(顧客!B1018&lt;&gt;"",顧客!B1018,"")</f>
        <v/>
      </c>
      <c r="C1020" s="48" t="str">
        <f>IF(顧客!C1018&lt;&gt;0,顧客!C1018,"")</f>
        <v/>
      </c>
      <c r="D1020" s="47" t="str">
        <f>IF(顧客!E1018&lt;&gt;0,顧客!E1018,"")</f>
        <v/>
      </c>
      <c r="E1020" s="47" t="str">
        <f>IF(顧客!F1018&lt;&gt;0,顧客!F1018,"")</f>
        <v/>
      </c>
      <c r="F1020" s="49" t="str">
        <f>IF(D1020="","",SUMIF(見積D!ナンバーD,$D1020,見積D!見積数D))</f>
        <v/>
      </c>
      <c r="G1020" s="49" t="str">
        <f>IF(D1020="","",SUMIF(実績D!ナンバー13D,$D1020,実績D!見積数13D))</f>
        <v/>
      </c>
      <c r="H1020" s="51" t="str">
        <f t="shared" si="49"/>
        <v/>
      </c>
      <c r="I1020" t="str">
        <f t="shared" si="47"/>
        <v/>
      </c>
    </row>
    <row r="1021" spans="1:9" x14ac:dyDescent="0.45">
      <c r="A1021" s="45" t="str">
        <f t="shared" si="48"/>
        <v/>
      </c>
      <c r="B1021" s="46" t="str">
        <f>IF(顧客!B1019&lt;&gt;"",顧客!B1019,"")</f>
        <v/>
      </c>
      <c r="C1021" s="48" t="str">
        <f>IF(顧客!C1019&lt;&gt;0,顧客!C1019,"")</f>
        <v/>
      </c>
      <c r="D1021" s="47" t="str">
        <f>IF(顧客!E1019&lt;&gt;0,顧客!E1019,"")</f>
        <v/>
      </c>
      <c r="E1021" s="47" t="str">
        <f>IF(顧客!F1019&lt;&gt;0,顧客!F1019,"")</f>
        <v/>
      </c>
      <c r="F1021" s="49" t="str">
        <f>IF(D1021="","",SUMIF(見積D!ナンバーD,$D1021,見積D!見積数D))</f>
        <v/>
      </c>
      <c r="G1021" s="49" t="str">
        <f>IF(D1021="","",SUMIF(実績D!ナンバー13D,$D1021,実績D!見積数13D))</f>
        <v/>
      </c>
      <c r="H1021" s="51" t="str">
        <f t="shared" si="49"/>
        <v/>
      </c>
      <c r="I1021" t="str">
        <f t="shared" si="47"/>
        <v/>
      </c>
    </row>
    <row r="1022" spans="1:9" x14ac:dyDescent="0.45">
      <c r="A1022" s="45" t="str">
        <f t="shared" si="48"/>
        <v/>
      </c>
      <c r="B1022" s="46" t="str">
        <f>IF(顧客!B1020&lt;&gt;"",顧客!B1020,"")</f>
        <v/>
      </c>
      <c r="C1022" s="48" t="str">
        <f>IF(顧客!C1020&lt;&gt;0,顧客!C1020,"")</f>
        <v/>
      </c>
      <c r="D1022" s="47" t="str">
        <f>IF(顧客!E1020&lt;&gt;0,顧客!E1020,"")</f>
        <v/>
      </c>
      <c r="E1022" s="47" t="str">
        <f>IF(顧客!F1020&lt;&gt;0,顧客!F1020,"")</f>
        <v/>
      </c>
      <c r="F1022" s="49" t="str">
        <f>IF(D1022="","",SUMIF(見積D!ナンバーD,$D1022,見積D!見積数D))</f>
        <v/>
      </c>
      <c r="G1022" s="49" t="str">
        <f>IF(D1022="","",SUMIF(実績D!ナンバー13D,$D1022,実績D!見積数13D))</f>
        <v/>
      </c>
      <c r="H1022" s="51" t="str">
        <f t="shared" si="49"/>
        <v/>
      </c>
      <c r="I1022" t="str">
        <f t="shared" si="47"/>
        <v/>
      </c>
    </row>
    <row r="1023" spans="1:9" x14ac:dyDescent="0.45">
      <c r="A1023" s="45" t="str">
        <f t="shared" si="48"/>
        <v/>
      </c>
      <c r="B1023" s="46" t="str">
        <f>IF(顧客!B1021&lt;&gt;"",顧客!B1021,"")</f>
        <v/>
      </c>
      <c r="C1023" s="48" t="str">
        <f>IF(顧客!C1021&lt;&gt;0,顧客!C1021,"")</f>
        <v/>
      </c>
      <c r="D1023" s="47" t="str">
        <f>IF(顧客!E1021&lt;&gt;0,顧客!E1021,"")</f>
        <v/>
      </c>
      <c r="E1023" s="47" t="str">
        <f>IF(顧客!F1021&lt;&gt;0,顧客!F1021,"")</f>
        <v/>
      </c>
      <c r="F1023" s="49" t="str">
        <f>IF(D1023="","",SUMIF(見積D!ナンバーD,$D1023,見積D!見積数D))</f>
        <v/>
      </c>
      <c r="G1023" s="49" t="str">
        <f>IF(D1023="","",SUMIF(実績D!ナンバー13D,$D1023,実績D!見積数13D))</f>
        <v/>
      </c>
      <c r="H1023" s="51" t="str">
        <f t="shared" si="49"/>
        <v/>
      </c>
      <c r="I1023" t="str">
        <f t="shared" si="47"/>
        <v/>
      </c>
    </row>
    <row r="1024" spans="1:9" x14ac:dyDescent="0.45">
      <c r="A1024" s="45" t="str">
        <f t="shared" si="48"/>
        <v/>
      </c>
      <c r="B1024" s="46" t="str">
        <f>IF(顧客!B1022&lt;&gt;"",顧客!B1022,"")</f>
        <v/>
      </c>
      <c r="C1024" s="48" t="str">
        <f>IF(顧客!C1022&lt;&gt;0,顧客!C1022,"")</f>
        <v/>
      </c>
      <c r="D1024" s="47" t="str">
        <f>IF(顧客!E1022&lt;&gt;0,顧客!E1022,"")</f>
        <v/>
      </c>
      <c r="E1024" s="47" t="str">
        <f>IF(顧客!F1022&lt;&gt;0,顧客!F1022,"")</f>
        <v/>
      </c>
      <c r="F1024" s="49" t="str">
        <f>IF(D1024="","",SUMIF(見積D!ナンバーD,$D1024,見積D!見積数D))</f>
        <v/>
      </c>
      <c r="G1024" s="49" t="str">
        <f>IF(D1024="","",SUMIF(実績D!ナンバー13D,$D1024,実績D!見積数13D))</f>
        <v/>
      </c>
      <c r="H1024" s="51" t="str">
        <f t="shared" si="49"/>
        <v/>
      </c>
      <c r="I1024" t="str">
        <f t="shared" si="47"/>
        <v/>
      </c>
    </row>
    <row r="1025" spans="1:9" x14ac:dyDescent="0.45">
      <c r="A1025" s="45" t="str">
        <f t="shared" si="48"/>
        <v/>
      </c>
      <c r="B1025" s="46" t="str">
        <f>IF(顧客!B1023&lt;&gt;"",顧客!B1023,"")</f>
        <v/>
      </c>
      <c r="C1025" s="48" t="str">
        <f>IF(顧客!C1023&lt;&gt;0,顧客!C1023,"")</f>
        <v/>
      </c>
      <c r="D1025" s="47" t="str">
        <f>IF(顧客!E1023&lt;&gt;0,顧客!E1023,"")</f>
        <v/>
      </c>
      <c r="E1025" s="47" t="str">
        <f>IF(顧客!F1023&lt;&gt;0,顧客!F1023,"")</f>
        <v/>
      </c>
      <c r="F1025" s="49" t="str">
        <f>IF(D1025="","",SUMIF(見積D!ナンバーD,$D1025,見積D!見積数D))</f>
        <v/>
      </c>
      <c r="G1025" s="49" t="str">
        <f>IF(D1025="","",SUMIF(実績D!ナンバー13D,$D1025,実績D!見積数13D))</f>
        <v/>
      </c>
      <c r="H1025" s="51" t="str">
        <f t="shared" si="49"/>
        <v/>
      </c>
      <c r="I1025" t="str">
        <f t="shared" si="47"/>
        <v/>
      </c>
    </row>
    <row r="1026" spans="1:9" x14ac:dyDescent="0.45">
      <c r="A1026" s="45" t="str">
        <f t="shared" si="48"/>
        <v/>
      </c>
      <c r="B1026" s="46" t="str">
        <f>IF(顧客!B1024&lt;&gt;"",顧客!B1024,"")</f>
        <v/>
      </c>
      <c r="C1026" s="48" t="str">
        <f>IF(顧客!C1024&lt;&gt;0,顧客!C1024,"")</f>
        <v/>
      </c>
      <c r="D1026" s="47" t="str">
        <f>IF(顧客!E1024&lt;&gt;0,顧客!E1024,"")</f>
        <v/>
      </c>
      <c r="E1026" s="47" t="str">
        <f>IF(顧客!F1024&lt;&gt;0,顧客!F1024,"")</f>
        <v/>
      </c>
      <c r="F1026" s="49" t="str">
        <f>IF(D1026="","",SUMIF(見積D!ナンバーD,$D1026,見積D!見積数D))</f>
        <v/>
      </c>
      <c r="G1026" s="49" t="str">
        <f>IF(D1026="","",SUMIF(実績D!ナンバー13D,$D1026,実績D!見積数13D))</f>
        <v/>
      </c>
      <c r="H1026" s="51" t="str">
        <f t="shared" si="49"/>
        <v/>
      </c>
      <c r="I1026" t="str">
        <f t="shared" si="47"/>
        <v/>
      </c>
    </row>
    <row r="1027" spans="1:9" x14ac:dyDescent="0.45">
      <c r="A1027" s="45" t="str">
        <f t="shared" si="48"/>
        <v/>
      </c>
      <c r="B1027" s="46" t="str">
        <f>IF(顧客!B1025&lt;&gt;"",顧客!B1025,"")</f>
        <v/>
      </c>
      <c r="C1027" s="48" t="str">
        <f>IF(顧客!C1025&lt;&gt;0,顧客!C1025,"")</f>
        <v/>
      </c>
      <c r="D1027" s="47" t="str">
        <f>IF(顧客!E1025&lt;&gt;0,顧客!E1025,"")</f>
        <v/>
      </c>
      <c r="E1027" s="47" t="str">
        <f>IF(顧客!F1025&lt;&gt;0,顧客!F1025,"")</f>
        <v/>
      </c>
      <c r="F1027" s="49" t="str">
        <f>IF(D1027="","",SUMIF(見積D!ナンバーD,$D1027,見積D!見積数D))</f>
        <v/>
      </c>
      <c r="G1027" s="49" t="str">
        <f>IF(D1027="","",SUMIF(実績D!ナンバー13D,$D1027,実績D!見積数13D))</f>
        <v/>
      </c>
      <c r="H1027" s="51" t="str">
        <f t="shared" si="49"/>
        <v/>
      </c>
      <c r="I1027" t="str">
        <f t="shared" si="47"/>
        <v/>
      </c>
    </row>
    <row r="1028" spans="1:9" x14ac:dyDescent="0.45">
      <c r="A1028" s="45" t="str">
        <f t="shared" si="48"/>
        <v/>
      </c>
      <c r="B1028" s="46" t="str">
        <f>IF(顧客!B1026&lt;&gt;"",顧客!B1026,"")</f>
        <v/>
      </c>
      <c r="C1028" s="48" t="str">
        <f>IF(顧客!C1026&lt;&gt;0,顧客!C1026,"")</f>
        <v/>
      </c>
      <c r="D1028" s="47" t="str">
        <f>IF(顧客!E1026&lt;&gt;0,顧客!E1026,"")</f>
        <v/>
      </c>
      <c r="E1028" s="47" t="str">
        <f>IF(顧客!F1026&lt;&gt;0,顧客!F1026,"")</f>
        <v/>
      </c>
      <c r="F1028" s="49" t="str">
        <f>IF(D1028="","",SUMIF(見積D!ナンバーD,$D1028,見積D!見積数D))</f>
        <v/>
      </c>
      <c r="G1028" s="49" t="str">
        <f>IF(D1028="","",SUMIF(実績D!ナンバー13D,$D1028,実績D!見積数13D))</f>
        <v/>
      </c>
      <c r="H1028" s="51" t="str">
        <f t="shared" si="49"/>
        <v/>
      </c>
      <c r="I1028" t="str">
        <f t="shared" si="47"/>
        <v/>
      </c>
    </row>
    <row r="1029" spans="1:9" x14ac:dyDescent="0.45">
      <c r="A1029" s="45" t="str">
        <f t="shared" si="48"/>
        <v/>
      </c>
      <c r="B1029" s="46" t="str">
        <f>IF(顧客!B1027&lt;&gt;"",顧客!B1027,"")</f>
        <v/>
      </c>
      <c r="C1029" s="48" t="str">
        <f>IF(顧客!C1027&lt;&gt;0,顧客!C1027,"")</f>
        <v/>
      </c>
      <c r="D1029" s="47" t="str">
        <f>IF(顧客!E1027&lt;&gt;0,顧客!E1027,"")</f>
        <v/>
      </c>
      <c r="E1029" s="47" t="str">
        <f>IF(顧客!F1027&lt;&gt;0,顧客!F1027,"")</f>
        <v/>
      </c>
      <c r="F1029" s="49" t="str">
        <f>IF(D1029="","",SUMIF(見積D!ナンバーD,$D1029,見積D!見積数D))</f>
        <v/>
      </c>
      <c r="G1029" s="49" t="str">
        <f>IF(D1029="","",SUMIF(実績D!ナンバー13D,$D1029,実績D!見積数13D))</f>
        <v/>
      </c>
      <c r="H1029" s="51" t="str">
        <f t="shared" si="49"/>
        <v/>
      </c>
      <c r="I1029" t="str">
        <f t="shared" ref="I1029:I1092" si="50">IF(G1029="","",IF(G1029&gt;=12,"sa",IF(G1029&gt;=6,"aa",IF(G1029&gt;=2,"ba",IF(G1029=1,"ca","")))))</f>
        <v/>
      </c>
    </row>
    <row r="1030" spans="1:9" x14ac:dyDescent="0.45">
      <c r="A1030" s="45" t="str">
        <f t="shared" si="48"/>
        <v/>
      </c>
      <c r="B1030" s="46" t="str">
        <f>IF(顧客!B1028&lt;&gt;"",顧客!B1028,"")</f>
        <v/>
      </c>
      <c r="C1030" s="48" t="str">
        <f>IF(顧客!C1028&lt;&gt;0,顧客!C1028,"")</f>
        <v/>
      </c>
      <c r="D1030" s="47" t="str">
        <f>IF(顧客!E1028&lt;&gt;0,顧客!E1028,"")</f>
        <v/>
      </c>
      <c r="E1030" s="47" t="str">
        <f>IF(顧客!F1028&lt;&gt;0,顧客!F1028,"")</f>
        <v/>
      </c>
      <c r="F1030" s="49" t="str">
        <f>IF(D1030="","",SUMIF(見積D!ナンバーD,$D1030,見積D!見積数D))</f>
        <v/>
      </c>
      <c r="G1030" s="49" t="str">
        <f>IF(D1030="","",SUMIF(実績D!ナンバー13D,$D1030,実績D!見積数13D))</f>
        <v/>
      </c>
      <c r="H1030" s="51" t="str">
        <f t="shared" si="49"/>
        <v/>
      </c>
      <c r="I1030" t="str">
        <f t="shared" si="50"/>
        <v/>
      </c>
    </row>
    <row r="1031" spans="1:9" x14ac:dyDescent="0.45">
      <c r="A1031" s="45" t="str">
        <f t="shared" si="48"/>
        <v/>
      </c>
      <c r="B1031" s="46" t="str">
        <f>IF(顧客!B1029&lt;&gt;"",顧客!B1029,"")</f>
        <v/>
      </c>
      <c r="C1031" s="48" t="str">
        <f>IF(顧客!C1029&lt;&gt;0,顧客!C1029,"")</f>
        <v/>
      </c>
      <c r="D1031" s="47" t="str">
        <f>IF(顧客!E1029&lt;&gt;0,顧客!E1029,"")</f>
        <v/>
      </c>
      <c r="E1031" s="47" t="str">
        <f>IF(顧客!F1029&lt;&gt;0,顧客!F1029,"")</f>
        <v/>
      </c>
      <c r="F1031" s="49" t="str">
        <f>IF(D1031="","",SUMIF(見積D!ナンバーD,$D1031,見積D!見積数D))</f>
        <v/>
      </c>
      <c r="G1031" s="49" t="str">
        <f>IF(D1031="","",SUMIF(実績D!ナンバー13D,$D1031,実績D!見積数13D))</f>
        <v/>
      </c>
      <c r="H1031" s="51" t="str">
        <f t="shared" si="49"/>
        <v/>
      </c>
      <c r="I1031" t="str">
        <f t="shared" si="50"/>
        <v/>
      </c>
    </row>
    <row r="1032" spans="1:9" x14ac:dyDescent="0.45">
      <c r="A1032" s="45" t="str">
        <f t="shared" si="48"/>
        <v/>
      </c>
      <c r="B1032" s="46" t="str">
        <f>IF(顧客!B1030&lt;&gt;"",顧客!B1030,"")</f>
        <v/>
      </c>
      <c r="C1032" s="48" t="str">
        <f>IF(顧客!C1030&lt;&gt;0,顧客!C1030,"")</f>
        <v/>
      </c>
      <c r="D1032" s="47" t="str">
        <f>IF(顧客!E1030&lt;&gt;0,顧客!E1030,"")</f>
        <v/>
      </c>
      <c r="E1032" s="47" t="str">
        <f>IF(顧客!F1030&lt;&gt;0,顧客!F1030,"")</f>
        <v/>
      </c>
      <c r="F1032" s="49" t="str">
        <f>IF(D1032="","",SUMIF(見積D!ナンバーD,$D1032,見積D!見積数D))</f>
        <v/>
      </c>
      <c r="G1032" s="49" t="str">
        <f>IF(D1032="","",SUMIF(実績D!ナンバー13D,$D1032,実績D!見積数13D))</f>
        <v/>
      </c>
      <c r="H1032" s="51" t="str">
        <f t="shared" si="49"/>
        <v/>
      </c>
      <c r="I1032" t="str">
        <f t="shared" si="50"/>
        <v/>
      </c>
    </row>
    <row r="1033" spans="1:9" x14ac:dyDescent="0.45">
      <c r="A1033" s="45" t="str">
        <f t="shared" si="48"/>
        <v/>
      </c>
      <c r="B1033" s="46" t="str">
        <f>IF(顧客!B1031&lt;&gt;"",顧客!B1031,"")</f>
        <v/>
      </c>
      <c r="C1033" s="48" t="str">
        <f>IF(顧客!C1031&lt;&gt;0,顧客!C1031,"")</f>
        <v/>
      </c>
      <c r="D1033" s="47" t="str">
        <f>IF(顧客!E1031&lt;&gt;0,顧客!E1031,"")</f>
        <v/>
      </c>
      <c r="E1033" s="47" t="str">
        <f>IF(顧客!F1031&lt;&gt;0,顧客!F1031,"")</f>
        <v/>
      </c>
      <c r="F1033" s="49" t="str">
        <f>IF(D1033="","",SUMIF(見積D!ナンバーD,$D1033,見積D!見積数D))</f>
        <v/>
      </c>
      <c r="G1033" s="49" t="str">
        <f>IF(D1033="","",SUMIF(実績D!ナンバー13D,$D1033,実績D!見積数13D))</f>
        <v/>
      </c>
      <c r="H1033" s="51" t="str">
        <f t="shared" si="49"/>
        <v/>
      </c>
      <c r="I1033" t="str">
        <f t="shared" si="50"/>
        <v/>
      </c>
    </row>
    <row r="1034" spans="1:9" x14ac:dyDescent="0.45">
      <c r="A1034" s="45" t="str">
        <f t="shared" si="48"/>
        <v/>
      </c>
      <c r="B1034" s="46" t="str">
        <f>IF(顧客!B1032&lt;&gt;"",顧客!B1032,"")</f>
        <v/>
      </c>
      <c r="C1034" s="48" t="str">
        <f>IF(顧客!C1032&lt;&gt;0,顧客!C1032,"")</f>
        <v/>
      </c>
      <c r="D1034" s="47" t="str">
        <f>IF(顧客!E1032&lt;&gt;0,顧客!E1032,"")</f>
        <v/>
      </c>
      <c r="E1034" s="47" t="str">
        <f>IF(顧客!F1032&lt;&gt;0,顧客!F1032,"")</f>
        <v/>
      </c>
      <c r="F1034" s="49" t="str">
        <f>IF(D1034="","",SUMIF(見積D!ナンバーD,$D1034,見積D!見積数D))</f>
        <v/>
      </c>
      <c r="G1034" s="49" t="str">
        <f>IF(D1034="","",SUMIF(実績D!ナンバー13D,$D1034,実績D!見積数13D))</f>
        <v/>
      </c>
      <c r="H1034" s="51" t="str">
        <f t="shared" si="49"/>
        <v/>
      </c>
      <c r="I1034" t="str">
        <f t="shared" si="50"/>
        <v/>
      </c>
    </row>
    <row r="1035" spans="1:9" x14ac:dyDescent="0.45">
      <c r="A1035" s="45" t="str">
        <f t="shared" si="48"/>
        <v/>
      </c>
      <c r="B1035" s="46" t="str">
        <f>IF(顧客!B1033&lt;&gt;"",顧客!B1033,"")</f>
        <v/>
      </c>
      <c r="C1035" s="48" t="str">
        <f>IF(顧客!C1033&lt;&gt;0,顧客!C1033,"")</f>
        <v/>
      </c>
      <c r="D1035" s="47" t="str">
        <f>IF(顧客!E1033&lt;&gt;0,顧客!E1033,"")</f>
        <v/>
      </c>
      <c r="E1035" s="47" t="str">
        <f>IF(顧客!F1033&lt;&gt;0,顧客!F1033,"")</f>
        <v/>
      </c>
      <c r="F1035" s="49" t="str">
        <f>IF(D1035="","",SUMIF(見積D!ナンバーD,$D1035,見積D!見積数D))</f>
        <v/>
      </c>
      <c r="G1035" s="49" t="str">
        <f>IF(D1035="","",SUMIF(実績D!ナンバー13D,$D1035,実績D!見積数13D))</f>
        <v/>
      </c>
      <c r="H1035" s="51" t="str">
        <f t="shared" si="49"/>
        <v/>
      </c>
      <c r="I1035" t="str">
        <f t="shared" si="50"/>
        <v/>
      </c>
    </row>
    <row r="1036" spans="1:9" x14ac:dyDescent="0.45">
      <c r="A1036" s="45" t="str">
        <f t="shared" si="48"/>
        <v/>
      </c>
      <c r="B1036" s="46" t="str">
        <f>IF(顧客!B1034&lt;&gt;"",顧客!B1034,"")</f>
        <v/>
      </c>
      <c r="C1036" s="48" t="str">
        <f>IF(顧客!C1034&lt;&gt;0,顧客!C1034,"")</f>
        <v/>
      </c>
      <c r="D1036" s="47" t="str">
        <f>IF(顧客!E1034&lt;&gt;0,顧客!E1034,"")</f>
        <v/>
      </c>
      <c r="E1036" s="47" t="str">
        <f>IF(顧客!F1034&lt;&gt;0,顧客!F1034,"")</f>
        <v/>
      </c>
      <c r="F1036" s="49" t="str">
        <f>IF(D1036="","",SUMIF(見積D!ナンバーD,$D1036,見積D!見積数D))</f>
        <v/>
      </c>
      <c r="G1036" s="49" t="str">
        <f>IF(D1036="","",SUMIF(実績D!ナンバー13D,$D1036,実績D!見積数13D))</f>
        <v/>
      </c>
      <c r="H1036" s="51" t="str">
        <f t="shared" si="49"/>
        <v/>
      </c>
      <c r="I1036" t="str">
        <f t="shared" si="50"/>
        <v/>
      </c>
    </row>
    <row r="1037" spans="1:9" x14ac:dyDescent="0.45">
      <c r="A1037" s="45" t="str">
        <f t="shared" si="48"/>
        <v/>
      </c>
      <c r="B1037" s="46" t="str">
        <f>IF(顧客!B1035&lt;&gt;"",顧客!B1035,"")</f>
        <v/>
      </c>
      <c r="C1037" s="48" t="str">
        <f>IF(顧客!C1035&lt;&gt;0,顧客!C1035,"")</f>
        <v/>
      </c>
      <c r="D1037" s="47" t="str">
        <f>IF(顧客!E1035&lt;&gt;0,顧客!E1035,"")</f>
        <v/>
      </c>
      <c r="E1037" s="47" t="str">
        <f>IF(顧客!F1035&lt;&gt;0,顧客!F1035,"")</f>
        <v/>
      </c>
      <c r="F1037" s="49" t="str">
        <f>IF(D1037="","",SUMIF(見積D!ナンバーD,$D1037,見積D!見積数D))</f>
        <v/>
      </c>
      <c r="G1037" s="49" t="str">
        <f>IF(D1037="","",SUMIF(実績D!ナンバー13D,$D1037,実績D!見積数13D))</f>
        <v/>
      </c>
      <c r="H1037" s="51" t="str">
        <f t="shared" si="49"/>
        <v/>
      </c>
      <c r="I1037" t="str">
        <f t="shared" si="50"/>
        <v/>
      </c>
    </row>
    <row r="1038" spans="1:9" x14ac:dyDescent="0.45">
      <c r="A1038" s="45" t="str">
        <f t="shared" si="48"/>
        <v/>
      </c>
      <c r="B1038" s="46" t="str">
        <f>IF(顧客!B1036&lt;&gt;"",顧客!B1036,"")</f>
        <v/>
      </c>
      <c r="C1038" s="48" t="str">
        <f>IF(顧客!C1036&lt;&gt;0,顧客!C1036,"")</f>
        <v/>
      </c>
      <c r="D1038" s="47" t="str">
        <f>IF(顧客!E1036&lt;&gt;0,顧客!E1036,"")</f>
        <v/>
      </c>
      <c r="E1038" s="47" t="str">
        <f>IF(顧客!F1036&lt;&gt;0,顧客!F1036,"")</f>
        <v/>
      </c>
      <c r="F1038" s="49" t="str">
        <f>IF(D1038="","",SUMIF(見積D!ナンバーD,$D1038,見積D!見積数D))</f>
        <v/>
      </c>
      <c r="G1038" s="49" t="str">
        <f>IF(D1038="","",SUMIF(実績D!ナンバー13D,$D1038,実績D!見積数13D))</f>
        <v/>
      </c>
      <c r="H1038" s="51" t="str">
        <f t="shared" si="49"/>
        <v/>
      </c>
      <c r="I1038" t="str">
        <f t="shared" si="50"/>
        <v/>
      </c>
    </row>
    <row r="1039" spans="1:9" x14ac:dyDescent="0.45">
      <c r="A1039" s="45" t="str">
        <f t="shared" si="48"/>
        <v/>
      </c>
      <c r="B1039" s="46" t="str">
        <f>IF(顧客!B1037&lt;&gt;"",顧客!B1037,"")</f>
        <v/>
      </c>
      <c r="C1039" s="48" t="str">
        <f>IF(顧客!C1037&lt;&gt;0,顧客!C1037,"")</f>
        <v/>
      </c>
      <c r="D1039" s="47" t="str">
        <f>IF(顧客!E1037&lt;&gt;0,顧客!E1037,"")</f>
        <v/>
      </c>
      <c r="E1039" s="47" t="str">
        <f>IF(顧客!F1037&lt;&gt;0,顧客!F1037,"")</f>
        <v/>
      </c>
      <c r="F1039" s="49" t="str">
        <f>IF(D1039="","",SUMIF(見積D!ナンバーD,$D1039,見積D!見積数D))</f>
        <v/>
      </c>
      <c r="G1039" s="49" t="str">
        <f>IF(D1039="","",SUMIF(実績D!ナンバー13D,$D1039,実績D!見積数13D))</f>
        <v/>
      </c>
      <c r="H1039" s="51" t="str">
        <f t="shared" si="49"/>
        <v/>
      </c>
      <c r="I1039" t="str">
        <f t="shared" si="50"/>
        <v/>
      </c>
    </row>
    <row r="1040" spans="1:9" x14ac:dyDescent="0.45">
      <c r="A1040" s="45" t="str">
        <f t="shared" si="48"/>
        <v/>
      </c>
      <c r="B1040" s="46" t="str">
        <f>IF(顧客!B1038&lt;&gt;"",顧客!B1038,"")</f>
        <v/>
      </c>
      <c r="C1040" s="48" t="str">
        <f>IF(顧客!C1038&lt;&gt;0,顧客!C1038,"")</f>
        <v/>
      </c>
      <c r="D1040" s="47" t="str">
        <f>IF(顧客!E1038&lt;&gt;0,顧客!E1038,"")</f>
        <v/>
      </c>
      <c r="E1040" s="47" t="str">
        <f>IF(顧客!F1038&lt;&gt;0,顧客!F1038,"")</f>
        <v/>
      </c>
      <c r="F1040" s="49" t="str">
        <f>IF(D1040="","",SUMIF(見積D!ナンバーD,$D1040,見積D!見積数D))</f>
        <v/>
      </c>
      <c r="G1040" s="49" t="str">
        <f>IF(D1040="","",SUMIF(実績D!ナンバー13D,$D1040,実績D!見積数13D))</f>
        <v/>
      </c>
      <c r="H1040" s="51" t="str">
        <f t="shared" si="49"/>
        <v/>
      </c>
      <c r="I1040" t="str">
        <f t="shared" si="50"/>
        <v/>
      </c>
    </row>
    <row r="1041" spans="1:9" x14ac:dyDescent="0.45">
      <c r="A1041" s="45" t="str">
        <f t="shared" si="48"/>
        <v/>
      </c>
      <c r="B1041" s="46" t="str">
        <f>IF(顧客!B1039&lt;&gt;"",顧客!B1039,"")</f>
        <v/>
      </c>
      <c r="C1041" s="48" t="str">
        <f>IF(顧客!C1039&lt;&gt;0,顧客!C1039,"")</f>
        <v/>
      </c>
      <c r="D1041" s="47" t="str">
        <f>IF(顧客!E1039&lt;&gt;0,顧客!E1039,"")</f>
        <v/>
      </c>
      <c r="E1041" s="47" t="str">
        <f>IF(顧客!F1039&lt;&gt;0,顧客!F1039,"")</f>
        <v/>
      </c>
      <c r="F1041" s="49" t="str">
        <f>IF(D1041="","",SUMIF(見積D!ナンバーD,$D1041,見積D!見積数D))</f>
        <v/>
      </c>
      <c r="G1041" s="49" t="str">
        <f>IF(D1041="","",SUMIF(実績D!ナンバー13D,$D1041,実績D!見積数13D))</f>
        <v/>
      </c>
      <c r="H1041" s="51" t="str">
        <f t="shared" si="49"/>
        <v/>
      </c>
      <c r="I1041" t="str">
        <f t="shared" si="50"/>
        <v/>
      </c>
    </row>
    <row r="1042" spans="1:9" x14ac:dyDescent="0.45">
      <c r="A1042" s="45" t="str">
        <f t="shared" si="48"/>
        <v/>
      </c>
      <c r="B1042" s="46" t="str">
        <f>IF(顧客!B1040&lt;&gt;"",顧客!B1040,"")</f>
        <v/>
      </c>
      <c r="C1042" s="48" t="str">
        <f>IF(顧客!C1040&lt;&gt;0,顧客!C1040,"")</f>
        <v/>
      </c>
      <c r="D1042" s="47" t="str">
        <f>IF(顧客!E1040&lt;&gt;0,顧客!E1040,"")</f>
        <v/>
      </c>
      <c r="E1042" s="47" t="str">
        <f>IF(顧客!F1040&lt;&gt;0,顧客!F1040,"")</f>
        <v/>
      </c>
      <c r="F1042" s="49" t="str">
        <f>IF(D1042="","",SUMIF(見積D!ナンバーD,$D1042,見積D!見積数D))</f>
        <v/>
      </c>
      <c r="G1042" s="49" t="str">
        <f>IF(D1042="","",SUMIF(実績D!ナンバー13D,$D1042,実績D!見積数13D))</f>
        <v/>
      </c>
      <c r="H1042" s="51" t="str">
        <f t="shared" si="49"/>
        <v/>
      </c>
      <c r="I1042" t="str">
        <f t="shared" si="50"/>
        <v/>
      </c>
    </row>
    <row r="1043" spans="1:9" x14ac:dyDescent="0.45">
      <c r="A1043" s="45" t="str">
        <f t="shared" si="48"/>
        <v/>
      </c>
      <c r="B1043" s="46" t="str">
        <f>IF(顧客!B1041&lt;&gt;"",顧客!B1041,"")</f>
        <v/>
      </c>
      <c r="C1043" s="48" t="str">
        <f>IF(顧客!C1041&lt;&gt;0,顧客!C1041,"")</f>
        <v/>
      </c>
      <c r="D1043" s="47" t="str">
        <f>IF(顧客!E1041&lt;&gt;0,顧客!E1041,"")</f>
        <v/>
      </c>
      <c r="E1043" s="47" t="str">
        <f>IF(顧客!F1041&lt;&gt;0,顧客!F1041,"")</f>
        <v/>
      </c>
      <c r="F1043" s="49" t="str">
        <f>IF(D1043="","",SUMIF(見積D!ナンバーD,$D1043,見積D!見積数D))</f>
        <v/>
      </c>
      <c r="G1043" s="49" t="str">
        <f>IF(D1043="","",SUMIF(実績D!ナンバー13D,$D1043,実績D!見積数13D))</f>
        <v/>
      </c>
      <c r="H1043" s="51" t="str">
        <f t="shared" si="49"/>
        <v/>
      </c>
      <c r="I1043" t="str">
        <f t="shared" si="50"/>
        <v/>
      </c>
    </row>
    <row r="1044" spans="1:9" x14ac:dyDescent="0.45">
      <c r="A1044" s="45" t="str">
        <f t="shared" si="48"/>
        <v/>
      </c>
      <c r="B1044" s="46" t="str">
        <f>IF(顧客!B1042&lt;&gt;"",顧客!B1042,"")</f>
        <v/>
      </c>
      <c r="C1044" s="48" t="str">
        <f>IF(顧客!C1042&lt;&gt;0,顧客!C1042,"")</f>
        <v/>
      </c>
      <c r="D1044" s="47" t="str">
        <f>IF(顧客!E1042&lt;&gt;0,顧客!E1042,"")</f>
        <v/>
      </c>
      <c r="E1044" s="47" t="str">
        <f>IF(顧客!F1042&lt;&gt;0,顧客!F1042,"")</f>
        <v/>
      </c>
      <c r="F1044" s="49" t="str">
        <f>IF(D1044="","",SUMIF(見積D!ナンバーD,$D1044,見積D!見積数D))</f>
        <v/>
      </c>
      <c r="G1044" s="49" t="str">
        <f>IF(D1044="","",SUMIF(実績D!ナンバー13D,$D1044,実績D!見積数13D))</f>
        <v/>
      </c>
      <c r="H1044" s="51" t="str">
        <f t="shared" si="49"/>
        <v/>
      </c>
      <c r="I1044" t="str">
        <f t="shared" si="50"/>
        <v/>
      </c>
    </row>
    <row r="1045" spans="1:9" x14ac:dyDescent="0.45">
      <c r="A1045" s="45" t="str">
        <f t="shared" si="48"/>
        <v/>
      </c>
      <c r="B1045" s="46" t="str">
        <f>IF(顧客!B1043&lt;&gt;"",顧客!B1043,"")</f>
        <v/>
      </c>
      <c r="C1045" s="48" t="str">
        <f>IF(顧客!C1043&lt;&gt;0,顧客!C1043,"")</f>
        <v/>
      </c>
      <c r="D1045" s="47" t="str">
        <f>IF(顧客!E1043&lt;&gt;0,顧客!E1043,"")</f>
        <v/>
      </c>
      <c r="E1045" s="47" t="str">
        <f>IF(顧客!F1043&lt;&gt;0,顧客!F1043,"")</f>
        <v/>
      </c>
      <c r="F1045" s="49" t="str">
        <f>IF(D1045="","",SUMIF(見積D!ナンバーD,$D1045,見積D!見積数D))</f>
        <v/>
      </c>
      <c r="G1045" s="49" t="str">
        <f>IF(D1045="","",SUMIF(実績D!ナンバー13D,$D1045,実績D!見積数13D))</f>
        <v/>
      </c>
      <c r="H1045" s="51" t="str">
        <f t="shared" si="49"/>
        <v/>
      </c>
      <c r="I1045" t="str">
        <f t="shared" si="50"/>
        <v/>
      </c>
    </row>
    <row r="1046" spans="1:9" x14ac:dyDescent="0.45">
      <c r="A1046" s="45" t="str">
        <f t="shared" si="48"/>
        <v/>
      </c>
      <c r="B1046" s="46" t="str">
        <f>IF(顧客!B1044&lt;&gt;"",顧客!B1044,"")</f>
        <v/>
      </c>
      <c r="C1046" s="48" t="str">
        <f>IF(顧客!C1044&lt;&gt;0,顧客!C1044,"")</f>
        <v/>
      </c>
      <c r="D1046" s="47" t="str">
        <f>IF(顧客!E1044&lt;&gt;0,顧客!E1044,"")</f>
        <v/>
      </c>
      <c r="E1046" s="47" t="str">
        <f>IF(顧客!F1044&lt;&gt;0,顧客!F1044,"")</f>
        <v/>
      </c>
      <c r="F1046" s="49" t="str">
        <f>IF(D1046="","",SUMIF(見積D!ナンバーD,$D1046,見積D!見積数D))</f>
        <v/>
      </c>
      <c r="G1046" s="49" t="str">
        <f>IF(D1046="","",SUMIF(実績D!ナンバー13D,$D1046,実績D!見積数13D))</f>
        <v/>
      </c>
      <c r="H1046" s="51" t="str">
        <f t="shared" si="49"/>
        <v/>
      </c>
      <c r="I1046" t="str">
        <f t="shared" si="50"/>
        <v/>
      </c>
    </row>
    <row r="1047" spans="1:9" x14ac:dyDescent="0.45">
      <c r="A1047" s="45" t="str">
        <f t="shared" si="48"/>
        <v/>
      </c>
      <c r="B1047" s="46" t="str">
        <f>IF(顧客!B1045&lt;&gt;"",顧客!B1045,"")</f>
        <v/>
      </c>
      <c r="C1047" s="48" t="str">
        <f>IF(顧客!C1045&lt;&gt;0,顧客!C1045,"")</f>
        <v/>
      </c>
      <c r="D1047" s="47" t="str">
        <f>IF(顧客!E1045&lt;&gt;0,顧客!E1045,"")</f>
        <v/>
      </c>
      <c r="E1047" s="47" t="str">
        <f>IF(顧客!F1045&lt;&gt;0,顧客!F1045,"")</f>
        <v/>
      </c>
      <c r="F1047" s="49" t="str">
        <f>IF(D1047="","",SUMIF(見積D!ナンバーD,$D1047,見積D!見積数D))</f>
        <v/>
      </c>
      <c r="G1047" s="49" t="str">
        <f>IF(D1047="","",SUMIF(実績D!ナンバー13D,$D1047,実績D!見積数13D))</f>
        <v/>
      </c>
      <c r="H1047" s="51" t="str">
        <f t="shared" si="49"/>
        <v/>
      </c>
      <c r="I1047" t="str">
        <f t="shared" si="50"/>
        <v/>
      </c>
    </row>
    <row r="1048" spans="1:9" x14ac:dyDescent="0.45">
      <c r="A1048" s="45" t="str">
        <f t="shared" si="48"/>
        <v/>
      </c>
      <c r="B1048" s="46" t="str">
        <f>IF(顧客!B1046&lt;&gt;"",顧客!B1046,"")</f>
        <v/>
      </c>
      <c r="C1048" s="48" t="str">
        <f>IF(顧客!C1046&lt;&gt;0,顧客!C1046,"")</f>
        <v/>
      </c>
      <c r="D1048" s="47" t="str">
        <f>IF(顧客!E1046&lt;&gt;0,顧客!E1046,"")</f>
        <v/>
      </c>
      <c r="E1048" s="47" t="str">
        <f>IF(顧客!F1046&lt;&gt;0,顧客!F1046,"")</f>
        <v/>
      </c>
      <c r="F1048" s="49" t="str">
        <f>IF(D1048="","",SUMIF(見積D!ナンバーD,$D1048,見積D!見積数D))</f>
        <v/>
      </c>
      <c r="G1048" s="49" t="str">
        <f>IF(D1048="","",SUMIF(実績D!ナンバー13D,$D1048,実績D!見積数13D))</f>
        <v/>
      </c>
      <c r="H1048" s="51" t="str">
        <f t="shared" si="49"/>
        <v/>
      </c>
      <c r="I1048" t="str">
        <f t="shared" si="50"/>
        <v/>
      </c>
    </row>
    <row r="1049" spans="1:9" x14ac:dyDescent="0.45">
      <c r="A1049" s="45" t="str">
        <f t="shared" si="48"/>
        <v/>
      </c>
      <c r="B1049" s="46" t="str">
        <f>IF(顧客!B1047&lt;&gt;"",顧客!B1047,"")</f>
        <v/>
      </c>
      <c r="C1049" s="48" t="str">
        <f>IF(顧客!C1047&lt;&gt;0,顧客!C1047,"")</f>
        <v/>
      </c>
      <c r="D1049" s="47" t="str">
        <f>IF(顧客!E1047&lt;&gt;0,顧客!E1047,"")</f>
        <v/>
      </c>
      <c r="E1049" s="47" t="str">
        <f>IF(顧客!F1047&lt;&gt;0,顧客!F1047,"")</f>
        <v/>
      </c>
      <c r="F1049" s="49" t="str">
        <f>IF(D1049="","",SUMIF(見積D!ナンバーD,$D1049,見積D!見積数D))</f>
        <v/>
      </c>
      <c r="G1049" s="49" t="str">
        <f>IF(D1049="","",SUMIF(実績D!ナンバー13D,$D1049,実績D!見積数13D))</f>
        <v/>
      </c>
      <c r="H1049" s="51" t="str">
        <f t="shared" si="49"/>
        <v/>
      </c>
      <c r="I1049" t="str">
        <f t="shared" si="50"/>
        <v/>
      </c>
    </row>
    <row r="1050" spans="1:9" x14ac:dyDescent="0.45">
      <c r="A1050" s="45" t="str">
        <f t="shared" si="48"/>
        <v/>
      </c>
      <c r="B1050" s="46" t="str">
        <f>IF(顧客!B1048&lt;&gt;"",顧客!B1048,"")</f>
        <v/>
      </c>
      <c r="C1050" s="48" t="str">
        <f>IF(顧客!C1048&lt;&gt;0,顧客!C1048,"")</f>
        <v/>
      </c>
      <c r="D1050" s="47" t="str">
        <f>IF(顧客!E1048&lt;&gt;0,顧客!E1048,"")</f>
        <v/>
      </c>
      <c r="E1050" s="47" t="str">
        <f>IF(顧客!F1048&lt;&gt;0,顧客!F1048,"")</f>
        <v/>
      </c>
      <c r="F1050" s="49" t="str">
        <f>IF(D1050="","",SUMIF(見積D!ナンバーD,$D1050,見積D!見積数D))</f>
        <v/>
      </c>
      <c r="G1050" s="49" t="str">
        <f>IF(D1050="","",SUMIF(実績D!ナンバー13D,$D1050,実績D!見積数13D))</f>
        <v/>
      </c>
      <c r="H1050" s="51" t="str">
        <f t="shared" si="49"/>
        <v/>
      </c>
      <c r="I1050" t="str">
        <f t="shared" si="50"/>
        <v/>
      </c>
    </row>
    <row r="1051" spans="1:9" x14ac:dyDescent="0.45">
      <c r="A1051" s="45" t="str">
        <f t="shared" si="48"/>
        <v/>
      </c>
      <c r="B1051" s="46" t="str">
        <f>IF(顧客!B1049&lt;&gt;"",顧客!B1049,"")</f>
        <v/>
      </c>
      <c r="C1051" s="48" t="str">
        <f>IF(顧客!C1049&lt;&gt;0,顧客!C1049,"")</f>
        <v/>
      </c>
      <c r="D1051" s="47" t="str">
        <f>IF(顧客!E1049&lt;&gt;0,顧客!E1049,"")</f>
        <v/>
      </c>
      <c r="E1051" s="47" t="str">
        <f>IF(顧客!F1049&lt;&gt;0,顧客!F1049,"")</f>
        <v/>
      </c>
      <c r="F1051" s="49" t="str">
        <f>IF(D1051="","",SUMIF(見積D!ナンバーD,$D1051,見積D!見積数D))</f>
        <v/>
      </c>
      <c r="G1051" s="49" t="str">
        <f>IF(D1051="","",SUMIF(実績D!ナンバー13D,$D1051,実績D!見積数13D))</f>
        <v/>
      </c>
      <c r="H1051" s="51" t="str">
        <f t="shared" si="49"/>
        <v/>
      </c>
      <c r="I1051" t="str">
        <f t="shared" si="50"/>
        <v/>
      </c>
    </row>
    <row r="1052" spans="1:9" x14ac:dyDescent="0.45">
      <c r="A1052" s="45" t="str">
        <f t="shared" si="48"/>
        <v/>
      </c>
      <c r="B1052" s="46" t="str">
        <f>IF(顧客!B1050&lt;&gt;"",顧客!B1050,"")</f>
        <v/>
      </c>
      <c r="C1052" s="48" t="str">
        <f>IF(顧客!C1050&lt;&gt;0,顧客!C1050,"")</f>
        <v/>
      </c>
      <c r="D1052" s="47" t="str">
        <f>IF(顧客!E1050&lt;&gt;0,顧客!E1050,"")</f>
        <v/>
      </c>
      <c r="E1052" s="47" t="str">
        <f>IF(顧客!F1050&lt;&gt;0,顧客!F1050,"")</f>
        <v/>
      </c>
      <c r="F1052" s="49" t="str">
        <f>IF(D1052="","",SUMIF(見積D!ナンバーD,$D1052,見積D!見積数D))</f>
        <v/>
      </c>
      <c r="G1052" s="49" t="str">
        <f>IF(D1052="","",SUMIF(実績D!ナンバー13D,$D1052,実績D!見積数13D))</f>
        <v/>
      </c>
      <c r="H1052" s="51" t="str">
        <f t="shared" si="49"/>
        <v/>
      </c>
      <c r="I1052" t="str">
        <f t="shared" si="50"/>
        <v/>
      </c>
    </row>
    <row r="1053" spans="1:9" x14ac:dyDescent="0.45">
      <c r="A1053" s="45" t="str">
        <f t="shared" si="48"/>
        <v/>
      </c>
      <c r="B1053" s="46" t="str">
        <f>IF(顧客!B1051&lt;&gt;"",顧客!B1051,"")</f>
        <v/>
      </c>
      <c r="C1053" s="48" t="str">
        <f>IF(顧客!C1051&lt;&gt;0,顧客!C1051,"")</f>
        <v/>
      </c>
      <c r="D1053" s="47" t="str">
        <f>IF(顧客!E1051&lt;&gt;0,顧客!E1051,"")</f>
        <v/>
      </c>
      <c r="E1053" s="47" t="str">
        <f>IF(顧客!F1051&lt;&gt;0,顧客!F1051,"")</f>
        <v/>
      </c>
      <c r="F1053" s="49" t="str">
        <f>IF(D1053="","",SUMIF(見積D!ナンバーD,$D1053,見積D!見積数D))</f>
        <v/>
      </c>
      <c r="G1053" s="49" t="str">
        <f>IF(D1053="","",SUMIF(実績D!ナンバー13D,$D1053,実績D!見積数13D))</f>
        <v/>
      </c>
      <c r="H1053" s="51" t="str">
        <f t="shared" si="49"/>
        <v/>
      </c>
      <c r="I1053" t="str">
        <f t="shared" si="50"/>
        <v/>
      </c>
    </row>
    <row r="1054" spans="1:9" x14ac:dyDescent="0.45">
      <c r="A1054" s="45" t="str">
        <f t="shared" si="48"/>
        <v/>
      </c>
      <c r="B1054" s="46" t="str">
        <f>IF(顧客!B1052&lt;&gt;"",顧客!B1052,"")</f>
        <v/>
      </c>
      <c r="C1054" s="48" t="str">
        <f>IF(顧客!C1052&lt;&gt;0,顧客!C1052,"")</f>
        <v/>
      </c>
      <c r="D1054" s="47" t="str">
        <f>IF(顧客!E1052&lt;&gt;0,顧客!E1052,"")</f>
        <v/>
      </c>
      <c r="E1054" s="47" t="str">
        <f>IF(顧客!F1052&lt;&gt;0,顧客!F1052,"")</f>
        <v/>
      </c>
      <c r="F1054" s="49" t="str">
        <f>IF(D1054="","",SUMIF(見積D!ナンバーD,$D1054,見積D!見積数D))</f>
        <v/>
      </c>
      <c r="G1054" s="49" t="str">
        <f>IF(D1054="","",SUMIF(実績D!ナンバー13D,$D1054,実績D!見積数13D))</f>
        <v/>
      </c>
      <c r="H1054" s="51" t="str">
        <f t="shared" si="49"/>
        <v/>
      </c>
      <c r="I1054" t="str">
        <f t="shared" si="50"/>
        <v/>
      </c>
    </row>
    <row r="1055" spans="1:9" x14ac:dyDescent="0.45">
      <c r="A1055" s="45" t="str">
        <f t="shared" si="48"/>
        <v/>
      </c>
      <c r="B1055" s="46" t="str">
        <f>IF(顧客!B1053&lt;&gt;"",顧客!B1053,"")</f>
        <v/>
      </c>
      <c r="C1055" s="48" t="str">
        <f>IF(顧客!C1053&lt;&gt;0,顧客!C1053,"")</f>
        <v/>
      </c>
      <c r="D1055" s="47" t="str">
        <f>IF(顧客!E1053&lt;&gt;0,顧客!E1053,"")</f>
        <v/>
      </c>
      <c r="E1055" s="47" t="str">
        <f>IF(顧客!F1053&lt;&gt;0,顧客!F1053,"")</f>
        <v/>
      </c>
      <c r="F1055" s="49" t="str">
        <f>IF(D1055="","",SUMIF(見積D!ナンバーD,$D1055,見積D!見積数D))</f>
        <v/>
      </c>
      <c r="G1055" s="49" t="str">
        <f>IF(D1055="","",SUMIF(実績D!ナンバー13D,$D1055,実績D!見積数13D))</f>
        <v/>
      </c>
      <c r="H1055" s="51" t="str">
        <f t="shared" si="49"/>
        <v/>
      </c>
      <c r="I1055" t="str">
        <f t="shared" si="50"/>
        <v/>
      </c>
    </row>
    <row r="1056" spans="1:9" x14ac:dyDescent="0.45">
      <c r="A1056" s="45" t="str">
        <f t="shared" si="48"/>
        <v/>
      </c>
      <c r="B1056" s="46" t="str">
        <f>IF(顧客!B1054&lt;&gt;"",顧客!B1054,"")</f>
        <v/>
      </c>
      <c r="C1056" s="48" t="str">
        <f>IF(顧客!C1054&lt;&gt;0,顧客!C1054,"")</f>
        <v/>
      </c>
      <c r="D1056" s="47" t="str">
        <f>IF(顧客!E1054&lt;&gt;0,顧客!E1054,"")</f>
        <v/>
      </c>
      <c r="E1056" s="47" t="str">
        <f>IF(顧客!F1054&lt;&gt;0,顧客!F1054,"")</f>
        <v/>
      </c>
      <c r="F1056" s="49" t="str">
        <f>IF(D1056="","",SUMIF(見積D!ナンバーD,$D1056,見積D!見積数D))</f>
        <v/>
      </c>
      <c r="G1056" s="49" t="str">
        <f>IF(D1056="","",SUMIF(実績D!ナンバー13D,$D1056,実績D!見積数13D))</f>
        <v/>
      </c>
      <c r="H1056" s="51" t="str">
        <f t="shared" si="49"/>
        <v/>
      </c>
      <c r="I1056" t="str">
        <f t="shared" si="50"/>
        <v/>
      </c>
    </row>
    <row r="1057" spans="1:9" x14ac:dyDescent="0.45">
      <c r="A1057" s="45" t="str">
        <f t="shared" si="48"/>
        <v/>
      </c>
      <c r="B1057" s="46" t="str">
        <f>IF(顧客!B1055&lt;&gt;"",顧客!B1055,"")</f>
        <v/>
      </c>
      <c r="C1057" s="48" t="str">
        <f>IF(顧客!C1055&lt;&gt;0,顧客!C1055,"")</f>
        <v/>
      </c>
      <c r="D1057" s="47" t="str">
        <f>IF(顧客!E1055&lt;&gt;0,顧客!E1055,"")</f>
        <v/>
      </c>
      <c r="E1057" s="47" t="str">
        <f>IF(顧客!F1055&lt;&gt;0,顧客!F1055,"")</f>
        <v/>
      </c>
      <c r="F1057" s="49" t="str">
        <f>IF(D1057="","",SUMIF(見積D!ナンバーD,$D1057,見積D!見積数D))</f>
        <v/>
      </c>
      <c r="G1057" s="49" t="str">
        <f>IF(D1057="","",SUMIF(実績D!ナンバー13D,$D1057,実績D!見積数13D))</f>
        <v/>
      </c>
      <c r="H1057" s="51" t="str">
        <f t="shared" si="49"/>
        <v/>
      </c>
      <c r="I1057" t="str">
        <f t="shared" si="50"/>
        <v/>
      </c>
    </row>
    <row r="1058" spans="1:9" x14ac:dyDescent="0.45">
      <c r="A1058" s="45" t="str">
        <f t="shared" si="48"/>
        <v/>
      </c>
      <c r="B1058" s="46" t="str">
        <f>IF(顧客!B1056&lt;&gt;"",顧客!B1056,"")</f>
        <v/>
      </c>
      <c r="C1058" s="48" t="str">
        <f>IF(顧客!C1056&lt;&gt;0,顧客!C1056,"")</f>
        <v/>
      </c>
      <c r="D1058" s="47" t="str">
        <f>IF(顧客!E1056&lt;&gt;0,顧客!E1056,"")</f>
        <v/>
      </c>
      <c r="E1058" s="47" t="str">
        <f>IF(顧客!F1056&lt;&gt;0,顧客!F1056,"")</f>
        <v/>
      </c>
      <c r="F1058" s="49" t="str">
        <f>IF(D1058="","",SUMIF(見積D!ナンバーD,$D1058,見積D!見積数D))</f>
        <v/>
      </c>
      <c r="G1058" s="49" t="str">
        <f>IF(D1058="","",SUMIF(実績D!ナンバー13D,$D1058,実績D!見積数13D))</f>
        <v/>
      </c>
      <c r="H1058" s="51" t="str">
        <f t="shared" si="49"/>
        <v/>
      </c>
      <c r="I1058" t="str">
        <f t="shared" si="50"/>
        <v/>
      </c>
    </row>
    <row r="1059" spans="1:9" x14ac:dyDescent="0.45">
      <c r="A1059" s="45" t="str">
        <f t="shared" si="48"/>
        <v/>
      </c>
      <c r="B1059" s="46" t="str">
        <f>IF(顧客!B1057&lt;&gt;"",顧客!B1057,"")</f>
        <v/>
      </c>
      <c r="C1059" s="48" t="str">
        <f>IF(顧客!C1057&lt;&gt;0,顧客!C1057,"")</f>
        <v/>
      </c>
      <c r="D1059" s="47" t="str">
        <f>IF(顧客!E1057&lt;&gt;0,顧客!E1057,"")</f>
        <v/>
      </c>
      <c r="E1059" s="47" t="str">
        <f>IF(顧客!F1057&lt;&gt;0,顧客!F1057,"")</f>
        <v/>
      </c>
      <c r="F1059" s="49" t="str">
        <f>IF(D1059="","",SUMIF(見積D!ナンバーD,$D1059,見積D!見積数D))</f>
        <v/>
      </c>
      <c r="G1059" s="49" t="str">
        <f>IF(D1059="","",SUMIF(実績D!ナンバー13D,$D1059,実績D!見積数13D))</f>
        <v/>
      </c>
      <c r="H1059" s="51" t="str">
        <f t="shared" si="49"/>
        <v/>
      </c>
      <c r="I1059" t="str">
        <f t="shared" si="50"/>
        <v/>
      </c>
    </row>
    <row r="1060" spans="1:9" x14ac:dyDescent="0.45">
      <c r="A1060" s="45" t="str">
        <f t="shared" si="48"/>
        <v/>
      </c>
      <c r="B1060" s="46" t="str">
        <f>IF(顧客!B1058&lt;&gt;"",顧客!B1058,"")</f>
        <v/>
      </c>
      <c r="C1060" s="48" t="str">
        <f>IF(顧客!C1058&lt;&gt;0,顧客!C1058,"")</f>
        <v/>
      </c>
      <c r="D1060" s="47" t="str">
        <f>IF(顧客!E1058&lt;&gt;0,顧客!E1058,"")</f>
        <v/>
      </c>
      <c r="E1060" s="47" t="str">
        <f>IF(顧客!F1058&lt;&gt;0,顧客!F1058,"")</f>
        <v/>
      </c>
      <c r="F1060" s="49" t="str">
        <f>IF(D1060="","",SUMIF(見積D!ナンバーD,$D1060,見積D!見積数D))</f>
        <v/>
      </c>
      <c r="G1060" s="49" t="str">
        <f>IF(D1060="","",SUMIF(実績D!ナンバー13D,$D1060,実績D!見積数13D))</f>
        <v/>
      </c>
      <c r="H1060" s="51" t="str">
        <f t="shared" si="49"/>
        <v/>
      </c>
      <c r="I1060" t="str">
        <f t="shared" si="50"/>
        <v/>
      </c>
    </row>
    <row r="1061" spans="1:9" x14ac:dyDescent="0.45">
      <c r="A1061" s="45" t="str">
        <f t="shared" si="48"/>
        <v/>
      </c>
      <c r="B1061" s="46" t="str">
        <f>IF(顧客!B1059&lt;&gt;"",顧客!B1059,"")</f>
        <v/>
      </c>
      <c r="C1061" s="48" t="str">
        <f>IF(顧客!C1059&lt;&gt;0,顧客!C1059,"")</f>
        <v/>
      </c>
      <c r="D1061" s="47" t="str">
        <f>IF(顧客!E1059&lt;&gt;0,顧客!E1059,"")</f>
        <v/>
      </c>
      <c r="E1061" s="47" t="str">
        <f>IF(顧客!F1059&lt;&gt;0,顧客!F1059,"")</f>
        <v/>
      </c>
      <c r="F1061" s="49" t="str">
        <f>IF(D1061="","",SUMIF(見積D!ナンバーD,$D1061,見積D!見積数D))</f>
        <v/>
      </c>
      <c r="G1061" s="49" t="str">
        <f>IF(D1061="","",SUMIF(実績D!ナンバー13D,$D1061,実績D!見積数13D))</f>
        <v/>
      </c>
      <c r="H1061" s="51" t="str">
        <f t="shared" si="49"/>
        <v/>
      </c>
      <c r="I1061" t="str">
        <f t="shared" si="50"/>
        <v/>
      </c>
    </row>
    <row r="1062" spans="1:9" x14ac:dyDescent="0.45">
      <c r="A1062" s="45" t="str">
        <f t="shared" si="48"/>
        <v/>
      </c>
      <c r="B1062" s="46" t="str">
        <f>IF(顧客!B1060&lt;&gt;"",顧客!B1060,"")</f>
        <v/>
      </c>
      <c r="C1062" s="48" t="str">
        <f>IF(顧客!C1060&lt;&gt;0,顧客!C1060,"")</f>
        <v/>
      </c>
      <c r="D1062" s="47" t="str">
        <f>IF(顧客!E1060&lt;&gt;0,顧客!E1060,"")</f>
        <v/>
      </c>
      <c r="E1062" s="47" t="str">
        <f>IF(顧客!F1060&lt;&gt;0,顧客!F1060,"")</f>
        <v/>
      </c>
      <c r="F1062" s="49" t="str">
        <f>IF(D1062="","",SUMIF(見積D!ナンバーD,$D1062,見積D!見積数D))</f>
        <v/>
      </c>
      <c r="G1062" s="49" t="str">
        <f>IF(D1062="","",SUMIF(実績D!ナンバー13D,$D1062,実績D!見積数13D))</f>
        <v/>
      </c>
      <c r="H1062" s="51" t="str">
        <f t="shared" si="49"/>
        <v/>
      </c>
      <c r="I1062" t="str">
        <f t="shared" si="50"/>
        <v/>
      </c>
    </row>
    <row r="1063" spans="1:9" x14ac:dyDescent="0.45">
      <c r="A1063" s="45" t="str">
        <f t="shared" si="48"/>
        <v/>
      </c>
      <c r="B1063" s="46" t="str">
        <f>IF(顧客!B1061&lt;&gt;"",顧客!B1061,"")</f>
        <v/>
      </c>
      <c r="C1063" s="48" t="str">
        <f>IF(顧客!C1061&lt;&gt;0,顧客!C1061,"")</f>
        <v/>
      </c>
      <c r="D1063" s="47" t="str">
        <f>IF(顧客!E1061&lt;&gt;0,顧客!E1061,"")</f>
        <v/>
      </c>
      <c r="E1063" s="47" t="str">
        <f>IF(顧客!F1061&lt;&gt;0,顧客!F1061,"")</f>
        <v/>
      </c>
      <c r="F1063" s="49" t="str">
        <f>IF(D1063="","",SUMIF(見積D!ナンバーD,$D1063,見積D!見積数D))</f>
        <v/>
      </c>
      <c r="G1063" s="49" t="str">
        <f>IF(D1063="","",SUMIF(実績D!ナンバー13D,$D1063,実績D!見積数13D))</f>
        <v/>
      </c>
      <c r="H1063" s="51" t="str">
        <f t="shared" si="49"/>
        <v/>
      </c>
      <c r="I1063" t="str">
        <f t="shared" si="50"/>
        <v/>
      </c>
    </row>
    <row r="1064" spans="1:9" x14ac:dyDescent="0.45">
      <c r="A1064" s="45" t="str">
        <f t="shared" si="48"/>
        <v/>
      </c>
      <c r="B1064" s="46" t="str">
        <f>IF(顧客!B1062&lt;&gt;"",顧客!B1062,"")</f>
        <v/>
      </c>
      <c r="C1064" s="48" t="str">
        <f>IF(顧客!C1062&lt;&gt;0,顧客!C1062,"")</f>
        <v/>
      </c>
      <c r="D1064" s="47" t="str">
        <f>IF(顧客!E1062&lt;&gt;0,顧客!E1062,"")</f>
        <v/>
      </c>
      <c r="E1064" s="47" t="str">
        <f>IF(顧客!F1062&lt;&gt;0,顧客!F1062,"")</f>
        <v/>
      </c>
      <c r="F1064" s="49" t="str">
        <f>IF(D1064="","",SUMIF(見積D!ナンバーD,$D1064,見積D!見積数D))</f>
        <v/>
      </c>
      <c r="G1064" s="49" t="str">
        <f>IF(D1064="","",SUMIF(実績D!ナンバー13D,$D1064,実績D!見積数13D))</f>
        <v/>
      </c>
      <c r="H1064" s="51" t="str">
        <f t="shared" si="49"/>
        <v/>
      </c>
      <c r="I1064" t="str">
        <f t="shared" si="50"/>
        <v/>
      </c>
    </row>
    <row r="1065" spans="1:9" x14ac:dyDescent="0.45">
      <c r="A1065" s="45" t="str">
        <f t="shared" ref="A1065:A1128" si="51">IF(C1065="","",A1064+1)</f>
        <v/>
      </c>
      <c r="B1065" s="46" t="str">
        <f>IF(顧客!B1063&lt;&gt;"",顧客!B1063,"")</f>
        <v/>
      </c>
      <c r="C1065" s="48" t="str">
        <f>IF(顧客!C1063&lt;&gt;0,顧客!C1063,"")</f>
        <v/>
      </c>
      <c r="D1065" s="47" t="str">
        <f>IF(顧客!E1063&lt;&gt;0,顧客!E1063,"")</f>
        <v/>
      </c>
      <c r="E1065" s="47" t="str">
        <f>IF(顧客!F1063&lt;&gt;0,顧客!F1063,"")</f>
        <v/>
      </c>
      <c r="F1065" s="49" t="str">
        <f>IF(D1065="","",SUMIF(見積D!ナンバーD,$D1065,見積D!見積数D))</f>
        <v/>
      </c>
      <c r="G1065" s="49" t="str">
        <f>IF(D1065="","",SUMIF(実績D!ナンバー13D,$D1065,実績D!見積数13D))</f>
        <v/>
      </c>
      <c r="H1065" s="51" t="str">
        <f t="shared" ref="H1065:H1128" si="52">IF(F1065="","",IF(F1065=0,"c",IF(G1065&gt;0,I1065,"b")))</f>
        <v/>
      </c>
      <c r="I1065" t="str">
        <f t="shared" si="50"/>
        <v/>
      </c>
    </row>
    <row r="1066" spans="1:9" x14ac:dyDescent="0.45">
      <c r="A1066" s="45" t="str">
        <f t="shared" si="51"/>
        <v/>
      </c>
      <c r="B1066" s="46" t="str">
        <f>IF(顧客!B1064&lt;&gt;"",顧客!B1064,"")</f>
        <v/>
      </c>
      <c r="C1066" s="48" t="str">
        <f>IF(顧客!C1064&lt;&gt;0,顧客!C1064,"")</f>
        <v/>
      </c>
      <c r="D1066" s="47" t="str">
        <f>IF(顧客!E1064&lt;&gt;0,顧客!E1064,"")</f>
        <v/>
      </c>
      <c r="E1066" s="47" t="str">
        <f>IF(顧客!F1064&lt;&gt;0,顧客!F1064,"")</f>
        <v/>
      </c>
      <c r="F1066" s="49" t="str">
        <f>IF(D1066="","",SUMIF(見積D!ナンバーD,$D1066,見積D!見積数D))</f>
        <v/>
      </c>
      <c r="G1066" s="49" t="str">
        <f>IF(D1066="","",SUMIF(実績D!ナンバー13D,$D1066,実績D!見積数13D))</f>
        <v/>
      </c>
      <c r="H1066" s="51" t="str">
        <f t="shared" si="52"/>
        <v/>
      </c>
      <c r="I1066" t="str">
        <f t="shared" si="50"/>
        <v/>
      </c>
    </row>
    <row r="1067" spans="1:9" x14ac:dyDescent="0.45">
      <c r="A1067" s="45" t="str">
        <f t="shared" si="51"/>
        <v/>
      </c>
      <c r="B1067" s="46" t="str">
        <f>IF(顧客!B1065&lt;&gt;"",顧客!B1065,"")</f>
        <v/>
      </c>
      <c r="C1067" s="48" t="str">
        <f>IF(顧客!C1065&lt;&gt;0,顧客!C1065,"")</f>
        <v/>
      </c>
      <c r="D1067" s="47" t="str">
        <f>IF(顧客!E1065&lt;&gt;0,顧客!E1065,"")</f>
        <v/>
      </c>
      <c r="E1067" s="47" t="str">
        <f>IF(顧客!F1065&lt;&gt;0,顧客!F1065,"")</f>
        <v/>
      </c>
      <c r="F1067" s="49" t="str">
        <f>IF(D1067="","",SUMIF(見積D!ナンバーD,$D1067,見積D!見積数D))</f>
        <v/>
      </c>
      <c r="G1067" s="49" t="str">
        <f>IF(D1067="","",SUMIF(実績D!ナンバー13D,$D1067,実績D!見積数13D))</f>
        <v/>
      </c>
      <c r="H1067" s="51" t="str">
        <f t="shared" si="52"/>
        <v/>
      </c>
      <c r="I1067" t="str">
        <f t="shared" si="50"/>
        <v/>
      </c>
    </row>
    <row r="1068" spans="1:9" x14ac:dyDescent="0.45">
      <c r="A1068" s="45" t="str">
        <f t="shared" si="51"/>
        <v/>
      </c>
      <c r="B1068" s="46" t="str">
        <f>IF(顧客!B1066&lt;&gt;"",顧客!B1066,"")</f>
        <v/>
      </c>
      <c r="C1068" s="48" t="str">
        <f>IF(顧客!C1066&lt;&gt;0,顧客!C1066,"")</f>
        <v/>
      </c>
      <c r="D1068" s="47" t="str">
        <f>IF(顧客!E1066&lt;&gt;0,顧客!E1066,"")</f>
        <v/>
      </c>
      <c r="E1068" s="47" t="str">
        <f>IF(顧客!F1066&lt;&gt;0,顧客!F1066,"")</f>
        <v/>
      </c>
      <c r="F1068" s="49" t="str">
        <f>IF(D1068="","",SUMIF(見積D!ナンバーD,$D1068,見積D!見積数D))</f>
        <v/>
      </c>
      <c r="G1068" s="49" t="str">
        <f>IF(D1068="","",SUMIF(実績D!ナンバー13D,$D1068,実績D!見積数13D))</f>
        <v/>
      </c>
      <c r="H1068" s="51" t="str">
        <f t="shared" si="52"/>
        <v/>
      </c>
      <c r="I1068" t="str">
        <f t="shared" si="50"/>
        <v/>
      </c>
    </row>
    <row r="1069" spans="1:9" x14ac:dyDescent="0.45">
      <c r="A1069" s="45" t="str">
        <f t="shared" si="51"/>
        <v/>
      </c>
      <c r="B1069" s="46" t="str">
        <f>IF(顧客!B1067&lt;&gt;"",顧客!B1067,"")</f>
        <v/>
      </c>
      <c r="C1069" s="48" t="str">
        <f>IF(顧客!C1067&lt;&gt;0,顧客!C1067,"")</f>
        <v/>
      </c>
      <c r="D1069" s="47" t="str">
        <f>IF(顧客!E1067&lt;&gt;0,顧客!E1067,"")</f>
        <v/>
      </c>
      <c r="E1069" s="47" t="str">
        <f>IF(顧客!F1067&lt;&gt;0,顧客!F1067,"")</f>
        <v/>
      </c>
      <c r="F1069" s="49" t="str">
        <f>IF(D1069="","",SUMIF(見積D!ナンバーD,$D1069,見積D!見積数D))</f>
        <v/>
      </c>
      <c r="G1069" s="49" t="str">
        <f>IF(D1069="","",SUMIF(実績D!ナンバー13D,$D1069,実績D!見積数13D))</f>
        <v/>
      </c>
      <c r="H1069" s="51" t="str">
        <f t="shared" si="52"/>
        <v/>
      </c>
      <c r="I1069" t="str">
        <f t="shared" si="50"/>
        <v/>
      </c>
    </row>
    <row r="1070" spans="1:9" x14ac:dyDescent="0.45">
      <c r="A1070" s="45" t="str">
        <f t="shared" si="51"/>
        <v/>
      </c>
      <c r="B1070" s="46" t="str">
        <f>IF(顧客!B1068&lt;&gt;"",顧客!B1068,"")</f>
        <v/>
      </c>
      <c r="C1070" s="48" t="str">
        <f>IF(顧客!C1068&lt;&gt;0,顧客!C1068,"")</f>
        <v/>
      </c>
      <c r="D1070" s="47" t="str">
        <f>IF(顧客!E1068&lt;&gt;0,顧客!E1068,"")</f>
        <v/>
      </c>
      <c r="E1070" s="47" t="str">
        <f>IF(顧客!F1068&lt;&gt;0,顧客!F1068,"")</f>
        <v/>
      </c>
      <c r="F1070" s="49" t="str">
        <f>IF(D1070="","",SUMIF(見積D!ナンバーD,$D1070,見積D!見積数D))</f>
        <v/>
      </c>
      <c r="G1070" s="49" t="str">
        <f>IF(D1070="","",SUMIF(実績D!ナンバー13D,$D1070,実績D!見積数13D))</f>
        <v/>
      </c>
      <c r="H1070" s="51" t="str">
        <f t="shared" si="52"/>
        <v/>
      </c>
      <c r="I1070" t="str">
        <f t="shared" si="50"/>
        <v/>
      </c>
    </row>
    <row r="1071" spans="1:9" x14ac:dyDescent="0.45">
      <c r="A1071" s="45" t="str">
        <f t="shared" si="51"/>
        <v/>
      </c>
      <c r="B1071" s="46" t="str">
        <f>IF(顧客!B1069&lt;&gt;"",顧客!B1069,"")</f>
        <v/>
      </c>
      <c r="C1071" s="48" t="str">
        <f>IF(顧客!C1069&lt;&gt;0,顧客!C1069,"")</f>
        <v/>
      </c>
      <c r="D1071" s="47" t="str">
        <f>IF(顧客!E1069&lt;&gt;0,顧客!E1069,"")</f>
        <v/>
      </c>
      <c r="E1071" s="47" t="str">
        <f>IF(顧客!F1069&lt;&gt;0,顧客!F1069,"")</f>
        <v/>
      </c>
      <c r="F1071" s="49" t="str">
        <f>IF(D1071="","",SUMIF(見積D!ナンバーD,$D1071,見積D!見積数D))</f>
        <v/>
      </c>
      <c r="G1071" s="49" t="str">
        <f>IF(D1071="","",SUMIF(実績D!ナンバー13D,$D1071,実績D!見積数13D))</f>
        <v/>
      </c>
      <c r="H1071" s="51" t="str">
        <f t="shared" si="52"/>
        <v/>
      </c>
      <c r="I1071" t="str">
        <f t="shared" si="50"/>
        <v/>
      </c>
    </row>
    <row r="1072" spans="1:9" x14ac:dyDescent="0.45">
      <c r="A1072" s="45" t="str">
        <f t="shared" si="51"/>
        <v/>
      </c>
      <c r="B1072" s="46" t="str">
        <f>IF(顧客!B1070&lt;&gt;"",顧客!B1070,"")</f>
        <v/>
      </c>
      <c r="C1072" s="48" t="str">
        <f>IF(顧客!C1070&lt;&gt;0,顧客!C1070,"")</f>
        <v/>
      </c>
      <c r="D1072" s="47" t="str">
        <f>IF(顧客!E1070&lt;&gt;0,顧客!E1070,"")</f>
        <v/>
      </c>
      <c r="E1072" s="47" t="str">
        <f>IF(顧客!F1070&lt;&gt;0,顧客!F1070,"")</f>
        <v/>
      </c>
      <c r="F1072" s="49" t="str">
        <f>IF(D1072="","",SUMIF(見積D!ナンバーD,$D1072,見積D!見積数D))</f>
        <v/>
      </c>
      <c r="G1072" s="49" t="str">
        <f>IF(D1072="","",SUMIF(実績D!ナンバー13D,$D1072,実績D!見積数13D))</f>
        <v/>
      </c>
      <c r="H1072" s="51" t="str">
        <f t="shared" si="52"/>
        <v/>
      </c>
      <c r="I1072" t="str">
        <f t="shared" si="50"/>
        <v/>
      </c>
    </row>
    <row r="1073" spans="1:9" x14ac:dyDescent="0.45">
      <c r="A1073" s="45" t="str">
        <f t="shared" si="51"/>
        <v/>
      </c>
      <c r="B1073" s="46" t="str">
        <f>IF(顧客!B1071&lt;&gt;"",顧客!B1071,"")</f>
        <v/>
      </c>
      <c r="C1073" s="48" t="str">
        <f>IF(顧客!C1071&lt;&gt;0,顧客!C1071,"")</f>
        <v/>
      </c>
      <c r="D1073" s="47" t="str">
        <f>IF(顧客!E1071&lt;&gt;0,顧客!E1071,"")</f>
        <v/>
      </c>
      <c r="E1073" s="47" t="str">
        <f>IF(顧客!F1071&lt;&gt;0,顧客!F1071,"")</f>
        <v/>
      </c>
      <c r="F1073" s="49" t="str">
        <f>IF(D1073="","",SUMIF(見積D!ナンバーD,$D1073,見積D!見積数D))</f>
        <v/>
      </c>
      <c r="G1073" s="49" t="str">
        <f>IF(D1073="","",SUMIF(実績D!ナンバー13D,$D1073,実績D!見積数13D))</f>
        <v/>
      </c>
      <c r="H1073" s="51" t="str">
        <f t="shared" si="52"/>
        <v/>
      </c>
      <c r="I1073" t="str">
        <f t="shared" si="50"/>
        <v/>
      </c>
    </row>
    <row r="1074" spans="1:9" x14ac:dyDescent="0.45">
      <c r="A1074" s="45" t="str">
        <f t="shared" si="51"/>
        <v/>
      </c>
      <c r="B1074" s="46" t="str">
        <f>IF(顧客!B1072&lt;&gt;"",顧客!B1072,"")</f>
        <v/>
      </c>
      <c r="C1074" s="48" t="str">
        <f>IF(顧客!C1072&lt;&gt;0,顧客!C1072,"")</f>
        <v/>
      </c>
      <c r="D1074" s="47" t="str">
        <f>IF(顧客!E1072&lt;&gt;0,顧客!E1072,"")</f>
        <v/>
      </c>
      <c r="E1074" s="47" t="str">
        <f>IF(顧客!F1072&lt;&gt;0,顧客!F1072,"")</f>
        <v/>
      </c>
      <c r="F1074" s="49" t="str">
        <f>IF(D1074="","",SUMIF(見積D!ナンバーD,$D1074,見積D!見積数D))</f>
        <v/>
      </c>
      <c r="G1074" s="49" t="str">
        <f>IF(D1074="","",SUMIF(実績D!ナンバー13D,$D1074,実績D!見積数13D))</f>
        <v/>
      </c>
      <c r="H1074" s="51" t="str">
        <f t="shared" si="52"/>
        <v/>
      </c>
      <c r="I1074" t="str">
        <f t="shared" si="50"/>
        <v/>
      </c>
    </row>
    <row r="1075" spans="1:9" x14ac:dyDescent="0.45">
      <c r="A1075" s="45" t="str">
        <f t="shared" si="51"/>
        <v/>
      </c>
      <c r="B1075" s="46" t="str">
        <f>IF(顧客!B1073&lt;&gt;"",顧客!B1073,"")</f>
        <v/>
      </c>
      <c r="C1075" s="48" t="str">
        <f>IF(顧客!C1073&lt;&gt;0,顧客!C1073,"")</f>
        <v/>
      </c>
      <c r="D1075" s="47" t="str">
        <f>IF(顧客!E1073&lt;&gt;0,顧客!E1073,"")</f>
        <v/>
      </c>
      <c r="E1075" s="47" t="str">
        <f>IF(顧客!F1073&lt;&gt;0,顧客!F1073,"")</f>
        <v/>
      </c>
      <c r="F1075" s="49" t="str">
        <f>IF(D1075="","",SUMIF(見積D!ナンバーD,$D1075,見積D!見積数D))</f>
        <v/>
      </c>
      <c r="G1075" s="49" t="str">
        <f>IF(D1075="","",SUMIF(実績D!ナンバー13D,$D1075,実績D!見積数13D))</f>
        <v/>
      </c>
      <c r="H1075" s="51" t="str">
        <f t="shared" si="52"/>
        <v/>
      </c>
      <c r="I1075" t="str">
        <f t="shared" si="50"/>
        <v/>
      </c>
    </row>
    <row r="1076" spans="1:9" x14ac:dyDescent="0.45">
      <c r="A1076" s="45" t="str">
        <f t="shared" si="51"/>
        <v/>
      </c>
      <c r="B1076" s="46" t="str">
        <f>IF(顧客!B1074&lt;&gt;"",顧客!B1074,"")</f>
        <v/>
      </c>
      <c r="C1076" s="48" t="str">
        <f>IF(顧客!C1074&lt;&gt;0,顧客!C1074,"")</f>
        <v/>
      </c>
      <c r="D1076" s="47" t="str">
        <f>IF(顧客!E1074&lt;&gt;0,顧客!E1074,"")</f>
        <v/>
      </c>
      <c r="E1076" s="47" t="str">
        <f>IF(顧客!F1074&lt;&gt;0,顧客!F1074,"")</f>
        <v/>
      </c>
      <c r="F1076" s="49" t="str">
        <f>IF(D1076="","",SUMIF(見積D!ナンバーD,$D1076,見積D!見積数D))</f>
        <v/>
      </c>
      <c r="G1076" s="49" t="str">
        <f>IF(D1076="","",SUMIF(実績D!ナンバー13D,$D1076,実績D!見積数13D))</f>
        <v/>
      </c>
      <c r="H1076" s="51" t="str">
        <f t="shared" si="52"/>
        <v/>
      </c>
      <c r="I1076" t="str">
        <f t="shared" si="50"/>
        <v/>
      </c>
    </row>
    <row r="1077" spans="1:9" x14ac:dyDescent="0.45">
      <c r="A1077" s="45" t="str">
        <f t="shared" si="51"/>
        <v/>
      </c>
      <c r="B1077" s="46" t="str">
        <f>IF(顧客!B1075&lt;&gt;"",顧客!B1075,"")</f>
        <v/>
      </c>
      <c r="C1077" s="48" t="str">
        <f>IF(顧客!C1075&lt;&gt;0,顧客!C1075,"")</f>
        <v/>
      </c>
      <c r="D1077" s="47" t="str">
        <f>IF(顧客!E1075&lt;&gt;0,顧客!E1075,"")</f>
        <v/>
      </c>
      <c r="E1077" s="47" t="str">
        <f>IF(顧客!F1075&lt;&gt;0,顧客!F1075,"")</f>
        <v/>
      </c>
      <c r="F1077" s="49" t="str">
        <f>IF(D1077="","",SUMIF(見積D!ナンバーD,$D1077,見積D!見積数D))</f>
        <v/>
      </c>
      <c r="G1077" s="49" t="str">
        <f>IF(D1077="","",SUMIF(実績D!ナンバー13D,$D1077,実績D!見積数13D))</f>
        <v/>
      </c>
      <c r="H1077" s="51" t="str">
        <f t="shared" si="52"/>
        <v/>
      </c>
      <c r="I1077" t="str">
        <f t="shared" si="50"/>
        <v/>
      </c>
    </row>
    <row r="1078" spans="1:9" x14ac:dyDescent="0.45">
      <c r="A1078" s="45" t="str">
        <f t="shared" si="51"/>
        <v/>
      </c>
      <c r="B1078" s="46" t="str">
        <f>IF(顧客!B1076&lt;&gt;"",顧客!B1076,"")</f>
        <v/>
      </c>
      <c r="C1078" s="48" t="str">
        <f>IF(顧客!C1076&lt;&gt;0,顧客!C1076,"")</f>
        <v/>
      </c>
      <c r="D1078" s="47" t="str">
        <f>IF(顧客!E1076&lt;&gt;0,顧客!E1076,"")</f>
        <v/>
      </c>
      <c r="E1078" s="47" t="str">
        <f>IF(顧客!F1076&lt;&gt;0,顧客!F1076,"")</f>
        <v/>
      </c>
      <c r="F1078" s="49" t="str">
        <f>IF(D1078="","",SUMIF(見積D!ナンバーD,$D1078,見積D!見積数D))</f>
        <v/>
      </c>
      <c r="G1078" s="49" t="str">
        <f>IF(D1078="","",SUMIF(実績D!ナンバー13D,$D1078,実績D!見積数13D))</f>
        <v/>
      </c>
      <c r="H1078" s="51" t="str">
        <f t="shared" si="52"/>
        <v/>
      </c>
      <c r="I1078" t="str">
        <f t="shared" si="50"/>
        <v/>
      </c>
    </row>
    <row r="1079" spans="1:9" x14ac:dyDescent="0.45">
      <c r="A1079" s="45" t="str">
        <f t="shared" si="51"/>
        <v/>
      </c>
      <c r="B1079" s="46" t="str">
        <f>IF(顧客!B1077&lt;&gt;"",顧客!B1077,"")</f>
        <v/>
      </c>
      <c r="C1079" s="48" t="str">
        <f>IF(顧客!C1077&lt;&gt;0,顧客!C1077,"")</f>
        <v/>
      </c>
      <c r="D1079" s="47" t="str">
        <f>IF(顧客!E1077&lt;&gt;0,顧客!E1077,"")</f>
        <v/>
      </c>
      <c r="E1079" s="47" t="str">
        <f>IF(顧客!F1077&lt;&gt;0,顧客!F1077,"")</f>
        <v/>
      </c>
      <c r="F1079" s="49" t="str">
        <f>IF(D1079="","",SUMIF(見積D!ナンバーD,$D1079,見積D!見積数D))</f>
        <v/>
      </c>
      <c r="G1079" s="49" t="str">
        <f>IF(D1079="","",SUMIF(実績D!ナンバー13D,$D1079,実績D!見積数13D))</f>
        <v/>
      </c>
      <c r="H1079" s="51" t="str">
        <f t="shared" si="52"/>
        <v/>
      </c>
      <c r="I1079" t="str">
        <f t="shared" si="50"/>
        <v/>
      </c>
    </row>
    <row r="1080" spans="1:9" x14ac:dyDescent="0.45">
      <c r="A1080" s="45" t="str">
        <f t="shared" si="51"/>
        <v/>
      </c>
      <c r="B1080" s="46" t="str">
        <f>IF(顧客!B1078&lt;&gt;"",顧客!B1078,"")</f>
        <v/>
      </c>
      <c r="C1080" s="48" t="str">
        <f>IF(顧客!C1078&lt;&gt;0,顧客!C1078,"")</f>
        <v/>
      </c>
      <c r="D1080" s="47" t="str">
        <f>IF(顧客!E1078&lt;&gt;0,顧客!E1078,"")</f>
        <v/>
      </c>
      <c r="E1080" s="47" t="str">
        <f>IF(顧客!F1078&lt;&gt;0,顧客!F1078,"")</f>
        <v/>
      </c>
      <c r="F1080" s="49" t="str">
        <f>IF(D1080="","",SUMIF(見積D!ナンバーD,$D1080,見積D!見積数D))</f>
        <v/>
      </c>
      <c r="G1080" s="49" t="str">
        <f>IF(D1080="","",SUMIF(実績D!ナンバー13D,$D1080,実績D!見積数13D))</f>
        <v/>
      </c>
      <c r="H1080" s="51" t="str">
        <f t="shared" si="52"/>
        <v/>
      </c>
      <c r="I1080" t="str">
        <f t="shared" si="50"/>
        <v/>
      </c>
    </row>
    <row r="1081" spans="1:9" x14ac:dyDescent="0.45">
      <c r="A1081" s="45" t="str">
        <f t="shared" si="51"/>
        <v/>
      </c>
      <c r="B1081" s="46" t="str">
        <f>IF(顧客!B1079&lt;&gt;"",顧客!B1079,"")</f>
        <v/>
      </c>
      <c r="C1081" s="48" t="str">
        <f>IF(顧客!C1079&lt;&gt;0,顧客!C1079,"")</f>
        <v/>
      </c>
      <c r="D1081" s="47" t="str">
        <f>IF(顧客!E1079&lt;&gt;0,顧客!E1079,"")</f>
        <v/>
      </c>
      <c r="E1081" s="47" t="str">
        <f>IF(顧客!F1079&lt;&gt;0,顧客!F1079,"")</f>
        <v/>
      </c>
      <c r="F1081" s="49" t="str">
        <f>IF(D1081="","",SUMIF(見積D!ナンバーD,$D1081,見積D!見積数D))</f>
        <v/>
      </c>
      <c r="G1081" s="49" t="str">
        <f>IF(D1081="","",SUMIF(実績D!ナンバー13D,$D1081,実績D!見積数13D))</f>
        <v/>
      </c>
      <c r="H1081" s="51" t="str">
        <f t="shared" si="52"/>
        <v/>
      </c>
      <c r="I1081" t="str">
        <f t="shared" si="50"/>
        <v/>
      </c>
    </row>
    <row r="1082" spans="1:9" x14ac:dyDescent="0.45">
      <c r="A1082" s="45" t="str">
        <f t="shared" si="51"/>
        <v/>
      </c>
      <c r="B1082" s="46" t="str">
        <f>IF(顧客!B1080&lt;&gt;"",顧客!B1080,"")</f>
        <v/>
      </c>
      <c r="C1082" s="48" t="str">
        <f>IF(顧客!C1080&lt;&gt;0,顧客!C1080,"")</f>
        <v/>
      </c>
      <c r="D1082" s="47" t="str">
        <f>IF(顧客!E1080&lt;&gt;0,顧客!E1080,"")</f>
        <v/>
      </c>
      <c r="E1082" s="47" t="str">
        <f>IF(顧客!F1080&lt;&gt;0,顧客!F1080,"")</f>
        <v/>
      </c>
      <c r="F1082" s="49" t="str">
        <f>IF(D1082="","",SUMIF(見積D!ナンバーD,$D1082,見積D!見積数D))</f>
        <v/>
      </c>
      <c r="G1082" s="49" t="str">
        <f>IF(D1082="","",SUMIF(実績D!ナンバー13D,$D1082,実績D!見積数13D))</f>
        <v/>
      </c>
      <c r="H1082" s="51" t="str">
        <f t="shared" si="52"/>
        <v/>
      </c>
      <c r="I1082" t="str">
        <f t="shared" si="50"/>
        <v/>
      </c>
    </row>
    <row r="1083" spans="1:9" x14ac:dyDescent="0.45">
      <c r="A1083" s="45" t="str">
        <f t="shared" si="51"/>
        <v/>
      </c>
      <c r="B1083" s="46" t="str">
        <f>IF(顧客!B1081&lt;&gt;"",顧客!B1081,"")</f>
        <v/>
      </c>
      <c r="C1083" s="48" t="str">
        <f>IF(顧客!C1081&lt;&gt;0,顧客!C1081,"")</f>
        <v/>
      </c>
      <c r="D1083" s="47" t="str">
        <f>IF(顧客!E1081&lt;&gt;0,顧客!E1081,"")</f>
        <v/>
      </c>
      <c r="E1083" s="47" t="str">
        <f>IF(顧客!F1081&lt;&gt;0,顧客!F1081,"")</f>
        <v/>
      </c>
      <c r="F1083" s="49" t="str">
        <f>IF(D1083="","",SUMIF(見積D!ナンバーD,$D1083,見積D!見積数D))</f>
        <v/>
      </c>
      <c r="G1083" s="49" t="str">
        <f>IF(D1083="","",SUMIF(実績D!ナンバー13D,$D1083,実績D!見積数13D))</f>
        <v/>
      </c>
      <c r="H1083" s="51" t="str">
        <f t="shared" si="52"/>
        <v/>
      </c>
      <c r="I1083" t="str">
        <f t="shared" si="50"/>
        <v/>
      </c>
    </row>
    <row r="1084" spans="1:9" x14ac:dyDescent="0.45">
      <c r="A1084" s="45" t="str">
        <f t="shared" si="51"/>
        <v/>
      </c>
      <c r="B1084" s="46" t="str">
        <f>IF(顧客!B1082&lt;&gt;"",顧客!B1082,"")</f>
        <v/>
      </c>
      <c r="C1084" s="48" t="str">
        <f>IF(顧客!C1082&lt;&gt;0,顧客!C1082,"")</f>
        <v/>
      </c>
      <c r="D1084" s="47" t="str">
        <f>IF(顧客!E1082&lt;&gt;0,顧客!E1082,"")</f>
        <v/>
      </c>
      <c r="E1084" s="47" t="str">
        <f>IF(顧客!F1082&lt;&gt;0,顧客!F1082,"")</f>
        <v/>
      </c>
      <c r="F1084" s="49" t="str">
        <f>IF(D1084="","",SUMIF(見積D!ナンバーD,$D1084,見積D!見積数D))</f>
        <v/>
      </c>
      <c r="G1084" s="49" t="str">
        <f>IF(D1084="","",SUMIF(実績D!ナンバー13D,$D1084,実績D!見積数13D))</f>
        <v/>
      </c>
      <c r="H1084" s="51" t="str">
        <f t="shared" si="52"/>
        <v/>
      </c>
      <c r="I1084" t="str">
        <f t="shared" si="50"/>
        <v/>
      </c>
    </row>
    <row r="1085" spans="1:9" x14ac:dyDescent="0.45">
      <c r="A1085" s="45" t="str">
        <f t="shared" si="51"/>
        <v/>
      </c>
      <c r="B1085" s="46" t="str">
        <f>IF(顧客!B1083&lt;&gt;"",顧客!B1083,"")</f>
        <v/>
      </c>
      <c r="C1085" s="48" t="str">
        <f>IF(顧客!C1083&lt;&gt;0,顧客!C1083,"")</f>
        <v/>
      </c>
      <c r="D1085" s="47" t="str">
        <f>IF(顧客!E1083&lt;&gt;0,顧客!E1083,"")</f>
        <v/>
      </c>
      <c r="E1085" s="47" t="str">
        <f>IF(顧客!F1083&lt;&gt;0,顧客!F1083,"")</f>
        <v/>
      </c>
      <c r="F1085" s="49" t="str">
        <f>IF(D1085="","",SUMIF(見積D!ナンバーD,$D1085,見積D!見積数D))</f>
        <v/>
      </c>
      <c r="G1085" s="49" t="str">
        <f>IF(D1085="","",SUMIF(実績D!ナンバー13D,$D1085,実績D!見積数13D))</f>
        <v/>
      </c>
      <c r="H1085" s="51" t="str">
        <f t="shared" si="52"/>
        <v/>
      </c>
      <c r="I1085" t="str">
        <f t="shared" si="50"/>
        <v/>
      </c>
    </row>
    <row r="1086" spans="1:9" x14ac:dyDescent="0.45">
      <c r="A1086" s="45" t="str">
        <f t="shared" si="51"/>
        <v/>
      </c>
      <c r="B1086" s="46" t="str">
        <f>IF(顧客!B1084&lt;&gt;"",顧客!B1084,"")</f>
        <v/>
      </c>
      <c r="C1086" s="48" t="str">
        <f>IF(顧客!C1084&lt;&gt;0,顧客!C1084,"")</f>
        <v/>
      </c>
      <c r="D1086" s="47" t="str">
        <f>IF(顧客!E1084&lt;&gt;0,顧客!E1084,"")</f>
        <v/>
      </c>
      <c r="E1086" s="47" t="str">
        <f>IF(顧客!F1084&lt;&gt;0,顧客!F1084,"")</f>
        <v/>
      </c>
      <c r="F1086" s="49" t="str">
        <f>IF(D1086="","",SUMIF(見積D!ナンバーD,$D1086,見積D!見積数D))</f>
        <v/>
      </c>
      <c r="G1086" s="49" t="str">
        <f>IF(D1086="","",SUMIF(実績D!ナンバー13D,$D1086,実績D!見積数13D))</f>
        <v/>
      </c>
      <c r="H1086" s="51" t="str">
        <f t="shared" si="52"/>
        <v/>
      </c>
      <c r="I1086" t="str">
        <f t="shared" si="50"/>
        <v/>
      </c>
    </row>
    <row r="1087" spans="1:9" x14ac:dyDescent="0.45">
      <c r="A1087" s="45" t="str">
        <f t="shared" si="51"/>
        <v/>
      </c>
      <c r="B1087" s="46" t="str">
        <f>IF(顧客!B1085&lt;&gt;"",顧客!B1085,"")</f>
        <v/>
      </c>
      <c r="C1087" s="48" t="str">
        <f>IF(顧客!C1085&lt;&gt;0,顧客!C1085,"")</f>
        <v/>
      </c>
      <c r="D1087" s="47" t="str">
        <f>IF(顧客!E1085&lt;&gt;0,顧客!E1085,"")</f>
        <v/>
      </c>
      <c r="E1087" s="47" t="str">
        <f>IF(顧客!F1085&lt;&gt;0,顧客!F1085,"")</f>
        <v/>
      </c>
      <c r="F1087" s="49" t="str">
        <f>IF(D1087="","",SUMIF(見積D!ナンバーD,$D1087,見積D!見積数D))</f>
        <v/>
      </c>
      <c r="G1087" s="49" t="str">
        <f>IF(D1087="","",SUMIF(実績D!ナンバー13D,$D1087,実績D!見積数13D))</f>
        <v/>
      </c>
      <c r="H1087" s="51" t="str">
        <f t="shared" si="52"/>
        <v/>
      </c>
      <c r="I1087" t="str">
        <f t="shared" si="50"/>
        <v/>
      </c>
    </row>
    <row r="1088" spans="1:9" x14ac:dyDescent="0.45">
      <c r="A1088" s="45" t="str">
        <f t="shared" si="51"/>
        <v/>
      </c>
      <c r="B1088" s="46" t="str">
        <f>IF(顧客!B1086&lt;&gt;"",顧客!B1086,"")</f>
        <v/>
      </c>
      <c r="C1088" s="48" t="str">
        <f>IF(顧客!C1086&lt;&gt;0,顧客!C1086,"")</f>
        <v/>
      </c>
      <c r="D1088" s="47" t="str">
        <f>IF(顧客!E1086&lt;&gt;0,顧客!E1086,"")</f>
        <v/>
      </c>
      <c r="E1088" s="47" t="str">
        <f>IF(顧客!F1086&lt;&gt;0,顧客!F1086,"")</f>
        <v/>
      </c>
      <c r="F1088" s="49" t="str">
        <f>IF(D1088="","",SUMIF(見積D!ナンバーD,$D1088,見積D!見積数D))</f>
        <v/>
      </c>
      <c r="G1088" s="49" t="str">
        <f>IF(D1088="","",SUMIF(実績D!ナンバー13D,$D1088,実績D!見積数13D))</f>
        <v/>
      </c>
      <c r="H1088" s="51" t="str">
        <f t="shared" si="52"/>
        <v/>
      </c>
      <c r="I1088" t="str">
        <f t="shared" si="50"/>
        <v/>
      </c>
    </row>
    <row r="1089" spans="1:9" x14ac:dyDescent="0.45">
      <c r="A1089" s="45" t="str">
        <f t="shared" si="51"/>
        <v/>
      </c>
      <c r="B1089" s="46" t="str">
        <f>IF(顧客!B1087&lt;&gt;"",顧客!B1087,"")</f>
        <v/>
      </c>
      <c r="C1089" s="48" t="str">
        <f>IF(顧客!C1087&lt;&gt;0,顧客!C1087,"")</f>
        <v/>
      </c>
      <c r="D1089" s="47" t="str">
        <f>IF(顧客!E1087&lt;&gt;0,顧客!E1087,"")</f>
        <v/>
      </c>
      <c r="E1089" s="47" t="str">
        <f>IF(顧客!F1087&lt;&gt;0,顧客!F1087,"")</f>
        <v/>
      </c>
      <c r="F1089" s="49" t="str">
        <f>IF(D1089="","",SUMIF(見積D!ナンバーD,$D1089,見積D!見積数D))</f>
        <v/>
      </c>
      <c r="G1089" s="49" t="str">
        <f>IF(D1089="","",SUMIF(実績D!ナンバー13D,$D1089,実績D!見積数13D))</f>
        <v/>
      </c>
      <c r="H1089" s="51" t="str">
        <f t="shared" si="52"/>
        <v/>
      </c>
      <c r="I1089" t="str">
        <f t="shared" si="50"/>
        <v/>
      </c>
    </row>
    <row r="1090" spans="1:9" x14ac:dyDescent="0.45">
      <c r="A1090" s="45" t="str">
        <f t="shared" si="51"/>
        <v/>
      </c>
      <c r="B1090" s="46" t="str">
        <f>IF(顧客!B1088&lt;&gt;"",顧客!B1088,"")</f>
        <v/>
      </c>
      <c r="C1090" s="48" t="str">
        <f>IF(顧客!C1088&lt;&gt;0,顧客!C1088,"")</f>
        <v/>
      </c>
      <c r="D1090" s="47" t="str">
        <f>IF(顧客!E1088&lt;&gt;0,顧客!E1088,"")</f>
        <v/>
      </c>
      <c r="E1090" s="47" t="str">
        <f>IF(顧客!F1088&lt;&gt;0,顧客!F1088,"")</f>
        <v/>
      </c>
      <c r="F1090" s="49" t="str">
        <f>IF(D1090="","",SUMIF(見積D!ナンバーD,$D1090,見積D!見積数D))</f>
        <v/>
      </c>
      <c r="G1090" s="49" t="str">
        <f>IF(D1090="","",SUMIF(実績D!ナンバー13D,$D1090,実績D!見積数13D))</f>
        <v/>
      </c>
      <c r="H1090" s="51" t="str">
        <f t="shared" si="52"/>
        <v/>
      </c>
      <c r="I1090" t="str">
        <f t="shared" si="50"/>
        <v/>
      </c>
    </row>
    <row r="1091" spans="1:9" x14ac:dyDescent="0.45">
      <c r="A1091" s="45" t="str">
        <f t="shared" si="51"/>
        <v/>
      </c>
      <c r="B1091" s="46" t="str">
        <f>IF(顧客!B1089&lt;&gt;"",顧客!B1089,"")</f>
        <v/>
      </c>
      <c r="C1091" s="48" t="str">
        <f>IF(顧客!C1089&lt;&gt;0,顧客!C1089,"")</f>
        <v/>
      </c>
      <c r="D1091" s="47" t="str">
        <f>IF(顧客!E1089&lt;&gt;0,顧客!E1089,"")</f>
        <v/>
      </c>
      <c r="E1091" s="47" t="str">
        <f>IF(顧客!F1089&lt;&gt;0,顧客!F1089,"")</f>
        <v/>
      </c>
      <c r="F1091" s="49" t="str">
        <f>IF(D1091="","",SUMIF(見積D!ナンバーD,$D1091,見積D!見積数D))</f>
        <v/>
      </c>
      <c r="G1091" s="49" t="str">
        <f>IF(D1091="","",SUMIF(実績D!ナンバー13D,$D1091,実績D!見積数13D))</f>
        <v/>
      </c>
      <c r="H1091" s="51" t="str">
        <f t="shared" si="52"/>
        <v/>
      </c>
      <c r="I1091" t="str">
        <f t="shared" si="50"/>
        <v/>
      </c>
    </row>
    <row r="1092" spans="1:9" x14ac:dyDescent="0.45">
      <c r="A1092" s="45" t="str">
        <f t="shared" si="51"/>
        <v/>
      </c>
      <c r="B1092" s="46" t="str">
        <f>IF(顧客!B1090&lt;&gt;"",顧客!B1090,"")</f>
        <v/>
      </c>
      <c r="C1092" s="48" t="str">
        <f>IF(顧客!C1090&lt;&gt;0,顧客!C1090,"")</f>
        <v/>
      </c>
      <c r="D1092" s="47" t="str">
        <f>IF(顧客!E1090&lt;&gt;0,顧客!E1090,"")</f>
        <v/>
      </c>
      <c r="E1092" s="47" t="str">
        <f>IF(顧客!F1090&lt;&gt;0,顧客!F1090,"")</f>
        <v/>
      </c>
      <c r="F1092" s="49" t="str">
        <f>IF(D1092="","",SUMIF(見積D!ナンバーD,$D1092,見積D!見積数D))</f>
        <v/>
      </c>
      <c r="G1092" s="49" t="str">
        <f>IF(D1092="","",SUMIF(実績D!ナンバー13D,$D1092,実績D!見積数13D))</f>
        <v/>
      </c>
      <c r="H1092" s="51" t="str">
        <f t="shared" si="52"/>
        <v/>
      </c>
      <c r="I1092" t="str">
        <f t="shared" si="50"/>
        <v/>
      </c>
    </row>
    <row r="1093" spans="1:9" x14ac:dyDescent="0.45">
      <c r="A1093" s="45" t="str">
        <f t="shared" si="51"/>
        <v/>
      </c>
      <c r="B1093" s="46" t="str">
        <f>IF(顧客!B1091&lt;&gt;"",顧客!B1091,"")</f>
        <v/>
      </c>
      <c r="C1093" s="48" t="str">
        <f>IF(顧客!C1091&lt;&gt;0,顧客!C1091,"")</f>
        <v/>
      </c>
      <c r="D1093" s="47" t="str">
        <f>IF(顧客!E1091&lt;&gt;0,顧客!E1091,"")</f>
        <v/>
      </c>
      <c r="E1093" s="47" t="str">
        <f>IF(顧客!F1091&lt;&gt;0,顧客!F1091,"")</f>
        <v/>
      </c>
      <c r="F1093" s="49" t="str">
        <f>IF(D1093="","",SUMIF(見積D!ナンバーD,$D1093,見積D!見積数D))</f>
        <v/>
      </c>
      <c r="G1093" s="49" t="str">
        <f>IF(D1093="","",SUMIF(実績D!ナンバー13D,$D1093,実績D!見積数13D))</f>
        <v/>
      </c>
      <c r="H1093" s="51" t="str">
        <f t="shared" si="52"/>
        <v/>
      </c>
      <c r="I1093" t="str">
        <f t="shared" ref="I1093:I1156" si="53">IF(G1093="","",IF(G1093&gt;=12,"sa",IF(G1093&gt;=6,"aa",IF(G1093&gt;=2,"ba",IF(G1093=1,"ca","")))))</f>
        <v/>
      </c>
    </row>
    <row r="1094" spans="1:9" x14ac:dyDescent="0.45">
      <c r="A1094" s="45" t="str">
        <f t="shared" si="51"/>
        <v/>
      </c>
      <c r="B1094" s="46" t="str">
        <f>IF(顧客!B1092&lt;&gt;"",顧客!B1092,"")</f>
        <v/>
      </c>
      <c r="C1094" s="48" t="str">
        <f>IF(顧客!C1092&lt;&gt;0,顧客!C1092,"")</f>
        <v/>
      </c>
      <c r="D1094" s="47" t="str">
        <f>IF(顧客!E1092&lt;&gt;0,顧客!E1092,"")</f>
        <v/>
      </c>
      <c r="E1094" s="47" t="str">
        <f>IF(顧客!F1092&lt;&gt;0,顧客!F1092,"")</f>
        <v/>
      </c>
      <c r="F1094" s="49" t="str">
        <f>IF(D1094="","",SUMIF(見積D!ナンバーD,$D1094,見積D!見積数D))</f>
        <v/>
      </c>
      <c r="G1094" s="49" t="str">
        <f>IF(D1094="","",SUMIF(実績D!ナンバー13D,$D1094,実績D!見積数13D))</f>
        <v/>
      </c>
      <c r="H1094" s="51" t="str">
        <f t="shared" si="52"/>
        <v/>
      </c>
      <c r="I1094" t="str">
        <f t="shared" si="53"/>
        <v/>
      </c>
    </row>
    <row r="1095" spans="1:9" x14ac:dyDescent="0.45">
      <c r="A1095" s="45" t="str">
        <f t="shared" si="51"/>
        <v/>
      </c>
      <c r="B1095" s="46" t="str">
        <f>IF(顧客!B1093&lt;&gt;"",顧客!B1093,"")</f>
        <v/>
      </c>
      <c r="C1095" s="48" t="str">
        <f>IF(顧客!C1093&lt;&gt;0,顧客!C1093,"")</f>
        <v/>
      </c>
      <c r="D1095" s="47" t="str">
        <f>IF(顧客!E1093&lt;&gt;0,顧客!E1093,"")</f>
        <v/>
      </c>
      <c r="E1095" s="47" t="str">
        <f>IF(顧客!F1093&lt;&gt;0,顧客!F1093,"")</f>
        <v/>
      </c>
      <c r="F1095" s="49" t="str">
        <f>IF(D1095="","",SUMIF(見積D!ナンバーD,$D1095,見積D!見積数D))</f>
        <v/>
      </c>
      <c r="G1095" s="49" t="str">
        <f>IF(D1095="","",SUMIF(実績D!ナンバー13D,$D1095,実績D!見積数13D))</f>
        <v/>
      </c>
      <c r="H1095" s="51" t="str">
        <f t="shared" si="52"/>
        <v/>
      </c>
      <c r="I1095" t="str">
        <f t="shared" si="53"/>
        <v/>
      </c>
    </row>
    <row r="1096" spans="1:9" x14ac:dyDescent="0.45">
      <c r="A1096" s="45" t="str">
        <f t="shared" si="51"/>
        <v/>
      </c>
      <c r="B1096" s="46" t="str">
        <f>IF(顧客!B1094&lt;&gt;"",顧客!B1094,"")</f>
        <v/>
      </c>
      <c r="C1096" s="48" t="str">
        <f>IF(顧客!C1094&lt;&gt;0,顧客!C1094,"")</f>
        <v/>
      </c>
      <c r="D1096" s="47" t="str">
        <f>IF(顧客!E1094&lt;&gt;0,顧客!E1094,"")</f>
        <v/>
      </c>
      <c r="E1096" s="47" t="str">
        <f>IF(顧客!F1094&lt;&gt;0,顧客!F1094,"")</f>
        <v/>
      </c>
      <c r="F1096" s="49" t="str">
        <f>IF(D1096="","",SUMIF(見積D!ナンバーD,$D1096,見積D!見積数D))</f>
        <v/>
      </c>
      <c r="G1096" s="49" t="str">
        <f>IF(D1096="","",SUMIF(実績D!ナンバー13D,$D1096,実績D!見積数13D))</f>
        <v/>
      </c>
      <c r="H1096" s="51" t="str">
        <f t="shared" si="52"/>
        <v/>
      </c>
      <c r="I1096" t="str">
        <f t="shared" si="53"/>
        <v/>
      </c>
    </row>
    <row r="1097" spans="1:9" x14ac:dyDescent="0.45">
      <c r="A1097" s="45" t="str">
        <f t="shared" si="51"/>
        <v/>
      </c>
      <c r="B1097" s="46" t="str">
        <f>IF(顧客!B1095&lt;&gt;"",顧客!B1095,"")</f>
        <v/>
      </c>
      <c r="C1097" s="48" t="str">
        <f>IF(顧客!C1095&lt;&gt;0,顧客!C1095,"")</f>
        <v/>
      </c>
      <c r="D1097" s="47" t="str">
        <f>IF(顧客!E1095&lt;&gt;0,顧客!E1095,"")</f>
        <v/>
      </c>
      <c r="E1097" s="47" t="str">
        <f>IF(顧客!F1095&lt;&gt;0,顧客!F1095,"")</f>
        <v/>
      </c>
      <c r="F1097" s="49" t="str">
        <f>IF(D1097="","",SUMIF(見積D!ナンバーD,$D1097,見積D!見積数D))</f>
        <v/>
      </c>
      <c r="G1097" s="49" t="str">
        <f>IF(D1097="","",SUMIF(実績D!ナンバー13D,$D1097,実績D!見積数13D))</f>
        <v/>
      </c>
      <c r="H1097" s="51" t="str">
        <f t="shared" si="52"/>
        <v/>
      </c>
      <c r="I1097" t="str">
        <f t="shared" si="53"/>
        <v/>
      </c>
    </row>
    <row r="1098" spans="1:9" x14ac:dyDescent="0.45">
      <c r="A1098" s="45" t="str">
        <f t="shared" si="51"/>
        <v/>
      </c>
      <c r="B1098" s="46" t="str">
        <f>IF(顧客!B1096&lt;&gt;"",顧客!B1096,"")</f>
        <v/>
      </c>
      <c r="C1098" s="48" t="str">
        <f>IF(顧客!C1096&lt;&gt;0,顧客!C1096,"")</f>
        <v/>
      </c>
      <c r="D1098" s="47" t="str">
        <f>IF(顧客!E1096&lt;&gt;0,顧客!E1096,"")</f>
        <v/>
      </c>
      <c r="E1098" s="47" t="str">
        <f>IF(顧客!F1096&lt;&gt;0,顧客!F1096,"")</f>
        <v/>
      </c>
      <c r="F1098" s="49" t="str">
        <f>IF(D1098="","",SUMIF(見積D!ナンバーD,$D1098,見積D!見積数D))</f>
        <v/>
      </c>
      <c r="G1098" s="49" t="str">
        <f>IF(D1098="","",SUMIF(実績D!ナンバー13D,$D1098,実績D!見積数13D))</f>
        <v/>
      </c>
      <c r="H1098" s="51" t="str">
        <f t="shared" si="52"/>
        <v/>
      </c>
      <c r="I1098" t="str">
        <f t="shared" si="53"/>
        <v/>
      </c>
    </row>
    <row r="1099" spans="1:9" x14ac:dyDescent="0.45">
      <c r="A1099" s="45" t="str">
        <f t="shared" si="51"/>
        <v/>
      </c>
      <c r="B1099" s="46" t="str">
        <f>IF(顧客!B1097&lt;&gt;"",顧客!B1097,"")</f>
        <v/>
      </c>
      <c r="C1099" s="48" t="str">
        <f>IF(顧客!C1097&lt;&gt;0,顧客!C1097,"")</f>
        <v/>
      </c>
      <c r="D1099" s="47" t="str">
        <f>IF(顧客!E1097&lt;&gt;0,顧客!E1097,"")</f>
        <v/>
      </c>
      <c r="E1099" s="47" t="str">
        <f>IF(顧客!F1097&lt;&gt;0,顧客!F1097,"")</f>
        <v/>
      </c>
      <c r="F1099" s="49" t="str">
        <f>IF(D1099="","",SUMIF(見積D!ナンバーD,$D1099,見積D!見積数D))</f>
        <v/>
      </c>
      <c r="G1099" s="49" t="str">
        <f>IF(D1099="","",SUMIF(実績D!ナンバー13D,$D1099,実績D!見積数13D))</f>
        <v/>
      </c>
      <c r="H1099" s="51" t="str">
        <f t="shared" si="52"/>
        <v/>
      </c>
      <c r="I1099" t="str">
        <f t="shared" si="53"/>
        <v/>
      </c>
    </row>
    <row r="1100" spans="1:9" x14ac:dyDescent="0.45">
      <c r="A1100" s="45" t="str">
        <f t="shared" si="51"/>
        <v/>
      </c>
      <c r="B1100" s="46" t="str">
        <f>IF(顧客!B1098&lt;&gt;"",顧客!B1098,"")</f>
        <v/>
      </c>
      <c r="C1100" s="48" t="str">
        <f>IF(顧客!C1098&lt;&gt;0,顧客!C1098,"")</f>
        <v/>
      </c>
      <c r="D1100" s="47" t="str">
        <f>IF(顧客!E1098&lt;&gt;0,顧客!E1098,"")</f>
        <v/>
      </c>
      <c r="E1100" s="47" t="str">
        <f>IF(顧客!F1098&lt;&gt;0,顧客!F1098,"")</f>
        <v/>
      </c>
      <c r="F1100" s="49" t="str">
        <f>IF(D1100="","",SUMIF(見積D!ナンバーD,$D1100,見積D!見積数D))</f>
        <v/>
      </c>
      <c r="G1100" s="49" t="str">
        <f>IF(D1100="","",SUMIF(実績D!ナンバー13D,$D1100,実績D!見積数13D))</f>
        <v/>
      </c>
      <c r="H1100" s="51" t="str">
        <f t="shared" si="52"/>
        <v/>
      </c>
      <c r="I1100" t="str">
        <f t="shared" si="53"/>
        <v/>
      </c>
    </row>
    <row r="1101" spans="1:9" x14ac:dyDescent="0.45">
      <c r="A1101" s="45" t="str">
        <f t="shared" si="51"/>
        <v/>
      </c>
      <c r="B1101" s="46" t="str">
        <f>IF(顧客!B1099&lt;&gt;"",顧客!B1099,"")</f>
        <v/>
      </c>
      <c r="C1101" s="48" t="str">
        <f>IF(顧客!C1099&lt;&gt;0,顧客!C1099,"")</f>
        <v/>
      </c>
      <c r="D1101" s="47" t="str">
        <f>IF(顧客!E1099&lt;&gt;0,顧客!E1099,"")</f>
        <v/>
      </c>
      <c r="E1101" s="47" t="str">
        <f>IF(顧客!F1099&lt;&gt;0,顧客!F1099,"")</f>
        <v/>
      </c>
      <c r="F1101" s="49" t="str">
        <f>IF(D1101="","",SUMIF(見積D!ナンバーD,$D1101,見積D!見積数D))</f>
        <v/>
      </c>
      <c r="G1101" s="49" t="str">
        <f>IF(D1101="","",SUMIF(実績D!ナンバー13D,$D1101,実績D!見積数13D))</f>
        <v/>
      </c>
      <c r="H1101" s="51" t="str">
        <f t="shared" si="52"/>
        <v/>
      </c>
      <c r="I1101" t="str">
        <f t="shared" si="53"/>
        <v/>
      </c>
    </row>
    <row r="1102" spans="1:9" x14ac:dyDescent="0.45">
      <c r="A1102" s="45" t="str">
        <f t="shared" si="51"/>
        <v/>
      </c>
      <c r="B1102" s="46" t="str">
        <f>IF(顧客!B1100&lt;&gt;"",顧客!B1100,"")</f>
        <v/>
      </c>
      <c r="C1102" s="48" t="str">
        <f>IF(顧客!C1100&lt;&gt;0,顧客!C1100,"")</f>
        <v/>
      </c>
      <c r="D1102" s="47" t="str">
        <f>IF(顧客!E1100&lt;&gt;0,顧客!E1100,"")</f>
        <v/>
      </c>
      <c r="E1102" s="47" t="str">
        <f>IF(顧客!F1100&lt;&gt;0,顧客!F1100,"")</f>
        <v/>
      </c>
      <c r="F1102" s="49" t="str">
        <f>IF(D1102="","",SUMIF(見積D!ナンバーD,$D1102,見積D!見積数D))</f>
        <v/>
      </c>
      <c r="G1102" s="49" t="str">
        <f>IF(D1102="","",SUMIF(実績D!ナンバー13D,$D1102,実績D!見積数13D))</f>
        <v/>
      </c>
      <c r="H1102" s="51" t="str">
        <f t="shared" si="52"/>
        <v/>
      </c>
      <c r="I1102" t="str">
        <f t="shared" si="53"/>
        <v/>
      </c>
    </row>
    <row r="1103" spans="1:9" x14ac:dyDescent="0.45">
      <c r="A1103" s="45" t="str">
        <f t="shared" si="51"/>
        <v/>
      </c>
      <c r="B1103" s="46" t="str">
        <f>IF(顧客!B1101&lt;&gt;"",顧客!B1101,"")</f>
        <v/>
      </c>
      <c r="C1103" s="48" t="str">
        <f>IF(顧客!C1101&lt;&gt;0,顧客!C1101,"")</f>
        <v/>
      </c>
      <c r="D1103" s="47" t="str">
        <f>IF(顧客!E1101&lt;&gt;0,顧客!E1101,"")</f>
        <v/>
      </c>
      <c r="E1103" s="47" t="str">
        <f>IF(顧客!F1101&lt;&gt;0,顧客!F1101,"")</f>
        <v/>
      </c>
      <c r="F1103" s="49" t="str">
        <f>IF(D1103="","",SUMIF(見積D!ナンバーD,$D1103,見積D!見積数D))</f>
        <v/>
      </c>
      <c r="G1103" s="49" t="str">
        <f>IF(D1103="","",SUMIF(実績D!ナンバー13D,$D1103,実績D!見積数13D))</f>
        <v/>
      </c>
      <c r="H1103" s="51" t="str">
        <f t="shared" si="52"/>
        <v/>
      </c>
      <c r="I1103" t="str">
        <f t="shared" si="53"/>
        <v/>
      </c>
    </row>
    <row r="1104" spans="1:9" x14ac:dyDescent="0.45">
      <c r="A1104" s="45" t="str">
        <f t="shared" si="51"/>
        <v/>
      </c>
      <c r="B1104" s="46" t="str">
        <f>IF(顧客!B1102&lt;&gt;"",顧客!B1102,"")</f>
        <v/>
      </c>
      <c r="C1104" s="48" t="str">
        <f>IF(顧客!C1102&lt;&gt;0,顧客!C1102,"")</f>
        <v/>
      </c>
      <c r="D1104" s="47" t="str">
        <f>IF(顧客!E1102&lt;&gt;0,顧客!E1102,"")</f>
        <v/>
      </c>
      <c r="E1104" s="47" t="str">
        <f>IF(顧客!F1102&lt;&gt;0,顧客!F1102,"")</f>
        <v/>
      </c>
      <c r="F1104" s="49" t="str">
        <f>IF(D1104="","",SUMIF(見積D!ナンバーD,$D1104,見積D!見積数D))</f>
        <v/>
      </c>
      <c r="G1104" s="49" t="str">
        <f>IF(D1104="","",SUMIF(実績D!ナンバー13D,$D1104,実績D!見積数13D))</f>
        <v/>
      </c>
      <c r="H1104" s="51" t="str">
        <f t="shared" si="52"/>
        <v/>
      </c>
      <c r="I1104" t="str">
        <f t="shared" si="53"/>
        <v/>
      </c>
    </row>
    <row r="1105" spans="1:9" x14ac:dyDescent="0.45">
      <c r="A1105" s="45" t="str">
        <f t="shared" si="51"/>
        <v/>
      </c>
      <c r="B1105" s="46" t="str">
        <f>IF(顧客!B1103&lt;&gt;"",顧客!B1103,"")</f>
        <v/>
      </c>
      <c r="C1105" s="48" t="str">
        <f>IF(顧客!C1103&lt;&gt;0,顧客!C1103,"")</f>
        <v/>
      </c>
      <c r="D1105" s="47" t="str">
        <f>IF(顧客!E1103&lt;&gt;0,顧客!E1103,"")</f>
        <v/>
      </c>
      <c r="E1105" s="47" t="str">
        <f>IF(顧客!F1103&lt;&gt;0,顧客!F1103,"")</f>
        <v/>
      </c>
      <c r="F1105" s="49" t="str">
        <f>IF(D1105="","",SUMIF(見積D!ナンバーD,$D1105,見積D!見積数D))</f>
        <v/>
      </c>
      <c r="G1105" s="49" t="str">
        <f>IF(D1105="","",SUMIF(実績D!ナンバー13D,$D1105,実績D!見積数13D))</f>
        <v/>
      </c>
      <c r="H1105" s="51" t="str">
        <f t="shared" si="52"/>
        <v/>
      </c>
      <c r="I1105" t="str">
        <f t="shared" si="53"/>
        <v/>
      </c>
    </row>
    <row r="1106" spans="1:9" x14ac:dyDescent="0.45">
      <c r="A1106" s="45" t="str">
        <f t="shared" si="51"/>
        <v/>
      </c>
      <c r="B1106" s="46" t="str">
        <f>IF(顧客!B1104&lt;&gt;"",顧客!B1104,"")</f>
        <v/>
      </c>
      <c r="C1106" s="48" t="str">
        <f>IF(顧客!C1104&lt;&gt;0,顧客!C1104,"")</f>
        <v/>
      </c>
      <c r="D1106" s="47" t="str">
        <f>IF(顧客!E1104&lt;&gt;0,顧客!E1104,"")</f>
        <v/>
      </c>
      <c r="E1106" s="47" t="str">
        <f>IF(顧客!F1104&lt;&gt;0,顧客!F1104,"")</f>
        <v/>
      </c>
      <c r="F1106" s="49" t="str">
        <f>IF(D1106="","",SUMIF(見積D!ナンバーD,$D1106,見積D!見積数D))</f>
        <v/>
      </c>
      <c r="G1106" s="49" t="str">
        <f>IF(D1106="","",SUMIF(実績D!ナンバー13D,$D1106,実績D!見積数13D))</f>
        <v/>
      </c>
      <c r="H1106" s="51" t="str">
        <f t="shared" si="52"/>
        <v/>
      </c>
      <c r="I1106" t="str">
        <f t="shared" si="53"/>
        <v/>
      </c>
    </row>
    <row r="1107" spans="1:9" x14ac:dyDescent="0.45">
      <c r="A1107" s="45" t="str">
        <f t="shared" si="51"/>
        <v/>
      </c>
      <c r="B1107" s="46" t="str">
        <f>IF(顧客!B1105&lt;&gt;"",顧客!B1105,"")</f>
        <v/>
      </c>
      <c r="C1107" s="48" t="str">
        <f>IF(顧客!C1105&lt;&gt;0,顧客!C1105,"")</f>
        <v/>
      </c>
      <c r="D1107" s="47" t="str">
        <f>IF(顧客!E1105&lt;&gt;0,顧客!E1105,"")</f>
        <v/>
      </c>
      <c r="E1107" s="47" t="str">
        <f>IF(顧客!F1105&lt;&gt;0,顧客!F1105,"")</f>
        <v/>
      </c>
      <c r="F1107" s="49" t="str">
        <f>IF(D1107="","",SUMIF(見積D!ナンバーD,$D1107,見積D!見積数D))</f>
        <v/>
      </c>
      <c r="G1107" s="49" t="str">
        <f>IF(D1107="","",SUMIF(実績D!ナンバー13D,$D1107,実績D!見積数13D))</f>
        <v/>
      </c>
      <c r="H1107" s="51" t="str">
        <f t="shared" si="52"/>
        <v/>
      </c>
      <c r="I1107" t="str">
        <f t="shared" si="53"/>
        <v/>
      </c>
    </row>
    <row r="1108" spans="1:9" x14ac:dyDescent="0.45">
      <c r="A1108" s="45" t="str">
        <f t="shared" si="51"/>
        <v/>
      </c>
      <c r="B1108" s="46" t="str">
        <f>IF(顧客!B1106&lt;&gt;"",顧客!B1106,"")</f>
        <v/>
      </c>
      <c r="C1108" s="48" t="str">
        <f>IF(顧客!C1106&lt;&gt;0,顧客!C1106,"")</f>
        <v/>
      </c>
      <c r="D1108" s="47" t="str">
        <f>IF(顧客!E1106&lt;&gt;0,顧客!E1106,"")</f>
        <v/>
      </c>
      <c r="E1108" s="47" t="str">
        <f>IF(顧客!F1106&lt;&gt;0,顧客!F1106,"")</f>
        <v/>
      </c>
      <c r="F1108" s="49" t="str">
        <f>IF(D1108="","",SUMIF(見積D!ナンバーD,$D1108,見積D!見積数D))</f>
        <v/>
      </c>
      <c r="G1108" s="49" t="str">
        <f>IF(D1108="","",SUMIF(実績D!ナンバー13D,$D1108,実績D!見積数13D))</f>
        <v/>
      </c>
      <c r="H1108" s="51" t="str">
        <f t="shared" si="52"/>
        <v/>
      </c>
      <c r="I1108" t="str">
        <f t="shared" si="53"/>
        <v/>
      </c>
    </row>
    <row r="1109" spans="1:9" x14ac:dyDescent="0.45">
      <c r="A1109" s="45" t="str">
        <f t="shared" si="51"/>
        <v/>
      </c>
      <c r="B1109" s="46" t="str">
        <f>IF(顧客!B1107&lt;&gt;"",顧客!B1107,"")</f>
        <v/>
      </c>
      <c r="C1109" s="48" t="str">
        <f>IF(顧客!C1107&lt;&gt;0,顧客!C1107,"")</f>
        <v/>
      </c>
      <c r="D1109" s="47" t="str">
        <f>IF(顧客!E1107&lt;&gt;0,顧客!E1107,"")</f>
        <v/>
      </c>
      <c r="E1109" s="47" t="str">
        <f>IF(顧客!F1107&lt;&gt;0,顧客!F1107,"")</f>
        <v/>
      </c>
      <c r="F1109" s="49" t="str">
        <f>IF(D1109="","",SUMIF(見積D!ナンバーD,$D1109,見積D!見積数D))</f>
        <v/>
      </c>
      <c r="G1109" s="49" t="str">
        <f>IF(D1109="","",SUMIF(実績D!ナンバー13D,$D1109,実績D!見積数13D))</f>
        <v/>
      </c>
      <c r="H1109" s="51" t="str">
        <f t="shared" si="52"/>
        <v/>
      </c>
      <c r="I1109" t="str">
        <f t="shared" si="53"/>
        <v/>
      </c>
    </row>
    <row r="1110" spans="1:9" x14ac:dyDescent="0.45">
      <c r="A1110" s="45" t="str">
        <f t="shared" si="51"/>
        <v/>
      </c>
      <c r="B1110" s="46" t="str">
        <f>IF(顧客!B1108&lt;&gt;"",顧客!B1108,"")</f>
        <v/>
      </c>
      <c r="C1110" s="48" t="str">
        <f>IF(顧客!C1108&lt;&gt;0,顧客!C1108,"")</f>
        <v/>
      </c>
      <c r="D1110" s="47" t="str">
        <f>IF(顧客!E1108&lt;&gt;0,顧客!E1108,"")</f>
        <v/>
      </c>
      <c r="E1110" s="47" t="str">
        <f>IF(顧客!F1108&lt;&gt;0,顧客!F1108,"")</f>
        <v/>
      </c>
      <c r="F1110" s="49" t="str">
        <f>IF(D1110="","",SUMIF(見積D!ナンバーD,$D1110,見積D!見積数D))</f>
        <v/>
      </c>
      <c r="G1110" s="49" t="str">
        <f>IF(D1110="","",SUMIF(実績D!ナンバー13D,$D1110,実績D!見積数13D))</f>
        <v/>
      </c>
      <c r="H1110" s="51" t="str">
        <f t="shared" si="52"/>
        <v/>
      </c>
      <c r="I1110" t="str">
        <f t="shared" si="53"/>
        <v/>
      </c>
    </row>
    <row r="1111" spans="1:9" x14ac:dyDescent="0.45">
      <c r="A1111" s="45" t="str">
        <f t="shared" si="51"/>
        <v/>
      </c>
      <c r="B1111" s="46" t="str">
        <f>IF(顧客!B1109&lt;&gt;"",顧客!B1109,"")</f>
        <v/>
      </c>
      <c r="C1111" s="48" t="str">
        <f>IF(顧客!C1109&lt;&gt;0,顧客!C1109,"")</f>
        <v/>
      </c>
      <c r="D1111" s="47" t="str">
        <f>IF(顧客!E1109&lt;&gt;0,顧客!E1109,"")</f>
        <v/>
      </c>
      <c r="E1111" s="47" t="str">
        <f>IF(顧客!F1109&lt;&gt;0,顧客!F1109,"")</f>
        <v/>
      </c>
      <c r="F1111" s="49" t="str">
        <f>IF(D1111="","",SUMIF(見積D!ナンバーD,$D1111,見積D!見積数D))</f>
        <v/>
      </c>
      <c r="G1111" s="49" t="str">
        <f>IF(D1111="","",SUMIF(実績D!ナンバー13D,$D1111,実績D!見積数13D))</f>
        <v/>
      </c>
      <c r="H1111" s="51" t="str">
        <f t="shared" si="52"/>
        <v/>
      </c>
      <c r="I1111" t="str">
        <f t="shared" si="53"/>
        <v/>
      </c>
    </row>
    <row r="1112" spans="1:9" x14ac:dyDescent="0.45">
      <c r="A1112" s="45" t="str">
        <f t="shared" si="51"/>
        <v/>
      </c>
      <c r="B1112" s="46" t="str">
        <f>IF(顧客!B1110&lt;&gt;"",顧客!B1110,"")</f>
        <v/>
      </c>
      <c r="C1112" s="48" t="str">
        <f>IF(顧客!C1110&lt;&gt;0,顧客!C1110,"")</f>
        <v/>
      </c>
      <c r="D1112" s="47" t="str">
        <f>IF(顧客!E1110&lt;&gt;0,顧客!E1110,"")</f>
        <v/>
      </c>
      <c r="E1112" s="47" t="str">
        <f>IF(顧客!F1110&lt;&gt;0,顧客!F1110,"")</f>
        <v/>
      </c>
      <c r="F1112" s="49" t="str">
        <f>IF(D1112="","",SUMIF(見積D!ナンバーD,$D1112,見積D!見積数D))</f>
        <v/>
      </c>
      <c r="G1112" s="49" t="str">
        <f>IF(D1112="","",SUMIF(実績D!ナンバー13D,$D1112,実績D!見積数13D))</f>
        <v/>
      </c>
      <c r="H1112" s="51" t="str">
        <f t="shared" si="52"/>
        <v/>
      </c>
      <c r="I1112" t="str">
        <f t="shared" si="53"/>
        <v/>
      </c>
    </row>
    <row r="1113" spans="1:9" x14ac:dyDescent="0.45">
      <c r="A1113" s="45" t="str">
        <f t="shared" si="51"/>
        <v/>
      </c>
      <c r="B1113" s="46" t="str">
        <f>IF(顧客!B1111&lt;&gt;"",顧客!B1111,"")</f>
        <v/>
      </c>
      <c r="C1113" s="48" t="str">
        <f>IF(顧客!C1111&lt;&gt;0,顧客!C1111,"")</f>
        <v/>
      </c>
      <c r="D1113" s="47" t="str">
        <f>IF(顧客!E1111&lt;&gt;0,顧客!E1111,"")</f>
        <v/>
      </c>
      <c r="E1113" s="47" t="str">
        <f>IF(顧客!F1111&lt;&gt;0,顧客!F1111,"")</f>
        <v/>
      </c>
      <c r="F1113" s="49" t="str">
        <f>IF(D1113="","",SUMIF(見積D!ナンバーD,$D1113,見積D!見積数D))</f>
        <v/>
      </c>
      <c r="G1113" s="49" t="str">
        <f>IF(D1113="","",SUMIF(実績D!ナンバー13D,$D1113,実績D!見積数13D))</f>
        <v/>
      </c>
      <c r="H1113" s="51" t="str">
        <f t="shared" si="52"/>
        <v/>
      </c>
      <c r="I1113" t="str">
        <f t="shared" si="53"/>
        <v/>
      </c>
    </row>
    <row r="1114" spans="1:9" x14ac:dyDescent="0.45">
      <c r="A1114" s="45" t="str">
        <f t="shared" si="51"/>
        <v/>
      </c>
      <c r="B1114" s="46" t="str">
        <f>IF(顧客!B1112&lt;&gt;"",顧客!B1112,"")</f>
        <v/>
      </c>
      <c r="C1114" s="48" t="str">
        <f>IF(顧客!C1112&lt;&gt;0,顧客!C1112,"")</f>
        <v/>
      </c>
      <c r="D1114" s="47" t="str">
        <f>IF(顧客!E1112&lt;&gt;0,顧客!E1112,"")</f>
        <v/>
      </c>
      <c r="E1114" s="47" t="str">
        <f>IF(顧客!F1112&lt;&gt;0,顧客!F1112,"")</f>
        <v/>
      </c>
      <c r="F1114" s="49" t="str">
        <f>IF(D1114="","",SUMIF(見積D!ナンバーD,$D1114,見積D!見積数D))</f>
        <v/>
      </c>
      <c r="G1114" s="49" t="str">
        <f>IF(D1114="","",SUMIF(実績D!ナンバー13D,$D1114,実績D!見積数13D))</f>
        <v/>
      </c>
      <c r="H1114" s="51" t="str">
        <f t="shared" si="52"/>
        <v/>
      </c>
      <c r="I1114" t="str">
        <f t="shared" si="53"/>
        <v/>
      </c>
    </row>
    <row r="1115" spans="1:9" x14ac:dyDescent="0.45">
      <c r="A1115" s="45" t="str">
        <f t="shared" si="51"/>
        <v/>
      </c>
      <c r="B1115" s="46" t="str">
        <f>IF(顧客!B1113&lt;&gt;"",顧客!B1113,"")</f>
        <v/>
      </c>
      <c r="C1115" s="48" t="str">
        <f>IF(顧客!C1113&lt;&gt;0,顧客!C1113,"")</f>
        <v/>
      </c>
      <c r="D1115" s="47" t="str">
        <f>IF(顧客!E1113&lt;&gt;0,顧客!E1113,"")</f>
        <v/>
      </c>
      <c r="E1115" s="47" t="str">
        <f>IF(顧客!F1113&lt;&gt;0,顧客!F1113,"")</f>
        <v/>
      </c>
      <c r="F1115" s="49" t="str">
        <f>IF(D1115="","",SUMIF(見積D!ナンバーD,$D1115,見積D!見積数D))</f>
        <v/>
      </c>
      <c r="G1115" s="49" t="str">
        <f>IF(D1115="","",SUMIF(実績D!ナンバー13D,$D1115,実績D!見積数13D))</f>
        <v/>
      </c>
      <c r="H1115" s="51" t="str">
        <f t="shared" si="52"/>
        <v/>
      </c>
      <c r="I1115" t="str">
        <f t="shared" si="53"/>
        <v/>
      </c>
    </row>
    <row r="1116" spans="1:9" x14ac:dyDescent="0.45">
      <c r="A1116" s="45" t="str">
        <f t="shared" si="51"/>
        <v/>
      </c>
      <c r="B1116" s="46" t="str">
        <f>IF(顧客!B1114&lt;&gt;"",顧客!B1114,"")</f>
        <v/>
      </c>
      <c r="C1116" s="48" t="str">
        <f>IF(顧客!C1114&lt;&gt;0,顧客!C1114,"")</f>
        <v/>
      </c>
      <c r="D1116" s="47" t="str">
        <f>IF(顧客!E1114&lt;&gt;0,顧客!E1114,"")</f>
        <v/>
      </c>
      <c r="E1116" s="47" t="str">
        <f>IF(顧客!F1114&lt;&gt;0,顧客!F1114,"")</f>
        <v/>
      </c>
      <c r="F1116" s="49" t="str">
        <f>IF(D1116="","",SUMIF(見積D!ナンバーD,$D1116,見積D!見積数D))</f>
        <v/>
      </c>
      <c r="G1116" s="49" t="str">
        <f>IF(D1116="","",SUMIF(実績D!ナンバー13D,$D1116,実績D!見積数13D))</f>
        <v/>
      </c>
      <c r="H1116" s="51" t="str">
        <f t="shared" si="52"/>
        <v/>
      </c>
      <c r="I1116" t="str">
        <f t="shared" si="53"/>
        <v/>
      </c>
    </row>
    <row r="1117" spans="1:9" x14ac:dyDescent="0.45">
      <c r="A1117" s="45" t="str">
        <f t="shared" si="51"/>
        <v/>
      </c>
      <c r="B1117" s="46" t="str">
        <f>IF(顧客!B1115&lt;&gt;"",顧客!B1115,"")</f>
        <v/>
      </c>
      <c r="C1117" s="48" t="str">
        <f>IF(顧客!C1115&lt;&gt;0,顧客!C1115,"")</f>
        <v/>
      </c>
      <c r="D1117" s="47" t="str">
        <f>IF(顧客!E1115&lt;&gt;0,顧客!E1115,"")</f>
        <v/>
      </c>
      <c r="E1117" s="47" t="str">
        <f>IF(顧客!F1115&lt;&gt;0,顧客!F1115,"")</f>
        <v/>
      </c>
      <c r="F1117" s="49" t="str">
        <f>IF(D1117="","",SUMIF(見積D!ナンバーD,$D1117,見積D!見積数D))</f>
        <v/>
      </c>
      <c r="G1117" s="49" t="str">
        <f>IF(D1117="","",SUMIF(実績D!ナンバー13D,$D1117,実績D!見積数13D))</f>
        <v/>
      </c>
      <c r="H1117" s="51" t="str">
        <f t="shared" si="52"/>
        <v/>
      </c>
      <c r="I1117" t="str">
        <f t="shared" si="53"/>
        <v/>
      </c>
    </row>
    <row r="1118" spans="1:9" x14ac:dyDescent="0.45">
      <c r="A1118" s="45" t="str">
        <f t="shared" si="51"/>
        <v/>
      </c>
      <c r="B1118" s="46" t="str">
        <f>IF(顧客!B1116&lt;&gt;"",顧客!B1116,"")</f>
        <v/>
      </c>
      <c r="C1118" s="48" t="str">
        <f>IF(顧客!C1116&lt;&gt;0,顧客!C1116,"")</f>
        <v/>
      </c>
      <c r="D1118" s="47" t="str">
        <f>IF(顧客!E1116&lt;&gt;0,顧客!E1116,"")</f>
        <v/>
      </c>
      <c r="E1118" s="47" t="str">
        <f>IF(顧客!F1116&lt;&gt;0,顧客!F1116,"")</f>
        <v/>
      </c>
      <c r="F1118" s="49" t="str">
        <f>IF(D1118="","",SUMIF(見積D!ナンバーD,$D1118,見積D!見積数D))</f>
        <v/>
      </c>
      <c r="G1118" s="49" t="str">
        <f>IF(D1118="","",SUMIF(実績D!ナンバー13D,$D1118,実績D!見積数13D))</f>
        <v/>
      </c>
      <c r="H1118" s="51" t="str">
        <f t="shared" si="52"/>
        <v/>
      </c>
      <c r="I1118" t="str">
        <f t="shared" si="53"/>
        <v/>
      </c>
    </row>
    <row r="1119" spans="1:9" x14ac:dyDescent="0.45">
      <c r="A1119" s="45" t="str">
        <f t="shared" si="51"/>
        <v/>
      </c>
      <c r="B1119" s="46" t="str">
        <f>IF(顧客!B1117&lt;&gt;"",顧客!B1117,"")</f>
        <v/>
      </c>
      <c r="C1119" s="48" t="str">
        <f>IF(顧客!C1117&lt;&gt;0,顧客!C1117,"")</f>
        <v/>
      </c>
      <c r="D1119" s="47" t="str">
        <f>IF(顧客!E1117&lt;&gt;0,顧客!E1117,"")</f>
        <v/>
      </c>
      <c r="E1119" s="47" t="str">
        <f>IF(顧客!F1117&lt;&gt;0,顧客!F1117,"")</f>
        <v/>
      </c>
      <c r="F1119" s="49" t="str">
        <f>IF(D1119="","",SUMIF(見積D!ナンバーD,$D1119,見積D!見積数D))</f>
        <v/>
      </c>
      <c r="G1119" s="49" t="str">
        <f>IF(D1119="","",SUMIF(実績D!ナンバー13D,$D1119,実績D!見積数13D))</f>
        <v/>
      </c>
      <c r="H1119" s="51" t="str">
        <f t="shared" si="52"/>
        <v/>
      </c>
      <c r="I1119" t="str">
        <f t="shared" si="53"/>
        <v/>
      </c>
    </row>
    <row r="1120" spans="1:9" x14ac:dyDescent="0.45">
      <c r="A1120" s="45" t="str">
        <f t="shared" si="51"/>
        <v/>
      </c>
      <c r="B1120" s="46" t="str">
        <f>IF(顧客!B1118&lt;&gt;"",顧客!B1118,"")</f>
        <v/>
      </c>
      <c r="C1120" s="48" t="str">
        <f>IF(顧客!C1118&lt;&gt;0,顧客!C1118,"")</f>
        <v/>
      </c>
      <c r="D1120" s="47" t="str">
        <f>IF(顧客!E1118&lt;&gt;0,顧客!E1118,"")</f>
        <v/>
      </c>
      <c r="E1120" s="47" t="str">
        <f>IF(顧客!F1118&lt;&gt;0,顧客!F1118,"")</f>
        <v/>
      </c>
      <c r="F1120" s="49" t="str">
        <f>IF(D1120="","",SUMIF(見積D!ナンバーD,$D1120,見積D!見積数D))</f>
        <v/>
      </c>
      <c r="G1120" s="49" t="str">
        <f>IF(D1120="","",SUMIF(実績D!ナンバー13D,$D1120,実績D!見積数13D))</f>
        <v/>
      </c>
      <c r="H1120" s="51" t="str">
        <f t="shared" si="52"/>
        <v/>
      </c>
      <c r="I1120" t="str">
        <f t="shared" si="53"/>
        <v/>
      </c>
    </row>
    <row r="1121" spans="1:9" x14ac:dyDescent="0.45">
      <c r="A1121" s="45" t="str">
        <f t="shared" si="51"/>
        <v/>
      </c>
      <c r="B1121" s="46" t="str">
        <f>IF(顧客!B1119&lt;&gt;"",顧客!B1119,"")</f>
        <v/>
      </c>
      <c r="C1121" s="48" t="str">
        <f>IF(顧客!C1119&lt;&gt;0,顧客!C1119,"")</f>
        <v/>
      </c>
      <c r="D1121" s="47" t="str">
        <f>IF(顧客!E1119&lt;&gt;0,顧客!E1119,"")</f>
        <v/>
      </c>
      <c r="E1121" s="47" t="str">
        <f>IF(顧客!F1119&lt;&gt;0,顧客!F1119,"")</f>
        <v/>
      </c>
      <c r="F1121" s="49" t="str">
        <f>IF(D1121="","",SUMIF(見積D!ナンバーD,$D1121,見積D!見積数D))</f>
        <v/>
      </c>
      <c r="G1121" s="49" t="str">
        <f>IF(D1121="","",SUMIF(実績D!ナンバー13D,$D1121,実績D!見積数13D))</f>
        <v/>
      </c>
      <c r="H1121" s="51" t="str">
        <f t="shared" si="52"/>
        <v/>
      </c>
      <c r="I1121" t="str">
        <f t="shared" si="53"/>
        <v/>
      </c>
    </row>
    <row r="1122" spans="1:9" x14ac:dyDescent="0.45">
      <c r="A1122" s="45" t="str">
        <f t="shared" si="51"/>
        <v/>
      </c>
      <c r="B1122" s="46" t="str">
        <f>IF(顧客!B1120&lt;&gt;"",顧客!B1120,"")</f>
        <v/>
      </c>
      <c r="C1122" s="48" t="str">
        <f>IF(顧客!C1120&lt;&gt;0,顧客!C1120,"")</f>
        <v/>
      </c>
      <c r="D1122" s="47" t="str">
        <f>IF(顧客!E1120&lt;&gt;0,顧客!E1120,"")</f>
        <v/>
      </c>
      <c r="E1122" s="47" t="str">
        <f>IF(顧客!F1120&lt;&gt;0,顧客!F1120,"")</f>
        <v/>
      </c>
      <c r="F1122" s="49" t="str">
        <f>IF(D1122="","",SUMIF(見積D!ナンバーD,$D1122,見積D!見積数D))</f>
        <v/>
      </c>
      <c r="G1122" s="49" t="str">
        <f>IF(D1122="","",SUMIF(実績D!ナンバー13D,$D1122,実績D!見積数13D))</f>
        <v/>
      </c>
      <c r="H1122" s="51" t="str">
        <f t="shared" si="52"/>
        <v/>
      </c>
      <c r="I1122" t="str">
        <f t="shared" si="53"/>
        <v/>
      </c>
    </row>
    <row r="1123" spans="1:9" x14ac:dyDescent="0.45">
      <c r="A1123" s="45" t="str">
        <f t="shared" si="51"/>
        <v/>
      </c>
      <c r="B1123" s="46" t="str">
        <f>IF(顧客!B1121&lt;&gt;"",顧客!B1121,"")</f>
        <v/>
      </c>
      <c r="C1123" s="48" t="str">
        <f>IF(顧客!C1121&lt;&gt;0,顧客!C1121,"")</f>
        <v/>
      </c>
      <c r="D1123" s="47" t="str">
        <f>IF(顧客!E1121&lt;&gt;0,顧客!E1121,"")</f>
        <v/>
      </c>
      <c r="E1123" s="47" t="str">
        <f>IF(顧客!F1121&lt;&gt;0,顧客!F1121,"")</f>
        <v/>
      </c>
      <c r="F1123" s="49" t="str">
        <f>IF(D1123="","",SUMIF(見積D!ナンバーD,$D1123,見積D!見積数D))</f>
        <v/>
      </c>
      <c r="G1123" s="49" t="str">
        <f>IF(D1123="","",SUMIF(実績D!ナンバー13D,$D1123,実績D!見積数13D))</f>
        <v/>
      </c>
      <c r="H1123" s="51" t="str">
        <f t="shared" si="52"/>
        <v/>
      </c>
      <c r="I1123" t="str">
        <f t="shared" si="53"/>
        <v/>
      </c>
    </row>
    <row r="1124" spans="1:9" x14ac:dyDescent="0.45">
      <c r="A1124" s="45" t="str">
        <f t="shared" si="51"/>
        <v/>
      </c>
      <c r="B1124" s="46" t="str">
        <f>IF(顧客!B1122&lt;&gt;"",顧客!B1122,"")</f>
        <v/>
      </c>
      <c r="C1124" s="48" t="str">
        <f>IF(顧客!C1122&lt;&gt;0,顧客!C1122,"")</f>
        <v/>
      </c>
      <c r="D1124" s="47" t="str">
        <f>IF(顧客!E1122&lt;&gt;0,顧客!E1122,"")</f>
        <v/>
      </c>
      <c r="E1124" s="47" t="str">
        <f>IF(顧客!F1122&lt;&gt;0,顧客!F1122,"")</f>
        <v/>
      </c>
      <c r="F1124" s="49" t="str">
        <f>IF(D1124="","",SUMIF(見積D!ナンバーD,$D1124,見積D!見積数D))</f>
        <v/>
      </c>
      <c r="G1124" s="49" t="str">
        <f>IF(D1124="","",SUMIF(実績D!ナンバー13D,$D1124,実績D!見積数13D))</f>
        <v/>
      </c>
      <c r="H1124" s="51" t="str">
        <f t="shared" si="52"/>
        <v/>
      </c>
      <c r="I1124" t="str">
        <f t="shared" si="53"/>
        <v/>
      </c>
    </row>
    <row r="1125" spans="1:9" x14ac:dyDescent="0.45">
      <c r="A1125" s="45" t="str">
        <f t="shared" si="51"/>
        <v/>
      </c>
      <c r="B1125" s="46" t="str">
        <f>IF(顧客!B1123&lt;&gt;"",顧客!B1123,"")</f>
        <v/>
      </c>
      <c r="C1125" s="48" t="str">
        <f>IF(顧客!C1123&lt;&gt;0,顧客!C1123,"")</f>
        <v/>
      </c>
      <c r="D1125" s="47" t="str">
        <f>IF(顧客!E1123&lt;&gt;0,顧客!E1123,"")</f>
        <v/>
      </c>
      <c r="E1125" s="47" t="str">
        <f>IF(顧客!F1123&lt;&gt;0,顧客!F1123,"")</f>
        <v/>
      </c>
      <c r="F1125" s="49" t="str">
        <f>IF(D1125="","",SUMIF(見積D!ナンバーD,$D1125,見積D!見積数D))</f>
        <v/>
      </c>
      <c r="G1125" s="49" t="str">
        <f>IF(D1125="","",SUMIF(実績D!ナンバー13D,$D1125,実績D!見積数13D))</f>
        <v/>
      </c>
      <c r="H1125" s="51" t="str">
        <f t="shared" si="52"/>
        <v/>
      </c>
      <c r="I1125" t="str">
        <f t="shared" si="53"/>
        <v/>
      </c>
    </row>
    <row r="1126" spans="1:9" x14ac:dyDescent="0.45">
      <c r="A1126" s="45" t="str">
        <f t="shared" si="51"/>
        <v/>
      </c>
      <c r="B1126" s="46" t="str">
        <f>IF(顧客!B1124&lt;&gt;"",顧客!B1124,"")</f>
        <v/>
      </c>
      <c r="C1126" s="48" t="str">
        <f>IF(顧客!C1124&lt;&gt;0,顧客!C1124,"")</f>
        <v/>
      </c>
      <c r="D1126" s="47" t="str">
        <f>IF(顧客!E1124&lt;&gt;0,顧客!E1124,"")</f>
        <v/>
      </c>
      <c r="E1126" s="47" t="str">
        <f>IF(顧客!F1124&lt;&gt;0,顧客!F1124,"")</f>
        <v/>
      </c>
      <c r="F1126" s="49" t="str">
        <f>IF(D1126="","",SUMIF(見積D!ナンバーD,$D1126,見積D!見積数D))</f>
        <v/>
      </c>
      <c r="G1126" s="49" t="str">
        <f>IF(D1126="","",SUMIF(実績D!ナンバー13D,$D1126,実績D!見積数13D))</f>
        <v/>
      </c>
      <c r="H1126" s="51" t="str">
        <f t="shared" si="52"/>
        <v/>
      </c>
      <c r="I1126" t="str">
        <f t="shared" si="53"/>
        <v/>
      </c>
    </row>
    <row r="1127" spans="1:9" x14ac:dyDescent="0.45">
      <c r="A1127" s="45" t="str">
        <f t="shared" si="51"/>
        <v/>
      </c>
      <c r="B1127" s="46" t="str">
        <f>IF(顧客!B1125&lt;&gt;"",顧客!B1125,"")</f>
        <v/>
      </c>
      <c r="C1127" s="48" t="str">
        <f>IF(顧客!C1125&lt;&gt;0,顧客!C1125,"")</f>
        <v/>
      </c>
      <c r="D1127" s="47" t="str">
        <f>IF(顧客!E1125&lt;&gt;0,顧客!E1125,"")</f>
        <v/>
      </c>
      <c r="E1127" s="47" t="str">
        <f>IF(顧客!F1125&lt;&gt;0,顧客!F1125,"")</f>
        <v/>
      </c>
      <c r="F1127" s="49" t="str">
        <f>IF(D1127="","",SUMIF(見積D!ナンバーD,$D1127,見積D!見積数D))</f>
        <v/>
      </c>
      <c r="G1127" s="49" t="str">
        <f>IF(D1127="","",SUMIF(実績D!ナンバー13D,$D1127,実績D!見積数13D))</f>
        <v/>
      </c>
      <c r="H1127" s="51" t="str">
        <f t="shared" si="52"/>
        <v/>
      </c>
      <c r="I1127" t="str">
        <f t="shared" si="53"/>
        <v/>
      </c>
    </row>
    <row r="1128" spans="1:9" x14ac:dyDescent="0.45">
      <c r="A1128" s="45" t="str">
        <f t="shared" si="51"/>
        <v/>
      </c>
      <c r="B1128" s="46" t="str">
        <f>IF(顧客!B1126&lt;&gt;"",顧客!B1126,"")</f>
        <v/>
      </c>
      <c r="C1128" s="48" t="str">
        <f>IF(顧客!C1126&lt;&gt;0,顧客!C1126,"")</f>
        <v/>
      </c>
      <c r="D1128" s="47" t="str">
        <f>IF(顧客!E1126&lt;&gt;0,顧客!E1126,"")</f>
        <v/>
      </c>
      <c r="E1128" s="47" t="str">
        <f>IF(顧客!F1126&lt;&gt;0,顧客!F1126,"")</f>
        <v/>
      </c>
      <c r="F1128" s="49" t="str">
        <f>IF(D1128="","",SUMIF(見積D!ナンバーD,$D1128,見積D!見積数D))</f>
        <v/>
      </c>
      <c r="G1128" s="49" t="str">
        <f>IF(D1128="","",SUMIF(実績D!ナンバー13D,$D1128,実績D!見積数13D))</f>
        <v/>
      </c>
      <c r="H1128" s="51" t="str">
        <f t="shared" si="52"/>
        <v/>
      </c>
      <c r="I1128" t="str">
        <f t="shared" si="53"/>
        <v/>
      </c>
    </row>
    <row r="1129" spans="1:9" x14ac:dyDescent="0.45">
      <c r="A1129" s="45" t="str">
        <f t="shared" ref="A1129:A1192" si="54">IF(C1129="","",A1128+1)</f>
        <v/>
      </c>
      <c r="B1129" s="46" t="str">
        <f>IF(顧客!B1127&lt;&gt;"",顧客!B1127,"")</f>
        <v/>
      </c>
      <c r="C1129" s="48" t="str">
        <f>IF(顧客!C1127&lt;&gt;0,顧客!C1127,"")</f>
        <v/>
      </c>
      <c r="D1129" s="47" t="str">
        <f>IF(顧客!E1127&lt;&gt;0,顧客!E1127,"")</f>
        <v/>
      </c>
      <c r="E1129" s="47" t="str">
        <f>IF(顧客!F1127&lt;&gt;0,顧客!F1127,"")</f>
        <v/>
      </c>
      <c r="F1129" s="49" t="str">
        <f>IF(D1129="","",SUMIF(見積D!ナンバーD,$D1129,見積D!見積数D))</f>
        <v/>
      </c>
      <c r="G1129" s="49" t="str">
        <f>IF(D1129="","",SUMIF(実績D!ナンバー13D,$D1129,実績D!見積数13D))</f>
        <v/>
      </c>
      <c r="H1129" s="51" t="str">
        <f t="shared" ref="H1129:H1192" si="55">IF(F1129="","",IF(F1129=0,"c",IF(G1129&gt;0,I1129,"b")))</f>
        <v/>
      </c>
      <c r="I1129" t="str">
        <f t="shared" si="53"/>
        <v/>
      </c>
    </row>
    <row r="1130" spans="1:9" x14ac:dyDescent="0.45">
      <c r="A1130" s="45" t="str">
        <f t="shared" si="54"/>
        <v/>
      </c>
      <c r="B1130" s="46" t="str">
        <f>IF(顧客!B1128&lt;&gt;"",顧客!B1128,"")</f>
        <v/>
      </c>
      <c r="C1130" s="48" t="str">
        <f>IF(顧客!C1128&lt;&gt;0,顧客!C1128,"")</f>
        <v/>
      </c>
      <c r="D1130" s="47" t="str">
        <f>IF(顧客!E1128&lt;&gt;0,顧客!E1128,"")</f>
        <v/>
      </c>
      <c r="E1130" s="47" t="str">
        <f>IF(顧客!F1128&lt;&gt;0,顧客!F1128,"")</f>
        <v/>
      </c>
      <c r="F1130" s="49" t="str">
        <f>IF(D1130="","",SUMIF(見積D!ナンバーD,$D1130,見積D!見積数D))</f>
        <v/>
      </c>
      <c r="G1130" s="49" t="str">
        <f>IF(D1130="","",SUMIF(実績D!ナンバー13D,$D1130,実績D!見積数13D))</f>
        <v/>
      </c>
      <c r="H1130" s="51" t="str">
        <f t="shared" si="55"/>
        <v/>
      </c>
      <c r="I1130" t="str">
        <f t="shared" si="53"/>
        <v/>
      </c>
    </row>
    <row r="1131" spans="1:9" x14ac:dyDescent="0.45">
      <c r="A1131" s="45" t="str">
        <f t="shared" si="54"/>
        <v/>
      </c>
      <c r="B1131" s="46" t="str">
        <f>IF(顧客!B1129&lt;&gt;"",顧客!B1129,"")</f>
        <v/>
      </c>
      <c r="C1131" s="48" t="str">
        <f>IF(顧客!C1129&lt;&gt;0,顧客!C1129,"")</f>
        <v/>
      </c>
      <c r="D1131" s="47" t="str">
        <f>IF(顧客!E1129&lt;&gt;0,顧客!E1129,"")</f>
        <v/>
      </c>
      <c r="E1131" s="47" t="str">
        <f>IF(顧客!F1129&lt;&gt;0,顧客!F1129,"")</f>
        <v/>
      </c>
      <c r="F1131" s="49" t="str">
        <f>IF(D1131="","",SUMIF(見積D!ナンバーD,$D1131,見積D!見積数D))</f>
        <v/>
      </c>
      <c r="G1131" s="49" t="str">
        <f>IF(D1131="","",SUMIF(実績D!ナンバー13D,$D1131,実績D!見積数13D))</f>
        <v/>
      </c>
      <c r="H1131" s="51" t="str">
        <f t="shared" si="55"/>
        <v/>
      </c>
      <c r="I1131" t="str">
        <f t="shared" si="53"/>
        <v/>
      </c>
    </row>
    <row r="1132" spans="1:9" x14ac:dyDescent="0.45">
      <c r="A1132" s="45" t="str">
        <f t="shared" si="54"/>
        <v/>
      </c>
      <c r="B1132" s="46" t="str">
        <f>IF(顧客!B1130&lt;&gt;"",顧客!B1130,"")</f>
        <v/>
      </c>
      <c r="C1132" s="48" t="str">
        <f>IF(顧客!C1130&lt;&gt;0,顧客!C1130,"")</f>
        <v/>
      </c>
      <c r="D1132" s="47" t="str">
        <f>IF(顧客!E1130&lt;&gt;0,顧客!E1130,"")</f>
        <v/>
      </c>
      <c r="E1132" s="47" t="str">
        <f>IF(顧客!F1130&lt;&gt;0,顧客!F1130,"")</f>
        <v/>
      </c>
      <c r="F1132" s="49" t="str">
        <f>IF(D1132="","",SUMIF(見積D!ナンバーD,$D1132,見積D!見積数D))</f>
        <v/>
      </c>
      <c r="G1132" s="49" t="str">
        <f>IF(D1132="","",SUMIF(実績D!ナンバー13D,$D1132,実績D!見積数13D))</f>
        <v/>
      </c>
      <c r="H1132" s="51" t="str">
        <f t="shared" si="55"/>
        <v/>
      </c>
      <c r="I1132" t="str">
        <f t="shared" si="53"/>
        <v/>
      </c>
    </row>
    <row r="1133" spans="1:9" x14ac:dyDescent="0.45">
      <c r="A1133" s="45" t="str">
        <f t="shared" si="54"/>
        <v/>
      </c>
      <c r="B1133" s="46" t="str">
        <f>IF(顧客!B1131&lt;&gt;"",顧客!B1131,"")</f>
        <v/>
      </c>
      <c r="C1133" s="48" t="str">
        <f>IF(顧客!C1131&lt;&gt;0,顧客!C1131,"")</f>
        <v/>
      </c>
      <c r="D1133" s="47" t="str">
        <f>IF(顧客!E1131&lt;&gt;0,顧客!E1131,"")</f>
        <v/>
      </c>
      <c r="E1133" s="47" t="str">
        <f>IF(顧客!F1131&lt;&gt;0,顧客!F1131,"")</f>
        <v/>
      </c>
      <c r="F1133" s="49" t="str">
        <f>IF(D1133="","",SUMIF(見積D!ナンバーD,$D1133,見積D!見積数D))</f>
        <v/>
      </c>
      <c r="G1133" s="49" t="str">
        <f>IF(D1133="","",SUMIF(実績D!ナンバー13D,$D1133,実績D!見積数13D))</f>
        <v/>
      </c>
      <c r="H1133" s="51" t="str">
        <f t="shared" si="55"/>
        <v/>
      </c>
      <c r="I1133" t="str">
        <f t="shared" si="53"/>
        <v/>
      </c>
    </row>
    <row r="1134" spans="1:9" x14ac:dyDescent="0.45">
      <c r="A1134" s="45" t="str">
        <f t="shared" si="54"/>
        <v/>
      </c>
      <c r="B1134" s="46" t="str">
        <f>IF(顧客!B1132&lt;&gt;"",顧客!B1132,"")</f>
        <v/>
      </c>
      <c r="C1134" s="48" t="str">
        <f>IF(顧客!C1132&lt;&gt;0,顧客!C1132,"")</f>
        <v/>
      </c>
      <c r="D1134" s="47" t="str">
        <f>IF(顧客!E1132&lt;&gt;0,顧客!E1132,"")</f>
        <v/>
      </c>
      <c r="E1134" s="47" t="str">
        <f>IF(顧客!F1132&lt;&gt;0,顧客!F1132,"")</f>
        <v/>
      </c>
      <c r="F1134" s="49" t="str">
        <f>IF(D1134="","",SUMIF(見積D!ナンバーD,$D1134,見積D!見積数D))</f>
        <v/>
      </c>
      <c r="G1134" s="49" t="str">
        <f>IF(D1134="","",SUMIF(実績D!ナンバー13D,$D1134,実績D!見積数13D))</f>
        <v/>
      </c>
      <c r="H1134" s="51" t="str">
        <f t="shared" si="55"/>
        <v/>
      </c>
      <c r="I1134" t="str">
        <f t="shared" si="53"/>
        <v/>
      </c>
    </row>
    <row r="1135" spans="1:9" x14ac:dyDescent="0.45">
      <c r="A1135" s="45" t="str">
        <f t="shared" si="54"/>
        <v/>
      </c>
      <c r="B1135" s="46" t="str">
        <f>IF(顧客!B1133&lt;&gt;"",顧客!B1133,"")</f>
        <v/>
      </c>
      <c r="C1135" s="48" t="str">
        <f>IF(顧客!C1133&lt;&gt;0,顧客!C1133,"")</f>
        <v/>
      </c>
      <c r="D1135" s="47" t="str">
        <f>IF(顧客!E1133&lt;&gt;0,顧客!E1133,"")</f>
        <v/>
      </c>
      <c r="E1135" s="47" t="str">
        <f>IF(顧客!F1133&lt;&gt;0,顧客!F1133,"")</f>
        <v/>
      </c>
      <c r="F1135" s="49" t="str">
        <f>IF(D1135="","",SUMIF(見積D!ナンバーD,$D1135,見積D!見積数D))</f>
        <v/>
      </c>
      <c r="G1135" s="49" t="str">
        <f>IF(D1135="","",SUMIF(実績D!ナンバー13D,$D1135,実績D!見積数13D))</f>
        <v/>
      </c>
      <c r="H1135" s="51" t="str">
        <f t="shared" si="55"/>
        <v/>
      </c>
      <c r="I1135" t="str">
        <f t="shared" si="53"/>
        <v/>
      </c>
    </row>
    <row r="1136" spans="1:9" x14ac:dyDescent="0.45">
      <c r="A1136" s="45" t="str">
        <f t="shared" si="54"/>
        <v/>
      </c>
      <c r="B1136" s="46" t="str">
        <f>IF(顧客!B1134&lt;&gt;"",顧客!B1134,"")</f>
        <v/>
      </c>
      <c r="C1136" s="48" t="str">
        <f>IF(顧客!C1134&lt;&gt;0,顧客!C1134,"")</f>
        <v/>
      </c>
      <c r="D1136" s="47" t="str">
        <f>IF(顧客!E1134&lt;&gt;0,顧客!E1134,"")</f>
        <v/>
      </c>
      <c r="E1136" s="47" t="str">
        <f>IF(顧客!F1134&lt;&gt;0,顧客!F1134,"")</f>
        <v/>
      </c>
      <c r="F1136" s="49" t="str">
        <f>IF(D1136="","",SUMIF(見積D!ナンバーD,$D1136,見積D!見積数D))</f>
        <v/>
      </c>
      <c r="G1136" s="49" t="str">
        <f>IF(D1136="","",SUMIF(実績D!ナンバー13D,$D1136,実績D!見積数13D))</f>
        <v/>
      </c>
      <c r="H1136" s="51" t="str">
        <f t="shared" si="55"/>
        <v/>
      </c>
      <c r="I1136" t="str">
        <f t="shared" si="53"/>
        <v/>
      </c>
    </row>
    <row r="1137" spans="1:9" x14ac:dyDescent="0.45">
      <c r="A1137" s="45" t="str">
        <f t="shared" si="54"/>
        <v/>
      </c>
      <c r="B1137" s="46" t="str">
        <f>IF(顧客!B1135&lt;&gt;"",顧客!B1135,"")</f>
        <v/>
      </c>
      <c r="C1137" s="48" t="str">
        <f>IF(顧客!C1135&lt;&gt;0,顧客!C1135,"")</f>
        <v/>
      </c>
      <c r="D1137" s="47" t="str">
        <f>IF(顧客!E1135&lt;&gt;0,顧客!E1135,"")</f>
        <v/>
      </c>
      <c r="E1137" s="47" t="str">
        <f>IF(顧客!F1135&lt;&gt;0,顧客!F1135,"")</f>
        <v/>
      </c>
      <c r="F1137" s="49" t="str">
        <f>IF(D1137="","",SUMIF(見積D!ナンバーD,$D1137,見積D!見積数D))</f>
        <v/>
      </c>
      <c r="G1137" s="49" t="str">
        <f>IF(D1137="","",SUMIF(実績D!ナンバー13D,$D1137,実績D!見積数13D))</f>
        <v/>
      </c>
      <c r="H1137" s="51" t="str">
        <f t="shared" si="55"/>
        <v/>
      </c>
      <c r="I1137" t="str">
        <f t="shared" si="53"/>
        <v/>
      </c>
    </row>
    <row r="1138" spans="1:9" x14ac:dyDescent="0.45">
      <c r="A1138" s="45" t="str">
        <f t="shared" si="54"/>
        <v/>
      </c>
      <c r="B1138" s="46" t="str">
        <f>IF(顧客!B1136&lt;&gt;"",顧客!B1136,"")</f>
        <v/>
      </c>
      <c r="C1138" s="48" t="str">
        <f>IF(顧客!C1136&lt;&gt;0,顧客!C1136,"")</f>
        <v/>
      </c>
      <c r="D1138" s="47" t="str">
        <f>IF(顧客!E1136&lt;&gt;0,顧客!E1136,"")</f>
        <v/>
      </c>
      <c r="E1138" s="47" t="str">
        <f>IF(顧客!F1136&lt;&gt;0,顧客!F1136,"")</f>
        <v/>
      </c>
      <c r="F1138" s="49" t="str">
        <f>IF(D1138="","",SUMIF(見積D!ナンバーD,$D1138,見積D!見積数D))</f>
        <v/>
      </c>
      <c r="G1138" s="49" t="str">
        <f>IF(D1138="","",SUMIF(実績D!ナンバー13D,$D1138,実績D!見積数13D))</f>
        <v/>
      </c>
      <c r="H1138" s="51" t="str">
        <f t="shared" si="55"/>
        <v/>
      </c>
      <c r="I1138" t="str">
        <f t="shared" si="53"/>
        <v/>
      </c>
    </row>
    <row r="1139" spans="1:9" x14ac:dyDescent="0.45">
      <c r="A1139" s="45" t="str">
        <f t="shared" si="54"/>
        <v/>
      </c>
      <c r="B1139" s="46" t="str">
        <f>IF(顧客!B1137&lt;&gt;"",顧客!B1137,"")</f>
        <v/>
      </c>
      <c r="C1139" s="48" t="str">
        <f>IF(顧客!C1137&lt;&gt;0,顧客!C1137,"")</f>
        <v/>
      </c>
      <c r="D1139" s="47" t="str">
        <f>IF(顧客!E1137&lt;&gt;0,顧客!E1137,"")</f>
        <v/>
      </c>
      <c r="E1139" s="47" t="str">
        <f>IF(顧客!F1137&lt;&gt;0,顧客!F1137,"")</f>
        <v/>
      </c>
      <c r="F1139" s="49" t="str">
        <f>IF(D1139="","",SUMIF(見積D!ナンバーD,$D1139,見積D!見積数D))</f>
        <v/>
      </c>
      <c r="G1139" s="49" t="str">
        <f>IF(D1139="","",SUMIF(実績D!ナンバー13D,$D1139,実績D!見積数13D))</f>
        <v/>
      </c>
      <c r="H1139" s="51" t="str">
        <f t="shared" si="55"/>
        <v/>
      </c>
      <c r="I1139" t="str">
        <f t="shared" si="53"/>
        <v/>
      </c>
    </row>
    <row r="1140" spans="1:9" x14ac:dyDescent="0.45">
      <c r="A1140" s="45" t="str">
        <f t="shared" si="54"/>
        <v/>
      </c>
      <c r="B1140" s="46" t="str">
        <f>IF(顧客!B1138&lt;&gt;"",顧客!B1138,"")</f>
        <v/>
      </c>
      <c r="C1140" s="48" t="str">
        <f>IF(顧客!C1138&lt;&gt;0,顧客!C1138,"")</f>
        <v/>
      </c>
      <c r="D1140" s="47" t="str">
        <f>IF(顧客!E1138&lt;&gt;0,顧客!E1138,"")</f>
        <v/>
      </c>
      <c r="E1140" s="47" t="str">
        <f>IF(顧客!F1138&lt;&gt;0,顧客!F1138,"")</f>
        <v/>
      </c>
      <c r="F1140" s="49" t="str">
        <f>IF(D1140="","",SUMIF(見積D!ナンバーD,$D1140,見積D!見積数D))</f>
        <v/>
      </c>
      <c r="G1140" s="49" t="str">
        <f>IF(D1140="","",SUMIF(実績D!ナンバー13D,$D1140,実績D!見積数13D))</f>
        <v/>
      </c>
      <c r="H1140" s="51" t="str">
        <f t="shared" si="55"/>
        <v/>
      </c>
      <c r="I1140" t="str">
        <f t="shared" si="53"/>
        <v/>
      </c>
    </row>
    <row r="1141" spans="1:9" x14ac:dyDescent="0.45">
      <c r="A1141" s="45" t="str">
        <f t="shared" si="54"/>
        <v/>
      </c>
      <c r="B1141" s="46" t="str">
        <f>IF(顧客!B1139&lt;&gt;"",顧客!B1139,"")</f>
        <v/>
      </c>
      <c r="C1141" s="48" t="str">
        <f>IF(顧客!C1139&lt;&gt;0,顧客!C1139,"")</f>
        <v/>
      </c>
      <c r="D1141" s="47" t="str">
        <f>IF(顧客!E1139&lt;&gt;0,顧客!E1139,"")</f>
        <v/>
      </c>
      <c r="E1141" s="47" t="str">
        <f>IF(顧客!F1139&lt;&gt;0,顧客!F1139,"")</f>
        <v/>
      </c>
      <c r="F1141" s="49" t="str">
        <f>IF(D1141="","",SUMIF(見積D!ナンバーD,$D1141,見積D!見積数D))</f>
        <v/>
      </c>
      <c r="G1141" s="49" t="str">
        <f>IF(D1141="","",SUMIF(実績D!ナンバー13D,$D1141,実績D!見積数13D))</f>
        <v/>
      </c>
      <c r="H1141" s="51" t="str">
        <f t="shared" si="55"/>
        <v/>
      </c>
      <c r="I1141" t="str">
        <f t="shared" si="53"/>
        <v/>
      </c>
    </row>
    <row r="1142" spans="1:9" x14ac:dyDescent="0.45">
      <c r="A1142" s="45" t="str">
        <f t="shared" si="54"/>
        <v/>
      </c>
      <c r="B1142" s="46" t="str">
        <f>IF(顧客!B1140&lt;&gt;"",顧客!B1140,"")</f>
        <v/>
      </c>
      <c r="C1142" s="48" t="str">
        <f>IF(顧客!C1140&lt;&gt;0,顧客!C1140,"")</f>
        <v/>
      </c>
      <c r="D1142" s="47" t="str">
        <f>IF(顧客!E1140&lt;&gt;0,顧客!E1140,"")</f>
        <v/>
      </c>
      <c r="E1142" s="47" t="str">
        <f>IF(顧客!F1140&lt;&gt;0,顧客!F1140,"")</f>
        <v/>
      </c>
      <c r="F1142" s="49" t="str">
        <f>IF(D1142="","",SUMIF(見積D!ナンバーD,$D1142,見積D!見積数D))</f>
        <v/>
      </c>
      <c r="G1142" s="49" t="str">
        <f>IF(D1142="","",SUMIF(実績D!ナンバー13D,$D1142,実績D!見積数13D))</f>
        <v/>
      </c>
      <c r="H1142" s="51" t="str">
        <f t="shared" si="55"/>
        <v/>
      </c>
      <c r="I1142" t="str">
        <f t="shared" si="53"/>
        <v/>
      </c>
    </row>
    <row r="1143" spans="1:9" x14ac:dyDescent="0.45">
      <c r="A1143" s="45" t="str">
        <f t="shared" si="54"/>
        <v/>
      </c>
      <c r="B1143" s="46" t="str">
        <f>IF(顧客!B1141&lt;&gt;"",顧客!B1141,"")</f>
        <v/>
      </c>
      <c r="C1143" s="48" t="str">
        <f>IF(顧客!C1141&lt;&gt;0,顧客!C1141,"")</f>
        <v/>
      </c>
      <c r="D1143" s="47" t="str">
        <f>IF(顧客!E1141&lt;&gt;0,顧客!E1141,"")</f>
        <v/>
      </c>
      <c r="E1143" s="47" t="str">
        <f>IF(顧客!F1141&lt;&gt;0,顧客!F1141,"")</f>
        <v/>
      </c>
      <c r="F1143" s="49" t="str">
        <f>IF(D1143="","",SUMIF(見積D!ナンバーD,$D1143,見積D!見積数D))</f>
        <v/>
      </c>
      <c r="G1143" s="49" t="str">
        <f>IF(D1143="","",SUMIF(実績D!ナンバー13D,$D1143,実績D!見積数13D))</f>
        <v/>
      </c>
      <c r="H1143" s="51" t="str">
        <f t="shared" si="55"/>
        <v/>
      </c>
      <c r="I1143" t="str">
        <f t="shared" si="53"/>
        <v/>
      </c>
    </row>
    <row r="1144" spans="1:9" x14ac:dyDescent="0.45">
      <c r="A1144" s="45" t="str">
        <f t="shared" si="54"/>
        <v/>
      </c>
      <c r="B1144" s="46" t="str">
        <f>IF(顧客!B1142&lt;&gt;"",顧客!B1142,"")</f>
        <v/>
      </c>
      <c r="C1144" s="48" t="str">
        <f>IF(顧客!C1142&lt;&gt;0,顧客!C1142,"")</f>
        <v/>
      </c>
      <c r="D1144" s="47" t="str">
        <f>IF(顧客!E1142&lt;&gt;0,顧客!E1142,"")</f>
        <v/>
      </c>
      <c r="E1144" s="47" t="str">
        <f>IF(顧客!F1142&lt;&gt;0,顧客!F1142,"")</f>
        <v/>
      </c>
      <c r="F1144" s="49" t="str">
        <f>IF(D1144="","",SUMIF(見積D!ナンバーD,$D1144,見積D!見積数D))</f>
        <v/>
      </c>
      <c r="G1144" s="49" t="str">
        <f>IF(D1144="","",SUMIF(実績D!ナンバー13D,$D1144,実績D!見積数13D))</f>
        <v/>
      </c>
      <c r="H1144" s="51" t="str">
        <f t="shared" si="55"/>
        <v/>
      </c>
      <c r="I1144" t="str">
        <f t="shared" si="53"/>
        <v/>
      </c>
    </row>
    <row r="1145" spans="1:9" x14ac:dyDescent="0.45">
      <c r="A1145" s="45" t="str">
        <f t="shared" si="54"/>
        <v/>
      </c>
      <c r="B1145" s="46" t="str">
        <f>IF(顧客!B1143&lt;&gt;"",顧客!B1143,"")</f>
        <v/>
      </c>
      <c r="C1145" s="48" t="str">
        <f>IF(顧客!C1143&lt;&gt;0,顧客!C1143,"")</f>
        <v/>
      </c>
      <c r="D1145" s="47" t="str">
        <f>IF(顧客!E1143&lt;&gt;0,顧客!E1143,"")</f>
        <v/>
      </c>
      <c r="E1145" s="47" t="str">
        <f>IF(顧客!F1143&lt;&gt;0,顧客!F1143,"")</f>
        <v/>
      </c>
      <c r="F1145" s="49" t="str">
        <f>IF(D1145="","",SUMIF(見積D!ナンバーD,$D1145,見積D!見積数D))</f>
        <v/>
      </c>
      <c r="G1145" s="49" t="str">
        <f>IF(D1145="","",SUMIF(実績D!ナンバー13D,$D1145,実績D!見積数13D))</f>
        <v/>
      </c>
      <c r="H1145" s="51" t="str">
        <f t="shared" si="55"/>
        <v/>
      </c>
      <c r="I1145" t="str">
        <f t="shared" si="53"/>
        <v/>
      </c>
    </row>
    <row r="1146" spans="1:9" x14ac:dyDescent="0.45">
      <c r="A1146" s="45" t="str">
        <f t="shared" si="54"/>
        <v/>
      </c>
      <c r="B1146" s="46" t="str">
        <f>IF(顧客!B1144&lt;&gt;"",顧客!B1144,"")</f>
        <v/>
      </c>
      <c r="C1146" s="48" t="str">
        <f>IF(顧客!C1144&lt;&gt;0,顧客!C1144,"")</f>
        <v/>
      </c>
      <c r="D1146" s="47" t="str">
        <f>IF(顧客!E1144&lt;&gt;0,顧客!E1144,"")</f>
        <v/>
      </c>
      <c r="E1146" s="47" t="str">
        <f>IF(顧客!F1144&lt;&gt;0,顧客!F1144,"")</f>
        <v/>
      </c>
      <c r="F1146" s="49" t="str">
        <f>IF(D1146="","",SUMIF(見積D!ナンバーD,$D1146,見積D!見積数D))</f>
        <v/>
      </c>
      <c r="G1146" s="49" t="str">
        <f>IF(D1146="","",SUMIF(実績D!ナンバー13D,$D1146,実績D!見積数13D))</f>
        <v/>
      </c>
      <c r="H1146" s="51" t="str">
        <f t="shared" si="55"/>
        <v/>
      </c>
      <c r="I1146" t="str">
        <f t="shared" si="53"/>
        <v/>
      </c>
    </row>
    <row r="1147" spans="1:9" x14ac:dyDescent="0.45">
      <c r="A1147" s="45" t="str">
        <f t="shared" si="54"/>
        <v/>
      </c>
      <c r="B1147" s="46" t="str">
        <f>IF(顧客!B1145&lt;&gt;"",顧客!B1145,"")</f>
        <v/>
      </c>
      <c r="C1147" s="48" t="str">
        <f>IF(顧客!C1145&lt;&gt;0,顧客!C1145,"")</f>
        <v/>
      </c>
      <c r="D1147" s="47" t="str">
        <f>IF(顧客!E1145&lt;&gt;0,顧客!E1145,"")</f>
        <v/>
      </c>
      <c r="E1147" s="47" t="str">
        <f>IF(顧客!F1145&lt;&gt;0,顧客!F1145,"")</f>
        <v/>
      </c>
      <c r="F1147" s="49" t="str">
        <f>IF(D1147="","",SUMIF(見積D!ナンバーD,$D1147,見積D!見積数D))</f>
        <v/>
      </c>
      <c r="G1147" s="49" t="str">
        <f>IF(D1147="","",SUMIF(実績D!ナンバー13D,$D1147,実績D!見積数13D))</f>
        <v/>
      </c>
      <c r="H1147" s="51" t="str">
        <f t="shared" si="55"/>
        <v/>
      </c>
      <c r="I1147" t="str">
        <f t="shared" si="53"/>
        <v/>
      </c>
    </row>
    <row r="1148" spans="1:9" x14ac:dyDescent="0.45">
      <c r="A1148" s="45" t="str">
        <f t="shared" si="54"/>
        <v/>
      </c>
      <c r="B1148" s="46" t="str">
        <f>IF(顧客!B1146&lt;&gt;"",顧客!B1146,"")</f>
        <v/>
      </c>
      <c r="C1148" s="48" t="str">
        <f>IF(顧客!C1146&lt;&gt;0,顧客!C1146,"")</f>
        <v/>
      </c>
      <c r="D1148" s="47" t="str">
        <f>IF(顧客!E1146&lt;&gt;0,顧客!E1146,"")</f>
        <v/>
      </c>
      <c r="E1148" s="47" t="str">
        <f>IF(顧客!F1146&lt;&gt;0,顧客!F1146,"")</f>
        <v/>
      </c>
      <c r="F1148" s="49" t="str">
        <f>IF(D1148="","",SUMIF(見積D!ナンバーD,$D1148,見積D!見積数D))</f>
        <v/>
      </c>
      <c r="G1148" s="49" t="str">
        <f>IF(D1148="","",SUMIF(実績D!ナンバー13D,$D1148,実績D!見積数13D))</f>
        <v/>
      </c>
      <c r="H1148" s="51" t="str">
        <f t="shared" si="55"/>
        <v/>
      </c>
      <c r="I1148" t="str">
        <f t="shared" si="53"/>
        <v/>
      </c>
    </row>
    <row r="1149" spans="1:9" x14ac:dyDescent="0.45">
      <c r="A1149" s="45" t="str">
        <f t="shared" si="54"/>
        <v/>
      </c>
      <c r="B1149" s="46" t="str">
        <f>IF(顧客!B1147&lt;&gt;"",顧客!B1147,"")</f>
        <v/>
      </c>
      <c r="C1149" s="48" t="str">
        <f>IF(顧客!C1147&lt;&gt;0,顧客!C1147,"")</f>
        <v/>
      </c>
      <c r="D1149" s="47" t="str">
        <f>IF(顧客!E1147&lt;&gt;0,顧客!E1147,"")</f>
        <v/>
      </c>
      <c r="E1149" s="47" t="str">
        <f>IF(顧客!F1147&lt;&gt;0,顧客!F1147,"")</f>
        <v/>
      </c>
      <c r="F1149" s="49" t="str">
        <f>IF(D1149="","",SUMIF(見積D!ナンバーD,$D1149,見積D!見積数D))</f>
        <v/>
      </c>
      <c r="G1149" s="49" t="str">
        <f>IF(D1149="","",SUMIF(実績D!ナンバー13D,$D1149,実績D!見積数13D))</f>
        <v/>
      </c>
      <c r="H1149" s="51" t="str">
        <f t="shared" si="55"/>
        <v/>
      </c>
      <c r="I1149" t="str">
        <f t="shared" si="53"/>
        <v/>
      </c>
    </row>
    <row r="1150" spans="1:9" x14ac:dyDescent="0.45">
      <c r="A1150" s="45" t="str">
        <f t="shared" si="54"/>
        <v/>
      </c>
      <c r="B1150" s="46" t="str">
        <f>IF(顧客!B1148&lt;&gt;"",顧客!B1148,"")</f>
        <v/>
      </c>
      <c r="C1150" s="48" t="str">
        <f>IF(顧客!C1148&lt;&gt;0,顧客!C1148,"")</f>
        <v/>
      </c>
      <c r="D1150" s="47" t="str">
        <f>IF(顧客!E1148&lt;&gt;0,顧客!E1148,"")</f>
        <v/>
      </c>
      <c r="E1150" s="47" t="str">
        <f>IF(顧客!F1148&lt;&gt;0,顧客!F1148,"")</f>
        <v/>
      </c>
      <c r="F1150" s="49" t="str">
        <f>IF(D1150="","",SUMIF(見積D!ナンバーD,$D1150,見積D!見積数D))</f>
        <v/>
      </c>
      <c r="G1150" s="49" t="str">
        <f>IF(D1150="","",SUMIF(実績D!ナンバー13D,$D1150,実績D!見積数13D))</f>
        <v/>
      </c>
      <c r="H1150" s="51" t="str">
        <f t="shared" si="55"/>
        <v/>
      </c>
      <c r="I1150" t="str">
        <f t="shared" si="53"/>
        <v/>
      </c>
    </row>
    <row r="1151" spans="1:9" x14ac:dyDescent="0.45">
      <c r="A1151" s="45" t="str">
        <f t="shared" si="54"/>
        <v/>
      </c>
      <c r="B1151" s="46" t="str">
        <f>IF(顧客!B1149&lt;&gt;"",顧客!B1149,"")</f>
        <v/>
      </c>
      <c r="C1151" s="48" t="str">
        <f>IF(顧客!C1149&lt;&gt;0,顧客!C1149,"")</f>
        <v/>
      </c>
      <c r="D1151" s="47" t="str">
        <f>IF(顧客!E1149&lt;&gt;0,顧客!E1149,"")</f>
        <v/>
      </c>
      <c r="E1151" s="47" t="str">
        <f>IF(顧客!F1149&lt;&gt;0,顧客!F1149,"")</f>
        <v/>
      </c>
      <c r="F1151" s="49" t="str">
        <f>IF(D1151="","",SUMIF(見積D!ナンバーD,$D1151,見積D!見積数D))</f>
        <v/>
      </c>
      <c r="G1151" s="49" t="str">
        <f>IF(D1151="","",SUMIF(実績D!ナンバー13D,$D1151,実績D!見積数13D))</f>
        <v/>
      </c>
      <c r="H1151" s="51" t="str">
        <f t="shared" si="55"/>
        <v/>
      </c>
      <c r="I1151" t="str">
        <f t="shared" si="53"/>
        <v/>
      </c>
    </row>
    <row r="1152" spans="1:9" x14ac:dyDescent="0.45">
      <c r="A1152" s="45" t="str">
        <f t="shared" si="54"/>
        <v/>
      </c>
      <c r="B1152" s="46" t="str">
        <f>IF(顧客!B1150&lt;&gt;"",顧客!B1150,"")</f>
        <v/>
      </c>
      <c r="C1152" s="48" t="str">
        <f>IF(顧客!C1150&lt;&gt;0,顧客!C1150,"")</f>
        <v/>
      </c>
      <c r="D1152" s="47" t="str">
        <f>IF(顧客!E1150&lt;&gt;0,顧客!E1150,"")</f>
        <v/>
      </c>
      <c r="E1152" s="47" t="str">
        <f>IF(顧客!F1150&lt;&gt;0,顧客!F1150,"")</f>
        <v/>
      </c>
      <c r="F1152" s="49" t="str">
        <f>IF(D1152="","",SUMIF(見積D!ナンバーD,$D1152,見積D!見積数D))</f>
        <v/>
      </c>
      <c r="G1152" s="49" t="str">
        <f>IF(D1152="","",SUMIF(実績D!ナンバー13D,$D1152,実績D!見積数13D))</f>
        <v/>
      </c>
      <c r="H1152" s="51" t="str">
        <f t="shared" si="55"/>
        <v/>
      </c>
      <c r="I1152" t="str">
        <f t="shared" si="53"/>
        <v/>
      </c>
    </row>
    <row r="1153" spans="1:9" x14ac:dyDescent="0.45">
      <c r="A1153" s="45" t="str">
        <f t="shared" si="54"/>
        <v/>
      </c>
      <c r="B1153" s="46" t="str">
        <f>IF(顧客!B1151&lt;&gt;"",顧客!B1151,"")</f>
        <v/>
      </c>
      <c r="C1153" s="48" t="str">
        <f>IF(顧客!C1151&lt;&gt;0,顧客!C1151,"")</f>
        <v/>
      </c>
      <c r="D1153" s="47" t="str">
        <f>IF(顧客!E1151&lt;&gt;0,顧客!E1151,"")</f>
        <v/>
      </c>
      <c r="E1153" s="47" t="str">
        <f>IF(顧客!F1151&lt;&gt;0,顧客!F1151,"")</f>
        <v/>
      </c>
      <c r="F1153" s="49" t="str">
        <f>IF(D1153="","",SUMIF(見積D!ナンバーD,$D1153,見積D!見積数D))</f>
        <v/>
      </c>
      <c r="G1153" s="49" t="str">
        <f>IF(D1153="","",SUMIF(実績D!ナンバー13D,$D1153,実績D!見積数13D))</f>
        <v/>
      </c>
      <c r="H1153" s="51" t="str">
        <f t="shared" si="55"/>
        <v/>
      </c>
      <c r="I1153" t="str">
        <f t="shared" si="53"/>
        <v/>
      </c>
    </row>
    <row r="1154" spans="1:9" x14ac:dyDescent="0.45">
      <c r="A1154" s="45" t="str">
        <f t="shared" si="54"/>
        <v/>
      </c>
      <c r="B1154" s="46" t="str">
        <f>IF(顧客!B1152&lt;&gt;"",顧客!B1152,"")</f>
        <v/>
      </c>
      <c r="C1154" s="48" t="str">
        <f>IF(顧客!C1152&lt;&gt;0,顧客!C1152,"")</f>
        <v/>
      </c>
      <c r="D1154" s="47" t="str">
        <f>IF(顧客!E1152&lt;&gt;0,顧客!E1152,"")</f>
        <v/>
      </c>
      <c r="E1154" s="47" t="str">
        <f>IF(顧客!F1152&lt;&gt;0,顧客!F1152,"")</f>
        <v/>
      </c>
      <c r="F1154" s="49" t="str">
        <f>IF(D1154="","",SUMIF(見積D!ナンバーD,$D1154,見積D!見積数D))</f>
        <v/>
      </c>
      <c r="G1154" s="49" t="str">
        <f>IF(D1154="","",SUMIF(実績D!ナンバー13D,$D1154,実績D!見積数13D))</f>
        <v/>
      </c>
      <c r="H1154" s="51" t="str">
        <f t="shared" si="55"/>
        <v/>
      </c>
      <c r="I1154" t="str">
        <f t="shared" si="53"/>
        <v/>
      </c>
    </row>
    <row r="1155" spans="1:9" x14ac:dyDescent="0.45">
      <c r="A1155" s="45" t="str">
        <f t="shared" si="54"/>
        <v/>
      </c>
      <c r="B1155" s="46" t="str">
        <f>IF(顧客!B1153&lt;&gt;"",顧客!B1153,"")</f>
        <v/>
      </c>
      <c r="C1155" s="48" t="str">
        <f>IF(顧客!C1153&lt;&gt;0,顧客!C1153,"")</f>
        <v/>
      </c>
      <c r="D1155" s="47" t="str">
        <f>IF(顧客!E1153&lt;&gt;0,顧客!E1153,"")</f>
        <v/>
      </c>
      <c r="E1155" s="47" t="str">
        <f>IF(顧客!F1153&lt;&gt;0,顧客!F1153,"")</f>
        <v/>
      </c>
      <c r="F1155" s="49" t="str">
        <f>IF(D1155="","",SUMIF(見積D!ナンバーD,$D1155,見積D!見積数D))</f>
        <v/>
      </c>
      <c r="G1155" s="49" t="str">
        <f>IF(D1155="","",SUMIF(実績D!ナンバー13D,$D1155,実績D!見積数13D))</f>
        <v/>
      </c>
      <c r="H1155" s="51" t="str">
        <f t="shared" si="55"/>
        <v/>
      </c>
      <c r="I1155" t="str">
        <f t="shared" si="53"/>
        <v/>
      </c>
    </row>
    <row r="1156" spans="1:9" x14ac:dyDescent="0.45">
      <c r="A1156" s="45" t="str">
        <f t="shared" si="54"/>
        <v/>
      </c>
      <c r="B1156" s="46" t="str">
        <f>IF(顧客!B1154&lt;&gt;"",顧客!B1154,"")</f>
        <v/>
      </c>
      <c r="C1156" s="48" t="str">
        <f>IF(顧客!C1154&lt;&gt;0,顧客!C1154,"")</f>
        <v/>
      </c>
      <c r="D1156" s="47" t="str">
        <f>IF(顧客!E1154&lt;&gt;0,顧客!E1154,"")</f>
        <v/>
      </c>
      <c r="E1156" s="47" t="str">
        <f>IF(顧客!F1154&lt;&gt;0,顧客!F1154,"")</f>
        <v/>
      </c>
      <c r="F1156" s="49" t="str">
        <f>IF(D1156="","",SUMIF(見積D!ナンバーD,$D1156,見積D!見積数D))</f>
        <v/>
      </c>
      <c r="G1156" s="49" t="str">
        <f>IF(D1156="","",SUMIF(実績D!ナンバー13D,$D1156,実績D!見積数13D))</f>
        <v/>
      </c>
      <c r="H1156" s="51" t="str">
        <f t="shared" si="55"/>
        <v/>
      </c>
      <c r="I1156" t="str">
        <f t="shared" si="53"/>
        <v/>
      </c>
    </row>
    <row r="1157" spans="1:9" x14ac:dyDescent="0.45">
      <c r="A1157" s="45" t="str">
        <f t="shared" si="54"/>
        <v/>
      </c>
      <c r="B1157" s="46" t="str">
        <f>IF(顧客!B1155&lt;&gt;"",顧客!B1155,"")</f>
        <v/>
      </c>
      <c r="C1157" s="48" t="str">
        <f>IF(顧客!C1155&lt;&gt;0,顧客!C1155,"")</f>
        <v/>
      </c>
      <c r="D1157" s="47" t="str">
        <f>IF(顧客!E1155&lt;&gt;0,顧客!E1155,"")</f>
        <v/>
      </c>
      <c r="E1157" s="47" t="str">
        <f>IF(顧客!F1155&lt;&gt;0,顧客!F1155,"")</f>
        <v/>
      </c>
      <c r="F1157" s="49" t="str">
        <f>IF(D1157="","",SUMIF(見積D!ナンバーD,$D1157,見積D!見積数D))</f>
        <v/>
      </c>
      <c r="G1157" s="49" t="str">
        <f>IF(D1157="","",SUMIF(実績D!ナンバー13D,$D1157,実績D!見積数13D))</f>
        <v/>
      </c>
      <c r="H1157" s="51" t="str">
        <f t="shared" si="55"/>
        <v/>
      </c>
      <c r="I1157" t="str">
        <f t="shared" ref="I1157:I1220" si="56">IF(G1157="","",IF(G1157&gt;=12,"sa",IF(G1157&gt;=6,"aa",IF(G1157&gt;=2,"ba",IF(G1157=1,"ca","")))))</f>
        <v/>
      </c>
    </row>
    <row r="1158" spans="1:9" x14ac:dyDescent="0.45">
      <c r="A1158" s="45" t="str">
        <f t="shared" si="54"/>
        <v/>
      </c>
      <c r="B1158" s="46" t="str">
        <f>IF(顧客!B1156&lt;&gt;"",顧客!B1156,"")</f>
        <v/>
      </c>
      <c r="C1158" s="48" t="str">
        <f>IF(顧客!C1156&lt;&gt;0,顧客!C1156,"")</f>
        <v/>
      </c>
      <c r="D1158" s="47" t="str">
        <f>IF(顧客!E1156&lt;&gt;0,顧客!E1156,"")</f>
        <v/>
      </c>
      <c r="E1158" s="47" t="str">
        <f>IF(顧客!F1156&lt;&gt;0,顧客!F1156,"")</f>
        <v/>
      </c>
      <c r="F1158" s="49" t="str">
        <f>IF(D1158="","",SUMIF(見積D!ナンバーD,$D1158,見積D!見積数D))</f>
        <v/>
      </c>
      <c r="G1158" s="49" t="str">
        <f>IF(D1158="","",SUMIF(実績D!ナンバー13D,$D1158,実績D!見積数13D))</f>
        <v/>
      </c>
      <c r="H1158" s="51" t="str">
        <f t="shared" si="55"/>
        <v/>
      </c>
      <c r="I1158" t="str">
        <f t="shared" si="56"/>
        <v/>
      </c>
    </row>
    <row r="1159" spans="1:9" x14ac:dyDescent="0.45">
      <c r="A1159" s="45" t="str">
        <f t="shared" si="54"/>
        <v/>
      </c>
      <c r="B1159" s="46" t="str">
        <f>IF(顧客!B1157&lt;&gt;"",顧客!B1157,"")</f>
        <v/>
      </c>
      <c r="C1159" s="48" t="str">
        <f>IF(顧客!C1157&lt;&gt;0,顧客!C1157,"")</f>
        <v/>
      </c>
      <c r="D1159" s="47" t="str">
        <f>IF(顧客!E1157&lt;&gt;0,顧客!E1157,"")</f>
        <v/>
      </c>
      <c r="E1159" s="47" t="str">
        <f>IF(顧客!F1157&lt;&gt;0,顧客!F1157,"")</f>
        <v/>
      </c>
      <c r="F1159" s="49" t="str">
        <f>IF(D1159="","",SUMIF(見積D!ナンバーD,$D1159,見積D!見積数D))</f>
        <v/>
      </c>
      <c r="G1159" s="49" t="str">
        <f>IF(D1159="","",SUMIF(実績D!ナンバー13D,$D1159,実績D!見積数13D))</f>
        <v/>
      </c>
      <c r="H1159" s="51" t="str">
        <f t="shared" si="55"/>
        <v/>
      </c>
      <c r="I1159" t="str">
        <f t="shared" si="56"/>
        <v/>
      </c>
    </row>
    <row r="1160" spans="1:9" x14ac:dyDescent="0.45">
      <c r="A1160" s="45" t="str">
        <f t="shared" si="54"/>
        <v/>
      </c>
      <c r="B1160" s="46" t="str">
        <f>IF(顧客!B1158&lt;&gt;"",顧客!B1158,"")</f>
        <v/>
      </c>
      <c r="C1160" s="48" t="str">
        <f>IF(顧客!C1158&lt;&gt;0,顧客!C1158,"")</f>
        <v/>
      </c>
      <c r="D1160" s="47" t="str">
        <f>IF(顧客!E1158&lt;&gt;0,顧客!E1158,"")</f>
        <v/>
      </c>
      <c r="E1160" s="47" t="str">
        <f>IF(顧客!F1158&lt;&gt;0,顧客!F1158,"")</f>
        <v/>
      </c>
      <c r="F1160" s="49" t="str">
        <f>IF(D1160="","",SUMIF(見積D!ナンバーD,$D1160,見積D!見積数D))</f>
        <v/>
      </c>
      <c r="G1160" s="49" t="str">
        <f>IF(D1160="","",SUMIF(実績D!ナンバー13D,$D1160,実績D!見積数13D))</f>
        <v/>
      </c>
      <c r="H1160" s="51" t="str">
        <f t="shared" si="55"/>
        <v/>
      </c>
      <c r="I1160" t="str">
        <f t="shared" si="56"/>
        <v/>
      </c>
    </row>
    <row r="1161" spans="1:9" x14ac:dyDescent="0.45">
      <c r="A1161" s="45" t="str">
        <f t="shared" si="54"/>
        <v/>
      </c>
      <c r="B1161" s="46" t="str">
        <f>IF(顧客!B1159&lt;&gt;"",顧客!B1159,"")</f>
        <v/>
      </c>
      <c r="C1161" s="48" t="str">
        <f>IF(顧客!C1159&lt;&gt;0,顧客!C1159,"")</f>
        <v/>
      </c>
      <c r="D1161" s="47" t="str">
        <f>IF(顧客!E1159&lt;&gt;0,顧客!E1159,"")</f>
        <v/>
      </c>
      <c r="E1161" s="47" t="str">
        <f>IF(顧客!F1159&lt;&gt;0,顧客!F1159,"")</f>
        <v/>
      </c>
      <c r="F1161" s="49" t="str">
        <f>IF(D1161="","",SUMIF(見積D!ナンバーD,$D1161,見積D!見積数D))</f>
        <v/>
      </c>
      <c r="G1161" s="49" t="str">
        <f>IF(D1161="","",SUMIF(実績D!ナンバー13D,$D1161,実績D!見積数13D))</f>
        <v/>
      </c>
      <c r="H1161" s="51" t="str">
        <f t="shared" si="55"/>
        <v/>
      </c>
      <c r="I1161" t="str">
        <f t="shared" si="56"/>
        <v/>
      </c>
    </row>
    <row r="1162" spans="1:9" x14ac:dyDescent="0.45">
      <c r="A1162" s="45" t="str">
        <f t="shared" si="54"/>
        <v/>
      </c>
      <c r="B1162" s="46" t="str">
        <f>IF(顧客!B1160&lt;&gt;"",顧客!B1160,"")</f>
        <v/>
      </c>
      <c r="C1162" s="48" t="str">
        <f>IF(顧客!C1160&lt;&gt;0,顧客!C1160,"")</f>
        <v/>
      </c>
      <c r="D1162" s="47" t="str">
        <f>IF(顧客!E1160&lt;&gt;0,顧客!E1160,"")</f>
        <v/>
      </c>
      <c r="E1162" s="47" t="str">
        <f>IF(顧客!F1160&lt;&gt;0,顧客!F1160,"")</f>
        <v/>
      </c>
      <c r="F1162" s="49" t="str">
        <f>IF(D1162="","",SUMIF(見積D!ナンバーD,$D1162,見積D!見積数D))</f>
        <v/>
      </c>
      <c r="G1162" s="49" t="str">
        <f>IF(D1162="","",SUMIF(実績D!ナンバー13D,$D1162,実績D!見積数13D))</f>
        <v/>
      </c>
      <c r="H1162" s="51" t="str">
        <f t="shared" si="55"/>
        <v/>
      </c>
      <c r="I1162" t="str">
        <f t="shared" si="56"/>
        <v/>
      </c>
    </row>
    <row r="1163" spans="1:9" x14ac:dyDescent="0.45">
      <c r="A1163" s="45" t="str">
        <f t="shared" si="54"/>
        <v/>
      </c>
      <c r="B1163" s="46" t="str">
        <f>IF(顧客!B1161&lt;&gt;"",顧客!B1161,"")</f>
        <v/>
      </c>
      <c r="C1163" s="48" t="str">
        <f>IF(顧客!C1161&lt;&gt;0,顧客!C1161,"")</f>
        <v/>
      </c>
      <c r="D1163" s="47" t="str">
        <f>IF(顧客!E1161&lt;&gt;0,顧客!E1161,"")</f>
        <v/>
      </c>
      <c r="E1163" s="47" t="str">
        <f>IF(顧客!F1161&lt;&gt;0,顧客!F1161,"")</f>
        <v/>
      </c>
      <c r="F1163" s="49" t="str">
        <f>IF(D1163="","",SUMIF(見積D!ナンバーD,$D1163,見積D!見積数D))</f>
        <v/>
      </c>
      <c r="G1163" s="49" t="str">
        <f>IF(D1163="","",SUMIF(実績D!ナンバー13D,$D1163,実績D!見積数13D))</f>
        <v/>
      </c>
      <c r="H1163" s="51" t="str">
        <f t="shared" si="55"/>
        <v/>
      </c>
      <c r="I1163" t="str">
        <f t="shared" si="56"/>
        <v/>
      </c>
    </row>
    <row r="1164" spans="1:9" x14ac:dyDescent="0.45">
      <c r="A1164" s="45" t="str">
        <f t="shared" si="54"/>
        <v/>
      </c>
      <c r="B1164" s="46" t="str">
        <f>IF(顧客!B1162&lt;&gt;"",顧客!B1162,"")</f>
        <v/>
      </c>
      <c r="C1164" s="48" t="str">
        <f>IF(顧客!C1162&lt;&gt;0,顧客!C1162,"")</f>
        <v/>
      </c>
      <c r="D1164" s="47" t="str">
        <f>IF(顧客!E1162&lt;&gt;0,顧客!E1162,"")</f>
        <v/>
      </c>
      <c r="E1164" s="47" t="str">
        <f>IF(顧客!F1162&lt;&gt;0,顧客!F1162,"")</f>
        <v/>
      </c>
      <c r="F1164" s="49" t="str">
        <f>IF(D1164="","",SUMIF(見積D!ナンバーD,$D1164,見積D!見積数D))</f>
        <v/>
      </c>
      <c r="G1164" s="49" t="str">
        <f>IF(D1164="","",SUMIF(実績D!ナンバー13D,$D1164,実績D!見積数13D))</f>
        <v/>
      </c>
      <c r="H1164" s="51" t="str">
        <f t="shared" si="55"/>
        <v/>
      </c>
      <c r="I1164" t="str">
        <f t="shared" si="56"/>
        <v/>
      </c>
    </row>
    <row r="1165" spans="1:9" x14ac:dyDescent="0.45">
      <c r="A1165" s="45" t="str">
        <f t="shared" si="54"/>
        <v/>
      </c>
      <c r="B1165" s="46" t="str">
        <f>IF(顧客!B1163&lt;&gt;"",顧客!B1163,"")</f>
        <v/>
      </c>
      <c r="C1165" s="48" t="str">
        <f>IF(顧客!C1163&lt;&gt;0,顧客!C1163,"")</f>
        <v/>
      </c>
      <c r="D1165" s="47" t="str">
        <f>IF(顧客!E1163&lt;&gt;0,顧客!E1163,"")</f>
        <v/>
      </c>
      <c r="E1165" s="47" t="str">
        <f>IF(顧客!F1163&lt;&gt;0,顧客!F1163,"")</f>
        <v/>
      </c>
      <c r="F1165" s="49" t="str">
        <f>IF(D1165="","",SUMIF(見積D!ナンバーD,$D1165,見積D!見積数D))</f>
        <v/>
      </c>
      <c r="G1165" s="49" t="str">
        <f>IF(D1165="","",SUMIF(実績D!ナンバー13D,$D1165,実績D!見積数13D))</f>
        <v/>
      </c>
      <c r="H1165" s="51" t="str">
        <f t="shared" si="55"/>
        <v/>
      </c>
      <c r="I1165" t="str">
        <f t="shared" si="56"/>
        <v/>
      </c>
    </row>
    <row r="1166" spans="1:9" x14ac:dyDescent="0.45">
      <c r="A1166" s="45" t="str">
        <f t="shared" si="54"/>
        <v/>
      </c>
      <c r="B1166" s="46" t="str">
        <f>IF(顧客!B1164&lt;&gt;"",顧客!B1164,"")</f>
        <v/>
      </c>
      <c r="C1166" s="48" t="str">
        <f>IF(顧客!C1164&lt;&gt;0,顧客!C1164,"")</f>
        <v/>
      </c>
      <c r="D1166" s="47" t="str">
        <f>IF(顧客!E1164&lt;&gt;0,顧客!E1164,"")</f>
        <v/>
      </c>
      <c r="E1166" s="47" t="str">
        <f>IF(顧客!F1164&lt;&gt;0,顧客!F1164,"")</f>
        <v/>
      </c>
      <c r="F1166" s="49" t="str">
        <f>IF(D1166="","",SUMIF(見積D!ナンバーD,$D1166,見積D!見積数D))</f>
        <v/>
      </c>
      <c r="G1166" s="49" t="str">
        <f>IF(D1166="","",SUMIF(実績D!ナンバー13D,$D1166,実績D!見積数13D))</f>
        <v/>
      </c>
      <c r="H1166" s="51" t="str">
        <f t="shared" si="55"/>
        <v/>
      </c>
      <c r="I1166" t="str">
        <f t="shared" si="56"/>
        <v/>
      </c>
    </row>
    <row r="1167" spans="1:9" x14ac:dyDescent="0.45">
      <c r="A1167" s="45" t="str">
        <f t="shared" si="54"/>
        <v/>
      </c>
      <c r="B1167" s="46" t="str">
        <f>IF(顧客!B1165&lt;&gt;"",顧客!B1165,"")</f>
        <v/>
      </c>
      <c r="C1167" s="48" t="str">
        <f>IF(顧客!C1165&lt;&gt;0,顧客!C1165,"")</f>
        <v/>
      </c>
      <c r="D1167" s="47" t="str">
        <f>IF(顧客!E1165&lt;&gt;0,顧客!E1165,"")</f>
        <v/>
      </c>
      <c r="E1167" s="47" t="str">
        <f>IF(顧客!F1165&lt;&gt;0,顧客!F1165,"")</f>
        <v/>
      </c>
      <c r="F1167" s="49" t="str">
        <f>IF(D1167="","",SUMIF(見積D!ナンバーD,$D1167,見積D!見積数D))</f>
        <v/>
      </c>
      <c r="G1167" s="49" t="str">
        <f>IF(D1167="","",SUMIF(実績D!ナンバー13D,$D1167,実績D!見積数13D))</f>
        <v/>
      </c>
      <c r="H1167" s="51" t="str">
        <f t="shared" si="55"/>
        <v/>
      </c>
      <c r="I1167" t="str">
        <f t="shared" si="56"/>
        <v/>
      </c>
    </row>
    <row r="1168" spans="1:9" x14ac:dyDescent="0.45">
      <c r="A1168" s="45" t="str">
        <f t="shared" si="54"/>
        <v/>
      </c>
      <c r="B1168" s="46" t="str">
        <f>IF(顧客!B1166&lt;&gt;"",顧客!B1166,"")</f>
        <v/>
      </c>
      <c r="C1168" s="48" t="str">
        <f>IF(顧客!C1166&lt;&gt;0,顧客!C1166,"")</f>
        <v/>
      </c>
      <c r="D1168" s="47" t="str">
        <f>IF(顧客!E1166&lt;&gt;0,顧客!E1166,"")</f>
        <v/>
      </c>
      <c r="E1168" s="47" t="str">
        <f>IF(顧客!F1166&lt;&gt;0,顧客!F1166,"")</f>
        <v/>
      </c>
      <c r="F1168" s="49" t="str">
        <f>IF(D1168="","",SUMIF(見積D!ナンバーD,$D1168,見積D!見積数D))</f>
        <v/>
      </c>
      <c r="G1168" s="49" t="str">
        <f>IF(D1168="","",SUMIF(実績D!ナンバー13D,$D1168,実績D!見積数13D))</f>
        <v/>
      </c>
      <c r="H1168" s="51" t="str">
        <f t="shared" si="55"/>
        <v/>
      </c>
      <c r="I1168" t="str">
        <f t="shared" si="56"/>
        <v/>
      </c>
    </row>
    <row r="1169" spans="1:9" x14ac:dyDescent="0.45">
      <c r="A1169" s="45" t="str">
        <f t="shared" si="54"/>
        <v/>
      </c>
      <c r="B1169" s="46" t="str">
        <f>IF(顧客!B1167&lt;&gt;"",顧客!B1167,"")</f>
        <v/>
      </c>
      <c r="C1169" s="48" t="str">
        <f>IF(顧客!C1167&lt;&gt;0,顧客!C1167,"")</f>
        <v/>
      </c>
      <c r="D1169" s="47" t="str">
        <f>IF(顧客!E1167&lt;&gt;0,顧客!E1167,"")</f>
        <v/>
      </c>
      <c r="E1169" s="47" t="str">
        <f>IF(顧客!F1167&lt;&gt;0,顧客!F1167,"")</f>
        <v/>
      </c>
      <c r="F1169" s="49" t="str">
        <f>IF(D1169="","",SUMIF(見積D!ナンバーD,$D1169,見積D!見積数D))</f>
        <v/>
      </c>
      <c r="G1169" s="49" t="str">
        <f>IF(D1169="","",SUMIF(実績D!ナンバー13D,$D1169,実績D!見積数13D))</f>
        <v/>
      </c>
      <c r="H1169" s="51" t="str">
        <f t="shared" si="55"/>
        <v/>
      </c>
      <c r="I1169" t="str">
        <f t="shared" si="56"/>
        <v/>
      </c>
    </row>
    <row r="1170" spans="1:9" x14ac:dyDescent="0.45">
      <c r="A1170" s="45" t="str">
        <f t="shared" si="54"/>
        <v/>
      </c>
      <c r="B1170" s="46" t="str">
        <f>IF(顧客!B1168&lt;&gt;"",顧客!B1168,"")</f>
        <v/>
      </c>
      <c r="C1170" s="48" t="str">
        <f>IF(顧客!C1168&lt;&gt;0,顧客!C1168,"")</f>
        <v/>
      </c>
      <c r="D1170" s="47" t="str">
        <f>IF(顧客!E1168&lt;&gt;0,顧客!E1168,"")</f>
        <v/>
      </c>
      <c r="E1170" s="47" t="str">
        <f>IF(顧客!F1168&lt;&gt;0,顧客!F1168,"")</f>
        <v/>
      </c>
      <c r="F1170" s="49" t="str">
        <f>IF(D1170="","",SUMIF(見積D!ナンバーD,$D1170,見積D!見積数D))</f>
        <v/>
      </c>
      <c r="G1170" s="49" t="str">
        <f>IF(D1170="","",SUMIF(実績D!ナンバー13D,$D1170,実績D!見積数13D))</f>
        <v/>
      </c>
      <c r="H1170" s="51" t="str">
        <f t="shared" si="55"/>
        <v/>
      </c>
      <c r="I1170" t="str">
        <f t="shared" si="56"/>
        <v/>
      </c>
    </row>
    <row r="1171" spans="1:9" x14ac:dyDescent="0.45">
      <c r="A1171" s="45" t="str">
        <f t="shared" si="54"/>
        <v/>
      </c>
      <c r="B1171" s="46" t="str">
        <f>IF(顧客!B1169&lt;&gt;"",顧客!B1169,"")</f>
        <v/>
      </c>
      <c r="C1171" s="48" t="str">
        <f>IF(顧客!C1169&lt;&gt;0,顧客!C1169,"")</f>
        <v/>
      </c>
      <c r="D1171" s="47" t="str">
        <f>IF(顧客!E1169&lt;&gt;0,顧客!E1169,"")</f>
        <v/>
      </c>
      <c r="E1171" s="47" t="str">
        <f>IF(顧客!F1169&lt;&gt;0,顧客!F1169,"")</f>
        <v/>
      </c>
      <c r="F1171" s="49" t="str">
        <f>IF(D1171="","",SUMIF(見積D!ナンバーD,$D1171,見積D!見積数D))</f>
        <v/>
      </c>
      <c r="G1171" s="49" t="str">
        <f>IF(D1171="","",SUMIF(実績D!ナンバー13D,$D1171,実績D!見積数13D))</f>
        <v/>
      </c>
      <c r="H1171" s="51" t="str">
        <f t="shared" si="55"/>
        <v/>
      </c>
      <c r="I1171" t="str">
        <f t="shared" si="56"/>
        <v/>
      </c>
    </row>
    <row r="1172" spans="1:9" x14ac:dyDescent="0.45">
      <c r="A1172" s="45" t="str">
        <f t="shared" si="54"/>
        <v/>
      </c>
      <c r="B1172" s="46" t="str">
        <f>IF(顧客!B1170&lt;&gt;"",顧客!B1170,"")</f>
        <v/>
      </c>
      <c r="C1172" s="48" t="str">
        <f>IF(顧客!C1170&lt;&gt;0,顧客!C1170,"")</f>
        <v/>
      </c>
      <c r="D1172" s="47" t="str">
        <f>IF(顧客!E1170&lt;&gt;0,顧客!E1170,"")</f>
        <v/>
      </c>
      <c r="E1172" s="47" t="str">
        <f>IF(顧客!F1170&lt;&gt;0,顧客!F1170,"")</f>
        <v/>
      </c>
      <c r="F1172" s="49" t="str">
        <f>IF(D1172="","",SUMIF(見積D!ナンバーD,$D1172,見積D!見積数D))</f>
        <v/>
      </c>
      <c r="G1172" s="49" t="str">
        <f>IF(D1172="","",SUMIF(実績D!ナンバー13D,$D1172,実績D!見積数13D))</f>
        <v/>
      </c>
      <c r="H1172" s="51" t="str">
        <f t="shared" si="55"/>
        <v/>
      </c>
      <c r="I1172" t="str">
        <f t="shared" si="56"/>
        <v/>
      </c>
    </row>
    <row r="1173" spans="1:9" x14ac:dyDescent="0.45">
      <c r="A1173" s="45" t="str">
        <f t="shared" si="54"/>
        <v/>
      </c>
      <c r="B1173" s="46" t="str">
        <f>IF(顧客!B1171&lt;&gt;"",顧客!B1171,"")</f>
        <v/>
      </c>
      <c r="C1173" s="48" t="str">
        <f>IF(顧客!C1171&lt;&gt;0,顧客!C1171,"")</f>
        <v/>
      </c>
      <c r="D1173" s="47" t="str">
        <f>IF(顧客!E1171&lt;&gt;0,顧客!E1171,"")</f>
        <v/>
      </c>
      <c r="E1173" s="47" t="str">
        <f>IF(顧客!F1171&lt;&gt;0,顧客!F1171,"")</f>
        <v/>
      </c>
      <c r="F1173" s="49" t="str">
        <f>IF(D1173="","",SUMIF(見積D!ナンバーD,$D1173,見積D!見積数D))</f>
        <v/>
      </c>
      <c r="G1173" s="49" t="str">
        <f>IF(D1173="","",SUMIF(実績D!ナンバー13D,$D1173,実績D!見積数13D))</f>
        <v/>
      </c>
      <c r="H1173" s="51" t="str">
        <f t="shared" si="55"/>
        <v/>
      </c>
      <c r="I1173" t="str">
        <f t="shared" si="56"/>
        <v/>
      </c>
    </row>
    <row r="1174" spans="1:9" x14ac:dyDescent="0.45">
      <c r="A1174" s="45" t="str">
        <f t="shared" si="54"/>
        <v/>
      </c>
      <c r="B1174" s="46" t="str">
        <f>IF(顧客!B1172&lt;&gt;"",顧客!B1172,"")</f>
        <v/>
      </c>
      <c r="C1174" s="48" t="str">
        <f>IF(顧客!C1172&lt;&gt;0,顧客!C1172,"")</f>
        <v/>
      </c>
      <c r="D1174" s="47" t="str">
        <f>IF(顧客!E1172&lt;&gt;0,顧客!E1172,"")</f>
        <v/>
      </c>
      <c r="E1174" s="47" t="str">
        <f>IF(顧客!F1172&lt;&gt;0,顧客!F1172,"")</f>
        <v/>
      </c>
      <c r="F1174" s="49" t="str">
        <f>IF(D1174="","",SUMIF(見積D!ナンバーD,$D1174,見積D!見積数D))</f>
        <v/>
      </c>
      <c r="G1174" s="49" t="str">
        <f>IF(D1174="","",SUMIF(実績D!ナンバー13D,$D1174,実績D!見積数13D))</f>
        <v/>
      </c>
      <c r="H1174" s="51" t="str">
        <f t="shared" si="55"/>
        <v/>
      </c>
      <c r="I1174" t="str">
        <f t="shared" si="56"/>
        <v/>
      </c>
    </row>
    <row r="1175" spans="1:9" x14ac:dyDescent="0.45">
      <c r="A1175" s="45" t="str">
        <f t="shared" si="54"/>
        <v/>
      </c>
      <c r="B1175" s="46" t="str">
        <f>IF(顧客!B1173&lt;&gt;"",顧客!B1173,"")</f>
        <v/>
      </c>
      <c r="C1175" s="48" t="str">
        <f>IF(顧客!C1173&lt;&gt;0,顧客!C1173,"")</f>
        <v/>
      </c>
      <c r="D1175" s="47" t="str">
        <f>IF(顧客!E1173&lt;&gt;0,顧客!E1173,"")</f>
        <v/>
      </c>
      <c r="E1175" s="47" t="str">
        <f>IF(顧客!F1173&lt;&gt;0,顧客!F1173,"")</f>
        <v/>
      </c>
      <c r="F1175" s="49" t="str">
        <f>IF(D1175="","",SUMIF(見積D!ナンバーD,$D1175,見積D!見積数D))</f>
        <v/>
      </c>
      <c r="G1175" s="49" t="str">
        <f>IF(D1175="","",SUMIF(実績D!ナンバー13D,$D1175,実績D!見積数13D))</f>
        <v/>
      </c>
      <c r="H1175" s="51" t="str">
        <f t="shared" si="55"/>
        <v/>
      </c>
      <c r="I1175" t="str">
        <f t="shared" si="56"/>
        <v/>
      </c>
    </row>
    <row r="1176" spans="1:9" x14ac:dyDescent="0.45">
      <c r="A1176" s="45" t="str">
        <f t="shared" si="54"/>
        <v/>
      </c>
      <c r="B1176" s="46" t="str">
        <f>IF(顧客!B1174&lt;&gt;"",顧客!B1174,"")</f>
        <v/>
      </c>
      <c r="C1176" s="48" t="str">
        <f>IF(顧客!C1174&lt;&gt;0,顧客!C1174,"")</f>
        <v/>
      </c>
      <c r="D1176" s="47" t="str">
        <f>IF(顧客!E1174&lt;&gt;0,顧客!E1174,"")</f>
        <v/>
      </c>
      <c r="E1176" s="47" t="str">
        <f>IF(顧客!F1174&lt;&gt;0,顧客!F1174,"")</f>
        <v/>
      </c>
      <c r="F1176" s="49" t="str">
        <f>IF(D1176="","",SUMIF(見積D!ナンバーD,$D1176,見積D!見積数D))</f>
        <v/>
      </c>
      <c r="G1176" s="49" t="str">
        <f>IF(D1176="","",SUMIF(実績D!ナンバー13D,$D1176,実績D!見積数13D))</f>
        <v/>
      </c>
      <c r="H1176" s="51" t="str">
        <f t="shared" si="55"/>
        <v/>
      </c>
      <c r="I1176" t="str">
        <f t="shared" si="56"/>
        <v/>
      </c>
    </row>
    <row r="1177" spans="1:9" x14ac:dyDescent="0.45">
      <c r="A1177" s="45" t="str">
        <f t="shared" si="54"/>
        <v/>
      </c>
      <c r="B1177" s="46" t="str">
        <f>IF(顧客!B1175&lt;&gt;"",顧客!B1175,"")</f>
        <v/>
      </c>
      <c r="C1177" s="48" t="str">
        <f>IF(顧客!C1175&lt;&gt;0,顧客!C1175,"")</f>
        <v/>
      </c>
      <c r="D1177" s="47" t="str">
        <f>IF(顧客!E1175&lt;&gt;0,顧客!E1175,"")</f>
        <v/>
      </c>
      <c r="E1177" s="47" t="str">
        <f>IF(顧客!F1175&lt;&gt;0,顧客!F1175,"")</f>
        <v/>
      </c>
      <c r="F1177" s="49" t="str">
        <f>IF(D1177="","",SUMIF(見積D!ナンバーD,$D1177,見積D!見積数D))</f>
        <v/>
      </c>
      <c r="G1177" s="49" t="str">
        <f>IF(D1177="","",SUMIF(実績D!ナンバー13D,$D1177,実績D!見積数13D))</f>
        <v/>
      </c>
      <c r="H1177" s="51" t="str">
        <f t="shared" si="55"/>
        <v/>
      </c>
      <c r="I1177" t="str">
        <f t="shared" si="56"/>
        <v/>
      </c>
    </row>
    <row r="1178" spans="1:9" x14ac:dyDescent="0.45">
      <c r="A1178" s="45" t="str">
        <f t="shared" si="54"/>
        <v/>
      </c>
      <c r="B1178" s="46" t="str">
        <f>IF(顧客!B1176&lt;&gt;"",顧客!B1176,"")</f>
        <v/>
      </c>
      <c r="C1178" s="48" t="str">
        <f>IF(顧客!C1176&lt;&gt;0,顧客!C1176,"")</f>
        <v/>
      </c>
      <c r="D1178" s="47" t="str">
        <f>IF(顧客!E1176&lt;&gt;0,顧客!E1176,"")</f>
        <v/>
      </c>
      <c r="E1178" s="47" t="str">
        <f>IF(顧客!F1176&lt;&gt;0,顧客!F1176,"")</f>
        <v/>
      </c>
      <c r="F1178" s="49" t="str">
        <f>IF(D1178="","",SUMIF(見積D!ナンバーD,$D1178,見積D!見積数D))</f>
        <v/>
      </c>
      <c r="G1178" s="49" t="str">
        <f>IF(D1178="","",SUMIF(実績D!ナンバー13D,$D1178,実績D!見積数13D))</f>
        <v/>
      </c>
      <c r="H1178" s="51" t="str">
        <f t="shared" si="55"/>
        <v/>
      </c>
      <c r="I1178" t="str">
        <f t="shared" si="56"/>
        <v/>
      </c>
    </row>
    <row r="1179" spans="1:9" x14ac:dyDescent="0.45">
      <c r="A1179" s="45" t="str">
        <f t="shared" si="54"/>
        <v/>
      </c>
      <c r="B1179" s="46" t="str">
        <f>IF(顧客!B1177&lt;&gt;"",顧客!B1177,"")</f>
        <v/>
      </c>
      <c r="C1179" s="48" t="str">
        <f>IF(顧客!C1177&lt;&gt;0,顧客!C1177,"")</f>
        <v/>
      </c>
      <c r="D1179" s="47" t="str">
        <f>IF(顧客!E1177&lt;&gt;0,顧客!E1177,"")</f>
        <v/>
      </c>
      <c r="E1179" s="47" t="str">
        <f>IF(顧客!F1177&lt;&gt;0,顧客!F1177,"")</f>
        <v/>
      </c>
      <c r="F1179" s="49" t="str">
        <f>IF(D1179="","",SUMIF(見積D!ナンバーD,$D1179,見積D!見積数D))</f>
        <v/>
      </c>
      <c r="G1179" s="49" t="str">
        <f>IF(D1179="","",SUMIF(実績D!ナンバー13D,$D1179,実績D!見積数13D))</f>
        <v/>
      </c>
      <c r="H1179" s="51" t="str">
        <f t="shared" si="55"/>
        <v/>
      </c>
      <c r="I1179" t="str">
        <f t="shared" si="56"/>
        <v/>
      </c>
    </row>
    <row r="1180" spans="1:9" x14ac:dyDescent="0.45">
      <c r="A1180" s="45" t="str">
        <f t="shared" si="54"/>
        <v/>
      </c>
      <c r="B1180" s="46" t="str">
        <f>IF(顧客!B1178&lt;&gt;"",顧客!B1178,"")</f>
        <v/>
      </c>
      <c r="C1180" s="48" t="str">
        <f>IF(顧客!C1178&lt;&gt;0,顧客!C1178,"")</f>
        <v/>
      </c>
      <c r="D1180" s="47" t="str">
        <f>IF(顧客!E1178&lt;&gt;0,顧客!E1178,"")</f>
        <v/>
      </c>
      <c r="E1180" s="47" t="str">
        <f>IF(顧客!F1178&lt;&gt;0,顧客!F1178,"")</f>
        <v/>
      </c>
      <c r="F1180" s="49" t="str">
        <f>IF(D1180="","",SUMIF(見積D!ナンバーD,$D1180,見積D!見積数D))</f>
        <v/>
      </c>
      <c r="G1180" s="49" t="str">
        <f>IF(D1180="","",SUMIF(実績D!ナンバー13D,$D1180,実績D!見積数13D))</f>
        <v/>
      </c>
      <c r="H1180" s="51" t="str">
        <f t="shared" si="55"/>
        <v/>
      </c>
      <c r="I1180" t="str">
        <f t="shared" si="56"/>
        <v/>
      </c>
    </row>
    <row r="1181" spans="1:9" x14ac:dyDescent="0.45">
      <c r="A1181" s="45" t="str">
        <f t="shared" si="54"/>
        <v/>
      </c>
      <c r="B1181" s="46" t="str">
        <f>IF(顧客!B1179&lt;&gt;"",顧客!B1179,"")</f>
        <v/>
      </c>
      <c r="C1181" s="48" t="str">
        <f>IF(顧客!C1179&lt;&gt;0,顧客!C1179,"")</f>
        <v/>
      </c>
      <c r="D1181" s="47" t="str">
        <f>IF(顧客!E1179&lt;&gt;0,顧客!E1179,"")</f>
        <v/>
      </c>
      <c r="E1181" s="47" t="str">
        <f>IF(顧客!F1179&lt;&gt;0,顧客!F1179,"")</f>
        <v/>
      </c>
      <c r="F1181" s="49" t="str">
        <f>IF(D1181="","",SUMIF(見積D!ナンバーD,$D1181,見積D!見積数D))</f>
        <v/>
      </c>
      <c r="G1181" s="49" t="str">
        <f>IF(D1181="","",SUMIF(実績D!ナンバー13D,$D1181,実績D!見積数13D))</f>
        <v/>
      </c>
      <c r="H1181" s="51" t="str">
        <f t="shared" si="55"/>
        <v/>
      </c>
      <c r="I1181" t="str">
        <f t="shared" si="56"/>
        <v/>
      </c>
    </row>
    <row r="1182" spans="1:9" x14ac:dyDescent="0.45">
      <c r="A1182" s="45" t="str">
        <f t="shared" si="54"/>
        <v/>
      </c>
      <c r="B1182" s="46" t="str">
        <f>IF(顧客!B1180&lt;&gt;"",顧客!B1180,"")</f>
        <v/>
      </c>
      <c r="C1182" s="48" t="str">
        <f>IF(顧客!C1180&lt;&gt;0,顧客!C1180,"")</f>
        <v/>
      </c>
      <c r="D1182" s="47" t="str">
        <f>IF(顧客!E1180&lt;&gt;0,顧客!E1180,"")</f>
        <v/>
      </c>
      <c r="E1182" s="47" t="str">
        <f>IF(顧客!F1180&lt;&gt;0,顧客!F1180,"")</f>
        <v/>
      </c>
      <c r="F1182" s="49" t="str">
        <f>IF(D1182="","",SUMIF(見積D!ナンバーD,$D1182,見積D!見積数D))</f>
        <v/>
      </c>
      <c r="G1182" s="49" t="str">
        <f>IF(D1182="","",SUMIF(実績D!ナンバー13D,$D1182,実績D!見積数13D))</f>
        <v/>
      </c>
      <c r="H1182" s="51" t="str">
        <f t="shared" si="55"/>
        <v/>
      </c>
      <c r="I1182" t="str">
        <f t="shared" si="56"/>
        <v/>
      </c>
    </row>
    <row r="1183" spans="1:9" x14ac:dyDescent="0.45">
      <c r="A1183" s="45" t="str">
        <f t="shared" si="54"/>
        <v/>
      </c>
      <c r="B1183" s="46" t="str">
        <f>IF(顧客!B1181&lt;&gt;"",顧客!B1181,"")</f>
        <v/>
      </c>
      <c r="C1183" s="48" t="str">
        <f>IF(顧客!C1181&lt;&gt;0,顧客!C1181,"")</f>
        <v/>
      </c>
      <c r="D1183" s="47" t="str">
        <f>IF(顧客!E1181&lt;&gt;0,顧客!E1181,"")</f>
        <v/>
      </c>
      <c r="E1183" s="47" t="str">
        <f>IF(顧客!F1181&lt;&gt;0,顧客!F1181,"")</f>
        <v/>
      </c>
      <c r="F1183" s="49" t="str">
        <f>IF(D1183="","",SUMIF(見積D!ナンバーD,$D1183,見積D!見積数D))</f>
        <v/>
      </c>
      <c r="G1183" s="49" t="str">
        <f>IF(D1183="","",SUMIF(実績D!ナンバー13D,$D1183,実績D!見積数13D))</f>
        <v/>
      </c>
      <c r="H1183" s="51" t="str">
        <f t="shared" si="55"/>
        <v/>
      </c>
      <c r="I1183" t="str">
        <f t="shared" si="56"/>
        <v/>
      </c>
    </row>
    <row r="1184" spans="1:9" x14ac:dyDescent="0.45">
      <c r="A1184" s="45" t="str">
        <f t="shared" si="54"/>
        <v/>
      </c>
      <c r="B1184" s="46" t="str">
        <f>IF(顧客!B1182&lt;&gt;"",顧客!B1182,"")</f>
        <v/>
      </c>
      <c r="C1184" s="48" t="str">
        <f>IF(顧客!C1182&lt;&gt;0,顧客!C1182,"")</f>
        <v/>
      </c>
      <c r="D1184" s="47" t="str">
        <f>IF(顧客!E1182&lt;&gt;0,顧客!E1182,"")</f>
        <v/>
      </c>
      <c r="E1184" s="47" t="str">
        <f>IF(顧客!F1182&lt;&gt;0,顧客!F1182,"")</f>
        <v/>
      </c>
      <c r="F1184" s="49" t="str">
        <f>IF(D1184="","",SUMIF(見積D!ナンバーD,$D1184,見積D!見積数D))</f>
        <v/>
      </c>
      <c r="G1184" s="49" t="str">
        <f>IF(D1184="","",SUMIF(実績D!ナンバー13D,$D1184,実績D!見積数13D))</f>
        <v/>
      </c>
      <c r="H1184" s="51" t="str">
        <f t="shared" si="55"/>
        <v/>
      </c>
      <c r="I1184" t="str">
        <f t="shared" si="56"/>
        <v/>
      </c>
    </row>
    <row r="1185" spans="1:9" x14ac:dyDescent="0.45">
      <c r="A1185" s="45" t="str">
        <f t="shared" si="54"/>
        <v/>
      </c>
      <c r="B1185" s="46" t="str">
        <f>IF(顧客!B1183&lt;&gt;"",顧客!B1183,"")</f>
        <v/>
      </c>
      <c r="C1185" s="48" t="str">
        <f>IF(顧客!C1183&lt;&gt;0,顧客!C1183,"")</f>
        <v/>
      </c>
      <c r="D1185" s="47" t="str">
        <f>IF(顧客!E1183&lt;&gt;0,顧客!E1183,"")</f>
        <v/>
      </c>
      <c r="E1185" s="47" t="str">
        <f>IF(顧客!F1183&lt;&gt;0,顧客!F1183,"")</f>
        <v/>
      </c>
      <c r="F1185" s="49" t="str">
        <f>IF(D1185="","",SUMIF(見積D!ナンバーD,$D1185,見積D!見積数D))</f>
        <v/>
      </c>
      <c r="G1185" s="49" t="str">
        <f>IF(D1185="","",SUMIF(実績D!ナンバー13D,$D1185,実績D!見積数13D))</f>
        <v/>
      </c>
      <c r="H1185" s="51" t="str">
        <f t="shared" si="55"/>
        <v/>
      </c>
      <c r="I1185" t="str">
        <f t="shared" si="56"/>
        <v/>
      </c>
    </row>
    <row r="1186" spans="1:9" x14ac:dyDescent="0.45">
      <c r="A1186" s="45" t="str">
        <f t="shared" si="54"/>
        <v/>
      </c>
      <c r="B1186" s="46" t="str">
        <f>IF(顧客!B1184&lt;&gt;"",顧客!B1184,"")</f>
        <v/>
      </c>
      <c r="C1186" s="48" t="str">
        <f>IF(顧客!C1184&lt;&gt;0,顧客!C1184,"")</f>
        <v/>
      </c>
      <c r="D1186" s="47" t="str">
        <f>IF(顧客!E1184&lt;&gt;0,顧客!E1184,"")</f>
        <v/>
      </c>
      <c r="E1186" s="47" t="str">
        <f>IF(顧客!F1184&lt;&gt;0,顧客!F1184,"")</f>
        <v/>
      </c>
      <c r="F1186" s="49" t="str">
        <f>IF(D1186="","",SUMIF(見積D!ナンバーD,$D1186,見積D!見積数D))</f>
        <v/>
      </c>
      <c r="G1186" s="49" t="str">
        <f>IF(D1186="","",SUMIF(実績D!ナンバー13D,$D1186,実績D!見積数13D))</f>
        <v/>
      </c>
      <c r="H1186" s="51" t="str">
        <f t="shared" si="55"/>
        <v/>
      </c>
      <c r="I1186" t="str">
        <f t="shared" si="56"/>
        <v/>
      </c>
    </row>
    <row r="1187" spans="1:9" x14ac:dyDescent="0.45">
      <c r="A1187" s="45" t="str">
        <f t="shared" si="54"/>
        <v/>
      </c>
      <c r="B1187" s="46" t="str">
        <f>IF(顧客!B1185&lt;&gt;"",顧客!B1185,"")</f>
        <v/>
      </c>
      <c r="C1187" s="48" t="str">
        <f>IF(顧客!C1185&lt;&gt;0,顧客!C1185,"")</f>
        <v/>
      </c>
      <c r="D1187" s="47" t="str">
        <f>IF(顧客!E1185&lt;&gt;0,顧客!E1185,"")</f>
        <v/>
      </c>
      <c r="E1187" s="47" t="str">
        <f>IF(顧客!F1185&lt;&gt;0,顧客!F1185,"")</f>
        <v/>
      </c>
      <c r="F1187" s="49" t="str">
        <f>IF(D1187="","",SUMIF(見積D!ナンバーD,$D1187,見積D!見積数D))</f>
        <v/>
      </c>
      <c r="G1187" s="49" t="str">
        <f>IF(D1187="","",SUMIF(実績D!ナンバー13D,$D1187,実績D!見積数13D))</f>
        <v/>
      </c>
      <c r="H1187" s="51" t="str">
        <f t="shared" si="55"/>
        <v/>
      </c>
      <c r="I1187" t="str">
        <f t="shared" si="56"/>
        <v/>
      </c>
    </row>
    <row r="1188" spans="1:9" x14ac:dyDescent="0.45">
      <c r="A1188" s="45" t="str">
        <f t="shared" si="54"/>
        <v/>
      </c>
      <c r="B1188" s="46" t="str">
        <f>IF(顧客!B1186&lt;&gt;"",顧客!B1186,"")</f>
        <v/>
      </c>
      <c r="C1188" s="48" t="str">
        <f>IF(顧客!C1186&lt;&gt;0,顧客!C1186,"")</f>
        <v/>
      </c>
      <c r="D1188" s="47" t="str">
        <f>IF(顧客!E1186&lt;&gt;0,顧客!E1186,"")</f>
        <v/>
      </c>
      <c r="E1188" s="47" t="str">
        <f>IF(顧客!F1186&lt;&gt;0,顧客!F1186,"")</f>
        <v/>
      </c>
      <c r="F1188" s="49" t="str">
        <f>IF(D1188="","",SUMIF(見積D!ナンバーD,$D1188,見積D!見積数D))</f>
        <v/>
      </c>
      <c r="G1188" s="49" t="str">
        <f>IF(D1188="","",SUMIF(実績D!ナンバー13D,$D1188,実績D!見積数13D))</f>
        <v/>
      </c>
      <c r="H1188" s="51" t="str">
        <f t="shared" si="55"/>
        <v/>
      </c>
      <c r="I1188" t="str">
        <f t="shared" si="56"/>
        <v/>
      </c>
    </row>
    <row r="1189" spans="1:9" x14ac:dyDescent="0.45">
      <c r="A1189" s="45" t="str">
        <f t="shared" si="54"/>
        <v/>
      </c>
      <c r="B1189" s="46" t="str">
        <f>IF(顧客!B1187&lt;&gt;"",顧客!B1187,"")</f>
        <v/>
      </c>
      <c r="C1189" s="48" t="str">
        <f>IF(顧客!C1187&lt;&gt;0,顧客!C1187,"")</f>
        <v/>
      </c>
      <c r="D1189" s="47" t="str">
        <f>IF(顧客!E1187&lt;&gt;0,顧客!E1187,"")</f>
        <v/>
      </c>
      <c r="E1189" s="47" t="str">
        <f>IF(顧客!F1187&lt;&gt;0,顧客!F1187,"")</f>
        <v/>
      </c>
      <c r="F1189" s="49" t="str">
        <f>IF(D1189="","",SUMIF(見積D!ナンバーD,$D1189,見積D!見積数D))</f>
        <v/>
      </c>
      <c r="G1189" s="49" t="str">
        <f>IF(D1189="","",SUMIF(実績D!ナンバー13D,$D1189,実績D!見積数13D))</f>
        <v/>
      </c>
      <c r="H1189" s="51" t="str">
        <f t="shared" si="55"/>
        <v/>
      </c>
      <c r="I1189" t="str">
        <f t="shared" si="56"/>
        <v/>
      </c>
    </row>
    <row r="1190" spans="1:9" x14ac:dyDescent="0.45">
      <c r="A1190" s="45" t="str">
        <f t="shared" si="54"/>
        <v/>
      </c>
      <c r="B1190" s="46" t="str">
        <f>IF(顧客!B1188&lt;&gt;"",顧客!B1188,"")</f>
        <v/>
      </c>
      <c r="C1190" s="48" t="str">
        <f>IF(顧客!C1188&lt;&gt;0,顧客!C1188,"")</f>
        <v/>
      </c>
      <c r="D1190" s="47" t="str">
        <f>IF(顧客!E1188&lt;&gt;0,顧客!E1188,"")</f>
        <v/>
      </c>
      <c r="E1190" s="47" t="str">
        <f>IF(顧客!F1188&lt;&gt;0,顧客!F1188,"")</f>
        <v/>
      </c>
      <c r="F1190" s="49" t="str">
        <f>IF(D1190="","",SUMIF(見積D!ナンバーD,$D1190,見積D!見積数D))</f>
        <v/>
      </c>
      <c r="G1190" s="49" t="str">
        <f>IF(D1190="","",SUMIF(実績D!ナンバー13D,$D1190,実績D!見積数13D))</f>
        <v/>
      </c>
      <c r="H1190" s="51" t="str">
        <f t="shared" si="55"/>
        <v/>
      </c>
      <c r="I1190" t="str">
        <f t="shared" si="56"/>
        <v/>
      </c>
    </row>
    <row r="1191" spans="1:9" x14ac:dyDescent="0.45">
      <c r="A1191" s="45" t="str">
        <f t="shared" si="54"/>
        <v/>
      </c>
      <c r="B1191" s="46" t="str">
        <f>IF(顧客!B1189&lt;&gt;"",顧客!B1189,"")</f>
        <v/>
      </c>
      <c r="C1191" s="48" t="str">
        <f>IF(顧客!C1189&lt;&gt;0,顧客!C1189,"")</f>
        <v/>
      </c>
      <c r="D1191" s="47" t="str">
        <f>IF(顧客!E1189&lt;&gt;0,顧客!E1189,"")</f>
        <v/>
      </c>
      <c r="E1191" s="47" t="str">
        <f>IF(顧客!F1189&lt;&gt;0,顧客!F1189,"")</f>
        <v/>
      </c>
      <c r="F1191" s="49" t="str">
        <f>IF(D1191="","",SUMIF(見積D!ナンバーD,$D1191,見積D!見積数D))</f>
        <v/>
      </c>
      <c r="G1191" s="49" t="str">
        <f>IF(D1191="","",SUMIF(実績D!ナンバー13D,$D1191,実績D!見積数13D))</f>
        <v/>
      </c>
      <c r="H1191" s="51" t="str">
        <f t="shared" si="55"/>
        <v/>
      </c>
      <c r="I1191" t="str">
        <f t="shared" si="56"/>
        <v/>
      </c>
    </row>
    <row r="1192" spans="1:9" x14ac:dyDescent="0.45">
      <c r="A1192" s="45" t="str">
        <f t="shared" si="54"/>
        <v/>
      </c>
      <c r="B1192" s="46" t="str">
        <f>IF(顧客!B1190&lt;&gt;"",顧客!B1190,"")</f>
        <v/>
      </c>
      <c r="C1192" s="48" t="str">
        <f>IF(顧客!C1190&lt;&gt;0,顧客!C1190,"")</f>
        <v/>
      </c>
      <c r="D1192" s="47" t="str">
        <f>IF(顧客!E1190&lt;&gt;0,顧客!E1190,"")</f>
        <v/>
      </c>
      <c r="E1192" s="47" t="str">
        <f>IF(顧客!F1190&lt;&gt;0,顧客!F1190,"")</f>
        <v/>
      </c>
      <c r="F1192" s="49" t="str">
        <f>IF(D1192="","",SUMIF(見積D!ナンバーD,$D1192,見積D!見積数D))</f>
        <v/>
      </c>
      <c r="G1192" s="49" t="str">
        <f>IF(D1192="","",SUMIF(実績D!ナンバー13D,$D1192,実績D!見積数13D))</f>
        <v/>
      </c>
      <c r="H1192" s="51" t="str">
        <f t="shared" si="55"/>
        <v/>
      </c>
      <c r="I1192" t="str">
        <f t="shared" si="56"/>
        <v/>
      </c>
    </row>
    <row r="1193" spans="1:9" x14ac:dyDescent="0.45">
      <c r="A1193" s="45" t="str">
        <f t="shared" ref="A1193:A1256" si="57">IF(C1193="","",A1192+1)</f>
        <v/>
      </c>
      <c r="B1193" s="46" t="str">
        <f>IF(顧客!B1191&lt;&gt;"",顧客!B1191,"")</f>
        <v/>
      </c>
      <c r="C1193" s="48" t="str">
        <f>IF(顧客!C1191&lt;&gt;0,顧客!C1191,"")</f>
        <v/>
      </c>
      <c r="D1193" s="47" t="str">
        <f>IF(顧客!E1191&lt;&gt;0,顧客!E1191,"")</f>
        <v/>
      </c>
      <c r="E1193" s="47" t="str">
        <f>IF(顧客!F1191&lt;&gt;0,顧客!F1191,"")</f>
        <v/>
      </c>
      <c r="F1193" s="49" t="str">
        <f>IF(D1193="","",SUMIF(見積D!ナンバーD,$D1193,見積D!見積数D))</f>
        <v/>
      </c>
      <c r="G1193" s="49" t="str">
        <f>IF(D1193="","",SUMIF(実績D!ナンバー13D,$D1193,実績D!見積数13D))</f>
        <v/>
      </c>
      <c r="H1193" s="51" t="str">
        <f t="shared" ref="H1193:H1256" si="58">IF(F1193="","",IF(F1193=0,"c",IF(G1193&gt;0,I1193,"b")))</f>
        <v/>
      </c>
      <c r="I1193" t="str">
        <f t="shared" si="56"/>
        <v/>
      </c>
    </row>
    <row r="1194" spans="1:9" x14ac:dyDescent="0.45">
      <c r="A1194" s="45" t="str">
        <f t="shared" si="57"/>
        <v/>
      </c>
      <c r="B1194" s="46" t="str">
        <f>IF(顧客!B1192&lt;&gt;"",顧客!B1192,"")</f>
        <v/>
      </c>
      <c r="C1194" s="48" t="str">
        <f>IF(顧客!C1192&lt;&gt;0,顧客!C1192,"")</f>
        <v/>
      </c>
      <c r="D1194" s="47" t="str">
        <f>IF(顧客!E1192&lt;&gt;0,顧客!E1192,"")</f>
        <v/>
      </c>
      <c r="E1194" s="47" t="str">
        <f>IF(顧客!F1192&lt;&gt;0,顧客!F1192,"")</f>
        <v/>
      </c>
      <c r="F1194" s="49" t="str">
        <f>IF(D1194="","",SUMIF(見積D!ナンバーD,$D1194,見積D!見積数D))</f>
        <v/>
      </c>
      <c r="G1194" s="49" t="str">
        <f>IF(D1194="","",SUMIF(実績D!ナンバー13D,$D1194,実績D!見積数13D))</f>
        <v/>
      </c>
      <c r="H1194" s="51" t="str">
        <f t="shared" si="58"/>
        <v/>
      </c>
      <c r="I1194" t="str">
        <f t="shared" si="56"/>
        <v/>
      </c>
    </row>
    <row r="1195" spans="1:9" x14ac:dyDescent="0.45">
      <c r="A1195" s="45" t="str">
        <f t="shared" si="57"/>
        <v/>
      </c>
      <c r="B1195" s="46" t="str">
        <f>IF(顧客!B1193&lt;&gt;"",顧客!B1193,"")</f>
        <v/>
      </c>
      <c r="C1195" s="48" t="str">
        <f>IF(顧客!C1193&lt;&gt;0,顧客!C1193,"")</f>
        <v/>
      </c>
      <c r="D1195" s="47" t="str">
        <f>IF(顧客!E1193&lt;&gt;0,顧客!E1193,"")</f>
        <v/>
      </c>
      <c r="E1195" s="47" t="str">
        <f>IF(顧客!F1193&lt;&gt;0,顧客!F1193,"")</f>
        <v/>
      </c>
      <c r="F1195" s="49" t="str">
        <f>IF(D1195="","",SUMIF(見積D!ナンバーD,$D1195,見積D!見積数D))</f>
        <v/>
      </c>
      <c r="G1195" s="49" t="str">
        <f>IF(D1195="","",SUMIF(実績D!ナンバー13D,$D1195,実績D!見積数13D))</f>
        <v/>
      </c>
      <c r="H1195" s="51" t="str">
        <f t="shared" si="58"/>
        <v/>
      </c>
      <c r="I1195" t="str">
        <f t="shared" si="56"/>
        <v/>
      </c>
    </row>
    <row r="1196" spans="1:9" x14ac:dyDescent="0.45">
      <c r="A1196" s="45" t="str">
        <f t="shared" si="57"/>
        <v/>
      </c>
      <c r="B1196" s="46" t="str">
        <f>IF(顧客!B1194&lt;&gt;"",顧客!B1194,"")</f>
        <v/>
      </c>
      <c r="C1196" s="48" t="str">
        <f>IF(顧客!C1194&lt;&gt;0,顧客!C1194,"")</f>
        <v/>
      </c>
      <c r="D1196" s="47" t="str">
        <f>IF(顧客!E1194&lt;&gt;0,顧客!E1194,"")</f>
        <v/>
      </c>
      <c r="E1196" s="47" t="str">
        <f>IF(顧客!F1194&lt;&gt;0,顧客!F1194,"")</f>
        <v/>
      </c>
      <c r="F1196" s="49" t="str">
        <f>IF(D1196="","",SUMIF(見積D!ナンバーD,$D1196,見積D!見積数D))</f>
        <v/>
      </c>
      <c r="G1196" s="49" t="str">
        <f>IF(D1196="","",SUMIF(実績D!ナンバー13D,$D1196,実績D!見積数13D))</f>
        <v/>
      </c>
      <c r="H1196" s="51" t="str">
        <f t="shared" si="58"/>
        <v/>
      </c>
      <c r="I1196" t="str">
        <f t="shared" si="56"/>
        <v/>
      </c>
    </row>
    <row r="1197" spans="1:9" x14ac:dyDescent="0.45">
      <c r="A1197" s="45" t="str">
        <f t="shared" si="57"/>
        <v/>
      </c>
      <c r="B1197" s="46" t="str">
        <f>IF(顧客!B1195&lt;&gt;"",顧客!B1195,"")</f>
        <v/>
      </c>
      <c r="C1197" s="48" t="str">
        <f>IF(顧客!C1195&lt;&gt;0,顧客!C1195,"")</f>
        <v/>
      </c>
      <c r="D1197" s="47" t="str">
        <f>IF(顧客!E1195&lt;&gt;0,顧客!E1195,"")</f>
        <v/>
      </c>
      <c r="E1197" s="47" t="str">
        <f>IF(顧客!F1195&lt;&gt;0,顧客!F1195,"")</f>
        <v/>
      </c>
      <c r="F1197" s="49" t="str">
        <f>IF(D1197="","",SUMIF(見積D!ナンバーD,$D1197,見積D!見積数D))</f>
        <v/>
      </c>
      <c r="G1197" s="49" t="str">
        <f>IF(D1197="","",SUMIF(実績D!ナンバー13D,$D1197,実績D!見積数13D))</f>
        <v/>
      </c>
      <c r="H1197" s="51" t="str">
        <f t="shared" si="58"/>
        <v/>
      </c>
      <c r="I1197" t="str">
        <f t="shared" si="56"/>
        <v/>
      </c>
    </row>
    <row r="1198" spans="1:9" x14ac:dyDescent="0.45">
      <c r="A1198" s="45" t="str">
        <f t="shared" si="57"/>
        <v/>
      </c>
      <c r="B1198" s="46" t="str">
        <f>IF(顧客!B1196&lt;&gt;"",顧客!B1196,"")</f>
        <v/>
      </c>
      <c r="C1198" s="48" t="str">
        <f>IF(顧客!C1196&lt;&gt;0,顧客!C1196,"")</f>
        <v/>
      </c>
      <c r="D1198" s="47" t="str">
        <f>IF(顧客!E1196&lt;&gt;0,顧客!E1196,"")</f>
        <v/>
      </c>
      <c r="E1198" s="47" t="str">
        <f>IF(顧客!F1196&lt;&gt;0,顧客!F1196,"")</f>
        <v/>
      </c>
      <c r="F1198" s="49" t="str">
        <f>IF(D1198="","",SUMIF(見積D!ナンバーD,$D1198,見積D!見積数D))</f>
        <v/>
      </c>
      <c r="G1198" s="49" t="str">
        <f>IF(D1198="","",SUMIF(実績D!ナンバー13D,$D1198,実績D!見積数13D))</f>
        <v/>
      </c>
      <c r="H1198" s="51" t="str">
        <f t="shared" si="58"/>
        <v/>
      </c>
      <c r="I1198" t="str">
        <f t="shared" si="56"/>
        <v/>
      </c>
    </row>
    <row r="1199" spans="1:9" x14ac:dyDescent="0.45">
      <c r="A1199" s="45" t="str">
        <f t="shared" si="57"/>
        <v/>
      </c>
      <c r="B1199" s="46" t="str">
        <f>IF(顧客!B1197&lt;&gt;"",顧客!B1197,"")</f>
        <v/>
      </c>
      <c r="C1199" s="48" t="str">
        <f>IF(顧客!C1197&lt;&gt;0,顧客!C1197,"")</f>
        <v/>
      </c>
      <c r="D1199" s="47" t="str">
        <f>IF(顧客!E1197&lt;&gt;0,顧客!E1197,"")</f>
        <v/>
      </c>
      <c r="E1199" s="47" t="str">
        <f>IF(顧客!F1197&lt;&gt;0,顧客!F1197,"")</f>
        <v/>
      </c>
      <c r="F1199" s="49" t="str">
        <f>IF(D1199="","",SUMIF(見積D!ナンバーD,$D1199,見積D!見積数D))</f>
        <v/>
      </c>
      <c r="G1199" s="49" t="str">
        <f>IF(D1199="","",SUMIF(実績D!ナンバー13D,$D1199,実績D!見積数13D))</f>
        <v/>
      </c>
      <c r="H1199" s="51" t="str">
        <f t="shared" si="58"/>
        <v/>
      </c>
      <c r="I1199" t="str">
        <f t="shared" si="56"/>
        <v/>
      </c>
    </row>
    <row r="1200" spans="1:9" x14ac:dyDescent="0.45">
      <c r="A1200" s="45" t="str">
        <f t="shared" si="57"/>
        <v/>
      </c>
      <c r="B1200" s="46" t="str">
        <f>IF(顧客!B1198&lt;&gt;"",顧客!B1198,"")</f>
        <v/>
      </c>
      <c r="C1200" s="48" t="str">
        <f>IF(顧客!C1198&lt;&gt;0,顧客!C1198,"")</f>
        <v/>
      </c>
      <c r="D1200" s="47" t="str">
        <f>IF(顧客!E1198&lt;&gt;0,顧客!E1198,"")</f>
        <v/>
      </c>
      <c r="E1200" s="47" t="str">
        <f>IF(顧客!F1198&lt;&gt;0,顧客!F1198,"")</f>
        <v/>
      </c>
      <c r="F1200" s="49" t="str">
        <f>IF(D1200="","",SUMIF(見積D!ナンバーD,$D1200,見積D!見積数D))</f>
        <v/>
      </c>
      <c r="G1200" s="49" t="str">
        <f>IF(D1200="","",SUMIF(実績D!ナンバー13D,$D1200,実績D!見積数13D))</f>
        <v/>
      </c>
      <c r="H1200" s="51" t="str">
        <f t="shared" si="58"/>
        <v/>
      </c>
      <c r="I1200" t="str">
        <f t="shared" si="56"/>
        <v/>
      </c>
    </row>
    <row r="1201" spans="1:9" x14ac:dyDescent="0.45">
      <c r="A1201" s="45" t="str">
        <f t="shared" si="57"/>
        <v/>
      </c>
      <c r="B1201" s="46" t="str">
        <f>IF(顧客!B1199&lt;&gt;"",顧客!B1199,"")</f>
        <v/>
      </c>
      <c r="C1201" s="48" t="str">
        <f>IF(顧客!C1199&lt;&gt;0,顧客!C1199,"")</f>
        <v/>
      </c>
      <c r="D1201" s="47" t="str">
        <f>IF(顧客!E1199&lt;&gt;0,顧客!E1199,"")</f>
        <v/>
      </c>
      <c r="E1201" s="47" t="str">
        <f>IF(顧客!F1199&lt;&gt;0,顧客!F1199,"")</f>
        <v/>
      </c>
      <c r="F1201" s="49" t="str">
        <f>IF(D1201="","",SUMIF(見積D!ナンバーD,$D1201,見積D!見積数D))</f>
        <v/>
      </c>
      <c r="G1201" s="49" t="str">
        <f>IF(D1201="","",SUMIF(実績D!ナンバー13D,$D1201,実績D!見積数13D))</f>
        <v/>
      </c>
      <c r="H1201" s="51" t="str">
        <f t="shared" si="58"/>
        <v/>
      </c>
      <c r="I1201" t="str">
        <f t="shared" si="56"/>
        <v/>
      </c>
    </row>
    <row r="1202" spans="1:9" x14ac:dyDescent="0.45">
      <c r="A1202" s="45" t="str">
        <f t="shared" si="57"/>
        <v/>
      </c>
      <c r="B1202" s="46" t="str">
        <f>IF(顧客!B1200&lt;&gt;"",顧客!B1200,"")</f>
        <v/>
      </c>
      <c r="C1202" s="48" t="str">
        <f>IF(顧客!C1200&lt;&gt;0,顧客!C1200,"")</f>
        <v/>
      </c>
      <c r="D1202" s="47" t="str">
        <f>IF(顧客!E1200&lt;&gt;0,顧客!E1200,"")</f>
        <v/>
      </c>
      <c r="E1202" s="47" t="str">
        <f>IF(顧客!F1200&lt;&gt;0,顧客!F1200,"")</f>
        <v/>
      </c>
      <c r="F1202" s="49" t="str">
        <f>IF(D1202="","",SUMIF(見積D!ナンバーD,$D1202,見積D!見積数D))</f>
        <v/>
      </c>
      <c r="G1202" s="49" t="str">
        <f>IF(D1202="","",SUMIF(実績D!ナンバー13D,$D1202,実績D!見積数13D))</f>
        <v/>
      </c>
      <c r="H1202" s="51" t="str">
        <f t="shared" si="58"/>
        <v/>
      </c>
      <c r="I1202" t="str">
        <f t="shared" si="56"/>
        <v/>
      </c>
    </row>
    <row r="1203" spans="1:9" x14ac:dyDescent="0.45">
      <c r="A1203" s="45" t="str">
        <f t="shared" si="57"/>
        <v/>
      </c>
      <c r="B1203" s="46" t="str">
        <f>IF(顧客!B1201&lt;&gt;"",顧客!B1201,"")</f>
        <v/>
      </c>
      <c r="C1203" s="48" t="str">
        <f>IF(顧客!C1201&lt;&gt;0,顧客!C1201,"")</f>
        <v/>
      </c>
      <c r="D1203" s="47" t="str">
        <f>IF(顧客!E1201&lt;&gt;0,顧客!E1201,"")</f>
        <v/>
      </c>
      <c r="E1203" s="47" t="str">
        <f>IF(顧客!F1201&lt;&gt;0,顧客!F1201,"")</f>
        <v/>
      </c>
      <c r="F1203" s="49" t="str">
        <f>IF(D1203="","",SUMIF(見積D!ナンバーD,$D1203,見積D!見積数D))</f>
        <v/>
      </c>
      <c r="G1203" s="49" t="str">
        <f>IF(D1203="","",SUMIF(実績D!ナンバー13D,$D1203,実績D!見積数13D))</f>
        <v/>
      </c>
      <c r="H1203" s="51" t="str">
        <f t="shared" si="58"/>
        <v/>
      </c>
      <c r="I1203" t="str">
        <f t="shared" si="56"/>
        <v/>
      </c>
    </row>
    <row r="1204" spans="1:9" x14ac:dyDescent="0.45">
      <c r="A1204" s="45" t="str">
        <f t="shared" si="57"/>
        <v/>
      </c>
      <c r="B1204" s="46" t="str">
        <f>IF(顧客!B1202&lt;&gt;"",顧客!B1202,"")</f>
        <v/>
      </c>
      <c r="C1204" s="48" t="str">
        <f>IF(顧客!C1202&lt;&gt;0,顧客!C1202,"")</f>
        <v/>
      </c>
      <c r="D1204" s="47" t="str">
        <f>IF(顧客!E1202&lt;&gt;0,顧客!E1202,"")</f>
        <v/>
      </c>
      <c r="E1204" s="47" t="str">
        <f>IF(顧客!F1202&lt;&gt;0,顧客!F1202,"")</f>
        <v/>
      </c>
      <c r="F1204" s="49" t="str">
        <f>IF(D1204="","",SUMIF(見積D!ナンバーD,$D1204,見積D!見積数D))</f>
        <v/>
      </c>
      <c r="G1204" s="49" t="str">
        <f>IF(D1204="","",SUMIF(実績D!ナンバー13D,$D1204,実績D!見積数13D))</f>
        <v/>
      </c>
      <c r="H1204" s="51" t="str">
        <f t="shared" si="58"/>
        <v/>
      </c>
      <c r="I1204" t="str">
        <f t="shared" si="56"/>
        <v/>
      </c>
    </row>
    <row r="1205" spans="1:9" x14ac:dyDescent="0.45">
      <c r="A1205" s="45" t="str">
        <f t="shared" si="57"/>
        <v/>
      </c>
      <c r="B1205" s="46" t="str">
        <f>IF(顧客!B1203&lt;&gt;"",顧客!B1203,"")</f>
        <v/>
      </c>
      <c r="C1205" s="48" t="str">
        <f>IF(顧客!C1203&lt;&gt;0,顧客!C1203,"")</f>
        <v/>
      </c>
      <c r="D1205" s="47" t="str">
        <f>IF(顧客!E1203&lt;&gt;0,顧客!E1203,"")</f>
        <v/>
      </c>
      <c r="E1205" s="47" t="str">
        <f>IF(顧客!F1203&lt;&gt;0,顧客!F1203,"")</f>
        <v/>
      </c>
      <c r="F1205" s="49" t="str">
        <f>IF(D1205="","",SUMIF(見積D!ナンバーD,$D1205,見積D!見積数D))</f>
        <v/>
      </c>
      <c r="G1205" s="49" t="str">
        <f>IF(D1205="","",SUMIF(実績D!ナンバー13D,$D1205,実績D!見積数13D))</f>
        <v/>
      </c>
      <c r="H1205" s="51" t="str">
        <f t="shared" si="58"/>
        <v/>
      </c>
      <c r="I1205" t="str">
        <f t="shared" si="56"/>
        <v/>
      </c>
    </row>
    <row r="1206" spans="1:9" x14ac:dyDescent="0.45">
      <c r="A1206" s="45" t="str">
        <f t="shared" si="57"/>
        <v/>
      </c>
      <c r="B1206" s="46" t="str">
        <f>IF(顧客!B1204&lt;&gt;"",顧客!B1204,"")</f>
        <v/>
      </c>
      <c r="C1206" s="48" t="str">
        <f>IF(顧客!C1204&lt;&gt;0,顧客!C1204,"")</f>
        <v/>
      </c>
      <c r="D1206" s="47" t="str">
        <f>IF(顧客!E1204&lt;&gt;0,顧客!E1204,"")</f>
        <v/>
      </c>
      <c r="E1206" s="47" t="str">
        <f>IF(顧客!F1204&lt;&gt;0,顧客!F1204,"")</f>
        <v/>
      </c>
      <c r="F1206" s="49" t="str">
        <f>IF(D1206="","",SUMIF(見積D!ナンバーD,$D1206,見積D!見積数D))</f>
        <v/>
      </c>
      <c r="G1206" s="49" t="str">
        <f>IF(D1206="","",SUMIF(実績D!ナンバー13D,$D1206,実績D!見積数13D))</f>
        <v/>
      </c>
      <c r="H1206" s="51" t="str">
        <f t="shared" si="58"/>
        <v/>
      </c>
      <c r="I1206" t="str">
        <f t="shared" si="56"/>
        <v/>
      </c>
    </row>
    <row r="1207" spans="1:9" x14ac:dyDescent="0.45">
      <c r="A1207" s="45" t="str">
        <f t="shared" si="57"/>
        <v/>
      </c>
      <c r="B1207" s="46" t="str">
        <f>IF(顧客!B1205&lt;&gt;"",顧客!B1205,"")</f>
        <v/>
      </c>
      <c r="C1207" s="48" t="str">
        <f>IF(顧客!C1205&lt;&gt;0,顧客!C1205,"")</f>
        <v/>
      </c>
      <c r="D1207" s="47" t="str">
        <f>IF(顧客!E1205&lt;&gt;0,顧客!E1205,"")</f>
        <v/>
      </c>
      <c r="E1207" s="47" t="str">
        <f>IF(顧客!F1205&lt;&gt;0,顧客!F1205,"")</f>
        <v/>
      </c>
      <c r="F1207" s="49" t="str">
        <f>IF(D1207="","",SUMIF(見積D!ナンバーD,$D1207,見積D!見積数D))</f>
        <v/>
      </c>
      <c r="G1207" s="49" t="str">
        <f>IF(D1207="","",SUMIF(実績D!ナンバー13D,$D1207,実績D!見積数13D))</f>
        <v/>
      </c>
      <c r="H1207" s="51" t="str">
        <f t="shared" si="58"/>
        <v/>
      </c>
      <c r="I1207" t="str">
        <f t="shared" si="56"/>
        <v/>
      </c>
    </row>
    <row r="1208" spans="1:9" x14ac:dyDescent="0.45">
      <c r="A1208" s="45" t="str">
        <f t="shared" si="57"/>
        <v/>
      </c>
      <c r="B1208" s="46" t="str">
        <f>IF(顧客!B1206&lt;&gt;"",顧客!B1206,"")</f>
        <v/>
      </c>
      <c r="C1208" s="48" t="str">
        <f>IF(顧客!C1206&lt;&gt;0,顧客!C1206,"")</f>
        <v/>
      </c>
      <c r="D1208" s="47" t="str">
        <f>IF(顧客!E1206&lt;&gt;0,顧客!E1206,"")</f>
        <v/>
      </c>
      <c r="E1208" s="47" t="str">
        <f>IF(顧客!F1206&lt;&gt;0,顧客!F1206,"")</f>
        <v/>
      </c>
      <c r="F1208" s="49" t="str">
        <f>IF(D1208="","",SUMIF(見積D!ナンバーD,$D1208,見積D!見積数D))</f>
        <v/>
      </c>
      <c r="G1208" s="49" t="str">
        <f>IF(D1208="","",SUMIF(実績D!ナンバー13D,$D1208,実績D!見積数13D))</f>
        <v/>
      </c>
      <c r="H1208" s="51" t="str">
        <f t="shared" si="58"/>
        <v/>
      </c>
      <c r="I1208" t="str">
        <f t="shared" si="56"/>
        <v/>
      </c>
    </row>
    <row r="1209" spans="1:9" x14ac:dyDescent="0.45">
      <c r="A1209" s="45" t="str">
        <f t="shared" si="57"/>
        <v/>
      </c>
      <c r="B1209" s="46" t="str">
        <f>IF(顧客!B1207&lt;&gt;"",顧客!B1207,"")</f>
        <v/>
      </c>
      <c r="C1209" s="48" t="str">
        <f>IF(顧客!C1207&lt;&gt;0,顧客!C1207,"")</f>
        <v/>
      </c>
      <c r="D1209" s="47" t="str">
        <f>IF(顧客!E1207&lt;&gt;0,顧客!E1207,"")</f>
        <v/>
      </c>
      <c r="E1209" s="47" t="str">
        <f>IF(顧客!F1207&lt;&gt;0,顧客!F1207,"")</f>
        <v/>
      </c>
      <c r="F1209" s="49" t="str">
        <f>IF(D1209="","",SUMIF(見積D!ナンバーD,$D1209,見積D!見積数D))</f>
        <v/>
      </c>
      <c r="G1209" s="49" t="str">
        <f>IF(D1209="","",SUMIF(実績D!ナンバー13D,$D1209,実績D!見積数13D))</f>
        <v/>
      </c>
      <c r="H1209" s="51" t="str">
        <f t="shared" si="58"/>
        <v/>
      </c>
      <c r="I1209" t="str">
        <f t="shared" si="56"/>
        <v/>
      </c>
    </row>
    <row r="1210" spans="1:9" x14ac:dyDescent="0.45">
      <c r="A1210" s="45" t="str">
        <f t="shared" si="57"/>
        <v/>
      </c>
      <c r="B1210" s="46" t="str">
        <f>IF(顧客!B1208&lt;&gt;"",顧客!B1208,"")</f>
        <v/>
      </c>
      <c r="C1210" s="48" t="str">
        <f>IF(顧客!C1208&lt;&gt;0,顧客!C1208,"")</f>
        <v/>
      </c>
      <c r="D1210" s="47" t="str">
        <f>IF(顧客!E1208&lt;&gt;0,顧客!E1208,"")</f>
        <v/>
      </c>
      <c r="E1210" s="47" t="str">
        <f>IF(顧客!F1208&lt;&gt;0,顧客!F1208,"")</f>
        <v/>
      </c>
      <c r="F1210" s="49" t="str">
        <f>IF(D1210="","",SUMIF(見積D!ナンバーD,$D1210,見積D!見積数D))</f>
        <v/>
      </c>
      <c r="G1210" s="49" t="str">
        <f>IF(D1210="","",SUMIF(実績D!ナンバー13D,$D1210,実績D!見積数13D))</f>
        <v/>
      </c>
      <c r="H1210" s="51" t="str">
        <f t="shared" si="58"/>
        <v/>
      </c>
      <c r="I1210" t="str">
        <f t="shared" si="56"/>
        <v/>
      </c>
    </row>
    <row r="1211" spans="1:9" x14ac:dyDescent="0.45">
      <c r="A1211" s="45" t="str">
        <f t="shared" si="57"/>
        <v/>
      </c>
      <c r="B1211" s="46" t="str">
        <f>IF(顧客!B1209&lt;&gt;"",顧客!B1209,"")</f>
        <v/>
      </c>
      <c r="C1211" s="48" t="str">
        <f>IF(顧客!C1209&lt;&gt;0,顧客!C1209,"")</f>
        <v/>
      </c>
      <c r="D1211" s="47" t="str">
        <f>IF(顧客!E1209&lt;&gt;0,顧客!E1209,"")</f>
        <v/>
      </c>
      <c r="E1211" s="47" t="str">
        <f>IF(顧客!F1209&lt;&gt;0,顧客!F1209,"")</f>
        <v/>
      </c>
      <c r="F1211" s="49" t="str">
        <f>IF(D1211="","",SUMIF(見積D!ナンバーD,$D1211,見積D!見積数D))</f>
        <v/>
      </c>
      <c r="G1211" s="49" t="str">
        <f>IF(D1211="","",SUMIF(実績D!ナンバー13D,$D1211,実績D!見積数13D))</f>
        <v/>
      </c>
      <c r="H1211" s="51" t="str">
        <f t="shared" si="58"/>
        <v/>
      </c>
      <c r="I1211" t="str">
        <f t="shared" si="56"/>
        <v/>
      </c>
    </row>
    <row r="1212" spans="1:9" x14ac:dyDescent="0.45">
      <c r="A1212" s="45" t="str">
        <f t="shared" si="57"/>
        <v/>
      </c>
      <c r="B1212" s="46" t="str">
        <f>IF(顧客!B1210&lt;&gt;"",顧客!B1210,"")</f>
        <v/>
      </c>
      <c r="C1212" s="48" t="str">
        <f>IF(顧客!C1210&lt;&gt;0,顧客!C1210,"")</f>
        <v/>
      </c>
      <c r="D1212" s="47" t="str">
        <f>IF(顧客!E1210&lt;&gt;0,顧客!E1210,"")</f>
        <v/>
      </c>
      <c r="E1212" s="47" t="str">
        <f>IF(顧客!F1210&lt;&gt;0,顧客!F1210,"")</f>
        <v/>
      </c>
      <c r="F1212" s="49" t="str">
        <f>IF(D1212="","",SUMIF(見積D!ナンバーD,$D1212,見積D!見積数D))</f>
        <v/>
      </c>
      <c r="G1212" s="49" t="str">
        <f>IF(D1212="","",SUMIF(実績D!ナンバー13D,$D1212,実績D!見積数13D))</f>
        <v/>
      </c>
      <c r="H1212" s="51" t="str">
        <f t="shared" si="58"/>
        <v/>
      </c>
      <c r="I1212" t="str">
        <f t="shared" si="56"/>
        <v/>
      </c>
    </row>
    <row r="1213" spans="1:9" x14ac:dyDescent="0.45">
      <c r="A1213" s="45" t="str">
        <f t="shared" si="57"/>
        <v/>
      </c>
      <c r="B1213" s="46" t="str">
        <f>IF(顧客!B1211&lt;&gt;"",顧客!B1211,"")</f>
        <v/>
      </c>
      <c r="C1213" s="48" t="str">
        <f>IF(顧客!C1211&lt;&gt;0,顧客!C1211,"")</f>
        <v/>
      </c>
      <c r="D1213" s="47" t="str">
        <f>IF(顧客!E1211&lt;&gt;0,顧客!E1211,"")</f>
        <v/>
      </c>
      <c r="E1213" s="47" t="str">
        <f>IF(顧客!F1211&lt;&gt;0,顧客!F1211,"")</f>
        <v/>
      </c>
      <c r="F1213" s="49" t="str">
        <f>IF(D1213="","",SUMIF(見積D!ナンバーD,$D1213,見積D!見積数D))</f>
        <v/>
      </c>
      <c r="G1213" s="49" t="str">
        <f>IF(D1213="","",SUMIF(実績D!ナンバー13D,$D1213,実績D!見積数13D))</f>
        <v/>
      </c>
      <c r="H1213" s="51" t="str">
        <f t="shared" si="58"/>
        <v/>
      </c>
      <c r="I1213" t="str">
        <f t="shared" si="56"/>
        <v/>
      </c>
    </row>
    <row r="1214" spans="1:9" x14ac:dyDescent="0.45">
      <c r="A1214" s="45" t="str">
        <f t="shared" si="57"/>
        <v/>
      </c>
      <c r="B1214" s="46" t="str">
        <f>IF(顧客!B1212&lt;&gt;"",顧客!B1212,"")</f>
        <v/>
      </c>
      <c r="C1214" s="48" t="str">
        <f>IF(顧客!C1212&lt;&gt;0,顧客!C1212,"")</f>
        <v/>
      </c>
      <c r="D1214" s="47" t="str">
        <f>IF(顧客!E1212&lt;&gt;0,顧客!E1212,"")</f>
        <v/>
      </c>
      <c r="E1214" s="47" t="str">
        <f>IF(顧客!F1212&lt;&gt;0,顧客!F1212,"")</f>
        <v/>
      </c>
      <c r="F1214" s="49" t="str">
        <f>IF(D1214="","",SUMIF(見積D!ナンバーD,$D1214,見積D!見積数D))</f>
        <v/>
      </c>
      <c r="G1214" s="49" t="str">
        <f>IF(D1214="","",SUMIF(実績D!ナンバー13D,$D1214,実績D!見積数13D))</f>
        <v/>
      </c>
      <c r="H1214" s="51" t="str">
        <f t="shared" si="58"/>
        <v/>
      </c>
      <c r="I1214" t="str">
        <f t="shared" si="56"/>
        <v/>
      </c>
    </row>
    <row r="1215" spans="1:9" x14ac:dyDescent="0.45">
      <c r="A1215" s="45" t="str">
        <f t="shared" si="57"/>
        <v/>
      </c>
      <c r="B1215" s="46" t="str">
        <f>IF(顧客!B1213&lt;&gt;"",顧客!B1213,"")</f>
        <v/>
      </c>
      <c r="C1215" s="48" t="str">
        <f>IF(顧客!C1213&lt;&gt;0,顧客!C1213,"")</f>
        <v/>
      </c>
      <c r="D1215" s="47" t="str">
        <f>IF(顧客!E1213&lt;&gt;0,顧客!E1213,"")</f>
        <v/>
      </c>
      <c r="E1215" s="47" t="str">
        <f>IF(顧客!F1213&lt;&gt;0,顧客!F1213,"")</f>
        <v/>
      </c>
      <c r="F1215" s="49" t="str">
        <f>IF(D1215="","",SUMIF(見積D!ナンバーD,$D1215,見積D!見積数D))</f>
        <v/>
      </c>
      <c r="G1215" s="49" t="str">
        <f>IF(D1215="","",SUMIF(実績D!ナンバー13D,$D1215,実績D!見積数13D))</f>
        <v/>
      </c>
      <c r="H1215" s="51" t="str">
        <f t="shared" si="58"/>
        <v/>
      </c>
      <c r="I1215" t="str">
        <f t="shared" si="56"/>
        <v/>
      </c>
    </row>
    <row r="1216" spans="1:9" x14ac:dyDescent="0.45">
      <c r="A1216" s="45" t="str">
        <f t="shared" si="57"/>
        <v/>
      </c>
      <c r="B1216" s="46" t="str">
        <f>IF(顧客!B1214&lt;&gt;"",顧客!B1214,"")</f>
        <v/>
      </c>
      <c r="C1216" s="48" t="str">
        <f>IF(顧客!C1214&lt;&gt;0,顧客!C1214,"")</f>
        <v/>
      </c>
      <c r="D1216" s="47" t="str">
        <f>IF(顧客!E1214&lt;&gt;0,顧客!E1214,"")</f>
        <v/>
      </c>
      <c r="E1216" s="47" t="str">
        <f>IF(顧客!F1214&lt;&gt;0,顧客!F1214,"")</f>
        <v/>
      </c>
      <c r="F1216" s="49" t="str">
        <f>IF(D1216="","",SUMIF(見積D!ナンバーD,$D1216,見積D!見積数D))</f>
        <v/>
      </c>
      <c r="G1216" s="49" t="str">
        <f>IF(D1216="","",SUMIF(実績D!ナンバー13D,$D1216,実績D!見積数13D))</f>
        <v/>
      </c>
      <c r="H1216" s="51" t="str">
        <f t="shared" si="58"/>
        <v/>
      </c>
      <c r="I1216" t="str">
        <f t="shared" si="56"/>
        <v/>
      </c>
    </row>
    <row r="1217" spans="1:9" x14ac:dyDescent="0.45">
      <c r="A1217" s="45" t="str">
        <f t="shared" si="57"/>
        <v/>
      </c>
      <c r="B1217" s="46" t="str">
        <f>IF(顧客!B1215&lt;&gt;"",顧客!B1215,"")</f>
        <v/>
      </c>
      <c r="C1217" s="48" t="str">
        <f>IF(顧客!C1215&lt;&gt;0,顧客!C1215,"")</f>
        <v/>
      </c>
      <c r="D1217" s="47" t="str">
        <f>IF(顧客!E1215&lt;&gt;0,顧客!E1215,"")</f>
        <v/>
      </c>
      <c r="E1217" s="47" t="str">
        <f>IF(顧客!F1215&lt;&gt;0,顧客!F1215,"")</f>
        <v/>
      </c>
      <c r="F1217" s="49" t="str">
        <f>IF(D1217="","",SUMIF(見積D!ナンバーD,$D1217,見積D!見積数D))</f>
        <v/>
      </c>
      <c r="G1217" s="49" t="str">
        <f>IF(D1217="","",SUMIF(実績D!ナンバー13D,$D1217,実績D!見積数13D))</f>
        <v/>
      </c>
      <c r="H1217" s="51" t="str">
        <f t="shared" si="58"/>
        <v/>
      </c>
      <c r="I1217" t="str">
        <f t="shared" si="56"/>
        <v/>
      </c>
    </row>
    <row r="1218" spans="1:9" x14ac:dyDescent="0.45">
      <c r="A1218" s="45" t="str">
        <f t="shared" si="57"/>
        <v/>
      </c>
      <c r="B1218" s="46" t="str">
        <f>IF(顧客!B1216&lt;&gt;"",顧客!B1216,"")</f>
        <v/>
      </c>
      <c r="C1218" s="48" t="str">
        <f>IF(顧客!C1216&lt;&gt;0,顧客!C1216,"")</f>
        <v/>
      </c>
      <c r="D1218" s="47" t="str">
        <f>IF(顧客!E1216&lt;&gt;0,顧客!E1216,"")</f>
        <v/>
      </c>
      <c r="E1218" s="47" t="str">
        <f>IF(顧客!F1216&lt;&gt;0,顧客!F1216,"")</f>
        <v/>
      </c>
      <c r="F1218" s="49" t="str">
        <f>IF(D1218="","",SUMIF(見積D!ナンバーD,$D1218,見積D!見積数D))</f>
        <v/>
      </c>
      <c r="G1218" s="49" t="str">
        <f>IF(D1218="","",SUMIF(実績D!ナンバー13D,$D1218,実績D!見積数13D))</f>
        <v/>
      </c>
      <c r="H1218" s="51" t="str">
        <f t="shared" si="58"/>
        <v/>
      </c>
      <c r="I1218" t="str">
        <f t="shared" si="56"/>
        <v/>
      </c>
    </row>
    <row r="1219" spans="1:9" x14ac:dyDescent="0.45">
      <c r="A1219" s="45" t="str">
        <f t="shared" si="57"/>
        <v/>
      </c>
      <c r="B1219" s="46" t="str">
        <f>IF(顧客!B1217&lt;&gt;"",顧客!B1217,"")</f>
        <v/>
      </c>
      <c r="C1219" s="48" t="str">
        <f>IF(顧客!C1217&lt;&gt;0,顧客!C1217,"")</f>
        <v/>
      </c>
      <c r="D1219" s="47" t="str">
        <f>IF(顧客!E1217&lt;&gt;0,顧客!E1217,"")</f>
        <v/>
      </c>
      <c r="E1219" s="47" t="str">
        <f>IF(顧客!F1217&lt;&gt;0,顧客!F1217,"")</f>
        <v/>
      </c>
      <c r="F1219" s="49" t="str">
        <f>IF(D1219="","",SUMIF(見積D!ナンバーD,$D1219,見積D!見積数D))</f>
        <v/>
      </c>
      <c r="G1219" s="49" t="str">
        <f>IF(D1219="","",SUMIF(実績D!ナンバー13D,$D1219,実績D!見積数13D))</f>
        <v/>
      </c>
      <c r="H1219" s="51" t="str">
        <f t="shared" si="58"/>
        <v/>
      </c>
      <c r="I1219" t="str">
        <f t="shared" si="56"/>
        <v/>
      </c>
    </row>
    <row r="1220" spans="1:9" x14ac:dyDescent="0.45">
      <c r="A1220" s="45" t="str">
        <f t="shared" si="57"/>
        <v/>
      </c>
      <c r="B1220" s="46" t="str">
        <f>IF(顧客!B1218&lt;&gt;"",顧客!B1218,"")</f>
        <v/>
      </c>
      <c r="C1220" s="48" t="str">
        <f>IF(顧客!C1218&lt;&gt;0,顧客!C1218,"")</f>
        <v/>
      </c>
      <c r="D1220" s="47" t="str">
        <f>IF(顧客!E1218&lt;&gt;0,顧客!E1218,"")</f>
        <v/>
      </c>
      <c r="E1220" s="47" t="str">
        <f>IF(顧客!F1218&lt;&gt;0,顧客!F1218,"")</f>
        <v/>
      </c>
      <c r="F1220" s="49" t="str">
        <f>IF(D1220="","",SUMIF(見積D!ナンバーD,$D1220,見積D!見積数D))</f>
        <v/>
      </c>
      <c r="G1220" s="49" t="str">
        <f>IF(D1220="","",SUMIF(実績D!ナンバー13D,$D1220,実績D!見積数13D))</f>
        <v/>
      </c>
      <c r="H1220" s="51" t="str">
        <f t="shared" si="58"/>
        <v/>
      </c>
      <c r="I1220" t="str">
        <f t="shared" si="56"/>
        <v/>
      </c>
    </row>
    <row r="1221" spans="1:9" x14ac:dyDescent="0.45">
      <c r="A1221" s="45" t="str">
        <f t="shared" si="57"/>
        <v/>
      </c>
      <c r="B1221" s="46" t="str">
        <f>IF(顧客!B1219&lt;&gt;"",顧客!B1219,"")</f>
        <v/>
      </c>
      <c r="C1221" s="48" t="str">
        <f>IF(顧客!C1219&lt;&gt;0,顧客!C1219,"")</f>
        <v/>
      </c>
      <c r="D1221" s="47" t="str">
        <f>IF(顧客!E1219&lt;&gt;0,顧客!E1219,"")</f>
        <v/>
      </c>
      <c r="E1221" s="47" t="str">
        <f>IF(顧客!F1219&lt;&gt;0,顧客!F1219,"")</f>
        <v/>
      </c>
      <c r="F1221" s="49" t="str">
        <f>IF(D1221="","",SUMIF(見積D!ナンバーD,$D1221,見積D!見積数D))</f>
        <v/>
      </c>
      <c r="G1221" s="49" t="str">
        <f>IF(D1221="","",SUMIF(実績D!ナンバー13D,$D1221,実績D!見積数13D))</f>
        <v/>
      </c>
      <c r="H1221" s="51" t="str">
        <f t="shared" si="58"/>
        <v/>
      </c>
      <c r="I1221" t="str">
        <f t="shared" ref="I1221:I1284" si="59">IF(G1221="","",IF(G1221&gt;=12,"sa",IF(G1221&gt;=6,"aa",IF(G1221&gt;=2,"ba",IF(G1221=1,"ca","")))))</f>
        <v/>
      </c>
    </row>
    <row r="1222" spans="1:9" x14ac:dyDescent="0.45">
      <c r="A1222" s="45" t="str">
        <f t="shared" si="57"/>
        <v/>
      </c>
      <c r="B1222" s="46" t="str">
        <f>IF(顧客!B1220&lt;&gt;"",顧客!B1220,"")</f>
        <v/>
      </c>
      <c r="C1222" s="48" t="str">
        <f>IF(顧客!C1220&lt;&gt;0,顧客!C1220,"")</f>
        <v/>
      </c>
      <c r="D1222" s="47" t="str">
        <f>IF(顧客!E1220&lt;&gt;0,顧客!E1220,"")</f>
        <v/>
      </c>
      <c r="E1222" s="47" t="str">
        <f>IF(顧客!F1220&lt;&gt;0,顧客!F1220,"")</f>
        <v/>
      </c>
      <c r="F1222" s="49" t="str">
        <f>IF(D1222="","",SUMIF(見積D!ナンバーD,$D1222,見積D!見積数D))</f>
        <v/>
      </c>
      <c r="G1222" s="49" t="str">
        <f>IF(D1222="","",SUMIF(実績D!ナンバー13D,$D1222,実績D!見積数13D))</f>
        <v/>
      </c>
      <c r="H1222" s="51" t="str">
        <f t="shared" si="58"/>
        <v/>
      </c>
      <c r="I1222" t="str">
        <f t="shared" si="59"/>
        <v/>
      </c>
    </row>
    <row r="1223" spans="1:9" x14ac:dyDescent="0.45">
      <c r="A1223" s="45" t="str">
        <f t="shared" si="57"/>
        <v/>
      </c>
      <c r="B1223" s="46" t="str">
        <f>IF(顧客!B1221&lt;&gt;"",顧客!B1221,"")</f>
        <v/>
      </c>
      <c r="C1223" s="48" t="str">
        <f>IF(顧客!C1221&lt;&gt;0,顧客!C1221,"")</f>
        <v/>
      </c>
      <c r="D1223" s="47" t="str">
        <f>IF(顧客!E1221&lt;&gt;0,顧客!E1221,"")</f>
        <v/>
      </c>
      <c r="E1223" s="47" t="str">
        <f>IF(顧客!F1221&lt;&gt;0,顧客!F1221,"")</f>
        <v/>
      </c>
      <c r="F1223" s="49" t="str">
        <f>IF(D1223="","",SUMIF(見積D!ナンバーD,$D1223,見積D!見積数D))</f>
        <v/>
      </c>
      <c r="G1223" s="49" t="str">
        <f>IF(D1223="","",SUMIF(実績D!ナンバー13D,$D1223,実績D!見積数13D))</f>
        <v/>
      </c>
      <c r="H1223" s="51" t="str">
        <f t="shared" si="58"/>
        <v/>
      </c>
      <c r="I1223" t="str">
        <f t="shared" si="59"/>
        <v/>
      </c>
    </row>
    <row r="1224" spans="1:9" x14ac:dyDescent="0.45">
      <c r="A1224" s="45" t="str">
        <f t="shared" si="57"/>
        <v/>
      </c>
      <c r="B1224" s="46" t="str">
        <f>IF(顧客!B1222&lt;&gt;"",顧客!B1222,"")</f>
        <v/>
      </c>
      <c r="C1224" s="48" t="str">
        <f>IF(顧客!C1222&lt;&gt;0,顧客!C1222,"")</f>
        <v/>
      </c>
      <c r="D1224" s="47" t="str">
        <f>IF(顧客!E1222&lt;&gt;0,顧客!E1222,"")</f>
        <v/>
      </c>
      <c r="E1224" s="47" t="str">
        <f>IF(顧客!F1222&lt;&gt;0,顧客!F1222,"")</f>
        <v/>
      </c>
      <c r="F1224" s="49" t="str">
        <f>IF(D1224="","",SUMIF(見積D!ナンバーD,$D1224,見積D!見積数D))</f>
        <v/>
      </c>
      <c r="G1224" s="49" t="str">
        <f>IF(D1224="","",SUMIF(実績D!ナンバー13D,$D1224,実績D!見積数13D))</f>
        <v/>
      </c>
      <c r="H1224" s="51" t="str">
        <f t="shared" si="58"/>
        <v/>
      </c>
      <c r="I1224" t="str">
        <f t="shared" si="59"/>
        <v/>
      </c>
    </row>
    <row r="1225" spans="1:9" x14ac:dyDescent="0.45">
      <c r="A1225" s="45" t="str">
        <f t="shared" si="57"/>
        <v/>
      </c>
      <c r="B1225" s="46" t="str">
        <f>IF(顧客!B1223&lt;&gt;"",顧客!B1223,"")</f>
        <v/>
      </c>
      <c r="C1225" s="48" t="str">
        <f>IF(顧客!C1223&lt;&gt;0,顧客!C1223,"")</f>
        <v/>
      </c>
      <c r="D1225" s="47" t="str">
        <f>IF(顧客!E1223&lt;&gt;0,顧客!E1223,"")</f>
        <v/>
      </c>
      <c r="E1225" s="47" t="str">
        <f>IF(顧客!F1223&lt;&gt;0,顧客!F1223,"")</f>
        <v/>
      </c>
      <c r="F1225" s="49" t="str">
        <f>IF(D1225="","",SUMIF(見積D!ナンバーD,$D1225,見積D!見積数D))</f>
        <v/>
      </c>
      <c r="G1225" s="49" t="str">
        <f>IF(D1225="","",SUMIF(実績D!ナンバー13D,$D1225,実績D!見積数13D))</f>
        <v/>
      </c>
      <c r="H1225" s="51" t="str">
        <f t="shared" si="58"/>
        <v/>
      </c>
      <c r="I1225" t="str">
        <f t="shared" si="59"/>
        <v/>
      </c>
    </row>
    <row r="1226" spans="1:9" x14ac:dyDescent="0.45">
      <c r="A1226" s="45" t="str">
        <f t="shared" si="57"/>
        <v/>
      </c>
      <c r="B1226" s="46" t="str">
        <f>IF(顧客!B1224&lt;&gt;"",顧客!B1224,"")</f>
        <v/>
      </c>
      <c r="C1226" s="48" t="str">
        <f>IF(顧客!C1224&lt;&gt;0,顧客!C1224,"")</f>
        <v/>
      </c>
      <c r="D1226" s="47" t="str">
        <f>IF(顧客!E1224&lt;&gt;0,顧客!E1224,"")</f>
        <v/>
      </c>
      <c r="E1226" s="47" t="str">
        <f>IF(顧客!F1224&lt;&gt;0,顧客!F1224,"")</f>
        <v/>
      </c>
      <c r="F1226" s="49" t="str">
        <f>IF(D1226="","",SUMIF(見積D!ナンバーD,$D1226,見積D!見積数D))</f>
        <v/>
      </c>
      <c r="G1226" s="49" t="str">
        <f>IF(D1226="","",SUMIF(実績D!ナンバー13D,$D1226,実績D!見積数13D))</f>
        <v/>
      </c>
      <c r="H1226" s="51" t="str">
        <f t="shared" si="58"/>
        <v/>
      </c>
      <c r="I1226" t="str">
        <f t="shared" si="59"/>
        <v/>
      </c>
    </row>
    <row r="1227" spans="1:9" x14ac:dyDescent="0.45">
      <c r="A1227" s="45" t="str">
        <f t="shared" si="57"/>
        <v/>
      </c>
      <c r="B1227" s="46" t="str">
        <f>IF(顧客!B1225&lt;&gt;"",顧客!B1225,"")</f>
        <v/>
      </c>
      <c r="C1227" s="48" t="str">
        <f>IF(顧客!C1225&lt;&gt;0,顧客!C1225,"")</f>
        <v/>
      </c>
      <c r="D1227" s="47" t="str">
        <f>IF(顧客!E1225&lt;&gt;0,顧客!E1225,"")</f>
        <v/>
      </c>
      <c r="E1227" s="47" t="str">
        <f>IF(顧客!F1225&lt;&gt;0,顧客!F1225,"")</f>
        <v/>
      </c>
      <c r="F1227" s="49" t="str">
        <f>IF(D1227="","",SUMIF(見積D!ナンバーD,$D1227,見積D!見積数D))</f>
        <v/>
      </c>
      <c r="G1227" s="49" t="str">
        <f>IF(D1227="","",SUMIF(実績D!ナンバー13D,$D1227,実績D!見積数13D))</f>
        <v/>
      </c>
      <c r="H1227" s="51" t="str">
        <f t="shared" si="58"/>
        <v/>
      </c>
      <c r="I1227" t="str">
        <f t="shared" si="59"/>
        <v/>
      </c>
    </row>
    <row r="1228" spans="1:9" x14ac:dyDescent="0.45">
      <c r="A1228" s="45" t="str">
        <f t="shared" si="57"/>
        <v/>
      </c>
      <c r="B1228" s="46" t="str">
        <f>IF(顧客!B1226&lt;&gt;"",顧客!B1226,"")</f>
        <v/>
      </c>
      <c r="C1228" s="48" t="str">
        <f>IF(顧客!C1226&lt;&gt;0,顧客!C1226,"")</f>
        <v/>
      </c>
      <c r="D1228" s="47" t="str">
        <f>IF(顧客!E1226&lt;&gt;0,顧客!E1226,"")</f>
        <v/>
      </c>
      <c r="E1228" s="47" t="str">
        <f>IF(顧客!F1226&lt;&gt;0,顧客!F1226,"")</f>
        <v/>
      </c>
      <c r="F1228" s="49" t="str">
        <f>IF(D1228="","",SUMIF(見積D!ナンバーD,$D1228,見積D!見積数D))</f>
        <v/>
      </c>
      <c r="G1228" s="49" t="str">
        <f>IF(D1228="","",SUMIF(実績D!ナンバー13D,$D1228,実績D!見積数13D))</f>
        <v/>
      </c>
      <c r="H1228" s="51" t="str">
        <f t="shared" si="58"/>
        <v/>
      </c>
      <c r="I1228" t="str">
        <f t="shared" si="59"/>
        <v/>
      </c>
    </row>
    <row r="1229" spans="1:9" x14ac:dyDescent="0.45">
      <c r="A1229" s="45" t="str">
        <f t="shared" si="57"/>
        <v/>
      </c>
      <c r="B1229" s="46" t="str">
        <f>IF(顧客!B1227&lt;&gt;"",顧客!B1227,"")</f>
        <v/>
      </c>
      <c r="C1229" s="48" t="str">
        <f>IF(顧客!C1227&lt;&gt;0,顧客!C1227,"")</f>
        <v/>
      </c>
      <c r="D1229" s="47" t="str">
        <f>IF(顧客!E1227&lt;&gt;0,顧客!E1227,"")</f>
        <v/>
      </c>
      <c r="E1229" s="47" t="str">
        <f>IF(顧客!F1227&lt;&gt;0,顧客!F1227,"")</f>
        <v/>
      </c>
      <c r="F1229" s="49" t="str">
        <f>IF(D1229="","",SUMIF(見積D!ナンバーD,$D1229,見積D!見積数D))</f>
        <v/>
      </c>
      <c r="G1229" s="49" t="str">
        <f>IF(D1229="","",SUMIF(実績D!ナンバー13D,$D1229,実績D!見積数13D))</f>
        <v/>
      </c>
      <c r="H1229" s="51" t="str">
        <f t="shared" si="58"/>
        <v/>
      </c>
      <c r="I1229" t="str">
        <f t="shared" si="59"/>
        <v/>
      </c>
    </row>
    <row r="1230" spans="1:9" x14ac:dyDescent="0.45">
      <c r="A1230" s="45" t="str">
        <f t="shared" si="57"/>
        <v/>
      </c>
      <c r="B1230" s="46" t="str">
        <f>IF(顧客!B1228&lt;&gt;"",顧客!B1228,"")</f>
        <v/>
      </c>
      <c r="C1230" s="48" t="str">
        <f>IF(顧客!C1228&lt;&gt;0,顧客!C1228,"")</f>
        <v/>
      </c>
      <c r="D1230" s="47" t="str">
        <f>IF(顧客!E1228&lt;&gt;0,顧客!E1228,"")</f>
        <v/>
      </c>
      <c r="E1230" s="47" t="str">
        <f>IF(顧客!F1228&lt;&gt;0,顧客!F1228,"")</f>
        <v/>
      </c>
      <c r="F1230" s="49" t="str">
        <f>IF(D1230="","",SUMIF(見積D!ナンバーD,$D1230,見積D!見積数D))</f>
        <v/>
      </c>
      <c r="G1230" s="49" t="str">
        <f>IF(D1230="","",SUMIF(実績D!ナンバー13D,$D1230,実績D!見積数13D))</f>
        <v/>
      </c>
      <c r="H1230" s="51" t="str">
        <f t="shared" si="58"/>
        <v/>
      </c>
      <c r="I1230" t="str">
        <f t="shared" si="59"/>
        <v/>
      </c>
    </row>
    <row r="1231" spans="1:9" x14ac:dyDescent="0.45">
      <c r="A1231" s="45" t="str">
        <f t="shared" si="57"/>
        <v/>
      </c>
      <c r="B1231" s="46" t="str">
        <f>IF(顧客!B1229&lt;&gt;"",顧客!B1229,"")</f>
        <v/>
      </c>
      <c r="C1231" s="48" t="str">
        <f>IF(顧客!C1229&lt;&gt;0,顧客!C1229,"")</f>
        <v/>
      </c>
      <c r="D1231" s="47" t="str">
        <f>IF(顧客!E1229&lt;&gt;0,顧客!E1229,"")</f>
        <v/>
      </c>
      <c r="E1231" s="47" t="str">
        <f>IF(顧客!F1229&lt;&gt;0,顧客!F1229,"")</f>
        <v/>
      </c>
      <c r="F1231" s="49" t="str">
        <f>IF(D1231="","",SUMIF(見積D!ナンバーD,$D1231,見積D!見積数D))</f>
        <v/>
      </c>
      <c r="G1231" s="49" t="str">
        <f>IF(D1231="","",SUMIF(実績D!ナンバー13D,$D1231,実績D!見積数13D))</f>
        <v/>
      </c>
      <c r="H1231" s="51" t="str">
        <f t="shared" si="58"/>
        <v/>
      </c>
      <c r="I1231" t="str">
        <f t="shared" si="59"/>
        <v/>
      </c>
    </row>
    <row r="1232" spans="1:9" x14ac:dyDescent="0.45">
      <c r="A1232" s="45" t="str">
        <f t="shared" si="57"/>
        <v/>
      </c>
      <c r="B1232" s="46" t="str">
        <f>IF(顧客!B1230&lt;&gt;"",顧客!B1230,"")</f>
        <v/>
      </c>
      <c r="C1232" s="48" t="str">
        <f>IF(顧客!C1230&lt;&gt;0,顧客!C1230,"")</f>
        <v/>
      </c>
      <c r="D1232" s="47" t="str">
        <f>IF(顧客!E1230&lt;&gt;0,顧客!E1230,"")</f>
        <v/>
      </c>
      <c r="E1232" s="47" t="str">
        <f>IF(顧客!F1230&lt;&gt;0,顧客!F1230,"")</f>
        <v/>
      </c>
      <c r="F1232" s="49" t="str">
        <f>IF(D1232="","",SUMIF(見積D!ナンバーD,$D1232,見積D!見積数D))</f>
        <v/>
      </c>
      <c r="G1232" s="49" t="str">
        <f>IF(D1232="","",SUMIF(実績D!ナンバー13D,$D1232,実績D!見積数13D))</f>
        <v/>
      </c>
      <c r="H1232" s="51" t="str">
        <f t="shared" si="58"/>
        <v/>
      </c>
      <c r="I1232" t="str">
        <f t="shared" si="59"/>
        <v/>
      </c>
    </row>
    <row r="1233" spans="1:9" x14ac:dyDescent="0.45">
      <c r="A1233" s="45" t="str">
        <f t="shared" si="57"/>
        <v/>
      </c>
      <c r="B1233" s="46" t="str">
        <f>IF(顧客!B1231&lt;&gt;"",顧客!B1231,"")</f>
        <v/>
      </c>
      <c r="C1233" s="48" t="str">
        <f>IF(顧客!C1231&lt;&gt;0,顧客!C1231,"")</f>
        <v/>
      </c>
      <c r="D1233" s="47" t="str">
        <f>IF(顧客!E1231&lt;&gt;0,顧客!E1231,"")</f>
        <v/>
      </c>
      <c r="E1233" s="47" t="str">
        <f>IF(顧客!F1231&lt;&gt;0,顧客!F1231,"")</f>
        <v/>
      </c>
      <c r="F1233" s="49" t="str">
        <f>IF(D1233="","",SUMIF(見積D!ナンバーD,$D1233,見積D!見積数D))</f>
        <v/>
      </c>
      <c r="G1233" s="49" t="str">
        <f>IF(D1233="","",SUMIF(実績D!ナンバー13D,$D1233,実績D!見積数13D))</f>
        <v/>
      </c>
      <c r="H1233" s="51" t="str">
        <f t="shared" si="58"/>
        <v/>
      </c>
      <c r="I1233" t="str">
        <f t="shared" si="59"/>
        <v/>
      </c>
    </row>
    <row r="1234" spans="1:9" x14ac:dyDescent="0.45">
      <c r="A1234" s="45" t="str">
        <f t="shared" si="57"/>
        <v/>
      </c>
      <c r="B1234" s="46" t="str">
        <f>IF(顧客!B1232&lt;&gt;"",顧客!B1232,"")</f>
        <v/>
      </c>
      <c r="C1234" s="48" t="str">
        <f>IF(顧客!C1232&lt;&gt;0,顧客!C1232,"")</f>
        <v/>
      </c>
      <c r="D1234" s="47" t="str">
        <f>IF(顧客!E1232&lt;&gt;0,顧客!E1232,"")</f>
        <v/>
      </c>
      <c r="E1234" s="47" t="str">
        <f>IF(顧客!F1232&lt;&gt;0,顧客!F1232,"")</f>
        <v/>
      </c>
      <c r="F1234" s="49" t="str">
        <f>IF(D1234="","",SUMIF(見積D!ナンバーD,$D1234,見積D!見積数D))</f>
        <v/>
      </c>
      <c r="G1234" s="49" t="str">
        <f>IF(D1234="","",SUMIF(実績D!ナンバー13D,$D1234,実績D!見積数13D))</f>
        <v/>
      </c>
      <c r="H1234" s="51" t="str">
        <f t="shared" si="58"/>
        <v/>
      </c>
      <c r="I1234" t="str">
        <f t="shared" si="59"/>
        <v/>
      </c>
    </row>
    <row r="1235" spans="1:9" x14ac:dyDescent="0.45">
      <c r="A1235" s="45" t="str">
        <f t="shared" si="57"/>
        <v/>
      </c>
      <c r="B1235" s="46" t="str">
        <f>IF(顧客!B1233&lt;&gt;"",顧客!B1233,"")</f>
        <v/>
      </c>
      <c r="C1235" s="48" t="str">
        <f>IF(顧客!C1233&lt;&gt;0,顧客!C1233,"")</f>
        <v/>
      </c>
      <c r="D1235" s="47" t="str">
        <f>IF(顧客!E1233&lt;&gt;0,顧客!E1233,"")</f>
        <v/>
      </c>
      <c r="E1235" s="47" t="str">
        <f>IF(顧客!F1233&lt;&gt;0,顧客!F1233,"")</f>
        <v/>
      </c>
      <c r="F1235" s="49" t="str">
        <f>IF(D1235="","",SUMIF(見積D!ナンバーD,$D1235,見積D!見積数D))</f>
        <v/>
      </c>
      <c r="G1235" s="49" t="str">
        <f>IF(D1235="","",SUMIF(実績D!ナンバー13D,$D1235,実績D!見積数13D))</f>
        <v/>
      </c>
      <c r="H1235" s="51" t="str">
        <f t="shared" si="58"/>
        <v/>
      </c>
      <c r="I1235" t="str">
        <f t="shared" si="59"/>
        <v/>
      </c>
    </row>
    <row r="1236" spans="1:9" x14ac:dyDescent="0.45">
      <c r="A1236" s="45" t="str">
        <f t="shared" si="57"/>
        <v/>
      </c>
      <c r="B1236" s="46" t="str">
        <f>IF(顧客!B1234&lt;&gt;"",顧客!B1234,"")</f>
        <v/>
      </c>
      <c r="C1236" s="48" t="str">
        <f>IF(顧客!C1234&lt;&gt;0,顧客!C1234,"")</f>
        <v/>
      </c>
      <c r="D1236" s="47" t="str">
        <f>IF(顧客!E1234&lt;&gt;0,顧客!E1234,"")</f>
        <v/>
      </c>
      <c r="E1236" s="47" t="str">
        <f>IF(顧客!F1234&lt;&gt;0,顧客!F1234,"")</f>
        <v/>
      </c>
      <c r="F1236" s="49" t="str">
        <f>IF(D1236="","",SUMIF(見積D!ナンバーD,$D1236,見積D!見積数D))</f>
        <v/>
      </c>
      <c r="G1236" s="49" t="str">
        <f>IF(D1236="","",SUMIF(実績D!ナンバー13D,$D1236,実績D!見積数13D))</f>
        <v/>
      </c>
      <c r="H1236" s="51" t="str">
        <f t="shared" si="58"/>
        <v/>
      </c>
      <c r="I1236" t="str">
        <f t="shared" si="59"/>
        <v/>
      </c>
    </row>
    <row r="1237" spans="1:9" x14ac:dyDescent="0.45">
      <c r="A1237" s="45" t="str">
        <f t="shared" si="57"/>
        <v/>
      </c>
      <c r="B1237" s="46" t="str">
        <f>IF(顧客!B1235&lt;&gt;"",顧客!B1235,"")</f>
        <v/>
      </c>
      <c r="C1237" s="48" t="str">
        <f>IF(顧客!C1235&lt;&gt;0,顧客!C1235,"")</f>
        <v/>
      </c>
      <c r="D1237" s="47" t="str">
        <f>IF(顧客!E1235&lt;&gt;0,顧客!E1235,"")</f>
        <v/>
      </c>
      <c r="E1237" s="47" t="str">
        <f>IF(顧客!F1235&lt;&gt;0,顧客!F1235,"")</f>
        <v/>
      </c>
      <c r="F1237" s="49" t="str">
        <f>IF(D1237="","",SUMIF(見積D!ナンバーD,$D1237,見積D!見積数D))</f>
        <v/>
      </c>
      <c r="G1237" s="49" t="str">
        <f>IF(D1237="","",SUMIF(実績D!ナンバー13D,$D1237,実績D!見積数13D))</f>
        <v/>
      </c>
      <c r="H1237" s="51" t="str">
        <f t="shared" si="58"/>
        <v/>
      </c>
      <c r="I1237" t="str">
        <f t="shared" si="59"/>
        <v/>
      </c>
    </row>
    <row r="1238" spans="1:9" x14ac:dyDescent="0.45">
      <c r="A1238" s="45" t="str">
        <f t="shared" si="57"/>
        <v/>
      </c>
      <c r="B1238" s="46" t="str">
        <f>IF(顧客!B1236&lt;&gt;"",顧客!B1236,"")</f>
        <v/>
      </c>
      <c r="C1238" s="48" t="str">
        <f>IF(顧客!C1236&lt;&gt;0,顧客!C1236,"")</f>
        <v/>
      </c>
      <c r="D1238" s="47" t="str">
        <f>IF(顧客!E1236&lt;&gt;0,顧客!E1236,"")</f>
        <v/>
      </c>
      <c r="E1238" s="47" t="str">
        <f>IF(顧客!F1236&lt;&gt;0,顧客!F1236,"")</f>
        <v/>
      </c>
      <c r="F1238" s="49" t="str">
        <f>IF(D1238="","",SUMIF(見積D!ナンバーD,$D1238,見積D!見積数D))</f>
        <v/>
      </c>
      <c r="G1238" s="49" t="str">
        <f>IF(D1238="","",SUMIF(実績D!ナンバー13D,$D1238,実績D!見積数13D))</f>
        <v/>
      </c>
      <c r="H1238" s="51" t="str">
        <f t="shared" si="58"/>
        <v/>
      </c>
      <c r="I1238" t="str">
        <f t="shared" si="59"/>
        <v/>
      </c>
    </row>
    <row r="1239" spans="1:9" x14ac:dyDescent="0.45">
      <c r="A1239" s="45" t="str">
        <f t="shared" si="57"/>
        <v/>
      </c>
      <c r="B1239" s="46" t="str">
        <f>IF(顧客!B1237&lt;&gt;"",顧客!B1237,"")</f>
        <v/>
      </c>
      <c r="C1239" s="48" t="str">
        <f>IF(顧客!C1237&lt;&gt;0,顧客!C1237,"")</f>
        <v/>
      </c>
      <c r="D1239" s="47" t="str">
        <f>IF(顧客!E1237&lt;&gt;0,顧客!E1237,"")</f>
        <v/>
      </c>
      <c r="E1239" s="47" t="str">
        <f>IF(顧客!F1237&lt;&gt;0,顧客!F1237,"")</f>
        <v/>
      </c>
      <c r="F1239" s="49" t="str">
        <f>IF(D1239="","",SUMIF(見積D!ナンバーD,$D1239,見積D!見積数D))</f>
        <v/>
      </c>
      <c r="G1239" s="49" t="str">
        <f>IF(D1239="","",SUMIF(実績D!ナンバー13D,$D1239,実績D!見積数13D))</f>
        <v/>
      </c>
      <c r="H1239" s="51" t="str">
        <f t="shared" si="58"/>
        <v/>
      </c>
      <c r="I1239" t="str">
        <f t="shared" si="59"/>
        <v/>
      </c>
    </row>
    <row r="1240" spans="1:9" x14ac:dyDescent="0.45">
      <c r="A1240" s="45" t="str">
        <f t="shared" si="57"/>
        <v/>
      </c>
      <c r="B1240" s="46" t="str">
        <f>IF(顧客!B1238&lt;&gt;"",顧客!B1238,"")</f>
        <v/>
      </c>
      <c r="C1240" s="48" t="str">
        <f>IF(顧客!C1238&lt;&gt;0,顧客!C1238,"")</f>
        <v/>
      </c>
      <c r="D1240" s="47" t="str">
        <f>IF(顧客!E1238&lt;&gt;0,顧客!E1238,"")</f>
        <v/>
      </c>
      <c r="E1240" s="47" t="str">
        <f>IF(顧客!F1238&lt;&gt;0,顧客!F1238,"")</f>
        <v/>
      </c>
      <c r="F1240" s="49" t="str">
        <f>IF(D1240="","",SUMIF(見積D!ナンバーD,$D1240,見積D!見積数D))</f>
        <v/>
      </c>
      <c r="G1240" s="49" t="str">
        <f>IF(D1240="","",SUMIF(実績D!ナンバー13D,$D1240,実績D!見積数13D))</f>
        <v/>
      </c>
      <c r="H1240" s="51" t="str">
        <f t="shared" si="58"/>
        <v/>
      </c>
      <c r="I1240" t="str">
        <f t="shared" si="59"/>
        <v/>
      </c>
    </row>
    <row r="1241" spans="1:9" x14ac:dyDescent="0.45">
      <c r="A1241" s="45" t="str">
        <f t="shared" si="57"/>
        <v/>
      </c>
      <c r="B1241" s="46" t="str">
        <f>IF(顧客!B1239&lt;&gt;"",顧客!B1239,"")</f>
        <v/>
      </c>
      <c r="C1241" s="48" t="str">
        <f>IF(顧客!C1239&lt;&gt;0,顧客!C1239,"")</f>
        <v/>
      </c>
      <c r="D1241" s="47" t="str">
        <f>IF(顧客!E1239&lt;&gt;0,顧客!E1239,"")</f>
        <v/>
      </c>
      <c r="E1241" s="47" t="str">
        <f>IF(顧客!F1239&lt;&gt;0,顧客!F1239,"")</f>
        <v/>
      </c>
      <c r="F1241" s="49" t="str">
        <f>IF(D1241="","",SUMIF(見積D!ナンバーD,$D1241,見積D!見積数D))</f>
        <v/>
      </c>
      <c r="G1241" s="49" t="str">
        <f>IF(D1241="","",SUMIF(実績D!ナンバー13D,$D1241,実績D!見積数13D))</f>
        <v/>
      </c>
      <c r="H1241" s="51" t="str">
        <f t="shared" si="58"/>
        <v/>
      </c>
      <c r="I1241" t="str">
        <f t="shared" si="59"/>
        <v/>
      </c>
    </row>
    <row r="1242" spans="1:9" x14ac:dyDescent="0.45">
      <c r="A1242" s="45" t="str">
        <f t="shared" si="57"/>
        <v/>
      </c>
      <c r="B1242" s="46" t="str">
        <f>IF(顧客!B1240&lt;&gt;"",顧客!B1240,"")</f>
        <v/>
      </c>
      <c r="C1242" s="48" t="str">
        <f>IF(顧客!C1240&lt;&gt;0,顧客!C1240,"")</f>
        <v/>
      </c>
      <c r="D1242" s="47" t="str">
        <f>IF(顧客!E1240&lt;&gt;0,顧客!E1240,"")</f>
        <v/>
      </c>
      <c r="E1242" s="47" t="str">
        <f>IF(顧客!F1240&lt;&gt;0,顧客!F1240,"")</f>
        <v/>
      </c>
      <c r="F1242" s="49" t="str">
        <f>IF(D1242="","",SUMIF(見積D!ナンバーD,$D1242,見積D!見積数D))</f>
        <v/>
      </c>
      <c r="G1242" s="49" t="str">
        <f>IF(D1242="","",SUMIF(実績D!ナンバー13D,$D1242,実績D!見積数13D))</f>
        <v/>
      </c>
      <c r="H1242" s="51" t="str">
        <f t="shared" si="58"/>
        <v/>
      </c>
      <c r="I1242" t="str">
        <f t="shared" si="59"/>
        <v/>
      </c>
    </row>
    <row r="1243" spans="1:9" x14ac:dyDescent="0.45">
      <c r="A1243" s="45" t="str">
        <f t="shared" si="57"/>
        <v/>
      </c>
      <c r="B1243" s="46" t="str">
        <f>IF(顧客!B1241&lt;&gt;"",顧客!B1241,"")</f>
        <v/>
      </c>
      <c r="C1243" s="48" t="str">
        <f>IF(顧客!C1241&lt;&gt;0,顧客!C1241,"")</f>
        <v/>
      </c>
      <c r="D1243" s="47" t="str">
        <f>IF(顧客!E1241&lt;&gt;0,顧客!E1241,"")</f>
        <v/>
      </c>
      <c r="E1243" s="47" t="str">
        <f>IF(顧客!F1241&lt;&gt;0,顧客!F1241,"")</f>
        <v/>
      </c>
      <c r="F1243" s="49" t="str">
        <f>IF(D1243="","",SUMIF(見積D!ナンバーD,$D1243,見積D!見積数D))</f>
        <v/>
      </c>
      <c r="G1243" s="49" t="str">
        <f>IF(D1243="","",SUMIF(実績D!ナンバー13D,$D1243,実績D!見積数13D))</f>
        <v/>
      </c>
      <c r="H1243" s="51" t="str">
        <f t="shared" si="58"/>
        <v/>
      </c>
      <c r="I1243" t="str">
        <f t="shared" si="59"/>
        <v/>
      </c>
    </row>
    <row r="1244" spans="1:9" x14ac:dyDescent="0.45">
      <c r="A1244" s="45" t="str">
        <f t="shared" si="57"/>
        <v/>
      </c>
      <c r="B1244" s="46" t="str">
        <f>IF(顧客!B1242&lt;&gt;"",顧客!B1242,"")</f>
        <v/>
      </c>
      <c r="C1244" s="48" t="str">
        <f>IF(顧客!C1242&lt;&gt;0,顧客!C1242,"")</f>
        <v/>
      </c>
      <c r="D1244" s="47" t="str">
        <f>IF(顧客!E1242&lt;&gt;0,顧客!E1242,"")</f>
        <v/>
      </c>
      <c r="E1244" s="47" t="str">
        <f>IF(顧客!F1242&lt;&gt;0,顧客!F1242,"")</f>
        <v/>
      </c>
      <c r="F1244" s="49" t="str">
        <f>IF(D1244="","",SUMIF(見積D!ナンバーD,$D1244,見積D!見積数D))</f>
        <v/>
      </c>
      <c r="G1244" s="49" t="str">
        <f>IF(D1244="","",SUMIF(実績D!ナンバー13D,$D1244,実績D!見積数13D))</f>
        <v/>
      </c>
      <c r="H1244" s="51" t="str">
        <f t="shared" si="58"/>
        <v/>
      </c>
      <c r="I1244" t="str">
        <f t="shared" si="59"/>
        <v/>
      </c>
    </row>
    <row r="1245" spans="1:9" x14ac:dyDescent="0.45">
      <c r="A1245" s="45" t="str">
        <f t="shared" si="57"/>
        <v/>
      </c>
      <c r="B1245" s="46" t="str">
        <f>IF(顧客!B1243&lt;&gt;"",顧客!B1243,"")</f>
        <v/>
      </c>
      <c r="C1245" s="48" t="str">
        <f>IF(顧客!C1243&lt;&gt;0,顧客!C1243,"")</f>
        <v/>
      </c>
      <c r="D1245" s="47" t="str">
        <f>IF(顧客!E1243&lt;&gt;0,顧客!E1243,"")</f>
        <v/>
      </c>
      <c r="E1245" s="47" t="str">
        <f>IF(顧客!F1243&lt;&gt;0,顧客!F1243,"")</f>
        <v/>
      </c>
      <c r="F1245" s="49" t="str">
        <f>IF(D1245="","",SUMIF(見積D!ナンバーD,$D1245,見積D!見積数D))</f>
        <v/>
      </c>
      <c r="G1245" s="49" t="str">
        <f>IF(D1245="","",SUMIF(実績D!ナンバー13D,$D1245,実績D!見積数13D))</f>
        <v/>
      </c>
      <c r="H1245" s="51" t="str">
        <f t="shared" si="58"/>
        <v/>
      </c>
      <c r="I1245" t="str">
        <f t="shared" si="59"/>
        <v/>
      </c>
    </row>
    <row r="1246" spans="1:9" x14ac:dyDescent="0.45">
      <c r="A1246" s="45" t="str">
        <f t="shared" si="57"/>
        <v/>
      </c>
      <c r="B1246" s="46" t="str">
        <f>IF(顧客!B1244&lt;&gt;"",顧客!B1244,"")</f>
        <v/>
      </c>
      <c r="C1246" s="48" t="str">
        <f>IF(顧客!C1244&lt;&gt;0,顧客!C1244,"")</f>
        <v/>
      </c>
      <c r="D1246" s="47" t="str">
        <f>IF(顧客!E1244&lt;&gt;0,顧客!E1244,"")</f>
        <v/>
      </c>
      <c r="E1246" s="47" t="str">
        <f>IF(顧客!F1244&lt;&gt;0,顧客!F1244,"")</f>
        <v/>
      </c>
      <c r="F1246" s="49" t="str">
        <f>IF(D1246="","",SUMIF(見積D!ナンバーD,$D1246,見積D!見積数D))</f>
        <v/>
      </c>
      <c r="G1246" s="49" t="str">
        <f>IF(D1246="","",SUMIF(実績D!ナンバー13D,$D1246,実績D!見積数13D))</f>
        <v/>
      </c>
      <c r="H1246" s="51" t="str">
        <f t="shared" si="58"/>
        <v/>
      </c>
      <c r="I1246" t="str">
        <f t="shared" si="59"/>
        <v/>
      </c>
    </row>
    <row r="1247" spans="1:9" x14ac:dyDescent="0.45">
      <c r="A1247" s="45" t="str">
        <f t="shared" si="57"/>
        <v/>
      </c>
      <c r="B1247" s="46" t="str">
        <f>IF(顧客!B1245&lt;&gt;"",顧客!B1245,"")</f>
        <v/>
      </c>
      <c r="C1247" s="48" t="str">
        <f>IF(顧客!C1245&lt;&gt;0,顧客!C1245,"")</f>
        <v/>
      </c>
      <c r="D1247" s="47" t="str">
        <f>IF(顧客!E1245&lt;&gt;0,顧客!E1245,"")</f>
        <v/>
      </c>
      <c r="E1247" s="47" t="str">
        <f>IF(顧客!F1245&lt;&gt;0,顧客!F1245,"")</f>
        <v/>
      </c>
      <c r="F1247" s="49" t="str">
        <f>IF(D1247="","",SUMIF(見積D!ナンバーD,$D1247,見積D!見積数D))</f>
        <v/>
      </c>
      <c r="G1247" s="49" t="str">
        <f>IF(D1247="","",SUMIF(実績D!ナンバー13D,$D1247,実績D!見積数13D))</f>
        <v/>
      </c>
      <c r="H1247" s="51" t="str">
        <f t="shared" si="58"/>
        <v/>
      </c>
      <c r="I1247" t="str">
        <f t="shared" si="59"/>
        <v/>
      </c>
    </row>
    <row r="1248" spans="1:9" x14ac:dyDescent="0.45">
      <c r="A1248" s="45" t="str">
        <f t="shared" si="57"/>
        <v/>
      </c>
      <c r="B1248" s="46" t="str">
        <f>IF(顧客!B1246&lt;&gt;"",顧客!B1246,"")</f>
        <v/>
      </c>
      <c r="C1248" s="48" t="str">
        <f>IF(顧客!C1246&lt;&gt;0,顧客!C1246,"")</f>
        <v/>
      </c>
      <c r="D1248" s="47" t="str">
        <f>IF(顧客!E1246&lt;&gt;0,顧客!E1246,"")</f>
        <v/>
      </c>
      <c r="E1248" s="47" t="str">
        <f>IF(顧客!F1246&lt;&gt;0,顧客!F1246,"")</f>
        <v/>
      </c>
      <c r="F1248" s="49" t="str">
        <f>IF(D1248="","",SUMIF(見積D!ナンバーD,$D1248,見積D!見積数D))</f>
        <v/>
      </c>
      <c r="G1248" s="49" t="str">
        <f>IF(D1248="","",SUMIF(実績D!ナンバー13D,$D1248,実績D!見積数13D))</f>
        <v/>
      </c>
      <c r="H1248" s="51" t="str">
        <f t="shared" si="58"/>
        <v/>
      </c>
      <c r="I1248" t="str">
        <f t="shared" si="59"/>
        <v/>
      </c>
    </row>
    <row r="1249" spans="1:9" x14ac:dyDescent="0.45">
      <c r="A1249" s="45" t="str">
        <f t="shared" si="57"/>
        <v/>
      </c>
      <c r="B1249" s="46" t="str">
        <f>IF(顧客!B1247&lt;&gt;"",顧客!B1247,"")</f>
        <v/>
      </c>
      <c r="C1249" s="48" t="str">
        <f>IF(顧客!C1247&lt;&gt;0,顧客!C1247,"")</f>
        <v/>
      </c>
      <c r="D1249" s="47" t="str">
        <f>IF(顧客!E1247&lt;&gt;0,顧客!E1247,"")</f>
        <v/>
      </c>
      <c r="E1249" s="47" t="str">
        <f>IF(顧客!F1247&lt;&gt;0,顧客!F1247,"")</f>
        <v/>
      </c>
      <c r="F1249" s="49" t="str">
        <f>IF(D1249="","",SUMIF(見積D!ナンバーD,$D1249,見積D!見積数D))</f>
        <v/>
      </c>
      <c r="G1249" s="49" t="str">
        <f>IF(D1249="","",SUMIF(実績D!ナンバー13D,$D1249,実績D!見積数13D))</f>
        <v/>
      </c>
      <c r="H1249" s="51" t="str">
        <f t="shared" si="58"/>
        <v/>
      </c>
      <c r="I1249" t="str">
        <f t="shared" si="59"/>
        <v/>
      </c>
    </row>
    <row r="1250" spans="1:9" x14ac:dyDescent="0.45">
      <c r="A1250" s="45" t="str">
        <f t="shared" si="57"/>
        <v/>
      </c>
      <c r="B1250" s="46" t="str">
        <f>IF(顧客!B1248&lt;&gt;"",顧客!B1248,"")</f>
        <v/>
      </c>
      <c r="C1250" s="48" t="str">
        <f>IF(顧客!C1248&lt;&gt;0,顧客!C1248,"")</f>
        <v/>
      </c>
      <c r="D1250" s="47" t="str">
        <f>IF(顧客!E1248&lt;&gt;0,顧客!E1248,"")</f>
        <v/>
      </c>
      <c r="E1250" s="47" t="str">
        <f>IF(顧客!F1248&lt;&gt;0,顧客!F1248,"")</f>
        <v/>
      </c>
      <c r="F1250" s="49" t="str">
        <f>IF(D1250="","",SUMIF(見積D!ナンバーD,$D1250,見積D!見積数D))</f>
        <v/>
      </c>
      <c r="G1250" s="49" t="str">
        <f>IF(D1250="","",SUMIF(実績D!ナンバー13D,$D1250,実績D!見積数13D))</f>
        <v/>
      </c>
      <c r="H1250" s="51" t="str">
        <f t="shared" si="58"/>
        <v/>
      </c>
      <c r="I1250" t="str">
        <f t="shared" si="59"/>
        <v/>
      </c>
    </row>
    <row r="1251" spans="1:9" x14ac:dyDescent="0.45">
      <c r="A1251" s="45" t="str">
        <f t="shared" si="57"/>
        <v/>
      </c>
      <c r="B1251" s="46" t="str">
        <f>IF(顧客!B1249&lt;&gt;"",顧客!B1249,"")</f>
        <v/>
      </c>
      <c r="C1251" s="48" t="str">
        <f>IF(顧客!C1249&lt;&gt;0,顧客!C1249,"")</f>
        <v/>
      </c>
      <c r="D1251" s="47" t="str">
        <f>IF(顧客!E1249&lt;&gt;0,顧客!E1249,"")</f>
        <v/>
      </c>
      <c r="E1251" s="47" t="str">
        <f>IF(顧客!F1249&lt;&gt;0,顧客!F1249,"")</f>
        <v/>
      </c>
      <c r="F1251" s="49" t="str">
        <f>IF(D1251="","",SUMIF(見積D!ナンバーD,$D1251,見積D!見積数D))</f>
        <v/>
      </c>
      <c r="G1251" s="49" t="str">
        <f>IF(D1251="","",SUMIF(実績D!ナンバー13D,$D1251,実績D!見積数13D))</f>
        <v/>
      </c>
      <c r="H1251" s="51" t="str">
        <f t="shared" si="58"/>
        <v/>
      </c>
      <c r="I1251" t="str">
        <f t="shared" si="59"/>
        <v/>
      </c>
    </row>
    <row r="1252" spans="1:9" x14ac:dyDescent="0.45">
      <c r="A1252" s="45" t="str">
        <f t="shared" si="57"/>
        <v/>
      </c>
      <c r="B1252" s="46" t="str">
        <f>IF(顧客!B1250&lt;&gt;"",顧客!B1250,"")</f>
        <v/>
      </c>
      <c r="C1252" s="48" t="str">
        <f>IF(顧客!C1250&lt;&gt;0,顧客!C1250,"")</f>
        <v/>
      </c>
      <c r="D1252" s="47" t="str">
        <f>IF(顧客!E1250&lt;&gt;0,顧客!E1250,"")</f>
        <v/>
      </c>
      <c r="E1252" s="47" t="str">
        <f>IF(顧客!F1250&lt;&gt;0,顧客!F1250,"")</f>
        <v/>
      </c>
      <c r="F1252" s="49" t="str">
        <f>IF(D1252="","",SUMIF(見積D!ナンバーD,$D1252,見積D!見積数D))</f>
        <v/>
      </c>
      <c r="G1252" s="49" t="str">
        <f>IF(D1252="","",SUMIF(実績D!ナンバー13D,$D1252,実績D!見積数13D))</f>
        <v/>
      </c>
      <c r="H1252" s="51" t="str">
        <f t="shared" si="58"/>
        <v/>
      </c>
      <c r="I1252" t="str">
        <f t="shared" si="59"/>
        <v/>
      </c>
    </row>
    <row r="1253" spans="1:9" x14ac:dyDescent="0.45">
      <c r="A1253" s="45" t="str">
        <f t="shared" si="57"/>
        <v/>
      </c>
      <c r="B1253" s="46" t="str">
        <f>IF(顧客!B1251&lt;&gt;"",顧客!B1251,"")</f>
        <v/>
      </c>
      <c r="C1253" s="48" t="str">
        <f>IF(顧客!C1251&lt;&gt;0,顧客!C1251,"")</f>
        <v/>
      </c>
      <c r="D1253" s="47" t="str">
        <f>IF(顧客!E1251&lt;&gt;0,顧客!E1251,"")</f>
        <v/>
      </c>
      <c r="E1253" s="47" t="str">
        <f>IF(顧客!F1251&lt;&gt;0,顧客!F1251,"")</f>
        <v/>
      </c>
      <c r="F1253" s="49" t="str">
        <f>IF(D1253="","",SUMIF(見積D!ナンバーD,$D1253,見積D!見積数D))</f>
        <v/>
      </c>
      <c r="G1253" s="49" t="str">
        <f>IF(D1253="","",SUMIF(実績D!ナンバー13D,$D1253,実績D!見積数13D))</f>
        <v/>
      </c>
      <c r="H1253" s="51" t="str">
        <f t="shared" si="58"/>
        <v/>
      </c>
      <c r="I1253" t="str">
        <f t="shared" si="59"/>
        <v/>
      </c>
    </row>
    <row r="1254" spans="1:9" x14ac:dyDescent="0.45">
      <c r="A1254" s="45" t="str">
        <f t="shared" si="57"/>
        <v/>
      </c>
      <c r="B1254" s="46" t="str">
        <f>IF(顧客!B1252&lt;&gt;"",顧客!B1252,"")</f>
        <v/>
      </c>
      <c r="C1254" s="48" t="str">
        <f>IF(顧客!C1252&lt;&gt;0,顧客!C1252,"")</f>
        <v/>
      </c>
      <c r="D1254" s="47" t="str">
        <f>IF(顧客!E1252&lt;&gt;0,顧客!E1252,"")</f>
        <v/>
      </c>
      <c r="E1254" s="47" t="str">
        <f>IF(顧客!F1252&lt;&gt;0,顧客!F1252,"")</f>
        <v/>
      </c>
      <c r="F1254" s="49" t="str">
        <f>IF(D1254="","",SUMIF(見積D!ナンバーD,$D1254,見積D!見積数D))</f>
        <v/>
      </c>
      <c r="G1254" s="49" t="str">
        <f>IF(D1254="","",SUMIF(実績D!ナンバー13D,$D1254,実績D!見積数13D))</f>
        <v/>
      </c>
      <c r="H1254" s="51" t="str">
        <f t="shared" si="58"/>
        <v/>
      </c>
      <c r="I1254" t="str">
        <f t="shared" si="59"/>
        <v/>
      </c>
    </row>
    <row r="1255" spans="1:9" x14ac:dyDescent="0.45">
      <c r="A1255" s="45" t="str">
        <f t="shared" si="57"/>
        <v/>
      </c>
      <c r="B1255" s="46" t="str">
        <f>IF(顧客!B1253&lt;&gt;"",顧客!B1253,"")</f>
        <v/>
      </c>
      <c r="C1255" s="48" t="str">
        <f>IF(顧客!C1253&lt;&gt;0,顧客!C1253,"")</f>
        <v/>
      </c>
      <c r="D1255" s="47" t="str">
        <f>IF(顧客!E1253&lt;&gt;0,顧客!E1253,"")</f>
        <v/>
      </c>
      <c r="E1255" s="47" t="str">
        <f>IF(顧客!F1253&lt;&gt;0,顧客!F1253,"")</f>
        <v/>
      </c>
      <c r="F1255" s="49" t="str">
        <f>IF(D1255="","",SUMIF(見積D!ナンバーD,$D1255,見積D!見積数D))</f>
        <v/>
      </c>
      <c r="G1255" s="49" t="str">
        <f>IF(D1255="","",SUMIF(実績D!ナンバー13D,$D1255,実績D!見積数13D))</f>
        <v/>
      </c>
      <c r="H1255" s="51" t="str">
        <f t="shared" si="58"/>
        <v/>
      </c>
      <c r="I1255" t="str">
        <f t="shared" si="59"/>
        <v/>
      </c>
    </row>
    <row r="1256" spans="1:9" x14ac:dyDescent="0.45">
      <c r="A1256" s="45" t="str">
        <f t="shared" si="57"/>
        <v/>
      </c>
      <c r="B1256" s="46" t="str">
        <f>IF(顧客!B1254&lt;&gt;"",顧客!B1254,"")</f>
        <v/>
      </c>
      <c r="C1256" s="48" t="str">
        <f>IF(顧客!C1254&lt;&gt;0,顧客!C1254,"")</f>
        <v/>
      </c>
      <c r="D1256" s="47" t="str">
        <f>IF(顧客!E1254&lt;&gt;0,顧客!E1254,"")</f>
        <v/>
      </c>
      <c r="E1256" s="47" t="str">
        <f>IF(顧客!F1254&lt;&gt;0,顧客!F1254,"")</f>
        <v/>
      </c>
      <c r="F1256" s="49" t="str">
        <f>IF(D1256="","",SUMIF(見積D!ナンバーD,$D1256,見積D!見積数D))</f>
        <v/>
      </c>
      <c r="G1256" s="49" t="str">
        <f>IF(D1256="","",SUMIF(実績D!ナンバー13D,$D1256,実績D!見積数13D))</f>
        <v/>
      </c>
      <c r="H1256" s="51" t="str">
        <f t="shared" si="58"/>
        <v/>
      </c>
      <c r="I1256" t="str">
        <f t="shared" si="59"/>
        <v/>
      </c>
    </row>
    <row r="1257" spans="1:9" x14ac:dyDescent="0.45">
      <c r="A1257" s="45" t="str">
        <f t="shared" ref="A1257:A1320" si="60">IF(C1257="","",A1256+1)</f>
        <v/>
      </c>
      <c r="B1257" s="46" t="str">
        <f>IF(顧客!B1255&lt;&gt;"",顧客!B1255,"")</f>
        <v/>
      </c>
      <c r="C1257" s="48" t="str">
        <f>IF(顧客!C1255&lt;&gt;0,顧客!C1255,"")</f>
        <v/>
      </c>
      <c r="D1257" s="47" t="str">
        <f>IF(顧客!E1255&lt;&gt;0,顧客!E1255,"")</f>
        <v/>
      </c>
      <c r="E1257" s="47" t="str">
        <f>IF(顧客!F1255&lt;&gt;0,顧客!F1255,"")</f>
        <v/>
      </c>
      <c r="F1257" s="49" t="str">
        <f>IF(D1257="","",SUMIF(見積D!ナンバーD,$D1257,見積D!見積数D))</f>
        <v/>
      </c>
      <c r="G1257" s="49" t="str">
        <f>IF(D1257="","",SUMIF(実績D!ナンバー13D,$D1257,実績D!見積数13D))</f>
        <v/>
      </c>
      <c r="H1257" s="51" t="str">
        <f t="shared" ref="H1257:H1320" si="61">IF(F1257="","",IF(F1257=0,"c",IF(G1257&gt;0,I1257,"b")))</f>
        <v/>
      </c>
      <c r="I1257" t="str">
        <f t="shared" si="59"/>
        <v/>
      </c>
    </row>
    <row r="1258" spans="1:9" x14ac:dyDescent="0.45">
      <c r="A1258" s="45" t="str">
        <f t="shared" si="60"/>
        <v/>
      </c>
      <c r="B1258" s="46" t="str">
        <f>IF(顧客!B1256&lt;&gt;"",顧客!B1256,"")</f>
        <v/>
      </c>
      <c r="C1258" s="48" t="str">
        <f>IF(顧客!C1256&lt;&gt;0,顧客!C1256,"")</f>
        <v/>
      </c>
      <c r="D1258" s="47" t="str">
        <f>IF(顧客!E1256&lt;&gt;0,顧客!E1256,"")</f>
        <v/>
      </c>
      <c r="E1258" s="47" t="str">
        <f>IF(顧客!F1256&lt;&gt;0,顧客!F1256,"")</f>
        <v/>
      </c>
      <c r="F1258" s="49" t="str">
        <f>IF(D1258="","",SUMIF(見積D!ナンバーD,$D1258,見積D!見積数D))</f>
        <v/>
      </c>
      <c r="G1258" s="49" t="str">
        <f>IF(D1258="","",SUMIF(実績D!ナンバー13D,$D1258,実績D!見積数13D))</f>
        <v/>
      </c>
      <c r="H1258" s="51" t="str">
        <f t="shared" si="61"/>
        <v/>
      </c>
      <c r="I1258" t="str">
        <f t="shared" si="59"/>
        <v/>
      </c>
    </row>
    <row r="1259" spans="1:9" x14ac:dyDescent="0.45">
      <c r="A1259" s="45" t="str">
        <f t="shared" si="60"/>
        <v/>
      </c>
      <c r="B1259" s="46" t="str">
        <f>IF(顧客!B1257&lt;&gt;"",顧客!B1257,"")</f>
        <v/>
      </c>
      <c r="C1259" s="48" t="str">
        <f>IF(顧客!C1257&lt;&gt;0,顧客!C1257,"")</f>
        <v/>
      </c>
      <c r="D1259" s="47" t="str">
        <f>IF(顧客!E1257&lt;&gt;0,顧客!E1257,"")</f>
        <v/>
      </c>
      <c r="E1259" s="47" t="str">
        <f>IF(顧客!F1257&lt;&gt;0,顧客!F1257,"")</f>
        <v/>
      </c>
      <c r="F1259" s="49" t="str">
        <f>IF(D1259="","",SUMIF(見積D!ナンバーD,$D1259,見積D!見積数D))</f>
        <v/>
      </c>
      <c r="G1259" s="49" t="str">
        <f>IF(D1259="","",SUMIF(実績D!ナンバー13D,$D1259,実績D!見積数13D))</f>
        <v/>
      </c>
      <c r="H1259" s="51" t="str">
        <f t="shared" si="61"/>
        <v/>
      </c>
      <c r="I1259" t="str">
        <f t="shared" si="59"/>
        <v/>
      </c>
    </row>
    <row r="1260" spans="1:9" x14ac:dyDescent="0.45">
      <c r="A1260" s="45" t="str">
        <f t="shared" si="60"/>
        <v/>
      </c>
      <c r="B1260" s="46" t="str">
        <f>IF(顧客!B1258&lt;&gt;"",顧客!B1258,"")</f>
        <v/>
      </c>
      <c r="C1260" s="48" t="str">
        <f>IF(顧客!C1258&lt;&gt;0,顧客!C1258,"")</f>
        <v/>
      </c>
      <c r="D1260" s="47" t="str">
        <f>IF(顧客!E1258&lt;&gt;0,顧客!E1258,"")</f>
        <v/>
      </c>
      <c r="E1260" s="47" t="str">
        <f>IF(顧客!F1258&lt;&gt;0,顧客!F1258,"")</f>
        <v/>
      </c>
      <c r="F1260" s="49" t="str">
        <f>IF(D1260="","",SUMIF(見積D!ナンバーD,$D1260,見積D!見積数D))</f>
        <v/>
      </c>
      <c r="G1260" s="49" t="str">
        <f>IF(D1260="","",SUMIF(実績D!ナンバー13D,$D1260,実績D!見積数13D))</f>
        <v/>
      </c>
      <c r="H1260" s="51" t="str">
        <f t="shared" si="61"/>
        <v/>
      </c>
      <c r="I1260" t="str">
        <f t="shared" si="59"/>
        <v/>
      </c>
    </row>
    <row r="1261" spans="1:9" x14ac:dyDescent="0.45">
      <c r="A1261" s="45" t="str">
        <f t="shared" si="60"/>
        <v/>
      </c>
      <c r="B1261" s="46" t="str">
        <f>IF(顧客!B1259&lt;&gt;"",顧客!B1259,"")</f>
        <v/>
      </c>
      <c r="C1261" s="48" t="str">
        <f>IF(顧客!C1259&lt;&gt;0,顧客!C1259,"")</f>
        <v/>
      </c>
      <c r="D1261" s="47" t="str">
        <f>IF(顧客!E1259&lt;&gt;0,顧客!E1259,"")</f>
        <v/>
      </c>
      <c r="E1261" s="47" t="str">
        <f>IF(顧客!F1259&lt;&gt;0,顧客!F1259,"")</f>
        <v/>
      </c>
      <c r="F1261" s="49" t="str">
        <f>IF(D1261="","",SUMIF(見積D!ナンバーD,$D1261,見積D!見積数D))</f>
        <v/>
      </c>
      <c r="G1261" s="49" t="str">
        <f>IF(D1261="","",SUMIF(実績D!ナンバー13D,$D1261,実績D!見積数13D))</f>
        <v/>
      </c>
      <c r="H1261" s="51" t="str">
        <f t="shared" si="61"/>
        <v/>
      </c>
      <c r="I1261" t="str">
        <f t="shared" si="59"/>
        <v/>
      </c>
    </row>
    <row r="1262" spans="1:9" x14ac:dyDescent="0.45">
      <c r="A1262" s="45" t="str">
        <f t="shared" si="60"/>
        <v/>
      </c>
      <c r="B1262" s="46" t="str">
        <f>IF(顧客!B1260&lt;&gt;"",顧客!B1260,"")</f>
        <v/>
      </c>
      <c r="C1262" s="48" t="str">
        <f>IF(顧客!C1260&lt;&gt;0,顧客!C1260,"")</f>
        <v/>
      </c>
      <c r="D1262" s="47" t="str">
        <f>IF(顧客!E1260&lt;&gt;0,顧客!E1260,"")</f>
        <v/>
      </c>
      <c r="E1262" s="47" t="str">
        <f>IF(顧客!F1260&lt;&gt;0,顧客!F1260,"")</f>
        <v/>
      </c>
      <c r="F1262" s="49" t="str">
        <f>IF(D1262="","",SUMIF(見積D!ナンバーD,$D1262,見積D!見積数D))</f>
        <v/>
      </c>
      <c r="G1262" s="49" t="str">
        <f>IF(D1262="","",SUMIF(実績D!ナンバー13D,$D1262,実績D!見積数13D))</f>
        <v/>
      </c>
      <c r="H1262" s="51" t="str">
        <f t="shared" si="61"/>
        <v/>
      </c>
      <c r="I1262" t="str">
        <f t="shared" si="59"/>
        <v/>
      </c>
    </row>
    <row r="1263" spans="1:9" x14ac:dyDescent="0.45">
      <c r="A1263" s="45" t="str">
        <f t="shared" si="60"/>
        <v/>
      </c>
      <c r="B1263" s="46" t="str">
        <f>IF(顧客!B1261&lt;&gt;"",顧客!B1261,"")</f>
        <v/>
      </c>
      <c r="C1263" s="48" t="str">
        <f>IF(顧客!C1261&lt;&gt;0,顧客!C1261,"")</f>
        <v/>
      </c>
      <c r="D1263" s="47" t="str">
        <f>IF(顧客!E1261&lt;&gt;0,顧客!E1261,"")</f>
        <v/>
      </c>
      <c r="E1263" s="47" t="str">
        <f>IF(顧客!F1261&lt;&gt;0,顧客!F1261,"")</f>
        <v/>
      </c>
      <c r="F1263" s="49" t="str">
        <f>IF(D1263="","",SUMIF(見積D!ナンバーD,$D1263,見積D!見積数D))</f>
        <v/>
      </c>
      <c r="G1263" s="49" t="str">
        <f>IF(D1263="","",SUMIF(実績D!ナンバー13D,$D1263,実績D!見積数13D))</f>
        <v/>
      </c>
      <c r="H1263" s="51" t="str">
        <f t="shared" si="61"/>
        <v/>
      </c>
      <c r="I1263" t="str">
        <f t="shared" si="59"/>
        <v/>
      </c>
    </row>
    <row r="1264" spans="1:9" x14ac:dyDescent="0.45">
      <c r="A1264" s="45" t="str">
        <f t="shared" si="60"/>
        <v/>
      </c>
      <c r="B1264" s="46" t="str">
        <f>IF(顧客!B1262&lt;&gt;"",顧客!B1262,"")</f>
        <v/>
      </c>
      <c r="C1264" s="48" t="str">
        <f>IF(顧客!C1262&lt;&gt;0,顧客!C1262,"")</f>
        <v/>
      </c>
      <c r="D1264" s="47" t="str">
        <f>IF(顧客!E1262&lt;&gt;0,顧客!E1262,"")</f>
        <v/>
      </c>
      <c r="E1264" s="47" t="str">
        <f>IF(顧客!F1262&lt;&gt;0,顧客!F1262,"")</f>
        <v/>
      </c>
      <c r="F1264" s="49" t="str">
        <f>IF(D1264="","",SUMIF(見積D!ナンバーD,$D1264,見積D!見積数D))</f>
        <v/>
      </c>
      <c r="G1264" s="49" t="str">
        <f>IF(D1264="","",SUMIF(実績D!ナンバー13D,$D1264,実績D!見積数13D))</f>
        <v/>
      </c>
      <c r="H1264" s="51" t="str">
        <f t="shared" si="61"/>
        <v/>
      </c>
      <c r="I1264" t="str">
        <f t="shared" si="59"/>
        <v/>
      </c>
    </row>
    <row r="1265" spans="1:9" x14ac:dyDescent="0.45">
      <c r="A1265" s="45" t="str">
        <f t="shared" si="60"/>
        <v/>
      </c>
      <c r="B1265" s="46" t="str">
        <f>IF(顧客!B1263&lt;&gt;"",顧客!B1263,"")</f>
        <v/>
      </c>
      <c r="C1265" s="48" t="str">
        <f>IF(顧客!C1263&lt;&gt;0,顧客!C1263,"")</f>
        <v/>
      </c>
      <c r="D1265" s="47" t="str">
        <f>IF(顧客!E1263&lt;&gt;0,顧客!E1263,"")</f>
        <v/>
      </c>
      <c r="E1265" s="47" t="str">
        <f>IF(顧客!F1263&lt;&gt;0,顧客!F1263,"")</f>
        <v/>
      </c>
      <c r="F1265" s="49" t="str">
        <f>IF(D1265="","",SUMIF(見積D!ナンバーD,$D1265,見積D!見積数D))</f>
        <v/>
      </c>
      <c r="G1265" s="49" t="str">
        <f>IF(D1265="","",SUMIF(実績D!ナンバー13D,$D1265,実績D!見積数13D))</f>
        <v/>
      </c>
      <c r="H1265" s="51" t="str">
        <f t="shared" si="61"/>
        <v/>
      </c>
      <c r="I1265" t="str">
        <f t="shared" si="59"/>
        <v/>
      </c>
    </row>
    <row r="1266" spans="1:9" x14ac:dyDescent="0.45">
      <c r="A1266" s="45" t="str">
        <f t="shared" si="60"/>
        <v/>
      </c>
      <c r="B1266" s="46" t="str">
        <f>IF(顧客!B1264&lt;&gt;"",顧客!B1264,"")</f>
        <v/>
      </c>
      <c r="C1266" s="48" t="str">
        <f>IF(顧客!C1264&lt;&gt;0,顧客!C1264,"")</f>
        <v/>
      </c>
      <c r="D1266" s="47" t="str">
        <f>IF(顧客!E1264&lt;&gt;0,顧客!E1264,"")</f>
        <v/>
      </c>
      <c r="E1266" s="47" t="str">
        <f>IF(顧客!F1264&lt;&gt;0,顧客!F1264,"")</f>
        <v/>
      </c>
      <c r="F1266" s="49" t="str">
        <f>IF(D1266="","",SUMIF(見積D!ナンバーD,$D1266,見積D!見積数D))</f>
        <v/>
      </c>
      <c r="G1266" s="49" t="str">
        <f>IF(D1266="","",SUMIF(実績D!ナンバー13D,$D1266,実績D!見積数13D))</f>
        <v/>
      </c>
      <c r="H1266" s="51" t="str">
        <f t="shared" si="61"/>
        <v/>
      </c>
      <c r="I1266" t="str">
        <f t="shared" si="59"/>
        <v/>
      </c>
    </row>
    <row r="1267" spans="1:9" x14ac:dyDescent="0.45">
      <c r="A1267" s="45" t="str">
        <f t="shared" si="60"/>
        <v/>
      </c>
      <c r="B1267" s="46" t="str">
        <f>IF(顧客!B1265&lt;&gt;"",顧客!B1265,"")</f>
        <v/>
      </c>
      <c r="C1267" s="48" t="str">
        <f>IF(顧客!C1265&lt;&gt;0,顧客!C1265,"")</f>
        <v/>
      </c>
      <c r="D1267" s="47" t="str">
        <f>IF(顧客!E1265&lt;&gt;0,顧客!E1265,"")</f>
        <v/>
      </c>
      <c r="E1267" s="47" t="str">
        <f>IF(顧客!F1265&lt;&gt;0,顧客!F1265,"")</f>
        <v/>
      </c>
      <c r="F1267" s="49" t="str">
        <f>IF(D1267="","",SUMIF(見積D!ナンバーD,$D1267,見積D!見積数D))</f>
        <v/>
      </c>
      <c r="G1267" s="49" t="str">
        <f>IF(D1267="","",SUMIF(実績D!ナンバー13D,$D1267,実績D!見積数13D))</f>
        <v/>
      </c>
      <c r="H1267" s="51" t="str">
        <f t="shared" si="61"/>
        <v/>
      </c>
      <c r="I1267" t="str">
        <f t="shared" si="59"/>
        <v/>
      </c>
    </row>
    <row r="1268" spans="1:9" x14ac:dyDescent="0.45">
      <c r="A1268" s="45" t="str">
        <f t="shared" si="60"/>
        <v/>
      </c>
      <c r="B1268" s="46" t="str">
        <f>IF(顧客!B1266&lt;&gt;"",顧客!B1266,"")</f>
        <v/>
      </c>
      <c r="C1268" s="48" t="str">
        <f>IF(顧客!C1266&lt;&gt;0,顧客!C1266,"")</f>
        <v/>
      </c>
      <c r="D1268" s="47" t="str">
        <f>IF(顧客!E1266&lt;&gt;0,顧客!E1266,"")</f>
        <v/>
      </c>
      <c r="E1268" s="47" t="str">
        <f>IF(顧客!F1266&lt;&gt;0,顧客!F1266,"")</f>
        <v/>
      </c>
      <c r="F1268" s="49" t="str">
        <f>IF(D1268="","",SUMIF(見積D!ナンバーD,$D1268,見積D!見積数D))</f>
        <v/>
      </c>
      <c r="G1268" s="49" t="str">
        <f>IF(D1268="","",SUMIF(実績D!ナンバー13D,$D1268,実績D!見積数13D))</f>
        <v/>
      </c>
      <c r="H1268" s="51" t="str">
        <f t="shared" si="61"/>
        <v/>
      </c>
      <c r="I1268" t="str">
        <f t="shared" si="59"/>
        <v/>
      </c>
    </row>
    <row r="1269" spans="1:9" x14ac:dyDescent="0.45">
      <c r="A1269" s="45" t="str">
        <f t="shared" si="60"/>
        <v/>
      </c>
      <c r="B1269" s="46" t="str">
        <f>IF(顧客!B1267&lt;&gt;"",顧客!B1267,"")</f>
        <v/>
      </c>
      <c r="C1269" s="48" t="str">
        <f>IF(顧客!C1267&lt;&gt;0,顧客!C1267,"")</f>
        <v/>
      </c>
      <c r="D1269" s="47" t="str">
        <f>IF(顧客!E1267&lt;&gt;0,顧客!E1267,"")</f>
        <v/>
      </c>
      <c r="E1269" s="47" t="str">
        <f>IF(顧客!F1267&lt;&gt;0,顧客!F1267,"")</f>
        <v/>
      </c>
      <c r="F1269" s="49" t="str">
        <f>IF(D1269="","",SUMIF(見積D!ナンバーD,$D1269,見積D!見積数D))</f>
        <v/>
      </c>
      <c r="G1269" s="49" t="str">
        <f>IF(D1269="","",SUMIF(実績D!ナンバー13D,$D1269,実績D!見積数13D))</f>
        <v/>
      </c>
      <c r="H1269" s="51" t="str">
        <f t="shared" si="61"/>
        <v/>
      </c>
      <c r="I1269" t="str">
        <f t="shared" si="59"/>
        <v/>
      </c>
    </row>
    <row r="1270" spans="1:9" x14ac:dyDescent="0.45">
      <c r="A1270" s="45" t="str">
        <f t="shared" si="60"/>
        <v/>
      </c>
      <c r="B1270" s="46" t="str">
        <f>IF(顧客!B1268&lt;&gt;"",顧客!B1268,"")</f>
        <v/>
      </c>
      <c r="C1270" s="48" t="str">
        <f>IF(顧客!C1268&lt;&gt;0,顧客!C1268,"")</f>
        <v/>
      </c>
      <c r="D1270" s="47" t="str">
        <f>IF(顧客!E1268&lt;&gt;0,顧客!E1268,"")</f>
        <v/>
      </c>
      <c r="E1270" s="47" t="str">
        <f>IF(顧客!F1268&lt;&gt;0,顧客!F1268,"")</f>
        <v/>
      </c>
      <c r="F1270" s="49" t="str">
        <f>IF(D1270="","",SUMIF(見積D!ナンバーD,$D1270,見積D!見積数D))</f>
        <v/>
      </c>
      <c r="G1270" s="49" t="str">
        <f>IF(D1270="","",SUMIF(実績D!ナンバー13D,$D1270,実績D!見積数13D))</f>
        <v/>
      </c>
      <c r="H1270" s="51" t="str">
        <f t="shared" si="61"/>
        <v/>
      </c>
      <c r="I1270" t="str">
        <f t="shared" si="59"/>
        <v/>
      </c>
    </row>
    <row r="1271" spans="1:9" x14ac:dyDescent="0.45">
      <c r="A1271" s="45" t="str">
        <f t="shared" si="60"/>
        <v/>
      </c>
      <c r="B1271" s="46" t="str">
        <f>IF(顧客!B1269&lt;&gt;"",顧客!B1269,"")</f>
        <v/>
      </c>
      <c r="C1271" s="48" t="str">
        <f>IF(顧客!C1269&lt;&gt;0,顧客!C1269,"")</f>
        <v/>
      </c>
      <c r="D1271" s="47" t="str">
        <f>IF(顧客!E1269&lt;&gt;0,顧客!E1269,"")</f>
        <v/>
      </c>
      <c r="E1271" s="47" t="str">
        <f>IF(顧客!F1269&lt;&gt;0,顧客!F1269,"")</f>
        <v/>
      </c>
      <c r="F1271" s="49" t="str">
        <f>IF(D1271="","",SUMIF(見積D!ナンバーD,$D1271,見積D!見積数D))</f>
        <v/>
      </c>
      <c r="G1271" s="49" t="str">
        <f>IF(D1271="","",SUMIF(実績D!ナンバー13D,$D1271,実績D!見積数13D))</f>
        <v/>
      </c>
      <c r="H1271" s="51" t="str">
        <f t="shared" si="61"/>
        <v/>
      </c>
      <c r="I1271" t="str">
        <f t="shared" si="59"/>
        <v/>
      </c>
    </row>
    <row r="1272" spans="1:9" x14ac:dyDescent="0.45">
      <c r="A1272" s="45" t="str">
        <f t="shared" si="60"/>
        <v/>
      </c>
      <c r="B1272" s="46" t="str">
        <f>IF(顧客!B1270&lt;&gt;"",顧客!B1270,"")</f>
        <v/>
      </c>
      <c r="C1272" s="48" t="str">
        <f>IF(顧客!C1270&lt;&gt;0,顧客!C1270,"")</f>
        <v/>
      </c>
      <c r="D1272" s="47" t="str">
        <f>IF(顧客!E1270&lt;&gt;0,顧客!E1270,"")</f>
        <v/>
      </c>
      <c r="E1272" s="47" t="str">
        <f>IF(顧客!F1270&lt;&gt;0,顧客!F1270,"")</f>
        <v/>
      </c>
      <c r="F1272" s="49" t="str">
        <f>IF(D1272="","",SUMIF(見積D!ナンバーD,$D1272,見積D!見積数D))</f>
        <v/>
      </c>
      <c r="G1272" s="49" t="str">
        <f>IF(D1272="","",SUMIF(実績D!ナンバー13D,$D1272,実績D!見積数13D))</f>
        <v/>
      </c>
      <c r="H1272" s="51" t="str">
        <f t="shared" si="61"/>
        <v/>
      </c>
      <c r="I1272" t="str">
        <f t="shared" si="59"/>
        <v/>
      </c>
    </row>
    <row r="1273" spans="1:9" x14ac:dyDescent="0.45">
      <c r="A1273" s="45" t="str">
        <f t="shared" si="60"/>
        <v/>
      </c>
      <c r="B1273" s="46" t="str">
        <f>IF(顧客!B1271&lt;&gt;"",顧客!B1271,"")</f>
        <v/>
      </c>
      <c r="C1273" s="48" t="str">
        <f>IF(顧客!C1271&lt;&gt;0,顧客!C1271,"")</f>
        <v/>
      </c>
      <c r="D1273" s="47" t="str">
        <f>IF(顧客!E1271&lt;&gt;0,顧客!E1271,"")</f>
        <v/>
      </c>
      <c r="E1273" s="47" t="str">
        <f>IF(顧客!F1271&lt;&gt;0,顧客!F1271,"")</f>
        <v/>
      </c>
      <c r="F1273" s="49" t="str">
        <f>IF(D1273="","",SUMIF(見積D!ナンバーD,$D1273,見積D!見積数D))</f>
        <v/>
      </c>
      <c r="G1273" s="49" t="str">
        <f>IF(D1273="","",SUMIF(実績D!ナンバー13D,$D1273,実績D!見積数13D))</f>
        <v/>
      </c>
      <c r="H1273" s="51" t="str">
        <f t="shared" si="61"/>
        <v/>
      </c>
      <c r="I1273" t="str">
        <f t="shared" si="59"/>
        <v/>
      </c>
    </row>
    <row r="1274" spans="1:9" x14ac:dyDescent="0.45">
      <c r="A1274" s="45" t="str">
        <f t="shared" si="60"/>
        <v/>
      </c>
      <c r="B1274" s="46" t="str">
        <f>IF(顧客!B1272&lt;&gt;"",顧客!B1272,"")</f>
        <v/>
      </c>
      <c r="C1274" s="48" t="str">
        <f>IF(顧客!C1272&lt;&gt;0,顧客!C1272,"")</f>
        <v/>
      </c>
      <c r="D1274" s="47" t="str">
        <f>IF(顧客!E1272&lt;&gt;0,顧客!E1272,"")</f>
        <v/>
      </c>
      <c r="E1274" s="47" t="str">
        <f>IF(顧客!F1272&lt;&gt;0,顧客!F1272,"")</f>
        <v/>
      </c>
      <c r="F1274" s="49" t="str">
        <f>IF(D1274="","",SUMIF(見積D!ナンバーD,$D1274,見積D!見積数D))</f>
        <v/>
      </c>
      <c r="G1274" s="49" t="str">
        <f>IF(D1274="","",SUMIF(実績D!ナンバー13D,$D1274,実績D!見積数13D))</f>
        <v/>
      </c>
      <c r="H1274" s="51" t="str">
        <f t="shared" si="61"/>
        <v/>
      </c>
      <c r="I1274" t="str">
        <f t="shared" si="59"/>
        <v/>
      </c>
    </row>
    <row r="1275" spans="1:9" x14ac:dyDescent="0.45">
      <c r="A1275" s="45" t="str">
        <f t="shared" si="60"/>
        <v/>
      </c>
      <c r="B1275" s="46" t="str">
        <f>IF(顧客!B1273&lt;&gt;"",顧客!B1273,"")</f>
        <v/>
      </c>
      <c r="C1275" s="48" t="str">
        <f>IF(顧客!C1273&lt;&gt;0,顧客!C1273,"")</f>
        <v/>
      </c>
      <c r="D1275" s="47" t="str">
        <f>IF(顧客!E1273&lt;&gt;0,顧客!E1273,"")</f>
        <v/>
      </c>
      <c r="E1275" s="47" t="str">
        <f>IF(顧客!F1273&lt;&gt;0,顧客!F1273,"")</f>
        <v/>
      </c>
      <c r="F1275" s="49" t="str">
        <f>IF(D1275="","",SUMIF(見積D!ナンバーD,$D1275,見積D!見積数D))</f>
        <v/>
      </c>
      <c r="G1275" s="49" t="str">
        <f>IF(D1275="","",SUMIF(実績D!ナンバー13D,$D1275,実績D!見積数13D))</f>
        <v/>
      </c>
      <c r="H1275" s="51" t="str">
        <f t="shared" si="61"/>
        <v/>
      </c>
      <c r="I1275" t="str">
        <f t="shared" si="59"/>
        <v/>
      </c>
    </row>
    <row r="1276" spans="1:9" x14ac:dyDescent="0.45">
      <c r="A1276" s="45" t="str">
        <f t="shared" si="60"/>
        <v/>
      </c>
      <c r="B1276" s="46" t="str">
        <f>IF(顧客!B1274&lt;&gt;"",顧客!B1274,"")</f>
        <v/>
      </c>
      <c r="C1276" s="48" t="str">
        <f>IF(顧客!C1274&lt;&gt;0,顧客!C1274,"")</f>
        <v/>
      </c>
      <c r="D1276" s="47" t="str">
        <f>IF(顧客!E1274&lt;&gt;0,顧客!E1274,"")</f>
        <v/>
      </c>
      <c r="E1276" s="47" t="str">
        <f>IF(顧客!F1274&lt;&gt;0,顧客!F1274,"")</f>
        <v/>
      </c>
      <c r="F1276" s="49" t="str">
        <f>IF(D1276="","",SUMIF(見積D!ナンバーD,$D1276,見積D!見積数D))</f>
        <v/>
      </c>
      <c r="G1276" s="49" t="str">
        <f>IF(D1276="","",SUMIF(実績D!ナンバー13D,$D1276,実績D!見積数13D))</f>
        <v/>
      </c>
      <c r="H1276" s="51" t="str">
        <f t="shared" si="61"/>
        <v/>
      </c>
      <c r="I1276" t="str">
        <f t="shared" si="59"/>
        <v/>
      </c>
    </row>
    <row r="1277" spans="1:9" x14ac:dyDescent="0.45">
      <c r="A1277" s="45" t="str">
        <f t="shared" si="60"/>
        <v/>
      </c>
      <c r="B1277" s="46" t="str">
        <f>IF(顧客!B1275&lt;&gt;"",顧客!B1275,"")</f>
        <v/>
      </c>
      <c r="C1277" s="48" t="str">
        <f>IF(顧客!C1275&lt;&gt;0,顧客!C1275,"")</f>
        <v/>
      </c>
      <c r="D1277" s="47" t="str">
        <f>IF(顧客!E1275&lt;&gt;0,顧客!E1275,"")</f>
        <v/>
      </c>
      <c r="E1277" s="47" t="str">
        <f>IF(顧客!F1275&lt;&gt;0,顧客!F1275,"")</f>
        <v/>
      </c>
      <c r="F1277" s="49" t="str">
        <f>IF(D1277="","",SUMIF(見積D!ナンバーD,$D1277,見積D!見積数D))</f>
        <v/>
      </c>
      <c r="G1277" s="49" t="str">
        <f>IF(D1277="","",SUMIF(実績D!ナンバー13D,$D1277,実績D!見積数13D))</f>
        <v/>
      </c>
      <c r="H1277" s="51" t="str">
        <f t="shared" si="61"/>
        <v/>
      </c>
      <c r="I1277" t="str">
        <f t="shared" si="59"/>
        <v/>
      </c>
    </row>
    <row r="1278" spans="1:9" x14ac:dyDescent="0.45">
      <c r="A1278" s="45" t="str">
        <f t="shared" si="60"/>
        <v/>
      </c>
      <c r="B1278" s="46" t="str">
        <f>IF(顧客!B1276&lt;&gt;"",顧客!B1276,"")</f>
        <v/>
      </c>
      <c r="C1278" s="48" t="str">
        <f>IF(顧客!C1276&lt;&gt;0,顧客!C1276,"")</f>
        <v/>
      </c>
      <c r="D1278" s="47" t="str">
        <f>IF(顧客!E1276&lt;&gt;0,顧客!E1276,"")</f>
        <v/>
      </c>
      <c r="E1278" s="47" t="str">
        <f>IF(顧客!F1276&lt;&gt;0,顧客!F1276,"")</f>
        <v/>
      </c>
      <c r="F1278" s="49" t="str">
        <f>IF(D1278="","",SUMIF(見積D!ナンバーD,$D1278,見積D!見積数D))</f>
        <v/>
      </c>
      <c r="G1278" s="49" t="str">
        <f>IF(D1278="","",SUMIF(実績D!ナンバー13D,$D1278,実績D!見積数13D))</f>
        <v/>
      </c>
      <c r="H1278" s="51" t="str">
        <f t="shared" si="61"/>
        <v/>
      </c>
      <c r="I1278" t="str">
        <f t="shared" si="59"/>
        <v/>
      </c>
    </row>
    <row r="1279" spans="1:9" x14ac:dyDescent="0.45">
      <c r="A1279" s="45" t="str">
        <f t="shared" si="60"/>
        <v/>
      </c>
      <c r="B1279" s="46" t="str">
        <f>IF(顧客!B1277&lt;&gt;"",顧客!B1277,"")</f>
        <v/>
      </c>
      <c r="C1279" s="48" t="str">
        <f>IF(顧客!C1277&lt;&gt;0,顧客!C1277,"")</f>
        <v/>
      </c>
      <c r="D1279" s="47" t="str">
        <f>IF(顧客!E1277&lt;&gt;0,顧客!E1277,"")</f>
        <v/>
      </c>
      <c r="E1279" s="47" t="str">
        <f>IF(顧客!F1277&lt;&gt;0,顧客!F1277,"")</f>
        <v/>
      </c>
      <c r="F1279" s="49" t="str">
        <f>IF(D1279="","",SUMIF(見積D!ナンバーD,$D1279,見積D!見積数D))</f>
        <v/>
      </c>
      <c r="G1279" s="49" t="str">
        <f>IF(D1279="","",SUMIF(実績D!ナンバー13D,$D1279,実績D!見積数13D))</f>
        <v/>
      </c>
      <c r="H1279" s="51" t="str">
        <f t="shared" si="61"/>
        <v/>
      </c>
      <c r="I1279" t="str">
        <f t="shared" si="59"/>
        <v/>
      </c>
    </row>
    <row r="1280" spans="1:9" x14ac:dyDescent="0.45">
      <c r="A1280" s="45" t="str">
        <f t="shared" si="60"/>
        <v/>
      </c>
      <c r="B1280" s="46" t="str">
        <f>IF(顧客!B1278&lt;&gt;"",顧客!B1278,"")</f>
        <v/>
      </c>
      <c r="C1280" s="48" t="str">
        <f>IF(顧客!C1278&lt;&gt;0,顧客!C1278,"")</f>
        <v/>
      </c>
      <c r="D1280" s="47" t="str">
        <f>IF(顧客!E1278&lt;&gt;0,顧客!E1278,"")</f>
        <v/>
      </c>
      <c r="E1280" s="47" t="str">
        <f>IF(顧客!F1278&lt;&gt;0,顧客!F1278,"")</f>
        <v/>
      </c>
      <c r="F1280" s="49" t="str">
        <f>IF(D1280="","",SUMIF(見積D!ナンバーD,$D1280,見積D!見積数D))</f>
        <v/>
      </c>
      <c r="G1280" s="49" t="str">
        <f>IF(D1280="","",SUMIF(実績D!ナンバー13D,$D1280,実績D!見積数13D))</f>
        <v/>
      </c>
      <c r="H1280" s="51" t="str">
        <f t="shared" si="61"/>
        <v/>
      </c>
      <c r="I1280" t="str">
        <f t="shared" si="59"/>
        <v/>
      </c>
    </row>
    <row r="1281" spans="1:9" x14ac:dyDescent="0.45">
      <c r="A1281" s="45" t="str">
        <f t="shared" si="60"/>
        <v/>
      </c>
      <c r="B1281" s="46" t="str">
        <f>IF(顧客!B1279&lt;&gt;"",顧客!B1279,"")</f>
        <v/>
      </c>
      <c r="C1281" s="48" t="str">
        <f>IF(顧客!C1279&lt;&gt;0,顧客!C1279,"")</f>
        <v/>
      </c>
      <c r="D1281" s="47" t="str">
        <f>IF(顧客!E1279&lt;&gt;0,顧客!E1279,"")</f>
        <v/>
      </c>
      <c r="E1281" s="47" t="str">
        <f>IF(顧客!F1279&lt;&gt;0,顧客!F1279,"")</f>
        <v/>
      </c>
      <c r="F1281" s="49" t="str">
        <f>IF(D1281="","",SUMIF(見積D!ナンバーD,$D1281,見積D!見積数D))</f>
        <v/>
      </c>
      <c r="G1281" s="49" t="str">
        <f>IF(D1281="","",SUMIF(実績D!ナンバー13D,$D1281,実績D!見積数13D))</f>
        <v/>
      </c>
      <c r="H1281" s="51" t="str">
        <f t="shared" si="61"/>
        <v/>
      </c>
      <c r="I1281" t="str">
        <f t="shared" si="59"/>
        <v/>
      </c>
    </row>
    <row r="1282" spans="1:9" x14ac:dyDescent="0.45">
      <c r="A1282" s="45" t="str">
        <f t="shared" si="60"/>
        <v/>
      </c>
      <c r="B1282" s="46" t="str">
        <f>IF(顧客!B1280&lt;&gt;"",顧客!B1280,"")</f>
        <v/>
      </c>
      <c r="C1282" s="48" t="str">
        <f>IF(顧客!C1280&lt;&gt;0,顧客!C1280,"")</f>
        <v/>
      </c>
      <c r="D1282" s="47" t="str">
        <f>IF(顧客!E1280&lt;&gt;0,顧客!E1280,"")</f>
        <v/>
      </c>
      <c r="E1282" s="47" t="str">
        <f>IF(顧客!F1280&lt;&gt;0,顧客!F1280,"")</f>
        <v/>
      </c>
      <c r="F1282" s="49" t="str">
        <f>IF(D1282="","",SUMIF(見積D!ナンバーD,$D1282,見積D!見積数D))</f>
        <v/>
      </c>
      <c r="G1282" s="49" t="str">
        <f>IF(D1282="","",SUMIF(実績D!ナンバー13D,$D1282,実績D!見積数13D))</f>
        <v/>
      </c>
      <c r="H1282" s="51" t="str">
        <f t="shared" si="61"/>
        <v/>
      </c>
      <c r="I1282" t="str">
        <f t="shared" si="59"/>
        <v/>
      </c>
    </row>
    <row r="1283" spans="1:9" x14ac:dyDescent="0.45">
      <c r="A1283" s="45" t="str">
        <f t="shared" si="60"/>
        <v/>
      </c>
      <c r="B1283" s="46" t="str">
        <f>IF(顧客!B1281&lt;&gt;"",顧客!B1281,"")</f>
        <v/>
      </c>
      <c r="C1283" s="48" t="str">
        <f>IF(顧客!C1281&lt;&gt;0,顧客!C1281,"")</f>
        <v/>
      </c>
      <c r="D1283" s="47" t="str">
        <f>IF(顧客!E1281&lt;&gt;0,顧客!E1281,"")</f>
        <v/>
      </c>
      <c r="E1283" s="47" t="str">
        <f>IF(顧客!F1281&lt;&gt;0,顧客!F1281,"")</f>
        <v/>
      </c>
      <c r="F1283" s="49" t="str">
        <f>IF(D1283="","",SUMIF(見積D!ナンバーD,$D1283,見積D!見積数D))</f>
        <v/>
      </c>
      <c r="G1283" s="49" t="str">
        <f>IF(D1283="","",SUMIF(実績D!ナンバー13D,$D1283,実績D!見積数13D))</f>
        <v/>
      </c>
      <c r="H1283" s="51" t="str">
        <f t="shared" si="61"/>
        <v/>
      </c>
      <c r="I1283" t="str">
        <f t="shared" si="59"/>
        <v/>
      </c>
    </row>
    <row r="1284" spans="1:9" x14ac:dyDescent="0.45">
      <c r="A1284" s="45" t="str">
        <f t="shared" si="60"/>
        <v/>
      </c>
      <c r="B1284" s="46" t="str">
        <f>IF(顧客!B1282&lt;&gt;"",顧客!B1282,"")</f>
        <v/>
      </c>
      <c r="C1284" s="48" t="str">
        <f>IF(顧客!C1282&lt;&gt;0,顧客!C1282,"")</f>
        <v/>
      </c>
      <c r="D1284" s="47" t="str">
        <f>IF(顧客!E1282&lt;&gt;0,顧客!E1282,"")</f>
        <v/>
      </c>
      <c r="E1284" s="47" t="str">
        <f>IF(顧客!F1282&lt;&gt;0,顧客!F1282,"")</f>
        <v/>
      </c>
      <c r="F1284" s="49" t="str">
        <f>IF(D1284="","",SUMIF(見積D!ナンバーD,$D1284,見積D!見積数D))</f>
        <v/>
      </c>
      <c r="G1284" s="49" t="str">
        <f>IF(D1284="","",SUMIF(実績D!ナンバー13D,$D1284,実績D!見積数13D))</f>
        <v/>
      </c>
      <c r="H1284" s="51" t="str">
        <f t="shared" si="61"/>
        <v/>
      </c>
      <c r="I1284" t="str">
        <f t="shared" si="59"/>
        <v/>
      </c>
    </row>
    <row r="1285" spans="1:9" x14ac:dyDescent="0.45">
      <c r="A1285" s="45" t="str">
        <f t="shared" si="60"/>
        <v/>
      </c>
      <c r="B1285" s="46" t="str">
        <f>IF(顧客!B1283&lt;&gt;"",顧客!B1283,"")</f>
        <v/>
      </c>
      <c r="C1285" s="48" t="str">
        <f>IF(顧客!C1283&lt;&gt;0,顧客!C1283,"")</f>
        <v/>
      </c>
      <c r="D1285" s="47" t="str">
        <f>IF(顧客!E1283&lt;&gt;0,顧客!E1283,"")</f>
        <v/>
      </c>
      <c r="E1285" s="47" t="str">
        <f>IF(顧客!F1283&lt;&gt;0,顧客!F1283,"")</f>
        <v/>
      </c>
      <c r="F1285" s="49" t="str">
        <f>IF(D1285="","",SUMIF(見積D!ナンバーD,$D1285,見積D!見積数D))</f>
        <v/>
      </c>
      <c r="G1285" s="49" t="str">
        <f>IF(D1285="","",SUMIF(実績D!ナンバー13D,$D1285,実績D!見積数13D))</f>
        <v/>
      </c>
      <c r="H1285" s="51" t="str">
        <f t="shared" si="61"/>
        <v/>
      </c>
      <c r="I1285" t="str">
        <f t="shared" ref="I1285:I1348" si="62">IF(G1285="","",IF(G1285&gt;=12,"sa",IF(G1285&gt;=6,"aa",IF(G1285&gt;=2,"ba",IF(G1285=1,"ca","")))))</f>
        <v/>
      </c>
    </row>
    <row r="1286" spans="1:9" x14ac:dyDescent="0.45">
      <c r="A1286" s="45" t="str">
        <f t="shared" si="60"/>
        <v/>
      </c>
      <c r="B1286" s="46" t="str">
        <f>IF(顧客!B1284&lt;&gt;"",顧客!B1284,"")</f>
        <v/>
      </c>
      <c r="C1286" s="48" t="str">
        <f>IF(顧客!C1284&lt;&gt;0,顧客!C1284,"")</f>
        <v/>
      </c>
      <c r="D1286" s="47" t="str">
        <f>IF(顧客!E1284&lt;&gt;0,顧客!E1284,"")</f>
        <v/>
      </c>
      <c r="E1286" s="47" t="str">
        <f>IF(顧客!F1284&lt;&gt;0,顧客!F1284,"")</f>
        <v/>
      </c>
      <c r="F1286" s="49" t="str">
        <f>IF(D1286="","",SUMIF(見積D!ナンバーD,$D1286,見積D!見積数D))</f>
        <v/>
      </c>
      <c r="G1286" s="49" t="str">
        <f>IF(D1286="","",SUMIF(実績D!ナンバー13D,$D1286,実績D!見積数13D))</f>
        <v/>
      </c>
      <c r="H1286" s="51" t="str">
        <f t="shared" si="61"/>
        <v/>
      </c>
      <c r="I1286" t="str">
        <f t="shared" si="62"/>
        <v/>
      </c>
    </row>
    <row r="1287" spans="1:9" x14ac:dyDescent="0.45">
      <c r="A1287" s="45" t="str">
        <f t="shared" si="60"/>
        <v/>
      </c>
      <c r="B1287" s="46" t="str">
        <f>IF(顧客!B1285&lt;&gt;"",顧客!B1285,"")</f>
        <v/>
      </c>
      <c r="C1287" s="48" t="str">
        <f>IF(顧客!C1285&lt;&gt;0,顧客!C1285,"")</f>
        <v/>
      </c>
      <c r="D1287" s="47" t="str">
        <f>IF(顧客!E1285&lt;&gt;0,顧客!E1285,"")</f>
        <v/>
      </c>
      <c r="E1287" s="47" t="str">
        <f>IF(顧客!F1285&lt;&gt;0,顧客!F1285,"")</f>
        <v/>
      </c>
      <c r="F1287" s="49" t="str">
        <f>IF(D1287="","",SUMIF(見積D!ナンバーD,$D1287,見積D!見積数D))</f>
        <v/>
      </c>
      <c r="G1287" s="49" t="str">
        <f>IF(D1287="","",SUMIF(実績D!ナンバー13D,$D1287,実績D!見積数13D))</f>
        <v/>
      </c>
      <c r="H1287" s="51" t="str">
        <f t="shared" si="61"/>
        <v/>
      </c>
      <c r="I1287" t="str">
        <f t="shared" si="62"/>
        <v/>
      </c>
    </row>
    <row r="1288" spans="1:9" x14ac:dyDescent="0.45">
      <c r="A1288" s="45" t="str">
        <f t="shared" si="60"/>
        <v/>
      </c>
      <c r="B1288" s="46" t="str">
        <f>IF(顧客!B1286&lt;&gt;"",顧客!B1286,"")</f>
        <v/>
      </c>
      <c r="C1288" s="48" t="str">
        <f>IF(顧客!C1286&lt;&gt;0,顧客!C1286,"")</f>
        <v/>
      </c>
      <c r="D1288" s="47" t="str">
        <f>IF(顧客!E1286&lt;&gt;0,顧客!E1286,"")</f>
        <v/>
      </c>
      <c r="E1288" s="47" t="str">
        <f>IF(顧客!F1286&lt;&gt;0,顧客!F1286,"")</f>
        <v/>
      </c>
      <c r="F1288" s="49" t="str">
        <f>IF(D1288="","",SUMIF(見積D!ナンバーD,$D1288,見積D!見積数D))</f>
        <v/>
      </c>
      <c r="G1288" s="49" t="str">
        <f>IF(D1288="","",SUMIF(実績D!ナンバー13D,$D1288,実績D!見積数13D))</f>
        <v/>
      </c>
      <c r="H1288" s="51" t="str">
        <f t="shared" si="61"/>
        <v/>
      </c>
      <c r="I1288" t="str">
        <f t="shared" si="62"/>
        <v/>
      </c>
    </row>
    <row r="1289" spans="1:9" x14ac:dyDescent="0.45">
      <c r="A1289" s="45" t="str">
        <f t="shared" si="60"/>
        <v/>
      </c>
      <c r="B1289" s="46" t="str">
        <f>IF(顧客!B1287&lt;&gt;"",顧客!B1287,"")</f>
        <v/>
      </c>
      <c r="C1289" s="48" t="str">
        <f>IF(顧客!C1287&lt;&gt;0,顧客!C1287,"")</f>
        <v/>
      </c>
      <c r="D1289" s="47" t="str">
        <f>IF(顧客!E1287&lt;&gt;0,顧客!E1287,"")</f>
        <v/>
      </c>
      <c r="E1289" s="47" t="str">
        <f>IF(顧客!F1287&lt;&gt;0,顧客!F1287,"")</f>
        <v/>
      </c>
      <c r="F1289" s="49" t="str">
        <f>IF(D1289="","",SUMIF(見積D!ナンバーD,$D1289,見積D!見積数D))</f>
        <v/>
      </c>
      <c r="G1289" s="49" t="str">
        <f>IF(D1289="","",SUMIF(実績D!ナンバー13D,$D1289,実績D!見積数13D))</f>
        <v/>
      </c>
      <c r="H1289" s="51" t="str">
        <f t="shared" si="61"/>
        <v/>
      </c>
      <c r="I1289" t="str">
        <f t="shared" si="62"/>
        <v/>
      </c>
    </row>
    <row r="1290" spans="1:9" x14ac:dyDescent="0.45">
      <c r="A1290" s="45" t="str">
        <f t="shared" si="60"/>
        <v/>
      </c>
      <c r="B1290" s="46" t="str">
        <f>IF(顧客!B1288&lt;&gt;"",顧客!B1288,"")</f>
        <v/>
      </c>
      <c r="C1290" s="48" t="str">
        <f>IF(顧客!C1288&lt;&gt;0,顧客!C1288,"")</f>
        <v/>
      </c>
      <c r="D1290" s="47" t="str">
        <f>IF(顧客!E1288&lt;&gt;0,顧客!E1288,"")</f>
        <v/>
      </c>
      <c r="E1290" s="47" t="str">
        <f>IF(顧客!F1288&lt;&gt;0,顧客!F1288,"")</f>
        <v/>
      </c>
      <c r="F1290" s="49" t="str">
        <f>IF(D1290="","",SUMIF(見積D!ナンバーD,$D1290,見積D!見積数D))</f>
        <v/>
      </c>
      <c r="G1290" s="49" t="str">
        <f>IF(D1290="","",SUMIF(実績D!ナンバー13D,$D1290,実績D!見積数13D))</f>
        <v/>
      </c>
      <c r="H1290" s="51" t="str">
        <f t="shared" si="61"/>
        <v/>
      </c>
      <c r="I1290" t="str">
        <f t="shared" si="62"/>
        <v/>
      </c>
    </row>
    <row r="1291" spans="1:9" x14ac:dyDescent="0.45">
      <c r="A1291" s="45" t="str">
        <f t="shared" si="60"/>
        <v/>
      </c>
      <c r="B1291" s="46" t="str">
        <f>IF(顧客!B1289&lt;&gt;"",顧客!B1289,"")</f>
        <v/>
      </c>
      <c r="C1291" s="48" t="str">
        <f>IF(顧客!C1289&lt;&gt;0,顧客!C1289,"")</f>
        <v/>
      </c>
      <c r="D1291" s="47" t="str">
        <f>IF(顧客!E1289&lt;&gt;0,顧客!E1289,"")</f>
        <v/>
      </c>
      <c r="E1291" s="47" t="str">
        <f>IF(顧客!F1289&lt;&gt;0,顧客!F1289,"")</f>
        <v/>
      </c>
      <c r="F1291" s="49" t="str">
        <f>IF(D1291="","",SUMIF(見積D!ナンバーD,$D1291,見積D!見積数D))</f>
        <v/>
      </c>
      <c r="G1291" s="49" t="str">
        <f>IF(D1291="","",SUMIF(実績D!ナンバー13D,$D1291,実績D!見積数13D))</f>
        <v/>
      </c>
      <c r="H1291" s="51" t="str">
        <f t="shared" si="61"/>
        <v/>
      </c>
      <c r="I1291" t="str">
        <f t="shared" si="62"/>
        <v/>
      </c>
    </row>
    <row r="1292" spans="1:9" x14ac:dyDescent="0.45">
      <c r="A1292" s="45" t="str">
        <f t="shared" si="60"/>
        <v/>
      </c>
      <c r="B1292" s="46" t="str">
        <f>IF(顧客!B1290&lt;&gt;"",顧客!B1290,"")</f>
        <v/>
      </c>
      <c r="C1292" s="48" t="str">
        <f>IF(顧客!C1290&lt;&gt;0,顧客!C1290,"")</f>
        <v/>
      </c>
      <c r="D1292" s="47" t="str">
        <f>IF(顧客!E1290&lt;&gt;0,顧客!E1290,"")</f>
        <v/>
      </c>
      <c r="E1292" s="47" t="str">
        <f>IF(顧客!F1290&lt;&gt;0,顧客!F1290,"")</f>
        <v/>
      </c>
      <c r="F1292" s="49" t="str">
        <f>IF(D1292="","",SUMIF(見積D!ナンバーD,$D1292,見積D!見積数D))</f>
        <v/>
      </c>
      <c r="G1292" s="49" t="str">
        <f>IF(D1292="","",SUMIF(実績D!ナンバー13D,$D1292,実績D!見積数13D))</f>
        <v/>
      </c>
      <c r="H1292" s="51" t="str">
        <f t="shared" si="61"/>
        <v/>
      </c>
      <c r="I1292" t="str">
        <f t="shared" si="62"/>
        <v/>
      </c>
    </row>
    <row r="1293" spans="1:9" x14ac:dyDescent="0.45">
      <c r="A1293" s="45" t="str">
        <f t="shared" si="60"/>
        <v/>
      </c>
      <c r="B1293" s="46" t="str">
        <f>IF(顧客!B1291&lt;&gt;"",顧客!B1291,"")</f>
        <v/>
      </c>
      <c r="C1293" s="48" t="str">
        <f>IF(顧客!C1291&lt;&gt;0,顧客!C1291,"")</f>
        <v/>
      </c>
      <c r="D1293" s="47" t="str">
        <f>IF(顧客!E1291&lt;&gt;0,顧客!E1291,"")</f>
        <v/>
      </c>
      <c r="E1293" s="47" t="str">
        <f>IF(顧客!F1291&lt;&gt;0,顧客!F1291,"")</f>
        <v/>
      </c>
      <c r="F1293" s="49" t="str">
        <f>IF(D1293="","",SUMIF(見積D!ナンバーD,$D1293,見積D!見積数D))</f>
        <v/>
      </c>
      <c r="G1293" s="49" t="str">
        <f>IF(D1293="","",SUMIF(実績D!ナンバー13D,$D1293,実績D!見積数13D))</f>
        <v/>
      </c>
      <c r="H1293" s="51" t="str">
        <f t="shared" si="61"/>
        <v/>
      </c>
      <c r="I1293" t="str">
        <f t="shared" si="62"/>
        <v/>
      </c>
    </row>
    <row r="1294" spans="1:9" x14ac:dyDescent="0.45">
      <c r="A1294" s="45" t="str">
        <f t="shared" si="60"/>
        <v/>
      </c>
      <c r="B1294" s="46" t="str">
        <f>IF(顧客!B1292&lt;&gt;"",顧客!B1292,"")</f>
        <v/>
      </c>
      <c r="C1294" s="48" t="str">
        <f>IF(顧客!C1292&lt;&gt;0,顧客!C1292,"")</f>
        <v/>
      </c>
      <c r="D1294" s="47" t="str">
        <f>IF(顧客!E1292&lt;&gt;0,顧客!E1292,"")</f>
        <v/>
      </c>
      <c r="E1294" s="47" t="str">
        <f>IF(顧客!F1292&lt;&gt;0,顧客!F1292,"")</f>
        <v/>
      </c>
      <c r="F1294" s="49" t="str">
        <f>IF(D1294="","",SUMIF(見積D!ナンバーD,$D1294,見積D!見積数D))</f>
        <v/>
      </c>
      <c r="G1294" s="49" t="str">
        <f>IF(D1294="","",SUMIF(実績D!ナンバー13D,$D1294,実績D!見積数13D))</f>
        <v/>
      </c>
      <c r="H1294" s="51" t="str">
        <f t="shared" si="61"/>
        <v/>
      </c>
      <c r="I1294" t="str">
        <f t="shared" si="62"/>
        <v/>
      </c>
    </row>
    <row r="1295" spans="1:9" x14ac:dyDescent="0.45">
      <c r="A1295" s="45" t="str">
        <f t="shared" si="60"/>
        <v/>
      </c>
      <c r="B1295" s="46" t="str">
        <f>IF(顧客!B1293&lt;&gt;"",顧客!B1293,"")</f>
        <v/>
      </c>
      <c r="C1295" s="48" t="str">
        <f>IF(顧客!C1293&lt;&gt;0,顧客!C1293,"")</f>
        <v/>
      </c>
      <c r="D1295" s="47" t="str">
        <f>IF(顧客!E1293&lt;&gt;0,顧客!E1293,"")</f>
        <v/>
      </c>
      <c r="E1295" s="47" t="str">
        <f>IF(顧客!F1293&lt;&gt;0,顧客!F1293,"")</f>
        <v/>
      </c>
      <c r="F1295" s="49" t="str">
        <f>IF(D1295="","",SUMIF(見積D!ナンバーD,$D1295,見積D!見積数D))</f>
        <v/>
      </c>
      <c r="G1295" s="49" t="str">
        <f>IF(D1295="","",SUMIF(実績D!ナンバー13D,$D1295,実績D!見積数13D))</f>
        <v/>
      </c>
      <c r="H1295" s="51" t="str">
        <f t="shared" si="61"/>
        <v/>
      </c>
      <c r="I1295" t="str">
        <f t="shared" si="62"/>
        <v/>
      </c>
    </row>
    <row r="1296" spans="1:9" x14ac:dyDescent="0.45">
      <c r="A1296" s="45" t="str">
        <f t="shared" si="60"/>
        <v/>
      </c>
      <c r="B1296" s="46" t="str">
        <f>IF(顧客!B1294&lt;&gt;"",顧客!B1294,"")</f>
        <v/>
      </c>
      <c r="C1296" s="48" t="str">
        <f>IF(顧客!C1294&lt;&gt;0,顧客!C1294,"")</f>
        <v/>
      </c>
      <c r="D1296" s="47" t="str">
        <f>IF(顧客!E1294&lt;&gt;0,顧客!E1294,"")</f>
        <v/>
      </c>
      <c r="E1296" s="47" t="str">
        <f>IF(顧客!F1294&lt;&gt;0,顧客!F1294,"")</f>
        <v/>
      </c>
      <c r="F1296" s="49" t="str">
        <f>IF(D1296="","",SUMIF(見積D!ナンバーD,$D1296,見積D!見積数D))</f>
        <v/>
      </c>
      <c r="G1296" s="49" t="str">
        <f>IF(D1296="","",SUMIF(実績D!ナンバー13D,$D1296,実績D!見積数13D))</f>
        <v/>
      </c>
      <c r="H1296" s="51" t="str">
        <f t="shared" si="61"/>
        <v/>
      </c>
      <c r="I1296" t="str">
        <f t="shared" si="62"/>
        <v/>
      </c>
    </row>
    <row r="1297" spans="1:9" x14ac:dyDescent="0.45">
      <c r="A1297" s="45" t="str">
        <f t="shared" si="60"/>
        <v/>
      </c>
      <c r="B1297" s="46" t="str">
        <f>IF(顧客!B1295&lt;&gt;"",顧客!B1295,"")</f>
        <v/>
      </c>
      <c r="C1297" s="48" t="str">
        <f>IF(顧客!C1295&lt;&gt;0,顧客!C1295,"")</f>
        <v/>
      </c>
      <c r="D1297" s="47" t="str">
        <f>IF(顧客!E1295&lt;&gt;0,顧客!E1295,"")</f>
        <v/>
      </c>
      <c r="E1297" s="47" t="str">
        <f>IF(顧客!F1295&lt;&gt;0,顧客!F1295,"")</f>
        <v/>
      </c>
      <c r="F1297" s="49" t="str">
        <f>IF(D1297="","",SUMIF(見積D!ナンバーD,$D1297,見積D!見積数D))</f>
        <v/>
      </c>
      <c r="G1297" s="49" t="str">
        <f>IF(D1297="","",SUMIF(実績D!ナンバー13D,$D1297,実績D!見積数13D))</f>
        <v/>
      </c>
      <c r="H1297" s="51" t="str">
        <f t="shared" si="61"/>
        <v/>
      </c>
      <c r="I1297" t="str">
        <f t="shared" si="62"/>
        <v/>
      </c>
    </row>
    <row r="1298" spans="1:9" x14ac:dyDescent="0.45">
      <c r="A1298" s="45" t="str">
        <f t="shared" si="60"/>
        <v/>
      </c>
      <c r="B1298" s="46" t="str">
        <f>IF(顧客!B1296&lt;&gt;"",顧客!B1296,"")</f>
        <v/>
      </c>
      <c r="C1298" s="48" t="str">
        <f>IF(顧客!C1296&lt;&gt;0,顧客!C1296,"")</f>
        <v/>
      </c>
      <c r="D1298" s="47" t="str">
        <f>IF(顧客!E1296&lt;&gt;0,顧客!E1296,"")</f>
        <v/>
      </c>
      <c r="E1298" s="47" t="str">
        <f>IF(顧客!F1296&lt;&gt;0,顧客!F1296,"")</f>
        <v/>
      </c>
      <c r="F1298" s="49" t="str">
        <f>IF(D1298="","",SUMIF(見積D!ナンバーD,$D1298,見積D!見積数D))</f>
        <v/>
      </c>
      <c r="G1298" s="49" t="str">
        <f>IF(D1298="","",SUMIF(実績D!ナンバー13D,$D1298,実績D!見積数13D))</f>
        <v/>
      </c>
      <c r="H1298" s="51" t="str">
        <f t="shared" si="61"/>
        <v/>
      </c>
      <c r="I1298" t="str">
        <f t="shared" si="62"/>
        <v/>
      </c>
    </row>
    <row r="1299" spans="1:9" x14ac:dyDescent="0.45">
      <c r="A1299" s="45" t="str">
        <f t="shared" si="60"/>
        <v/>
      </c>
      <c r="B1299" s="46" t="str">
        <f>IF(顧客!B1297&lt;&gt;"",顧客!B1297,"")</f>
        <v/>
      </c>
      <c r="C1299" s="48" t="str">
        <f>IF(顧客!C1297&lt;&gt;0,顧客!C1297,"")</f>
        <v/>
      </c>
      <c r="D1299" s="47" t="str">
        <f>IF(顧客!E1297&lt;&gt;0,顧客!E1297,"")</f>
        <v/>
      </c>
      <c r="E1299" s="47" t="str">
        <f>IF(顧客!F1297&lt;&gt;0,顧客!F1297,"")</f>
        <v/>
      </c>
      <c r="F1299" s="49" t="str">
        <f>IF(D1299="","",SUMIF(見積D!ナンバーD,$D1299,見積D!見積数D))</f>
        <v/>
      </c>
      <c r="G1299" s="49" t="str">
        <f>IF(D1299="","",SUMIF(実績D!ナンバー13D,$D1299,実績D!見積数13D))</f>
        <v/>
      </c>
      <c r="H1299" s="51" t="str">
        <f t="shared" si="61"/>
        <v/>
      </c>
      <c r="I1299" t="str">
        <f t="shared" si="62"/>
        <v/>
      </c>
    </row>
    <row r="1300" spans="1:9" x14ac:dyDescent="0.45">
      <c r="A1300" s="45" t="str">
        <f t="shared" si="60"/>
        <v/>
      </c>
      <c r="B1300" s="46" t="str">
        <f>IF(顧客!B1298&lt;&gt;"",顧客!B1298,"")</f>
        <v/>
      </c>
      <c r="C1300" s="48" t="str">
        <f>IF(顧客!C1298&lt;&gt;0,顧客!C1298,"")</f>
        <v/>
      </c>
      <c r="D1300" s="47" t="str">
        <f>IF(顧客!E1298&lt;&gt;0,顧客!E1298,"")</f>
        <v/>
      </c>
      <c r="E1300" s="47" t="str">
        <f>IF(顧客!F1298&lt;&gt;0,顧客!F1298,"")</f>
        <v/>
      </c>
      <c r="F1300" s="49" t="str">
        <f>IF(D1300="","",SUMIF(見積D!ナンバーD,$D1300,見積D!見積数D))</f>
        <v/>
      </c>
      <c r="G1300" s="49" t="str">
        <f>IF(D1300="","",SUMIF(実績D!ナンバー13D,$D1300,実績D!見積数13D))</f>
        <v/>
      </c>
      <c r="H1300" s="51" t="str">
        <f t="shared" si="61"/>
        <v/>
      </c>
      <c r="I1300" t="str">
        <f t="shared" si="62"/>
        <v/>
      </c>
    </row>
    <row r="1301" spans="1:9" x14ac:dyDescent="0.45">
      <c r="A1301" s="45" t="str">
        <f t="shared" si="60"/>
        <v/>
      </c>
      <c r="B1301" s="46" t="str">
        <f>IF(顧客!B1299&lt;&gt;"",顧客!B1299,"")</f>
        <v/>
      </c>
      <c r="C1301" s="48" t="str">
        <f>IF(顧客!C1299&lt;&gt;0,顧客!C1299,"")</f>
        <v/>
      </c>
      <c r="D1301" s="47" t="str">
        <f>IF(顧客!E1299&lt;&gt;0,顧客!E1299,"")</f>
        <v/>
      </c>
      <c r="E1301" s="47" t="str">
        <f>IF(顧客!F1299&lt;&gt;0,顧客!F1299,"")</f>
        <v/>
      </c>
      <c r="F1301" s="49" t="str">
        <f>IF(D1301="","",SUMIF(見積D!ナンバーD,$D1301,見積D!見積数D))</f>
        <v/>
      </c>
      <c r="G1301" s="49" t="str">
        <f>IF(D1301="","",SUMIF(実績D!ナンバー13D,$D1301,実績D!見積数13D))</f>
        <v/>
      </c>
      <c r="H1301" s="51" t="str">
        <f t="shared" si="61"/>
        <v/>
      </c>
      <c r="I1301" t="str">
        <f t="shared" si="62"/>
        <v/>
      </c>
    </row>
    <row r="1302" spans="1:9" x14ac:dyDescent="0.45">
      <c r="A1302" s="45" t="str">
        <f t="shared" si="60"/>
        <v/>
      </c>
      <c r="B1302" s="46" t="str">
        <f>IF(顧客!B1300&lt;&gt;"",顧客!B1300,"")</f>
        <v/>
      </c>
      <c r="C1302" s="48" t="str">
        <f>IF(顧客!C1300&lt;&gt;0,顧客!C1300,"")</f>
        <v/>
      </c>
      <c r="D1302" s="47" t="str">
        <f>IF(顧客!E1300&lt;&gt;0,顧客!E1300,"")</f>
        <v/>
      </c>
      <c r="E1302" s="47" t="str">
        <f>IF(顧客!F1300&lt;&gt;0,顧客!F1300,"")</f>
        <v/>
      </c>
      <c r="F1302" s="49" t="str">
        <f>IF(D1302="","",SUMIF(見積D!ナンバーD,$D1302,見積D!見積数D))</f>
        <v/>
      </c>
      <c r="G1302" s="49" t="str">
        <f>IF(D1302="","",SUMIF(実績D!ナンバー13D,$D1302,実績D!見積数13D))</f>
        <v/>
      </c>
      <c r="H1302" s="51" t="str">
        <f t="shared" si="61"/>
        <v/>
      </c>
      <c r="I1302" t="str">
        <f t="shared" si="62"/>
        <v/>
      </c>
    </row>
    <row r="1303" spans="1:9" x14ac:dyDescent="0.45">
      <c r="A1303" s="45" t="str">
        <f t="shared" si="60"/>
        <v/>
      </c>
      <c r="B1303" s="46" t="str">
        <f>IF(顧客!B1301&lt;&gt;"",顧客!B1301,"")</f>
        <v/>
      </c>
      <c r="C1303" s="48" t="str">
        <f>IF(顧客!C1301&lt;&gt;0,顧客!C1301,"")</f>
        <v/>
      </c>
      <c r="D1303" s="47" t="str">
        <f>IF(顧客!E1301&lt;&gt;0,顧客!E1301,"")</f>
        <v/>
      </c>
      <c r="E1303" s="47" t="str">
        <f>IF(顧客!F1301&lt;&gt;0,顧客!F1301,"")</f>
        <v/>
      </c>
      <c r="F1303" s="49" t="str">
        <f>IF(D1303="","",SUMIF(見積D!ナンバーD,$D1303,見積D!見積数D))</f>
        <v/>
      </c>
      <c r="G1303" s="49" t="str">
        <f>IF(D1303="","",SUMIF(実績D!ナンバー13D,$D1303,実績D!見積数13D))</f>
        <v/>
      </c>
      <c r="H1303" s="51" t="str">
        <f t="shared" si="61"/>
        <v/>
      </c>
      <c r="I1303" t="str">
        <f t="shared" si="62"/>
        <v/>
      </c>
    </row>
    <row r="1304" spans="1:9" x14ac:dyDescent="0.45">
      <c r="A1304" s="45" t="str">
        <f t="shared" si="60"/>
        <v/>
      </c>
      <c r="B1304" s="46" t="str">
        <f>IF(顧客!B1302&lt;&gt;"",顧客!B1302,"")</f>
        <v/>
      </c>
      <c r="C1304" s="48" t="str">
        <f>IF(顧客!C1302&lt;&gt;0,顧客!C1302,"")</f>
        <v/>
      </c>
      <c r="D1304" s="47" t="str">
        <f>IF(顧客!E1302&lt;&gt;0,顧客!E1302,"")</f>
        <v/>
      </c>
      <c r="E1304" s="47" t="str">
        <f>IF(顧客!F1302&lt;&gt;0,顧客!F1302,"")</f>
        <v/>
      </c>
      <c r="F1304" s="49" t="str">
        <f>IF(D1304="","",SUMIF(見積D!ナンバーD,$D1304,見積D!見積数D))</f>
        <v/>
      </c>
      <c r="G1304" s="49" t="str">
        <f>IF(D1304="","",SUMIF(実績D!ナンバー13D,$D1304,実績D!見積数13D))</f>
        <v/>
      </c>
      <c r="H1304" s="51" t="str">
        <f t="shared" si="61"/>
        <v/>
      </c>
      <c r="I1304" t="str">
        <f t="shared" si="62"/>
        <v/>
      </c>
    </row>
    <row r="1305" spans="1:9" x14ac:dyDescent="0.45">
      <c r="A1305" s="45" t="str">
        <f t="shared" si="60"/>
        <v/>
      </c>
      <c r="B1305" s="46" t="str">
        <f>IF(顧客!B1303&lt;&gt;"",顧客!B1303,"")</f>
        <v/>
      </c>
      <c r="C1305" s="48" t="str">
        <f>IF(顧客!C1303&lt;&gt;0,顧客!C1303,"")</f>
        <v/>
      </c>
      <c r="D1305" s="47" t="str">
        <f>IF(顧客!E1303&lt;&gt;0,顧客!E1303,"")</f>
        <v/>
      </c>
      <c r="E1305" s="47" t="str">
        <f>IF(顧客!F1303&lt;&gt;0,顧客!F1303,"")</f>
        <v/>
      </c>
      <c r="F1305" s="49" t="str">
        <f>IF(D1305="","",SUMIF(見積D!ナンバーD,$D1305,見積D!見積数D))</f>
        <v/>
      </c>
      <c r="G1305" s="49" t="str">
        <f>IF(D1305="","",SUMIF(実績D!ナンバー13D,$D1305,実績D!見積数13D))</f>
        <v/>
      </c>
      <c r="H1305" s="51" t="str">
        <f t="shared" si="61"/>
        <v/>
      </c>
      <c r="I1305" t="str">
        <f t="shared" si="62"/>
        <v/>
      </c>
    </row>
    <row r="1306" spans="1:9" x14ac:dyDescent="0.45">
      <c r="A1306" s="45" t="str">
        <f t="shared" si="60"/>
        <v/>
      </c>
      <c r="B1306" s="46" t="str">
        <f>IF(顧客!B1304&lt;&gt;"",顧客!B1304,"")</f>
        <v/>
      </c>
      <c r="C1306" s="48" t="str">
        <f>IF(顧客!C1304&lt;&gt;0,顧客!C1304,"")</f>
        <v/>
      </c>
      <c r="D1306" s="47" t="str">
        <f>IF(顧客!E1304&lt;&gt;0,顧客!E1304,"")</f>
        <v/>
      </c>
      <c r="E1306" s="47" t="str">
        <f>IF(顧客!F1304&lt;&gt;0,顧客!F1304,"")</f>
        <v/>
      </c>
      <c r="F1306" s="49" t="str">
        <f>IF(D1306="","",SUMIF(見積D!ナンバーD,$D1306,見積D!見積数D))</f>
        <v/>
      </c>
      <c r="G1306" s="49" t="str">
        <f>IF(D1306="","",SUMIF(実績D!ナンバー13D,$D1306,実績D!見積数13D))</f>
        <v/>
      </c>
      <c r="H1306" s="51" t="str">
        <f t="shared" si="61"/>
        <v/>
      </c>
      <c r="I1306" t="str">
        <f t="shared" si="62"/>
        <v/>
      </c>
    </row>
    <row r="1307" spans="1:9" x14ac:dyDescent="0.45">
      <c r="A1307" s="45" t="str">
        <f t="shared" si="60"/>
        <v/>
      </c>
      <c r="B1307" s="46" t="str">
        <f>IF(顧客!B1305&lt;&gt;"",顧客!B1305,"")</f>
        <v/>
      </c>
      <c r="C1307" s="48" t="str">
        <f>IF(顧客!C1305&lt;&gt;0,顧客!C1305,"")</f>
        <v/>
      </c>
      <c r="D1307" s="47" t="str">
        <f>IF(顧客!E1305&lt;&gt;0,顧客!E1305,"")</f>
        <v/>
      </c>
      <c r="E1307" s="47" t="str">
        <f>IF(顧客!F1305&lt;&gt;0,顧客!F1305,"")</f>
        <v/>
      </c>
      <c r="F1307" s="49" t="str">
        <f>IF(D1307="","",SUMIF(見積D!ナンバーD,$D1307,見積D!見積数D))</f>
        <v/>
      </c>
      <c r="G1307" s="49" t="str">
        <f>IF(D1307="","",SUMIF(実績D!ナンバー13D,$D1307,実績D!見積数13D))</f>
        <v/>
      </c>
      <c r="H1307" s="51" t="str">
        <f t="shared" si="61"/>
        <v/>
      </c>
      <c r="I1307" t="str">
        <f t="shared" si="62"/>
        <v/>
      </c>
    </row>
    <row r="1308" spans="1:9" x14ac:dyDescent="0.45">
      <c r="A1308" s="45" t="str">
        <f t="shared" si="60"/>
        <v/>
      </c>
      <c r="B1308" s="46" t="str">
        <f>IF(顧客!B1306&lt;&gt;"",顧客!B1306,"")</f>
        <v/>
      </c>
      <c r="C1308" s="48" t="str">
        <f>IF(顧客!C1306&lt;&gt;0,顧客!C1306,"")</f>
        <v/>
      </c>
      <c r="D1308" s="47" t="str">
        <f>IF(顧客!E1306&lt;&gt;0,顧客!E1306,"")</f>
        <v/>
      </c>
      <c r="E1308" s="47" t="str">
        <f>IF(顧客!F1306&lt;&gt;0,顧客!F1306,"")</f>
        <v/>
      </c>
      <c r="F1308" s="49" t="str">
        <f>IF(D1308="","",SUMIF(見積D!ナンバーD,$D1308,見積D!見積数D))</f>
        <v/>
      </c>
      <c r="G1308" s="49" t="str">
        <f>IF(D1308="","",SUMIF(実績D!ナンバー13D,$D1308,実績D!見積数13D))</f>
        <v/>
      </c>
      <c r="H1308" s="51" t="str">
        <f t="shared" si="61"/>
        <v/>
      </c>
      <c r="I1308" t="str">
        <f t="shared" si="62"/>
        <v/>
      </c>
    </row>
    <row r="1309" spans="1:9" x14ac:dyDescent="0.45">
      <c r="A1309" s="45" t="str">
        <f t="shared" si="60"/>
        <v/>
      </c>
      <c r="B1309" s="46" t="str">
        <f>IF(顧客!B1307&lt;&gt;"",顧客!B1307,"")</f>
        <v/>
      </c>
      <c r="C1309" s="48" t="str">
        <f>IF(顧客!C1307&lt;&gt;0,顧客!C1307,"")</f>
        <v/>
      </c>
      <c r="D1309" s="47" t="str">
        <f>IF(顧客!E1307&lt;&gt;0,顧客!E1307,"")</f>
        <v/>
      </c>
      <c r="E1309" s="47" t="str">
        <f>IF(顧客!F1307&lt;&gt;0,顧客!F1307,"")</f>
        <v/>
      </c>
      <c r="F1309" s="49" t="str">
        <f>IF(D1309="","",SUMIF(見積D!ナンバーD,$D1309,見積D!見積数D))</f>
        <v/>
      </c>
      <c r="G1309" s="49" t="str">
        <f>IF(D1309="","",SUMIF(実績D!ナンバー13D,$D1309,実績D!見積数13D))</f>
        <v/>
      </c>
      <c r="H1309" s="51" t="str">
        <f t="shared" si="61"/>
        <v/>
      </c>
      <c r="I1309" t="str">
        <f t="shared" si="62"/>
        <v/>
      </c>
    </row>
    <row r="1310" spans="1:9" x14ac:dyDescent="0.45">
      <c r="A1310" s="45" t="str">
        <f t="shared" si="60"/>
        <v/>
      </c>
      <c r="B1310" s="46" t="str">
        <f>IF(顧客!B1308&lt;&gt;"",顧客!B1308,"")</f>
        <v/>
      </c>
      <c r="C1310" s="48" t="str">
        <f>IF(顧客!C1308&lt;&gt;0,顧客!C1308,"")</f>
        <v/>
      </c>
      <c r="D1310" s="47" t="str">
        <f>IF(顧客!E1308&lt;&gt;0,顧客!E1308,"")</f>
        <v/>
      </c>
      <c r="E1310" s="47" t="str">
        <f>IF(顧客!F1308&lt;&gt;0,顧客!F1308,"")</f>
        <v/>
      </c>
      <c r="F1310" s="49" t="str">
        <f>IF(D1310="","",SUMIF(見積D!ナンバーD,$D1310,見積D!見積数D))</f>
        <v/>
      </c>
      <c r="G1310" s="49" t="str">
        <f>IF(D1310="","",SUMIF(実績D!ナンバー13D,$D1310,実績D!見積数13D))</f>
        <v/>
      </c>
      <c r="H1310" s="51" t="str">
        <f t="shared" si="61"/>
        <v/>
      </c>
      <c r="I1310" t="str">
        <f t="shared" si="62"/>
        <v/>
      </c>
    </row>
    <row r="1311" spans="1:9" x14ac:dyDescent="0.45">
      <c r="A1311" s="45" t="str">
        <f t="shared" si="60"/>
        <v/>
      </c>
      <c r="B1311" s="46" t="str">
        <f>IF(顧客!B1309&lt;&gt;"",顧客!B1309,"")</f>
        <v/>
      </c>
      <c r="C1311" s="48" t="str">
        <f>IF(顧客!C1309&lt;&gt;0,顧客!C1309,"")</f>
        <v/>
      </c>
      <c r="D1311" s="47" t="str">
        <f>IF(顧客!E1309&lt;&gt;0,顧客!E1309,"")</f>
        <v/>
      </c>
      <c r="E1311" s="47" t="str">
        <f>IF(顧客!F1309&lt;&gt;0,顧客!F1309,"")</f>
        <v/>
      </c>
      <c r="F1311" s="49" t="str">
        <f>IF(D1311="","",SUMIF(見積D!ナンバーD,$D1311,見積D!見積数D))</f>
        <v/>
      </c>
      <c r="G1311" s="49" t="str">
        <f>IF(D1311="","",SUMIF(実績D!ナンバー13D,$D1311,実績D!見積数13D))</f>
        <v/>
      </c>
      <c r="H1311" s="51" t="str">
        <f t="shared" si="61"/>
        <v/>
      </c>
      <c r="I1311" t="str">
        <f t="shared" si="62"/>
        <v/>
      </c>
    </row>
    <row r="1312" spans="1:9" x14ac:dyDescent="0.45">
      <c r="A1312" s="45" t="str">
        <f t="shared" si="60"/>
        <v/>
      </c>
      <c r="B1312" s="46" t="str">
        <f>IF(顧客!B1310&lt;&gt;"",顧客!B1310,"")</f>
        <v/>
      </c>
      <c r="C1312" s="48" t="str">
        <f>IF(顧客!C1310&lt;&gt;0,顧客!C1310,"")</f>
        <v/>
      </c>
      <c r="D1312" s="47" t="str">
        <f>IF(顧客!E1310&lt;&gt;0,顧客!E1310,"")</f>
        <v/>
      </c>
      <c r="E1312" s="47" t="str">
        <f>IF(顧客!F1310&lt;&gt;0,顧客!F1310,"")</f>
        <v/>
      </c>
      <c r="F1312" s="49" t="str">
        <f>IF(D1312="","",SUMIF(見積D!ナンバーD,$D1312,見積D!見積数D))</f>
        <v/>
      </c>
      <c r="G1312" s="49" t="str">
        <f>IF(D1312="","",SUMIF(実績D!ナンバー13D,$D1312,実績D!見積数13D))</f>
        <v/>
      </c>
      <c r="H1312" s="51" t="str">
        <f t="shared" si="61"/>
        <v/>
      </c>
      <c r="I1312" t="str">
        <f t="shared" si="62"/>
        <v/>
      </c>
    </row>
    <row r="1313" spans="1:9" x14ac:dyDescent="0.45">
      <c r="A1313" s="45" t="str">
        <f t="shared" si="60"/>
        <v/>
      </c>
      <c r="B1313" s="46" t="str">
        <f>IF(顧客!B1311&lt;&gt;"",顧客!B1311,"")</f>
        <v/>
      </c>
      <c r="C1313" s="48" t="str">
        <f>IF(顧客!C1311&lt;&gt;0,顧客!C1311,"")</f>
        <v/>
      </c>
      <c r="D1313" s="47" t="str">
        <f>IF(顧客!E1311&lt;&gt;0,顧客!E1311,"")</f>
        <v/>
      </c>
      <c r="E1313" s="47" t="str">
        <f>IF(顧客!F1311&lt;&gt;0,顧客!F1311,"")</f>
        <v/>
      </c>
      <c r="F1313" s="49" t="str">
        <f>IF(D1313="","",SUMIF(見積D!ナンバーD,$D1313,見積D!見積数D))</f>
        <v/>
      </c>
      <c r="G1313" s="49" t="str">
        <f>IF(D1313="","",SUMIF(実績D!ナンバー13D,$D1313,実績D!見積数13D))</f>
        <v/>
      </c>
      <c r="H1313" s="51" t="str">
        <f t="shared" si="61"/>
        <v/>
      </c>
      <c r="I1313" t="str">
        <f t="shared" si="62"/>
        <v/>
      </c>
    </row>
    <row r="1314" spans="1:9" x14ac:dyDescent="0.45">
      <c r="A1314" s="45" t="str">
        <f t="shared" si="60"/>
        <v/>
      </c>
      <c r="B1314" s="46" t="str">
        <f>IF(顧客!B1312&lt;&gt;"",顧客!B1312,"")</f>
        <v/>
      </c>
      <c r="C1314" s="48" t="str">
        <f>IF(顧客!C1312&lt;&gt;0,顧客!C1312,"")</f>
        <v/>
      </c>
      <c r="D1314" s="47" t="str">
        <f>IF(顧客!E1312&lt;&gt;0,顧客!E1312,"")</f>
        <v/>
      </c>
      <c r="E1314" s="47" t="str">
        <f>IF(顧客!F1312&lt;&gt;0,顧客!F1312,"")</f>
        <v/>
      </c>
      <c r="F1314" s="49" t="str">
        <f>IF(D1314="","",SUMIF(見積D!ナンバーD,$D1314,見積D!見積数D))</f>
        <v/>
      </c>
      <c r="G1314" s="49" t="str">
        <f>IF(D1314="","",SUMIF(実績D!ナンバー13D,$D1314,実績D!見積数13D))</f>
        <v/>
      </c>
      <c r="H1314" s="51" t="str">
        <f t="shared" si="61"/>
        <v/>
      </c>
      <c r="I1314" t="str">
        <f t="shared" si="62"/>
        <v/>
      </c>
    </row>
    <row r="1315" spans="1:9" x14ac:dyDescent="0.45">
      <c r="A1315" s="45" t="str">
        <f t="shared" si="60"/>
        <v/>
      </c>
      <c r="B1315" s="46" t="str">
        <f>IF(顧客!B1313&lt;&gt;"",顧客!B1313,"")</f>
        <v/>
      </c>
      <c r="C1315" s="48" t="str">
        <f>IF(顧客!C1313&lt;&gt;0,顧客!C1313,"")</f>
        <v/>
      </c>
      <c r="D1315" s="47" t="str">
        <f>IF(顧客!E1313&lt;&gt;0,顧客!E1313,"")</f>
        <v/>
      </c>
      <c r="E1315" s="47" t="str">
        <f>IF(顧客!F1313&lt;&gt;0,顧客!F1313,"")</f>
        <v/>
      </c>
      <c r="F1315" s="49" t="str">
        <f>IF(D1315="","",SUMIF(見積D!ナンバーD,$D1315,見積D!見積数D))</f>
        <v/>
      </c>
      <c r="G1315" s="49" t="str">
        <f>IF(D1315="","",SUMIF(実績D!ナンバー13D,$D1315,実績D!見積数13D))</f>
        <v/>
      </c>
      <c r="H1315" s="51" t="str">
        <f t="shared" si="61"/>
        <v/>
      </c>
      <c r="I1315" t="str">
        <f t="shared" si="62"/>
        <v/>
      </c>
    </row>
    <row r="1316" spans="1:9" x14ac:dyDescent="0.45">
      <c r="A1316" s="45" t="str">
        <f t="shared" si="60"/>
        <v/>
      </c>
      <c r="B1316" s="46" t="str">
        <f>IF(顧客!B1314&lt;&gt;"",顧客!B1314,"")</f>
        <v/>
      </c>
      <c r="C1316" s="48" t="str">
        <f>IF(顧客!C1314&lt;&gt;0,顧客!C1314,"")</f>
        <v/>
      </c>
      <c r="D1316" s="47" t="str">
        <f>IF(顧客!E1314&lt;&gt;0,顧客!E1314,"")</f>
        <v/>
      </c>
      <c r="E1316" s="47" t="str">
        <f>IF(顧客!F1314&lt;&gt;0,顧客!F1314,"")</f>
        <v/>
      </c>
      <c r="F1316" s="49" t="str">
        <f>IF(D1316="","",SUMIF(見積D!ナンバーD,$D1316,見積D!見積数D))</f>
        <v/>
      </c>
      <c r="G1316" s="49" t="str">
        <f>IF(D1316="","",SUMIF(実績D!ナンバー13D,$D1316,実績D!見積数13D))</f>
        <v/>
      </c>
      <c r="H1316" s="51" t="str">
        <f t="shared" si="61"/>
        <v/>
      </c>
      <c r="I1316" t="str">
        <f t="shared" si="62"/>
        <v/>
      </c>
    </row>
    <row r="1317" spans="1:9" x14ac:dyDescent="0.45">
      <c r="A1317" s="45" t="str">
        <f t="shared" si="60"/>
        <v/>
      </c>
      <c r="B1317" s="46" t="str">
        <f>IF(顧客!B1315&lt;&gt;"",顧客!B1315,"")</f>
        <v/>
      </c>
      <c r="C1317" s="48" t="str">
        <f>IF(顧客!C1315&lt;&gt;0,顧客!C1315,"")</f>
        <v/>
      </c>
      <c r="D1317" s="47" t="str">
        <f>IF(顧客!E1315&lt;&gt;0,顧客!E1315,"")</f>
        <v/>
      </c>
      <c r="E1317" s="47" t="str">
        <f>IF(顧客!F1315&lt;&gt;0,顧客!F1315,"")</f>
        <v/>
      </c>
      <c r="F1317" s="49" t="str">
        <f>IF(D1317="","",SUMIF(見積D!ナンバーD,$D1317,見積D!見積数D))</f>
        <v/>
      </c>
      <c r="G1317" s="49" t="str">
        <f>IF(D1317="","",SUMIF(実績D!ナンバー13D,$D1317,実績D!見積数13D))</f>
        <v/>
      </c>
      <c r="H1317" s="51" t="str">
        <f t="shared" si="61"/>
        <v/>
      </c>
      <c r="I1317" t="str">
        <f t="shared" si="62"/>
        <v/>
      </c>
    </row>
    <row r="1318" spans="1:9" x14ac:dyDescent="0.45">
      <c r="A1318" s="45" t="str">
        <f t="shared" si="60"/>
        <v/>
      </c>
      <c r="B1318" s="46" t="str">
        <f>IF(顧客!B1316&lt;&gt;"",顧客!B1316,"")</f>
        <v/>
      </c>
      <c r="C1318" s="48" t="str">
        <f>IF(顧客!C1316&lt;&gt;0,顧客!C1316,"")</f>
        <v/>
      </c>
      <c r="D1318" s="47" t="str">
        <f>IF(顧客!E1316&lt;&gt;0,顧客!E1316,"")</f>
        <v/>
      </c>
      <c r="E1318" s="47" t="str">
        <f>IF(顧客!F1316&lt;&gt;0,顧客!F1316,"")</f>
        <v/>
      </c>
      <c r="F1318" s="49" t="str">
        <f>IF(D1318="","",SUMIF(見積D!ナンバーD,$D1318,見積D!見積数D))</f>
        <v/>
      </c>
      <c r="G1318" s="49" t="str">
        <f>IF(D1318="","",SUMIF(実績D!ナンバー13D,$D1318,実績D!見積数13D))</f>
        <v/>
      </c>
      <c r="H1318" s="51" t="str">
        <f t="shared" si="61"/>
        <v/>
      </c>
      <c r="I1318" t="str">
        <f t="shared" si="62"/>
        <v/>
      </c>
    </row>
    <row r="1319" spans="1:9" x14ac:dyDescent="0.45">
      <c r="A1319" s="45" t="str">
        <f t="shared" si="60"/>
        <v/>
      </c>
      <c r="B1319" s="46" t="str">
        <f>IF(顧客!B1317&lt;&gt;"",顧客!B1317,"")</f>
        <v/>
      </c>
      <c r="C1319" s="48" t="str">
        <f>IF(顧客!C1317&lt;&gt;0,顧客!C1317,"")</f>
        <v/>
      </c>
      <c r="D1319" s="47" t="str">
        <f>IF(顧客!E1317&lt;&gt;0,顧客!E1317,"")</f>
        <v/>
      </c>
      <c r="E1319" s="47" t="str">
        <f>IF(顧客!F1317&lt;&gt;0,顧客!F1317,"")</f>
        <v/>
      </c>
      <c r="F1319" s="49" t="str">
        <f>IF(D1319="","",SUMIF(見積D!ナンバーD,$D1319,見積D!見積数D))</f>
        <v/>
      </c>
      <c r="G1319" s="49" t="str">
        <f>IF(D1319="","",SUMIF(実績D!ナンバー13D,$D1319,実績D!見積数13D))</f>
        <v/>
      </c>
      <c r="H1319" s="51" t="str">
        <f t="shared" si="61"/>
        <v/>
      </c>
      <c r="I1319" t="str">
        <f t="shared" si="62"/>
        <v/>
      </c>
    </row>
    <row r="1320" spans="1:9" x14ac:dyDescent="0.45">
      <c r="A1320" s="45" t="str">
        <f t="shared" si="60"/>
        <v/>
      </c>
      <c r="B1320" s="46" t="str">
        <f>IF(顧客!B1318&lt;&gt;"",顧客!B1318,"")</f>
        <v/>
      </c>
      <c r="C1320" s="48" t="str">
        <f>IF(顧客!C1318&lt;&gt;0,顧客!C1318,"")</f>
        <v/>
      </c>
      <c r="D1320" s="47" t="str">
        <f>IF(顧客!E1318&lt;&gt;0,顧客!E1318,"")</f>
        <v/>
      </c>
      <c r="E1320" s="47" t="str">
        <f>IF(顧客!F1318&lt;&gt;0,顧客!F1318,"")</f>
        <v/>
      </c>
      <c r="F1320" s="49" t="str">
        <f>IF(D1320="","",SUMIF(見積D!ナンバーD,$D1320,見積D!見積数D))</f>
        <v/>
      </c>
      <c r="G1320" s="49" t="str">
        <f>IF(D1320="","",SUMIF(実績D!ナンバー13D,$D1320,実績D!見積数13D))</f>
        <v/>
      </c>
      <c r="H1320" s="51" t="str">
        <f t="shared" si="61"/>
        <v/>
      </c>
      <c r="I1320" t="str">
        <f t="shared" si="62"/>
        <v/>
      </c>
    </row>
    <row r="1321" spans="1:9" x14ac:dyDescent="0.45">
      <c r="A1321" s="45" t="str">
        <f t="shared" ref="A1321:A1384" si="63">IF(C1321="","",A1320+1)</f>
        <v/>
      </c>
      <c r="B1321" s="46" t="str">
        <f>IF(顧客!B1319&lt;&gt;"",顧客!B1319,"")</f>
        <v/>
      </c>
      <c r="C1321" s="48" t="str">
        <f>IF(顧客!C1319&lt;&gt;0,顧客!C1319,"")</f>
        <v/>
      </c>
      <c r="D1321" s="47" t="str">
        <f>IF(顧客!E1319&lt;&gt;0,顧客!E1319,"")</f>
        <v/>
      </c>
      <c r="E1321" s="47" t="str">
        <f>IF(顧客!F1319&lt;&gt;0,顧客!F1319,"")</f>
        <v/>
      </c>
      <c r="F1321" s="49" t="str">
        <f>IF(D1321="","",SUMIF(見積D!ナンバーD,$D1321,見積D!見積数D))</f>
        <v/>
      </c>
      <c r="G1321" s="49" t="str">
        <f>IF(D1321="","",SUMIF(実績D!ナンバー13D,$D1321,実績D!見積数13D))</f>
        <v/>
      </c>
      <c r="H1321" s="51" t="str">
        <f t="shared" ref="H1321:H1384" si="64">IF(F1321="","",IF(F1321=0,"c",IF(G1321&gt;0,I1321,"b")))</f>
        <v/>
      </c>
      <c r="I1321" t="str">
        <f t="shared" si="62"/>
        <v/>
      </c>
    </row>
    <row r="1322" spans="1:9" x14ac:dyDescent="0.45">
      <c r="A1322" s="45" t="str">
        <f t="shared" si="63"/>
        <v/>
      </c>
      <c r="B1322" s="46" t="str">
        <f>IF(顧客!B1320&lt;&gt;"",顧客!B1320,"")</f>
        <v/>
      </c>
      <c r="C1322" s="48" t="str">
        <f>IF(顧客!C1320&lt;&gt;0,顧客!C1320,"")</f>
        <v/>
      </c>
      <c r="D1322" s="47" t="str">
        <f>IF(顧客!E1320&lt;&gt;0,顧客!E1320,"")</f>
        <v/>
      </c>
      <c r="E1322" s="47" t="str">
        <f>IF(顧客!F1320&lt;&gt;0,顧客!F1320,"")</f>
        <v/>
      </c>
      <c r="F1322" s="49" t="str">
        <f>IF(D1322="","",SUMIF(見積D!ナンバーD,$D1322,見積D!見積数D))</f>
        <v/>
      </c>
      <c r="G1322" s="49" t="str">
        <f>IF(D1322="","",SUMIF(実績D!ナンバー13D,$D1322,実績D!見積数13D))</f>
        <v/>
      </c>
      <c r="H1322" s="51" t="str">
        <f t="shared" si="64"/>
        <v/>
      </c>
      <c r="I1322" t="str">
        <f t="shared" si="62"/>
        <v/>
      </c>
    </row>
    <row r="1323" spans="1:9" x14ac:dyDescent="0.45">
      <c r="A1323" s="45" t="str">
        <f t="shared" si="63"/>
        <v/>
      </c>
      <c r="B1323" s="46" t="str">
        <f>IF(顧客!B1321&lt;&gt;"",顧客!B1321,"")</f>
        <v/>
      </c>
      <c r="C1323" s="48" t="str">
        <f>IF(顧客!C1321&lt;&gt;0,顧客!C1321,"")</f>
        <v/>
      </c>
      <c r="D1323" s="47" t="str">
        <f>IF(顧客!E1321&lt;&gt;0,顧客!E1321,"")</f>
        <v/>
      </c>
      <c r="E1323" s="47" t="str">
        <f>IF(顧客!F1321&lt;&gt;0,顧客!F1321,"")</f>
        <v/>
      </c>
      <c r="F1323" s="49" t="str">
        <f>IF(D1323="","",SUMIF(見積D!ナンバーD,$D1323,見積D!見積数D))</f>
        <v/>
      </c>
      <c r="G1323" s="49" t="str">
        <f>IF(D1323="","",SUMIF(実績D!ナンバー13D,$D1323,実績D!見積数13D))</f>
        <v/>
      </c>
      <c r="H1323" s="51" t="str">
        <f t="shared" si="64"/>
        <v/>
      </c>
      <c r="I1323" t="str">
        <f t="shared" si="62"/>
        <v/>
      </c>
    </row>
    <row r="1324" spans="1:9" x14ac:dyDescent="0.45">
      <c r="A1324" s="45" t="str">
        <f t="shared" si="63"/>
        <v/>
      </c>
      <c r="B1324" s="46" t="str">
        <f>IF(顧客!B1322&lt;&gt;"",顧客!B1322,"")</f>
        <v/>
      </c>
      <c r="C1324" s="48" t="str">
        <f>IF(顧客!C1322&lt;&gt;0,顧客!C1322,"")</f>
        <v/>
      </c>
      <c r="D1324" s="47" t="str">
        <f>IF(顧客!E1322&lt;&gt;0,顧客!E1322,"")</f>
        <v/>
      </c>
      <c r="E1324" s="47" t="str">
        <f>IF(顧客!F1322&lt;&gt;0,顧客!F1322,"")</f>
        <v/>
      </c>
      <c r="F1324" s="49" t="str">
        <f>IF(D1324="","",SUMIF(見積D!ナンバーD,$D1324,見積D!見積数D))</f>
        <v/>
      </c>
      <c r="G1324" s="49" t="str">
        <f>IF(D1324="","",SUMIF(実績D!ナンバー13D,$D1324,実績D!見積数13D))</f>
        <v/>
      </c>
      <c r="H1324" s="51" t="str">
        <f t="shared" si="64"/>
        <v/>
      </c>
      <c r="I1324" t="str">
        <f t="shared" si="62"/>
        <v/>
      </c>
    </row>
    <row r="1325" spans="1:9" x14ac:dyDescent="0.45">
      <c r="A1325" s="45" t="str">
        <f t="shared" si="63"/>
        <v/>
      </c>
      <c r="B1325" s="46" t="str">
        <f>IF(顧客!B1323&lt;&gt;"",顧客!B1323,"")</f>
        <v/>
      </c>
      <c r="C1325" s="48" t="str">
        <f>IF(顧客!C1323&lt;&gt;0,顧客!C1323,"")</f>
        <v/>
      </c>
      <c r="D1325" s="47" t="str">
        <f>IF(顧客!E1323&lt;&gt;0,顧客!E1323,"")</f>
        <v/>
      </c>
      <c r="E1325" s="47" t="str">
        <f>IF(顧客!F1323&lt;&gt;0,顧客!F1323,"")</f>
        <v/>
      </c>
      <c r="F1325" s="49" t="str">
        <f>IF(D1325="","",SUMIF(見積D!ナンバーD,$D1325,見積D!見積数D))</f>
        <v/>
      </c>
      <c r="G1325" s="49" t="str">
        <f>IF(D1325="","",SUMIF(実績D!ナンバー13D,$D1325,実績D!見積数13D))</f>
        <v/>
      </c>
      <c r="H1325" s="51" t="str">
        <f t="shared" si="64"/>
        <v/>
      </c>
      <c r="I1325" t="str">
        <f t="shared" si="62"/>
        <v/>
      </c>
    </row>
    <row r="1326" spans="1:9" x14ac:dyDescent="0.45">
      <c r="A1326" s="45" t="str">
        <f t="shared" si="63"/>
        <v/>
      </c>
      <c r="B1326" s="46" t="str">
        <f>IF(顧客!B1324&lt;&gt;"",顧客!B1324,"")</f>
        <v/>
      </c>
      <c r="C1326" s="48" t="str">
        <f>IF(顧客!C1324&lt;&gt;0,顧客!C1324,"")</f>
        <v/>
      </c>
      <c r="D1326" s="47" t="str">
        <f>IF(顧客!E1324&lt;&gt;0,顧客!E1324,"")</f>
        <v/>
      </c>
      <c r="E1326" s="47" t="str">
        <f>IF(顧客!F1324&lt;&gt;0,顧客!F1324,"")</f>
        <v/>
      </c>
      <c r="F1326" s="49" t="str">
        <f>IF(D1326="","",SUMIF(見積D!ナンバーD,$D1326,見積D!見積数D))</f>
        <v/>
      </c>
      <c r="G1326" s="49" t="str">
        <f>IF(D1326="","",SUMIF(実績D!ナンバー13D,$D1326,実績D!見積数13D))</f>
        <v/>
      </c>
      <c r="H1326" s="51" t="str">
        <f t="shared" si="64"/>
        <v/>
      </c>
      <c r="I1326" t="str">
        <f t="shared" si="62"/>
        <v/>
      </c>
    </row>
    <row r="1327" spans="1:9" x14ac:dyDescent="0.45">
      <c r="A1327" s="45" t="str">
        <f t="shared" si="63"/>
        <v/>
      </c>
      <c r="B1327" s="46" t="str">
        <f>IF(顧客!B1325&lt;&gt;"",顧客!B1325,"")</f>
        <v/>
      </c>
      <c r="C1327" s="48" t="str">
        <f>IF(顧客!C1325&lt;&gt;0,顧客!C1325,"")</f>
        <v/>
      </c>
      <c r="D1327" s="47" t="str">
        <f>IF(顧客!E1325&lt;&gt;0,顧客!E1325,"")</f>
        <v/>
      </c>
      <c r="E1327" s="47" t="str">
        <f>IF(顧客!F1325&lt;&gt;0,顧客!F1325,"")</f>
        <v/>
      </c>
      <c r="F1327" s="49" t="str">
        <f>IF(D1327="","",SUMIF(見積D!ナンバーD,$D1327,見積D!見積数D))</f>
        <v/>
      </c>
      <c r="G1327" s="49" t="str">
        <f>IF(D1327="","",SUMIF(実績D!ナンバー13D,$D1327,実績D!見積数13D))</f>
        <v/>
      </c>
      <c r="H1327" s="51" t="str">
        <f t="shared" si="64"/>
        <v/>
      </c>
      <c r="I1327" t="str">
        <f t="shared" si="62"/>
        <v/>
      </c>
    </row>
    <row r="1328" spans="1:9" x14ac:dyDescent="0.45">
      <c r="A1328" s="45" t="str">
        <f t="shared" si="63"/>
        <v/>
      </c>
      <c r="B1328" s="46" t="str">
        <f>IF(顧客!B1326&lt;&gt;"",顧客!B1326,"")</f>
        <v/>
      </c>
      <c r="C1328" s="48" t="str">
        <f>IF(顧客!C1326&lt;&gt;0,顧客!C1326,"")</f>
        <v/>
      </c>
      <c r="D1328" s="47" t="str">
        <f>IF(顧客!E1326&lt;&gt;0,顧客!E1326,"")</f>
        <v/>
      </c>
      <c r="E1328" s="47" t="str">
        <f>IF(顧客!F1326&lt;&gt;0,顧客!F1326,"")</f>
        <v/>
      </c>
      <c r="F1328" s="49" t="str">
        <f>IF(D1328="","",SUMIF(見積D!ナンバーD,$D1328,見積D!見積数D))</f>
        <v/>
      </c>
      <c r="G1328" s="49" t="str">
        <f>IF(D1328="","",SUMIF(実績D!ナンバー13D,$D1328,実績D!見積数13D))</f>
        <v/>
      </c>
      <c r="H1328" s="51" t="str">
        <f t="shared" si="64"/>
        <v/>
      </c>
      <c r="I1328" t="str">
        <f t="shared" si="62"/>
        <v/>
      </c>
    </row>
    <row r="1329" spans="1:9" x14ac:dyDescent="0.45">
      <c r="A1329" s="45" t="str">
        <f t="shared" si="63"/>
        <v/>
      </c>
      <c r="B1329" s="46" t="str">
        <f>IF(顧客!B1327&lt;&gt;"",顧客!B1327,"")</f>
        <v/>
      </c>
      <c r="C1329" s="48" t="str">
        <f>IF(顧客!C1327&lt;&gt;0,顧客!C1327,"")</f>
        <v/>
      </c>
      <c r="D1329" s="47" t="str">
        <f>IF(顧客!E1327&lt;&gt;0,顧客!E1327,"")</f>
        <v/>
      </c>
      <c r="E1329" s="47" t="str">
        <f>IF(顧客!F1327&lt;&gt;0,顧客!F1327,"")</f>
        <v/>
      </c>
      <c r="F1329" s="49" t="str">
        <f>IF(D1329="","",SUMIF(見積D!ナンバーD,$D1329,見積D!見積数D))</f>
        <v/>
      </c>
      <c r="G1329" s="49" t="str">
        <f>IF(D1329="","",SUMIF(実績D!ナンバー13D,$D1329,実績D!見積数13D))</f>
        <v/>
      </c>
      <c r="H1329" s="51" t="str">
        <f t="shared" si="64"/>
        <v/>
      </c>
      <c r="I1329" t="str">
        <f t="shared" si="62"/>
        <v/>
      </c>
    </row>
    <row r="1330" spans="1:9" x14ac:dyDescent="0.45">
      <c r="A1330" s="45" t="str">
        <f t="shared" si="63"/>
        <v/>
      </c>
      <c r="B1330" s="46" t="str">
        <f>IF(顧客!B1328&lt;&gt;"",顧客!B1328,"")</f>
        <v/>
      </c>
      <c r="C1330" s="48" t="str">
        <f>IF(顧客!C1328&lt;&gt;0,顧客!C1328,"")</f>
        <v/>
      </c>
      <c r="D1330" s="47" t="str">
        <f>IF(顧客!E1328&lt;&gt;0,顧客!E1328,"")</f>
        <v/>
      </c>
      <c r="E1330" s="47" t="str">
        <f>IF(顧客!F1328&lt;&gt;0,顧客!F1328,"")</f>
        <v/>
      </c>
      <c r="F1330" s="49" t="str">
        <f>IF(D1330="","",SUMIF(見積D!ナンバーD,$D1330,見積D!見積数D))</f>
        <v/>
      </c>
      <c r="G1330" s="49" t="str">
        <f>IF(D1330="","",SUMIF(実績D!ナンバー13D,$D1330,実績D!見積数13D))</f>
        <v/>
      </c>
      <c r="H1330" s="51" t="str">
        <f t="shared" si="64"/>
        <v/>
      </c>
      <c r="I1330" t="str">
        <f t="shared" si="62"/>
        <v/>
      </c>
    </row>
    <row r="1331" spans="1:9" x14ac:dyDescent="0.45">
      <c r="A1331" s="45" t="str">
        <f t="shared" si="63"/>
        <v/>
      </c>
      <c r="B1331" s="46" t="str">
        <f>IF(顧客!B1329&lt;&gt;"",顧客!B1329,"")</f>
        <v/>
      </c>
      <c r="C1331" s="48" t="str">
        <f>IF(顧客!C1329&lt;&gt;0,顧客!C1329,"")</f>
        <v/>
      </c>
      <c r="D1331" s="47" t="str">
        <f>IF(顧客!E1329&lt;&gt;0,顧客!E1329,"")</f>
        <v/>
      </c>
      <c r="E1331" s="47" t="str">
        <f>IF(顧客!F1329&lt;&gt;0,顧客!F1329,"")</f>
        <v/>
      </c>
      <c r="F1331" s="49" t="str">
        <f>IF(D1331="","",SUMIF(見積D!ナンバーD,$D1331,見積D!見積数D))</f>
        <v/>
      </c>
      <c r="G1331" s="49" t="str">
        <f>IF(D1331="","",SUMIF(実績D!ナンバー13D,$D1331,実績D!見積数13D))</f>
        <v/>
      </c>
      <c r="H1331" s="51" t="str">
        <f t="shared" si="64"/>
        <v/>
      </c>
      <c r="I1331" t="str">
        <f t="shared" si="62"/>
        <v/>
      </c>
    </row>
    <row r="1332" spans="1:9" x14ac:dyDescent="0.45">
      <c r="A1332" s="45" t="str">
        <f t="shared" si="63"/>
        <v/>
      </c>
      <c r="B1332" s="46" t="str">
        <f>IF(顧客!B1330&lt;&gt;"",顧客!B1330,"")</f>
        <v/>
      </c>
      <c r="C1332" s="48" t="str">
        <f>IF(顧客!C1330&lt;&gt;0,顧客!C1330,"")</f>
        <v/>
      </c>
      <c r="D1332" s="47" t="str">
        <f>IF(顧客!E1330&lt;&gt;0,顧客!E1330,"")</f>
        <v/>
      </c>
      <c r="E1332" s="47" t="str">
        <f>IF(顧客!F1330&lt;&gt;0,顧客!F1330,"")</f>
        <v/>
      </c>
      <c r="F1332" s="49" t="str">
        <f>IF(D1332="","",SUMIF(見積D!ナンバーD,$D1332,見積D!見積数D))</f>
        <v/>
      </c>
      <c r="G1332" s="49" t="str">
        <f>IF(D1332="","",SUMIF(実績D!ナンバー13D,$D1332,実績D!見積数13D))</f>
        <v/>
      </c>
      <c r="H1332" s="51" t="str">
        <f t="shared" si="64"/>
        <v/>
      </c>
      <c r="I1332" t="str">
        <f t="shared" si="62"/>
        <v/>
      </c>
    </row>
    <row r="1333" spans="1:9" x14ac:dyDescent="0.45">
      <c r="A1333" s="45" t="str">
        <f t="shared" si="63"/>
        <v/>
      </c>
      <c r="B1333" s="46" t="str">
        <f>IF(顧客!B1331&lt;&gt;"",顧客!B1331,"")</f>
        <v/>
      </c>
      <c r="C1333" s="48" t="str">
        <f>IF(顧客!C1331&lt;&gt;0,顧客!C1331,"")</f>
        <v/>
      </c>
      <c r="D1333" s="47" t="str">
        <f>IF(顧客!E1331&lt;&gt;0,顧客!E1331,"")</f>
        <v/>
      </c>
      <c r="E1333" s="47" t="str">
        <f>IF(顧客!F1331&lt;&gt;0,顧客!F1331,"")</f>
        <v/>
      </c>
      <c r="F1333" s="49" t="str">
        <f>IF(D1333="","",SUMIF(見積D!ナンバーD,$D1333,見積D!見積数D))</f>
        <v/>
      </c>
      <c r="G1333" s="49" t="str">
        <f>IF(D1333="","",SUMIF(実績D!ナンバー13D,$D1333,実績D!見積数13D))</f>
        <v/>
      </c>
      <c r="H1333" s="51" t="str">
        <f t="shared" si="64"/>
        <v/>
      </c>
      <c r="I1333" t="str">
        <f t="shared" si="62"/>
        <v/>
      </c>
    </row>
    <row r="1334" spans="1:9" x14ac:dyDescent="0.45">
      <c r="A1334" s="45" t="str">
        <f t="shared" si="63"/>
        <v/>
      </c>
      <c r="B1334" s="46" t="str">
        <f>IF(顧客!B1332&lt;&gt;"",顧客!B1332,"")</f>
        <v/>
      </c>
      <c r="C1334" s="48" t="str">
        <f>IF(顧客!C1332&lt;&gt;0,顧客!C1332,"")</f>
        <v/>
      </c>
      <c r="D1334" s="47" t="str">
        <f>IF(顧客!E1332&lt;&gt;0,顧客!E1332,"")</f>
        <v/>
      </c>
      <c r="E1334" s="47" t="str">
        <f>IF(顧客!F1332&lt;&gt;0,顧客!F1332,"")</f>
        <v/>
      </c>
      <c r="F1334" s="49" t="str">
        <f>IF(D1334="","",SUMIF(見積D!ナンバーD,$D1334,見積D!見積数D))</f>
        <v/>
      </c>
      <c r="G1334" s="49" t="str">
        <f>IF(D1334="","",SUMIF(実績D!ナンバー13D,$D1334,実績D!見積数13D))</f>
        <v/>
      </c>
      <c r="H1334" s="51" t="str">
        <f t="shared" si="64"/>
        <v/>
      </c>
      <c r="I1334" t="str">
        <f t="shared" si="62"/>
        <v/>
      </c>
    </row>
    <row r="1335" spans="1:9" x14ac:dyDescent="0.45">
      <c r="A1335" s="45" t="str">
        <f t="shared" si="63"/>
        <v/>
      </c>
      <c r="B1335" s="46" t="str">
        <f>IF(顧客!B1333&lt;&gt;"",顧客!B1333,"")</f>
        <v/>
      </c>
      <c r="C1335" s="48" t="str">
        <f>IF(顧客!C1333&lt;&gt;0,顧客!C1333,"")</f>
        <v/>
      </c>
      <c r="D1335" s="47" t="str">
        <f>IF(顧客!E1333&lt;&gt;0,顧客!E1333,"")</f>
        <v/>
      </c>
      <c r="E1335" s="47" t="str">
        <f>IF(顧客!F1333&lt;&gt;0,顧客!F1333,"")</f>
        <v/>
      </c>
      <c r="F1335" s="49" t="str">
        <f>IF(D1335="","",SUMIF(見積D!ナンバーD,$D1335,見積D!見積数D))</f>
        <v/>
      </c>
      <c r="G1335" s="49" t="str">
        <f>IF(D1335="","",SUMIF(実績D!ナンバー13D,$D1335,実績D!見積数13D))</f>
        <v/>
      </c>
      <c r="H1335" s="51" t="str">
        <f t="shared" si="64"/>
        <v/>
      </c>
      <c r="I1335" t="str">
        <f t="shared" si="62"/>
        <v/>
      </c>
    </row>
    <row r="1336" spans="1:9" x14ac:dyDescent="0.45">
      <c r="A1336" s="45" t="str">
        <f t="shared" si="63"/>
        <v/>
      </c>
      <c r="B1336" s="46" t="str">
        <f>IF(顧客!B1334&lt;&gt;"",顧客!B1334,"")</f>
        <v/>
      </c>
      <c r="C1336" s="48" t="str">
        <f>IF(顧客!C1334&lt;&gt;0,顧客!C1334,"")</f>
        <v/>
      </c>
      <c r="D1336" s="47" t="str">
        <f>IF(顧客!E1334&lt;&gt;0,顧客!E1334,"")</f>
        <v/>
      </c>
      <c r="E1336" s="47" t="str">
        <f>IF(顧客!F1334&lt;&gt;0,顧客!F1334,"")</f>
        <v/>
      </c>
      <c r="F1336" s="49" t="str">
        <f>IF(D1336="","",SUMIF(見積D!ナンバーD,$D1336,見積D!見積数D))</f>
        <v/>
      </c>
      <c r="G1336" s="49" t="str">
        <f>IF(D1336="","",SUMIF(実績D!ナンバー13D,$D1336,実績D!見積数13D))</f>
        <v/>
      </c>
      <c r="H1336" s="51" t="str">
        <f t="shared" si="64"/>
        <v/>
      </c>
      <c r="I1336" t="str">
        <f t="shared" si="62"/>
        <v/>
      </c>
    </row>
    <row r="1337" spans="1:9" x14ac:dyDescent="0.45">
      <c r="A1337" s="45" t="str">
        <f t="shared" si="63"/>
        <v/>
      </c>
      <c r="B1337" s="46" t="str">
        <f>IF(顧客!B1335&lt;&gt;"",顧客!B1335,"")</f>
        <v/>
      </c>
      <c r="C1337" s="48" t="str">
        <f>IF(顧客!C1335&lt;&gt;0,顧客!C1335,"")</f>
        <v/>
      </c>
      <c r="D1337" s="47" t="str">
        <f>IF(顧客!E1335&lt;&gt;0,顧客!E1335,"")</f>
        <v/>
      </c>
      <c r="E1337" s="47" t="str">
        <f>IF(顧客!F1335&lt;&gt;0,顧客!F1335,"")</f>
        <v/>
      </c>
      <c r="F1337" s="49" t="str">
        <f>IF(D1337="","",SUMIF(見積D!ナンバーD,$D1337,見積D!見積数D))</f>
        <v/>
      </c>
      <c r="G1337" s="49" t="str">
        <f>IF(D1337="","",SUMIF(実績D!ナンバー13D,$D1337,実績D!見積数13D))</f>
        <v/>
      </c>
      <c r="H1337" s="51" t="str">
        <f t="shared" si="64"/>
        <v/>
      </c>
      <c r="I1337" t="str">
        <f t="shared" si="62"/>
        <v/>
      </c>
    </row>
    <row r="1338" spans="1:9" x14ac:dyDescent="0.45">
      <c r="A1338" s="45" t="str">
        <f t="shared" si="63"/>
        <v/>
      </c>
      <c r="B1338" s="46" t="str">
        <f>IF(顧客!B1336&lt;&gt;"",顧客!B1336,"")</f>
        <v/>
      </c>
      <c r="C1338" s="48" t="str">
        <f>IF(顧客!C1336&lt;&gt;0,顧客!C1336,"")</f>
        <v/>
      </c>
      <c r="D1338" s="47" t="str">
        <f>IF(顧客!E1336&lt;&gt;0,顧客!E1336,"")</f>
        <v/>
      </c>
      <c r="E1338" s="47" t="str">
        <f>IF(顧客!F1336&lt;&gt;0,顧客!F1336,"")</f>
        <v/>
      </c>
      <c r="F1338" s="49" t="str">
        <f>IF(D1338="","",SUMIF(見積D!ナンバーD,$D1338,見積D!見積数D))</f>
        <v/>
      </c>
      <c r="G1338" s="49" t="str">
        <f>IF(D1338="","",SUMIF(実績D!ナンバー13D,$D1338,実績D!見積数13D))</f>
        <v/>
      </c>
      <c r="H1338" s="51" t="str">
        <f t="shared" si="64"/>
        <v/>
      </c>
      <c r="I1338" t="str">
        <f t="shared" si="62"/>
        <v/>
      </c>
    </row>
    <row r="1339" spans="1:9" x14ac:dyDescent="0.45">
      <c r="A1339" s="45" t="str">
        <f t="shared" si="63"/>
        <v/>
      </c>
      <c r="B1339" s="46" t="str">
        <f>IF(顧客!B1337&lt;&gt;"",顧客!B1337,"")</f>
        <v/>
      </c>
      <c r="C1339" s="48" t="str">
        <f>IF(顧客!C1337&lt;&gt;0,顧客!C1337,"")</f>
        <v/>
      </c>
      <c r="D1339" s="47" t="str">
        <f>IF(顧客!E1337&lt;&gt;0,顧客!E1337,"")</f>
        <v/>
      </c>
      <c r="E1339" s="47" t="str">
        <f>IF(顧客!F1337&lt;&gt;0,顧客!F1337,"")</f>
        <v/>
      </c>
      <c r="F1339" s="49" t="str">
        <f>IF(D1339="","",SUMIF(見積D!ナンバーD,$D1339,見積D!見積数D))</f>
        <v/>
      </c>
      <c r="G1339" s="49" t="str">
        <f>IF(D1339="","",SUMIF(実績D!ナンバー13D,$D1339,実績D!見積数13D))</f>
        <v/>
      </c>
      <c r="H1339" s="51" t="str">
        <f t="shared" si="64"/>
        <v/>
      </c>
      <c r="I1339" t="str">
        <f t="shared" si="62"/>
        <v/>
      </c>
    </row>
    <row r="1340" spans="1:9" x14ac:dyDescent="0.45">
      <c r="A1340" s="45" t="str">
        <f t="shared" si="63"/>
        <v/>
      </c>
      <c r="B1340" s="46" t="str">
        <f>IF(顧客!B1338&lt;&gt;"",顧客!B1338,"")</f>
        <v/>
      </c>
      <c r="C1340" s="48" t="str">
        <f>IF(顧客!C1338&lt;&gt;0,顧客!C1338,"")</f>
        <v/>
      </c>
      <c r="D1340" s="47" t="str">
        <f>IF(顧客!E1338&lt;&gt;0,顧客!E1338,"")</f>
        <v/>
      </c>
      <c r="E1340" s="47" t="str">
        <f>IF(顧客!F1338&lt;&gt;0,顧客!F1338,"")</f>
        <v/>
      </c>
      <c r="F1340" s="49" t="str">
        <f>IF(D1340="","",SUMIF(見積D!ナンバーD,$D1340,見積D!見積数D))</f>
        <v/>
      </c>
      <c r="G1340" s="49" t="str">
        <f>IF(D1340="","",SUMIF(実績D!ナンバー13D,$D1340,実績D!見積数13D))</f>
        <v/>
      </c>
      <c r="H1340" s="51" t="str">
        <f t="shared" si="64"/>
        <v/>
      </c>
      <c r="I1340" t="str">
        <f t="shared" si="62"/>
        <v/>
      </c>
    </row>
    <row r="1341" spans="1:9" x14ac:dyDescent="0.45">
      <c r="A1341" s="45" t="str">
        <f t="shared" si="63"/>
        <v/>
      </c>
      <c r="B1341" s="46" t="str">
        <f>IF(顧客!B1339&lt;&gt;"",顧客!B1339,"")</f>
        <v/>
      </c>
      <c r="C1341" s="48" t="str">
        <f>IF(顧客!C1339&lt;&gt;0,顧客!C1339,"")</f>
        <v/>
      </c>
      <c r="D1341" s="47" t="str">
        <f>IF(顧客!E1339&lt;&gt;0,顧客!E1339,"")</f>
        <v/>
      </c>
      <c r="E1341" s="47" t="str">
        <f>IF(顧客!F1339&lt;&gt;0,顧客!F1339,"")</f>
        <v/>
      </c>
      <c r="F1341" s="49" t="str">
        <f>IF(D1341="","",SUMIF(見積D!ナンバーD,$D1341,見積D!見積数D))</f>
        <v/>
      </c>
      <c r="G1341" s="49" t="str">
        <f>IF(D1341="","",SUMIF(実績D!ナンバー13D,$D1341,実績D!見積数13D))</f>
        <v/>
      </c>
      <c r="H1341" s="51" t="str">
        <f t="shared" si="64"/>
        <v/>
      </c>
      <c r="I1341" t="str">
        <f t="shared" si="62"/>
        <v/>
      </c>
    </row>
    <row r="1342" spans="1:9" x14ac:dyDescent="0.45">
      <c r="A1342" s="45" t="str">
        <f t="shared" si="63"/>
        <v/>
      </c>
      <c r="B1342" s="46" t="str">
        <f>IF(顧客!B1340&lt;&gt;"",顧客!B1340,"")</f>
        <v/>
      </c>
      <c r="C1342" s="48" t="str">
        <f>IF(顧客!C1340&lt;&gt;0,顧客!C1340,"")</f>
        <v/>
      </c>
      <c r="D1342" s="47" t="str">
        <f>IF(顧客!E1340&lt;&gt;0,顧客!E1340,"")</f>
        <v/>
      </c>
      <c r="E1342" s="47" t="str">
        <f>IF(顧客!F1340&lt;&gt;0,顧客!F1340,"")</f>
        <v/>
      </c>
      <c r="F1342" s="49" t="str">
        <f>IF(D1342="","",SUMIF(見積D!ナンバーD,$D1342,見積D!見積数D))</f>
        <v/>
      </c>
      <c r="G1342" s="49" t="str">
        <f>IF(D1342="","",SUMIF(実績D!ナンバー13D,$D1342,実績D!見積数13D))</f>
        <v/>
      </c>
      <c r="H1342" s="51" t="str">
        <f t="shared" si="64"/>
        <v/>
      </c>
      <c r="I1342" t="str">
        <f t="shared" si="62"/>
        <v/>
      </c>
    </row>
    <row r="1343" spans="1:9" x14ac:dyDescent="0.45">
      <c r="A1343" s="45" t="str">
        <f t="shared" si="63"/>
        <v/>
      </c>
      <c r="B1343" s="46" t="str">
        <f>IF(顧客!B1341&lt;&gt;"",顧客!B1341,"")</f>
        <v/>
      </c>
      <c r="C1343" s="48" t="str">
        <f>IF(顧客!C1341&lt;&gt;0,顧客!C1341,"")</f>
        <v/>
      </c>
      <c r="D1343" s="47" t="str">
        <f>IF(顧客!E1341&lt;&gt;0,顧客!E1341,"")</f>
        <v/>
      </c>
      <c r="E1343" s="47" t="str">
        <f>IF(顧客!F1341&lt;&gt;0,顧客!F1341,"")</f>
        <v/>
      </c>
      <c r="F1343" s="49" t="str">
        <f>IF(D1343="","",SUMIF(見積D!ナンバーD,$D1343,見積D!見積数D))</f>
        <v/>
      </c>
      <c r="G1343" s="49" t="str">
        <f>IF(D1343="","",SUMIF(実績D!ナンバー13D,$D1343,実績D!見積数13D))</f>
        <v/>
      </c>
      <c r="H1343" s="51" t="str">
        <f t="shared" si="64"/>
        <v/>
      </c>
      <c r="I1343" t="str">
        <f t="shared" si="62"/>
        <v/>
      </c>
    </row>
    <row r="1344" spans="1:9" x14ac:dyDescent="0.45">
      <c r="A1344" s="45" t="str">
        <f t="shared" si="63"/>
        <v/>
      </c>
      <c r="B1344" s="46" t="str">
        <f>IF(顧客!B1342&lt;&gt;"",顧客!B1342,"")</f>
        <v/>
      </c>
      <c r="C1344" s="48" t="str">
        <f>IF(顧客!C1342&lt;&gt;0,顧客!C1342,"")</f>
        <v/>
      </c>
      <c r="D1344" s="47" t="str">
        <f>IF(顧客!E1342&lt;&gt;0,顧客!E1342,"")</f>
        <v/>
      </c>
      <c r="E1344" s="47" t="str">
        <f>IF(顧客!F1342&lt;&gt;0,顧客!F1342,"")</f>
        <v/>
      </c>
      <c r="F1344" s="49" t="str">
        <f>IF(D1344="","",SUMIF(見積D!ナンバーD,$D1344,見積D!見積数D))</f>
        <v/>
      </c>
      <c r="G1344" s="49" t="str">
        <f>IF(D1344="","",SUMIF(実績D!ナンバー13D,$D1344,実績D!見積数13D))</f>
        <v/>
      </c>
      <c r="H1344" s="51" t="str">
        <f t="shared" si="64"/>
        <v/>
      </c>
      <c r="I1344" t="str">
        <f t="shared" si="62"/>
        <v/>
      </c>
    </row>
    <row r="1345" spans="1:9" x14ac:dyDescent="0.45">
      <c r="A1345" s="45" t="str">
        <f t="shared" si="63"/>
        <v/>
      </c>
      <c r="B1345" s="46" t="str">
        <f>IF(顧客!B1343&lt;&gt;"",顧客!B1343,"")</f>
        <v/>
      </c>
      <c r="C1345" s="48" t="str">
        <f>IF(顧客!C1343&lt;&gt;0,顧客!C1343,"")</f>
        <v/>
      </c>
      <c r="D1345" s="47" t="str">
        <f>IF(顧客!E1343&lt;&gt;0,顧客!E1343,"")</f>
        <v/>
      </c>
      <c r="E1345" s="47" t="str">
        <f>IF(顧客!F1343&lt;&gt;0,顧客!F1343,"")</f>
        <v/>
      </c>
      <c r="F1345" s="49" t="str">
        <f>IF(D1345="","",SUMIF(見積D!ナンバーD,$D1345,見積D!見積数D))</f>
        <v/>
      </c>
      <c r="G1345" s="49" t="str">
        <f>IF(D1345="","",SUMIF(実績D!ナンバー13D,$D1345,実績D!見積数13D))</f>
        <v/>
      </c>
      <c r="H1345" s="51" t="str">
        <f t="shared" si="64"/>
        <v/>
      </c>
      <c r="I1345" t="str">
        <f t="shared" si="62"/>
        <v/>
      </c>
    </row>
    <row r="1346" spans="1:9" x14ac:dyDescent="0.45">
      <c r="A1346" s="45" t="str">
        <f t="shared" si="63"/>
        <v/>
      </c>
      <c r="B1346" s="46" t="str">
        <f>IF(顧客!B1344&lt;&gt;"",顧客!B1344,"")</f>
        <v/>
      </c>
      <c r="C1346" s="48" t="str">
        <f>IF(顧客!C1344&lt;&gt;0,顧客!C1344,"")</f>
        <v/>
      </c>
      <c r="D1346" s="47" t="str">
        <f>IF(顧客!E1344&lt;&gt;0,顧客!E1344,"")</f>
        <v/>
      </c>
      <c r="E1346" s="47" t="str">
        <f>IF(顧客!F1344&lt;&gt;0,顧客!F1344,"")</f>
        <v/>
      </c>
      <c r="F1346" s="49" t="str">
        <f>IF(D1346="","",SUMIF(見積D!ナンバーD,$D1346,見積D!見積数D))</f>
        <v/>
      </c>
      <c r="G1346" s="49" t="str">
        <f>IF(D1346="","",SUMIF(実績D!ナンバー13D,$D1346,実績D!見積数13D))</f>
        <v/>
      </c>
      <c r="H1346" s="51" t="str">
        <f t="shared" si="64"/>
        <v/>
      </c>
      <c r="I1346" t="str">
        <f t="shared" si="62"/>
        <v/>
      </c>
    </row>
    <row r="1347" spans="1:9" x14ac:dyDescent="0.45">
      <c r="A1347" s="45" t="str">
        <f t="shared" si="63"/>
        <v/>
      </c>
      <c r="B1347" s="46" t="str">
        <f>IF(顧客!B1345&lt;&gt;"",顧客!B1345,"")</f>
        <v/>
      </c>
      <c r="C1347" s="48" t="str">
        <f>IF(顧客!C1345&lt;&gt;0,顧客!C1345,"")</f>
        <v/>
      </c>
      <c r="D1347" s="47" t="str">
        <f>IF(顧客!E1345&lt;&gt;0,顧客!E1345,"")</f>
        <v/>
      </c>
      <c r="E1347" s="47" t="str">
        <f>IF(顧客!F1345&lt;&gt;0,顧客!F1345,"")</f>
        <v/>
      </c>
      <c r="F1347" s="49" t="str">
        <f>IF(D1347="","",SUMIF(見積D!ナンバーD,$D1347,見積D!見積数D))</f>
        <v/>
      </c>
      <c r="G1347" s="49" t="str">
        <f>IF(D1347="","",SUMIF(実績D!ナンバー13D,$D1347,実績D!見積数13D))</f>
        <v/>
      </c>
      <c r="H1347" s="51" t="str">
        <f t="shared" si="64"/>
        <v/>
      </c>
      <c r="I1347" t="str">
        <f t="shared" si="62"/>
        <v/>
      </c>
    </row>
    <row r="1348" spans="1:9" x14ac:dyDescent="0.45">
      <c r="A1348" s="45" t="str">
        <f t="shared" si="63"/>
        <v/>
      </c>
      <c r="B1348" s="46" t="str">
        <f>IF(顧客!B1346&lt;&gt;"",顧客!B1346,"")</f>
        <v/>
      </c>
      <c r="C1348" s="48" t="str">
        <f>IF(顧客!C1346&lt;&gt;0,顧客!C1346,"")</f>
        <v/>
      </c>
      <c r="D1348" s="47" t="str">
        <f>IF(顧客!E1346&lt;&gt;0,顧客!E1346,"")</f>
        <v/>
      </c>
      <c r="E1348" s="47" t="str">
        <f>IF(顧客!F1346&lt;&gt;0,顧客!F1346,"")</f>
        <v/>
      </c>
      <c r="F1348" s="49" t="str">
        <f>IF(D1348="","",SUMIF(見積D!ナンバーD,$D1348,見積D!見積数D))</f>
        <v/>
      </c>
      <c r="G1348" s="49" t="str">
        <f>IF(D1348="","",SUMIF(実績D!ナンバー13D,$D1348,実績D!見積数13D))</f>
        <v/>
      </c>
      <c r="H1348" s="51" t="str">
        <f t="shared" si="64"/>
        <v/>
      </c>
      <c r="I1348" t="str">
        <f t="shared" si="62"/>
        <v/>
      </c>
    </row>
    <row r="1349" spans="1:9" x14ac:dyDescent="0.45">
      <c r="A1349" s="45" t="str">
        <f t="shared" si="63"/>
        <v/>
      </c>
      <c r="B1349" s="46" t="str">
        <f>IF(顧客!B1347&lt;&gt;"",顧客!B1347,"")</f>
        <v/>
      </c>
      <c r="C1349" s="48" t="str">
        <f>IF(顧客!C1347&lt;&gt;0,顧客!C1347,"")</f>
        <v/>
      </c>
      <c r="D1349" s="47" t="str">
        <f>IF(顧客!E1347&lt;&gt;0,顧客!E1347,"")</f>
        <v/>
      </c>
      <c r="E1349" s="47" t="str">
        <f>IF(顧客!F1347&lt;&gt;0,顧客!F1347,"")</f>
        <v/>
      </c>
      <c r="F1349" s="49" t="str">
        <f>IF(D1349="","",SUMIF(見積D!ナンバーD,$D1349,見積D!見積数D))</f>
        <v/>
      </c>
      <c r="G1349" s="49" t="str">
        <f>IF(D1349="","",SUMIF(実績D!ナンバー13D,$D1349,実績D!見積数13D))</f>
        <v/>
      </c>
      <c r="H1349" s="51" t="str">
        <f t="shared" si="64"/>
        <v/>
      </c>
      <c r="I1349" t="str">
        <f t="shared" ref="I1349:I1412" si="65">IF(G1349="","",IF(G1349&gt;=12,"sa",IF(G1349&gt;=6,"aa",IF(G1349&gt;=2,"ba",IF(G1349=1,"ca","")))))</f>
        <v/>
      </c>
    </row>
    <row r="1350" spans="1:9" x14ac:dyDescent="0.45">
      <c r="A1350" s="45" t="str">
        <f t="shared" si="63"/>
        <v/>
      </c>
      <c r="B1350" s="46" t="str">
        <f>IF(顧客!B1348&lt;&gt;"",顧客!B1348,"")</f>
        <v/>
      </c>
      <c r="C1350" s="48" t="str">
        <f>IF(顧客!C1348&lt;&gt;0,顧客!C1348,"")</f>
        <v/>
      </c>
      <c r="D1350" s="47" t="str">
        <f>IF(顧客!E1348&lt;&gt;0,顧客!E1348,"")</f>
        <v/>
      </c>
      <c r="E1350" s="47" t="str">
        <f>IF(顧客!F1348&lt;&gt;0,顧客!F1348,"")</f>
        <v/>
      </c>
      <c r="F1350" s="49" t="str">
        <f>IF(D1350="","",SUMIF(見積D!ナンバーD,$D1350,見積D!見積数D))</f>
        <v/>
      </c>
      <c r="G1350" s="49" t="str">
        <f>IF(D1350="","",SUMIF(実績D!ナンバー13D,$D1350,実績D!見積数13D))</f>
        <v/>
      </c>
      <c r="H1350" s="51" t="str">
        <f t="shared" si="64"/>
        <v/>
      </c>
      <c r="I1350" t="str">
        <f t="shared" si="65"/>
        <v/>
      </c>
    </row>
    <row r="1351" spans="1:9" x14ac:dyDescent="0.45">
      <c r="A1351" s="45" t="str">
        <f t="shared" si="63"/>
        <v/>
      </c>
      <c r="B1351" s="46" t="str">
        <f>IF(顧客!B1349&lt;&gt;"",顧客!B1349,"")</f>
        <v/>
      </c>
      <c r="C1351" s="48" t="str">
        <f>IF(顧客!C1349&lt;&gt;0,顧客!C1349,"")</f>
        <v/>
      </c>
      <c r="D1351" s="47" t="str">
        <f>IF(顧客!E1349&lt;&gt;0,顧客!E1349,"")</f>
        <v/>
      </c>
      <c r="E1351" s="47" t="str">
        <f>IF(顧客!F1349&lt;&gt;0,顧客!F1349,"")</f>
        <v/>
      </c>
      <c r="F1351" s="49" t="str">
        <f>IF(D1351="","",SUMIF(見積D!ナンバーD,$D1351,見積D!見積数D))</f>
        <v/>
      </c>
      <c r="G1351" s="49" t="str">
        <f>IF(D1351="","",SUMIF(実績D!ナンバー13D,$D1351,実績D!見積数13D))</f>
        <v/>
      </c>
      <c r="H1351" s="51" t="str">
        <f t="shared" si="64"/>
        <v/>
      </c>
      <c r="I1351" t="str">
        <f t="shared" si="65"/>
        <v/>
      </c>
    </row>
    <row r="1352" spans="1:9" x14ac:dyDescent="0.45">
      <c r="A1352" s="45" t="str">
        <f t="shared" si="63"/>
        <v/>
      </c>
      <c r="B1352" s="46" t="str">
        <f>IF(顧客!B1350&lt;&gt;"",顧客!B1350,"")</f>
        <v/>
      </c>
      <c r="C1352" s="48" t="str">
        <f>IF(顧客!C1350&lt;&gt;0,顧客!C1350,"")</f>
        <v/>
      </c>
      <c r="D1352" s="47" t="str">
        <f>IF(顧客!E1350&lt;&gt;0,顧客!E1350,"")</f>
        <v/>
      </c>
      <c r="E1352" s="47" t="str">
        <f>IF(顧客!F1350&lt;&gt;0,顧客!F1350,"")</f>
        <v/>
      </c>
      <c r="F1352" s="49" t="str">
        <f>IF(D1352="","",SUMIF(見積D!ナンバーD,$D1352,見積D!見積数D))</f>
        <v/>
      </c>
      <c r="G1352" s="49" t="str">
        <f>IF(D1352="","",SUMIF(実績D!ナンバー13D,$D1352,実績D!見積数13D))</f>
        <v/>
      </c>
      <c r="H1352" s="51" t="str">
        <f t="shared" si="64"/>
        <v/>
      </c>
      <c r="I1352" t="str">
        <f t="shared" si="65"/>
        <v/>
      </c>
    </row>
    <row r="1353" spans="1:9" x14ac:dyDescent="0.45">
      <c r="A1353" s="45" t="str">
        <f t="shared" si="63"/>
        <v/>
      </c>
      <c r="B1353" s="46" t="str">
        <f>IF(顧客!B1351&lt;&gt;"",顧客!B1351,"")</f>
        <v/>
      </c>
      <c r="C1353" s="48" t="str">
        <f>IF(顧客!C1351&lt;&gt;0,顧客!C1351,"")</f>
        <v/>
      </c>
      <c r="D1353" s="47" t="str">
        <f>IF(顧客!E1351&lt;&gt;0,顧客!E1351,"")</f>
        <v/>
      </c>
      <c r="E1353" s="47" t="str">
        <f>IF(顧客!F1351&lt;&gt;0,顧客!F1351,"")</f>
        <v/>
      </c>
      <c r="F1353" s="49" t="str">
        <f>IF(D1353="","",SUMIF(見積D!ナンバーD,$D1353,見積D!見積数D))</f>
        <v/>
      </c>
      <c r="G1353" s="49" t="str">
        <f>IF(D1353="","",SUMIF(実績D!ナンバー13D,$D1353,実績D!見積数13D))</f>
        <v/>
      </c>
      <c r="H1353" s="51" t="str">
        <f t="shared" si="64"/>
        <v/>
      </c>
      <c r="I1353" t="str">
        <f t="shared" si="65"/>
        <v/>
      </c>
    </row>
    <row r="1354" spans="1:9" x14ac:dyDescent="0.45">
      <c r="A1354" s="45" t="str">
        <f t="shared" si="63"/>
        <v/>
      </c>
      <c r="B1354" s="46" t="str">
        <f>IF(顧客!B1352&lt;&gt;"",顧客!B1352,"")</f>
        <v/>
      </c>
      <c r="C1354" s="48" t="str">
        <f>IF(顧客!C1352&lt;&gt;0,顧客!C1352,"")</f>
        <v/>
      </c>
      <c r="D1354" s="47" t="str">
        <f>IF(顧客!E1352&lt;&gt;0,顧客!E1352,"")</f>
        <v/>
      </c>
      <c r="E1354" s="47" t="str">
        <f>IF(顧客!F1352&lt;&gt;0,顧客!F1352,"")</f>
        <v/>
      </c>
      <c r="F1354" s="49" t="str">
        <f>IF(D1354="","",SUMIF(見積D!ナンバーD,$D1354,見積D!見積数D))</f>
        <v/>
      </c>
      <c r="G1354" s="49" t="str">
        <f>IF(D1354="","",SUMIF(実績D!ナンバー13D,$D1354,実績D!見積数13D))</f>
        <v/>
      </c>
      <c r="H1354" s="51" t="str">
        <f t="shared" si="64"/>
        <v/>
      </c>
      <c r="I1354" t="str">
        <f t="shared" si="65"/>
        <v/>
      </c>
    </row>
    <row r="1355" spans="1:9" x14ac:dyDescent="0.45">
      <c r="A1355" s="45" t="str">
        <f t="shared" si="63"/>
        <v/>
      </c>
      <c r="B1355" s="46" t="str">
        <f>IF(顧客!B1353&lt;&gt;"",顧客!B1353,"")</f>
        <v/>
      </c>
      <c r="C1355" s="48" t="str">
        <f>IF(顧客!C1353&lt;&gt;0,顧客!C1353,"")</f>
        <v/>
      </c>
      <c r="D1355" s="47" t="str">
        <f>IF(顧客!E1353&lt;&gt;0,顧客!E1353,"")</f>
        <v/>
      </c>
      <c r="E1355" s="47" t="str">
        <f>IF(顧客!F1353&lt;&gt;0,顧客!F1353,"")</f>
        <v/>
      </c>
      <c r="F1355" s="49" t="str">
        <f>IF(D1355="","",SUMIF(見積D!ナンバーD,$D1355,見積D!見積数D))</f>
        <v/>
      </c>
      <c r="G1355" s="49" t="str">
        <f>IF(D1355="","",SUMIF(実績D!ナンバー13D,$D1355,実績D!見積数13D))</f>
        <v/>
      </c>
      <c r="H1355" s="51" t="str">
        <f t="shared" si="64"/>
        <v/>
      </c>
      <c r="I1355" t="str">
        <f t="shared" si="65"/>
        <v/>
      </c>
    </row>
    <row r="1356" spans="1:9" x14ac:dyDescent="0.45">
      <c r="A1356" s="45" t="str">
        <f t="shared" si="63"/>
        <v/>
      </c>
      <c r="B1356" s="46" t="str">
        <f>IF(顧客!B1354&lt;&gt;"",顧客!B1354,"")</f>
        <v/>
      </c>
      <c r="C1356" s="48" t="str">
        <f>IF(顧客!C1354&lt;&gt;0,顧客!C1354,"")</f>
        <v/>
      </c>
      <c r="D1356" s="47" t="str">
        <f>IF(顧客!E1354&lt;&gt;0,顧客!E1354,"")</f>
        <v/>
      </c>
      <c r="E1356" s="47" t="str">
        <f>IF(顧客!F1354&lt;&gt;0,顧客!F1354,"")</f>
        <v/>
      </c>
      <c r="F1356" s="49" t="str">
        <f>IF(D1356="","",SUMIF(見積D!ナンバーD,$D1356,見積D!見積数D))</f>
        <v/>
      </c>
      <c r="G1356" s="49" t="str">
        <f>IF(D1356="","",SUMIF(実績D!ナンバー13D,$D1356,実績D!見積数13D))</f>
        <v/>
      </c>
      <c r="H1356" s="51" t="str">
        <f t="shared" si="64"/>
        <v/>
      </c>
      <c r="I1356" t="str">
        <f t="shared" si="65"/>
        <v/>
      </c>
    </row>
    <row r="1357" spans="1:9" x14ac:dyDescent="0.45">
      <c r="A1357" s="45" t="str">
        <f t="shared" si="63"/>
        <v/>
      </c>
      <c r="B1357" s="46" t="str">
        <f>IF(顧客!B1355&lt;&gt;"",顧客!B1355,"")</f>
        <v/>
      </c>
      <c r="C1357" s="48" t="str">
        <f>IF(顧客!C1355&lt;&gt;0,顧客!C1355,"")</f>
        <v/>
      </c>
      <c r="D1357" s="47" t="str">
        <f>IF(顧客!E1355&lt;&gt;0,顧客!E1355,"")</f>
        <v/>
      </c>
      <c r="E1357" s="47" t="str">
        <f>IF(顧客!F1355&lt;&gt;0,顧客!F1355,"")</f>
        <v/>
      </c>
      <c r="F1357" s="49" t="str">
        <f>IF(D1357="","",SUMIF(見積D!ナンバーD,$D1357,見積D!見積数D))</f>
        <v/>
      </c>
      <c r="G1357" s="49" t="str">
        <f>IF(D1357="","",SUMIF(実績D!ナンバー13D,$D1357,実績D!見積数13D))</f>
        <v/>
      </c>
      <c r="H1357" s="51" t="str">
        <f t="shared" si="64"/>
        <v/>
      </c>
      <c r="I1357" t="str">
        <f t="shared" si="65"/>
        <v/>
      </c>
    </row>
    <row r="1358" spans="1:9" x14ac:dyDescent="0.45">
      <c r="A1358" s="45" t="str">
        <f t="shared" si="63"/>
        <v/>
      </c>
      <c r="B1358" s="46" t="str">
        <f>IF(顧客!B1356&lt;&gt;"",顧客!B1356,"")</f>
        <v/>
      </c>
      <c r="C1358" s="48" t="str">
        <f>IF(顧客!C1356&lt;&gt;0,顧客!C1356,"")</f>
        <v/>
      </c>
      <c r="D1358" s="47" t="str">
        <f>IF(顧客!E1356&lt;&gt;0,顧客!E1356,"")</f>
        <v/>
      </c>
      <c r="E1358" s="47" t="str">
        <f>IF(顧客!F1356&lt;&gt;0,顧客!F1356,"")</f>
        <v/>
      </c>
      <c r="F1358" s="49" t="str">
        <f>IF(D1358="","",SUMIF(見積D!ナンバーD,$D1358,見積D!見積数D))</f>
        <v/>
      </c>
      <c r="G1358" s="49" t="str">
        <f>IF(D1358="","",SUMIF(実績D!ナンバー13D,$D1358,実績D!見積数13D))</f>
        <v/>
      </c>
      <c r="H1358" s="51" t="str">
        <f t="shared" si="64"/>
        <v/>
      </c>
      <c r="I1358" t="str">
        <f t="shared" si="65"/>
        <v/>
      </c>
    </row>
    <row r="1359" spans="1:9" x14ac:dyDescent="0.45">
      <c r="A1359" s="45" t="str">
        <f t="shared" si="63"/>
        <v/>
      </c>
      <c r="B1359" s="46" t="str">
        <f>IF(顧客!B1357&lt;&gt;"",顧客!B1357,"")</f>
        <v/>
      </c>
      <c r="C1359" s="48" t="str">
        <f>IF(顧客!C1357&lt;&gt;0,顧客!C1357,"")</f>
        <v/>
      </c>
      <c r="D1359" s="47" t="str">
        <f>IF(顧客!E1357&lt;&gt;0,顧客!E1357,"")</f>
        <v/>
      </c>
      <c r="E1359" s="47" t="str">
        <f>IF(顧客!F1357&lt;&gt;0,顧客!F1357,"")</f>
        <v/>
      </c>
      <c r="F1359" s="49" t="str">
        <f>IF(D1359="","",SUMIF(見積D!ナンバーD,$D1359,見積D!見積数D))</f>
        <v/>
      </c>
      <c r="G1359" s="49" t="str">
        <f>IF(D1359="","",SUMIF(実績D!ナンバー13D,$D1359,実績D!見積数13D))</f>
        <v/>
      </c>
      <c r="H1359" s="51" t="str">
        <f t="shared" si="64"/>
        <v/>
      </c>
      <c r="I1359" t="str">
        <f t="shared" si="65"/>
        <v/>
      </c>
    </row>
    <row r="1360" spans="1:9" x14ac:dyDescent="0.45">
      <c r="A1360" s="45" t="str">
        <f t="shared" si="63"/>
        <v/>
      </c>
      <c r="B1360" s="46" t="str">
        <f>IF(顧客!B1358&lt;&gt;"",顧客!B1358,"")</f>
        <v/>
      </c>
      <c r="C1360" s="48" t="str">
        <f>IF(顧客!C1358&lt;&gt;0,顧客!C1358,"")</f>
        <v/>
      </c>
      <c r="D1360" s="47" t="str">
        <f>IF(顧客!E1358&lt;&gt;0,顧客!E1358,"")</f>
        <v/>
      </c>
      <c r="E1360" s="47" t="str">
        <f>IF(顧客!F1358&lt;&gt;0,顧客!F1358,"")</f>
        <v/>
      </c>
      <c r="F1360" s="49" t="str">
        <f>IF(D1360="","",SUMIF(見積D!ナンバーD,$D1360,見積D!見積数D))</f>
        <v/>
      </c>
      <c r="G1360" s="49" t="str">
        <f>IF(D1360="","",SUMIF(実績D!ナンバー13D,$D1360,実績D!見積数13D))</f>
        <v/>
      </c>
      <c r="H1360" s="51" t="str">
        <f t="shared" si="64"/>
        <v/>
      </c>
      <c r="I1360" t="str">
        <f t="shared" si="65"/>
        <v/>
      </c>
    </row>
    <row r="1361" spans="1:9" x14ac:dyDescent="0.45">
      <c r="A1361" s="45" t="str">
        <f t="shared" si="63"/>
        <v/>
      </c>
      <c r="B1361" s="46" t="str">
        <f>IF(顧客!B1359&lt;&gt;"",顧客!B1359,"")</f>
        <v/>
      </c>
      <c r="C1361" s="48" t="str">
        <f>IF(顧客!C1359&lt;&gt;0,顧客!C1359,"")</f>
        <v/>
      </c>
      <c r="D1361" s="47" t="str">
        <f>IF(顧客!E1359&lt;&gt;0,顧客!E1359,"")</f>
        <v/>
      </c>
      <c r="E1361" s="47" t="str">
        <f>IF(顧客!F1359&lt;&gt;0,顧客!F1359,"")</f>
        <v/>
      </c>
      <c r="F1361" s="49" t="str">
        <f>IF(D1361="","",SUMIF(見積D!ナンバーD,$D1361,見積D!見積数D))</f>
        <v/>
      </c>
      <c r="G1361" s="49" t="str">
        <f>IF(D1361="","",SUMIF(実績D!ナンバー13D,$D1361,実績D!見積数13D))</f>
        <v/>
      </c>
      <c r="H1361" s="51" t="str">
        <f t="shared" si="64"/>
        <v/>
      </c>
      <c r="I1361" t="str">
        <f t="shared" si="65"/>
        <v/>
      </c>
    </row>
    <row r="1362" spans="1:9" x14ac:dyDescent="0.45">
      <c r="A1362" s="45" t="str">
        <f t="shared" si="63"/>
        <v/>
      </c>
      <c r="B1362" s="46" t="str">
        <f>IF(顧客!B1360&lt;&gt;"",顧客!B1360,"")</f>
        <v/>
      </c>
      <c r="C1362" s="48" t="str">
        <f>IF(顧客!C1360&lt;&gt;0,顧客!C1360,"")</f>
        <v/>
      </c>
      <c r="D1362" s="47" t="str">
        <f>IF(顧客!E1360&lt;&gt;0,顧客!E1360,"")</f>
        <v/>
      </c>
      <c r="E1362" s="47" t="str">
        <f>IF(顧客!F1360&lt;&gt;0,顧客!F1360,"")</f>
        <v/>
      </c>
      <c r="F1362" s="49" t="str">
        <f>IF(D1362="","",SUMIF(見積D!ナンバーD,$D1362,見積D!見積数D))</f>
        <v/>
      </c>
      <c r="G1362" s="49" t="str">
        <f>IF(D1362="","",SUMIF(実績D!ナンバー13D,$D1362,実績D!見積数13D))</f>
        <v/>
      </c>
      <c r="H1362" s="51" t="str">
        <f t="shared" si="64"/>
        <v/>
      </c>
      <c r="I1362" t="str">
        <f t="shared" si="65"/>
        <v/>
      </c>
    </row>
    <row r="1363" spans="1:9" x14ac:dyDescent="0.45">
      <c r="A1363" s="45" t="str">
        <f t="shared" si="63"/>
        <v/>
      </c>
      <c r="B1363" s="46" t="str">
        <f>IF(顧客!B1361&lt;&gt;"",顧客!B1361,"")</f>
        <v/>
      </c>
      <c r="C1363" s="48" t="str">
        <f>IF(顧客!C1361&lt;&gt;0,顧客!C1361,"")</f>
        <v/>
      </c>
      <c r="D1363" s="47" t="str">
        <f>IF(顧客!E1361&lt;&gt;0,顧客!E1361,"")</f>
        <v/>
      </c>
      <c r="E1363" s="47" t="str">
        <f>IF(顧客!F1361&lt;&gt;0,顧客!F1361,"")</f>
        <v/>
      </c>
      <c r="F1363" s="49" t="str">
        <f>IF(D1363="","",SUMIF(見積D!ナンバーD,$D1363,見積D!見積数D))</f>
        <v/>
      </c>
      <c r="G1363" s="49" t="str">
        <f>IF(D1363="","",SUMIF(実績D!ナンバー13D,$D1363,実績D!見積数13D))</f>
        <v/>
      </c>
      <c r="H1363" s="51" t="str">
        <f t="shared" si="64"/>
        <v/>
      </c>
      <c r="I1363" t="str">
        <f t="shared" si="65"/>
        <v/>
      </c>
    </row>
    <row r="1364" spans="1:9" x14ac:dyDescent="0.45">
      <c r="A1364" s="45" t="str">
        <f t="shared" si="63"/>
        <v/>
      </c>
      <c r="B1364" s="46" t="str">
        <f>IF(顧客!B1362&lt;&gt;"",顧客!B1362,"")</f>
        <v/>
      </c>
      <c r="C1364" s="48" t="str">
        <f>IF(顧客!C1362&lt;&gt;0,顧客!C1362,"")</f>
        <v/>
      </c>
      <c r="D1364" s="47" t="str">
        <f>IF(顧客!E1362&lt;&gt;0,顧客!E1362,"")</f>
        <v/>
      </c>
      <c r="E1364" s="47" t="str">
        <f>IF(顧客!F1362&lt;&gt;0,顧客!F1362,"")</f>
        <v/>
      </c>
      <c r="F1364" s="49" t="str">
        <f>IF(D1364="","",SUMIF(見積D!ナンバーD,$D1364,見積D!見積数D))</f>
        <v/>
      </c>
      <c r="G1364" s="49" t="str">
        <f>IF(D1364="","",SUMIF(実績D!ナンバー13D,$D1364,実績D!見積数13D))</f>
        <v/>
      </c>
      <c r="H1364" s="51" t="str">
        <f t="shared" si="64"/>
        <v/>
      </c>
      <c r="I1364" t="str">
        <f t="shared" si="65"/>
        <v/>
      </c>
    </row>
    <row r="1365" spans="1:9" x14ac:dyDescent="0.45">
      <c r="A1365" s="45" t="str">
        <f t="shared" si="63"/>
        <v/>
      </c>
      <c r="B1365" s="46" t="str">
        <f>IF(顧客!B1363&lt;&gt;"",顧客!B1363,"")</f>
        <v/>
      </c>
      <c r="C1365" s="48" t="str">
        <f>IF(顧客!C1363&lt;&gt;0,顧客!C1363,"")</f>
        <v/>
      </c>
      <c r="D1365" s="47" t="str">
        <f>IF(顧客!E1363&lt;&gt;0,顧客!E1363,"")</f>
        <v/>
      </c>
      <c r="E1365" s="47" t="str">
        <f>IF(顧客!F1363&lt;&gt;0,顧客!F1363,"")</f>
        <v/>
      </c>
      <c r="F1365" s="49" t="str">
        <f>IF(D1365="","",SUMIF(見積D!ナンバーD,$D1365,見積D!見積数D))</f>
        <v/>
      </c>
      <c r="G1365" s="49" t="str">
        <f>IF(D1365="","",SUMIF(実績D!ナンバー13D,$D1365,実績D!見積数13D))</f>
        <v/>
      </c>
      <c r="H1365" s="51" t="str">
        <f t="shared" si="64"/>
        <v/>
      </c>
      <c r="I1365" t="str">
        <f t="shared" si="65"/>
        <v/>
      </c>
    </row>
    <row r="1366" spans="1:9" x14ac:dyDescent="0.45">
      <c r="A1366" s="45" t="str">
        <f t="shared" si="63"/>
        <v/>
      </c>
      <c r="B1366" s="46" t="str">
        <f>IF(顧客!B1364&lt;&gt;"",顧客!B1364,"")</f>
        <v/>
      </c>
      <c r="C1366" s="48" t="str">
        <f>IF(顧客!C1364&lt;&gt;0,顧客!C1364,"")</f>
        <v/>
      </c>
      <c r="D1366" s="47" t="str">
        <f>IF(顧客!E1364&lt;&gt;0,顧客!E1364,"")</f>
        <v/>
      </c>
      <c r="E1366" s="47" t="str">
        <f>IF(顧客!F1364&lt;&gt;0,顧客!F1364,"")</f>
        <v/>
      </c>
      <c r="F1366" s="49" t="str">
        <f>IF(D1366="","",SUMIF(見積D!ナンバーD,$D1366,見積D!見積数D))</f>
        <v/>
      </c>
      <c r="G1366" s="49" t="str">
        <f>IF(D1366="","",SUMIF(実績D!ナンバー13D,$D1366,実績D!見積数13D))</f>
        <v/>
      </c>
      <c r="H1366" s="51" t="str">
        <f t="shared" si="64"/>
        <v/>
      </c>
      <c r="I1366" t="str">
        <f t="shared" si="65"/>
        <v/>
      </c>
    </row>
    <row r="1367" spans="1:9" x14ac:dyDescent="0.45">
      <c r="A1367" s="45" t="str">
        <f t="shared" si="63"/>
        <v/>
      </c>
      <c r="B1367" s="46" t="str">
        <f>IF(顧客!B1365&lt;&gt;"",顧客!B1365,"")</f>
        <v/>
      </c>
      <c r="C1367" s="48" t="str">
        <f>IF(顧客!C1365&lt;&gt;0,顧客!C1365,"")</f>
        <v/>
      </c>
      <c r="D1367" s="47" t="str">
        <f>IF(顧客!E1365&lt;&gt;0,顧客!E1365,"")</f>
        <v/>
      </c>
      <c r="E1367" s="47" t="str">
        <f>IF(顧客!F1365&lt;&gt;0,顧客!F1365,"")</f>
        <v/>
      </c>
      <c r="F1367" s="49" t="str">
        <f>IF(D1367="","",SUMIF(見積D!ナンバーD,$D1367,見積D!見積数D))</f>
        <v/>
      </c>
      <c r="G1367" s="49" t="str">
        <f>IF(D1367="","",SUMIF(実績D!ナンバー13D,$D1367,実績D!見積数13D))</f>
        <v/>
      </c>
      <c r="H1367" s="51" t="str">
        <f t="shared" si="64"/>
        <v/>
      </c>
      <c r="I1367" t="str">
        <f t="shared" si="65"/>
        <v/>
      </c>
    </row>
    <row r="1368" spans="1:9" x14ac:dyDescent="0.45">
      <c r="A1368" s="45" t="str">
        <f t="shared" si="63"/>
        <v/>
      </c>
      <c r="B1368" s="46" t="str">
        <f>IF(顧客!B1366&lt;&gt;"",顧客!B1366,"")</f>
        <v/>
      </c>
      <c r="C1368" s="48" t="str">
        <f>IF(顧客!C1366&lt;&gt;0,顧客!C1366,"")</f>
        <v/>
      </c>
      <c r="D1368" s="47" t="str">
        <f>IF(顧客!E1366&lt;&gt;0,顧客!E1366,"")</f>
        <v/>
      </c>
      <c r="E1368" s="47" t="str">
        <f>IF(顧客!F1366&lt;&gt;0,顧客!F1366,"")</f>
        <v/>
      </c>
      <c r="F1368" s="49" t="str">
        <f>IF(D1368="","",SUMIF(見積D!ナンバーD,$D1368,見積D!見積数D))</f>
        <v/>
      </c>
      <c r="G1368" s="49" t="str">
        <f>IF(D1368="","",SUMIF(実績D!ナンバー13D,$D1368,実績D!見積数13D))</f>
        <v/>
      </c>
      <c r="H1368" s="51" t="str">
        <f t="shared" si="64"/>
        <v/>
      </c>
      <c r="I1368" t="str">
        <f t="shared" si="65"/>
        <v/>
      </c>
    </row>
    <row r="1369" spans="1:9" x14ac:dyDescent="0.45">
      <c r="A1369" s="45" t="str">
        <f t="shared" si="63"/>
        <v/>
      </c>
      <c r="B1369" s="46" t="str">
        <f>IF(顧客!B1367&lt;&gt;"",顧客!B1367,"")</f>
        <v/>
      </c>
      <c r="C1369" s="48" t="str">
        <f>IF(顧客!C1367&lt;&gt;0,顧客!C1367,"")</f>
        <v/>
      </c>
      <c r="D1369" s="47" t="str">
        <f>IF(顧客!E1367&lt;&gt;0,顧客!E1367,"")</f>
        <v/>
      </c>
      <c r="E1369" s="47" t="str">
        <f>IF(顧客!F1367&lt;&gt;0,顧客!F1367,"")</f>
        <v/>
      </c>
      <c r="F1369" s="49" t="str">
        <f>IF(D1369="","",SUMIF(見積D!ナンバーD,$D1369,見積D!見積数D))</f>
        <v/>
      </c>
      <c r="G1369" s="49" t="str">
        <f>IF(D1369="","",SUMIF(実績D!ナンバー13D,$D1369,実績D!見積数13D))</f>
        <v/>
      </c>
      <c r="H1369" s="51" t="str">
        <f t="shared" si="64"/>
        <v/>
      </c>
      <c r="I1369" t="str">
        <f t="shared" si="65"/>
        <v/>
      </c>
    </row>
    <row r="1370" spans="1:9" x14ac:dyDescent="0.45">
      <c r="A1370" s="45" t="str">
        <f t="shared" si="63"/>
        <v/>
      </c>
      <c r="B1370" s="46" t="str">
        <f>IF(顧客!B1368&lt;&gt;"",顧客!B1368,"")</f>
        <v/>
      </c>
      <c r="C1370" s="48" t="str">
        <f>IF(顧客!C1368&lt;&gt;0,顧客!C1368,"")</f>
        <v/>
      </c>
      <c r="D1370" s="47" t="str">
        <f>IF(顧客!E1368&lt;&gt;0,顧客!E1368,"")</f>
        <v/>
      </c>
      <c r="E1370" s="47" t="str">
        <f>IF(顧客!F1368&lt;&gt;0,顧客!F1368,"")</f>
        <v/>
      </c>
      <c r="F1370" s="49" t="str">
        <f>IF(D1370="","",SUMIF(見積D!ナンバーD,$D1370,見積D!見積数D))</f>
        <v/>
      </c>
      <c r="G1370" s="49" t="str">
        <f>IF(D1370="","",SUMIF(実績D!ナンバー13D,$D1370,実績D!見積数13D))</f>
        <v/>
      </c>
      <c r="H1370" s="51" t="str">
        <f t="shared" si="64"/>
        <v/>
      </c>
      <c r="I1370" t="str">
        <f t="shared" si="65"/>
        <v/>
      </c>
    </row>
    <row r="1371" spans="1:9" x14ac:dyDescent="0.45">
      <c r="A1371" s="45" t="str">
        <f t="shared" si="63"/>
        <v/>
      </c>
      <c r="B1371" s="46" t="str">
        <f>IF(顧客!B1369&lt;&gt;"",顧客!B1369,"")</f>
        <v/>
      </c>
      <c r="C1371" s="48" t="str">
        <f>IF(顧客!C1369&lt;&gt;0,顧客!C1369,"")</f>
        <v/>
      </c>
      <c r="D1371" s="47" t="str">
        <f>IF(顧客!E1369&lt;&gt;0,顧客!E1369,"")</f>
        <v/>
      </c>
      <c r="E1371" s="47" t="str">
        <f>IF(顧客!F1369&lt;&gt;0,顧客!F1369,"")</f>
        <v/>
      </c>
      <c r="F1371" s="49" t="str">
        <f>IF(D1371="","",SUMIF(見積D!ナンバーD,$D1371,見積D!見積数D))</f>
        <v/>
      </c>
      <c r="G1371" s="49" t="str">
        <f>IF(D1371="","",SUMIF(実績D!ナンバー13D,$D1371,実績D!見積数13D))</f>
        <v/>
      </c>
      <c r="H1371" s="51" t="str">
        <f t="shared" si="64"/>
        <v/>
      </c>
      <c r="I1371" t="str">
        <f t="shared" si="65"/>
        <v/>
      </c>
    </row>
    <row r="1372" spans="1:9" x14ac:dyDescent="0.45">
      <c r="A1372" s="45" t="str">
        <f t="shared" si="63"/>
        <v/>
      </c>
      <c r="B1372" s="46" t="str">
        <f>IF(顧客!B1370&lt;&gt;"",顧客!B1370,"")</f>
        <v/>
      </c>
      <c r="C1372" s="48" t="str">
        <f>IF(顧客!C1370&lt;&gt;0,顧客!C1370,"")</f>
        <v/>
      </c>
      <c r="D1372" s="47" t="str">
        <f>IF(顧客!E1370&lt;&gt;0,顧客!E1370,"")</f>
        <v/>
      </c>
      <c r="E1372" s="47" t="str">
        <f>IF(顧客!F1370&lt;&gt;0,顧客!F1370,"")</f>
        <v/>
      </c>
      <c r="F1372" s="49" t="str">
        <f>IF(D1372="","",SUMIF(見積D!ナンバーD,$D1372,見積D!見積数D))</f>
        <v/>
      </c>
      <c r="G1372" s="49" t="str">
        <f>IF(D1372="","",SUMIF(実績D!ナンバー13D,$D1372,実績D!見積数13D))</f>
        <v/>
      </c>
      <c r="H1372" s="51" t="str">
        <f t="shared" si="64"/>
        <v/>
      </c>
      <c r="I1372" t="str">
        <f t="shared" si="65"/>
        <v/>
      </c>
    </row>
    <row r="1373" spans="1:9" x14ac:dyDescent="0.45">
      <c r="A1373" s="45" t="str">
        <f t="shared" si="63"/>
        <v/>
      </c>
      <c r="B1373" s="46" t="str">
        <f>IF(顧客!B1371&lt;&gt;"",顧客!B1371,"")</f>
        <v/>
      </c>
      <c r="C1373" s="48" t="str">
        <f>IF(顧客!C1371&lt;&gt;0,顧客!C1371,"")</f>
        <v/>
      </c>
      <c r="D1373" s="47" t="str">
        <f>IF(顧客!E1371&lt;&gt;0,顧客!E1371,"")</f>
        <v/>
      </c>
      <c r="E1373" s="47" t="str">
        <f>IF(顧客!F1371&lt;&gt;0,顧客!F1371,"")</f>
        <v/>
      </c>
      <c r="F1373" s="49" t="str">
        <f>IF(D1373="","",SUMIF(見積D!ナンバーD,$D1373,見積D!見積数D))</f>
        <v/>
      </c>
      <c r="G1373" s="49" t="str">
        <f>IF(D1373="","",SUMIF(実績D!ナンバー13D,$D1373,実績D!見積数13D))</f>
        <v/>
      </c>
      <c r="H1373" s="51" t="str">
        <f t="shared" si="64"/>
        <v/>
      </c>
      <c r="I1373" t="str">
        <f t="shared" si="65"/>
        <v/>
      </c>
    </row>
    <row r="1374" spans="1:9" x14ac:dyDescent="0.45">
      <c r="A1374" s="45" t="str">
        <f t="shared" si="63"/>
        <v/>
      </c>
      <c r="B1374" s="46" t="str">
        <f>IF(顧客!B1372&lt;&gt;"",顧客!B1372,"")</f>
        <v/>
      </c>
      <c r="C1374" s="48" t="str">
        <f>IF(顧客!C1372&lt;&gt;0,顧客!C1372,"")</f>
        <v/>
      </c>
      <c r="D1374" s="47" t="str">
        <f>IF(顧客!E1372&lt;&gt;0,顧客!E1372,"")</f>
        <v/>
      </c>
      <c r="E1374" s="47" t="str">
        <f>IF(顧客!F1372&lt;&gt;0,顧客!F1372,"")</f>
        <v/>
      </c>
      <c r="F1374" s="49" t="str">
        <f>IF(D1374="","",SUMIF(見積D!ナンバーD,$D1374,見積D!見積数D))</f>
        <v/>
      </c>
      <c r="G1374" s="49" t="str">
        <f>IF(D1374="","",SUMIF(実績D!ナンバー13D,$D1374,実績D!見積数13D))</f>
        <v/>
      </c>
      <c r="H1374" s="51" t="str">
        <f t="shared" si="64"/>
        <v/>
      </c>
      <c r="I1374" t="str">
        <f t="shared" si="65"/>
        <v/>
      </c>
    </row>
    <row r="1375" spans="1:9" x14ac:dyDescent="0.45">
      <c r="A1375" s="45" t="str">
        <f t="shared" si="63"/>
        <v/>
      </c>
      <c r="B1375" s="46" t="str">
        <f>IF(顧客!B1373&lt;&gt;"",顧客!B1373,"")</f>
        <v/>
      </c>
      <c r="C1375" s="48" t="str">
        <f>IF(顧客!C1373&lt;&gt;0,顧客!C1373,"")</f>
        <v/>
      </c>
      <c r="D1375" s="47" t="str">
        <f>IF(顧客!E1373&lt;&gt;0,顧客!E1373,"")</f>
        <v/>
      </c>
      <c r="E1375" s="47" t="str">
        <f>IF(顧客!F1373&lt;&gt;0,顧客!F1373,"")</f>
        <v/>
      </c>
      <c r="F1375" s="49" t="str">
        <f>IF(D1375="","",SUMIF(見積D!ナンバーD,$D1375,見積D!見積数D))</f>
        <v/>
      </c>
      <c r="G1375" s="49" t="str">
        <f>IF(D1375="","",SUMIF(実績D!ナンバー13D,$D1375,実績D!見積数13D))</f>
        <v/>
      </c>
      <c r="H1375" s="51" t="str">
        <f t="shared" si="64"/>
        <v/>
      </c>
      <c r="I1375" t="str">
        <f t="shared" si="65"/>
        <v/>
      </c>
    </row>
    <row r="1376" spans="1:9" x14ac:dyDescent="0.45">
      <c r="A1376" s="45" t="str">
        <f t="shared" si="63"/>
        <v/>
      </c>
      <c r="B1376" s="46" t="str">
        <f>IF(顧客!B1374&lt;&gt;"",顧客!B1374,"")</f>
        <v/>
      </c>
      <c r="C1376" s="48" t="str">
        <f>IF(顧客!C1374&lt;&gt;0,顧客!C1374,"")</f>
        <v/>
      </c>
      <c r="D1376" s="47" t="str">
        <f>IF(顧客!E1374&lt;&gt;0,顧客!E1374,"")</f>
        <v/>
      </c>
      <c r="E1376" s="47" t="str">
        <f>IF(顧客!F1374&lt;&gt;0,顧客!F1374,"")</f>
        <v/>
      </c>
      <c r="F1376" s="49" t="str">
        <f>IF(D1376="","",SUMIF(見積D!ナンバーD,$D1376,見積D!見積数D))</f>
        <v/>
      </c>
      <c r="G1376" s="49" t="str">
        <f>IF(D1376="","",SUMIF(実績D!ナンバー13D,$D1376,実績D!見積数13D))</f>
        <v/>
      </c>
      <c r="H1376" s="51" t="str">
        <f t="shared" si="64"/>
        <v/>
      </c>
      <c r="I1376" t="str">
        <f t="shared" si="65"/>
        <v/>
      </c>
    </row>
    <row r="1377" spans="1:9" x14ac:dyDescent="0.45">
      <c r="A1377" s="45" t="str">
        <f t="shared" si="63"/>
        <v/>
      </c>
      <c r="B1377" s="46" t="str">
        <f>IF(顧客!B1375&lt;&gt;"",顧客!B1375,"")</f>
        <v/>
      </c>
      <c r="C1377" s="48" t="str">
        <f>IF(顧客!C1375&lt;&gt;0,顧客!C1375,"")</f>
        <v/>
      </c>
      <c r="D1377" s="47" t="str">
        <f>IF(顧客!E1375&lt;&gt;0,顧客!E1375,"")</f>
        <v/>
      </c>
      <c r="E1377" s="47" t="str">
        <f>IF(顧客!F1375&lt;&gt;0,顧客!F1375,"")</f>
        <v/>
      </c>
      <c r="F1377" s="49" t="str">
        <f>IF(D1377="","",SUMIF(見積D!ナンバーD,$D1377,見積D!見積数D))</f>
        <v/>
      </c>
      <c r="G1377" s="49" t="str">
        <f>IF(D1377="","",SUMIF(実績D!ナンバー13D,$D1377,実績D!見積数13D))</f>
        <v/>
      </c>
      <c r="H1377" s="51" t="str">
        <f t="shared" si="64"/>
        <v/>
      </c>
      <c r="I1377" t="str">
        <f t="shared" si="65"/>
        <v/>
      </c>
    </row>
    <row r="1378" spans="1:9" x14ac:dyDescent="0.45">
      <c r="A1378" s="45" t="str">
        <f t="shared" si="63"/>
        <v/>
      </c>
      <c r="B1378" s="46" t="str">
        <f>IF(顧客!B1376&lt;&gt;"",顧客!B1376,"")</f>
        <v/>
      </c>
      <c r="C1378" s="48" t="str">
        <f>IF(顧客!C1376&lt;&gt;0,顧客!C1376,"")</f>
        <v/>
      </c>
      <c r="D1378" s="47" t="str">
        <f>IF(顧客!E1376&lt;&gt;0,顧客!E1376,"")</f>
        <v/>
      </c>
      <c r="E1378" s="47" t="str">
        <f>IF(顧客!F1376&lt;&gt;0,顧客!F1376,"")</f>
        <v/>
      </c>
      <c r="F1378" s="49" t="str">
        <f>IF(D1378="","",SUMIF(見積D!ナンバーD,$D1378,見積D!見積数D))</f>
        <v/>
      </c>
      <c r="G1378" s="49" t="str">
        <f>IF(D1378="","",SUMIF(実績D!ナンバー13D,$D1378,実績D!見積数13D))</f>
        <v/>
      </c>
      <c r="H1378" s="51" t="str">
        <f t="shared" si="64"/>
        <v/>
      </c>
      <c r="I1378" t="str">
        <f t="shared" si="65"/>
        <v/>
      </c>
    </row>
    <row r="1379" spans="1:9" x14ac:dyDescent="0.45">
      <c r="A1379" s="45" t="str">
        <f t="shared" si="63"/>
        <v/>
      </c>
      <c r="B1379" s="46" t="str">
        <f>IF(顧客!B1377&lt;&gt;"",顧客!B1377,"")</f>
        <v/>
      </c>
      <c r="C1379" s="48" t="str">
        <f>IF(顧客!C1377&lt;&gt;0,顧客!C1377,"")</f>
        <v/>
      </c>
      <c r="D1379" s="47" t="str">
        <f>IF(顧客!E1377&lt;&gt;0,顧客!E1377,"")</f>
        <v/>
      </c>
      <c r="E1379" s="47" t="str">
        <f>IF(顧客!F1377&lt;&gt;0,顧客!F1377,"")</f>
        <v/>
      </c>
      <c r="F1379" s="49" t="str">
        <f>IF(D1379="","",SUMIF(見積D!ナンバーD,$D1379,見積D!見積数D))</f>
        <v/>
      </c>
      <c r="G1379" s="49" t="str">
        <f>IF(D1379="","",SUMIF(実績D!ナンバー13D,$D1379,実績D!見積数13D))</f>
        <v/>
      </c>
      <c r="H1379" s="51" t="str">
        <f t="shared" si="64"/>
        <v/>
      </c>
      <c r="I1379" t="str">
        <f t="shared" si="65"/>
        <v/>
      </c>
    </row>
    <row r="1380" spans="1:9" x14ac:dyDescent="0.45">
      <c r="A1380" s="45" t="str">
        <f t="shared" si="63"/>
        <v/>
      </c>
      <c r="B1380" s="46" t="str">
        <f>IF(顧客!B1378&lt;&gt;"",顧客!B1378,"")</f>
        <v/>
      </c>
      <c r="C1380" s="48" t="str">
        <f>IF(顧客!C1378&lt;&gt;0,顧客!C1378,"")</f>
        <v/>
      </c>
      <c r="D1380" s="47" t="str">
        <f>IF(顧客!E1378&lt;&gt;0,顧客!E1378,"")</f>
        <v/>
      </c>
      <c r="E1380" s="47" t="str">
        <f>IF(顧客!F1378&lt;&gt;0,顧客!F1378,"")</f>
        <v/>
      </c>
      <c r="F1380" s="49" t="str">
        <f>IF(D1380="","",SUMIF(見積D!ナンバーD,$D1380,見積D!見積数D))</f>
        <v/>
      </c>
      <c r="G1380" s="49" t="str">
        <f>IF(D1380="","",SUMIF(実績D!ナンバー13D,$D1380,実績D!見積数13D))</f>
        <v/>
      </c>
      <c r="H1380" s="51" t="str">
        <f t="shared" si="64"/>
        <v/>
      </c>
      <c r="I1380" t="str">
        <f t="shared" si="65"/>
        <v/>
      </c>
    </row>
    <row r="1381" spans="1:9" x14ac:dyDescent="0.45">
      <c r="A1381" s="45" t="str">
        <f t="shared" si="63"/>
        <v/>
      </c>
      <c r="B1381" s="46" t="str">
        <f>IF(顧客!B1379&lt;&gt;"",顧客!B1379,"")</f>
        <v/>
      </c>
      <c r="C1381" s="48" t="str">
        <f>IF(顧客!C1379&lt;&gt;0,顧客!C1379,"")</f>
        <v/>
      </c>
      <c r="D1381" s="47" t="str">
        <f>IF(顧客!E1379&lt;&gt;0,顧客!E1379,"")</f>
        <v/>
      </c>
      <c r="E1381" s="47" t="str">
        <f>IF(顧客!F1379&lt;&gt;0,顧客!F1379,"")</f>
        <v/>
      </c>
      <c r="F1381" s="49" t="str">
        <f>IF(D1381="","",SUMIF(見積D!ナンバーD,$D1381,見積D!見積数D))</f>
        <v/>
      </c>
      <c r="G1381" s="49" t="str">
        <f>IF(D1381="","",SUMIF(実績D!ナンバー13D,$D1381,実績D!見積数13D))</f>
        <v/>
      </c>
      <c r="H1381" s="51" t="str">
        <f t="shared" si="64"/>
        <v/>
      </c>
      <c r="I1381" t="str">
        <f t="shared" si="65"/>
        <v/>
      </c>
    </row>
    <row r="1382" spans="1:9" x14ac:dyDescent="0.45">
      <c r="A1382" s="45" t="str">
        <f t="shared" si="63"/>
        <v/>
      </c>
      <c r="B1382" s="46" t="str">
        <f>IF(顧客!B1380&lt;&gt;"",顧客!B1380,"")</f>
        <v/>
      </c>
      <c r="C1382" s="48" t="str">
        <f>IF(顧客!C1380&lt;&gt;0,顧客!C1380,"")</f>
        <v/>
      </c>
      <c r="D1382" s="47" t="str">
        <f>IF(顧客!E1380&lt;&gt;0,顧客!E1380,"")</f>
        <v/>
      </c>
      <c r="E1382" s="47" t="str">
        <f>IF(顧客!F1380&lt;&gt;0,顧客!F1380,"")</f>
        <v/>
      </c>
      <c r="F1382" s="49" t="str">
        <f>IF(D1382="","",SUMIF(見積D!ナンバーD,$D1382,見積D!見積数D))</f>
        <v/>
      </c>
      <c r="G1382" s="49" t="str">
        <f>IF(D1382="","",SUMIF(実績D!ナンバー13D,$D1382,実績D!見積数13D))</f>
        <v/>
      </c>
      <c r="H1382" s="51" t="str">
        <f t="shared" si="64"/>
        <v/>
      </c>
      <c r="I1382" t="str">
        <f t="shared" si="65"/>
        <v/>
      </c>
    </row>
    <row r="1383" spans="1:9" x14ac:dyDescent="0.45">
      <c r="A1383" s="45" t="str">
        <f t="shared" si="63"/>
        <v/>
      </c>
      <c r="B1383" s="46" t="str">
        <f>IF(顧客!B1381&lt;&gt;"",顧客!B1381,"")</f>
        <v/>
      </c>
      <c r="C1383" s="48" t="str">
        <f>IF(顧客!C1381&lt;&gt;0,顧客!C1381,"")</f>
        <v/>
      </c>
      <c r="D1383" s="47" t="str">
        <f>IF(顧客!E1381&lt;&gt;0,顧客!E1381,"")</f>
        <v/>
      </c>
      <c r="E1383" s="47" t="str">
        <f>IF(顧客!F1381&lt;&gt;0,顧客!F1381,"")</f>
        <v/>
      </c>
      <c r="F1383" s="49" t="str">
        <f>IF(D1383="","",SUMIF(見積D!ナンバーD,$D1383,見積D!見積数D))</f>
        <v/>
      </c>
      <c r="G1383" s="49" t="str">
        <f>IF(D1383="","",SUMIF(実績D!ナンバー13D,$D1383,実績D!見積数13D))</f>
        <v/>
      </c>
      <c r="H1383" s="51" t="str">
        <f t="shared" si="64"/>
        <v/>
      </c>
      <c r="I1383" t="str">
        <f t="shared" si="65"/>
        <v/>
      </c>
    </row>
    <row r="1384" spans="1:9" x14ac:dyDescent="0.45">
      <c r="A1384" s="45" t="str">
        <f t="shared" si="63"/>
        <v/>
      </c>
      <c r="B1384" s="46" t="str">
        <f>IF(顧客!B1382&lt;&gt;"",顧客!B1382,"")</f>
        <v/>
      </c>
      <c r="C1384" s="48" t="str">
        <f>IF(顧客!C1382&lt;&gt;0,顧客!C1382,"")</f>
        <v/>
      </c>
      <c r="D1384" s="47" t="str">
        <f>IF(顧客!E1382&lt;&gt;0,顧客!E1382,"")</f>
        <v/>
      </c>
      <c r="E1384" s="47" t="str">
        <f>IF(顧客!F1382&lt;&gt;0,顧客!F1382,"")</f>
        <v/>
      </c>
      <c r="F1384" s="49" t="str">
        <f>IF(D1384="","",SUMIF(見積D!ナンバーD,$D1384,見積D!見積数D))</f>
        <v/>
      </c>
      <c r="G1384" s="49" t="str">
        <f>IF(D1384="","",SUMIF(実績D!ナンバー13D,$D1384,実績D!見積数13D))</f>
        <v/>
      </c>
      <c r="H1384" s="51" t="str">
        <f t="shared" si="64"/>
        <v/>
      </c>
      <c r="I1384" t="str">
        <f t="shared" si="65"/>
        <v/>
      </c>
    </row>
    <row r="1385" spans="1:9" x14ac:dyDescent="0.45">
      <c r="A1385" s="45" t="str">
        <f t="shared" ref="A1385:A1448" si="66">IF(C1385="","",A1384+1)</f>
        <v/>
      </c>
      <c r="B1385" s="46" t="str">
        <f>IF(顧客!B1383&lt;&gt;"",顧客!B1383,"")</f>
        <v/>
      </c>
      <c r="C1385" s="48" t="str">
        <f>IF(顧客!C1383&lt;&gt;0,顧客!C1383,"")</f>
        <v/>
      </c>
      <c r="D1385" s="47" t="str">
        <f>IF(顧客!E1383&lt;&gt;0,顧客!E1383,"")</f>
        <v/>
      </c>
      <c r="E1385" s="47" t="str">
        <f>IF(顧客!F1383&lt;&gt;0,顧客!F1383,"")</f>
        <v/>
      </c>
      <c r="F1385" s="49" t="str">
        <f>IF(D1385="","",SUMIF(見積D!ナンバーD,$D1385,見積D!見積数D))</f>
        <v/>
      </c>
      <c r="G1385" s="49" t="str">
        <f>IF(D1385="","",SUMIF(実績D!ナンバー13D,$D1385,実績D!見積数13D))</f>
        <v/>
      </c>
      <c r="H1385" s="51" t="str">
        <f t="shared" ref="H1385:H1448" si="67">IF(F1385="","",IF(F1385=0,"c",IF(G1385&gt;0,I1385,"b")))</f>
        <v/>
      </c>
      <c r="I1385" t="str">
        <f t="shared" si="65"/>
        <v/>
      </c>
    </row>
    <row r="1386" spans="1:9" x14ac:dyDescent="0.45">
      <c r="A1386" s="45" t="str">
        <f t="shared" si="66"/>
        <v/>
      </c>
      <c r="B1386" s="46" t="str">
        <f>IF(顧客!B1384&lt;&gt;"",顧客!B1384,"")</f>
        <v/>
      </c>
      <c r="C1386" s="48" t="str">
        <f>IF(顧客!C1384&lt;&gt;0,顧客!C1384,"")</f>
        <v/>
      </c>
      <c r="D1386" s="47" t="str">
        <f>IF(顧客!E1384&lt;&gt;0,顧客!E1384,"")</f>
        <v/>
      </c>
      <c r="E1386" s="47" t="str">
        <f>IF(顧客!F1384&lt;&gt;0,顧客!F1384,"")</f>
        <v/>
      </c>
      <c r="F1386" s="49" t="str">
        <f>IF(D1386="","",SUMIF(見積D!ナンバーD,$D1386,見積D!見積数D))</f>
        <v/>
      </c>
      <c r="G1386" s="49" t="str">
        <f>IF(D1386="","",SUMIF(実績D!ナンバー13D,$D1386,実績D!見積数13D))</f>
        <v/>
      </c>
      <c r="H1386" s="51" t="str">
        <f t="shared" si="67"/>
        <v/>
      </c>
      <c r="I1386" t="str">
        <f t="shared" si="65"/>
        <v/>
      </c>
    </row>
    <row r="1387" spans="1:9" x14ac:dyDescent="0.45">
      <c r="A1387" s="45" t="str">
        <f t="shared" si="66"/>
        <v/>
      </c>
      <c r="B1387" s="46" t="str">
        <f>IF(顧客!B1385&lt;&gt;"",顧客!B1385,"")</f>
        <v/>
      </c>
      <c r="C1387" s="48" t="str">
        <f>IF(顧客!C1385&lt;&gt;0,顧客!C1385,"")</f>
        <v/>
      </c>
      <c r="D1387" s="47" t="str">
        <f>IF(顧客!E1385&lt;&gt;0,顧客!E1385,"")</f>
        <v/>
      </c>
      <c r="E1387" s="47" t="str">
        <f>IF(顧客!F1385&lt;&gt;0,顧客!F1385,"")</f>
        <v/>
      </c>
      <c r="F1387" s="49" t="str">
        <f>IF(D1387="","",SUMIF(見積D!ナンバーD,$D1387,見積D!見積数D))</f>
        <v/>
      </c>
      <c r="G1387" s="49" t="str">
        <f>IF(D1387="","",SUMIF(実績D!ナンバー13D,$D1387,実績D!見積数13D))</f>
        <v/>
      </c>
      <c r="H1387" s="51" t="str">
        <f t="shared" si="67"/>
        <v/>
      </c>
      <c r="I1387" t="str">
        <f t="shared" si="65"/>
        <v/>
      </c>
    </row>
    <row r="1388" spans="1:9" x14ac:dyDescent="0.45">
      <c r="A1388" s="45" t="str">
        <f t="shared" si="66"/>
        <v/>
      </c>
      <c r="B1388" s="46" t="str">
        <f>IF(顧客!B1386&lt;&gt;"",顧客!B1386,"")</f>
        <v/>
      </c>
      <c r="C1388" s="48" t="str">
        <f>IF(顧客!C1386&lt;&gt;0,顧客!C1386,"")</f>
        <v/>
      </c>
      <c r="D1388" s="47" t="str">
        <f>IF(顧客!E1386&lt;&gt;0,顧客!E1386,"")</f>
        <v/>
      </c>
      <c r="E1388" s="47" t="str">
        <f>IF(顧客!F1386&lt;&gt;0,顧客!F1386,"")</f>
        <v/>
      </c>
      <c r="F1388" s="49" t="str">
        <f>IF(D1388="","",SUMIF(見積D!ナンバーD,$D1388,見積D!見積数D))</f>
        <v/>
      </c>
      <c r="G1388" s="49" t="str">
        <f>IF(D1388="","",SUMIF(実績D!ナンバー13D,$D1388,実績D!見積数13D))</f>
        <v/>
      </c>
      <c r="H1388" s="51" t="str">
        <f t="shared" si="67"/>
        <v/>
      </c>
      <c r="I1388" t="str">
        <f t="shared" si="65"/>
        <v/>
      </c>
    </row>
    <row r="1389" spans="1:9" x14ac:dyDescent="0.45">
      <c r="A1389" s="45" t="str">
        <f t="shared" si="66"/>
        <v/>
      </c>
      <c r="B1389" s="46" t="str">
        <f>IF(顧客!B1387&lt;&gt;"",顧客!B1387,"")</f>
        <v/>
      </c>
      <c r="C1389" s="48" t="str">
        <f>IF(顧客!C1387&lt;&gt;0,顧客!C1387,"")</f>
        <v/>
      </c>
      <c r="D1389" s="47" t="str">
        <f>IF(顧客!E1387&lt;&gt;0,顧客!E1387,"")</f>
        <v/>
      </c>
      <c r="E1389" s="47" t="str">
        <f>IF(顧客!F1387&lt;&gt;0,顧客!F1387,"")</f>
        <v/>
      </c>
      <c r="F1389" s="49" t="str">
        <f>IF(D1389="","",SUMIF(見積D!ナンバーD,$D1389,見積D!見積数D))</f>
        <v/>
      </c>
      <c r="G1389" s="49" t="str">
        <f>IF(D1389="","",SUMIF(実績D!ナンバー13D,$D1389,実績D!見積数13D))</f>
        <v/>
      </c>
      <c r="H1389" s="51" t="str">
        <f t="shared" si="67"/>
        <v/>
      </c>
      <c r="I1389" t="str">
        <f t="shared" si="65"/>
        <v/>
      </c>
    </row>
    <row r="1390" spans="1:9" x14ac:dyDescent="0.45">
      <c r="A1390" s="45" t="str">
        <f t="shared" si="66"/>
        <v/>
      </c>
      <c r="B1390" s="46" t="str">
        <f>IF(顧客!B1388&lt;&gt;"",顧客!B1388,"")</f>
        <v/>
      </c>
      <c r="C1390" s="48" t="str">
        <f>IF(顧客!C1388&lt;&gt;0,顧客!C1388,"")</f>
        <v/>
      </c>
      <c r="D1390" s="47" t="str">
        <f>IF(顧客!E1388&lt;&gt;0,顧客!E1388,"")</f>
        <v/>
      </c>
      <c r="E1390" s="47" t="str">
        <f>IF(顧客!F1388&lt;&gt;0,顧客!F1388,"")</f>
        <v/>
      </c>
      <c r="F1390" s="49" t="str">
        <f>IF(D1390="","",SUMIF(見積D!ナンバーD,$D1390,見積D!見積数D))</f>
        <v/>
      </c>
      <c r="G1390" s="49" t="str">
        <f>IF(D1390="","",SUMIF(実績D!ナンバー13D,$D1390,実績D!見積数13D))</f>
        <v/>
      </c>
      <c r="H1390" s="51" t="str">
        <f t="shared" si="67"/>
        <v/>
      </c>
      <c r="I1390" t="str">
        <f t="shared" si="65"/>
        <v/>
      </c>
    </row>
    <row r="1391" spans="1:9" x14ac:dyDescent="0.45">
      <c r="A1391" s="45" t="str">
        <f t="shared" si="66"/>
        <v/>
      </c>
      <c r="B1391" s="46" t="str">
        <f>IF(顧客!B1389&lt;&gt;"",顧客!B1389,"")</f>
        <v/>
      </c>
      <c r="C1391" s="48" t="str">
        <f>IF(顧客!C1389&lt;&gt;0,顧客!C1389,"")</f>
        <v/>
      </c>
      <c r="D1391" s="47" t="str">
        <f>IF(顧客!E1389&lt;&gt;0,顧客!E1389,"")</f>
        <v/>
      </c>
      <c r="E1391" s="47" t="str">
        <f>IF(顧客!F1389&lt;&gt;0,顧客!F1389,"")</f>
        <v/>
      </c>
      <c r="F1391" s="49" t="str">
        <f>IF(D1391="","",SUMIF(見積D!ナンバーD,$D1391,見積D!見積数D))</f>
        <v/>
      </c>
      <c r="G1391" s="49" t="str">
        <f>IF(D1391="","",SUMIF(実績D!ナンバー13D,$D1391,実績D!見積数13D))</f>
        <v/>
      </c>
      <c r="H1391" s="51" t="str">
        <f t="shared" si="67"/>
        <v/>
      </c>
      <c r="I1391" t="str">
        <f t="shared" si="65"/>
        <v/>
      </c>
    </row>
    <row r="1392" spans="1:9" x14ac:dyDescent="0.45">
      <c r="A1392" s="45" t="str">
        <f t="shared" si="66"/>
        <v/>
      </c>
      <c r="B1392" s="46" t="str">
        <f>IF(顧客!B1390&lt;&gt;"",顧客!B1390,"")</f>
        <v/>
      </c>
      <c r="C1392" s="48" t="str">
        <f>IF(顧客!C1390&lt;&gt;0,顧客!C1390,"")</f>
        <v/>
      </c>
      <c r="D1392" s="47" t="str">
        <f>IF(顧客!E1390&lt;&gt;0,顧客!E1390,"")</f>
        <v/>
      </c>
      <c r="E1392" s="47" t="str">
        <f>IF(顧客!F1390&lt;&gt;0,顧客!F1390,"")</f>
        <v/>
      </c>
      <c r="F1392" s="49" t="str">
        <f>IF(D1392="","",SUMIF(見積D!ナンバーD,$D1392,見積D!見積数D))</f>
        <v/>
      </c>
      <c r="G1392" s="49" t="str">
        <f>IF(D1392="","",SUMIF(実績D!ナンバー13D,$D1392,実績D!見積数13D))</f>
        <v/>
      </c>
      <c r="H1392" s="51" t="str">
        <f t="shared" si="67"/>
        <v/>
      </c>
      <c r="I1392" t="str">
        <f t="shared" si="65"/>
        <v/>
      </c>
    </row>
    <row r="1393" spans="1:9" x14ac:dyDescent="0.45">
      <c r="A1393" s="45" t="str">
        <f t="shared" si="66"/>
        <v/>
      </c>
      <c r="B1393" s="46" t="str">
        <f>IF(顧客!B1391&lt;&gt;"",顧客!B1391,"")</f>
        <v/>
      </c>
      <c r="C1393" s="48" t="str">
        <f>IF(顧客!C1391&lt;&gt;0,顧客!C1391,"")</f>
        <v/>
      </c>
      <c r="D1393" s="47" t="str">
        <f>IF(顧客!E1391&lt;&gt;0,顧客!E1391,"")</f>
        <v/>
      </c>
      <c r="E1393" s="47" t="str">
        <f>IF(顧客!F1391&lt;&gt;0,顧客!F1391,"")</f>
        <v/>
      </c>
      <c r="F1393" s="49" t="str">
        <f>IF(D1393="","",SUMIF(見積D!ナンバーD,$D1393,見積D!見積数D))</f>
        <v/>
      </c>
      <c r="G1393" s="49" t="str">
        <f>IF(D1393="","",SUMIF(実績D!ナンバー13D,$D1393,実績D!見積数13D))</f>
        <v/>
      </c>
      <c r="H1393" s="51" t="str">
        <f t="shared" si="67"/>
        <v/>
      </c>
      <c r="I1393" t="str">
        <f t="shared" si="65"/>
        <v/>
      </c>
    </row>
    <row r="1394" spans="1:9" x14ac:dyDescent="0.45">
      <c r="A1394" s="45" t="str">
        <f t="shared" si="66"/>
        <v/>
      </c>
      <c r="B1394" s="46" t="str">
        <f>IF(顧客!B1392&lt;&gt;"",顧客!B1392,"")</f>
        <v/>
      </c>
      <c r="C1394" s="48" t="str">
        <f>IF(顧客!C1392&lt;&gt;0,顧客!C1392,"")</f>
        <v/>
      </c>
      <c r="D1394" s="47" t="str">
        <f>IF(顧客!E1392&lt;&gt;0,顧客!E1392,"")</f>
        <v/>
      </c>
      <c r="E1394" s="47" t="str">
        <f>IF(顧客!F1392&lt;&gt;0,顧客!F1392,"")</f>
        <v/>
      </c>
      <c r="F1394" s="49" t="str">
        <f>IF(D1394="","",SUMIF(見積D!ナンバーD,$D1394,見積D!見積数D))</f>
        <v/>
      </c>
      <c r="G1394" s="49" t="str">
        <f>IF(D1394="","",SUMIF(実績D!ナンバー13D,$D1394,実績D!見積数13D))</f>
        <v/>
      </c>
      <c r="H1394" s="51" t="str">
        <f t="shared" si="67"/>
        <v/>
      </c>
      <c r="I1394" t="str">
        <f t="shared" si="65"/>
        <v/>
      </c>
    </row>
    <row r="1395" spans="1:9" x14ac:dyDescent="0.45">
      <c r="A1395" s="45" t="str">
        <f t="shared" si="66"/>
        <v/>
      </c>
      <c r="B1395" s="46" t="str">
        <f>IF(顧客!B1393&lt;&gt;"",顧客!B1393,"")</f>
        <v/>
      </c>
      <c r="C1395" s="48" t="str">
        <f>IF(顧客!C1393&lt;&gt;0,顧客!C1393,"")</f>
        <v/>
      </c>
      <c r="D1395" s="47" t="str">
        <f>IF(顧客!E1393&lt;&gt;0,顧客!E1393,"")</f>
        <v/>
      </c>
      <c r="E1395" s="47" t="str">
        <f>IF(顧客!F1393&lt;&gt;0,顧客!F1393,"")</f>
        <v/>
      </c>
      <c r="F1395" s="49" t="str">
        <f>IF(D1395="","",SUMIF(見積D!ナンバーD,$D1395,見積D!見積数D))</f>
        <v/>
      </c>
      <c r="G1395" s="49" t="str">
        <f>IF(D1395="","",SUMIF(実績D!ナンバー13D,$D1395,実績D!見積数13D))</f>
        <v/>
      </c>
      <c r="H1395" s="51" t="str">
        <f t="shared" si="67"/>
        <v/>
      </c>
      <c r="I1395" t="str">
        <f t="shared" si="65"/>
        <v/>
      </c>
    </row>
    <row r="1396" spans="1:9" x14ac:dyDescent="0.45">
      <c r="A1396" s="45" t="str">
        <f t="shared" si="66"/>
        <v/>
      </c>
      <c r="B1396" s="46" t="str">
        <f>IF(顧客!B1394&lt;&gt;"",顧客!B1394,"")</f>
        <v/>
      </c>
      <c r="C1396" s="48" t="str">
        <f>IF(顧客!C1394&lt;&gt;0,顧客!C1394,"")</f>
        <v/>
      </c>
      <c r="D1396" s="47" t="str">
        <f>IF(顧客!E1394&lt;&gt;0,顧客!E1394,"")</f>
        <v/>
      </c>
      <c r="E1396" s="47" t="str">
        <f>IF(顧客!F1394&lt;&gt;0,顧客!F1394,"")</f>
        <v/>
      </c>
      <c r="F1396" s="49" t="str">
        <f>IF(D1396="","",SUMIF(見積D!ナンバーD,$D1396,見積D!見積数D))</f>
        <v/>
      </c>
      <c r="G1396" s="49" t="str">
        <f>IF(D1396="","",SUMIF(実績D!ナンバー13D,$D1396,実績D!見積数13D))</f>
        <v/>
      </c>
      <c r="H1396" s="51" t="str">
        <f t="shared" si="67"/>
        <v/>
      </c>
      <c r="I1396" t="str">
        <f t="shared" si="65"/>
        <v/>
      </c>
    </row>
    <row r="1397" spans="1:9" x14ac:dyDescent="0.45">
      <c r="A1397" s="45" t="str">
        <f t="shared" si="66"/>
        <v/>
      </c>
      <c r="B1397" s="46" t="str">
        <f>IF(顧客!B1395&lt;&gt;"",顧客!B1395,"")</f>
        <v/>
      </c>
      <c r="C1397" s="48" t="str">
        <f>IF(顧客!C1395&lt;&gt;0,顧客!C1395,"")</f>
        <v/>
      </c>
      <c r="D1397" s="47" t="str">
        <f>IF(顧客!E1395&lt;&gt;0,顧客!E1395,"")</f>
        <v/>
      </c>
      <c r="E1397" s="47" t="str">
        <f>IF(顧客!F1395&lt;&gt;0,顧客!F1395,"")</f>
        <v/>
      </c>
      <c r="F1397" s="49" t="str">
        <f>IF(D1397="","",SUMIF(見積D!ナンバーD,$D1397,見積D!見積数D))</f>
        <v/>
      </c>
      <c r="G1397" s="49" t="str">
        <f>IF(D1397="","",SUMIF(実績D!ナンバー13D,$D1397,実績D!見積数13D))</f>
        <v/>
      </c>
      <c r="H1397" s="51" t="str">
        <f t="shared" si="67"/>
        <v/>
      </c>
      <c r="I1397" t="str">
        <f t="shared" si="65"/>
        <v/>
      </c>
    </row>
    <row r="1398" spans="1:9" x14ac:dyDescent="0.45">
      <c r="A1398" s="45" t="str">
        <f t="shared" si="66"/>
        <v/>
      </c>
      <c r="B1398" s="46" t="str">
        <f>IF(顧客!B1396&lt;&gt;"",顧客!B1396,"")</f>
        <v/>
      </c>
      <c r="C1398" s="48" t="str">
        <f>IF(顧客!C1396&lt;&gt;0,顧客!C1396,"")</f>
        <v/>
      </c>
      <c r="D1398" s="47" t="str">
        <f>IF(顧客!E1396&lt;&gt;0,顧客!E1396,"")</f>
        <v/>
      </c>
      <c r="E1398" s="47" t="str">
        <f>IF(顧客!F1396&lt;&gt;0,顧客!F1396,"")</f>
        <v/>
      </c>
      <c r="F1398" s="49" t="str">
        <f>IF(D1398="","",SUMIF(見積D!ナンバーD,$D1398,見積D!見積数D))</f>
        <v/>
      </c>
      <c r="G1398" s="49" t="str">
        <f>IF(D1398="","",SUMIF(実績D!ナンバー13D,$D1398,実績D!見積数13D))</f>
        <v/>
      </c>
      <c r="H1398" s="51" t="str">
        <f t="shared" si="67"/>
        <v/>
      </c>
      <c r="I1398" t="str">
        <f t="shared" si="65"/>
        <v/>
      </c>
    </row>
    <row r="1399" spans="1:9" x14ac:dyDescent="0.45">
      <c r="A1399" s="45" t="str">
        <f t="shared" si="66"/>
        <v/>
      </c>
      <c r="B1399" s="46" t="str">
        <f>IF(顧客!B1397&lt;&gt;"",顧客!B1397,"")</f>
        <v/>
      </c>
      <c r="C1399" s="48" t="str">
        <f>IF(顧客!C1397&lt;&gt;0,顧客!C1397,"")</f>
        <v/>
      </c>
      <c r="D1399" s="47" t="str">
        <f>IF(顧客!E1397&lt;&gt;0,顧客!E1397,"")</f>
        <v/>
      </c>
      <c r="E1399" s="47" t="str">
        <f>IF(顧客!F1397&lt;&gt;0,顧客!F1397,"")</f>
        <v/>
      </c>
      <c r="F1399" s="49" t="str">
        <f>IF(D1399="","",SUMIF(見積D!ナンバーD,$D1399,見積D!見積数D))</f>
        <v/>
      </c>
      <c r="G1399" s="49" t="str">
        <f>IF(D1399="","",SUMIF(実績D!ナンバー13D,$D1399,実績D!見積数13D))</f>
        <v/>
      </c>
      <c r="H1399" s="51" t="str">
        <f t="shared" si="67"/>
        <v/>
      </c>
      <c r="I1399" t="str">
        <f t="shared" si="65"/>
        <v/>
      </c>
    </row>
    <row r="1400" spans="1:9" x14ac:dyDescent="0.45">
      <c r="A1400" s="45" t="str">
        <f t="shared" si="66"/>
        <v/>
      </c>
      <c r="B1400" s="46" t="str">
        <f>IF(顧客!B1398&lt;&gt;"",顧客!B1398,"")</f>
        <v/>
      </c>
      <c r="C1400" s="48" t="str">
        <f>IF(顧客!C1398&lt;&gt;0,顧客!C1398,"")</f>
        <v/>
      </c>
      <c r="D1400" s="47" t="str">
        <f>IF(顧客!E1398&lt;&gt;0,顧客!E1398,"")</f>
        <v/>
      </c>
      <c r="E1400" s="47" t="str">
        <f>IF(顧客!F1398&lt;&gt;0,顧客!F1398,"")</f>
        <v/>
      </c>
      <c r="F1400" s="49" t="str">
        <f>IF(D1400="","",SUMIF(見積D!ナンバーD,$D1400,見積D!見積数D))</f>
        <v/>
      </c>
      <c r="G1400" s="49" t="str">
        <f>IF(D1400="","",SUMIF(実績D!ナンバー13D,$D1400,実績D!見積数13D))</f>
        <v/>
      </c>
      <c r="H1400" s="51" t="str">
        <f t="shared" si="67"/>
        <v/>
      </c>
      <c r="I1400" t="str">
        <f t="shared" si="65"/>
        <v/>
      </c>
    </row>
    <row r="1401" spans="1:9" x14ac:dyDescent="0.45">
      <c r="A1401" s="45" t="str">
        <f t="shared" si="66"/>
        <v/>
      </c>
      <c r="B1401" s="46" t="str">
        <f>IF(顧客!B1399&lt;&gt;"",顧客!B1399,"")</f>
        <v/>
      </c>
      <c r="C1401" s="48" t="str">
        <f>IF(顧客!C1399&lt;&gt;0,顧客!C1399,"")</f>
        <v/>
      </c>
      <c r="D1401" s="47" t="str">
        <f>IF(顧客!E1399&lt;&gt;0,顧客!E1399,"")</f>
        <v/>
      </c>
      <c r="E1401" s="47" t="str">
        <f>IF(顧客!F1399&lt;&gt;0,顧客!F1399,"")</f>
        <v/>
      </c>
      <c r="F1401" s="49" t="str">
        <f>IF(D1401="","",SUMIF(見積D!ナンバーD,$D1401,見積D!見積数D))</f>
        <v/>
      </c>
      <c r="G1401" s="49" t="str">
        <f>IF(D1401="","",SUMIF(実績D!ナンバー13D,$D1401,実績D!見積数13D))</f>
        <v/>
      </c>
      <c r="H1401" s="51" t="str">
        <f t="shared" si="67"/>
        <v/>
      </c>
      <c r="I1401" t="str">
        <f t="shared" si="65"/>
        <v/>
      </c>
    </row>
    <row r="1402" spans="1:9" x14ac:dyDescent="0.45">
      <c r="A1402" s="45" t="str">
        <f t="shared" si="66"/>
        <v/>
      </c>
      <c r="B1402" s="46" t="str">
        <f>IF(顧客!B1400&lt;&gt;"",顧客!B1400,"")</f>
        <v/>
      </c>
      <c r="C1402" s="48" t="str">
        <f>IF(顧客!C1400&lt;&gt;0,顧客!C1400,"")</f>
        <v/>
      </c>
      <c r="D1402" s="47" t="str">
        <f>IF(顧客!E1400&lt;&gt;0,顧客!E1400,"")</f>
        <v/>
      </c>
      <c r="E1402" s="47" t="str">
        <f>IF(顧客!F1400&lt;&gt;0,顧客!F1400,"")</f>
        <v/>
      </c>
      <c r="F1402" s="49" t="str">
        <f>IF(D1402="","",SUMIF(見積D!ナンバーD,$D1402,見積D!見積数D))</f>
        <v/>
      </c>
      <c r="G1402" s="49" t="str">
        <f>IF(D1402="","",SUMIF(実績D!ナンバー13D,$D1402,実績D!見積数13D))</f>
        <v/>
      </c>
      <c r="H1402" s="51" t="str">
        <f t="shared" si="67"/>
        <v/>
      </c>
      <c r="I1402" t="str">
        <f t="shared" si="65"/>
        <v/>
      </c>
    </row>
    <row r="1403" spans="1:9" x14ac:dyDescent="0.45">
      <c r="A1403" s="45" t="str">
        <f t="shared" si="66"/>
        <v/>
      </c>
      <c r="B1403" s="46" t="str">
        <f>IF(顧客!B1401&lt;&gt;"",顧客!B1401,"")</f>
        <v/>
      </c>
      <c r="C1403" s="48" t="str">
        <f>IF(顧客!C1401&lt;&gt;0,顧客!C1401,"")</f>
        <v/>
      </c>
      <c r="D1403" s="47" t="str">
        <f>IF(顧客!E1401&lt;&gt;0,顧客!E1401,"")</f>
        <v/>
      </c>
      <c r="E1403" s="47" t="str">
        <f>IF(顧客!F1401&lt;&gt;0,顧客!F1401,"")</f>
        <v/>
      </c>
      <c r="F1403" s="49" t="str">
        <f>IF(D1403="","",SUMIF(見積D!ナンバーD,$D1403,見積D!見積数D))</f>
        <v/>
      </c>
      <c r="G1403" s="49" t="str">
        <f>IF(D1403="","",SUMIF(実績D!ナンバー13D,$D1403,実績D!見積数13D))</f>
        <v/>
      </c>
      <c r="H1403" s="51" t="str">
        <f t="shared" si="67"/>
        <v/>
      </c>
      <c r="I1403" t="str">
        <f t="shared" si="65"/>
        <v/>
      </c>
    </row>
    <row r="1404" spans="1:9" x14ac:dyDescent="0.45">
      <c r="A1404" s="45" t="str">
        <f t="shared" si="66"/>
        <v/>
      </c>
      <c r="B1404" s="46" t="str">
        <f>IF(顧客!B1402&lt;&gt;"",顧客!B1402,"")</f>
        <v/>
      </c>
      <c r="C1404" s="48" t="str">
        <f>IF(顧客!C1402&lt;&gt;0,顧客!C1402,"")</f>
        <v/>
      </c>
      <c r="D1404" s="47" t="str">
        <f>IF(顧客!E1402&lt;&gt;0,顧客!E1402,"")</f>
        <v/>
      </c>
      <c r="E1404" s="47" t="str">
        <f>IF(顧客!F1402&lt;&gt;0,顧客!F1402,"")</f>
        <v/>
      </c>
      <c r="F1404" s="49" t="str">
        <f>IF(D1404="","",SUMIF(見積D!ナンバーD,$D1404,見積D!見積数D))</f>
        <v/>
      </c>
      <c r="G1404" s="49" t="str">
        <f>IF(D1404="","",SUMIF(実績D!ナンバー13D,$D1404,実績D!見積数13D))</f>
        <v/>
      </c>
      <c r="H1404" s="51" t="str">
        <f t="shared" si="67"/>
        <v/>
      </c>
      <c r="I1404" t="str">
        <f t="shared" si="65"/>
        <v/>
      </c>
    </row>
    <row r="1405" spans="1:9" x14ac:dyDescent="0.45">
      <c r="A1405" s="45" t="str">
        <f t="shared" si="66"/>
        <v/>
      </c>
      <c r="B1405" s="46" t="str">
        <f>IF(顧客!B1403&lt;&gt;"",顧客!B1403,"")</f>
        <v/>
      </c>
      <c r="C1405" s="48" t="str">
        <f>IF(顧客!C1403&lt;&gt;0,顧客!C1403,"")</f>
        <v/>
      </c>
      <c r="D1405" s="47" t="str">
        <f>IF(顧客!E1403&lt;&gt;0,顧客!E1403,"")</f>
        <v/>
      </c>
      <c r="E1405" s="47" t="str">
        <f>IF(顧客!F1403&lt;&gt;0,顧客!F1403,"")</f>
        <v/>
      </c>
      <c r="F1405" s="49" t="str">
        <f>IF(D1405="","",SUMIF(見積D!ナンバーD,$D1405,見積D!見積数D))</f>
        <v/>
      </c>
      <c r="G1405" s="49" t="str">
        <f>IF(D1405="","",SUMIF(実績D!ナンバー13D,$D1405,実績D!見積数13D))</f>
        <v/>
      </c>
      <c r="H1405" s="51" t="str">
        <f t="shared" si="67"/>
        <v/>
      </c>
      <c r="I1405" t="str">
        <f t="shared" si="65"/>
        <v/>
      </c>
    </row>
    <row r="1406" spans="1:9" x14ac:dyDescent="0.45">
      <c r="A1406" s="45" t="str">
        <f t="shared" si="66"/>
        <v/>
      </c>
      <c r="B1406" s="46" t="str">
        <f>IF(顧客!B1404&lt;&gt;"",顧客!B1404,"")</f>
        <v/>
      </c>
      <c r="C1406" s="48" t="str">
        <f>IF(顧客!C1404&lt;&gt;0,顧客!C1404,"")</f>
        <v/>
      </c>
      <c r="D1406" s="47" t="str">
        <f>IF(顧客!E1404&lt;&gt;0,顧客!E1404,"")</f>
        <v/>
      </c>
      <c r="E1406" s="47" t="str">
        <f>IF(顧客!F1404&lt;&gt;0,顧客!F1404,"")</f>
        <v/>
      </c>
      <c r="F1406" s="49" t="str">
        <f>IF(D1406="","",SUMIF(見積D!ナンバーD,$D1406,見積D!見積数D))</f>
        <v/>
      </c>
      <c r="G1406" s="49" t="str">
        <f>IF(D1406="","",SUMIF(実績D!ナンバー13D,$D1406,実績D!見積数13D))</f>
        <v/>
      </c>
      <c r="H1406" s="51" t="str">
        <f t="shared" si="67"/>
        <v/>
      </c>
      <c r="I1406" t="str">
        <f t="shared" si="65"/>
        <v/>
      </c>
    </row>
    <row r="1407" spans="1:9" x14ac:dyDescent="0.45">
      <c r="A1407" s="45" t="str">
        <f t="shared" si="66"/>
        <v/>
      </c>
      <c r="B1407" s="46" t="str">
        <f>IF(顧客!B1405&lt;&gt;"",顧客!B1405,"")</f>
        <v/>
      </c>
      <c r="C1407" s="48" t="str">
        <f>IF(顧客!C1405&lt;&gt;0,顧客!C1405,"")</f>
        <v/>
      </c>
      <c r="D1407" s="47" t="str">
        <f>IF(顧客!E1405&lt;&gt;0,顧客!E1405,"")</f>
        <v/>
      </c>
      <c r="E1407" s="47" t="str">
        <f>IF(顧客!F1405&lt;&gt;0,顧客!F1405,"")</f>
        <v/>
      </c>
      <c r="F1407" s="49" t="str">
        <f>IF(D1407="","",SUMIF(見積D!ナンバーD,$D1407,見積D!見積数D))</f>
        <v/>
      </c>
      <c r="G1407" s="49" t="str">
        <f>IF(D1407="","",SUMIF(実績D!ナンバー13D,$D1407,実績D!見積数13D))</f>
        <v/>
      </c>
      <c r="H1407" s="51" t="str">
        <f t="shared" si="67"/>
        <v/>
      </c>
      <c r="I1407" t="str">
        <f t="shared" si="65"/>
        <v/>
      </c>
    </row>
    <row r="1408" spans="1:9" x14ac:dyDescent="0.45">
      <c r="A1408" s="45" t="str">
        <f t="shared" si="66"/>
        <v/>
      </c>
      <c r="B1408" s="46" t="str">
        <f>IF(顧客!B1406&lt;&gt;"",顧客!B1406,"")</f>
        <v/>
      </c>
      <c r="C1408" s="48" t="str">
        <f>IF(顧客!C1406&lt;&gt;0,顧客!C1406,"")</f>
        <v/>
      </c>
      <c r="D1408" s="47" t="str">
        <f>IF(顧客!E1406&lt;&gt;0,顧客!E1406,"")</f>
        <v/>
      </c>
      <c r="E1408" s="47" t="str">
        <f>IF(顧客!F1406&lt;&gt;0,顧客!F1406,"")</f>
        <v/>
      </c>
      <c r="F1408" s="49" t="str">
        <f>IF(D1408="","",SUMIF(見積D!ナンバーD,$D1408,見積D!見積数D))</f>
        <v/>
      </c>
      <c r="G1408" s="49" t="str">
        <f>IF(D1408="","",SUMIF(実績D!ナンバー13D,$D1408,実績D!見積数13D))</f>
        <v/>
      </c>
      <c r="H1408" s="51" t="str">
        <f t="shared" si="67"/>
        <v/>
      </c>
      <c r="I1408" t="str">
        <f t="shared" si="65"/>
        <v/>
      </c>
    </row>
    <row r="1409" spans="1:9" x14ac:dyDescent="0.45">
      <c r="A1409" s="45" t="str">
        <f t="shared" si="66"/>
        <v/>
      </c>
      <c r="B1409" s="46" t="str">
        <f>IF(顧客!B1407&lt;&gt;"",顧客!B1407,"")</f>
        <v/>
      </c>
      <c r="C1409" s="48" t="str">
        <f>IF(顧客!C1407&lt;&gt;0,顧客!C1407,"")</f>
        <v/>
      </c>
      <c r="D1409" s="47" t="str">
        <f>IF(顧客!E1407&lt;&gt;0,顧客!E1407,"")</f>
        <v/>
      </c>
      <c r="E1409" s="47" t="str">
        <f>IF(顧客!F1407&lt;&gt;0,顧客!F1407,"")</f>
        <v/>
      </c>
      <c r="F1409" s="49" t="str">
        <f>IF(D1409="","",SUMIF(見積D!ナンバーD,$D1409,見積D!見積数D))</f>
        <v/>
      </c>
      <c r="G1409" s="49" t="str">
        <f>IF(D1409="","",SUMIF(実績D!ナンバー13D,$D1409,実績D!見積数13D))</f>
        <v/>
      </c>
      <c r="H1409" s="51" t="str">
        <f t="shared" si="67"/>
        <v/>
      </c>
      <c r="I1409" t="str">
        <f t="shared" si="65"/>
        <v/>
      </c>
    </row>
    <row r="1410" spans="1:9" x14ac:dyDescent="0.45">
      <c r="A1410" s="45" t="str">
        <f t="shared" si="66"/>
        <v/>
      </c>
      <c r="B1410" s="46" t="str">
        <f>IF(顧客!B1408&lt;&gt;"",顧客!B1408,"")</f>
        <v/>
      </c>
      <c r="C1410" s="48" t="str">
        <f>IF(顧客!C1408&lt;&gt;0,顧客!C1408,"")</f>
        <v/>
      </c>
      <c r="D1410" s="47" t="str">
        <f>IF(顧客!E1408&lt;&gt;0,顧客!E1408,"")</f>
        <v/>
      </c>
      <c r="E1410" s="47" t="str">
        <f>IF(顧客!F1408&lt;&gt;0,顧客!F1408,"")</f>
        <v/>
      </c>
      <c r="F1410" s="49" t="str">
        <f>IF(D1410="","",SUMIF(見積D!ナンバーD,$D1410,見積D!見積数D))</f>
        <v/>
      </c>
      <c r="G1410" s="49" t="str">
        <f>IF(D1410="","",SUMIF(実績D!ナンバー13D,$D1410,実績D!見積数13D))</f>
        <v/>
      </c>
      <c r="H1410" s="51" t="str">
        <f t="shared" si="67"/>
        <v/>
      </c>
      <c r="I1410" t="str">
        <f t="shared" si="65"/>
        <v/>
      </c>
    </row>
    <row r="1411" spans="1:9" x14ac:dyDescent="0.45">
      <c r="A1411" s="45" t="str">
        <f t="shared" si="66"/>
        <v/>
      </c>
      <c r="B1411" s="46" t="str">
        <f>IF(顧客!B1409&lt;&gt;"",顧客!B1409,"")</f>
        <v/>
      </c>
      <c r="C1411" s="48" t="str">
        <f>IF(顧客!C1409&lt;&gt;0,顧客!C1409,"")</f>
        <v/>
      </c>
      <c r="D1411" s="47" t="str">
        <f>IF(顧客!E1409&lt;&gt;0,顧客!E1409,"")</f>
        <v/>
      </c>
      <c r="E1411" s="47" t="str">
        <f>IF(顧客!F1409&lt;&gt;0,顧客!F1409,"")</f>
        <v/>
      </c>
      <c r="F1411" s="49" t="str">
        <f>IF(D1411="","",SUMIF(見積D!ナンバーD,$D1411,見積D!見積数D))</f>
        <v/>
      </c>
      <c r="G1411" s="49" t="str">
        <f>IF(D1411="","",SUMIF(実績D!ナンバー13D,$D1411,実績D!見積数13D))</f>
        <v/>
      </c>
      <c r="H1411" s="51" t="str">
        <f t="shared" si="67"/>
        <v/>
      </c>
      <c r="I1411" t="str">
        <f t="shared" si="65"/>
        <v/>
      </c>
    </row>
    <row r="1412" spans="1:9" x14ac:dyDescent="0.45">
      <c r="A1412" s="45" t="str">
        <f t="shared" si="66"/>
        <v/>
      </c>
      <c r="B1412" s="46" t="str">
        <f>IF(顧客!B1410&lt;&gt;"",顧客!B1410,"")</f>
        <v/>
      </c>
      <c r="C1412" s="48" t="str">
        <f>IF(顧客!C1410&lt;&gt;0,顧客!C1410,"")</f>
        <v/>
      </c>
      <c r="D1412" s="47" t="str">
        <f>IF(顧客!E1410&lt;&gt;0,顧客!E1410,"")</f>
        <v/>
      </c>
      <c r="E1412" s="47" t="str">
        <f>IF(顧客!F1410&lt;&gt;0,顧客!F1410,"")</f>
        <v/>
      </c>
      <c r="F1412" s="49" t="str">
        <f>IF(D1412="","",SUMIF(見積D!ナンバーD,$D1412,見積D!見積数D))</f>
        <v/>
      </c>
      <c r="G1412" s="49" t="str">
        <f>IF(D1412="","",SUMIF(実績D!ナンバー13D,$D1412,実績D!見積数13D))</f>
        <v/>
      </c>
      <c r="H1412" s="51" t="str">
        <f t="shared" si="67"/>
        <v/>
      </c>
      <c r="I1412" t="str">
        <f t="shared" si="65"/>
        <v/>
      </c>
    </row>
    <row r="1413" spans="1:9" x14ac:dyDescent="0.45">
      <c r="A1413" s="45" t="str">
        <f t="shared" si="66"/>
        <v/>
      </c>
      <c r="B1413" s="46" t="str">
        <f>IF(顧客!B1411&lt;&gt;"",顧客!B1411,"")</f>
        <v/>
      </c>
      <c r="C1413" s="48" t="str">
        <f>IF(顧客!C1411&lt;&gt;0,顧客!C1411,"")</f>
        <v/>
      </c>
      <c r="D1413" s="47" t="str">
        <f>IF(顧客!E1411&lt;&gt;0,顧客!E1411,"")</f>
        <v/>
      </c>
      <c r="E1413" s="47" t="str">
        <f>IF(顧客!F1411&lt;&gt;0,顧客!F1411,"")</f>
        <v/>
      </c>
      <c r="F1413" s="49" t="str">
        <f>IF(D1413="","",SUMIF(見積D!ナンバーD,$D1413,見積D!見積数D))</f>
        <v/>
      </c>
      <c r="G1413" s="49" t="str">
        <f>IF(D1413="","",SUMIF(実績D!ナンバー13D,$D1413,実績D!見積数13D))</f>
        <v/>
      </c>
      <c r="H1413" s="51" t="str">
        <f t="shared" si="67"/>
        <v/>
      </c>
      <c r="I1413" t="str">
        <f t="shared" ref="I1413:I1476" si="68">IF(G1413="","",IF(G1413&gt;=12,"sa",IF(G1413&gt;=6,"aa",IF(G1413&gt;=2,"ba",IF(G1413=1,"ca","")))))</f>
        <v/>
      </c>
    </row>
    <row r="1414" spans="1:9" x14ac:dyDescent="0.45">
      <c r="A1414" s="45" t="str">
        <f t="shared" si="66"/>
        <v/>
      </c>
      <c r="B1414" s="46" t="str">
        <f>IF(顧客!B1412&lt;&gt;"",顧客!B1412,"")</f>
        <v/>
      </c>
      <c r="C1414" s="48" t="str">
        <f>IF(顧客!C1412&lt;&gt;0,顧客!C1412,"")</f>
        <v/>
      </c>
      <c r="D1414" s="47" t="str">
        <f>IF(顧客!E1412&lt;&gt;0,顧客!E1412,"")</f>
        <v/>
      </c>
      <c r="E1414" s="47" t="str">
        <f>IF(顧客!F1412&lt;&gt;0,顧客!F1412,"")</f>
        <v/>
      </c>
      <c r="F1414" s="49" t="str">
        <f>IF(D1414="","",SUMIF(見積D!ナンバーD,$D1414,見積D!見積数D))</f>
        <v/>
      </c>
      <c r="G1414" s="49" t="str">
        <f>IF(D1414="","",SUMIF(実績D!ナンバー13D,$D1414,実績D!見積数13D))</f>
        <v/>
      </c>
      <c r="H1414" s="51" t="str">
        <f t="shared" si="67"/>
        <v/>
      </c>
      <c r="I1414" t="str">
        <f t="shared" si="68"/>
        <v/>
      </c>
    </row>
    <row r="1415" spans="1:9" x14ac:dyDescent="0.45">
      <c r="A1415" s="45" t="str">
        <f t="shared" si="66"/>
        <v/>
      </c>
      <c r="B1415" s="46" t="str">
        <f>IF(顧客!B1413&lt;&gt;"",顧客!B1413,"")</f>
        <v/>
      </c>
      <c r="C1415" s="48" t="str">
        <f>IF(顧客!C1413&lt;&gt;0,顧客!C1413,"")</f>
        <v/>
      </c>
      <c r="D1415" s="47" t="str">
        <f>IF(顧客!E1413&lt;&gt;0,顧客!E1413,"")</f>
        <v/>
      </c>
      <c r="E1415" s="47" t="str">
        <f>IF(顧客!F1413&lt;&gt;0,顧客!F1413,"")</f>
        <v/>
      </c>
      <c r="F1415" s="49" t="str">
        <f>IF(D1415="","",SUMIF(見積D!ナンバーD,$D1415,見積D!見積数D))</f>
        <v/>
      </c>
      <c r="G1415" s="49" t="str">
        <f>IF(D1415="","",SUMIF(実績D!ナンバー13D,$D1415,実績D!見積数13D))</f>
        <v/>
      </c>
      <c r="H1415" s="51" t="str">
        <f t="shared" si="67"/>
        <v/>
      </c>
      <c r="I1415" t="str">
        <f t="shared" si="68"/>
        <v/>
      </c>
    </row>
    <row r="1416" spans="1:9" x14ac:dyDescent="0.45">
      <c r="A1416" s="45" t="str">
        <f t="shared" si="66"/>
        <v/>
      </c>
      <c r="B1416" s="46" t="str">
        <f>IF(顧客!B1414&lt;&gt;"",顧客!B1414,"")</f>
        <v/>
      </c>
      <c r="C1416" s="48" t="str">
        <f>IF(顧客!C1414&lt;&gt;0,顧客!C1414,"")</f>
        <v/>
      </c>
      <c r="D1416" s="47" t="str">
        <f>IF(顧客!E1414&lt;&gt;0,顧客!E1414,"")</f>
        <v/>
      </c>
      <c r="E1416" s="47" t="str">
        <f>IF(顧客!F1414&lt;&gt;0,顧客!F1414,"")</f>
        <v/>
      </c>
      <c r="F1416" s="49" t="str">
        <f>IF(D1416="","",SUMIF(見積D!ナンバーD,$D1416,見積D!見積数D))</f>
        <v/>
      </c>
      <c r="G1416" s="49" t="str">
        <f>IF(D1416="","",SUMIF(実績D!ナンバー13D,$D1416,実績D!見積数13D))</f>
        <v/>
      </c>
      <c r="H1416" s="51" t="str">
        <f t="shared" si="67"/>
        <v/>
      </c>
      <c r="I1416" t="str">
        <f t="shared" si="68"/>
        <v/>
      </c>
    </row>
    <row r="1417" spans="1:9" x14ac:dyDescent="0.45">
      <c r="A1417" s="45" t="str">
        <f t="shared" si="66"/>
        <v/>
      </c>
      <c r="B1417" s="46" t="str">
        <f>IF(顧客!B1415&lt;&gt;"",顧客!B1415,"")</f>
        <v/>
      </c>
      <c r="C1417" s="48" t="str">
        <f>IF(顧客!C1415&lt;&gt;0,顧客!C1415,"")</f>
        <v/>
      </c>
      <c r="D1417" s="47" t="str">
        <f>IF(顧客!E1415&lt;&gt;0,顧客!E1415,"")</f>
        <v/>
      </c>
      <c r="E1417" s="47" t="str">
        <f>IF(顧客!F1415&lt;&gt;0,顧客!F1415,"")</f>
        <v/>
      </c>
      <c r="F1417" s="49" t="str">
        <f>IF(D1417="","",SUMIF(見積D!ナンバーD,$D1417,見積D!見積数D))</f>
        <v/>
      </c>
      <c r="G1417" s="49" t="str">
        <f>IF(D1417="","",SUMIF(実績D!ナンバー13D,$D1417,実績D!見積数13D))</f>
        <v/>
      </c>
      <c r="H1417" s="51" t="str">
        <f t="shared" si="67"/>
        <v/>
      </c>
      <c r="I1417" t="str">
        <f t="shared" si="68"/>
        <v/>
      </c>
    </row>
    <row r="1418" spans="1:9" x14ac:dyDescent="0.45">
      <c r="A1418" s="45" t="str">
        <f t="shared" si="66"/>
        <v/>
      </c>
      <c r="B1418" s="46" t="str">
        <f>IF(顧客!B1416&lt;&gt;"",顧客!B1416,"")</f>
        <v/>
      </c>
      <c r="C1418" s="48" t="str">
        <f>IF(顧客!C1416&lt;&gt;0,顧客!C1416,"")</f>
        <v/>
      </c>
      <c r="D1418" s="47" t="str">
        <f>IF(顧客!E1416&lt;&gt;0,顧客!E1416,"")</f>
        <v/>
      </c>
      <c r="E1418" s="47" t="str">
        <f>IF(顧客!F1416&lt;&gt;0,顧客!F1416,"")</f>
        <v/>
      </c>
      <c r="F1418" s="49" t="str">
        <f>IF(D1418="","",SUMIF(見積D!ナンバーD,$D1418,見積D!見積数D))</f>
        <v/>
      </c>
      <c r="G1418" s="49" t="str">
        <f>IF(D1418="","",SUMIF(実績D!ナンバー13D,$D1418,実績D!見積数13D))</f>
        <v/>
      </c>
      <c r="H1418" s="51" t="str">
        <f t="shared" si="67"/>
        <v/>
      </c>
      <c r="I1418" t="str">
        <f t="shared" si="68"/>
        <v/>
      </c>
    </row>
    <row r="1419" spans="1:9" x14ac:dyDescent="0.45">
      <c r="A1419" s="45" t="str">
        <f t="shared" si="66"/>
        <v/>
      </c>
      <c r="B1419" s="46" t="str">
        <f>IF(顧客!B1417&lt;&gt;"",顧客!B1417,"")</f>
        <v/>
      </c>
      <c r="C1419" s="48" t="str">
        <f>IF(顧客!C1417&lt;&gt;0,顧客!C1417,"")</f>
        <v/>
      </c>
      <c r="D1419" s="47" t="str">
        <f>IF(顧客!E1417&lt;&gt;0,顧客!E1417,"")</f>
        <v/>
      </c>
      <c r="E1419" s="47" t="str">
        <f>IF(顧客!F1417&lt;&gt;0,顧客!F1417,"")</f>
        <v/>
      </c>
      <c r="F1419" s="49" t="str">
        <f>IF(D1419="","",SUMIF(見積D!ナンバーD,$D1419,見積D!見積数D))</f>
        <v/>
      </c>
      <c r="G1419" s="49" t="str">
        <f>IF(D1419="","",SUMIF(実績D!ナンバー13D,$D1419,実績D!見積数13D))</f>
        <v/>
      </c>
      <c r="H1419" s="51" t="str">
        <f t="shared" si="67"/>
        <v/>
      </c>
      <c r="I1419" t="str">
        <f t="shared" si="68"/>
        <v/>
      </c>
    </row>
    <row r="1420" spans="1:9" x14ac:dyDescent="0.45">
      <c r="A1420" s="45" t="str">
        <f t="shared" si="66"/>
        <v/>
      </c>
      <c r="B1420" s="46" t="str">
        <f>IF(顧客!B1418&lt;&gt;"",顧客!B1418,"")</f>
        <v/>
      </c>
      <c r="C1420" s="48" t="str">
        <f>IF(顧客!C1418&lt;&gt;0,顧客!C1418,"")</f>
        <v/>
      </c>
      <c r="D1420" s="47" t="str">
        <f>IF(顧客!E1418&lt;&gt;0,顧客!E1418,"")</f>
        <v/>
      </c>
      <c r="E1420" s="47" t="str">
        <f>IF(顧客!F1418&lt;&gt;0,顧客!F1418,"")</f>
        <v/>
      </c>
      <c r="F1420" s="49" t="str">
        <f>IF(D1420="","",SUMIF(見積D!ナンバーD,$D1420,見積D!見積数D))</f>
        <v/>
      </c>
      <c r="G1420" s="49" t="str">
        <f>IF(D1420="","",SUMIF(実績D!ナンバー13D,$D1420,実績D!見積数13D))</f>
        <v/>
      </c>
      <c r="H1420" s="51" t="str">
        <f t="shared" si="67"/>
        <v/>
      </c>
      <c r="I1420" t="str">
        <f t="shared" si="68"/>
        <v/>
      </c>
    </row>
    <row r="1421" spans="1:9" x14ac:dyDescent="0.45">
      <c r="A1421" s="45" t="str">
        <f t="shared" si="66"/>
        <v/>
      </c>
      <c r="B1421" s="46" t="str">
        <f>IF(顧客!B1419&lt;&gt;"",顧客!B1419,"")</f>
        <v/>
      </c>
      <c r="C1421" s="48" t="str">
        <f>IF(顧客!C1419&lt;&gt;0,顧客!C1419,"")</f>
        <v/>
      </c>
      <c r="D1421" s="47" t="str">
        <f>IF(顧客!E1419&lt;&gt;0,顧客!E1419,"")</f>
        <v/>
      </c>
      <c r="E1421" s="47" t="str">
        <f>IF(顧客!F1419&lt;&gt;0,顧客!F1419,"")</f>
        <v/>
      </c>
      <c r="F1421" s="49" t="str">
        <f>IF(D1421="","",SUMIF(見積D!ナンバーD,$D1421,見積D!見積数D))</f>
        <v/>
      </c>
      <c r="G1421" s="49" t="str">
        <f>IF(D1421="","",SUMIF(実績D!ナンバー13D,$D1421,実績D!見積数13D))</f>
        <v/>
      </c>
      <c r="H1421" s="51" t="str">
        <f t="shared" si="67"/>
        <v/>
      </c>
      <c r="I1421" t="str">
        <f t="shared" si="68"/>
        <v/>
      </c>
    </row>
    <row r="1422" spans="1:9" x14ac:dyDescent="0.45">
      <c r="A1422" s="45" t="str">
        <f t="shared" si="66"/>
        <v/>
      </c>
      <c r="B1422" s="46" t="str">
        <f>IF(顧客!B1420&lt;&gt;"",顧客!B1420,"")</f>
        <v/>
      </c>
      <c r="C1422" s="48" t="str">
        <f>IF(顧客!C1420&lt;&gt;0,顧客!C1420,"")</f>
        <v/>
      </c>
      <c r="D1422" s="47" t="str">
        <f>IF(顧客!E1420&lt;&gt;0,顧客!E1420,"")</f>
        <v/>
      </c>
      <c r="E1422" s="47" t="str">
        <f>IF(顧客!F1420&lt;&gt;0,顧客!F1420,"")</f>
        <v/>
      </c>
      <c r="F1422" s="49" t="str">
        <f>IF(D1422="","",SUMIF(見積D!ナンバーD,$D1422,見積D!見積数D))</f>
        <v/>
      </c>
      <c r="G1422" s="49" t="str">
        <f>IF(D1422="","",SUMIF(実績D!ナンバー13D,$D1422,実績D!見積数13D))</f>
        <v/>
      </c>
      <c r="H1422" s="51" t="str">
        <f t="shared" si="67"/>
        <v/>
      </c>
      <c r="I1422" t="str">
        <f t="shared" si="68"/>
        <v/>
      </c>
    </row>
    <row r="1423" spans="1:9" x14ac:dyDescent="0.45">
      <c r="A1423" s="45" t="str">
        <f t="shared" si="66"/>
        <v/>
      </c>
      <c r="B1423" s="46" t="str">
        <f>IF(顧客!B1421&lt;&gt;"",顧客!B1421,"")</f>
        <v/>
      </c>
      <c r="C1423" s="48" t="str">
        <f>IF(顧客!C1421&lt;&gt;0,顧客!C1421,"")</f>
        <v/>
      </c>
      <c r="D1423" s="47" t="str">
        <f>IF(顧客!E1421&lt;&gt;0,顧客!E1421,"")</f>
        <v/>
      </c>
      <c r="E1423" s="47" t="str">
        <f>IF(顧客!F1421&lt;&gt;0,顧客!F1421,"")</f>
        <v/>
      </c>
      <c r="F1423" s="49" t="str">
        <f>IF(D1423="","",SUMIF(見積D!ナンバーD,$D1423,見積D!見積数D))</f>
        <v/>
      </c>
      <c r="G1423" s="49" t="str">
        <f>IF(D1423="","",SUMIF(実績D!ナンバー13D,$D1423,実績D!見積数13D))</f>
        <v/>
      </c>
      <c r="H1423" s="51" t="str">
        <f t="shared" si="67"/>
        <v/>
      </c>
      <c r="I1423" t="str">
        <f t="shared" si="68"/>
        <v/>
      </c>
    </row>
    <row r="1424" spans="1:9" x14ac:dyDescent="0.45">
      <c r="A1424" s="45" t="str">
        <f t="shared" si="66"/>
        <v/>
      </c>
      <c r="B1424" s="46" t="str">
        <f>IF(顧客!B1422&lt;&gt;"",顧客!B1422,"")</f>
        <v/>
      </c>
      <c r="C1424" s="48" t="str">
        <f>IF(顧客!C1422&lt;&gt;0,顧客!C1422,"")</f>
        <v/>
      </c>
      <c r="D1424" s="47" t="str">
        <f>IF(顧客!E1422&lt;&gt;0,顧客!E1422,"")</f>
        <v/>
      </c>
      <c r="E1424" s="47" t="str">
        <f>IF(顧客!F1422&lt;&gt;0,顧客!F1422,"")</f>
        <v/>
      </c>
      <c r="F1424" s="49" t="str">
        <f>IF(D1424="","",SUMIF(見積D!ナンバーD,$D1424,見積D!見積数D))</f>
        <v/>
      </c>
      <c r="G1424" s="49" t="str">
        <f>IF(D1424="","",SUMIF(実績D!ナンバー13D,$D1424,実績D!見積数13D))</f>
        <v/>
      </c>
      <c r="H1424" s="51" t="str">
        <f t="shared" si="67"/>
        <v/>
      </c>
      <c r="I1424" t="str">
        <f t="shared" si="68"/>
        <v/>
      </c>
    </row>
    <row r="1425" spans="1:9" x14ac:dyDescent="0.45">
      <c r="A1425" s="45" t="str">
        <f t="shared" si="66"/>
        <v/>
      </c>
      <c r="B1425" s="46" t="str">
        <f>IF(顧客!B1423&lt;&gt;"",顧客!B1423,"")</f>
        <v/>
      </c>
      <c r="C1425" s="48" t="str">
        <f>IF(顧客!C1423&lt;&gt;0,顧客!C1423,"")</f>
        <v/>
      </c>
      <c r="D1425" s="47" t="str">
        <f>IF(顧客!E1423&lt;&gt;0,顧客!E1423,"")</f>
        <v/>
      </c>
      <c r="E1425" s="47" t="str">
        <f>IF(顧客!F1423&lt;&gt;0,顧客!F1423,"")</f>
        <v/>
      </c>
      <c r="F1425" s="49" t="str">
        <f>IF(D1425="","",SUMIF(見積D!ナンバーD,$D1425,見積D!見積数D))</f>
        <v/>
      </c>
      <c r="G1425" s="49" t="str">
        <f>IF(D1425="","",SUMIF(実績D!ナンバー13D,$D1425,実績D!見積数13D))</f>
        <v/>
      </c>
      <c r="H1425" s="51" t="str">
        <f t="shared" si="67"/>
        <v/>
      </c>
      <c r="I1425" t="str">
        <f t="shared" si="68"/>
        <v/>
      </c>
    </row>
    <row r="1426" spans="1:9" x14ac:dyDescent="0.45">
      <c r="A1426" s="45" t="str">
        <f t="shared" si="66"/>
        <v/>
      </c>
      <c r="B1426" s="46" t="str">
        <f>IF(顧客!B1424&lt;&gt;"",顧客!B1424,"")</f>
        <v/>
      </c>
      <c r="C1426" s="48" t="str">
        <f>IF(顧客!C1424&lt;&gt;0,顧客!C1424,"")</f>
        <v/>
      </c>
      <c r="D1426" s="47" t="str">
        <f>IF(顧客!E1424&lt;&gt;0,顧客!E1424,"")</f>
        <v/>
      </c>
      <c r="E1426" s="47" t="str">
        <f>IF(顧客!F1424&lt;&gt;0,顧客!F1424,"")</f>
        <v/>
      </c>
      <c r="F1426" s="49" t="str">
        <f>IF(D1426="","",SUMIF(見積D!ナンバーD,$D1426,見積D!見積数D))</f>
        <v/>
      </c>
      <c r="G1426" s="49" t="str">
        <f>IF(D1426="","",SUMIF(実績D!ナンバー13D,$D1426,実績D!見積数13D))</f>
        <v/>
      </c>
      <c r="H1426" s="51" t="str">
        <f t="shared" si="67"/>
        <v/>
      </c>
      <c r="I1426" t="str">
        <f t="shared" si="68"/>
        <v/>
      </c>
    </row>
    <row r="1427" spans="1:9" x14ac:dyDescent="0.45">
      <c r="A1427" s="45" t="str">
        <f t="shared" si="66"/>
        <v/>
      </c>
      <c r="B1427" s="46" t="str">
        <f>IF(顧客!B1425&lt;&gt;"",顧客!B1425,"")</f>
        <v/>
      </c>
      <c r="C1427" s="48" t="str">
        <f>IF(顧客!C1425&lt;&gt;0,顧客!C1425,"")</f>
        <v/>
      </c>
      <c r="D1427" s="47" t="str">
        <f>IF(顧客!E1425&lt;&gt;0,顧客!E1425,"")</f>
        <v/>
      </c>
      <c r="E1427" s="47" t="str">
        <f>IF(顧客!F1425&lt;&gt;0,顧客!F1425,"")</f>
        <v/>
      </c>
      <c r="F1427" s="49" t="str">
        <f>IF(D1427="","",SUMIF(見積D!ナンバーD,$D1427,見積D!見積数D))</f>
        <v/>
      </c>
      <c r="G1427" s="49" t="str">
        <f>IF(D1427="","",SUMIF(実績D!ナンバー13D,$D1427,実績D!見積数13D))</f>
        <v/>
      </c>
      <c r="H1427" s="51" t="str">
        <f t="shared" si="67"/>
        <v/>
      </c>
      <c r="I1427" t="str">
        <f t="shared" si="68"/>
        <v/>
      </c>
    </row>
    <row r="1428" spans="1:9" x14ac:dyDescent="0.45">
      <c r="A1428" s="45" t="str">
        <f t="shared" si="66"/>
        <v/>
      </c>
      <c r="B1428" s="46" t="str">
        <f>IF(顧客!B1426&lt;&gt;"",顧客!B1426,"")</f>
        <v/>
      </c>
      <c r="C1428" s="48" t="str">
        <f>IF(顧客!C1426&lt;&gt;0,顧客!C1426,"")</f>
        <v/>
      </c>
      <c r="D1428" s="47" t="str">
        <f>IF(顧客!E1426&lt;&gt;0,顧客!E1426,"")</f>
        <v/>
      </c>
      <c r="E1428" s="47" t="str">
        <f>IF(顧客!F1426&lt;&gt;0,顧客!F1426,"")</f>
        <v/>
      </c>
      <c r="F1428" s="49" t="str">
        <f>IF(D1428="","",SUMIF(見積D!ナンバーD,$D1428,見積D!見積数D))</f>
        <v/>
      </c>
      <c r="G1428" s="49" t="str">
        <f>IF(D1428="","",SUMIF(実績D!ナンバー13D,$D1428,実績D!見積数13D))</f>
        <v/>
      </c>
      <c r="H1428" s="51" t="str">
        <f t="shared" si="67"/>
        <v/>
      </c>
      <c r="I1428" t="str">
        <f t="shared" si="68"/>
        <v/>
      </c>
    </row>
    <row r="1429" spans="1:9" x14ac:dyDescent="0.45">
      <c r="A1429" s="45" t="str">
        <f t="shared" si="66"/>
        <v/>
      </c>
      <c r="B1429" s="46" t="str">
        <f>IF(顧客!B1427&lt;&gt;"",顧客!B1427,"")</f>
        <v/>
      </c>
      <c r="C1429" s="48" t="str">
        <f>IF(顧客!C1427&lt;&gt;0,顧客!C1427,"")</f>
        <v/>
      </c>
      <c r="D1429" s="47" t="str">
        <f>IF(顧客!E1427&lt;&gt;0,顧客!E1427,"")</f>
        <v/>
      </c>
      <c r="E1429" s="47" t="str">
        <f>IF(顧客!F1427&lt;&gt;0,顧客!F1427,"")</f>
        <v/>
      </c>
      <c r="F1429" s="49" t="str">
        <f>IF(D1429="","",SUMIF(見積D!ナンバーD,$D1429,見積D!見積数D))</f>
        <v/>
      </c>
      <c r="G1429" s="49" t="str">
        <f>IF(D1429="","",SUMIF(実績D!ナンバー13D,$D1429,実績D!見積数13D))</f>
        <v/>
      </c>
      <c r="H1429" s="51" t="str">
        <f t="shared" si="67"/>
        <v/>
      </c>
      <c r="I1429" t="str">
        <f t="shared" si="68"/>
        <v/>
      </c>
    </row>
    <row r="1430" spans="1:9" x14ac:dyDescent="0.45">
      <c r="A1430" s="45" t="str">
        <f t="shared" si="66"/>
        <v/>
      </c>
      <c r="B1430" s="46" t="str">
        <f>IF(顧客!B1428&lt;&gt;"",顧客!B1428,"")</f>
        <v/>
      </c>
      <c r="C1430" s="48" t="str">
        <f>IF(顧客!C1428&lt;&gt;0,顧客!C1428,"")</f>
        <v/>
      </c>
      <c r="D1430" s="47" t="str">
        <f>IF(顧客!E1428&lt;&gt;0,顧客!E1428,"")</f>
        <v/>
      </c>
      <c r="E1430" s="47" t="str">
        <f>IF(顧客!F1428&lt;&gt;0,顧客!F1428,"")</f>
        <v/>
      </c>
      <c r="F1430" s="49" t="str">
        <f>IF(D1430="","",SUMIF(見積D!ナンバーD,$D1430,見積D!見積数D))</f>
        <v/>
      </c>
      <c r="G1430" s="49" t="str">
        <f>IF(D1430="","",SUMIF(実績D!ナンバー13D,$D1430,実績D!見積数13D))</f>
        <v/>
      </c>
      <c r="H1430" s="51" t="str">
        <f t="shared" si="67"/>
        <v/>
      </c>
      <c r="I1430" t="str">
        <f t="shared" si="68"/>
        <v/>
      </c>
    </row>
    <row r="1431" spans="1:9" x14ac:dyDescent="0.45">
      <c r="A1431" s="45" t="str">
        <f t="shared" si="66"/>
        <v/>
      </c>
      <c r="B1431" s="46" t="str">
        <f>IF(顧客!B1429&lt;&gt;"",顧客!B1429,"")</f>
        <v/>
      </c>
      <c r="C1431" s="48" t="str">
        <f>IF(顧客!C1429&lt;&gt;0,顧客!C1429,"")</f>
        <v/>
      </c>
      <c r="D1431" s="47" t="str">
        <f>IF(顧客!E1429&lt;&gt;0,顧客!E1429,"")</f>
        <v/>
      </c>
      <c r="E1431" s="47" t="str">
        <f>IF(顧客!F1429&lt;&gt;0,顧客!F1429,"")</f>
        <v/>
      </c>
      <c r="F1431" s="49" t="str">
        <f>IF(D1431="","",SUMIF(見積D!ナンバーD,$D1431,見積D!見積数D))</f>
        <v/>
      </c>
      <c r="G1431" s="49" t="str">
        <f>IF(D1431="","",SUMIF(実績D!ナンバー13D,$D1431,実績D!見積数13D))</f>
        <v/>
      </c>
      <c r="H1431" s="51" t="str">
        <f t="shared" si="67"/>
        <v/>
      </c>
      <c r="I1431" t="str">
        <f t="shared" si="68"/>
        <v/>
      </c>
    </row>
    <row r="1432" spans="1:9" x14ac:dyDescent="0.45">
      <c r="A1432" s="45" t="str">
        <f t="shared" si="66"/>
        <v/>
      </c>
      <c r="B1432" s="46" t="str">
        <f>IF(顧客!B1430&lt;&gt;"",顧客!B1430,"")</f>
        <v/>
      </c>
      <c r="C1432" s="48" t="str">
        <f>IF(顧客!C1430&lt;&gt;0,顧客!C1430,"")</f>
        <v/>
      </c>
      <c r="D1432" s="47" t="str">
        <f>IF(顧客!E1430&lt;&gt;0,顧客!E1430,"")</f>
        <v/>
      </c>
      <c r="E1432" s="47" t="str">
        <f>IF(顧客!F1430&lt;&gt;0,顧客!F1430,"")</f>
        <v/>
      </c>
      <c r="F1432" s="49" t="str">
        <f>IF(D1432="","",SUMIF(見積D!ナンバーD,$D1432,見積D!見積数D))</f>
        <v/>
      </c>
      <c r="G1432" s="49" t="str">
        <f>IF(D1432="","",SUMIF(実績D!ナンバー13D,$D1432,実績D!見積数13D))</f>
        <v/>
      </c>
      <c r="H1432" s="51" t="str">
        <f t="shared" si="67"/>
        <v/>
      </c>
      <c r="I1432" t="str">
        <f t="shared" si="68"/>
        <v/>
      </c>
    </row>
    <row r="1433" spans="1:9" x14ac:dyDescent="0.45">
      <c r="A1433" s="45" t="str">
        <f t="shared" si="66"/>
        <v/>
      </c>
      <c r="B1433" s="46" t="str">
        <f>IF(顧客!B1431&lt;&gt;"",顧客!B1431,"")</f>
        <v/>
      </c>
      <c r="C1433" s="48" t="str">
        <f>IF(顧客!C1431&lt;&gt;0,顧客!C1431,"")</f>
        <v/>
      </c>
      <c r="D1433" s="47" t="str">
        <f>IF(顧客!E1431&lt;&gt;0,顧客!E1431,"")</f>
        <v/>
      </c>
      <c r="E1433" s="47" t="str">
        <f>IF(顧客!F1431&lt;&gt;0,顧客!F1431,"")</f>
        <v/>
      </c>
      <c r="F1433" s="49" t="str">
        <f>IF(D1433="","",SUMIF(見積D!ナンバーD,$D1433,見積D!見積数D))</f>
        <v/>
      </c>
      <c r="G1433" s="49" t="str">
        <f>IF(D1433="","",SUMIF(実績D!ナンバー13D,$D1433,実績D!見積数13D))</f>
        <v/>
      </c>
      <c r="H1433" s="51" t="str">
        <f t="shared" si="67"/>
        <v/>
      </c>
      <c r="I1433" t="str">
        <f t="shared" si="68"/>
        <v/>
      </c>
    </row>
    <row r="1434" spans="1:9" x14ac:dyDescent="0.45">
      <c r="A1434" s="45" t="str">
        <f t="shared" si="66"/>
        <v/>
      </c>
      <c r="B1434" s="46" t="str">
        <f>IF(顧客!B1432&lt;&gt;"",顧客!B1432,"")</f>
        <v/>
      </c>
      <c r="C1434" s="48" t="str">
        <f>IF(顧客!C1432&lt;&gt;0,顧客!C1432,"")</f>
        <v/>
      </c>
      <c r="D1434" s="47" t="str">
        <f>IF(顧客!E1432&lt;&gt;0,顧客!E1432,"")</f>
        <v/>
      </c>
      <c r="E1434" s="47" t="str">
        <f>IF(顧客!F1432&lt;&gt;0,顧客!F1432,"")</f>
        <v/>
      </c>
      <c r="F1434" s="49" t="str">
        <f>IF(D1434="","",SUMIF(見積D!ナンバーD,$D1434,見積D!見積数D))</f>
        <v/>
      </c>
      <c r="G1434" s="49" t="str">
        <f>IF(D1434="","",SUMIF(実績D!ナンバー13D,$D1434,実績D!見積数13D))</f>
        <v/>
      </c>
      <c r="H1434" s="51" t="str">
        <f t="shared" si="67"/>
        <v/>
      </c>
      <c r="I1434" t="str">
        <f t="shared" si="68"/>
        <v/>
      </c>
    </row>
    <row r="1435" spans="1:9" x14ac:dyDescent="0.45">
      <c r="A1435" s="45" t="str">
        <f t="shared" si="66"/>
        <v/>
      </c>
      <c r="B1435" s="46" t="str">
        <f>IF(顧客!B1433&lt;&gt;"",顧客!B1433,"")</f>
        <v/>
      </c>
      <c r="C1435" s="48" t="str">
        <f>IF(顧客!C1433&lt;&gt;0,顧客!C1433,"")</f>
        <v/>
      </c>
      <c r="D1435" s="47" t="str">
        <f>IF(顧客!E1433&lt;&gt;0,顧客!E1433,"")</f>
        <v/>
      </c>
      <c r="E1435" s="47" t="str">
        <f>IF(顧客!F1433&lt;&gt;0,顧客!F1433,"")</f>
        <v/>
      </c>
      <c r="F1435" s="49" t="str">
        <f>IF(D1435="","",SUMIF(見積D!ナンバーD,$D1435,見積D!見積数D))</f>
        <v/>
      </c>
      <c r="G1435" s="49" t="str">
        <f>IF(D1435="","",SUMIF(実績D!ナンバー13D,$D1435,実績D!見積数13D))</f>
        <v/>
      </c>
      <c r="H1435" s="51" t="str">
        <f t="shared" si="67"/>
        <v/>
      </c>
      <c r="I1435" t="str">
        <f t="shared" si="68"/>
        <v/>
      </c>
    </row>
    <row r="1436" spans="1:9" x14ac:dyDescent="0.45">
      <c r="A1436" s="45" t="str">
        <f t="shared" si="66"/>
        <v/>
      </c>
      <c r="B1436" s="46" t="str">
        <f>IF(顧客!B1434&lt;&gt;"",顧客!B1434,"")</f>
        <v/>
      </c>
      <c r="C1436" s="48" t="str">
        <f>IF(顧客!C1434&lt;&gt;0,顧客!C1434,"")</f>
        <v/>
      </c>
      <c r="D1436" s="47" t="str">
        <f>IF(顧客!E1434&lt;&gt;0,顧客!E1434,"")</f>
        <v/>
      </c>
      <c r="E1436" s="47" t="str">
        <f>IF(顧客!F1434&lt;&gt;0,顧客!F1434,"")</f>
        <v/>
      </c>
      <c r="F1436" s="49" t="str">
        <f>IF(D1436="","",SUMIF(見積D!ナンバーD,$D1436,見積D!見積数D))</f>
        <v/>
      </c>
      <c r="G1436" s="49" t="str">
        <f>IF(D1436="","",SUMIF(実績D!ナンバー13D,$D1436,実績D!見積数13D))</f>
        <v/>
      </c>
      <c r="H1436" s="51" t="str">
        <f t="shared" si="67"/>
        <v/>
      </c>
      <c r="I1436" t="str">
        <f t="shared" si="68"/>
        <v/>
      </c>
    </row>
    <row r="1437" spans="1:9" x14ac:dyDescent="0.45">
      <c r="A1437" s="45" t="str">
        <f t="shared" si="66"/>
        <v/>
      </c>
      <c r="B1437" s="46" t="str">
        <f>IF(顧客!B1435&lt;&gt;"",顧客!B1435,"")</f>
        <v/>
      </c>
      <c r="C1437" s="48" t="str">
        <f>IF(顧客!C1435&lt;&gt;0,顧客!C1435,"")</f>
        <v/>
      </c>
      <c r="D1437" s="47" t="str">
        <f>IF(顧客!E1435&lt;&gt;0,顧客!E1435,"")</f>
        <v/>
      </c>
      <c r="E1437" s="47" t="str">
        <f>IF(顧客!F1435&lt;&gt;0,顧客!F1435,"")</f>
        <v/>
      </c>
      <c r="F1437" s="49" t="str">
        <f>IF(D1437="","",SUMIF(見積D!ナンバーD,$D1437,見積D!見積数D))</f>
        <v/>
      </c>
      <c r="G1437" s="49" t="str">
        <f>IF(D1437="","",SUMIF(実績D!ナンバー13D,$D1437,実績D!見積数13D))</f>
        <v/>
      </c>
      <c r="H1437" s="51" t="str">
        <f t="shared" si="67"/>
        <v/>
      </c>
      <c r="I1437" t="str">
        <f t="shared" si="68"/>
        <v/>
      </c>
    </row>
    <row r="1438" spans="1:9" x14ac:dyDescent="0.45">
      <c r="A1438" s="45" t="str">
        <f t="shared" si="66"/>
        <v/>
      </c>
      <c r="B1438" s="46" t="str">
        <f>IF(顧客!B1436&lt;&gt;"",顧客!B1436,"")</f>
        <v/>
      </c>
      <c r="C1438" s="48" t="str">
        <f>IF(顧客!C1436&lt;&gt;0,顧客!C1436,"")</f>
        <v/>
      </c>
      <c r="D1438" s="47" t="str">
        <f>IF(顧客!E1436&lt;&gt;0,顧客!E1436,"")</f>
        <v/>
      </c>
      <c r="E1438" s="47" t="str">
        <f>IF(顧客!F1436&lt;&gt;0,顧客!F1436,"")</f>
        <v/>
      </c>
      <c r="F1438" s="49" t="str">
        <f>IF(D1438="","",SUMIF(見積D!ナンバーD,$D1438,見積D!見積数D))</f>
        <v/>
      </c>
      <c r="G1438" s="49" t="str">
        <f>IF(D1438="","",SUMIF(実績D!ナンバー13D,$D1438,実績D!見積数13D))</f>
        <v/>
      </c>
      <c r="H1438" s="51" t="str">
        <f t="shared" si="67"/>
        <v/>
      </c>
      <c r="I1438" t="str">
        <f t="shared" si="68"/>
        <v/>
      </c>
    </row>
    <row r="1439" spans="1:9" x14ac:dyDescent="0.45">
      <c r="A1439" s="45" t="str">
        <f t="shared" si="66"/>
        <v/>
      </c>
      <c r="B1439" s="46" t="str">
        <f>IF(顧客!B1437&lt;&gt;"",顧客!B1437,"")</f>
        <v/>
      </c>
      <c r="C1439" s="48" t="str">
        <f>IF(顧客!C1437&lt;&gt;0,顧客!C1437,"")</f>
        <v/>
      </c>
      <c r="D1439" s="47" t="str">
        <f>IF(顧客!E1437&lt;&gt;0,顧客!E1437,"")</f>
        <v/>
      </c>
      <c r="E1439" s="47" t="str">
        <f>IF(顧客!F1437&lt;&gt;0,顧客!F1437,"")</f>
        <v/>
      </c>
      <c r="F1439" s="49" t="str">
        <f>IF(D1439="","",SUMIF(見積D!ナンバーD,$D1439,見積D!見積数D))</f>
        <v/>
      </c>
      <c r="G1439" s="49" t="str">
        <f>IF(D1439="","",SUMIF(実績D!ナンバー13D,$D1439,実績D!見積数13D))</f>
        <v/>
      </c>
      <c r="H1439" s="51" t="str">
        <f t="shared" si="67"/>
        <v/>
      </c>
      <c r="I1439" t="str">
        <f t="shared" si="68"/>
        <v/>
      </c>
    </row>
    <row r="1440" spans="1:9" x14ac:dyDescent="0.45">
      <c r="A1440" s="45" t="str">
        <f t="shared" si="66"/>
        <v/>
      </c>
      <c r="B1440" s="46" t="str">
        <f>IF(顧客!B1438&lt;&gt;"",顧客!B1438,"")</f>
        <v/>
      </c>
      <c r="C1440" s="48" t="str">
        <f>IF(顧客!C1438&lt;&gt;0,顧客!C1438,"")</f>
        <v/>
      </c>
      <c r="D1440" s="47" t="str">
        <f>IF(顧客!E1438&lt;&gt;0,顧客!E1438,"")</f>
        <v/>
      </c>
      <c r="E1440" s="47" t="str">
        <f>IF(顧客!F1438&lt;&gt;0,顧客!F1438,"")</f>
        <v/>
      </c>
      <c r="F1440" s="49" t="str">
        <f>IF(D1440="","",SUMIF(見積D!ナンバーD,$D1440,見積D!見積数D))</f>
        <v/>
      </c>
      <c r="G1440" s="49" t="str">
        <f>IF(D1440="","",SUMIF(実績D!ナンバー13D,$D1440,実績D!見積数13D))</f>
        <v/>
      </c>
      <c r="H1440" s="51" t="str">
        <f t="shared" si="67"/>
        <v/>
      </c>
      <c r="I1440" t="str">
        <f t="shared" si="68"/>
        <v/>
      </c>
    </row>
    <row r="1441" spans="1:9" x14ac:dyDescent="0.45">
      <c r="A1441" s="45" t="str">
        <f t="shared" si="66"/>
        <v/>
      </c>
      <c r="B1441" s="46" t="str">
        <f>IF(顧客!B1439&lt;&gt;"",顧客!B1439,"")</f>
        <v/>
      </c>
      <c r="C1441" s="48" t="str">
        <f>IF(顧客!C1439&lt;&gt;0,顧客!C1439,"")</f>
        <v/>
      </c>
      <c r="D1441" s="47" t="str">
        <f>IF(顧客!E1439&lt;&gt;0,顧客!E1439,"")</f>
        <v/>
      </c>
      <c r="E1441" s="47" t="str">
        <f>IF(顧客!F1439&lt;&gt;0,顧客!F1439,"")</f>
        <v/>
      </c>
      <c r="F1441" s="49" t="str">
        <f>IF(D1441="","",SUMIF(見積D!ナンバーD,$D1441,見積D!見積数D))</f>
        <v/>
      </c>
      <c r="G1441" s="49" t="str">
        <f>IF(D1441="","",SUMIF(実績D!ナンバー13D,$D1441,実績D!見積数13D))</f>
        <v/>
      </c>
      <c r="H1441" s="51" t="str">
        <f t="shared" si="67"/>
        <v/>
      </c>
      <c r="I1441" t="str">
        <f t="shared" si="68"/>
        <v/>
      </c>
    </row>
    <row r="1442" spans="1:9" x14ac:dyDescent="0.45">
      <c r="A1442" s="45" t="str">
        <f t="shared" si="66"/>
        <v/>
      </c>
      <c r="B1442" s="46" t="str">
        <f>IF(顧客!B1440&lt;&gt;"",顧客!B1440,"")</f>
        <v/>
      </c>
      <c r="C1442" s="48" t="str">
        <f>IF(顧客!C1440&lt;&gt;0,顧客!C1440,"")</f>
        <v/>
      </c>
      <c r="D1442" s="47" t="str">
        <f>IF(顧客!E1440&lt;&gt;0,顧客!E1440,"")</f>
        <v/>
      </c>
      <c r="E1442" s="47" t="str">
        <f>IF(顧客!F1440&lt;&gt;0,顧客!F1440,"")</f>
        <v/>
      </c>
      <c r="F1442" s="49" t="str">
        <f>IF(D1442="","",SUMIF(見積D!ナンバーD,$D1442,見積D!見積数D))</f>
        <v/>
      </c>
      <c r="G1442" s="49" t="str">
        <f>IF(D1442="","",SUMIF(実績D!ナンバー13D,$D1442,実績D!見積数13D))</f>
        <v/>
      </c>
      <c r="H1442" s="51" t="str">
        <f t="shared" si="67"/>
        <v/>
      </c>
      <c r="I1442" t="str">
        <f t="shared" si="68"/>
        <v/>
      </c>
    </row>
    <row r="1443" spans="1:9" x14ac:dyDescent="0.45">
      <c r="A1443" s="45" t="str">
        <f t="shared" si="66"/>
        <v/>
      </c>
      <c r="B1443" s="46" t="str">
        <f>IF(顧客!B1441&lt;&gt;"",顧客!B1441,"")</f>
        <v/>
      </c>
      <c r="C1443" s="48" t="str">
        <f>IF(顧客!C1441&lt;&gt;0,顧客!C1441,"")</f>
        <v/>
      </c>
      <c r="D1443" s="47" t="str">
        <f>IF(顧客!E1441&lt;&gt;0,顧客!E1441,"")</f>
        <v/>
      </c>
      <c r="E1443" s="47" t="str">
        <f>IF(顧客!F1441&lt;&gt;0,顧客!F1441,"")</f>
        <v/>
      </c>
      <c r="F1443" s="49" t="str">
        <f>IF(D1443="","",SUMIF(見積D!ナンバーD,$D1443,見積D!見積数D))</f>
        <v/>
      </c>
      <c r="G1443" s="49" t="str">
        <f>IF(D1443="","",SUMIF(実績D!ナンバー13D,$D1443,実績D!見積数13D))</f>
        <v/>
      </c>
      <c r="H1443" s="51" t="str">
        <f t="shared" si="67"/>
        <v/>
      </c>
      <c r="I1443" t="str">
        <f t="shared" si="68"/>
        <v/>
      </c>
    </row>
    <row r="1444" spans="1:9" x14ac:dyDescent="0.45">
      <c r="A1444" s="45" t="str">
        <f t="shared" si="66"/>
        <v/>
      </c>
      <c r="B1444" s="46" t="str">
        <f>IF(顧客!B1442&lt;&gt;"",顧客!B1442,"")</f>
        <v/>
      </c>
      <c r="C1444" s="48" t="str">
        <f>IF(顧客!C1442&lt;&gt;0,顧客!C1442,"")</f>
        <v/>
      </c>
      <c r="D1444" s="47" t="str">
        <f>IF(顧客!E1442&lt;&gt;0,顧客!E1442,"")</f>
        <v/>
      </c>
      <c r="E1444" s="47" t="str">
        <f>IF(顧客!F1442&lt;&gt;0,顧客!F1442,"")</f>
        <v/>
      </c>
      <c r="F1444" s="49" t="str">
        <f>IF(D1444="","",SUMIF(見積D!ナンバーD,$D1444,見積D!見積数D))</f>
        <v/>
      </c>
      <c r="G1444" s="49" t="str">
        <f>IF(D1444="","",SUMIF(実績D!ナンバー13D,$D1444,実績D!見積数13D))</f>
        <v/>
      </c>
      <c r="H1444" s="51" t="str">
        <f t="shared" si="67"/>
        <v/>
      </c>
      <c r="I1444" t="str">
        <f t="shared" si="68"/>
        <v/>
      </c>
    </row>
    <row r="1445" spans="1:9" x14ac:dyDescent="0.45">
      <c r="A1445" s="45" t="str">
        <f t="shared" si="66"/>
        <v/>
      </c>
      <c r="B1445" s="46" t="str">
        <f>IF(顧客!B1443&lt;&gt;"",顧客!B1443,"")</f>
        <v/>
      </c>
      <c r="C1445" s="48" t="str">
        <f>IF(顧客!C1443&lt;&gt;0,顧客!C1443,"")</f>
        <v/>
      </c>
      <c r="D1445" s="47" t="str">
        <f>IF(顧客!E1443&lt;&gt;0,顧客!E1443,"")</f>
        <v/>
      </c>
      <c r="E1445" s="47" t="str">
        <f>IF(顧客!F1443&lt;&gt;0,顧客!F1443,"")</f>
        <v/>
      </c>
      <c r="F1445" s="49" t="str">
        <f>IF(D1445="","",SUMIF(見積D!ナンバーD,$D1445,見積D!見積数D))</f>
        <v/>
      </c>
      <c r="G1445" s="49" t="str">
        <f>IF(D1445="","",SUMIF(実績D!ナンバー13D,$D1445,実績D!見積数13D))</f>
        <v/>
      </c>
      <c r="H1445" s="51" t="str">
        <f t="shared" si="67"/>
        <v/>
      </c>
      <c r="I1445" t="str">
        <f t="shared" si="68"/>
        <v/>
      </c>
    </row>
    <row r="1446" spans="1:9" x14ac:dyDescent="0.45">
      <c r="A1446" s="45" t="str">
        <f t="shared" si="66"/>
        <v/>
      </c>
      <c r="B1446" s="46" t="str">
        <f>IF(顧客!B1444&lt;&gt;"",顧客!B1444,"")</f>
        <v/>
      </c>
      <c r="C1446" s="48" t="str">
        <f>IF(顧客!C1444&lt;&gt;0,顧客!C1444,"")</f>
        <v/>
      </c>
      <c r="D1446" s="47" t="str">
        <f>IF(顧客!E1444&lt;&gt;0,顧客!E1444,"")</f>
        <v/>
      </c>
      <c r="E1446" s="47" t="str">
        <f>IF(顧客!F1444&lt;&gt;0,顧客!F1444,"")</f>
        <v/>
      </c>
      <c r="F1446" s="49" t="str">
        <f>IF(D1446="","",SUMIF(見積D!ナンバーD,$D1446,見積D!見積数D))</f>
        <v/>
      </c>
      <c r="G1446" s="49" t="str">
        <f>IF(D1446="","",SUMIF(実績D!ナンバー13D,$D1446,実績D!見積数13D))</f>
        <v/>
      </c>
      <c r="H1446" s="51" t="str">
        <f t="shared" si="67"/>
        <v/>
      </c>
      <c r="I1446" t="str">
        <f t="shared" si="68"/>
        <v/>
      </c>
    </row>
    <row r="1447" spans="1:9" x14ac:dyDescent="0.45">
      <c r="A1447" s="45" t="str">
        <f t="shared" si="66"/>
        <v/>
      </c>
      <c r="B1447" s="46" t="str">
        <f>IF(顧客!B1445&lt;&gt;"",顧客!B1445,"")</f>
        <v/>
      </c>
      <c r="C1447" s="48" t="str">
        <f>IF(顧客!C1445&lt;&gt;0,顧客!C1445,"")</f>
        <v/>
      </c>
      <c r="D1447" s="47" t="str">
        <f>IF(顧客!E1445&lt;&gt;0,顧客!E1445,"")</f>
        <v/>
      </c>
      <c r="E1447" s="47" t="str">
        <f>IF(顧客!F1445&lt;&gt;0,顧客!F1445,"")</f>
        <v/>
      </c>
      <c r="F1447" s="49" t="str">
        <f>IF(D1447="","",SUMIF(見積D!ナンバーD,$D1447,見積D!見積数D))</f>
        <v/>
      </c>
      <c r="G1447" s="49" t="str">
        <f>IF(D1447="","",SUMIF(実績D!ナンバー13D,$D1447,実績D!見積数13D))</f>
        <v/>
      </c>
      <c r="H1447" s="51" t="str">
        <f t="shared" si="67"/>
        <v/>
      </c>
      <c r="I1447" t="str">
        <f t="shared" si="68"/>
        <v/>
      </c>
    </row>
    <row r="1448" spans="1:9" x14ac:dyDescent="0.45">
      <c r="A1448" s="45" t="str">
        <f t="shared" si="66"/>
        <v/>
      </c>
      <c r="B1448" s="46" t="str">
        <f>IF(顧客!B1446&lt;&gt;"",顧客!B1446,"")</f>
        <v/>
      </c>
      <c r="C1448" s="48" t="str">
        <f>IF(顧客!C1446&lt;&gt;0,顧客!C1446,"")</f>
        <v/>
      </c>
      <c r="D1448" s="47" t="str">
        <f>IF(顧客!E1446&lt;&gt;0,顧客!E1446,"")</f>
        <v/>
      </c>
      <c r="E1448" s="47" t="str">
        <f>IF(顧客!F1446&lt;&gt;0,顧客!F1446,"")</f>
        <v/>
      </c>
      <c r="F1448" s="49" t="str">
        <f>IF(D1448="","",SUMIF(見積D!ナンバーD,$D1448,見積D!見積数D))</f>
        <v/>
      </c>
      <c r="G1448" s="49" t="str">
        <f>IF(D1448="","",SUMIF(実績D!ナンバー13D,$D1448,実績D!見積数13D))</f>
        <v/>
      </c>
      <c r="H1448" s="51" t="str">
        <f t="shared" si="67"/>
        <v/>
      </c>
      <c r="I1448" t="str">
        <f t="shared" si="68"/>
        <v/>
      </c>
    </row>
    <row r="1449" spans="1:9" x14ac:dyDescent="0.45">
      <c r="A1449" s="45" t="str">
        <f t="shared" ref="A1449:A1512" si="69">IF(C1449="","",A1448+1)</f>
        <v/>
      </c>
      <c r="B1449" s="46" t="str">
        <f>IF(顧客!B1447&lt;&gt;"",顧客!B1447,"")</f>
        <v/>
      </c>
      <c r="C1449" s="48" t="str">
        <f>IF(顧客!C1447&lt;&gt;0,顧客!C1447,"")</f>
        <v/>
      </c>
      <c r="D1449" s="47" t="str">
        <f>IF(顧客!E1447&lt;&gt;0,顧客!E1447,"")</f>
        <v/>
      </c>
      <c r="E1449" s="47" t="str">
        <f>IF(顧客!F1447&lt;&gt;0,顧客!F1447,"")</f>
        <v/>
      </c>
      <c r="F1449" s="49" t="str">
        <f>IF(D1449="","",SUMIF(見積D!ナンバーD,$D1449,見積D!見積数D))</f>
        <v/>
      </c>
      <c r="G1449" s="49" t="str">
        <f>IF(D1449="","",SUMIF(実績D!ナンバー13D,$D1449,実績D!見積数13D))</f>
        <v/>
      </c>
      <c r="H1449" s="51" t="str">
        <f t="shared" ref="H1449:H1512" si="70">IF(F1449="","",IF(F1449=0,"c",IF(G1449&gt;0,I1449,"b")))</f>
        <v/>
      </c>
      <c r="I1449" t="str">
        <f t="shared" si="68"/>
        <v/>
      </c>
    </row>
    <row r="1450" spans="1:9" x14ac:dyDescent="0.45">
      <c r="A1450" s="45" t="str">
        <f t="shared" si="69"/>
        <v/>
      </c>
      <c r="B1450" s="46" t="str">
        <f>IF(顧客!B1448&lt;&gt;"",顧客!B1448,"")</f>
        <v/>
      </c>
      <c r="C1450" s="48" t="str">
        <f>IF(顧客!C1448&lt;&gt;0,顧客!C1448,"")</f>
        <v/>
      </c>
      <c r="D1450" s="47" t="str">
        <f>IF(顧客!E1448&lt;&gt;0,顧客!E1448,"")</f>
        <v/>
      </c>
      <c r="E1450" s="47" t="str">
        <f>IF(顧客!F1448&lt;&gt;0,顧客!F1448,"")</f>
        <v/>
      </c>
      <c r="F1450" s="49" t="str">
        <f>IF(D1450="","",SUMIF(見積D!ナンバーD,$D1450,見積D!見積数D))</f>
        <v/>
      </c>
      <c r="G1450" s="49" t="str">
        <f>IF(D1450="","",SUMIF(実績D!ナンバー13D,$D1450,実績D!見積数13D))</f>
        <v/>
      </c>
      <c r="H1450" s="51" t="str">
        <f t="shared" si="70"/>
        <v/>
      </c>
      <c r="I1450" t="str">
        <f t="shared" si="68"/>
        <v/>
      </c>
    </row>
    <row r="1451" spans="1:9" x14ac:dyDescent="0.45">
      <c r="A1451" s="45" t="str">
        <f t="shared" si="69"/>
        <v/>
      </c>
      <c r="B1451" s="46" t="str">
        <f>IF(顧客!B1449&lt;&gt;"",顧客!B1449,"")</f>
        <v/>
      </c>
      <c r="C1451" s="48" t="str">
        <f>IF(顧客!C1449&lt;&gt;0,顧客!C1449,"")</f>
        <v/>
      </c>
      <c r="D1451" s="47" t="str">
        <f>IF(顧客!E1449&lt;&gt;0,顧客!E1449,"")</f>
        <v/>
      </c>
      <c r="E1451" s="47" t="str">
        <f>IF(顧客!F1449&lt;&gt;0,顧客!F1449,"")</f>
        <v/>
      </c>
      <c r="F1451" s="49" t="str">
        <f>IF(D1451="","",SUMIF(見積D!ナンバーD,$D1451,見積D!見積数D))</f>
        <v/>
      </c>
      <c r="G1451" s="49" t="str">
        <f>IF(D1451="","",SUMIF(実績D!ナンバー13D,$D1451,実績D!見積数13D))</f>
        <v/>
      </c>
      <c r="H1451" s="51" t="str">
        <f t="shared" si="70"/>
        <v/>
      </c>
      <c r="I1451" t="str">
        <f t="shared" si="68"/>
        <v/>
      </c>
    </row>
    <row r="1452" spans="1:9" x14ac:dyDescent="0.45">
      <c r="A1452" s="45" t="str">
        <f t="shared" si="69"/>
        <v/>
      </c>
      <c r="B1452" s="46" t="str">
        <f>IF(顧客!B1450&lt;&gt;"",顧客!B1450,"")</f>
        <v/>
      </c>
      <c r="C1452" s="48" t="str">
        <f>IF(顧客!C1450&lt;&gt;0,顧客!C1450,"")</f>
        <v/>
      </c>
      <c r="D1452" s="47" t="str">
        <f>IF(顧客!E1450&lt;&gt;0,顧客!E1450,"")</f>
        <v/>
      </c>
      <c r="E1452" s="47" t="str">
        <f>IF(顧客!F1450&lt;&gt;0,顧客!F1450,"")</f>
        <v/>
      </c>
      <c r="F1452" s="49" t="str">
        <f>IF(D1452="","",SUMIF(見積D!ナンバーD,$D1452,見積D!見積数D))</f>
        <v/>
      </c>
      <c r="G1452" s="49" t="str">
        <f>IF(D1452="","",SUMIF(実績D!ナンバー13D,$D1452,実績D!見積数13D))</f>
        <v/>
      </c>
      <c r="H1452" s="51" t="str">
        <f t="shared" si="70"/>
        <v/>
      </c>
      <c r="I1452" t="str">
        <f t="shared" si="68"/>
        <v/>
      </c>
    </row>
    <row r="1453" spans="1:9" x14ac:dyDescent="0.45">
      <c r="A1453" s="45" t="str">
        <f t="shared" si="69"/>
        <v/>
      </c>
      <c r="B1453" s="46" t="str">
        <f>IF(顧客!B1451&lt;&gt;"",顧客!B1451,"")</f>
        <v/>
      </c>
      <c r="C1453" s="48" t="str">
        <f>IF(顧客!C1451&lt;&gt;0,顧客!C1451,"")</f>
        <v/>
      </c>
      <c r="D1453" s="47" t="str">
        <f>IF(顧客!E1451&lt;&gt;0,顧客!E1451,"")</f>
        <v/>
      </c>
      <c r="E1453" s="47" t="str">
        <f>IF(顧客!F1451&lt;&gt;0,顧客!F1451,"")</f>
        <v/>
      </c>
      <c r="F1453" s="49" t="str">
        <f>IF(D1453="","",SUMIF(見積D!ナンバーD,$D1453,見積D!見積数D))</f>
        <v/>
      </c>
      <c r="G1453" s="49" t="str">
        <f>IF(D1453="","",SUMIF(実績D!ナンバー13D,$D1453,実績D!見積数13D))</f>
        <v/>
      </c>
      <c r="H1453" s="51" t="str">
        <f t="shared" si="70"/>
        <v/>
      </c>
      <c r="I1453" t="str">
        <f t="shared" si="68"/>
        <v/>
      </c>
    </row>
    <row r="1454" spans="1:9" x14ac:dyDescent="0.45">
      <c r="A1454" s="45" t="str">
        <f t="shared" si="69"/>
        <v/>
      </c>
      <c r="B1454" s="46" t="str">
        <f>IF(顧客!B1452&lt;&gt;"",顧客!B1452,"")</f>
        <v/>
      </c>
      <c r="C1454" s="48" t="str">
        <f>IF(顧客!C1452&lt;&gt;0,顧客!C1452,"")</f>
        <v/>
      </c>
      <c r="D1454" s="47" t="str">
        <f>IF(顧客!E1452&lt;&gt;0,顧客!E1452,"")</f>
        <v/>
      </c>
      <c r="E1454" s="47" t="str">
        <f>IF(顧客!F1452&lt;&gt;0,顧客!F1452,"")</f>
        <v/>
      </c>
      <c r="F1454" s="49" t="str">
        <f>IF(D1454="","",SUMIF(見積D!ナンバーD,$D1454,見積D!見積数D))</f>
        <v/>
      </c>
      <c r="G1454" s="49" t="str">
        <f>IF(D1454="","",SUMIF(実績D!ナンバー13D,$D1454,実績D!見積数13D))</f>
        <v/>
      </c>
      <c r="H1454" s="51" t="str">
        <f t="shared" si="70"/>
        <v/>
      </c>
      <c r="I1454" t="str">
        <f t="shared" si="68"/>
        <v/>
      </c>
    </row>
    <row r="1455" spans="1:9" x14ac:dyDescent="0.45">
      <c r="A1455" s="45" t="str">
        <f t="shared" si="69"/>
        <v/>
      </c>
      <c r="B1455" s="46" t="str">
        <f>IF(顧客!B1453&lt;&gt;"",顧客!B1453,"")</f>
        <v/>
      </c>
      <c r="C1455" s="48" t="str">
        <f>IF(顧客!C1453&lt;&gt;0,顧客!C1453,"")</f>
        <v/>
      </c>
      <c r="D1455" s="47" t="str">
        <f>IF(顧客!E1453&lt;&gt;0,顧客!E1453,"")</f>
        <v/>
      </c>
      <c r="E1455" s="47" t="str">
        <f>IF(顧客!F1453&lt;&gt;0,顧客!F1453,"")</f>
        <v/>
      </c>
      <c r="F1455" s="49" t="str">
        <f>IF(D1455="","",SUMIF(見積D!ナンバーD,$D1455,見積D!見積数D))</f>
        <v/>
      </c>
      <c r="G1455" s="49" t="str">
        <f>IF(D1455="","",SUMIF(実績D!ナンバー13D,$D1455,実績D!見積数13D))</f>
        <v/>
      </c>
      <c r="H1455" s="51" t="str">
        <f t="shared" si="70"/>
        <v/>
      </c>
      <c r="I1455" t="str">
        <f t="shared" si="68"/>
        <v/>
      </c>
    </row>
    <row r="1456" spans="1:9" x14ac:dyDescent="0.45">
      <c r="A1456" s="45" t="str">
        <f t="shared" si="69"/>
        <v/>
      </c>
      <c r="B1456" s="46" t="str">
        <f>IF(顧客!B1454&lt;&gt;"",顧客!B1454,"")</f>
        <v/>
      </c>
      <c r="C1456" s="48" t="str">
        <f>IF(顧客!C1454&lt;&gt;0,顧客!C1454,"")</f>
        <v/>
      </c>
      <c r="D1456" s="47" t="str">
        <f>IF(顧客!E1454&lt;&gt;0,顧客!E1454,"")</f>
        <v/>
      </c>
      <c r="E1456" s="47" t="str">
        <f>IF(顧客!F1454&lt;&gt;0,顧客!F1454,"")</f>
        <v/>
      </c>
      <c r="F1456" s="49" t="str">
        <f>IF(D1456="","",SUMIF(見積D!ナンバーD,$D1456,見積D!見積数D))</f>
        <v/>
      </c>
      <c r="G1456" s="49" t="str">
        <f>IF(D1456="","",SUMIF(実績D!ナンバー13D,$D1456,実績D!見積数13D))</f>
        <v/>
      </c>
      <c r="H1456" s="51" t="str">
        <f t="shared" si="70"/>
        <v/>
      </c>
      <c r="I1456" t="str">
        <f t="shared" si="68"/>
        <v/>
      </c>
    </row>
    <row r="1457" spans="1:9" x14ac:dyDescent="0.45">
      <c r="A1457" s="45" t="str">
        <f t="shared" si="69"/>
        <v/>
      </c>
      <c r="B1457" s="46" t="str">
        <f>IF(顧客!B1455&lt;&gt;"",顧客!B1455,"")</f>
        <v/>
      </c>
      <c r="C1457" s="48" t="str">
        <f>IF(顧客!C1455&lt;&gt;0,顧客!C1455,"")</f>
        <v/>
      </c>
      <c r="D1457" s="47" t="str">
        <f>IF(顧客!E1455&lt;&gt;0,顧客!E1455,"")</f>
        <v/>
      </c>
      <c r="E1457" s="47" t="str">
        <f>IF(顧客!F1455&lt;&gt;0,顧客!F1455,"")</f>
        <v/>
      </c>
      <c r="F1457" s="49" t="str">
        <f>IF(D1457="","",SUMIF(見積D!ナンバーD,$D1457,見積D!見積数D))</f>
        <v/>
      </c>
      <c r="G1457" s="49" t="str">
        <f>IF(D1457="","",SUMIF(実績D!ナンバー13D,$D1457,実績D!見積数13D))</f>
        <v/>
      </c>
      <c r="H1457" s="51" t="str">
        <f t="shared" si="70"/>
        <v/>
      </c>
      <c r="I1457" t="str">
        <f t="shared" si="68"/>
        <v/>
      </c>
    </row>
    <row r="1458" spans="1:9" x14ac:dyDescent="0.45">
      <c r="A1458" s="45" t="str">
        <f t="shared" si="69"/>
        <v/>
      </c>
      <c r="B1458" s="46" t="str">
        <f>IF(顧客!B1456&lt;&gt;"",顧客!B1456,"")</f>
        <v/>
      </c>
      <c r="C1458" s="48" t="str">
        <f>IF(顧客!C1456&lt;&gt;0,顧客!C1456,"")</f>
        <v/>
      </c>
      <c r="D1458" s="47" t="str">
        <f>IF(顧客!E1456&lt;&gt;0,顧客!E1456,"")</f>
        <v/>
      </c>
      <c r="E1458" s="47" t="str">
        <f>IF(顧客!F1456&lt;&gt;0,顧客!F1456,"")</f>
        <v/>
      </c>
      <c r="F1458" s="49" t="str">
        <f>IF(D1458="","",SUMIF(見積D!ナンバーD,$D1458,見積D!見積数D))</f>
        <v/>
      </c>
      <c r="G1458" s="49" t="str">
        <f>IF(D1458="","",SUMIF(実績D!ナンバー13D,$D1458,実績D!見積数13D))</f>
        <v/>
      </c>
      <c r="H1458" s="51" t="str">
        <f t="shared" si="70"/>
        <v/>
      </c>
      <c r="I1458" t="str">
        <f t="shared" si="68"/>
        <v/>
      </c>
    </row>
    <row r="1459" spans="1:9" x14ac:dyDescent="0.45">
      <c r="A1459" s="45" t="str">
        <f t="shared" si="69"/>
        <v/>
      </c>
      <c r="B1459" s="46" t="str">
        <f>IF(顧客!B1457&lt;&gt;"",顧客!B1457,"")</f>
        <v/>
      </c>
      <c r="C1459" s="48" t="str">
        <f>IF(顧客!C1457&lt;&gt;0,顧客!C1457,"")</f>
        <v/>
      </c>
      <c r="D1459" s="47" t="str">
        <f>IF(顧客!E1457&lt;&gt;0,顧客!E1457,"")</f>
        <v/>
      </c>
      <c r="E1459" s="47" t="str">
        <f>IF(顧客!F1457&lt;&gt;0,顧客!F1457,"")</f>
        <v/>
      </c>
      <c r="F1459" s="49" t="str">
        <f>IF(D1459="","",SUMIF(見積D!ナンバーD,$D1459,見積D!見積数D))</f>
        <v/>
      </c>
      <c r="G1459" s="49" t="str">
        <f>IF(D1459="","",SUMIF(実績D!ナンバー13D,$D1459,実績D!見積数13D))</f>
        <v/>
      </c>
      <c r="H1459" s="51" t="str">
        <f t="shared" si="70"/>
        <v/>
      </c>
      <c r="I1459" t="str">
        <f t="shared" si="68"/>
        <v/>
      </c>
    </row>
    <row r="1460" spans="1:9" x14ac:dyDescent="0.45">
      <c r="A1460" s="45" t="str">
        <f t="shared" si="69"/>
        <v/>
      </c>
      <c r="B1460" s="46" t="str">
        <f>IF(顧客!B1458&lt;&gt;"",顧客!B1458,"")</f>
        <v/>
      </c>
      <c r="C1460" s="48" t="str">
        <f>IF(顧客!C1458&lt;&gt;0,顧客!C1458,"")</f>
        <v/>
      </c>
      <c r="D1460" s="47" t="str">
        <f>IF(顧客!E1458&lt;&gt;0,顧客!E1458,"")</f>
        <v/>
      </c>
      <c r="E1460" s="47" t="str">
        <f>IF(顧客!F1458&lt;&gt;0,顧客!F1458,"")</f>
        <v/>
      </c>
      <c r="F1460" s="49" t="str">
        <f>IF(D1460="","",SUMIF(見積D!ナンバーD,$D1460,見積D!見積数D))</f>
        <v/>
      </c>
      <c r="G1460" s="49" t="str">
        <f>IF(D1460="","",SUMIF(実績D!ナンバー13D,$D1460,実績D!見積数13D))</f>
        <v/>
      </c>
      <c r="H1460" s="51" t="str">
        <f t="shared" si="70"/>
        <v/>
      </c>
      <c r="I1460" t="str">
        <f t="shared" si="68"/>
        <v/>
      </c>
    </row>
    <row r="1461" spans="1:9" x14ac:dyDescent="0.45">
      <c r="A1461" s="45" t="str">
        <f t="shared" si="69"/>
        <v/>
      </c>
      <c r="B1461" s="46" t="str">
        <f>IF(顧客!B1459&lt;&gt;"",顧客!B1459,"")</f>
        <v/>
      </c>
      <c r="C1461" s="48" t="str">
        <f>IF(顧客!C1459&lt;&gt;0,顧客!C1459,"")</f>
        <v/>
      </c>
      <c r="D1461" s="47" t="str">
        <f>IF(顧客!E1459&lt;&gt;0,顧客!E1459,"")</f>
        <v/>
      </c>
      <c r="E1461" s="47" t="str">
        <f>IF(顧客!F1459&lt;&gt;0,顧客!F1459,"")</f>
        <v/>
      </c>
      <c r="F1461" s="49" t="str">
        <f>IF(D1461="","",SUMIF(見積D!ナンバーD,$D1461,見積D!見積数D))</f>
        <v/>
      </c>
      <c r="G1461" s="49" t="str">
        <f>IF(D1461="","",SUMIF(実績D!ナンバー13D,$D1461,実績D!見積数13D))</f>
        <v/>
      </c>
      <c r="H1461" s="51" t="str">
        <f t="shared" si="70"/>
        <v/>
      </c>
      <c r="I1461" t="str">
        <f t="shared" si="68"/>
        <v/>
      </c>
    </row>
    <row r="1462" spans="1:9" x14ac:dyDescent="0.45">
      <c r="A1462" s="45" t="str">
        <f t="shared" si="69"/>
        <v/>
      </c>
      <c r="B1462" s="46" t="str">
        <f>IF(顧客!B1460&lt;&gt;"",顧客!B1460,"")</f>
        <v/>
      </c>
      <c r="C1462" s="48" t="str">
        <f>IF(顧客!C1460&lt;&gt;0,顧客!C1460,"")</f>
        <v/>
      </c>
      <c r="D1462" s="47" t="str">
        <f>IF(顧客!E1460&lt;&gt;0,顧客!E1460,"")</f>
        <v/>
      </c>
      <c r="E1462" s="47" t="str">
        <f>IF(顧客!F1460&lt;&gt;0,顧客!F1460,"")</f>
        <v/>
      </c>
      <c r="F1462" s="49" t="str">
        <f>IF(D1462="","",SUMIF(見積D!ナンバーD,$D1462,見積D!見積数D))</f>
        <v/>
      </c>
      <c r="G1462" s="49" t="str">
        <f>IF(D1462="","",SUMIF(実績D!ナンバー13D,$D1462,実績D!見積数13D))</f>
        <v/>
      </c>
      <c r="H1462" s="51" t="str">
        <f t="shared" si="70"/>
        <v/>
      </c>
      <c r="I1462" t="str">
        <f t="shared" si="68"/>
        <v/>
      </c>
    </row>
    <row r="1463" spans="1:9" x14ac:dyDescent="0.45">
      <c r="A1463" s="45" t="str">
        <f t="shared" si="69"/>
        <v/>
      </c>
      <c r="B1463" s="46" t="str">
        <f>IF(顧客!B1461&lt;&gt;"",顧客!B1461,"")</f>
        <v/>
      </c>
      <c r="C1463" s="48" t="str">
        <f>IF(顧客!C1461&lt;&gt;0,顧客!C1461,"")</f>
        <v/>
      </c>
      <c r="D1463" s="47" t="str">
        <f>IF(顧客!E1461&lt;&gt;0,顧客!E1461,"")</f>
        <v/>
      </c>
      <c r="E1463" s="47" t="str">
        <f>IF(顧客!F1461&lt;&gt;0,顧客!F1461,"")</f>
        <v/>
      </c>
      <c r="F1463" s="49" t="str">
        <f>IF(D1463="","",SUMIF(見積D!ナンバーD,$D1463,見積D!見積数D))</f>
        <v/>
      </c>
      <c r="G1463" s="49" t="str">
        <f>IF(D1463="","",SUMIF(実績D!ナンバー13D,$D1463,実績D!見積数13D))</f>
        <v/>
      </c>
      <c r="H1463" s="51" t="str">
        <f t="shared" si="70"/>
        <v/>
      </c>
      <c r="I1463" t="str">
        <f t="shared" si="68"/>
        <v/>
      </c>
    </row>
    <row r="1464" spans="1:9" x14ac:dyDescent="0.45">
      <c r="A1464" s="45" t="str">
        <f t="shared" si="69"/>
        <v/>
      </c>
      <c r="B1464" s="46" t="str">
        <f>IF(顧客!B1462&lt;&gt;"",顧客!B1462,"")</f>
        <v/>
      </c>
      <c r="C1464" s="48" t="str">
        <f>IF(顧客!C1462&lt;&gt;0,顧客!C1462,"")</f>
        <v/>
      </c>
      <c r="D1464" s="47" t="str">
        <f>IF(顧客!E1462&lt;&gt;0,顧客!E1462,"")</f>
        <v/>
      </c>
      <c r="E1464" s="47" t="str">
        <f>IF(顧客!F1462&lt;&gt;0,顧客!F1462,"")</f>
        <v/>
      </c>
      <c r="F1464" s="49" t="str">
        <f>IF(D1464="","",SUMIF(見積D!ナンバーD,$D1464,見積D!見積数D))</f>
        <v/>
      </c>
      <c r="G1464" s="49" t="str">
        <f>IF(D1464="","",SUMIF(実績D!ナンバー13D,$D1464,実績D!見積数13D))</f>
        <v/>
      </c>
      <c r="H1464" s="51" t="str">
        <f t="shared" si="70"/>
        <v/>
      </c>
      <c r="I1464" t="str">
        <f t="shared" si="68"/>
        <v/>
      </c>
    </row>
    <row r="1465" spans="1:9" x14ac:dyDescent="0.45">
      <c r="A1465" s="45" t="str">
        <f t="shared" si="69"/>
        <v/>
      </c>
      <c r="B1465" s="46" t="str">
        <f>IF(顧客!B1463&lt;&gt;"",顧客!B1463,"")</f>
        <v/>
      </c>
      <c r="C1465" s="48" t="str">
        <f>IF(顧客!C1463&lt;&gt;0,顧客!C1463,"")</f>
        <v/>
      </c>
      <c r="D1465" s="47" t="str">
        <f>IF(顧客!E1463&lt;&gt;0,顧客!E1463,"")</f>
        <v/>
      </c>
      <c r="E1465" s="47" t="str">
        <f>IF(顧客!F1463&lt;&gt;0,顧客!F1463,"")</f>
        <v/>
      </c>
      <c r="F1465" s="49" t="str">
        <f>IF(D1465="","",SUMIF(見積D!ナンバーD,$D1465,見積D!見積数D))</f>
        <v/>
      </c>
      <c r="G1465" s="49" t="str">
        <f>IF(D1465="","",SUMIF(実績D!ナンバー13D,$D1465,実績D!見積数13D))</f>
        <v/>
      </c>
      <c r="H1465" s="51" t="str">
        <f t="shared" si="70"/>
        <v/>
      </c>
      <c r="I1465" t="str">
        <f t="shared" si="68"/>
        <v/>
      </c>
    </row>
    <row r="1466" spans="1:9" x14ac:dyDescent="0.45">
      <c r="A1466" s="45" t="str">
        <f t="shared" si="69"/>
        <v/>
      </c>
      <c r="B1466" s="46" t="str">
        <f>IF(顧客!B1464&lt;&gt;"",顧客!B1464,"")</f>
        <v/>
      </c>
      <c r="C1466" s="48" t="str">
        <f>IF(顧客!C1464&lt;&gt;0,顧客!C1464,"")</f>
        <v/>
      </c>
      <c r="D1466" s="47" t="str">
        <f>IF(顧客!E1464&lt;&gt;0,顧客!E1464,"")</f>
        <v/>
      </c>
      <c r="E1466" s="47" t="str">
        <f>IF(顧客!F1464&lt;&gt;0,顧客!F1464,"")</f>
        <v/>
      </c>
      <c r="F1466" s="49" t="str">
        <f>IF(D1466="","",SUMIF(見積D!ナンバーD,$D1466,見積D!見積数D))</f>
        <v/>
      </c>
      <c r="G1466" s="49" t="str">
        <f>IF(D1466="","",SUMIF(実績D!ナンバー13D,$D1466,実績D!見積数13D))</f>
        <v/>
      </c>
      <c r="H1466" s="51" t="str">
        <f t="shared" si="70"/>
        <v/>
      </c>
      <c r="I1466" t="str">
        <f t="shared" si="68"/>
        <v/>
      </c>
    </row>
    <row r="1467" spans="1:9" x14ac:dyDescent="0.45">
      <c r="A1467" s="45" t="str">
        <f t="shared" si="69"/>
        <v/>
      </c>
      <c r="B1467" s="46" t="str">
        <f>IF(顧客!B1465&lt;&gt;"",顧客!B1465,"")</f>
        <v/>
      </c>
      <c r="C1467" s="48" t="str">
        <f>IF(顧客!C1465&lt;&gt;0,顧客!C1465,"")</f>
        <v/>
      </c>
      <c r="D1467" s="47" t="str">
        <f>IF(顧客!E1465&lt;&gt;0,顧客!E1465,"")</f>
        <v/>
      </c>
      <c r="E1467" s="47" t="str">
        <f>IF(顧客!F1465&lt;&gt;0,顧客!F1465,"")</f>
        <v/>
      </c>
      <c r="F1467" s="49" t="str">
        <f>IF(D1467="","",SUMIF(見積D!ナンバーD,$D1467,見積D!見積数D))</f>
        <v/>
      </c>
      <c r="G1467" s="49" t="str">
        <f>IF(D1467="","",SUMIF(実績D!ナンバー13D,$D1467,実績D!見積数13D))</f>
        <v/>
      </c>
      <c r="H1467" s="51" t="str">
        <f t="shared" si="70"/>
        <v/>
      </c>
      <c r="I1467" t="str">
        <f t="shared" si="68"/>
        <v/>
      </c>
    </row>
    <row r="1468" spans="1:9" x14ac:dyDescent="0.45">
      <c r="A1468" s="45" t="str">
        <f t="shared" si="69"/>
        <v/>
      </c>
      <c r="B1468" s="46" t="str">
        <f>IF(顧客!B1466&lt;&gt;"",顧客!B1466,"")</f>
        <v/>
      </c>
      <c r="C1468" s="48" t="str">
        <f>IF(顧客!C1466&lt;&gt;0,顧客!C1466,"")</f>
        <v/>
      </c>
      <c r="D1468" s="47" t="str">
        <f>IF(顧客!E1466&lt;&gt;0,顧客!E1466,"")</f>
        <v/>
      </c>
      <c r="E1468" s="47" t="str">
        <f>IF(顧客!F1466&lt;&gt;0,顧客!F1466,"")</f>
        <v/>
      </c>
      <c r="F1468" s="49" t="str">
        <f>IF(D1468="","",SUMIF(見積D!ナンバーD,$D1468,見積D!見積数D))</f>
        <v/>
      </c>
      <c r="G1468" s="49" t="str">
        <f>IF(D1468="","",SUMIF(実績D!ナンバー13D,$D1468,実績D!見積数13D))</f>
        <v/>
      </c>
      <c r="H1468" s="51" t="str">
        <f t="shared" si="70"/>
        <v/>
      </c>
      <c r="I1468" t="str">
        <f t="shared" si="68"/>
        <v/>
      </c>
    </row>
    <row r="1469" spans="1:9" x14ac:dyDescent="0.45">
      <c r="A1469" s="45" t="str">
        <f t="shared" si="69"/>
        <v/>
      </c>
      <c r="B1469" s="46" t="str">
        <f>IF(顧客!B1467&lt;&gt;"",顧客!B1467,"")</f>
        <v/>
      </c>
      <c r="C1469" s="48" t="str">
        <f>IF(顧客!C1467&lt;&gt;0,顧客!C1467,"")</f>
        <v/>
      </c>
      <c r="D1469" s="47" t="str">
        <f>IF(顧客!E1467&lt;&gt;0,顧客!E1467,"")</f>
        <v/>
      </c>
      <c r="E1469" s="47" t="str">
        <f>IF(顧客!F1467&lt;&gt;0,顧客!F1467,"")</f>
        <v/>
      </c>
      <c r="F1469" s="49" t="str">
        <f>IF(D1469="","",SUMIF(見積D!ナンバーD,$D1469,見積D!見積数D))</f>
        <v/>
      </c>
      <c r="G1469" s="49" t="str">
        <f>IF(D1469="","",SUMIF(実績D!ナンバー13D,$D1469,実績D!見積数13D))</f>
        <v/>
      </c>
      <c r="H1469" s="51" t="str">
        <f t="shared" si="70"/>
        <v/>
      </c>
      <c r="I1469" t="str">
        <f t="shared" si="68"/>
        <v/>
      </c>
    </row>
    <row r="1470" spans="1:9" x14ac:dyDescent="0.45">
      <c r="A1470" s="45" t="str">
        <f t="shared" si="69"/>
        <v/>
      </c>
      <c r="B1470" s="46" t="str">
        <f>IF(顧客!B1468&lt;&gt;"",顧客!B1468,"")</f>
        <v/>
      </c>
      <c r="C1470" s="48" t="str">
        <f>IF(顧客!C1468&lt;&gt;0,顧客!C1468,"")</f>
        <v/>
      </c>
      <c r="D1470" s="47" t="str">
        <f>IF(顧客!E1468&lt;&gt;0,顧客!E1468,"")</f>
        <v/>
      </c>
      <c r="E1470" s="47" t="str">
        <f>IF(顧客!F1468&lt;&gt;0,顧客!F1468,"")</f>
        <v/>
      </c>
      <c r="F1470" s="49" t="str">
        <f>IF(D1470="","",SUMIF(見積D!ナンバーD,$D1470,見積D!見積数D))</f>
        <v/>
      </c>
      <c r="G1470" s="49" t="str">
        <f>IF(D1470="","",SUMIF(実績D!ナンバー13D,$D1470,実績D!見積数13D))</f>
        <v/>
      </c>
      <c r="H1470" s="51" t="str">
        <f t="shared" si="70"/>
        <v/>
      </c>
      <c r="I1470" t="str">
        <f t="shared" si="68"/>
        <v/>
      </c>
    </row>
    <row r="1471" spans="1:9" x14ac:dyDescent="0.45">
      <c r="A1471" s="45" t="str">
        <f t="shared" si="69"/>
        <v/>
      </c>
      <c r="B1471" s="46" t="str">
        <f>IF(顧客!B1469&lt;&gt;"",顧客!B1469,"")</f>
        <v/>
      </c>
      <c r="C1471" s="48" t="str">
        <f>IF(顧客!C1469&lt;&gt;0,顧客!C1469,"")</f>
        <v/>
      </c>
      <c r="D1471" s="47" t="str">
        <f>IF(顧客!E1469&lt;&gt;0,顧客!E1469,"")</f>
        <v/>
      </c>
      <c r="E1471" s="47" t="str">
        <f>IF(顧客!F1469&lt;&gt;0,顧客!F1469,"")</f>
        <v/>
      </c>
      <c r="F1471" s="49" t="str">
        <f>IF(D1471="","",SUMIF(見積D!ナンバーD,$D1471,見積D!見積数D))</f>
        <v/>
      </c>
      <c r="G1471" s="49" t="str">
        <f>IF(D1471="","",SUMIF(実績D!ナンバー13D,$D1471,実績D!見積数13D))</f>
        <v/>
      </c>
      <c r="H1471" s="51" t="str">
        <f t="shared" si="70"/>
        <v/>
      </c>
      <c r="I1471" t="str">
        <f t="shared" si="68"/>
        <v/>
      </c>
    </row>
    <row r="1472" spans="1:9" x14ac:dyDescent="0.45">
      <c r="A1472" s="45" t="str">
        <f t="shared" si="69"/>
        <v/>
      </c>
      <c r="B1472" s="46" t="str">
        <f>IF(顧客!B1470&lt;&gt;"",顧客!B1470,"")</f>
        <v/>
      </c>
      <c r="C1472" s="48" t="str">
        <f>IF(顧客!C1470&lt;&gt;0,顧客!C1470,"")</f>
        <v/>
      </c>
      <c r="D1472" s="47" t="str">
        <f>IF(顧客!E1470&lt;&gt;0,顧客!E1470,"")</f>
        <v/>
      </c>
      <c r="E1472" s="47" t="str">
        <f>IF(顧客!F1470&lt;&gt;0,顧客!F1470,"")</f>
        <v/>
      </c>
      <c r="F1472" s="49" t="str">
        <f>IF(D1472="","",SUMIF(見積D!ナンバーD,$D1472,見積D!見積数D))</f>
        <v/>
      </c>
      <c r="G1472" s="49" t="str">
        <f>IF(D1472="","",SUMIF(実績D!ナンバー13D,$D1472,実績D!見積数13D))</f>
        <v/>
      </c>
      <c r="H1472" s="51" t="str">
        <f t="shared" si="70"/>
        <v/>
      </c>
      <c r="I1472" t="str">
        <f t="shared" si="68"/>
        <v/>
      </c>
    </row>
    <row r="1473" spans="1:9" x14ac:dyDescent="0.45">
      <c r="A1473" s="45" t="str">
        <f t="shared" si="69"/>
        <v/>
      </c>
      <c r="B1473" s="46" t="str">
        <f>IF(顧客!B1471&lt;&gt;"",顧客!B1471,"")</f>
        <v/>
      </c>
      <c r="C1473" s="48" t="str">
        <f>IF(顧客!C1471&lt;&gt;0,顧客!C1471,"")</f>
        <v/>
      </c>
      <c r="D1473" s="47" t="str">
        <f>IF(顧客!E1471&lt;&gt;0,顧客!E1471,"")</f>
        <v/>
      </c>
      <c r="E1473" s="47" t="str">
        <f>IF(顧客!F1471&lt;&gt;0,顧客!F1471,"")</f>
        <v/>
      </c>
      <c r="F1473" s="49" t="str">
        <f>IF(D1473="","",SUMIF(見積D!ナンバーD,$D1473,見積D!見積数D))</f>
        <v/>
      </c>
      <c r="G1473" s="49" t="str">
        <f>IF(D1473="","",SUMIF(実績D!ナンバー13D,$D1473,実績D!見積数13D))</f>
        <v/>
      </c>
      <c r="H1473" s="51" t="str">
        <f t="shared" si="70"/>
        <v/>
      </c>
      <c r="I1473" t="str">
        <f t="shared" si="68"/>
        <v/>
      </c>
    </row>
    <row r="1474" spans="1:9" x14ac:dyDescent="0.45">
      <c r="A1474" s="45" t="str">
        <f t="shared" si="69"/>
        <v/>
      </c>
      <c r="B1474" s="46" t="str">
        <f>IF(顧客!B1472&lt;&gt;"",顧客!B1472,"")</f>
        <v/>
      </c>
      <c r="C1474" s="48" t="str">
        <f>IF(顧客!C1472&lt;&gt;0,顧客!C1472,"")</f>
        <v/>
      </c>
      <c r="D1474" s="47" t="str">
        <f>IF(顧客!E1472&lt;&gt;0,顧客!E1472,"")</f>
        <v/>
      </c>
      <c r="E1474" s="47" t="str">
        <f>IF(顧客!F1472&lt;&gt;0,顧客!F1472,"")</f>
        <v/>
      </c>
      <c r="F1474" s="49" t="str">
        <f>IF(D1474="","",SUMIF(見積D!ナンバーD,$D1474,見積D!見積数D))</f>
        <v/>
      </c>
      <c r="G1474" s="49" t="str">
        <f>IF(D1474="","",SUMIF(実績D!ナンバー13D,$D1474,実績D!見積数13D))</f>
        <v/>
      </c>
      <c r="H1474" s="51" t="str">
        <f t="shared" si="70"/>
        <v/>
      </c>
      <c r="I1474" t="str">
        <f t="shared" si="68"/>
        <v/>
      </c>
    </row>
    <row r="1475" spans="1:9" x14ac:dyDescent="0.45">
      <c r="A1475" s="45" t="str">
        <f t="shared" si="69"/>
        <v/>
      </c>
      <c r="B1475" s="46" t="str">
        <f>IF(顧客!B1473&lt;&gt;"",顧客!B1473,"")</f>
        <v/>
      </c>
      <c r="C1475" s="48" t="str">
        <f>IF(顧客!C1473&lt;&gt;0,顧客!C1473,"")</f>
        <v/>
      </c>
      <c r="D1475" s="47" t="str">
        <f>IF(顧客!E1473&lt;&gt;0,顧客!E1473,"")</f>
        <v/>
      </c>
      <c r="E1475" s="47" t="str">
        <f>IF(顧客!F1473&lt;&gt;0,顧客!F1473,"")</f>
        <v/>
      </c>
      <c r="F1475" s="49" t="str">
        <f>IF(D1475="","",SUMIF(見積D!ナンバーD,$D1475,見積D!見積数D))</f>
        <v/>
      </c>
      <c r="G1475" s="49" t="str">
        <f>IF(D1475="","",SUMIF(実績D!ナンバー13D,$D1475,実績D!見積数13D))</f>
        <v/>
      </c>
      <c r="H1475" s="51" t="str">
        <f t="shared" si="70"/>
        <v/>
      </c>
      <c r="I1475" t="str">
        <f t="shared" si="68"/>
        <v/>
      </c>
    </row>
    <row r="1476" spans="1:9" x14ac:dyDescent="0.45">
      <c r="A1476" s="45" t="str">
        <f t="shared" si="69"/>
        <v/>
      </c>
      <c r="B1476" s="46" t="str">
        <f>IF(顧客!B1474&lt;&gt;"",顧客!B1474,"")</f>
        <v/>
      </c>
      <c r="C1476" s="48" t="str">
        <f>IF(顧客!C1474&lt;&gt;0,顧客!C1474,"")</f>
        <v/>
      </c>
      <c r="D1476" s="47" t="str">
        <f>IF(顧客!E1474&lt;&gt;0,顧客!E1474,"")</f>
        <v/>
      </c>
      <c r="E1476" s="47" t="str">
        <f>IF(顧客!F1474&lt;&gt;0,顧客!F1474,"")</f>
        <v/>
      </c>
      <c r="F1476" s="49" t="str">
        <f>IF(D1476="","",SUMIF(見積D!ナンバーD,$D1476,見積D!見積数D))</f>
        <v/>
      </c>
      <c r="G1476" s="49" t="str">
        <f>IF(D1476="","",SUMIF(実績D!ナンバー13D,$D1476,実績D!見積数13D))</f>
        <v/>
      </c>
      <c r="H1476" s="51" t="str">
        <f t="shared" si="70"/>
        <v/>
      </c>
      <c r="I1476" t="str">
        <f t="shared" si="68"/>
        <v/>
      </c>
    </row>
    <row r="1477" spans="1:9" x14ac:dyDescent="0.45">
      <c r="A1477" s="45" t="str">
        <f t="shared" si="69"/>
        <v/>
      </c>
      <c r="B1477" s="46" t="str">
        <f>IF(顧客!B1475&lt;&gt;"",顧客!B1475,"")</f>
        <v/>
      </c>
      <c r="C1477" s="48" t="str">
        <f>IF(顧客!C1475&lt;&gt;0,顧客!C1475,"")</f>
        <v/>
      </c>
      <c r="D1477" s="47" t="str">
        <f>IF(顧客!E1475&lt;&gt;0,顧客!E1475,"")</f>
        <v/>
      </c>
      <c r="E1477" s="47" t="str">
        <f>IF(顧客!F1475&lt;&gt;0,顧客!F1475,"")</f>
        <v/>
      </c>
      <c r="F1477" s="49" t="str">
        <f>IF(D1477="","",SUMIF(見積D!ナンバーD,$D1477,見積D!見積数D))</f>
        <v/>
      </c>
      <c r="G1477" s="49" t="str">
        <f>IF(D1477="","",SUMIF(実績D!ナンバー13D,$D1477,実績D!見積数13D))</f>
        <v/>
      </c>
      <c r="H1477" s="51" t="str">
        <f t="shared" si="70"/>
        <v/>
      </c>
      <c r="I1477" t="str">
        <f t="shared" ref="I1477:I1540" si="71">IF(G1477="","",IF(G1477&gt;=12,"sa",IF(G1477&gt;=6,"aa",IF(G1477&gt;=2,"ba",IF(G1477=1,"ca","")))))</f>
        <v/>
      </c>
    </row>
    <row r="1478" spans="1:9" x14ac:dyDescent="0.45">
      <c r="A1478" s="45" t="str">
        <f t="shared" si="69"/>
        <v/>
      </c>
      <c r="B1478" s="46" t="str">
        <f>IF(顧客!B1476&lt;&gt;"",顧客!B1476,"")</f>
        <v/>
      </c>
      <c r="C1478" s="48" t="str">
        <f>IF(顧客!C1476&lt;&gt;0,顧客!C1476,"")</f>
        <v/>
      </c>
      <c r="D1478" s="47" t="str">
        <f>IF(顧客!E1476&lt;&gt;0,顧客!E1476,"")</f>
        <v/>
      </c>
      <c r="E1478" s="47" t="str">
        <f>IF(顧客!F1476&lt;&gt;0,顧客!F1476,"")</f>
        <v/>
      </c>
      <c r="F1478" s="49" t="str">
        <f>IF(D1478="","",SUMIF(見積D!ナンバーD,$D1478,見積D!見積数D))</f>
        <v/>
      </c>
      <c r="G1478" s="49" t="str">
        <f>IF(D1478="","",SUMIF(実績D!ナンバー13D,$D1478,実績D!見積数13D))</f>
        <v/>
      </c>
      <c r="H1478" s="51" t="str">
        <f t="shared" si="70"/>
        <v/>
      </c>
      <c r="I1478" t="str">
        <f t="shared" si="71"/>
        <v/>
      </c>
    </row>
    <row r="1479" spans="1:9" x14ac:dyDescent="0.45">
      <c r="A1479" s="45" t="str">
        <f t="shared" si="69"/>
        <v/>
      </c>
      <c r="B1479" s="46" t="str">
        <f>IF(顧客!B1477&lt;&gt;"",顧客!B1477,"")</f>
        <v/>
      </c>
      <c r="C1479" s="48" t="str">
        <f>IF(顧客!C1477&lt;&gt;0,顧客!C1477,"")</f>
        <v/>
      </c>
      <c r="D1479" s="47" t="str">
        <f>IF(顧客!E1477&lt;&gt;0,顧客!E1477,"")</f>
        <v/>
      </c>
      <c r="E1479" s="47" t="str">
        <f>IF(顧客!F1477&lt;&gt;0,顧客!F1477,"")</f>
        <v/>
      </c>
      <c r="F1479" s="49" t="str">
        <f>IF(D1479="","",SUMIF(見積D!ナンバーD,$D1479,見積D!見積数D))</f>
        <v/>
      </c>
      <c r="G1479" s="49" t="str">
        <f>IF(D1479="","",SUMIF(実績D!ナンバー13D,$D1479,実績D!見積数13D))</f>
        <v/>
      </c>
      <c r="H1479" s="51" t="str">
        <f t="shared" si="70"/>
        <v/>
      </c>
      <c r="I1479" t="str">
        <f t="shared" si="71"/>
        <v/>
      </c>
    </row>
    <row r="1480" spans="1:9" x14ac:dyDescent="0.45">
      <c r="A1480" s="45" t="str">
        <f t="shared" si="69"/>
        <v/>
      </c>
      <c r="B1480" s="46" t="str">
        <f>IF(顧客!B1478&lt;&gt;"",顧客!B1478,"")</f>
        <v/>
      </c>
      <c r="C1480" s="48" t="str">
        <f>IF(顧客!C1478&lt;&gt;0,顧客!C1478,"")</f>
        <v/>
      </c>
      <c r="D1480" s="47" t="str">
        <f>IF(顧客!E1478&lt;&gt;0,顧客!E1478,"")</f>
        <v/>
      </c>
      <c r="E1480" s="47" t="str">
        <f>IF(顧客!F1478&lt;&gt;0,顧客!F1478,"")</f>
        <v/>
      </c>
      <c r="F1480" s="49" t="str">
        <f>IF(D1480="","",SUMIF(見積D!ナンバーD,$D1480,見積D!見積数D))</f>
        <v/>
      </c>
      <c r="G1480" s="49" t="str">
        <f>IF(D1480="","",SUMIF(実績D!ナンバー13D,$D1480,実績D!見積数13D))</f>
        <v/>
      </c>
      <c r="H1480" s="51" t="str">
        <f t="shared" si="70"/>
        <v/>
      </c>
      <c r="I1480" t="str">
        <f t="shared" si="71"/>
        <v/>
      </c>
    </row>
    <row r="1481" spans="1:9" x14ac:dyDescent="0.45">
      <c r="A1481" s="45" t="str">
        <f t="shared" si="69"/>
        <v/>
      </c>
      <c r="B1481" s="46" t="str">
        <f>IF(顧客!B1479&lt;&gt;"",顧客!B1479,"")</f>
        <v/>
      </c>
      <c r="C1481" s="48" t="str">
        <f>IF(顧客!C1479&lt;&gt;0,顧客!C1479,"")</f>
        <v/>
      </c>
      <c r="D1481" s="47" t="str">
        <f>IF(顧客!E1479&lt;&gt;0,顧客!E1479,"")</f>
        <v/>
      </c>
      <c r="E1481" s="47" t="str">
        <f>IF(顧客!F1479&lt;&gt;0,顧客!F1479,"")</f>
        <v/>
      </c>
      <c r="F1481" s="49" t="str">
        <f>IF(D1481="","",SUMIF(見積D!ナンバーD,$D1481,見積D!見積数D))</f>
        <v/>
      </c>
      <c r="G1481" s="49" t="str">
        <f>IF(D1481="","",SUMIF(実績D!ナンバー13D,$D1481,実績D!見積数13D))</f>
        <v/>
      </c>
      <c r="H1481" s="51" t="str">
        <f t="shared" si="70"/>
        <v/>
      </c>
      <c r="I1481" t="str">
        <f t="shared" si="71"/>
        <v/>
      </c>
    </row>
    <row r="1482" spans="1:9" x14ac:dyDescent="0.45">
      <c r="A1482" s="45" t="str">
        <f t="shared" si="69"/>
        <v/>
      </c>
      <c r="B1482" s="46" t="str">
        <f>IF(顧客!B1480&lt;&gt;"",顧客!B1480,"")</f>
        <v/>
      </c>
      <c r="C1482" s="48" t="str">
        <f>IF(顧客!C1480&lt;&gt;0,顧客!C1480,"")</f>
        <v/>
      </c>
      <c r="D1482" s="47" t="str">
        <f>IF(顧客!E1480&lt;&gt;0,顧客!E1480,"")</f>
        <v/>
      </c>
      <c r="E1482" s="47" t="str">
        <f>IF(顧客!F1480&lt;&gt;0,顧客!F1480,"")</f>
        <v/>
      </c>
      <c r="F1482" s="49" t="str">
        <f>IF(D1482="","",SUMIF(見積D!ナンバーD,$D1482,見積D!見積数D))</f>
        <v/>
      </c>
      <c r="G1482" s="49" t="str">
        <f>IF(D1482="","",SUMIF(実績D!ナンバー13D,$D1482,実績D!見積数13D))</f>
        <v/>
      </c>
      <c r="H1482" s="51" t="str">
        <f t="shared" si="70"/>
        <v/>
      </c>
      <c r="I1482" t="str">
        <f t="shared" si="71"/>
        <v/>
      </c>
    </row>
    <row r="1483" spans="1:9" x14ac:dyDescent="0.45">
      <c r="A1483" s="45" t="str">
        <f t="shared" si="69"/>
        <v/>
      </c>
      <c r="B1483" s="46" t="str">
        <f>IF(顧客!B1481&lt;&gt;"",顧客!B1481,"")</f>
        <v/>
      </c>
      <c r="C1483" s="48" t="str">
        <f>IF(顧客!C1481&lt;&gt;0,顧客!C1481,"")</f>
        <v/>
      </c>
      <c r="D1483" s="47" t="str">
        <f>IF(顧客!E1481&lt;&gt;0,顧客!E1481,"")</f>
        <v/>
      </c>
      <c r="E1483" s="47" t="str">
        <f>IF(顧客!F1481&lt;&gt;0,顧客!F1481,"")</f>
        <v/>
      </c>
      <c r="F1483" s="49" t="str">
        <f>IF(D1483="","",SUMIF(見積D!ナンバーD,$D1483,見積D!見積数D))</f>
        <v/>
      </c>
      <c r="G1483" s="49" t="str">
        <f>IF(D1483="","",SUMIF(実績D!ナンバー13D,$D1483,実績D!見積数13D))</f>
        <v/>
      </c>
      <c r="H1483" s="51" t="str">
        <f t="shared" si="70"/>
        <v/>
      </c>
      <c r="I1483" t="str">
        <f t="shared" si="71"/>
        <v/>
      </c>
    </row>
    <row r="1484" spans="1:9" x14ac:dyDescent="0.45">
      <c r="A1484" s="45" t="str">
        <f t="shared" si="69"/>
        <v/>
      </c>
      <c r="B1484" s="46" t="str">
        <f>IF(顧客!B1482&lt;&gt;"",顧客!B1482,"")</f>
        <v/>
      </c>
      <c r="C1484" s="48" t="str">
        <f>IF(顧客!C1482&lt;&gt;0,顧客!C1482,"")</f>
        <v/>
      </c>
      <c r="D1484" s="47" t="str">
        <f>IF(顧客!E1482&lt;&gt;0,顧客!E1482,"")</f>
        <v/>
      </c>
      <c r="E1484" s="47" t="str">
        <f>IF(顧客!F1482&lt;&gt;0,顧客!F1482,"")</f>
        <v/>
      </c>
      <c r="F1484" s="49" t="str">
        <f>IF(D1484="","",SUMIF(見積D!ナンバーD,$D1484,見積D!見積数D))</f>
        <v/>
      </c>
      <c r="G1484" s="49" t="str">
        <f>IF(D1484="","",SUMIF(実績D!ナンバー13D,$D1484,実績D!見積数13D))</f>
        <v/>
      </c>
      <c r="H1484" s="51" t="str">
        <f t="shared" si="70"/>
        <v/>
      </c>
      <c r="I1484" t="str">
        <f t="shared" si="71"/>
        <v/>
      </c>
    </row>
    <row r="1485" spans="1:9" x14ac:dyDescent="0.45">
      <c r="A1485" s="45" t="str">
        <f t="shared" si="69"/>
        <v/>
      </c>
      <c r="B1485" s="46" t="str">
        <f>IF(顧客!B1483&lt;&gt;"",顧客!B1483,"")</f>
        <v/>
      </c>
      <c r="C1485" s="48" t="str">
        <f>IF(顧客!C1483&lt;&gt;0,顧客!C1483,"")</f>
        <v/>
      </c>
      <c r="D1485" s="47" t="str">
        <f>IF(顧客!E1483&lt;&gt;0,顧客!E1483,"")</f>
        <v/>
      </c>
      <c r="E1485" s="47" t="str">
        <f>IF(顧客!F1483&lt;&gt;0,顧客!F1483,"")</f>
        <v/>
      </c>
      <c r="F1485" s="49" t="str">
        <f>IF(D1485="","",SUMIF(見積D!ナンバーD,$D1485,見積D!見積数D))</f>
        <v/>
      </c>
      <c r="G1485" s="49" t="str">
        <f>IF(D1485="","",SUMIF(実績D!ナンバー13D,$D1485,実績D!見積数13D))</f>
        <v/>
      </c>
      <c r="H1485" s="51" t="str">
        <f t="shared" si="70"/>
        <v/>
      </c>
      <c r="I1485" t="str">
        <f t="shared" si="71"/>
        <v/>
      </c>
    </row>
    <row r="1486" spans="1:9" x14ac:dyDescent="0.45">
      <c r="A1486" s="45" t="str">
        <f t="shared" si="69"/>
        <v/>
      </c>
      <c r="B1486" s="46" t="str">
        <f>IF(顧客!B1484&lt;&gt;"",顧客!B1484,"")</f>
        <v/>
      </c>
      <c r="C1486" s="48" t="str">
        <f>IF(顧客!C1484&lt;&gt;0,顧客!C1484,"")</f>
        <v/>
      </c>
      <c r="D1486" s="47" t="str">
        <f>IF(顧客!E1484&lt;&gt;0,顧客!E1484,"")</f>
        <v/>
      </c>
      <c r="E1486" s="47" t="str">
        <f>IF(顧客!F1484&lt;&gt;0,顧客!F1484,"")</f>
        <v/>
      </c>
      <c r="F1486" s="49" t="str">
        <f>IF(D1486="","",SUMIF(見積D!ナンバーD,$D1486,見積D!見積数D))</f>
        <v/>
      </c>
      <c r="G1486" s="49" t="str">
        <f>IF(D1486="","",SUMIF(実績D!ナンバー13D,$D1486,実績D!見積数13D))</f>
        <v/>
      </c>
      <c r="H1486" s="51" t="str">
        <f t="shared" si="70"/>
        <v/>
      </c>
      <c r="I1486" t="str">
        <f t="shared" si="71"/>
        <v/>
      </c>
    </row>
    <row r="1487" spans="1:9" x14ac:dyDescent="0.45">
      <c r="A1487" s="45" t="str">
        <f t="shared" si="69"/>
        <v/>
      </c>
      <c r="B1487" s="46" t="str">
        <f>IF(顧客!B1485&lt;&gt;"",顧客!B1485,"")</f>
        <v/>
      </c>
      <c r="C1487" s="48" t="str">
        <f>IF(顧客!C1485&lt;&gt;0,顧客!C1485,"")</f>
        <v/>
      </c>
      <c r="D1487" s="47" t="str">
        <f>IF(顧客!E1485&lt;&gt;0,顧客!E1485,"")</f>
        <v/>
      </c>
      <c r="E1487" s="47" t="str">
        <f>IF(顧客!F1485&lt;&gt;0,顧客!F1485,"")</f>
        <v/>
      </c>
      <c r="F1487" s="49" t="str">
        <f>IF(D1487="","",SUMIF(見積D!ナンバーD,$D1487,見積D!見積数D))</f>
        <v/>
      </c>
      <c r="G1487" s="49" t="str">
        <f>IF(D1487="","",SUMIF(実績D!ナンバー13D,$D1487,実績D!見積数13D))</f>
        <v/>
      </c>
      <c r="H1487" s="51" t="str">
        <f t="shared" si="70"/>
        <v/>
      </c>
      <c r="I1487" t="str">
        <f t="shared" si="71"/>
        <v/>
      </c>
    </row>
    <row r="1488" spans="1:9" x14ac:dyDescent="0.45">
      <c r="A1488" s="45" t="str">
        <f t="shared" si="69"/>
        <v/>
      </c>
      <c r="B1488" s="46" t="str">
        <f>IF(顧客!B1486&lt;&gt;"",顧客!B1486,"")</f>
        <v/>
      </c>
      <c r="C1488" s="48" t="str">
        <f>IF(顧客!C1486&lt;&gt;0,顧客!C1486,"")</f>
        <v/>
      </c>
      <c r="D1488" s="47" t="str">
        <f>IF(顧客!E1486&lt;&gt;0,顧客!E1486,"")</f>
        <v/>
      </c>
      <c r="E1488" s="47" t="str">
        <f>IF(顧客!F1486&lt;&gt;0,顧客!F1486,"")</f>
        <v/>
      </c>
      <c r="F1488" s="49" t="str">
        <f>IF(D1488="","",SUMIF(見積D!ナンバーD,$D1488,見積D!見積数D))</f>
        <v/>
      </c>
      <c r="G1488" s="49" t="str">
        <f>IF(D1488="","",SUMIF(実績D!ナンバー13D,$D1488,実績D!見積数13D))</f>
        <v/>
      </c>
      <c r="H1488" s="51" t="str">
        <f t="shared" si="70"/>
        <v/>
      </c>
      <c r="I1488" t="str">
        <f t="shared" si="71"/>
        <v/>
      </c>
    </row>
    <row r="1489" spans="1:9" x14ac:dyDescent="0.45">
      <c r="A1489" s="45" t="str">
        <f t="shared" si="69"/>
        <v/>
      </c>
      <c r="B1489" s="46" t="str">
        <f>IF(顧客!B1487&lt;&gt;"",顧客!B1487,"")</f>
        <v/>
      </c>
      <c r="C1489" s="48" t="str">
        <f>IF(顧客!C1487&lt;&gt;0,顧客!C1487,"")</f>
        <v/>
      </c>
      <c r="D1489" s="47" t="str">
        <f>IF(顧客!E1487&lt;&gt;0,顧客!E1487,"")</f>
        <v/>
      </c>
      <c r="E1489" s="47" t="str">
        <f>IF(顧客!F1487&lt;&gt;0,顧客!F1487,"")</f>
        <v/>
      </c>
      <c r="F1489" s="49" t="str">
        <f>IF(D1489="","",SUMIF(見積D!ナンバーD,$D1489,見積D!見積数D))</f>
        <v/>
      </c>
      <c r="G1489" s="49" t="str">
        <f>IF(D1489="","",SUMIF(実績D!ナンバー13D,$D1489,実績D!見積数13D))</f>
        <v/>
      </c>
      <c r="H1489" s="51" t="str">
        <f t="shared" si="70"/>
        <v/>
      </c>
      <c r="I1489" t="str">
        <f t="shared" si="71"/>
        <v/>
      </c>
    </row>
    <row r="1490" spans="1:9" x14ac:dyDescent="0.45">
      <c r="A1490" s="45" t="str">
        <f t="shared" si="69"/>
        <v/>
      </c>
      <c r="B1490" s="46" t="str">
        <f>IF(顧客!B1488&lt;&gt;"",顧客!B1488,"")</f>
        <v/>
      </c>
      <c r="C1490" s="48" t="str">
        <f>IF(顧客!C1488&lt;&gt;0,顧客!C1488,"")</f>
        <v/>
      </c>
      <c r="D1490" s="47" t="str">
        <f>IF(顧客!E1488&lt;&gt;0,顧客!E1488,"")</f>
        <v/>
      </c>
      <c r="E1490" s="47" t="str">
        <f>IF(顧客!F1488&lt;&gt;0,顧客!F1488,"")</f>
        <v/>
      </c>
      <c r="F1490" s="49" t="str">
        <f>IF(D1490="","",SUMIF(見積D!ナンバーD,$D1490,見積D!見積数D))</f>
        <v/>
      </c>
      <c r="G1490" s="49" t="str">
        <f>IF(D1490="","",SUMIF(実績D!ナンバー13D,$D1490,実績D!見積数13D))</f>
        <v/>
      </c>
      <c r="H1490" s="51" t="str">
        <f t="shared" si="70"/>
        <v/>
      </c>
      <c r="I1490" t="str">
        <f t="shared" si="71"/>
        <v/>
      </c>
    </row>
    <row r="1491" spans="1:9" x14ac:dyDescent="0.45">
      <c r="A1491" s="45" t="str">
        <f t="shared" si="69"/>
        <v/>
      </c>
      <c r="B1491" s="46" t="str">
        <f>IF(顧客!B1489&lt;&gt;"",顧客!B1489,"")</f>
        <v/>
      </c>
      <c r="C1491" s="48" t="str">
        <f>IF(顧客!C1489&lt;&gt;0,顧客!C1489,"")</f>
        <v/>
      </c>
      <c r="D1491" s="47" t="str">
        <f>IF(顧客!E1489&lt;&gt;0,顧客!E1489,"")</f>
        <v/>
      </c>
      <c r="E1491" s="47" t="str">
        <f>IF(顧客!F1489&lt;&gt;0,顧客!F1489,"")</f>
        <v/>
      </c>
      <c r="F1491" s="49" t="str">
        <f>IF(D1491="","",SUMIF(見積D!ナンバーD,$D1491,見積D!見積数D))</f>
        <v/>
      </c>
      <c r="G1491" s="49" t="str">
        <f>IF(D1491="","",SUMIF(実績D!ナンバー13D,$D1491,実績D!見積数13D))</f>
        <v/>
      </c>
      <c r="H1491" s="51" t="str">
        <f t="shared" si="70"/>
        <v/>
      </c>
      <c r="I1491" t="str">
        <f t="shared" si="71"/>
        <v/>
      </c>
    </row>
    <row r="1492" spans="1:9" x14ac:dyDescent="0.45">
      <c r="A1492" s="45" t="str">
        <f t="shared" si="69"/>
        <v/>
      </c>
      <c r="B1492" s="46" t="str">
        <f>IF(顧客!B1490&lt;&gt;"",顧客!B1490,"")</f>
        <v/>
      </c>
      <c r="C1492" s="48" t="str">
        <f>IF(顧客!C1490&lt;&gt;0,顧客!C1490,"")</f>
        <v/>
      </c>
      <c r="D1492" s="47" t="str">
        <f>IF(顧客!E1490&lt;&gt;0,顧客!E1490,"")</f>
        <v/>
      </c>
      <c r="E1492" s="47" t="str">
        <f>IF(顧客!F1490&lt;&gt;0,顧客!F1490,"")</f>
        <v/>
      </c>
      <c r="F1492" s="49" t="str">
        <f>IF(D1492="","",SUMIF(見積D!ナンバーD,$D1492,見積D!見積数D))</f>
        <v/>
      </c>
      <c r="G1492" s="49" t="str">
        <f>IF(D1492="","",SUMIF(実績D!ナンバー13D,$D1492,実績D!見積数13D))</f>
        <v/>
      </c>
      <c r="H1492" s="51" t="str">
        <f t="shared" si="70"/>
        <v/>
      </c>
      <c r="I1492" t="str">
        <f t="shared" si="71"/>
        <v/>
      </c>
    </row>
    <row r="1493" spans="1:9" x14ac:dyDescent="0.45">
      <c r="A1493" s="45" t="str">
        <f t="shared" si="69"/>
        <v/>
      </c>
      <c r="B1493" s="46" t="str">
        <f>IF(顧客!B1491&lt;&gt;"",顧客!B1491,"")</f>
        <v/>
      </c>
      <c r="C1493" s="48" t="str">
        <f>IF(顧客!C1491&lt;&gt;0,顧客!C1491,"")</f>
        <v/>
      </c>
      <c r="D1493" s="47" t="str">
        <f>IF(顧客!E1491&lt;&gt;0,顧客!E1491,"")</f>
        <v/>
      </c>
      <c r="E1493" s="47" t="str">
        <f>IF(顧客!F1491&lt;&gt;0,顧客!F1491,"")</f>
        <v/>
      </c>
      <c r="F1493" s="49" t="str">
        <f>IF(D1493="","",SUMIF(見積D!ナンバーD,$D1493,見積D!見積数D))</f>
        <v/>
      </c>
      <c r="G1493" s="49" t="str">
        <f>IF(D1493="","",SUMIF(実績D!ナンバー13D,$D1493,実績D!見積数13D))</f>
        <v/>
      </c>
      <c r="H1493" s="51" t="str">
        <f t="shared" si="70"/>
        <v/>
      </c>
      <c r="I1493" t="str">
        <f t="shared" si="71"/>
        <v/>
      </c>
    </row>
    <row r="1494" spans="1:9" x14ac:dyDescent="0.45">
      <c r="A1494" s="45" t="str">
        <f t="shared" si="69"/>
        <v/>
      </c>
      <c r="B1494" s="46" t="str">
        <f>IF(顧客!B1492&lt;&gt;"",顧客!B1492,"")</f>
        <v/>
      </c>
      <c r="C1494" s="48" t="str">
        <f>IF(顧客!C1492&lt;&gt;0,顧客!C1492,"")</f>
        <v/>
      </c>
      <c r="D1494" s="47" t="str">
        <f>IF(顧客!E1492&lt;&gt;0,顧客!E1492,"")</f>
        <v/>
      </c>
      <c r="E1494" s="47" t="str">
        <f>IF(顧客!F1492&lt;&gt;0,顧客!F1492,"")</f>
        <v/>
      </c>
      <c r="F1494" s="49" t="str">
        <f>IF(D1494="","",SUMIF(見積D!ナンバーD,$D1494,見積D!見積数D))</f>
        <v/>
      </c>
      <c r="G1494" s="49" t="str">
        <f>IF(D1494="","",SUMIF(実績D!ナンバー13D,$D1494,実績D!見積数13D))</f>
        <v/>
      </c>
      <c r="H1494" s="51" t="str">
        <f t="shared" si="70"/>
        <v/>
      </c>
      <c r="I1494" t="str">
        <f t="shared" si="71"/>
        <v/>
      </c>
    </row>
    <row r="1495" spans="1:9" x14ac:dyDescent="0.45">
      <c r="A1495" s="45" t="str">
        <f t="shared" si="69"/>
        <v/>
      </c>
      <c r="B1495" s="46" t="str">
        <f>IF(顧客!B1493&lt;&gt;"",顧客!B1493,"")</f>
        <v/>
      </c>
      <c r="C1495" s="48" t="str">
        <f>IF(顧客!C1493&lt;&gt;0,顧客!C1493,"")</f>
        <v/>
      </c>
      <c r="D1495" s="47" t="str">
        <f>IF(顧客!E1493&lt;&gt;0,顧客!E1493,"")</f>
        <v/>
      </c>
      <c r="E1495" s="47" t="str">
        <f>IF(顧客!F1493&lt;&gt;0,顧客!F1493,"")</f>
        <v/>
      </c>
      <c r="F1495" s="49" t="str">
        <f>IF(D1495="","",SUMIF(見積D!ナンバーD,$D1495,見積D!見積数D))</f>
        <v/>
      </c>
      <c r="G1495" s="49" t="str">
        <f>IF(D1495="","",SUMIF(実績D!ナンバー13D,$D1495,実績D!見積数13D))</f>
        <v/>
      </c>
      <c r="H1495" s="51" t="str">
        <f t="shared" si="70"/>
        <v/>
      </c>
      <c r="I1495" t="str">
        <f t="shared" si="71"/>
        <v/>
      </c>
    </row>
    <row r="1496" spans="1:9" x14ac:dyDescent="0.45">
      <c r="A1496" s="45" t="str">
        <f t="shared" si="69"/>
        <v/>
      </c>
      <c r="B1496" s="46" t="str">
        <f>IF(顧客!B1494&lt;&gt;"",顧客!B1494,"")</f>
        <v/>
      </c>
      <c r="C1496" s="48" t="str">
        <f>IF(顧客!C1494&lt;&gt;0,顧客!C1494,"")</f>
        <v/>
      </c>
      <c r="D1496" s="47" t="str">
        <f>IF(顧客!E1494&lt;&gt;0,顧客!E1494,"")</f>
        <v/>
      </c>
      <c r="E1496" s="47" t="str">
        <f>IF(顧客!F1494&lt;&gt;0,顧客!F1494,"")</f>
        <v/>
      </c>
      <c r="F1496" s="49" t="str">
        <f>IF(D1496="","",SUMIF(見積D!ナンバーD,$D1496,見積D!見積数D))</f>
        <v/>
      </c>
      <c r="G1496" s="49" t="str">
        <f>IF(D1496="","",SUMIF(実績D!ナンバー13D,$D1496,実績D!見積数13D))</f>
        <v/>
      </c>
      <c r="H1496" s="51" t="str">
        <f t="shared" si="70"/>
        <v/>
      </c>
      <c r="I1496" t="str">
        <f t="shared" si="71"/>
        <v/>
      </c>
    </row>
    <row r="1497" spans="1:9" x14ac:dyDescent="0.45">
      <c r="A1497" s="45" t="str">
        <f t="shared" si="69"/>
        <v/>
      </c>
      <c r="B1497" s="46" t="str">
        <f>IF(顧客!B1495&lt;&gt;"",顧客!B1495,"")</f>
        <v/>
      </c>
      <c r="C1497" s="48" t="str">
        <f>IF(顧客!C1495&lt;&gt;0,顧客!C1495,"")</f>
        <v/>
      </c>
      <c r="D1497" s="47" t="str">
        <f>IF(顧客!E1495&lt;&gt;0,顧客!E1495,"")</f>
        <v/>
      </c>
      <c r="E1497" s="47" t="str">
        <f>IF(顧客!F1495&lt;&gt;0,顧客!F1495,"")</f>
        <v/>
      </c>
      <c r="F1497" s="49" t="str">
        <f>IF(D1497="","",SUMIF(見積D!ナンバーD,$D1497,見積D!見積数D))</f>
        <v/>
      </c>
      <c r="G1497" s="49" t="str">
        <f>IF(D1497="","",SUMIF(実績D!ナンバー13D,$D1497,実績D!見積数13D))</f>
        <v/>
      </c>
      <c r="H1497" s="51" t="str">
        <f t="shared" si="70"/>
        <v/>
      </c>
      <c r="I1497" t="str">
        <f t="shared" si="71"/>
        <v/>
      </c>
    </row>
    <row r="1498" spans="1:9" x14ac:dyDescent="0.45">
      <c r="A1498" s="45" t="str">
        <f t="shared" si="69"/>
        <v/>
      </c>
      <c r="B1498" s="46" t="str">
        <f>IF(顧客!B1496&lt;&gt;"",顧客!B1496,"")</f>
        <v/>
      </c>
      <c r="C1498" s="48" t="str">
        <f>IF(顧客!C1496&lt;&gt;0,顧客!C1496,"")</f>
        <v/>
      </c>
      <c r="D1498" s="47" t="str">
        <f>IF(顧客!E1496&lt;&gt;0,顧客!E1496,"")</f>
        <v/>
      </c>
      <c r="E1498" s="47" t="str">
        <f>IF(顧客!F1496&lt;&gt;0,顧客!F1496,"")</f>
        <v/>
      </c>
      <c r="F1498" s="49" t="str">
        <f>IF(D1498="","",SUMIF(見積D!ナンバーD,$D1498,見積D!見積数D))</f>
        <v/>
      </c>
      <c r="G1498" s="49" t="str">
        <f>IF(D1498="","",SUMIF(実績D!ナンバー13D,$D1498,実績D!見積数13D))</f>
        <v/>
      </c>
      <c r="H1498" s="51" t="str">
        <f t="shared" si="70"/>
        <v/>
      </c>
      <c r="I1498" t="str">
        <f t="shared" si="71"/>
        <v/>
      </c>
    </row>
    <row r="1499" spans="1:9" x14ac:dyDescent="0.45">
      <c r="A1499" s="45" t="str">
        <f t="shared" si="69"/>
        <v/>
      </c>
      <c r="B1499" s="46" t="str">
        <f>IF(顧客!B1497&lt;&gt;"",顧客!B1497,"")</f>
        <v/>
      </c>
      <c r="C1499" s="48" t="str">
        <f>IF(顧客!C1497&lt;&gt;0,顧客!C1497,"")</f>
        <v/>
      </c>
      <c r="D1499" s="47" t="str">
        <f>IF(顧客!E1497&lt;&gt;0,顧客!E1497,"")</f>
        <v/>
      </c>
      <c r="E1499" s="47" t="str">
        <f>IF(顧客!F1497&lt;&gt;0,顧客!F1497,"")</f>
        <v/>
      </c>
      <c r="F1499" s="49" t="str">
        <f>IF(D1499="","",SUMIF(見積D!ナンバーD,$D1499,見積D!見積数D))</f>
        <v/>
      </c>
      <c r="G1499" s="49" t="str">
        <f>IF(D1499="","",SUMIF(実績D!ナンバー13D,$D1499,実績D!見積数13D))</f>
        <v/>
      </c>
      <c r="H1499" s="51" t="str">
        <f t="shared" si="70"/>
        <v/>
      </c>
      <c r="I1499" t="str">
        <f t="shared" si="71"/>
        <v/>
      </c>
    </row>
    <row r="1500" spans="1:9" x14ac:dyDescent="0.45">
      <c r="A1500" s="45" t="str">
        <f t="shared" si="69"/>
        <v/>
      </c>
      <c r="B1500" s="46" t="str">
        <f>IF(顧客!B1498&lt;&gt;"",顧客!B1498,"")</f>
        <v/>
      </c>
      <c r="C1500" s="48" t="str">
        <f>IF(顧客!C1498&lt;&gt;0,顧客!C1498,"")</f>
        <v/>
      </c>
      <c r="D1500" s="47" t="str">
        <f>IF(顧客!E1498&lt;&gt;0,顧客!E1498,"")</f>
        <v/>
      </c>
      <c r="E1500" s="47" t="str">
        <f>IF(顧客!F1498&lt;&gt;0,顧客!F1498,"")</f>
        <v/>
      </c>
      <c r="F1500" s="49" t="str">
        <f>IF(D1500="","",SUMIF(見積D!ナンバーD,$D1500,見積D!見積数D))</f>
        <v/>
      </c>
      <c r="G1500" s="49" t="str">
        <f>IF(D1500="","",SUMIF(実績D!ナンバー13D,$D1500,実績D!見積数13D))</f>
        <v/>
      </c>
      <c r="H1500" s="51" t="str">
        <f t="shared" si="70"/>
        <v/>
      </c>
      <c r="I1500" t="str">
        <f t="shared" si="71"/>
        <v/>
      </c>
    </row>
    <row r="1501" spans="1:9" x14ac:dyDescent="0.45">
      <c r="A1501" s="45" t="str">
        <f t="shared" si="69"/>
        <v/>
      </c>
      <c r="B1501" s="46" t="str">
        <f>IF(顧客!B1499&lt;&gt;"",顧客!B1499,"")</f>
        <v/>
      </c>
      <c r="C1501" s="48" t="str">
        <f>IF(顧客!C1499&lt;&gt;0,顧客!C1499,"")</f>
        <v/>
      </c>
      <c r="D1501" s="47" t="str">
        <f>IF(顧客!E1499&lt;&gt;0,顧客!E1499,"")</f>
        <v/>
      </c>
      <c r="E1501" s="47" t="str">
        <f>IF(顧客!F1499&lt;&gt;0,顧客!F1499,"")</f>
        <v/>
      </c>
      <c r="F1501" s="49" t="str">
        <f>IF(D1501="","",SUMIF(見積D!ナンバーD,$D1501,見積D!見積数D))</f>
        <v/>
      </c>
      <c r="G1501" s="49" t="str">
        <f>IF(D1501="","",SUMIF(実績D!ナンバー13D,$D1501,実績D!見積数13D))</f>
        <v/>
      </c>
      <c r="H1501" s="51" t="str">
        <f t="shared" si="70"/>
        <v/>
      </c>
      <c r="I1501" t="str">
        <f t="shared" si="71"/>
        <v/>
      </c>
    </row>
    <row r="1502" spans="1:9" x14ac:dyDescent="0.45">
      <c r="A1502" s="45" t="str">
        <f t="shared" si="69"/>
        <v/>
      </c>
      <c r="B1502" s="46" t="str">
        <f>IF(顧客!B1500&lt;&gt;"",顧客!B1500,"")</f>
        <v/>
      </c>
      <c r="C1502" s="48" t="str">
        <f>IF(顧客!C1500&lt;&gt;0,顧客!C1500,"")</f>
        <v/>
      </c>
      <c r="D1502" s="47" t="str">
        <f>IF(顧客!E1500&lt;&gt;0,顧客!E1500,"")</f>
        <v/>
      </c>
      <c r="E1502" s="47" t="str">
        <f>IF(顧客!F1500&lt;&gt;0,顧客!F1500,"")</f>
        <v/>
      </c>
      <c r="F1502" s="49" t="str">
        <f>IF(D1502="","",SUMIF(見積D!ナンバーD,$D1502,見積D!見積数D))</f>
        <v/>
      </c>
      <c r="G1502" s="49" t="str">
        <f>IF(D1502="","",SUMIF(実績D!ナンバー13D,$D1502,実績D!見積数13D))</f>
        <v/>
      </c>
      <c r="H1502" s="51" t="str">
        <f t="shared" si="70"/>
        <v/>
      </c>
      <c r="I1502" t="str">
        <f t="shared" si="71"/>
        <v/>
      </c>
    </row>
    <row r="1503" spans="1:9" x14ac:dyDescent="0.45">
      <c r="A1503" s="45" t="str">
        <f t="shared" si="69"/>
        <v/>
      </c>
      <c r="B1503" s="46" t="str">
        <f>IF(顧客!B1501&lt;&gt;"",顧客!B1501,"")</f>
        <v/>
      </c>
      <c r="C1503" s="48" t="str">
        <f>IF(顧客!C1501&lt;&gt;0,顧客!C1501,"")</f>
        <v/>
      </c>
      <c r="D1503" s="47" t="str">
        <f>IF(顧客!E1501&lt;&gt;0,顧客!E1501,"")</f>
        <v/>
      </c>
      <c r="E1503" s="47" t="str">
        <f>IF(顧客!F1501&lt;&gt;0,顧客!F1501,"")</f>
        <v/>
      </c>
      <c r="F1503" s="49" t="str">
        <f>IF(D1503="","",SUMIF(見積D!ナンバーD,$D1503,見積D!見積数D))</f>
        <v/>
      </c>
      <c r="G1503" s="49" t="str">
        <f>IF(D1503="","",SUMIF(実績D!ナンバー13D,$D1503,実績D!見積数13D))</f>
        <v/>
      </c>
      <c r="H1503" s="51" t="str">
        <f t="shared" si="70"/>
        <v/>
      </c>
      <c r="I1503" t="str">
        <f t="shared" si="71"/>
        <v/>
      </c>
    </row>
    <row r="1504" spans="1:9" x14ac:dyDescent="0.45">
      <c r="A1504" s="45" t="str">
        <f t="shared" si="69"/>
        <v/>
      </c>
      <c r="B1504" s="46" t="str">
        <f>IF(顧客!B1502&lt;&gt;"",顧客!B1502,"")</f>
        <v/>
      </c>
      <c r="C1504" s="48" t="str">
        <f>IF(顧客!C1502&lt;&gt;0,顧客!C1502,"")</f>
        <v/>
      </c>
      <c r="D1504" s="47" t="str">
        <f>IF(顧客!E1502&lt;&gt;0,顧客!E1502,"")</f>
        <v/>
      </c>
      <c r="E1504" s="47" t="str">
        <f>IF(顧客!F1502&lt;&gt;0,顧客!F1502,"")</f>
        <v/>
      </c>
      <c r="F1504" s="49" t="str">
        <f>IF(D1504="","",SUMIF(見積D!ナンバーD,$D1504,見積D!見積数D))</f>
        <v/>
      </c>
      <c r="G1504" s="49" t="str">
        <f>IF(D1504="","",SUMIF(実績D!ナンバー13D,$D1504,実績D!見積数13D))</f>
        <v/>
      </c>
      <c r="H1504" s="51" t="str">
        <f t="shared" si="70"/>
        <v/>
      </c>
      <c r="I1504" t="str">
        <f t="shared" si="71"/>
        <v/>
      </c>
    </row>
    <row r="1505" spans="1:9" x14ac:dyDescent="0.45">
      <c r="A1505" s="45" t="str">
        <f t="shared" si="69"/>
        <v/>
      </c>
      <c r="B1505" s="46" t="str">
        <f>IF(顧客!B1503&lt;&gt;"",顧客!B1503,"")</f>
        <v/>
      </c>
      <c r="C1505" s="48" t="str">
        <f>IF(顧客!C1503&lt;&gt;0,顧客!C1503,"")</f>
        <v/>
      </c>
      <c r="D1505" s="47" t="str">
        <f>IF(顧客!E1503&lt;&gt;0,顧客!E1503,"")</f>
        <v/>
      </c>
      <c r="E1505" s="47" t="str">
        <f>IF(顧客!F1503&lt;&gt;0,顧客!F1503,"")</f>
        <v/>
      </c>
      <c r="F1505" s="49" t="str">
        <f>IF(D1505="","",SUMIF(見積D!ナンバーD,$D1505,見積D!見積数D))</f>
        <v/>
      </c>
      <c r="G1505" s="49" t="str">
        <f>IF(D1505="","",SUMIF(実績D!ナンバー13D,$D1505,実績D!見積数13D))</f>
        <v/>
      </c>
      <c r="H1505" s="51" t="str">
        <f t="shared" si="70"/>
        <v/>
      </c>
      <c r="I1505" t="str">
        <f t="shared" si="71"/>
        <v/>
      </c>
    </row>
    <row r="1506" spans="1:9" x14ac:dyDescent="0.45">
      <c r="A1506" s="45" t="str">
        <f t="shared" si="69"/>
        <v/>
      </c>
      <c r="B1506" s="46" t="str">
        <f>IF(顧客!B1504&lt;&gt;"",顧客!B1504,"")</f>
        <v/>
      </c>
      <c r="C1506" s="48" t="str">
        <f>IF(顧客!C1504&lt;&gt;0,顧客!C1504,"")</f>
        <v/>
      </c>
      <c r="D1506" s="47" t="str">
        <f>IF(顧客!E1504&lt;&gt;0,顧客!E1504,"")</f>
        <v/>
      </c>
      <c r="E1506" s="47" t="str">
        <f>IF(顧客!F1504&lt;&gt;0,顧客!F1504,"")</f>
        <v/>
      </c>
      <c r="F1506" s="49" t="str">
        <f>IF(D1506="","",SUMIF(見積D!ナンバーD,$D1506,見積D!見積数D))</f>
        <v/>
      </c>
      <c r="G1506" s="49" t="str">
        <f>IF(D1506="","",SUMIF(実績D!ナンバー13D,$D1506,実績D!見積数13D))</f>
        <v/>
      </c>
      <c r="H1506" s="51" t="str">
        <f t="shared" si="70"/>
        <v/>
      </c>
      <c r="I1506" t="str">
        <f t="shared" si="71"/>
        <v/>
      </c>
    </row>
    <row r="1507" spans="1:9" x14ac:dyDescent="0.45">
      <c r="A1507" s="45" t="str">
        <f t="shared" si="69"/>
        <v/>
      </c>
      <c r="B1507" s="46" t="str">
        <f>IF(顧客!B1505&lt;&gt;"",顧客!B1505,"")</f>
        <v/>
      </c>
      <c r="C1507" s="48" t="str">
        <f>IF(顧客!C1505&lt;&gt;0,顧客!C1505,"")</f>
        <v/>
      </c>
      <c r="D1507" s="47" t="str">
        <f>IF(顧客!E1505&lt;&gt;0,顧客!E1505,"")</f>
        <v/>
      </c>
      <c r="E1507" s="47" t="str">
        <f>IF(顧客!F1505&lt;&gt;0,顧客!F1505,"")</f>
        <v/>
      </c>
      <c r="F1507" s="49" t="str">
        <f>IF(D1507="","",SUMIF(見積D!ナンバーD,$D1507,見積D!見積数D))</f>
        <v/>
      </c>
      <c r="G1507" s="49" t="str">
        <f>IF(D1507="","",SUMIF(実績D!ナンバー13D,$D1507,実績D!見積数13D))</f>
        <v/>
      </c>
      <c r="H1507" s="51" t="str">
        <f t="shared" si="70"/>
        <v/>
      </c>
      <c r="I1507" t="str">
        <f t="shared" si="71"/>
        <v/>
      </c>
    </row>
    <row r="1508" spans="1:9" x14ac:dyDescent="0.45">
      <c r="A1508" s="45" t="str">
        <f t="shared" si="69"/>
        <v/>
      </c>
      <c r="B1508" s="46" t="str">
        <f>IF(顧客!B1506&lt;&gt;"",顧客!B1506,"")</f>
        <v/>
      </c>
      <c r="C1508" s="48" t="str">
        <f>IF(顧客!C1506&lt;&gt;0,顧客!C1506,"")</f>
        <v/>
      </c>
      <c r="D1508" s="47" t="str">
        <f>IF(顧客!E1506&lt;&gt;0,顧客!E1506,"")</f>
        <v/>
      </c>
      <c r="E1508" s="47" t="str">
        <f>IF(顧客!F1506&lt;&gt;0,顧客!F1506,"")</f>
        <v/>
      </c>
      <c r="F1508" s="49" t="str">
        <f>IF(D1508="","",SUMIF(見積D!ナンバーD,$D1508,見積D!見積数D))</f>
        <v/>
      </c>
      <c r="G1508" s="49" t="str">
        <f>IF(D1508="","",SUMIF(実績D!ナンバー13D,$D1508,実績D!見積数13D))</f>
        <v/>
      </c>
      <c r="H1508" s="51" t="str">
        <f t="shared" si="70"/>
        <v/>
      </c>
      <c r="I1508" t="str">
        <f t="shared" si="71"/>
        <v/>
      </c>
    </row>
    <row r="1509" spans="1:9" x14ac:dyDescent="0.45">
      <c r="A1509" s="45" t="str">
        <f t="shared" si="69"/>
        <v/>
      </c>
      <c r="B1509" s="46" t="str">
        <f>IF(顧客!B1507&lt;&gt;"",顧客!B1507,"")</f>
        <v/>
      </c>
      <c r="C1509" s="48" t="str">
        <f>IF(顧客!C1507&lt;&gt;0,顧客!C1507,"")</f>
        <v/>
      </c>
      <c r="D1509" s="47" t="str">
        <f>IF(顧客!E1507&lt;&gt;0,顧客!E1507,"")</f>
        <v/>
      </c>
      <c r="E1509" s="47" t="str">
        <f>IF(顧客!F1507&lt;&gt;0,顧客!F1507,"")</f>
        <v/>
      </c>
      <c r="F1509" s="49" t="str">
        <f>IF(D1509="","",SUMIF(見積D!ナンバーD,$D1509,見積D!見積数D))</f>
        <v/>
      </c>
      <c r="G1509" s="49" t="str">
        <f>IF(D1509="","",SUMIF(実績D!ナンバー13D,$D1509,実績D!見積数13D))</f>
        <v/>
      </c>
      <c r="H1509" s="51" t="str">
        <f t="shared" si="70"/>
        <v/>
      </c>
      <c r="I1509" t="str">
        <f t="shared" si="71"/>
        <v/>
      </c>
    </row>
    <row r="1510" spans="1:9" x14ac:dyDescent="0.45">
      <c r="A1510" s="45" t="str">
        <f t="shared" si="69"/>
        <v/>
      </c>
      <c r="B1510" s="46" t="str">
        <f>IF(顧客!B1508&lt;&gt;"",顧客!B1508,"")</f>
        <v/>
      </c>
      <c r="C1510" s="48" t="str">
        <f>IF(顧客!C1508&lt;&gt;0,顧客!C1508,"")</f>
        <v/>
      </c>
      <c r="D1510" s="47" t="str">
        <f>IF(顧客!E1508&lt;&gt;0,顧客!E1508,"")</f>
        <v/>
      </c>
      <c r="E1510" s="47" t="str">
        <f>IF(顧客!F1508&lt;&gt;0,顧客!F1508,"")</f>
        <v/>
      </c>
      <c r="F1510" s="49" t="str">
        <f>IF(D1510="","",SUMIF(見積D!ナンバーD,$D1510,見積D!見積数D))</f>
        <v/>
      </c>
      <c r="G1510" s="49" t="str">
        <f>IF(D1510="","",SUMIF(実績D!ナンバー13D,$D1510,実績D!見積数13D))</f>
        <v/>
      </c>
      <c r="H1510" s="51" t="str">
        <f t="shared" si="70"/>
        <v/>
      </c>
      <c r="I1510" t="str">
        <f t="shared" si="71"/>
        <v/>
      </c>
    </row>
    <row r="1511" spans="1:9" x14ac:dyDescent="0.45">
      <c r="A1511" s="45" t="str">
        <f t="shared" si="69"/>
        <v/>
      </c>
      <c r="B1511" s="46" t="str">
        <f>IF(顧客!B1509&lt;&gt;"",顧客!B1509,"")</f>
        <v/>
      </c>
      <c r="C1511" s="48" t="str">
        <f>IF(顧客!C1509&lt;&gt;0,顧客!C1509,"")</f>
        <v/>
      </c>
      <c r="D1511" s="47" t="str">
        <f>IF(顧客!E1509&lt;&gt;0,顧客!E1509,"")</f>
        <v/>
      </c>
      <c r="E1511" s="47" t="str">
        <f>IF(顧客!F1509&lt;&gt;0,顧客!F1509,"")</f>
        <v/>
      </c>
      <c r="F1511" s="49" t="str">
        <f>IF(D1511="","",SUMIF(見積D!ナンバーD,$D1511,見積D!見積数D))</f>
        <v/>
      </c>
      <c r="G1511" s="49" t="str">
        <f>IF(D1511="","",SUMIF(実績D!ナンバー13D,$D1511,実績D!見積数13D))</f>
        <v/>
      </c>
      <c r="H1511" s="51" t="str">
        <f t="shared" si="70"/>
        <v/>
      </c>
      <c r="I1511" t="str">
        <f t="shared" si="71"/>
        <v/>
      </c>
    </row>
    <row r="1512" spans="1:9" x14ac:dyDescent="0.45">
      <c r="A1512" s="45" t="str">
        <f t="shared" si="69"/>
        <v/>
      </c>
      <c r="B1512" s="46" t="str">
        <f>IF(顧客!B1510&lt;&gt;"",顧客!B1510,"")</f>
        <v/>
      </c>
      <c r="C1512" s="48" t="str">
        <f>IF(顧客!C1510&lt;&gt;0,顧客!C1510,"")</f>
        <v/>
      </c>
      <c r="D1512" s="47" t="str">
        <f>IF(顧客!E1510&lt;&gt;0,顧客!E1510,"")</f>
        <v/>
      </c>
      <c r="E1512" s="47" t="str">
        <f>IF(顧客!F1510&lt;&gt;0,顧客!F1510,"")</f>
        <v/>
      </c>
      <c r="F1512" s="49" t="str">
        <f>IF(D1512="","",SUMIF(見積D!ナンバーD,$D1512,見積D!見積数D))</f>
        <v/>
      </c>
      <c r="G1512" s="49" t="str">
        <f>IF(D1512="","",SUMIF(実績D!ナンバー13D,$D1512,実績D!見積数13D))</f>
        <v/>
      </c>
      <c r="H1512" s="51" t="str">
        <f t="shared" si="70"/>
        <v/>
      </c>
      <c r="I1512" t="str">
        <f t="shared" si="71"/>
        <v/>
      </c>
    </row>
    <row r="1513" spans="1:9" x14ac:dyDescent="0.45">
      <c r="A1513" s="45" t="str">
        <f t="shared" ref="A1513:A1576" si="72">IF(C1513="","",A1512+1)</f>
        <v/>
      </c>
      <c r="B1513" s="46" t="str">
        <f>IF(顧客!B1511&lt;&gt;"",顧客!B1511,"")</f>
        <v/>
      </c>
      <c r="C1513" s="48" t="str">
        <f>IF(顧客!C1511&lt;&gt;0,顧客!C1511,"")</f>
        <v/>
      </c>
      <c r="D1513" s="47" t="str">
        <f>IF(顧客!E1511&lt;&gt;0,顧客!E1511,"")</f>
        <v/>
      </c>
      <c r="E1513" s="47" t="str">
        <f>IF(顧客!F1511&lt;&gt;0,顧客!F1511,"")</f>
        <v/>
      </c>
      <c r="F1513" s="49" t="str">
        <f>IF(D1513="","",SUMIF(見積D!ナンバーD,$D1513,見積D!見積数D))</f>
        <v/>
      </c>
      <c r="G1513" s="49" t="str">
        <f>IF(D1513="","",SUMIF(実績D!ナンバー13D,$D1513,実績D!見積数13D))</f>
        <v/>
      </c>
      <c r="H1513" s="51" t="str">
        <f t="shared" ref="H1513:H1576" si="73">IF(F1513="","",IF(F1513=0,"c",IF(G1513&gt;0,I1513,"b")))</f>
        <v/>
      </c>
      <c r="I1513" t="str">
        <f t="shared" si="71"/>
        <v/>
      </c>
    </row>
    <row r="1514" spans="1:9" x14ac:dyDescent="0.45">
      <c r="A1514" s="45" t="str">
        <f t="shared" si="72"/>
        <v/>
      </c>
      <c r="B1514" s="46" t="str">
        <f>IF(顧客!B1512&lt;&gt;"",顧客!B1512,"")</f>
        <v/>
      </c>
      <c r="C1514" s="48" t="str">
        <f>IF(顧客!C1512&lt;&gt;0,顧客!C1512,"")</f>
        <v/>
      </c>
      <c r="D1514" s="47" t="str">
        <f>IF(顧客!E1512&lt;&gt;0,顧客!E1512,"")</f>
        <v/>
      </c>
      <c r="E1514" s="47" t="str">
        <f>IF(顧客!F1512&lt;&gt;0,顧客!F1512,"")</f>
        <v/>
      </c>
      <c r="F1514" s="49" t="str">
        <f>IF(D1514="","",SUMIF(見積D!ナンバーD,$D1514,見積D!見積数D))</f>
        <v/>
      </c>
      <c r="G1514" s="49" t="str">
        <f>IF(D1514="","",SUMIF(実績D!ナンバー13D,$D1514,実績D!見積数13D))</f>
        <v/>
      </c>
      <c r="H1514" s="51" t="str">
        <f t="shared" si="73"/>
        <v/>
      </c>
      <c r="I1514" t="str">
        <f t="shared" si="71"/>
        <v/>
      </c>
    </row>
    <row r="1515" spans="1:9" x14ac:dyDescent="0.45">
      <c r="A1515" s="45" t="str">
        <f t="shared" si="72"/>
        <v/>
      </c>
      <c r="B1515" s="46" t="str">
        <f>IF(顧客!B1513&lt;&gt;"",顧客!B1513,"")</f>
        <v/>
      </c>
      <c r="C1515" s="48" t="str">
        <f>IF(顧客!C1513&lt;&gt;0,顧客!C1513,"")</f>
        <v/>
      </c>
      <c r="D1515" s="47" t="str">
        <f>IF(顧客!E1513&lt;&gt;0,顧客!E1513,"")</f>
        <v/>
      </c>
      <c r="E1515" s="47" t="str">
        <f>IF(顧客!F1513&lt;&gt;0,顧客!F1513,"")</f>
        <v/>
      </c>
      <c r="F1515" s="49" t="str">
        <f>IF(D1515="","",SUMIF(見積D!ナンバーD,$D1515,見積D!見積数D))</f>
        <v/>
      </c>
      <c r="G1515" s="49" t="str">
        <f>IF(D1515="","",SUMIF(実績D!ナンバー13D,$D1515,実績D!見積数13D))</f>
        <v/>
      </c>
      <c r="H1515" s="51" t="str">
        <f t="shared" si="73"/>
        <v/>
      </c>
      <c r="I1515" t="str">
        <f t="shared" si="71"/>
        <v/>
      </c>
    </row>
    <row r="1516" spans="1:9" x14ac:dyDescent="0.45">
      <c r="A1516" s="45" t="str">
        <f t="shared" si="72"/>
        <v/>
      </c>
      <c r="B1516" s="46" t="str">
        <f>IF(顧客!B1514&lt;&gt;"",顧客!B1514,"")</f>
        <v/>
      </c>
      <c r="C1516" s="48" t="str">
        <f>IF(顧客!C1514&lt;&gt;0,顧客!C1514,"")</f>
        <v/>
      </c>
      <c r="D1516" s="47" t="str">
        <f>IF(顧客!E1514&lt;&gt;0,顧客!E1514,"")</f>
        <v/>
      </c>
      <c r="E1516" s="47" t="str">
        <f>IF(顧客!F1514&lt;&gt;0,顧客!F1514,"")</f>
        <v/>
      </c>
      <c r="F1516" s="49" t="str">
        <f>IF(D1516="","",SUMIF(見積D!ナンバーD,$D1516,見積D!見積数D))</f>
        <v/>
      </c>
      <c r="G1516" s="49" t="str">
        <f>IF(D1516="","",SUMIF(実績D!ナンバー13D,$D1516,実績D!見積数13D))</f>
        <v/>
      </c>
      <c r="H1516" s="51" t="str">
        <f t="shared" si="73"/>
        <v/>
      </c>
      <c r="I1516" t="str">
        <f t="shared" si="71"/>
        <v/>
      </c>
    </row>
    <row r="1517" spans="1:9" x14ac:dyDescent="0.45">
      <c r="A1517" s="45" t="str">
        <f t="shared" si="72"/>
        <v/>
      </c>
      <c r="B1517" s="46" t="str">
        <f>IF(顧客!B1515&lt;&gt;"",顧客!B1515,"")</f>
        <v/>
      </c>
      <c r="C1517" s="48" t="str">
        <f>IF(顧客!C1515&lt;&gt;0,顧客!C1515,"")</f>
        <v/>
      </c>
      <c r="D1517" s="47" t="str">
        <f>IF(顧客!E1515&lt;&gt;0,顧客!E1515,"")</f>
        <v/>
      </c>
      <c r="E1517" s="47" t="str">
        <f>IF(顧客!F1515&lt;&gt;0,顧客!F1515,"")</f>
        <v/>
      </c>
      <c r="F1517" s="49" t="str">
        <f>IF(D1517="","",SUMIF(見積D!ナンバーD,$D1517,見積D!見積数D))</f>
        <v/>
      </c>
      <c r="G1517" s="49" t="str">
        <f>IF(D1517="","",SUMIF(実績D!ナンバー13D,$D1517,実績D!見積数13D))</f>
        <v/>
      </c>
      <c r="H1517" s="51" t="str">
        <f t="shared" si="73"/>
        <v/>
      </c>
      <c r="I1517" t="str">
        <f t="shared" si="71"/>
        <v/>
      </c>
    </row>
    <row r="1518" spans="1:9" x14ac:dyDescent="0.45">
      <c r="A1518" s="45" t="str">
        <f t="shared" si="72"/>
        <v/>
      </c>
      <c r="B1518" s="46" t="str">
        <f>IF(顧客!B1516&lt;&gt;"",顧客!B1516,"")</f>
        <v/>
      </c>
      <c r="C1518" s="48" t="str">
        <f>IF(顧客!C1516&lt;&gt;0,顧客!C1516,"")</f>
        <v/>
      </c>
      <c r="D1518" s="47" t="str">
        <f>IF(顧客!E1516&lt;&gt;0,顧客!E1516,"")</f>
        <v/>
      </c>
      <c r="E1518" s="47" t="str">
        <f>IF(顧客!F1516&lt;&gt;0,顧客!F1516,"")</f>
        <v/>
      </c>
      <c r="F1518" s="49" t="str">
        <f>IF(D1518="","",SUMIF(見積D!ナンバーD,$D1518,見積D!見積数D))</f>
        <v/>
      </c>
      <c r="G1518" s="49" t="str">
        <f>IF(D1518="","",SUMIF(実績D!ナンバー13D,$D1518,実績D!見積数13D))</f>
        <v/>
      </c>
      <c r="H1518" s="51" t="str">
        <f t="shared" si="73"/>
        <v/>
      </c>
      <c r="I1518" t="str">
        <f t="shared" si="71"/>
        <v/>
      </c>
    </row>
    <row r="1519" spans="1:9" x14ac:dyDescent="0.45">
      <c r="A1519" s="45" t="str">
        <f t="shared" si="72"/>
        <v/>
      </c>
      <c r="B1519" s="46" t="str">
        <f>IF(顧客!B1517&lt;&gt;"",顧客!B1517,"")</f>
        <v/>
      </c>
      <c r="C1519" s="48" t="str">
        <f>IF(顧客!C1517&lt;&gt;0,顧客!C1517,"")</f>
        <v/>
      </c>
      <c r="D1519" s="47" t="str">
        <f>IF(顧客!E1517&lt;&gt;0,顧客!E1517,"")</f>
        <v/>
      </c>
      <c r="E1519" s="47" t="str">
        <f>IF(顧客!F1517&lt;&gt;0,顧客!F1517,"")</f>
        <v/>
      </c>
      <c r="F1519" s="49" t="str">
        <f>IF(D1519="","",SUMIF(見積D!ナンバーD,$D1519,見積D!見積数D))</f>
        <v/>
      </c>
      <c r="G1519" s="49" t="str">
        <f>IF(D1519="","",SUMIF(実績D!ナンバー13D,$D1519,実績D!見積数13D))</f>
        <v/>
      </c>
      <c r="H1519" s="51" t="str">
        <f t="shared" si="73"/>
        <v/>
      </c>
      <c r="I1519" t="str">
        <f t="shared" si="71"/>
        <v/>
      </c>
    </row>
    <row r="1520" spans="1:9" x14ac:dyDescent="0.45">
      <c r="A1520" s="45" t="str">
        <f t="shared" si="72"/>
        <v/>
      </c>
      <c r="B1520" s="46" t="str">
        <f>IF(顧客!B1518&lt;&gt;"",顧客!B1518,"")</f>
        <v/>
      </c>
      <c r="C1520" s="48" t="str">
        <f>IF(顧客!C1518&lt;&gt;0,顧客!C1518,"")</f>
        <v/>
      </c>
      <c r="D1520" s="47" t="str">
        <f>IF(顧客!E1518&lt;&gt;0,顧客!E1518,"")</f>
        <v/>
      </c>
      <c r="E1520" s="47" t="str">
        <f>IF(顧客!F1518&lt;&gt;0,顧客!F1518,"")</f>
        <v/>
      </c>
      <c r="F1520" s="49" t="str">
        <f>IF(D1520="","",SUMIF(見積D!ナンバーD,$D1520,見積D!見積数D))</f>
        <v/>
      </c>
      <c r="G1520" s="49" t="str">
        <f>IF(D1520="","",SUMIF(実績D!ナンバー13D,$D1520,実績D!見積数13D))</f>
        <v/>
      </c>
      <c r="H1520" s="51" t="str">
        <f t="shared" si="73"/>
        <v/>
      </c>
      <c r="I1520" t="str">
        <f t="shared" si="71"/>
        <v/>
      </c>
    </row>
    <row r="1521" spans="1:9" x14ac:dyDescent="0.45">
      <c r="A1521" s="45" t="str">
        <f t="shared" si="72"/>
        <v/>
      </c>
      <c r="B1521" s="46" t="str">
        <f>IF(顧客!B1519&lt;&gt;"",顧客!B1519,"")</f>
        <v/>
      </c>
      <c r="C1521" s="48" t="str">
        <f>IF(顧客!C1519&lt;&gt;0,顧客!C1519,"")</f>
        <v/>
      </c>
      <c r="D1521" s="47" t="str">
        <f>IF(顧客!E1519&lt;&gt;0,顧客!E1519,"")</f>
        <v/>
      </c>
      <c r="E1521" s="47" t="str">
        <f>IF(顧客!F1519&lt;&gt;0,顧客!F1519,"")</f>
        <v/>
      </c>
      <c r="F1521" s="49" t="str">
        <f>IF(D1521="","",SUMIF(見積D!ナンバーD,$D1521,見積D!見積数D))</f>
        <v/>
      </c>
      <c r="G1521" s="49" t="str">
        <f>IF(D1521="","",SUMIF(実績D!ナンバー13D,$D1521,実績D!見積数13D))</f>
        <v/>
      </c>
      <c r="H1521" s="51" t="str">
        <f t="shared" si="73"/>
        <v/>
      </c>
      <c r="I1521" t="str">
        <f t="shared" si="71"/>
        <v/>
      </c>
    </row>
    <row r="1522" spans="1:9" x14ac:dyDescent="0.45">
      <c r="A1522" s="45" t="str">
        <f t="shared" si="72"/>
        <v/>
      </c>
      <c r="B1522" s="46" t="str">
        <f>IF(顧客!B1520&lt;&gt;"",顧客!B1520,"")</f>
        <v/>
      </c>
      <c r="C1522" s="48" t="str">
        <f>IF(顧客!C1520&lt;&gt;0,顧客!C1520,"")</f>
        <v/>
      </c>
      <c r="D1522" s="47" t="str">
        <f>IF(顧客!E1520&lt;&gt;0,顧客!E1520,"")</f>
        <v/>
      </c>
      <c r="E1522" s="47" t="str">
        <f>IF(顧客!F1520&lt;&gt;0,顧客!F1520,"")</f>
        <v/>
      </c>
      <c r="F1522" s="49" t="str">
        <f>IF(D1522="","",SUMIF(見積D!ナンバーD,$D1522,見積D!見積数D))</f>
        <v/>
      </c>
      <c r="G1522" s="49" t="str">
        <f>IF(D1522="","",SUMIF(実績D!ナンバー13D,$D1522,実績D!見積数13D))</f>
        <v/>
      </c>
      <c r="H1522" s="51" t="str">
        <f t="shared" si="73"/>
        <v/>
      </c>
      <c r="I1522" t="str">
        <f t="shared" si="71"/>
        <v/>
      </c>
    </row>
    <row r="1523" spans="1:9" x14ac:dyDescent="0.45">
      <c r="A1523" s="45" t="str">
        <f t="shared" si="72"/>
        <v/>
      </c>
      <c r="B1523" s="46" t="str">
        <f>IF(顧客!B1521&lt;&gt;"",顧客!B1521,"")</f>
        <v/>
      </c>
      <c r="C1523" s="48" t="str">
        <f>IF(顧客!C1521&lt;&gt;0,顧客!C1521,"")</f>
        <v/>
      </c>
      <c r="D1523" s="47" t="str">
        <f>IF(顧客!E1521&lt;&gt;0,顧客!E1521,"")</f>
        <v/>
      </c>
      <c r="E1523" s="47" t="str">
        <f>IF(顧客!F1521&lt;&gt;0,顧客!F1521,"")</f>
        <v/>
      </c>
      <c r="F1523" s="49" t="str">
        <f>IF(D1523="","",SUMIF(見積D!ナンバーD,$D1523,見積D!見積数D))</f>
        <v/>
      </c>
      <c r="G1523" s="49" t="str">
        <f>IF(D1523="","",SUMIF(実績D!ナンバー13D,$D1523,実績D!見積数13D))</f>
        <v/>
      </c>
      <c r="H1523" s="51" t="str">
        <f t="shared" si="73"/>
        <v/>
      </c>
      <c r="I1523" t="str">
        <f t="shared" si="71"/>
        <v/>
      </c>
    </row>
    <row r="1524" spans="1:9" x14ac:dyDescent="0.45">
      <c r="A1524" s="45" t="str">
        <f t="shared" si="72"/>
        <v/>
      </c>
      <c r="B1524" s="46" t="str">
        <f>IF(顧客!B1522&lt;&gt;"",顧客!B1522,"")</f>
        <v/>
      </c>
      <c r="C1524" s="48" t="str">
        <f>IF(顧客!C1522&lt;&gt;0,顧客!C1522,"")</f>
        <v/>
      </c>
      <c r="D1524" s="47" t="str">
        <f>IF(顧客!E1522&lt;&gt;0,顧客!E1522,"")</f>
        <v/>
      </c>
      <c r="E1524" s="47" t="str">
        <f>IF(顧客!F1522&lt;&gt;0,顧客!F1522,"")</f>
        <v/>
      </c>
      <c r="F1524" s="49" t="str">
        <f>IF(D1524="","",SUMIF(見積D!ナンバーD,$D1524,見積D!見積数D))</f>
        <v/>
      </c>
      <c r="G1524" s="49" t="str">
        <f>IF(D1524="","",SUMIF(実績D!ナンバー13D,$D1524,実績D!見積数13D))</f>
        <v/>
      </c>
      <c r="H1524" s="51" t="str">
        <f t="shared" si="73"/>
        <v/>
      </c>
      <c r="I1524" t="str">
        <f t="shared" si="71"/>
        <v/>
      </c>
    </row>
    <row r="1525" spans="1:9" x14ac:dyDescent="0.45">
      <c r="A1525" s="45" t="str">
        <f t="shared" si="72"/>
        <v/>
      </c>
      <c r="B1525" s="46" t="str">
        <f>IF(顧客!B1523&lt;&gt;"",顧客!B1523,"")</f>
        <v/>
      </c>
      <c r="C1525" s="48" t="str">
        <f>IF(顧客!C1523&lt;&gt;0,顧客!C1523,"")</f>
        <v/>
      </c>
      <c r="D1525" s="47" t="str">
        <f>IF(顧客!E1523&lt;&gt;0,顧客!E1523,"")</f>
        <v/>
      </c>
      <c r="E1525" s="47" t="str">
        <f>IF(顧客!F1523&lt;&gt;0,顧客!F1523,"")</f>
        <v/>
      </c>
      <c r="F1525" s="49" t="str">
        <f>IF(D1525="","",SUMIF(見積D!ナンバーD,$D1525,見積D!見積数D))</f>
        <v/>
      </c>
      <c r="G1525" s="49" t="str">
        <f>IF(D1525="","",SUMIF(実績D!ナンバー13D,$D1525,実績D!見積数13D))</f>
        <v/>
      </c>
      <c r="H1525" s="51" t="str">
        <f t="shared" si="73"/>
        <v/>
      </c>
      <c r="I1525" t="str">
        <f t="shared" si="71"/>
        <v/>
      </c>
    </row>
    <row r="1526" spans="1:9" x14ac:dyDescent="0.45">
      <c r="A1526" s="45" t="str">
        <f t="shared" si="72"/>
        <v/>
      </c>
      <c r="B1526" s="46" t="str">
        <f>IF(顧客!B1524&lt;&gt;"",顧客!B1524,"")</f>
        <v/>
      </c>
      <c r="C1526" s="48" t="str">
        <f>IF(顧客!C1524&lt;&gt;0,顧客!C1524,"")</f>
        <v/>
      </c>
      <c r="D1526" s="47" t="str">
        <f>IF(顧客!E1524&lt;&gt;0,顧客!E1524,"")</f>
        <v/>
      </c>
      <c r="E1526" s="47" t="str">
        <f>IF(顧客!F1524&lt;&gt;0,顧客!F1524,"")</f>
        <v/>
      </c>
      <c r="F1526" s="49" t="str">
        <f>IF(D1526="","",SUMIF(見積D!ナンバーD,$D1526,見積D!見積数D))</f>
        <v/>
      </c>
      <c r="G1526" s="49" t="str">
        <f>IF(D1526="","",SUMIF(実績D!ナンバー13D,$D1526,実績D!見積数13D))</f>
        <v/>
      </c>
      <c r="H1526" s="51" t="str">
        <f t="shared" si="73"/>
        <v/>
      </c>
      <c r="I1526" t="str">
        <f t="shared" si="71"/>
        <v/>
      </c>
    </row>
    <row r="1527" spans="1:9" x14ac:dyDescent="0.45">
      <c r="A1527" s="45" t="str">
        <f t="shared" si="72"/>
        <v/>
      </c>
      <c r="B1527" s="46" t="str">
        <f>IF(顧客!B1525&lt;&gt;"",顧客!B1525,"")</f>
        <v/>
      </c>
      <c r="C1527" s="48" t="str">
        <f>IF(顧客!C1525&lt;&gt;0,顧客!C1525,"")</f>
        <v/>
      </c>
      <c r="D1527" s="47" t="str">
        <f>IF(顧客!E1525&lt;&gt;0,顧客!E1525,"")</f>
        <v/>
      </c>
      <c r="E1527" s="47" t="str">
        <f>IF(顧客!F1525&lt;&gt;0,顧客!F1525,"")</f>
        <v/>
      </c>
      <c r="F1527" s="49" t="str">
        <f>IF(D1527="","",SUMIF(見積D!ナンバーD,$D1527,見積D!見積数D))</f>
        <v/>
      </c>
      <c r="G1527" s="49" t="str">
        <f>IF(D1527="","",SUMIF(実績D!ナンバー13D,$D1527,実績D!見積数13D))</f>
        <v/>
      </c>
      <c r="H1527" s="51" t="str">
        <f t="shared" si="73"/>
        <v/>
      </c>
      <c r="I1527" t="str">
        <f t="shared" si="71"/>
        <v/>
      </c>
    </row>
    <row r="1528" spans="1:9" x14ac:dyDescent="0.45">
      <c r="A1528" s="45" t="str">
        <f t="shared" si="72"/>
        <v/>
      </c>
      <c r="B1528" s="46" t="str">
        <f>IF(顧客!B1526&lt;&gt;"",顧客!B1526,"")</f>
        <v/>
      </c>
      <c r="C1528" s="48" t="str">
        <f>IF(顧客!C1526&lt;&gt;0,顧客!C1526,"")</f>
        <v/>
      </c>
      <c r="D1528" s="47" t="str">
        <f>IF(顧客!E1526&lt;&gt;0,顧客!E1526,"")</f>
        <v/>
      </c>
      <c r="E1528" s="47" t="str">
        <f>IF(顧客!F1526&lt;&gt;0,顧客!F1526,"")</f>
        <v/>
      </c>
      <c r="F1528" s="49" t="str">
        <f>IF(D1528="","",SUMIF(見積D!ナンバーD,$D1528,見積D!見積数D))</f>
        <v/>
      </c>
      <c r="G1528" s="49" t="str">
        <f>IF(D1528="","",SUMIF(実績D!ナンバー13D,$D1528,実績D!見積数13D))</f>
        <v/>
      </c>
      <c r="H1528" s="51" t="str">
        <f t="shared" si="73"/>
        <v/>
      </c>
      <c r="I1528" t="str">
        <f t="shared" si="71"/>
        <v/>
      </c>
    </row>
    <row r="1529" spans="1:9" x14ac:dyDescent="0.45">
      <c r="A1529" s="45" t="str">
        <f t="shared" si="72"/>
        <v/>
      </c>
      <c r="B1529" s="46" t="str">
        <f>IF(顧客!B1527&lt;&gt;"",顧客!B1527,"")</f>
        <v/>
      </c>
      <c r="C1529" s="48" t="str">
        <f>IF(顧客!C1527&lt;&gt;0,顧客!C1527,"")</f>
        <v/>
      </c>
      <c r="D1529" s="47" t="str">
        <f>IF(顧客!E1527&lt;&gt;0,顧客!E1527,"")</f>
        <v/>
      </c>
      <c r="E1529" s="47" t="str">
        <f>IF(顧客!F1527&lt;&gt;0,顧客!F1527,"")</f>
        <v/>
      </c>
      <c r="F1529" s="49" t="str">
        <f>IF(D1529="","",SUMIF(見積D!ナンバーD,$D1529,見積D!見積数D))</f>
        <v/>
      </c>
      <c r="G1529" s="49" t="str">
        <f>IF(D1529="","",SUMIF(実績D!ナンバー13D,$D1529,実績D!見積数13D))</f>
        <v/>
      </c>
      <c r="H1529" s="51" t="str">
        <f t="shared" si="73"/>
        <v/>
      </c>
      <c r="I1529" t="str">
        <f t="shared" si="71"/>
        <v/>
      </c>
    </row>
    <row r="1530" spans="1:9" x14ac:dyDescent="0.45">
      <c r="A1530" s="45" t="str">
        <f t="shared" si="72"/>
        <v/>
      </c>
      <c r="B1530" s="46" t="str">
        <f>IF(顧客!B1528&lt;&gt;"",顧客!B1528,"")</f>
        <v/>
      </c>
      <c r="C1530" s="48" t="str">
        <f>IF(顧客!C1528&lt;&gt;0,顧客!C1528,"")</f>
        <v/>
      </c>
      <c r="D1530" s="47" t="str">
        <f>IF(顧客!E1528&lt;&gt;0,顧客!E1528,"")</f>
        <v/>
      </c>
      <c r="E1530" s="47" t="str">
        <f>IF(顧客!F1528&lt;&gt;0,顧客!F1528,"")</f>
        <v/>
      </c>
      <c r="F1530" s="49" t="str">
        <f>IF(D1530="","",SUMIF(見積D!ナンバーD,$D1530,見積D!見積数D))</f>
        <v/>
      </c>
      <c r="G1530" s="49" t="str">
        <f>IF(D1530="","",SUMIF(実績D!ナンバー13D,$D1530,実績D!見積数13D))</f>
        <v/>
      </c>
      <c r="H1530" s="51" t="str">
        <f t="shared" si="73"/>
        <v/>
      </c>
      <c r="I1530" t="str">
        <f t="shared" si="71"/>
        <v/>
      </c>
    </row>
    <row r="1531" spans="1:9" x14ac:dyDescent="0.45">
      <c r="A1531" s="45" t="str">
        <f t="shared" si="72"/>
        <v/>
      </c>
      <c r="B1531" s="46" t="str">
        <f>IF(顧客!B1529&lt;&gt;"",顧客!B1529,"")</f>
        <v/>
      </c>
      <c r="C1531" s="48" t="str">
        <f>IF(顧客!C1529&lt;&gt;0,顧客!C1529,"")</f>
        <v/>
      </c>
      <c r="D1531" s="47" t="str">
        <f>IF(顧客!E1529&lt;&gt;0,顧客!E1529,"")</f>
        <v/>
      </c>
      <c r="E1531" s="47" t="str">
        <f>IF(顧客!F1529&lt;&gt;0,顧客!F1529,"")</f>
        <v/>
      </c>
      <c r="F1531" s="49" t="str">
        <f>IF(D1531="","",SUMIF(見積D!ナンバーD,$D1531,見積D!見積数D))</f>
        <v/>
      </c>
      <c r="G1531" s="49" t="str">
        <f>IF(D1531="","",SUMIF(実績D!ナンバー13D,$D1531,実績D!見積数13D))</f>
        <v/>
      </c>
      <c r="H1531" s="51" t="str">
        <f t="shared" si="73"/>
        <v/>
      </c>
      <c r="I1531" t="str">
        <f t="shared" si="71"/>
        <v/>
      </c>
    </row>
    <row r="1532" spans="1:9" x14ac:dyDescent="0.45">
      <c r="A1532" s="45" t="str">
        <f t="shared" si="72"/>
        <v/>
      </c>
      <c r="B1532" s="46" t="str">
        <f>IF(顧客!B1530&lt;&gt;"",顧客!B1530,"")</f>
        <v/>
      </c>
      <c r="C1532" s="48" t="str">
        <f>IF(顧客!C1530&lt;&gt;0,顧客!C1530,"")</f>
        <v/>
      </c>
      <c r="D1532" s="47" t="str">
        <f>IF(顧客!E1530&lt;&gt;0,顧客!E1530,"")</f>
        <v/>
      </c>
      <c r="E1532" s="47" t="str">
        <f>IF(顧客!F1530&lt;&gt;0,顧客!F1530,"")</f>
        <v/>
      </c>
      <c r="F1532" s="49" t="str">
        <f>IF(D1532="","",SUMIF(見積D!ナンバーD,$D1532,見積D!見積数D))</f>
        <v/>
      </c>
      <c r="G1532" s="49" t="str">
        <f>IF(D1532="","",SUMIF(実績D!ナンバー13D,$D1532,実績D!見積数13D))</f>
        <v/>
      </c>
      <c r="H1532" s="51" t="str">
        <f t="shared" si="73"/>
        <v/>
      </c>
      <c r="I1532" t="str">
        <f t="shared" si="71"/>
        <v/>
      </c>
    </row>
    <row r="1533" spans="1:9" x14ac:dyDescent="0.45">
      <c r="A1533" s="45" t="str">
        <f t="shared" si="72"/>
        <v/>
      </c>
      <c r="B1533" s="46" t="str">
        <f>IF(顧客!B1531&lt;&gt;"",顧客!B1531,"")</f>
        <v/>
      </c>
      <c r="C1533" s="48" t="str">
        <f>IF(顧客!C1531&lt;&gt;0,顧客!C1531,"")</f>
        <v/>
      </c>
      <c r="D1533" s="47" t="str">
        <f>IF(顧客!E1531&lt;&gt;0,顧客!E1531,"")</f>
        <v/>
      </c>
      <c r="E1533" s="47" t="str">
        <f>IF(顧客!F1531&lt;&gt;0,顧客!F1531,"")</f>
        <v/>
      </c>
      <c r="F1533" s="49" t="str">
        <f>IF(D1533="","",SUMIF(見積D!ナンバーD,$D1533,見積D!見積数D))</f>
        <v/>
      </c>
      <c r="G1533" s="49" t="str">
        <f>IF(D1533="","",SUMIF(実績D!ナンバー13D,$D1533,実績D!見積数13D))</f>
        <v/>
      </c>
      <c r="H1533" s="51" t="str">
        <f t="shared" si="73"/>
        <v/>
      </c>
      <c r="I1533" t="str">
        <f t="shared" si="71"/>
        <v/>
      </c>
    </row>
    <row r="1534" spans="1:9" x14ac:dyDescent="0.45">
      <c r="A1534" s="45" t="str">
        <f t="shared" si="72"/>
        <v/>
      </c>
      <c r="B1534" s="46" t="str">
        <f>IF(顧客!B1532&lt;&gt;"",顧客!B1532,"")</f>
        <v/>
      </c>
      <c r="C1534" s="48" t="str">
        <f>IF(顧客!C1532&lt;&gt;0,顧客!C1532,"")</f>
        <v/>
      </c>
      <c r="D1534" s="47" t="str">
        <f>IF(顧客!E1532&lt;&gt;0,顧客!E1532,"")</f>
        <v/>
      </c>
      <c r="E1534" s="47" t="str">
        <f>IF(顧客!F1532&lt;&gt;0,顧客!F1532,"")</f>
        <v/>
      </c>
      <c r="F1534" s="49" t="str">
        <f>IF(D1534="","",SUMIF(見積D!ナンバーD,$D1534,見積D!見積数D))</f>
        <v/>
      </c>
      <c r="G1534" s="49" t="str">
        <f>IF(D1534="","",SUMIF(実績D!ナンバー13D,$D1534,実績D!見積数13D))</f>
        <v/>
      </c>
      <c r="H1534" s="51" t="str">
        <f t="shared" si="73"/>
        <v/>
      </c>
      <c r="I1534" t="str">
        <f t="shared" si="71"/>
        <v/>
      </c>
    </row>
    <row r="1535" spans="1:9" x14ac:dyDescent="0.45">
      <c r="A1535" s="45" t="str">
        <f t="shared" si="72"/>
        <v/>
      </c>
      <c r="B1535" s="46" t="str">
        <f>IF(顧客!B1533&lt;&gt;"",顧客!B1533,"")</f>
        <v/>
      </c>
      <c r="C1535" s="48" t="str">
        <f>IF(顧客!C1533&lt;&gt;0,顧客!C1533,"")</f>
        <v/>
      </c>
      <c r="D1535" s="47" t="str">
        <f>IF(顧客!E1533&lt;&gt;0,顧客!E1533,"")</f>
        <v/>
      </c>
      <c r="E1535" s="47" t="str">
        <f>IF(顧客!F1533&lt;&gt;0,顧客!F1533,"")</f>
        <v/>
      </c>
      <c r="F1535" s="49" t="str">
        <f>IF(D1535="","",SUMIF(見積D!ナンバーD,$D1535,見積D!見積数D))</f>
        <v/>
      </c>
      <c r="G1535" s="49" t="str">
        <f>IF(D1535="","",SUMIF(実績D!ナンバー13D,$D1535,実績D!見積数13D))</f>
        <v/>
      </c>
      <c r="H1535" s="51" t="str">
        <f t="shared" si="73"/>
        <v/>
      </c>
      <c r="I1535" t="str">
        <f t="shared" si="71"/>
        <v/>
      </c>
    </row>
    <row r="1536" spans="1:9" x14ac:dyDescent="0.45">
      <c r="A1536" s="45" t="str">
        <f t="shared" si="72"/>
        <v/>
      </c>
      <c r="B1536" s="46" t="str">
        <f>IF(顧客!B1534&lt;&gt;"",顧客!B1534,"")</f>
        <v/>
      </c>
      <c r="C1536" s="48" t="str">
        <f>IF(顧客!C1534&lt;&gt;0,顧客!C1534,"")</f>
        <v/>
      </c>
      <c r="D1536" s="47" t="str">
        <f>IF(顧客!E1534&lt;&gt;0,顧客!E1534,"")</f>
        <v/>
      </c>
      <c r="E1536" s="47" t="str">
        <f>IF(顧客!F1534&lt;&gt;0,顧客!F1534,"")</f>
        <v/>
      </c>
      <c r="F1536" s="49" t="str">
        <f>IF(D1536="","",SUMIF(見積D!ナンバーD,$D1536,見積D!見積数D))</f>
        <v/>
      </c>
      <c r="G1536" s="49" t="str">
        <f>IF(D1536="","",SUMIF(実績D!ナンバー13D,$D1536,実績D!見積数13D))</f>
        <v/>
      </c>
      <c r="H1536" s="51" t="str">
        <f t="shared" si="73"/>
        <v/>
      </c>
      <c r="I1536" t="str">
        <f t="shared" si="71"/>
        <v/>
      </c>
    </row>
    <row r="1537" spans="1:9" x14ac:dyDescent="0.45">
      <c r="A1537" s="45" t="str">
        <f t="shared" si="72"/>
        <v/>
      </c>
      <c r="B1537" s="46" t="str">
        <f>IF(顧客!B1535&lt;&gt;"",顧客!B1535,"")</f>
        <v/>
      </c>
      <c r="C1537" s="48" t="str">
        <f>IF(顧客!C1535&lt;&gt;0,顧客!C1535,"")</f>
        <v/>
      </c>
      <c r="D1537" s="47" t="str">
        <f>IF(顧客!E1535&lt;&gt;0,顧客!E1535,"")</f>
        <v/>
      </c>
      <c r="E1537" s="47" t="str">
        <f>IF(顧客!F1535&lt;&gt;0,顧客!F1535,"")</f>
        <v/>
      </c>
      <c r="F1537" s="49" t="str">
        <f>IF(D1537="","",SUMIF(見積D!ナンバーD,$D1537,見積D!見積数D))</f>
        <v/>
      </c>
      <c r="G1537" s="49" t="str">
        <f>IF(D1537="","",SUMIF(実績D!ナンバー13D,$D1537,実績D!見積数13D))</f>
        <v/>
      </c>
      <c r="H1537" s="51" t="str">
        <f t="shared" si="73"/>
        <v/>
      </c>
      <c r="I1537" t="str">
        <f t="shared" si="71"/>
        <v/>
      </c>
    </row>
    <row r="1538" spans="1:9" x14ac:dyDescent="0.45">
      <c r="A1538" s="45" t="str">
        <f t="shared" si="72"/>
        <v/>
      </c>
      <c r="B1538" s="46" t="str">
        <f>IF(顧客!B1536&lt;&gt;"",顧客!B1536,"")</f>
        <v/>
      </c>
      <c r="C1538" s="48" t="str">
        <f>IF(顧客!C1536&lt;&gt;0,顧客!C1536,"")</f>
        <v/>
      </c>
      <c r="D1538" s="47" t="str">
        <f>IF(顧客!E1536&lt;&gt;0,顧客!E1536,"")</f>
        <v/>
      </c>
      <c r="E1538" s="47" t="str">
        <f>IF(顧客!F1536&lt;&gt;0,顧客!F1536,"")</f>
        <v/>
      </c>
      <c r="F1538" s="49" t="str">
        <f>IF(D1538="","",SUMIF(見積D!ナンバーD,$D1538,見積D!見積数D))</f>
        <v/>
      </c>
      <c r="G1538" s="49" t="str">
        <f>IF(D1538="","",SUMIF(実績D!ナンバー13D,$D1538,実績D!見積数13D))</f>
        <v/>
      </c>
      <c r="H1538" s="51" t="str">
        <f t="shared" si="73"/>
        <v/>
      </c>
      <c r="I1538" t="str">
        <f t="shared" si="71"/>
        <v/>
      </c>
    </row>
    <row r="1539" spans="1:9" x14ac:dyDescent="0.45">
      <c r="A1539" s="45" t="str">
        <f t="shared" si="72"/>
        <v/>
      </c>
      <c r="B1539" s="46" t="str">
        <f>IF(顧客!B1537&lt;&gt;"",顧客!B1537,"")</f>
        <v/>
      </c>
      <c r="C1539" s="48" t="str">
        <f>IF(顧客!C1537&lt;&gt;0,顧客!C1537,"")</f>
        <v/>
      </c>
      <c r="D1539" s="47" t="str">
        <f>IF(顧客!E1537&lt;&gt;0,顧客!E1537,"")</f>
        <v/>
      </c>
      <c r="E1539" s="47" t="str">
        <f>IF(顧客!F1537&lt;&gt;0,顧客!F1537,"")</f>
        <v/>
      </c>
      <c r="F1539" s="49" t="str">
        <f>IF(D1539="","",SUMIF(見積D!ナンバーD,$D1539,見積D!見積数D))</f>
        <v/>
      </c>
      <c r="G1539" s="49" t="str">
        <f>IF(D1539="","",SUMIF(実績D!ナンバー13D,$D1539,実績D!見積数13D))</f>
        <v/>
      </c>
      <c r="H1539" s="51" t="str">
        <f t="shared" si="73"/>
        <v/>
      </c>
      <c r="I1539" t="str">
        <f t="shared" si="71"/>
        <v/>
      </c>
    </row>
    <row r="1540" spans="1:9" x14ac:dyDescent="0.45">
      <c r="A1540" s="45" t="str">
        <f t="shared" si="72"/>
        <v/>
      </c>
      <c r="B1540" s="46" t="str">
        <f>IF(顧客!B1538&lt;&gt;"",顧客!B1538,"")</f>
        <v/>
      </c>
      <c r="C1540" s="48" t="str">
        <f>IF(顧客!C1538&lt;&gt;0,顧客!C1538,"")</f>
        <v/>
      </c>
      <c r="D1540" s="47" t="str">
        <f>IF(顧客!E1538&lt;&gt;0,顧客!E1538,"")</f>
        <v/>
      </c>
      <c r="E1540" s="47" t="str">
        <f>IF(顧客!F1538&lt;&gt;0,顧客!F1538,"")</f>
        <v/>
      </c>
      <c r="F1540" s="49" t="str">
        <f>IF(D1540="","",SUMIF(見積D!ナンバーD,$D1540,見積D!見積数D))</f>
        <v/>
      </c>
      <c r="G1540" s="49" t="str">
        <f>IF(D1540="","",SUMIF(実績D!ナンバー13D,$D1540,実績D!見積数13D))</f>
        <v/>
      </c>
      <c r="H1540" s="51" t="str">
        <f t="shared" si="73"/>
        <v/>
      </c>
      <c r="I1540" t="str">
        <f t="shared" si="71"/>
        <v/>
      </c>
    </row>
    <row r="1541" spans="1:9" x14ac:dyDescent="0.45">
      <c r="A1541" s="45" t="str">
        <f t="shared" si="72"/>
        <v/>
      </c>
      <c r="B1541" s="46" t="str">
        <f>IF(顧客!B1539&lt;&gt;"",顧客!B1539,"")</f>
        <v/>
      </c>
      <c r="C1541" s="48" t="str">
        <f>IF(顧客!C1539&lt;&gt;0,顧客!C1539,"")</f>
        <v/>
      </c>
      <c r="D1541" s="47" t="str">
        <f>IF(顧客!E1539&lt;&gt;0,顧客!E1539,"")</f>
        <v/>
      </c>
      <c r="E1541" s="47" t="str">
        <f>IF(顧客!F1539&lt;&gt;0,顧客!F1539,"")</f>
        <v/>
      </c>
      <c r="F1541" s="49" t="str">
        <f>IF(D1541="","",SUMIF(見積D!ナンバーD,$D1541,見積D!見積数D))</f>
        <v/>
      </c>
      <c r="G1541" s="49" t="str">
        <f>IF(D1541="","",SUMIF(実績D!ナンバー13D,$D1541,実績D!見積数13D))</f>
        <v/>
      </c>
      <c r="H1541" s="51" t="str">
        <f t="shared" si="73"/>
        <v/>
      </c>
      <c r="I1541" t="str">
        <f t="shared" ref="I1541:I1604" si="74">IF(G1541="","",IF(G1541&gt;=12,"sa",IF(G1541&gt;=6,"aa",IF(G1541&gt;=2,"ba",IF(G1541=1,"ca","")))))</f>
        <v/>
      </c>
    </row>
    <row r="1542" spans="1:9" x14ac:dyDescent="0.45">
      <c r="A1542" s="45" t="str">
        <f t="shared" si="72"/>
        <v/>
      </c>
      <c r="B1542" s="46" t="str">
        <f>IF(顧客!B1540&lt;&gt;"",顧客!B1540,"")</f>
        <v/>
      </c>
      <c r="C1542" s="48" t="str">
        <f>IF(顧客!C1540&lt;&gt;0,顧客!C1540,"")</f>
        <v/>
      </c>
      <c r="D1542" s="47" t="str">
        <f>IF(顧客!E1540&lt;&gt;0,顧客!E1540,"")</f>
        <v/>
      </c>
      <c r="E1542" s="47" t="str">
        <f>IF(顧客!F1540&lt;&gt;0,顧客!F1540,"")</f>
        <v/>
      </c>
      <c r="F1542" s="49" t="str">
        <f>IF(D1542="","",SUMIF(見積D!ナンバーD,$D1542,見積D!見積数D))</f>
        <v/>
      </c>
      <c r="G1542" s="49" t="str">
        <f>IF(D1542="","",SUMIF(実績D!ナンバー13D,$D1542,実績D!見積数13D))</f>
        <v/>
      </c>
      <c r="H1542" s="51" t="str">
        <f t="shared" si="73"/>
        <v/>
      </c>
      <c r="I1542" t="str">
        <f t="shared" si="74"/>
        <v/>
      </c>
    </row>
    <row r="1543" spans="1:9" x14ac:dyDescent="0.45">
      <c r="A1543" s="45" t="str">
        <f t="shared" si="72"/>
        <v/>
      </c>
      <c r="B1543" s="46" t="str">
        <f>IF(顧客!B1541&lt;&gt;"",顧客!B1541,"")</f>
        <v/>
      </c>
      <c r="C1543" s="48" t="str">
        <f>IF(顧客!C1541&lt;&gt;0,顧客!C1541,"")</f>
        <v/>
      </c>
      <c r="D1543" s="47" t="str">
        <f>IF(顧客!E1541&lt;&gt;0,顧客!E1541,"")</f>
        <v/>
      </c>
      <c r="E1543" s="47" t="str">
        <f>IF(顧客!F1541&lt;&gt;0,顧客!F1541,"")</f>
        <v/>
      </c>
      <c r="F1543" s="49" t="str">
        <f>IF(D1543="","",SUMIF(見積D!ナンバーD,$D1543,見積D!見積数D))</f>
        <v/>
      </c>
      <c r="G1543" s="49" t="str">
        <f>IF(D1543="","",SUMIF(実績D!ナンバー13D,$D1543,実績D!見積数13D))</f>
        <v/>
      </c>
      <c r="H1543" s="51" t="str">
        <f t="shared" si="73"/>
        <v/>
      </c>
      <c r="I1543" t="str">
        <f t="shared" si="74"/>
        <v/>
      </c>
    </row>
    <row r="1544" spans="1:9" x14ac:dyDescent="0.45">
      <c r="A1544" s="45" t="str">
        <f t="shared" si="72"/>
        <v/>
      </c>
      <c r="B1544" s="46" t="str">
        <f>IF(顧客!B1542&lt;&gt;"",顧客!B1542,"")</f>
        <v/>
      </c>
      <c r="C1544" s="48" t="str">
        <f>IF(顧客!C1542&lt;&gt;0,顧客!C1542,"")</f>
        <v/>
      </c>
      <c r="D1544" s="47" t="str">
        <f>IF(顧客!E1542&lt;&gt;0,顧客!E1542,"")</f>
        <v/>
      </c>
      <c r="E1544" s="47" t="str">
        <f>IF(顧客!F1542&lt;&gt;0,顧客!F1542,"")</f>
        <v/>
      </c>
      <c r="F1544" s="49" t="str">
        <f>IF(D1544="","",SUMIF(見積D!ナンバーD,$D1544,見積D!見積数D))</f>
        <v/>
      </c>
      <c r="G1544" s="49" t="str">
        <f>IF(D1544="","",SUMIF(実績D!ナンバー13D,$D1544,実績D!見積数13D))</f>
        <v/>
      </c>
      <c r="H1544" s="51" t="str">
        <f t="shared" si="73"/>
        <v/>
      </c>
      <c r="I1544" t="str">
        <f t="shared" si="74"/>
        <v/>
      </c>
    </row>
    <row r="1545" spans="1:9" x14ac:dyDescent="0.45">
      <c r="A1545" s="45" t="str">
        <f t="shared" si="72"/>
        <v/>
      </c>
      <c r="B1545" s="46" t="str">
        <f>IF(顧客!B1543&lt;&gt;"",顧客!B1543,"")</f>
        <v/>
      </c>
      <c r="C1545" s="48" t="str">
        <f>IF(顧客!C1543&lt;&gt;0,顧客!C1543,"")</f>
        <v/>
      </c>
      <c r="D1545" s="47" t="str">
        <f>IF(顧客!E1543&lt;&gt;0,顧客!E1543,"")</f>
        <v/>
      </c>
      <c r="E1545" s="47" t="str">
        <f>IF(顧客!F1543&lt;&gt;0,顧客!F1543,"")</f>
        <v/>
      </c>
      <c r="F1545" s="49" t="str">
        <f>IF(D1545="","",SUMIF(見積D!ナンバーD,$D1545,見積D!見積数D))</f>
        <v/>
      </c>
      <c r="G1545" s="49" t="str">
        <f>IF(D1545="","",SUMIF(実績D!ナンバー13D,$D1545,実績D!見積数13D))</f>
        <v/>
      </c>
      <c r="H1545" s="51" t="str">
        <f t="shared" si="73"/>
        <v/>
      </c>
      <c r="I1545" t="str">
        <f t="shared" si="74"/>
        <v/>
      </c>
    </row>
    <row r="1546" spans="1:9" x14ac:dyDescent="0.45">
      <c r="A1546" s="45" t="str">
        <f t="shared" si="72"/>
        <v/>
      </c>
      <c r="B1546" s="46" t="str">
        <f>IF(顧客!B1544&lt;&gt;"",顧客!B1544,"")</f>
        <v/>
      </c>
      <c r="C1546" s="48" t="str">
        <f>IF(顧客!C1544&lt;&gt;0,顧客!C1544,"")</f>
        <v/>
      </c>
      <c r="D1546" s="47" t="str">
        <f>IF(顧客!E1544&lt;&gt;0,顧客!E1544,"")</f>
        <v/>
      </c>
      <c r="E1546" s="47" t="str">
        <f>IF(顧客!F1544&lt;&gt;0,顧客!F1544,"")</f>
        <v/>
      </c>
      <c r="F1546" s="49" t="str">
        <f>IF(D1546="","",SUMIF(見積D!ナンバーD,$D1546,見積D!見積数D))</f>
        <v/>
      </c>
      <c r="G1546" s="49" t="str">
        <f>IF(D1546="","",SUMIF(実績D!ナンバー13D,$D1546,実績D!見積数13D))</f>
        <v/>
      </c>
      <c r="H1546" s="51" t="str">
        <f t="shared" si="73"/>
        <v/>
      </c>
      <c r="I1546" t="str">
        <f t="shared" si="74"/>
        <v/>
      </c>
    </row>
    <row r="1547" spans="1:9" x14ac:dyDescent="0.45">
      <c r="A1547" s="45" t="str">
        <f t="shared" si="72"/>
        <v/>
      </c>
      <c r="B1547" s="46" t="str">
        <f>IF(顧客!B1545&lt;&gt;"",顧客!B1545,"")</f>
        <v/>
      </c>
      <c r="C1547" s="48" t="str">
        <f>IF(顧客!C1545&lt;&gt;0,顧客!C1545,"")</f>
        <v/>
      </c>
      <c r="D1547" s="47" t="str">
        <f>IF(顧客!E1545&lt;&gt;0,顧客!E1545,"")</f>
        <v/>
      </c>
      <c r="E1547" s="47" t="str">
        <f>IF(顧客!F1545&lt;&gt;0,顧客!F1545,"")</f>
        <v/>
      </c>
      <c r="F1547" s="49" t="str">
        <f>IF(D1547="","",SUMIF(見積D!ナンバーD,$D1547,見積D!見積数D))</f>
        <v/>
      </c>
      <c r="G1547" s="49" t="str">
        <f>IF(D1547="","",SUMIF(実績D!ナンバー13D,$D1547,実績D!見積数13D))</f>
        <v/>
      </c>
      <c r="H1547" s="51" t="str">
        <f t="shared" si="73"/>
        <v/>
      </c>
      <c r="I1547" t="str">
        <f t="shared" si="74"/>
        <v/>
      </c>
    </row>
    <row r="1548" spans="1:9" x14ac:dyDescent="0.45">
      <c r="A1548" s="45" t="str">
        <f t="shared" si="72"/>
        <v/>
      </c>
      <c r="B1548" s="46" t="str">
        <f>IF(顧客!B1546&lt;&gt;"",顧客!B1546,"")</f>
        <v/>
      </c>
      <c r="C1548" s="48" t="str">
        <f>IF(顧客!C1546&lt;&gt;0,顧客!C1546,"")</f>
        <v/>
      </c>
      <c r="D1548" s="47" t="str">
        <f>IF(顧客!E1546&lt;&gt;0,顧客!E1546,"")</f>
        <v/>
      </c>
      <c r="E1548" s="47" t="str">
        <f>IF(顧客!F1546&lt;&gt;0,顧客!F1546,"")</f>
        <v/>
      </c>
      <c r="F1548" s="49" t="str">
        <f>IF(D1548="","",SUMIF(見積D!ナンバーD,$D1548,見積D!見積数D))</f>
        <v/>
      </c>
      <c r="G1548" s="49" t="str">
        <f>IF(D1548="","",SUMIF(実績D!ナンバー13D,$D1548,実績D!見積数13D))</f>
        <v/>
      </c>
      <c r="H1548" s="51" t="str">
        <f t="shared" si="73"/>
        <v/>
      </c>
      <c r="I1548" t="str">
        <f t="shared" si="74"/>
        <v/>
      </c>
    </row>
    <row r="1549" spans="1:9" x14ac:dyDescent="0.45">
      <c r="A1549" s="45" t="str">
        <f t="shared" si="72"/>
        <v/>
      </c>
      <c r="B1549" s="46" t="str">
        <f>IF(顧客!B1547&lt;&gt;"",顧客!B1547,"")</f>
        <v/>
      </c>
      <c r="C1549" s="48" t="str">
        <f>IF(顧客!C1547&lt;&gt;0,顧客!C1547,"")</f>
        <v/>
      </c>
      <c r="D1549" s="47" t="str">
        <f>IF(顧客!E1547&lt;&gt;0,顧客!E1547,"")</f>
        <v/>
      </c>
      <c r="E1549" s="47" t="str">
        <f>IF(顧客!F1547&lt;&gt;0,顧客!F1547,"")</f>
        <v/>
      </c>
      <c r="F1549" s="49" t="str">
        <f>IF(D1549="","",SUMIF(見積D!ナンバーD,$D1549,見積D!見積数D))</f>
        <v/>
      </c>
      <c r="G1549" s="49" t="str">
        <f>IF(D1549="","",SUMIF(実績D!ナンバー13D,$D1549,実績D!見積数13D))</f>
        <v/>
      </c>
      <c r="H1549" s="51" t="str">
        <f t="shared" si="73"/>
        <v/>
      </c>
      <c r="I1549" t="str">
        <f t="shared" si="74"/>
        <v/>
      </c>
    </row>
    <row r="1550" spans="1:9" x14ac:dyDescent="0.45">
      <c r="A1550" s="45" t="str">
        <f t="shared" si="72"/>
        <v/>
      </c>
      <c r="B1550" s="46" t="str">
        <f>IF(顧客!B1548&lt;&gt;"",顧客!B1548,"")</f>
        <v/>
      </c>
      <c r="C1550" s="48" t="str">
        <f>IF(顧客!C1548&lt;&gt;0,顧客!C1548,"")</f>
        <v/>
      </c>
      <c r="D1550" s="47" t="str">
        <f>IF(顧客!E1548&lt;&gt;0,顧客!E1548,"")</f>
        <v/>
      </c>
      <c r="E1550" s="47" t="str">
        <f>IF(顧客!F1548&lt;&gt;0,顧客!F1548,"")</f>
        <v/>
      </c>
      <c r="F1550" s="49" t="str">
        <f>IF(D1550="","",SUMIF(見積D!ナンバーD,$D1550,見積D!見積数D))</f>
        <v/>
      </c>
      <c r="G1550" s="49" t="str">
        <f>IF(D1550="","",SUMIF(実績D!ナンバー13D,$D1550,実績D!見積数13D))</f>
        <v/>
      </c>
      <c r="H1550" s="51" t="str">
        <f t="shared" si="73"/>
        <v/>
      </c>
      <c r="I1550" t="str">
        <f t="shared" si="74"/>
        <v/>
      </c>
    </row>
    <row r="1551" spans="1:9" x14ac:dyDescent="0.45">
      <c r="A1551" s="45" t="str">
        <f t="shared" si="72"/>
        <v/>
      </c>
      <c r="B1551" s="46" t="str">
        <f>IF(顧客!B1549&lt;&gt;"",顧客!B1549,"")</f>
        <v/>
      </c>
      <c r="C1551" s="48" t="str">
        <f>IF(顧客!C1549&lt;&gt;0,顧客!C1549,"")</f>
        <v/>
      </c>
      <c r="D1551" s="47" t="str">
        <f>IF(顧客!E1549&lt;&gt;0,顧客!E1549,"")</f>
        <v/>
      </c>
      <c r="E1551" s="47" t="str">
        <f>IF(顧客!F1549&lt;&gt;0,顧客!F1549,"")</f>
        <v/>
      </c>
      <c r="F1551" s="49" t="str">
        <f>IF(D1551="","",SUMIF(見積D!ナンバーD,$D1551,見積D!見積数D))</f>
        <v/>
      </c>
      <c r="G1551" s="49" t="str">
        <f>IF(D1551="","",SUMIF(実績D!ナンバー13D,$D1551,実績D!見積数13D))</f>
        <v/>
      </c>
      <c r="H1551" s="51" t="str">
        <f t="shared" si="73"/>
        <v/>
      </c>
      <c r="I1551" t="str">
        <f t="shared" si="74"/>
        <v/>
      </c>
    </row>
    <row r="1552" spans="1:9" x14ac:dyDescent="0.45">
      <c r="A1552" s="45" t="str">
        <f t="shared" si="72"/>
        <v/>
      </c>
      <c r="B1552" s="46" t="str">
        <f>IF(顧客!B1550&lt;&gt;"",顧客!B1550,"")</f>
        <v/>
      </c>
      <c r="C1552" s="48" t="str">
        <f>IF(顧客!C1550&lt;&gt;0,顧客!C1550,"")</f>
        <v/>
      </c>
      <c r="D1552" s="47" t="str">
        <f>IF(顧客!E1550&lt;&gt;0,顧客!E1550,"")</f>
        <v/>
      </c>
      <c r="E1552" s="47" t="str">
        <f>IF(顧客!F1550&lt;&gt;0,顧客!F1550,"")</f>
        <v/>
      </c>
      <c r="F1552" s="49" t="str">
        <f>IF(D1552="","",SUMIF(見積D!ナンバーD,$D1552,見積D!見積数D))</f>
        <v/>
      </c>
      <c r="G1552" s="49" t="str">
        <f>IF(D1552="","",SUMIF(実績D!ナンバー13D,$D1552,実績D!見積数13D))</f>
        <v/>
      </c>
      <c r="H1552" s="51" t="str">
        <f t="shared" si="73"/>
        <v/>
      </c>
      <c r="I1552" t="str">
        <f t="shared" si="74"/>
        <v/>
      </c>
    </row>
    <row r="1553" spans="1:9" x14ac:dyDescent="0.45">
      <c r="A1553" s="45" t="str">
        <f t="shared" si="72"/>
        <v/>
      </c>
      <c r="B1553" s="46" t="str">
        <f>IF(顧客!B1551&lt;&gt;"",顧客!B1551,"")</f>
        <v/>
      </c>
      <c r="C1553" s="48" t="str">
        <f>IF(顧客!C1551&lt;&gt;0,顧客!C1551,"")</f>
        <v/>
      </c>
      <c r="D1553" s="47" t="str">
        <f>IF(顧客!E1551&lt;&gt;0,顧客!E1551,"")</f>
        <v/>
      </c>
      <c r="E1553" s="47" t="str">
        <f>IF(顧客!F1551&lt;&gt;0,顧客!F1551,"")</f>
        <v/>
      </c>
      <c r="F1553" s="49" t="str">
        <f>IF(D1553="","",SUMIF(見積D!ナンバーD,$D1553,見積D!見積数D))</f>
        <v/>
      </c>
      <c r="G1553" s="49" t="str">
        <f>IF(D1553="","",SUMIF(実績D!ナンバー13D,$D1553,実績D!見積数13D))</f>
        <v/>
      </c>
      <c r="H1553" s="51" t="str">
        <f t="shared" si="73"/>
        <v/>
      </c>
      <c r="I1553" t="str">
        <f t="shared" si="74"/>
        <v/>
      </c>
    </row>
    <row r="1554" spans="1:9" x14ac:dyDescent="0.45">
      <c r="A1554" s="45" t="str">
        <f t="shared" si="72"/>
        <v/>
      </c>
      <c r="B1554" s="46" t="str">
        <f>IF(顧客!B1552&lt;&gt;"",顧客!B1552,"")</f>
        <v/>
      </c>
      <c r="C1554" s="48" t="str">
        <f>IF(顧客!C1552&lt;&gt;0,顧客!C1552,"")</f>
        <v/>
      </c>
      <c r="D1554" s="47" t="str">
        <f>IF(顧客!E1552&lt;&gt;0,顧客!E1552,"")</f>
        <v/>
      </c>
      <c r="E1554" s="47" t="str">
        <f>IF(顧客!F1552&lt;&gt;0,顧客!F1552,"")</f>
        <v/>
      </c>
      <c r="F1554" s="49" t="str">
        <f>IF(D1554="","",SUMIF(見積D!ナンバーD,$D1554,見積D!見積数D))</f>
        <v/>
      </c>
      <c r="G1554" s="49" t="str">
        <f>IF(D1554="","",SUMIF(実績D!ナンバー13D,$D1554,実績D!見積数13D))</f>
        <v/>
      </c>
      <c r="H1554" s="51" t="str">
        <f t="shared" si="73"/>
        <v/>
      </c>
      <c r="I1554" t="str">
        <f t="shared" si="74"/>
        <v/>
      </c>
    </row>
    <row r="1555" spans="1:9" x14ac:dyDescent="0.45">
      <c r="A1555" s="45" t="str">
        <f t="shared" si="72"/>
        <v/>
      </c>
      <c r="B1555" s="46" t="str">
        <f>IF(顧客!B1553&lt;&gt;"",顧客!B1553,"")</f>
        <v/>
      </c>
      <c r="C1555" s="48" t="str">
        <f>IF(顧客!C1553&lt;&gt;0,顧客!C1553,"")</f>
        <v/>
      </c>
      <c r="D1555" s="47" t="str">
        <f>IF(顧客!E1553&lt;&gt;0,顧客!E1553,"")</f>
        <v/>
      </c>
      <c r="E1555" s="47" t="str">
        <f>IF(顧客!F1553&lt;&gt;0,顧客!F1553,"")</f>
        <v/>
      </c>
      <c r="F1555" s="49" t="str">
        <f>IF(D1555="","",SUMIF(見積D!ナンバーD,$D1555,見積D!見積数D))</f>
        <v/>
      </c>
      <c r="G1555" s="49" t="str">
        <f>IF(D1555="","",SUMIF(実績D!ナンバー13D,$D1555,実績D!見積数13D))</f>
        <v/>
      </c>
      <c r="H1555" s="51" t="str">
        <f t="shared" si="73"/>
        <v/>
      </c>
      <c r="I1555" t="str">
        <f t="shared" si="74"/>
        <v/>
      </c>
    </row>
    <row r="1556" spans="1:9" x14ac:dyDescent="0.45">
      <c r="A1556" s="45" t="str">
        <f t="shared" si="72"/>
        <v/>
      </c>
      <c r="B1556" s="46" t="str">
        <f>IF(顧客!B1554&lt;&gt;"",顧客!B1554,"")</f>
        <v/>
      </c>
      <c r="C1556" s="48" t="str">
        <f>IF(顧客!C1554&lt;&gt;0,顧客!C1554,"")</f>
        <v/>
      </c>
      <c r="D1556" s="47" t="str">
        <f>IF(顧客!E1554&lt;&gt;0,顧客!E1554,"")</f>
        <v/>
      </c>
      <c r="E1556" s="47" t="str">
        <f>IF(顧客!F1554&lt;&gt;0,顧客!F1554,"")</f>
        <v/>
      </c>
      <c r="F1556" s="49" t="str">
        <f>IF(D1556="","",SUMIF(見積D!ナンバーD,$D1556,見積D!見積数D))</f>
        <v/>
      </c>
      <c r="G1556" s="49" t="str">
        <f>IF(D1556="","",SUMIF(実績D!ナンバー13D,$D1556,実績D!見積数13D))</f>
        <v/>
      </c>
      <c r="H1556" s="51" t="str">
        <f t="shared" si="73"/>
        <v/>
      </c>
      <c r="I1556" t="str">
        <f t="shared" si="74"/>
        <v/>
      </c>
    </row>
    <row r="1557" spans="1:9" x14ac:dyDescent="0.45">
      <c r="A1557" s="45" t="str">
        <f t="shared" si="72"/>
        <v/>
      </c>
      <c r="B1557" s="46" t="str">
        <f>IF(顧客!B1555&lt;&gt;"",顧客!B1555,"")</f>
        <v/>
      </c>
      <c r="C1557" s="48" t="str">
        <f>IF(顧客!C1555&lt;&gt;0,顧客!C1555,"")</f>
        <v/>
      </c>
      <c r="D1557" s="47" t="str">
        <f>IF(顧客!E1555&lt;&gt;0,顧客!E1555,"")</f>
        <v/>
      </c>
      <c r="E1557" s="47" t="str">
        <f>IF(顧客!F1555&lt;&gt;0,顧客!F1555,"")</f>
        <v/>
      </c>
      <c r="F1557" s="49" t="str">
        <f>IF(D1557="","",SUMIF(見積D!ナンバーD,$D1557,見積D!見積数D))</f>
        <v/>
      </c>
      <c r="G1557" s="49" t="str">
        <f>IF(D1557="","",SUMIF(実績D!ナンバー13D,$D1557,実績D!見積数13D))</f>
        <v/>
      </c>
      <c r="H1557" s="51" t="str">
        <f t="shared" si="73"/>
        <v/>
      </c>
      <c r="I1557" t="str">
        <f t="shared" si="74"/>
        <v/>
      </c>
    </row>
    <row r="1558" spans="1:9" x14ac:dyDescent="0.45">
      <c r="A1558" s="45" t="str">
        <f t="shared" si="72"/>
        <v/>
      </c>
      <c r="B1558" s="46" t="str">
        <f>IF(顧客!B1556&lt;&gt;"",顧客!B1556,"")</f>
        <v/>
      </c>
      <c r="C1558" s="48" t="str">
        <f>IF(顧客!C1556&lt;&gt;0,顧客!C1556,"")</f>
        <v/>
      </c>
      <c r="D1558" s="47" t="str">
        <f>IF(顧客!E1556&lt;&gt;0,顧客!E1556,"")</f>
        <v/>
      </c>
      <c r="E1558" s="47" t="str">
        <f>IF(顧客!F1556&lt;&gt;0,顧客!F1556,"")</f>
        <v/>
      </c>
      <c r="F1558" s="49" t="str">
        <f>IF(D1558="","",SUMIF(見積D!ナンバーD,$D1558,見積D!見積数D))</f>
        <v/>
      </c>
      <c r="G1558" s="49" t="str">
        <f>IF(D1558="","",SUMIF(実績D!ナンバー13D,$D1558,実績D!見積数13D))</f>
        <v/>
      </c>
      <c r="H1558" s="51" t="str">
        <f t="shared" si="73"/>
        <v/>
      </c>
      <c r="I1558" t="str">
        <f t="shared" si="74"/>
        <v/>
      </c>
    </row>
    <row r="1559" spans="1:9" x14ac:dyDescent="0.45">
      <c r="A1559" s="45" t="str">
        <f t="shared" si="72"/>
        <v/>
      </c>
      <c r="B1559" s="46" t="str">
        <f>IF(顧客!B1557&lt;&gt;"",顧客!B1557,"")</f>
        <v/>
      </c>
      <c r="C1559" s="48" t="str">
        <f>IF(顧客!C1557&lt;&gt;0,顧客!C1557,"")</f>
        <v/>
      </c>
      <c r="D1559" s="47" t="str">
        <f>IF(顧客!E1557&lt;&gt;0,顧客!E1557,"")</f>
        <v/>
      </c>
      <c r="E1559" s="47" t="str">
        <f>IF(顧客!F1557&lt;&gt;0,顧客!F1557,"")</f>
        <v/>
      </c>
      <c r="F1559" s="49" t="str">
        <f>IF(D1559="","",SUMIF(見積D!ナンバーD,$D1559,見積D!見積数D))</f>
        <v/>
      </c>
      <c r="G1559" s="49" t="str">
        <f>IF(D1559="","",SUMIF(実績D!ナンバー13D,$D1559,実績D!見積数13D))</f>
        <v/>
      </c>
      <c r="H1559" s="51" t="str">
        <f t="shared" si="73"/>
        <v/>
      </c>
      <c r="I1559" t="str">
        <f t="shared" si="74"/>
        <v/>
      </c>
    </row>
    <row r="1560" spans="1:9" x14ac:dyDescent="0.45">
      <c r="A1560" s="45" t="str">
        <f t="shared" si="72"/>
        <v/>
      </c>
      <c r="B1560" s="46" t="str">
        <f>IF(顧客!B1558&lt;&gt;"",顧客!B1558,"")</f>
        <v/>
      </c>
      <c r="C1560" s="48" t="str">
        <f>IF(顧客!C1558&lt;&gt;0,顧客!C1558,"")</f>
        <v/>
      </c>
      <c r="D1560" s="47" t="str">
        <f>IF(顧客!E1558&lt;&gt;0,顧客!E1558,"")</f>
        <v/>
      </c>
      <c r="E1560" s="47" t="str">
        <f>IF(顧客!F1558&lt;&gt;0,顧客!F1558,"")</f>
        <v/>
      </c>
      <c r="F1560" s="49" t="str">
        <f>IF(D1560="","",SUMIF(見積D!ナンバーD,$D1560,見積D!見積数D))</f>
        <v/>
      </c>
      <c r="G1560" s="49" t="str">
        <f>IF(D1560="","",SUMIF(実績D!ナンバー13D,$D1560,実績D!見積数13D))</f>
        <v/>
      </c>
      <c r="H1560" s="51" t="str">
        <f t="shared" si="73"/>
        <v/>
      </c>
      <c r="I1560" t="str">
        <f t="shared" si="74"/>
        <v/>
      </c>
    </row>
    <row r="1561" spans="1:9" x14ac:dyDescent="0.45">
      <c r="A1561" s="45" t="str">
        <f t="shared" si="72"/>
        <v/>
      </c>
      <c r="B1561" s="46" t="str">
        <f>IF(顧客!B1559&lt;&gt;"",顧客!B1559,"")</f>
        <v/>
      </c>
      <c r="C1561" s="48" t="str">
        <f>IF(顧客!C1559&lt;&gt;0,顧客!C1559,"")</f>
        <v/>
      </c>
      <c r="D1561" s="47" t="str">
        <f>IF(顧客!E1559&lt;&gt;0,顧客!E1559,"")</f>
        <v/>
      </c>
      <c r="E1561" s="47" t="str">
        <f>IF(顧客!F1559&lt;&gt;0,顧客!F1559,"")</f>
        <v/>
      </c>
      <c r="F1561" s="49" t="str">
        <f>IF(D1561="","",SUMIF(見積D!ナンバーD,$D1561,見積D!見積数D))</f>
        <v/>
      </c>
      <c r="G1561" s="49" t="str">
        <f>IF(D1561="","",SUMIF(実績D!ナンバー13D,$D1561,実績D!見積数13D))</f>
        <v/>
      </c>
      <c r="H1561" s="51" t="str">
        <f t="shared" si="73"/>
        <v/>
      </c>
      <c r="I1561" t="str">
        <f t="shared" si="74"/>
        <v/>
      </c>
    </row>
    <row r="1562" spans="1:9" x14ac:dyDescent="0.45">
      <c r="A1562" s="45" t="str">
        <f t="shared" si="72"/>
        <v/>
      </c>
      <c r="B1562" s="46" t="str">
        <f>IF(顧客!B1560&lt;&gt;"",顧客!B1560,"")</f>
        <v/>
      </c>
      <c r="C1562" s="48" t="str">
        <f>IF(顧客!C1560&lt;&gt;0,顧客!C1560,"")</f>
        <v/>
      </c>
      <c r="D1562" s="47" t="str">
        <f>IF(顧客!E1560&lt;&gt;0,顧客!E1560,"")</f>
        <v/>
      </c>
      <c r="E1562" s="47" t="str">
        <f>IF(顧客!F1560&lt;&gt;0,顧客!F1560,"")</f>
        <v/>
      </c>
      <c r="F1562" s="49" t="str">
        <f>IF(D1562="","",SUMIF(見積D!ナンバーD,$D1562,見積D!見積数D))</f>
        <v/>
      </c>
      <c r="G1562" s="49" t="str">
        <f>IF(D1562="","",SUMIF(実績D!ナンバー13D,$D1562,実績D!見積数13D))</f>
        <v/>
      </c>
      <c r="H1562" s="51" t="str">
        <f t="shared" si="73"/>
        <v/>
      </c>
      <c r="I1562" t="str">
        <f t="shared" si="74"/>
        <v/>
      </c>
    </row>
    <row r="1563" spans="1:9" x14ac:dyDescent="0.45">
      <c r="A1563" s="45" t="str">
        <f t="shared" si="72"/>
        <v/>
      </c>
      <c r="B1563" s="46" t="str">
        <f>IF(顧客!B1561&lt;&gt;"",顧客!B1561,"")</f>
        <v/>
      </c>
      <c r="C1563" s="48" t="str">
        <f>IF(顧客!C1561&lt;&gt;0,顧客!C1561,"")</f>
        <v/>
      </c>
      <c r="D1563" s="47" t="str">
        <f>IF(顧客!E1561&lt;&gt;0,顧客!E1561,"")</f>
        <v/>
      </c>
      <c r="E1563" s="47" t="str">
        <f>IF(顧客!F1561&lt;&gt;0,顧客!F1561,"")</f>
        <v/>
      </c>
      <c r="F1563" s="49" t="str">
        <f>IF(D1563="","",SUMIF(見積D!ナンバーD,$D1563,見積D!見積数D))</f>
        <v/>
      </c>
      <c r="G1563" s="49" t="str">
        <f>IF(D1563="","",SUMIF(実績D!ナンバー13D,$D1563,実績D!見積数13D))</f>
        <v/>
      </c>
      <c r="H1563" s="51" t="str">
        <f t="shared" si="73"/>
        <v/>
      </c>
      <c r="I1563" t="str">
        <f t="shared" si="74"/>
        <v/>
      </c>
    </row>
    <row r="1564" spans="1:9" x14ac:dyDescent="0.45">
      <c r="A1564" s="45" t="str">
        <f t="shared" si="72"/>
        <v/>
      </c>
      <c r="B1564" s="46" t="str">
        <f>IF(顧客!B1562&lt;&gt;"",顧客!B1562,"")</f>
        <v/>
      </c>
      <c r="C1564" s="48" t="str">
        <f>IF(顧客!C1562&lt;&gt;0,顧客!C1562,"")</f>
        <v/>
      </c>
      <c r="D1564" s="47" t="str">
        <f>IF(顧客!E1562&lt;&gt;0,顧客!E1562,"")</f>
        <v/>
      </c>
      <c r="E1564" s="47" t="str">
        <f>IF(顧客!F1562&lt;&gt;0,顧客!F1562,"")</f>
        <v/>
      </c>
      <c r="F1564" s="49" t="str">
        <f>IF(D1564="","",SUMIF(見積D!ナンバーD,$D1564,見積D!見積数D))</f>
        <v/>
      </c>
      <c r="G1564" s="49" t="str">
        <f>IF(D1564="","",SUMIF(実績D!ナンバー13D,$D1564,実績D!見積数13D))</f>
        <v/>
      </c>
      <c r="H1564" s="51" t="str">
        <f t="shared" si="73"/>
        <v/>
      </c>
      <c r="I1564" t="str">
        <f t="shared" si="74"/>
        <v/>
      </c>
    </row>
    <row r="1565" spans="1:9" x14ac:dyDescent="0.45">
      <c r="A1565" s="45" t="str">
        <f t="shared" si="72"/>
        <v/>
      </c>
      <c r="B1565" s="46" t="str">
        <f>IF(顧客!B1563&lt;&gt;"",顧客!B1563,"")</f>
        <v/>
      </c>
      <c r="C1565" s="48" t="str">
        <f>IF(顧客!C1563&lt;&gt;0,顧客!C1563,"")</f>
        <v/>
      </c>
      <c r="D1565" s="47" t="str">
        <f>IF(顧客!E1563&lt;&gt;0,顧客!E1563,"")</f>
        <v/>
      </c>
      <c r="E1565" s="47" t="str">
        <f>IF(顧客!F1563&lt;&gt;0,顧客!F1563,"")</f>
        <v/>
      </c>
      <c r="F1565" s="49" t="str">
        <f>IF(D1565="","",SUMIF(見積D!ナンバーD,$D1565,見積D!見積数D))</f>
        <v/>
      </c>
      <c r="G1565" s="49" t="str">
        <f>IF(D1565="","",SUMIF(実績D!ナンバー13D,$D1565,実績D!見積数13D))</f>
        <v/>
      </c>
      <c r="H1565" s="51" t="str">
        <f t="shared" si="73"/>
        <v/>
      </c>
      <c r="I1565" t="str">
        <f t="shared" si="74"/>
        <v/>
      </c>
    </row>
    <row r="1566" spans="1:9" x14ac:dyDescent="0.45">
      <c r="A1566" s="45" t="str">
        <f t="shared" si="72"/>
        <v/>
      </c>
      <c r="B1566" s="46" t="str">
        <f>IF(顧客!B1564&lt;&gt;"",顧客!B1564,"")</f>
        <v/>
      </c>
      <c r="C1566" s="48" t="str">
        <f>IF(顧客!C1564&lt;&gt;0,顧客!C1564,"")</f>
        <v/>
      </c>
      <c r="D1566" s="47" t="str">
        <f>IF(顧客!E1564&lt;&gt;0,顧客!E1564,"")</f>
        <v/>
      </c>
      <c r="E1566" s="47" t="str">
        <f>IF(顧客!F1564&lt;&gt;0,顧客!F1564,"")</f>
        <v/>
      </c>
      <c r="F1566" s="49" t="str">
        <f>IF(D1566="","",SUMIF(見積D!ナンバーD,$D1566,見積D!見積数D))</f>
        <v/>
      </c>
      <c r="G1566" s="49" t="str">
        <f>IF(D1566="","",SUMIF(実績D!ナンバー13D,$D1566,実績D!見積数13D))</f>
        <v/>
      </c>
      <c r="H1566" s="51" t="str">
        <f t="shared" si="73"/>
        <v/>
      </c>
      <c r="I1566" t="str">
        <f t="shared" si="74"/>
        <v/>
      </c>
    </row>
    <row r="1567" spans="1:9" x14ac:dyDescent="0.45">
      <c r="A1567" s="45" t="str">
        <f t="shared" si="72"/>
        <v/>
      </c>
      <c r="B1567" s="46" t="str">
        <f>IF(顧客!B1565&lt;&gt;"",顧客!B1565,"")</f>
        <v/>
      </c>
      <c r="C1567" s="48" t="str">
        <f>IF(顧客!C1565&lt;&gt;0,顧客!C1565,"")</f>
        <v/>
      </c>
      <c r="D1567" s="47" t="str">
        <f>IF(顧客!E1565&lt;&gt;0,顧客!E1565,"")</f>
        <v/>
      </c>
      <c r="E1567" s="47" t="str">
        <f>IF(顧客!F1565&lt;&gt;0,顧客!F1565,"")</f>
        <v/>
      </c>
      <c r="F1567" s="49" t="str">
        <f>IF(D1567="","",SUMIF(見積D!ナンバーD,$D1567,見積D!見積数D))</f>
        <v/>
      </c>
      <c r="G1567" s="49" t="str">
        <f>IF(D1567="","",SUMIF(実績D!ナンバー13D,$D1567,実績D!見積数13D))</f>
        <v/>
      </c>
      <c r="H1567" s="51" t="str">
        <f t="shared" si="73"/>
        <v/>
      </c>
      <c r="I1567" t="str">
        <f t="shared" si="74"/>
        <v/>
      </c>
    </row>
    <row r="1568" spans="1:9" x14ac:dyDescent="0.45">
      <c r="A1568" s="45" t="str">
        <f t="shared" si="72"/>
        <v/>
      </c>
      <c r="B1568" s="46" t="str">
        <f>IF(顧客!B1566&lt;&gt;"",顧客!B1566,"")</f>
        <v/>
      </c>
      <c r="C1568" s="48" t="str">
        <f>IF(顧客!C1566&lt;&gt;0,顧客!C1566,"")</f>
        <v/>
      </c>
      <c r="D1568" s="47" t="str">
        <f>IF(顧客!E1566&lt;&gt;0,顧客!E1566,"")</f>
        <v/>
      </c>
      <c r="E1568" s="47" t="str">
        <f>IF(顧客!F1566&lt;&gt;0,顧客!F1566,"")</f>
        <v/>
      </c>
      <c r="F1568" s="49" t="str">
        <f>IF(D1568="","",SUMIF(見積D!ナンバーD,$D1568,見積D!見積数D))</f>
        <v/>
      </c>
      <c r="G1568" s="49" t="str">
        <f>IF(D1568="","",SUMIF(実績D!ナンバー13D,$D1568,実績D!見積数13D))</f>
        <v/>
      </c>
      <c r="H1568" s="51" t="str">
        <f t="shared" si="73"/>
        <v/>
      </c>
      <c r="I1568" t="str">
        <f t="shared" si="74"/>
        <v/>
      </c>
    </row>
    <row r="1569" spans="1:9" x14ac:dyDescent="0.45">
      <c r="A1569" s="45" t="str">
        <f t="shared" si="72"/>
        <v/>
      </c>
      <c r="B1569" s="46" t="str">
        <f>IF(顧客!B1567&lt;&gt;"",顧客!B1567,"")</f>
        <v/>
      </c>
      <c r="C1569" s="48" t="str">
        <f>IF(顧客!C1567&lt;&gt;0,顧客!C1567,"")</f>
        <v/>
      </c>
      <c r="D1569" s="47" t="str">
        <f>IF(顧客!E1567&lt;&gt;0,顧客!E1567,"")</f>
        <v/>
      </c>
      <c r="E1569" s="47" t="str">
        <f>IF(顧客!F1567&lt;&gt;0,顧客!F1567,"")</f>
        <v/>
      </c>
      <c r="F1569" s="49" t="str">
        <f>IF(D1569="","",SUMIF(見積D!ナンバーD,$D1569,見積D!見積数D))</f>
        <v/>
      </c>
      <c r="G1569" s="49" t="str">
        <f>IF(D1569="","",SUMIF(実績D!ナンバー13D,$D1569,実績D!見積数13D))</f>
        <v/>
      </c>
      <c r="H1569" s="51" t="str">
        <f t="shared" si="73"/>
        <v/>
      </c>
      <c r="I1569" t="str">
        <f t="shared" si="74"/>
        <v/>
      </c>
    </row>
    <row r="1570" spans="1:9" x14ac:dyDescent="0.45">
      <c r="A1570" s="45" t="str">
        <f t="shared" si="72"/>
        <v/>
      </c>
      <c r="B1570" s="46" t="str">
        <f>IF(顧客!B1568&lt;&gt;"",顧客!B1568,"")</f>
        <v/>
      </c>
      <c r="C1570" s="48" t="str">
        <f>IF(顧客!C1568&lt;&gt;0,顧客!C1568,"")</f>
        <v/>
      </c>
      <c r="D1570" s="47" t="str">
        <f>IF(顧客!E1568&lt;&gt;0,顧客!E1568,"")</f>
        <v/>
      </c>
      <c r="E1570" s="47" t="str">
        <f>IF(顧客!F1568&lt;&gt;0,顧客!F1568,"")</f>
        <v/>
      </c>
      <c r="F1570" s="49" t="str">
        <f>IF(D1570="","",SUMIF(見積D!ナンバーD,$D1570,見積D!見積数D))</f>
        <v/>
      </c>
      <c r="G1570" s="49" t="str">
        <f>IF(D1570="","",SUMIF(実績D!ナンバー13D,$D1570,実績D!見積数13D))</f>
        <v/>
      </c>
      <c r="H1570" s="51" t="str">
        <f t="shared" si="73"/>
        <v/>
      </c>
      <c r="I1570" t="str">
        <f t="shared" si="74"/>
        <v/>
      </c>
    </row>
    <row r="1571" spans="1:9" x14ac:dyDescent="0.45">
      <c r="A1571" s="45" t="str">
        <f t="shared" si="72"/>
        <v/>
      </c>
      <c r="B1571" s="46" t="str">
        <f>IF(顧客!B1569&lt;&gt;"",顧客!B1569,"")</f>
        <v/>
      </c>
      <c r="C1571" s="48" t="str">
        <f>IF(顧客!C1569&lt;&gt;0,顧客!C1569,"")</f>
        <v/>
      </c>
      <c r="D1571" s="47" t="str">
        <f>IF(顧客!E1569&lt;&gt;0,顧客!E1569,"")</f>
        <v/>
      </c>
      <c r="E1571" s="47" t="str">
        <f>IF(顧客!F1569&lt;&gt;0,顧客!F1569,"")</f>
        <v/>
      </c>
      <c r="F1571" s="49" t="str">
        <f>IF(D1571="","",SUMIF(見積D!ナンバーD,$D1571,見積D!見積数D))</f>
        <v/>
      </c>
      <c r="G1571" s="49" t="str">
        <f>IF(D1571="","",SUMIF(実績D!ナンバー13D,$D1571,実績D!見積数13D))</f>
        <v/>
      </c>
      <c r="H1571" s="51" t="str">
        <f t="shared" si="73"/>
        <v/>
      </c>
      <c r="I1571" t="str">
        <f t="shared" si="74"/>
        <v/>
      </c>
    </row>
    <row r="1572" spans="1:9" x14ac:dyDescent="0.45">
      <c r="A1572" s="45" t="str">
        <f t="shared" si="72"/>
        <v/>
      </c>
      <c r="B1572" s="46" t="str">
        <f>IF(顧客!B1570&lt;&gt;"",顧客!B1570,"")</f>
        <v/>
      </c>
      <c r="C1572" s="48" t="str">
        <f>IF(顧客!C1570&lt;&gt;0,顧客!C1570,"")</f>
        <v/>
      </c>
      <c r="D1572" s="47" t="str">
        <f>IF(顧客!E1570&lt;&gt;0,顧客!E1570,"")</f>
        <v/>
      </c>
      <c r="E1572" s="47" t="str">
        <f>IF(顧客!F1570&lt;&gt;0,顧客!F1570,"")</f>
        <v/>
      </c>
      <c r="F1572" s="49" t="str">
        <f>IF(D1572="","",SUMIF(見積D!ナンバーD,$D1572,見積D!見積数D))</f>
        <v/>
      </c>
      <c r="G1572" s="49" t="str">
        <f>IF(D1572="","",SUMIF(実績D!ナンバー13D,$D1572,実績D!見積数13D))</f>
        <v/>
      </c>
      <c r="H1572" s="51" t="str">
        <f t="shared" si="73"/>
        <v/>
      </c>
      <c r="I1572" t="str">
        <f t="shared" si="74"/>
        <v/>
      </c>
    </row>
    <row r="1573" spans="1:9" x14ac:dyDescent="0.45">
      <c r="A1573" s="45" t="str">
        <f t="shared" si="72"/>
        <v/>
      </c>
      <c r="B1573" s="46" t="str">
        <f>IF(顧客!B1571&lt;&gt;"",顧客!B1571,"")</f>
        <v/>
      </c>
      <c r="C1573" s="48" t="str">
        <f>IF(顧客!C1571&lt;&gt;0,顧客!C1571,"")</f>
        <v/>
      </c>
      <c r="D1573" s="47" t="str">
        <f>IF(顧客!E1571&lt;&gt;0,顧客!E1571,"")</f>
        <v/>
      </c>
      <c r="E1573" s="47" t="str">
        <f>IF(顧客!F1571&lt;&gt;0,顧客!F1571,"")</f>
        <v/>
      </c>
      <c r="F1573" s="49" t="str">
        <f>IF(D1573="","",SUMIF(見積D!ナンバーD,$D1573,見積D!見積数D))</f>
        <v/>
      </c>
      <c r="G1573" s="49" t="str">
        <f>IF(D1573="","",SUMIF(実績D!ナンバー13D,$D1573,実績D!見積数13D))</f>
        <v/>
      </c>
      <c r="H1573" s="51" t="str">
        <f t="shared" si="73"/>
        <v/>
      </c>
      <c r="I1573" t="str">
        <f t="shared" si="74"/>
        <v/>
      </c>
    </row>
    <row r="1574" spans="1:9" x14ac:dyDescent="0.45">
      <c r="A1574" s="45" t="str">
        <f t="shared" si="72"/>
        <v/>
      </c>
      <c r="B1574" s="46" t="str">
        <f>IF(顧客!B1572&lt;&gt;"",顧客!B1572,"")</f>
        <v/>
      </c>
      <c r="C1574" s="48" t="str">
        <f>IF(顧客!C1572&lt;&gt;0,顧客!C1572,"")</f>
        <v/>
      </c>
      <c r="D1574" s="47" t="str">
        <f>IF(顧客!E1572&lt;&gt;0,顧客!E1572,"")</f>
        <v/>
      </c>
      <c r="E1574" s="47" t="str">
        <f>IF(顧客!F1572&lt;&gt;0,顧客!F1572,"")</f>
        <v/>
      </c>
      <c r="F1574" s="49" t="str">
        <f>IF(D1574="","",SUMIF(見積D!ナンバーD,$D1574,見積D!見積数D))</f>
        <v/>
      </c>
      <c r="G1574" s="49" t="str">
        <f>IF(D1574="","",SUMIF(実績D!ナンバー13D,$D1574,実績D!見積数13D))</f>
        <v/>
      </c>
      <c r="H1574" s="51" t="str">
        <f t="shared" si="73"/>
        <v/>
      </c>
      <c r="I1574" t="str">
        <f t="shared" si="74"/>
        <v/>
      </c>
    </row>
    <row r="1575" spans="1:9" x14ac:dyDescent="0.45">
      <c r="A1575" s="45" t="str">
        <f t="shared" si="72"/>
        <v/>
      </c>
      <c r="B1575" s="46" t="str">
        <f>IF(顧客!B1573&lt;&gt;"",顧客!B1573,"")</f>
        <v/>
      </c>
      <c r="C1575" s="48" t="str">
        <f>IF(顧客!C1573&lt;&gt;0,顧客!C1573,"")</f>
        <v/>
      </c>
      <c r="D1575" s="47" t="str">
        <f>IF(顧客!E1573&lt;&gt;0,顧客!E1573,"")</f>
        <v/>
      </c>
      <c r="E1575" s="47" t="str">
        <f>IF(顧客!F1573&lt;&gt;0,顧客!F1573,"")</f>
        <v/>
      </c>
      <c r="F1575" s="49" t="str">
        <f>IF(D1575="","",SUMIF(見積D!ナンバーD,$D1575,見積D!見積数D))</f>
        <v/>
      </c>
      <c r="G1575" s="49" t="str">
        <f>IF(D1575="","",SUMIF(実績D!ナンバー13D,$D1575,実績D!見積数13D))</f>
        <v/>
      </c>
      <c r="H1575" s="51" t="str">
        <f t="shared" si="73"/>
        <v/>
      </c>
      <c r="I1575" t="str">
        <f t="shared" si="74"/>
        <v/>
      </c>
    </row>
    <row r="1576" spans="1:9" x14ac:dyDescent="0.45">
      <c r="A1576" s="45" t="str">
        <f t="shared" si="72"/>
        <v/>
      </c>
      <c r="B1576" s="46" t="str">
        <f>IF(顧客!B1574&lt;&gt;"",顧客!B1574,"")</f>
        <v/>
      </c>
      <c r="C1576" s="48" t="str">
        <f>IF(顧客!C1574&lt;&gt;0,顧客!C1574,"")</f>
        <v/>
      </c>
      <c r="D1576" s="47" t="str">
        <f>IF(顧客!E1574&lt;&gt;0,顧客!E1574,"")</f>
        <v/>
      </c>
      <c r="E1576" s="47" t="str">
        <f>IF(顧客!F1574&lt;&gt;0,顧客!F1574,"")</f>
        <v/>
      </c>
      <c r="F1576" s="49" t="str">
        <f>IF(D1576="","",SUMIF(見積D!ナンバーD,$D1576,見積D!見積数D))</f>
        <v/>
      </c>
      <c r="G1576" s="49" t="str">
        <f>IF(D1576="","",SUMIF(実績D!ナンバー13D,$D1576,実績D!見積数13D))</f>
        <v/>
      </c>
      <c r="H1576" s="51" t="str">
        <f t="shared" si="73"/>
        <v/>
      </c>
      <c r="I1576" t="str">
        <f t="shared" si="74"/>
        <v/>
      </c>
    </row>
    <row r="1577" spans="1:9" x14ac:dyDescent="0.45">
      <c r="A1577" s="45" t="str">
        <f t="shared" ref="A1577:A1640" si="75">IF(C1577="","",A1576+1)</f>
        <v/>
      </c>
      <c r="B1577" s="46" t="str">
        <f>IF(顧客!B1575&lt;&gt;"",顧客!B1575,"")</f>
        <v/>
      </c>
      <c r="C1577" s="48" t="str">
        <f>IF(顧客!C1575&lt;&gt;0,顧客!C1575,"")</f>
        <v/>
      </c>
      <c r="D1577" s="47" t="str">
        <f>IF(顧客!E1575&lt;&gt;0,顧客!E1575,"")</f>
        <v/>
      </c>
      <c r="E1577" s="47" t="str">
        <f>IF(顧客!F1575&lt;&gt;0,顧客!F1575,"")</f>
        <v/>
      </c>
      <c r="F1577" s="49" t="str">
        <f>IF(D1577="","",SUMIF(見積D!ナンバーD,$D1577,見積D!見積数D))</f>
        <v/>
      </c>
      <c r="G1577" s="49" t="str">
        <f>IF(D1577="","",SUMIF(実績D!ナンバー13D,$D1577,実績D!見積数13D))</f>
        <v/>
      </c>
      <c r="H1577" s="51" t="str">
        <f t="shared" ref="H1577:H1640" si="76">IF(F1577="","",IF(F1577=0,"c",IF(G1577&gt;0,I1577,"b")))</f>
        <v/>
      </c>
      <c r="I1577" t="str">
        <f t="shared" si="74"/>
        <v/>
      </c>
    </row>
    <row r="1578" spans="1:9" x14ac:dyDescent="0.45">
      <c r="A1578" s="45" t="str">
        <f t="shared" si="75"/>
        <v/>
      </c>
      <c r="B1578" s="46" t="str">
        <f>IF(顧客!B1576&lt;&gt;"",顧客!B1576,"")</f>
        <v/>
      </c>
      <c r="C1578" s="48" t="str">
        <f>IF(顧客!C1576&lt;&gt;0,顧客!C1576,"")</f>
        <v/>
      </c>
      <c r="D1578" s="47" t="str">
        <f>IF(顧客!E1576&lt;&gt;0,顧客!E1576,"")</f>
        <v/>
      </c>
      <c r="E1578" s="47" t="str">
        <f>IF(顧客!F1576&lt;&gt;0,顧客!F1576,"")</f>
        <v/>
      </c>
      <c r="F1578" s="49" t="str">
        <f>IF(D1578="","",SUMIF(見積D!ナンバーD,$D1578,見積D!見積数D))</f>
        <v/>
      </c>
      <c r="G1578" s="49" t="str">
        <f>IF(D1578="","",SUMIF(実績D!ナンバー13D,$D1578,実績D!見積数13D))</f>
        <v/>
      </c>
      <c r="H1578" s="51" t="str">
        <f t="shared" si="76"/>
        <v/>
      </c>
      <c r="I1578" t="str">
        <f t="shared" si="74"/>
        <v/>
      </c>
    </row>
    <row r="1579" spans="1:9" x14ac:dyDescent="0.45">
      <c r="A1579" s="45" t="str">
        <f t="shared" si="75"/>
        <v/>
      </c>
      <c r="B1579" s="46" t="str">
        <f>IF(顧客!B1577&lt;&gt;"",顧客!B1577,"")</f>
        <v/>
      </c>
      <c r="C1579" s="48" t="str">
        <f>IF(顧客!C1577&lt;&gt;0,顧客!C1577,"")</f>
        <v/>
      </c>
      <c r="D1579" s="47" t="str">
        <f>IF(顧客!E1577&lt;&gt;0,顧客!E1577,"")</f>
        <v/>
      </c>
      <c r="E1579" s="47" t="str">
        <f>IF(顧客!F1577&lt;&gt;0,顧客!F1577,"")</f>
        <v/>
      </c>
      <c r="F1579" s="49" t="str">
        <f>IF(D1579="","",SUMIF(見積D!ナンバーD,$D1579,見積D!見積数D))</f>
        <v/>
      </c>
      <c r="G1579" s="49" t="str">
        <f>IF(D1579="","",SUMIF(実績D!ナンバー13D,$D1579,実績D!見積数13D))</f>
        <v/>
      </c>
      <c r="H1579" s="51" t="str">
        <f t="shared" si="76"/>
        <v/>
      </c>
      <c r="I1579" t="str">
        <f t="shared" si="74"/>
        <v/>
      </c>
    </row>
    <row r="1580" spans="1:9" x14ac:dyDescent="0.45">
      <c r="A1580" s="45" t="str">
        <f t="shared" si="75"/>
        <v/>
      </c>
      <c r="B1580" s="46" t="str">
        <f>IF(顧客!B1578&lt;&gt;"",顧客!B1578,"")</f>
        <v/>
      </c>
      <c r="C1580" s="48" t="str">
        <f>IF(顧客!C1578&lt;&gt;0,顧客!C1578,"")</f>
        <v/>
      </c>
      <c r="D1580" s="47" t="str">
        <f>IF(顧客!E1578&lt;&gt;0,顧客!E1578,"")</f>
        <v/>
      </c>
      <c r="E1580" s="47" t="str">
        <f>IF(顧客!F1578&lt;&gt;0,顧客!F1578,"")</f>
        <v/>
      </c>
      <c r="F1580" s="49" t="str">
        <f>IF(D1580="","",SUMIF(見積D!ナンバーD,$D1580,見積D!見積数D))</f>
        <v/>
      </c>
      <c r="G1580" s="49" t="str">
        <f>IF(D1580="","",SUMIF(実績D!ナンバー13D,$D1580,実績D!見積数13D))</f>
        <v/>
      </c>
      <c r="H1580" s="51" t="str">
        <f t="shared" si="76"/>
        <v/>
      </c>
      <c r="I1580" t="str">
        <f t="shared" si="74"/>
        <v/>
      </c>
    </row>
    <row r="1581" spans="1:9" x14ac:dyDescent="0.45">
      <c r="A1581" s="45" t="str">
        <f t="shared" si="75"/>
        <v/>
      </c>
      <c r="B1581" s="46" t="str">
        <f>IF(顧客!B1579&lt;&gt;"",顧客!B1579,"")</f>
        <v/>
      </c>
      <c r="C1581" s="48" t="str">
        <f>IF(顧客!C1579&lt;&gt;0,顧客!C1579,"")</f>
        <v/>
      </c>
      <c r="D1581" s="47" t="str">
        <f>IF(顧客!E1579&lt;&gt;0,顧客!E1579,"")</f>
        <v/>
      </c>
      <c r="E1581" s="47" t="str">
        <f>IF(顧客!F1579&lt;&gt;0,顧客!F1579,"")</f>
        <v/>
      </c>
      <c r="F1581" s="49" t="str">
        <f>IF(D1581="","",SUMIF(見積D!ナンバーD,$D1581,見積D!見積数D))</f>
        <v/>
      </c>
      <c r="G1581" s="49" t="str">
        <f>IF(D1581="","",SUMIF(実績D!ナンバー13D,$D1581,実績D!見積数13D))</f>
        <v/>
      </c>
      <c r="H1581" s="51" t="str">
        <f t="shared" si="76"/>
        <v/>
      </c>
      <c r="I1581" t="str">
        <f t="shared" si="74"/>
        <v/>
      </c>
    </row>
    <row r="1582" spans="1:9" x14ac:dyDescent="0.45">
      <c r="A1582" s="45" t="str">
        <f t="shared" si="75"/>
        <v/>
      </c>
      <c r="B1582" s="46" t="str">
        <f>IF(顧客!B1580&lt;&gt;"",顧客!B1580,"")</f>
        <v/>
      </c>
      <c r="C1582" s="48" t="str">
        <f>IF(顧客!C1580&lt;&gt;0,顧客!C1580,"")</f>
        <v/>
      </c>
      <c r="D1582" s="47" t="str">
        <f>IF(顧客!E1580&lt;&gt;0,顧客!E1580,"")</f>
        <v/>
      </c>
      <c r="E1582" s="47" t="str">
        <f>IF(顧客!F1580&lt;&gt;0,顧客!F1580,"")</f>
        <v/>
      </c>
      <c r="F1582" s="49" t="str">
        <f>IF(D1582="","",SUMIF(見積D!ナンバーD,$D1582,見積D!見積数D))</f>
        <v/>
      </c>
      <c r="G1582" s="49" t="str">
        <f>IF(D1582="","",SUMIF(実績D!ナンバー13D,$D1582,実績D!見積数13D))</f>
        <v/>
      </c>
      <c r="H1582" s="51" t="str">
        <f t="shared" si="76"/>
        <v/>
      </c>
      <c r="I1582" t="str">
        <f t="shared" si="74"/>
        <v/>
      </c>
    </row>
    <row r="1583" spans="1:9" x14ac:dyDescent="0.45">
      <c r="A1583" s="45" t="str">
        <f t="shared" si="75"/>
        <v/>
      </c>
      <c r="B1583" s="46" t="str">
        <f>IF(顧客!B1581&lt;&gt;"",顧客!B1581,"")</f>
        <v/>
      </c>
      <c r="C1583" s="48" t="str">
        <f>IF(顧客!C1581&lt;&gt;0,顧客!C1581,"")</f>
        <v/>
      </c>
      <c r="D1583" s="47" t="str">
        <f>IF(顧客!E1581&lt;&gt;0,顧客!E1581,"")</f>
        <v/>
      </c>
      <c r="E1583" s="47" t="str">
        <f>IF(顧客!F1581&lt;&gt;0,顧客!F1581,"")</f>
        <v/>
      </c>
      <c r="F1583" s="49" t="str">
        <f>IF(D1583="","",SUMIF(見積D!ナンバーD,$D1583,見積D!見積数D))</f>
        <v/>
      </c>
      <c r="G1583" s="49" t="str">
        <f>IF(D1583="","",SUMIF(実績D!ナンバー13D,$D1583,実績D!見積数13D))</f>
        <v/>
      </c>
      <c r="H1583" s="51" t="str">
        <f t="shared" si="76"/>
        <v/>
      </c>
      <c r="I1583" t="str">
        <f t="shared" si="74"/>
        <v/>
      </c>
    </row>
    <row r="1584" spans="1:9" x14ac:dyDescent="0.45">
      <c r="A1584" s="45" t="str">
        <f t="shared" si="75"/>
        <v/>
      </c>
      <c r="B1584" s="46" t="str">
        <f>IF(顧客!B1582&lt;&gt;"",顧客!B1582,"")</f>
        <v/>
      </c>
      <c r="C1584" s="48" t="str">
        <f>IF(顧客!C1582&lt;&gt;0,顧客!C1582,"")</f>
        <v/>
      </c>
      <c r="D1584" s="47" t="str">
        <f>IF(顧客!E1582&lt;&gt;0,顧客!E1582,"")</f>
        <v/>
      </c>
      <c r="E1584" s="47" t="str">
        <f>IF(顧客!F1582&lt;&gt;0,顧客!F1582,"")</f>
        <v/>
      </c>
      <c r="F1584" s="49" t="str">
        <f>IF(D1584="","",SUMIF(見積D!ナンバーD,$D1584,見積D!見積数D))</f>
        <v/>
      </c>
      <c r="G1584" s="49" t="str">
        <f>IF(D1584="","",SUMIF(実績D!ナンバー13D,$D1584,実績D!見積数13D))</f>
        <v/>
      </c>
      <c r="H1584" s="51" t="str">
        <f t="shared" si="76"/>
        <v/>
      </c>
      <c r="I1584" t="str">
        <f t="shared" si="74"/>
        <v/>
      </c>
    </row>
    <row r="1585" spans="1:9" x14ac:dyDescent="0.45">
      <c r="A1585" s="45" t="str">
        <f t="shared" si="75"/>
        <v/>
      </c>
      <c r="B1585" s="46" t="str">
        <f>IF(顧客!B1583&lt;&gt;"",顧客!B1583,"")</f>
        <v/>
      </c>
      <c r="C1585" s="48" t="str">
        <f>IF(顧客!C1583&lt;&gt;0,顧客!C1583,"")</f>
        <v/>
      </c>
      <c r="D1585" s="47" t="str">
        <f>IF(顧客!E1583&lt;&gt;0,顧客!E1583,"")</f>
        <v/>
      </c>
      <c r="E1585" s="47" t="str">
        <f>IF(顧客!F1583&lt;&gt;0,顧客!F1583,"")</f>
        <v/>
      </c>
      <c r="F1585" s="49" t="str">
        <f>IF(D1585="","",SUMIF(見積D!ナンバーD,$D1585,見積D!見積数D))</f>
        <v/>
      </c>
      <c r="G1585" s="49" t="str">
        <f>IF(D1585="","",SUMIF(実績D!ナンバー13D,$D1585,実績D!見積数13D))</f>
        <v/>
      </c>
      <c r="H1585" s="51" t="str">
        <f t="shared" si="76"/>
        <v/>
      </c>
      <c r="I1585" t="str">
        <f t="shared" si="74"/>
        <v/>
      </c>
    </row>
    <row r="1586" spans="1:9" x14ac:dyDescent="0.45">
      <c r="A1586" s="45" t="str">
        <f t="shared" si="75"/>
        <v/>
      </c>
      <c r="B1586" s="46" t="str">
        <f>IF(顧客!B1584&lt;&gt;"",顧客!B1584,"")</f>
        <v/>
      </c>
      <c r="C1586" s="48" t="str">
        <f>IF(顧客!C1584&lt;&gt;0,顧客!C1584,"")</f>
        <v/>
      </c>
      <c r="D1586" s="47" t="str">
        <f>IF(顧客!E1584&lt;&gt;0,顧客!E1584,"")</f>
        <v/>
      </c>
      <c r="E1586" s="47" t="str">
        <f>IF(顧客!F1584&lt;&gt;0,顧客!F1584,"")</f>
        <v/>
      </c>
      <c r="F1586" s="49" t="str">
        <f>IF(D1586="","",SUMIF(見積D!ナンバーD,$D1586,見積D!見積数D))</f>
        <v/>
      </c>
      <c r="G1586" s="49" t="str">
        <f>IF(D1586="","",SUMIF(実績D!ナンバー13D,$D1586,実績D!見積数13D))</f>
        <v/>
      </c>
      <c r="H1586" s="51" t="str">
        <f t="shared" si="76"/>
        <v/>
      </c>
      <c r="I1586" t="str">
        <f t="shared" si="74"/>
        <v/>
      </c>
    </row>
    <row r="1587" spans="1:9" x14ac:dyDescent="0.45">
      <c r="A1587" s="45" t="str">
        <f t="shared" si="75"/>
        <v/>
      </c>
      <c r="B1587" s="46" t="str">
        <f>IF(顧客!B1585&lt;&gt;"",顧客!B1585,"")</f>
        <v/>
      </c>
      <c r="C1587" s="48" t="str">
        <f>IF(顧客!C1585&lt;&gt;0,顧客!C1585,"")</f>
        <v/>
      </c>
      <c r="D1587" s="47" t="str">
        <f>IF(顧客!E1585&lt;&gt;0,顧客!E1585,"")</f>
        <v/>
      </c>
      <c r="E1587" s="47" t="str">
        <f>IF(顧客!F1585&lt;&gt;0,顧客!F1585,"")</f>
        <v/>
      </c>
      <c r="F1587" s="49" t="str">
        <f>IF(D1587="","",SUMIF(見積D!ナンバーD,$D1587,見積D!見積数D))</f>
        <v/>
      </c>
      <c r="G1587" s="49" t="str">
        <f>IF(D1587="","",SUMIF(実績D!ナンバー13D,$D1587,実績D!見積数13D))</f>
        <v/>
      </c>
      <c r="H1587" s="51" t="str">
        <f t="shared" si="76"/>
        <v/>
      </c>
      <c r="I1587" t="str">
        <f t="shared" si="74"/>
        <v/>
      </c>
    </row>
    <row r="1588" spans="1:9" x14ac:dyDescent="0.45">
      <c r="A1588" s="45" t="str">
        <f t="shared" si="75"/>
        <v/>
      </c>
      <c r="B1588" s="46" t="str">
        <f>IF(顧客!B1586&lt;&gt;"",顧客!B1586,"")</f>
        <v/>
      </c>
      <c r="C1588" s="48" t="str">
        <f>IF(顧客!C1586&lt;&gt;0,顧客!C1586,"")</f>
        <v/>
      </c>
      <c r="D1588" s="47" t="str">
        <f>IF(顧客!E1586&lt;&gt;0,顧客!E1586,"")</f>
        <v/>
      </c>
      <c r="E1588" s="47" t="str">
        <f>IF(顧客!F1586&lt;&gt;0,顧客!F1586,"")</f>
        <v/>
      </c>
      <c r="F1588" s="49" t="str">
        <f>IF(D1588="","",SUMIF(見積D!ナンバーD,$D1588,見積D!見積数D))</f>
        <v/>
      </c>
      <c r="G1588" s="49" t="str">
        <f>IF(D1588="","",SUMIF(実績D!ナンバー13D,$D1588,実績D!見積数13D))</f>
        <v/>
      </c>
      <c r="H1588" s="51" t="str">
        <f t="shared" si="76"/>
        <v/>
      </c>
      <c r="I1588" t="str">
        <f t="shared" si="74"/>
        <v/>
      </c>
    </row>
    <row r="1589" spans="1:9" x14ac:dyDescent="0.45">
      <c r="A1589" s="45" t="str">
        <f t="shared" si="75"/>
        <v/>
      </c>
      <c r="B1589" s="46" t="str">
        <f>IF(顧客!B1587&lt;&gt;"",顧客!B1587,"")</f>
        <v/>
      </c>
      <c r="C1589" s="48" t="str">
        <f>IF(顧客!C1587&lt;&gt;0,顧客!C1587,"")</f>
        <v/>
      </c>
      <c r="D1589" s="47" t="str">
        <f>IF(顧客!E1587&lt;&gt;0,顧客!E1587,"")</f>
        <v/>
      </c>
      <c r="E1589" s="47" t="str">
        <f>IF(顧客!F1587&lt;&gt;0,顧客!F1587,"")</f>
        <v/>
      </c>
      <c r="F1589" s="49" t="str">
        <f>IF(D1589="","",SUMIF(見積D!ナンバーD,$D1589,見積D!見積数D))</f>
        <v/>
      </c>
      <c r="G1589" s="49" t="str">
        <f>IF(D1589="","",SUMIF(実績D!ナンバー13D,$D1589,実績D!見積数13D))</f>
        <v/>
      </c>
      <c r="H1589" s="51" t="str">
        <f t="shared" si="76"/>
        <v/>
      </c>
      <c r="I1589" t="str">
        <f t="shared" si="74"/>
        <v/>
      </c>
    </row>
    <row r="1590" spans="1:9" x14ac:dyDescent="0.45">
      <c r="A1590" s="45" t="str">
        <f t="shared" si="75"/>
        <v/>
      </c>
      <c r="B1590" s="46" t="str">
        <f>IF(顧客!B1588&lt;&gt;"",顧客!B1588,"")</f>
        <v/>
      </c>
      <c r="C1590" s="48" t="str">
        <f>IF(顧客!C1588&lt;&gt;0,顧客!C1588,"")</f>
        <v/>
      </c>
      <c r="D1590" s="47" t="str">
        <f>IF(顧客!E1588&lt;&gt;0,顧客!E1588,"")</f>
        <v/>
      </c>
      <c r="E1590" s="47" t="str">
        <f>IF(顧客!F1588&lt;&gt;0,顧客!F1588,"")</f>
        <v/>
      </c>
      <c r="F1590" s="49" t="str">
        <f>IF(D1590="","",SUMIF(見積D!ナンバーD,$D1590,見積D!見積数D))</f>
        <v/>
      </c>
      <c r="G1590" s="49" t="str">
        <f>IF(D1590="","",SUMIF(実績D!ナンバー13D,$D1590,実績D!見積数13D))</f>
        <v/>
      </c>
      <c r="H1590" s="51" t="str">
        <f t="shared" si="76"/>
        <v/>
      </c>
      <c r="I1590" t="str">
        <f t="shared" si="74"/>
        <v/>
      </c>
    </row>
    <row r="1591" spans="1:9" x14ac:dyDescent="0.45">
      <c r="A1591" s="45" t="str">
        <f t="shared" si="75"/>
        <v/>
      </c>
      <c r="B1591" s="46" t="str">
        <f>IF(顧客!B1589&lt;&gt;"",顧客!B1589,"")</f>
        <v/>
      </c>
      <c r="C1591" s="48" t="str">
        <f>IF(顧客!C1589&lt;&gt;0,顧客!C1589,"")</f>
        <v/>
      </c>
      <c r="D1591" s="47" t="str">
        <f>IF(顧客!E1589&lt;&gt;0,顧客!E1589,"")</f>
        <v/>
      </c>
      <c r="E1591" s="47" t="str">
        <f>IF(顧客!F1589&lt;&gt;0,顧客!F1589,"")</f>
        <v/>
      </c>
      <c r="F1591" s="49" t="str">
        <f>IF(D1591="","",SUMIF(見積D!ナンバーD,$D1591,見積D!見積数D))</f>
        <v/>
      </c>
      <c r="G1591" s="49" t="str">
        <f>IF(D1591="","",SUMIF(実績D!ナンバー13D,$D1591,実績D!見積数13D))</f>
        <v/>
      </c>
      <c r="H1591" s="51" t="str">
        <f t="shared" si="76"/>
        <v/>
      </c>
      <c r="I1591" t="str">
        <f t="shared" si="74"/>
        <v/>
      </c>
    </row>
    <row r="1592" spans="1:9" x14ac:dyDescent="0.45">
      <c r="A1592" s="45" t="str">
        <f t="shared" si="75"/>
        <v/>
      </c>
      <c r="B1592" s="46" t="str">
        <f>IF(顧客!B1590&lt;&gt;"",顧客!B1590,"")</f>
        <v/>
      </c>
      <c r="C1592" s="48" t="str">
        <f>IF(顧客!C1590&lt;&gt;0,顧客!C1590,"")</f>
        <v/>
      </c>
      <c r="D1592" s="47" t="str">
        <f>IF(顧客!E1590&lt;&gt;0,顧客!E1590,"")</f>
        <v/>
      </c>
      <c r="E1592" s="47" t="str">
        <f>IF(顧客!F1590&lt;&gt;0,顧客!F1590,"")</f>
        <v/>
      </c>
      <c r="F1592" s="49" t="str">
        <f>IF(D1592="","",SUMIF(見積D!ナンバーD,$D1592,見積D!見積数D))</f>
        <v/>
      </c>
      <c r="G1592" s="49" t="str">
        <f>IF(D1592="","",SUMIF(実績D!ナンバー13D,$D1592,実績D!見積数13D))</f>
        <v/>
      </c>
      <c r="H1592" s="51" t="str">
        <f t="shared" si="76"/>
        <v/>
      </c>
      <c r="I1592" t="str">
        <f t="shared" si="74"/>
        <v/>
      </c>
    </row>
    <row r="1593" spans="1:9" x14ac:dyDescent="0.45">
      <c r="A1593" s="45" t="str">
        <f t="shared" si="75"/>
        <v/>
      </c>
      <c r="B1593" s="46" t="str">
        <f>IF(顧客!B1591&lt;&gt;"",顧客!B1591,"")</f>
        <v/>
      </c>
      <c r="C1593" s="48" t="str">
        <f>IF(顧客!C1591&lt;&gt;0,顧客!C1591,"")</f>
        <v/>
      </c>
      <c r="D1593" s="47" t="str">
        <f>IF(顧客!E1591&lt;&gt;0,顧客!E1591,"")</f>
        <v/>
      </c>
      <c r="E1593" s="47" t="str">
        <f>IF(顧客!F1591&lt;&gt;0,顧客!F1591,"")</f>
        <v/>
      </c>
      <c r="F1593" s="49" t="str">
        <f>IF(D1593="","",SUMIF(見積D!ナンバーD,$D1593,見積D!見積数D))</f>
        <v/>
      </c>
      <c r="G1593" s="49" t="str">
        <f>IF(D1593="","",SUMIF(実績D!ナンバー13D,$D1593,実績D!見積数13D))</f>
        <v/>
      </c>
      <c r="H1593" s="51" t="str">
        <f t="shared" si="76"/>
        <v/>
      </c>
      <c r="I1593" t="str">
        <f t="shared" si="74"/>
        <v/>
      </c>
    </row>
    <row r="1594" spans="1:9" x14ac:dyDescent="0.45">
      <c r="A1594" s="45" t="str">
        <f t="shared" si="75"/>
        <v/>
      </c>
      <c r="B1594" s="46" t="str">
        <f>IF(顧客!B1592&lt;&gt;"",顧客!B1592,"")</f>
        <v/>
      </c>
      <c r="C1594" s="48" t="str">
        <f>IF(顧客!C1592&lt;&gt;0,顧客!C1592,"")</f>
        <v/>
      </c>
      <c r="D1594" s="47" t="str">
        <f>IF(顧客!E1592&lt;&gt;0,顧客!E1592,"")</f>
        <v/>
      </c>
      <c r="E1594" s="47" t="str">
        <f>IF(顧客!F1592&lt;&gt;0,顧客!F1592,"")</f>
        <v/>
      </c>
      <c r="F1594" s="49" t="str">
        <f>IF(D1594="","",SUMIF(見積D!ナンバーD,$D1594,見積D!見積数D))</f>
        <v/>
      </c>
      <c r="G1594" s="49" t="str">
        <f>IF(D1594="","",SUMIF(実績D!ナンバー13D,$D1594,実績D!見積数13D))</f>
        <v/>
      </c>
      <c r="H1594" s="51" t="str">
        <f t="shared" si="76"/>
        <v/>
      </c>
      <c r="I1594" t="str">
        <f t="shared" si="74"/>
        <v/>
      </c>
    </row>
    <row r="1595" spans="1:9" x14ac:dyDescent="0.45">
      <c r="A1595" s="45" t="str">
        <f t="shared" si="75"/>
        <v/>
      </c>
      <c r="B1595" s="46" t="str">
        <f>IF(顧客!B1593&lt;&gt;"",顧客!B1593,"")</f>
        <v/>
      </c>
      <c r="C1595" s="48" t="str">
        <f>IF(顧客!C1593&lt;&gt;0,顧客!C1593,"")</f>
        <v/>
      </c>
      <c r="D1595" s="47" t="str">
        <f>IF(顧客!E1593&lt;&gt;0,顧客!E1593,"")</f>
        <v/>
      </c>
      <c r="E1595" s="47" t="str">
        <f>IF(顧客!F1593&lt;&gt;0,顧客!F1593,"")</f>
        <v/>
      </c>
      <c r="F1595" s="49" t="str">
        <f>IF(D1595="","",SUMIF(見積D!ナンバーD,$D1595,見積D!見積数D))</f>
        <v/>
      </c>
      <c r="G1595" s="49" t="str">
        <f>IF(D1595="","",SUMIF(実績D!ナンバー13D,$D1595,実績D!見積数13D))</f>
        <v/>
      </c>
      <c r="H1595" s="51" t="str">
        <f t="shared" si="76"/>
        <v/>
      </c>
      <c r="I1595" t="str">
        <f t="shared" si="74"/>
        <v/>
      </c>
    </row>
    <row r="1596" spans="1:9" x14ac:dyDescent="0.45">
      <c r="A1596" s="45" t="str">
        <f t="shared" si="75"/>
        <v/>
      </c>
      <c r="B1596" s="46" t="str">
        <f>IF(顧客!B1594&lt;&gt;"",顧客!B1594,"")</f>
        <v/>
      </c>
      <c r="C1596" s="48" t="str">
        <f>IF(顧客!C1594&lt;&gt;0,顧客!C1594,"")</f>
        <v/>
      </c>
      <c r="D1596" s="47" t="str">
        <f>IF(顧客!E1594&lt;&gt;0,顧客!E1594,"")</f>
        <v/>
      </c>
      <c r="E1596" s="47" t="str">
        <f>IF(顧客!F1594&lt;&gt;0,顧客!F1594,"")</f>
        <v/>
      </c>
      <c r="F1596" s="49" t="str">
        <f>IF(D1596="","",SUMIF(見積D!ナンバーD,$D1596,見積D!見積数D))</f>
        <v/>
      </c>
      <c r="G1596" s="49" t="str">
        <f>IF(D1596="","",SUMIF(実績D!ナンバー13D,$D1596,実績D!見積数13D))</f>
        <v/>
      </c>
      <c r="H1596" s="51" t="str">
        <f t="shared" si="76"/>
        <v/>
      </c>
      <c r="I1596" t="str">
        <f t="shared" si="74"/>
        <v/>
      </c>
    </row>
    <row r="1597" spans="1:9" x14ac:dyDescent="0.45">
      <c r="A1597" s="45" t="str">
        <f t="shared" si="75"/>
        <v/>
      </c>
      <c r="B1597" s="46" t="str">
        <f>IF(顧客!B1595&lt;&gt;"",顧客!B1595,"")</f>
        <v/>
      </c>
      <c r="C1597" s="48" t="str">
        <f>IF(顧客!C1595&lt;&gt;0,顧客!C1595,"")</f>
        <v/>
      </c>
      <c r="D1597" s="47" t="str">
        <f>IF(顧客!E1595&lt;&gt;0,顧客!E1595,"")</f>
        <v/>
      </c>
      <c r="E1597" s="47" t="str">
        <f>IF(顧客!F1595&lt;&gt;0,顧客!F1595,"")</f>
        <v/>
      </c>
      <c r="F1597" s="49" t="str">
        <f>IF(D1597="","",SUMIF(見積D!ナンバーD,$D1597,見積D!見積数D))</f>
        <v/>
      </c>
      <c r="G1597" s="49" t="str">
        <f>IF(D1597="","",SUMIF(実績D!ナンバー13D,$D1597,実績D!見積数13D))</f>
        <v/>
      </c>
      <c r="H1597" s="51" t="str">
        <f t="shared" si="76"/>
        <v/>
      </c>
      <c r="I1597" t="str">
        <f t="shared" si="74"/>
        <v/>
      </c>
    </row>
    <row r="1598" spans="1:9" x14ac:dyDescent="0.45">
      <c r="A1598" s="45" t="str">
        <f t="shared" si="75"/>
        <v/>
      </c>
      <c r="B1598" s="46" t="str">
        <f>IF(顧客!B1596&lt;&gt;"",顧客!B1596,"")</f>
        <v/>
      </c>
      <c r="C1598" s="48" t="str">
        <f>IF(顧客!C1596&lt;&gt;0,顧客!C1596,"")</f>
        <v/>
      </c>
      <c r="D1598" s="47" t="str">
        <f>IF(顧客!E1596&lt;&gt;0,顧客!E1596,"")</f>
        <v/>
      </c>
      <c r="E1598" s="47" t="str">
        <f>IF(顧客!F1596&lt;&gt;0,顧客!F1596,"")</f>
        <v/>
      </c>
      <c r="F1598" s="49" t="str">
        <f>IF(D1598="","",SUMIF(見積D!ナンバーD,$D1598,見積D!見積数D))</f>
        <v/>
      </c>
      <c r="G1598" s="49" t="str">
        <f>IF(D1598="","",SUMIF(実績D!ナンバー13D,$D1598,実績D!見積数13D))</f>
        <v/>
      </c>
      <c r="H1598" s="51" t="str">
        <f t="shared" si="76"/>
        <v/>
      </c>
      <c r="I1598" t="str">
        <f t="shared" si="74"/>
        <v/>
      </c>
    </row>
    <row r="1599" spans="1:9" x14ac:dyDescent="0.45">
      <c r="A1599" s="45" t="str">
        <f t="shared" si="75"/>
        <v/>
      </c>
      <c r="B1599" s="46" t="str">
        <f>IF(顧客!B1597&lt;&gt;"",顧客!B1597,"")</f>
        <v/>
      </c>
      <c r="C1599" s="48" t="str">
        <f>IF(顧客!C1597&lt;&gt;0,顧客!C1597,"")</f>
        <v/>
      </c>
      <c r="D1599" s="47" t="str">
        <f>IF(顧客!E1597&lt;&gt;0,顧客!E1597,"")</f>
        <v/>
      </c>
      <c r="E1599" s="47" t="str">
        <f>IF(顧客!F1597&lt;&gt;0,顧客!F1597,"")</f>
        <v/>
      </c>
      <c r="F1599" s="49" t="str">
        <f>IF(D1599="","",SUMIF(見積D!ナンバーD,$D1599,見積D!見積数D))</f>
        <v/>
      </c>
      <c r="G1599" s="49" t="str">
        <f>IF(D1599="","",SUMIF(実績D!ナンバー13D,$D1599,実績D!見積数13D))</f>
        <v/>
      </c>
      <c r="H1599" s="51" t="str">
        <f t="shared" si="76"/>
        <v/>
      </c>
      <c r="I1599" t="str">
        <f t="shared" si="74"/>
        <v/>
      </c>
    </row>
    <row r="1600" spans="1:9" x14ac:dyDescent="0.45">
      <c r="A1600" s="45" t="str">
        <f t="shared" si="75"/>
        <v/>
      </c>
      <c r="B1600" s="46" t="str">
        <f>IF(顧客!B1598&lt;&gt;"",顧客!B1598,"")</f>
        <v/>
      </c>
      <c r="C1600" s="48" t="str">
        <f>IF(顧客!C1598&lt;&gt;0,顧客!C1598,"")</f>
        <v/>
      </c>
      <c r="D1600" s="47" t="str">
        <f>IF(顧客!E1598&lt;&gt;0,顧客!E1598,"")</f>
        <v/>
      </c>
      <c r="E1600" s="47" t="str">
        <f>IF(顧客!F1598&lt;&gt;0,顧客!F1598,"")</f>
        <v/>
      </c>
      <c r="F1600" s="49" t="str">
        <f>IF(D1600="","",SUMIF(見積D!ナンバーD,$D1600,見積D!見積数D))</f>
        <v/>
      </c>
      <c r="G1600" s="49" t="str">
        <f>IF(D1600="","",SUMIF(実績D!ナンバー13D,$D1600,実績D!見積数13D))</f>
        <v/>
      </c>
      <c r="H1600" s="51" t="str">
        <f t="shared" si="76"/>
        <v/>
      </c>
      <c r="I1600" t="str">
        <f t="shared" si="74"/>
        <v/>
      </c>
    </row>
    <row r="1601" spans="1:9" x14ac:dyDescent="0.45">
      <c r="A1601" s="45" t="str">
        <f t="shared" si="75"/>
        <v/>
      </c>
      <c r="B1601" s="46" t="str">
        <f>IF(顧客!B1599&lt;&gt;"",顧客!B1599,"")</f>
        <v/>
      </c>
      <c r="C1601" s="48" t="str">
        <f>IF(顧客!C1599&lt;&gt;0,顧客!C1599,"")</f>
        <v/>
      </c>
      <c r="D1601" s="47" t="str">
        <f>IF(顧客!E1599&lt;&gt;0,顧客!E1599,"")</f>
        <v/>
      </c>
      <c r="E1601" s="47" t="str">
        <f>IF(顧客!F1599&lt;&gt;0,顧客!F1599,"")</f>
        <v/>
      </c>
      <c r="F1601" s="49" t="str">
        <f>IF(D1601="","",SUMIF(見積D!ナンバーD,$D1601,見積D!見積数D))</f>
        <v/>
      </c>
      <c r="G1601" s="49" t="str">
        <f>IF(D1601="","",SUMIF(実績D!ナンバー13D,$D1601,実績D!見積数13D))</f>
        <v/>
      </c>
      <c r="H1601" s="51" t="str">
        <f t="shared" si="76"/>
        <v/>
      </c>
      <c r="I1601" t="str">
        <f t="shared" si="74"/>
        <v/>
      </c>
    </row>
    <row r="1602" spans="1:9" x14ac:dyDescent="0.45">
      <c r="A1602" s="45" t="str">
        <f t="shared" si="75"/>
        <v/>
      </c>
      <c r="B1602" s="46" t="str">
        <f>IF(顧客!B1600&lt;&gt;"",顧客!B1600,"")</f>
        <v/>
      </c>
      <c r="C1602" s="48" t="str">
        <f>IF(顧客!C1600&lt;&gt;0,顧客!C1600,"")</f>
        <v/>
      </c>
      <c r="D1602" s="47" t="str">
        <f>IF(顧客!E1600&lt;&gt;0,顧客!E1600,"")</f>
        <v/>
      </c>
      <c r="E1602" s="47" t="str">
        <f>IF(顧客!F1600&lt;&gt;0,顧客!F1600,"")</f>
        <v/>
      </c>
      <c r="F1602" s="49" t="str">
        <f>IF(D1602="","",SUMIF(見積D!ナンバーD,$D1602,見積D!見積数D))</f>
        <v/>
      </c>
      <c r="G1602" s="49" t="str">
        <f>IF(D1602="","",SUMIF(実績D!ナンバー13D,$D1602,実績D!見積数13D))</f>
        <v/>
      </c>
      <c r="H1602" s="51" t="str">
        <f t="shared" si="76"/>
        <v/>
      </c>
      <c r="I1602" t="str">
        <f t="shared" si="74"/>
        <v/>
      </c>
    </row>
    <row r="1603" spans="1:9" x14ac:dyDescent="0.45">
      <c r="A1603" s="45" t="str">
        <f t="shared" si="75"/>
        <v/>
      </c>
      <c r="B1603" s="46" t="str">
        <f>IF(顧客!B1601&lt;&gt;"",顧客!B1601,"")</f>
        <v/>
      </c>
      <c r="C1603" s="48" t="str">
        <f>IF(顧客!C1601&lt;&gt;0,顧客!C1601,"")</f>
        <v/>
      </c>
      <c r="D1603" s="47" t="str">
        <f>IF(顧客!E1601&lt;&gt;0,顧客!E1601,"")</f>
        <v/>
      </c>
      <c r="E1603" s="47" t="str">
        <f>IF(顧客!F1601&lt;&gt;0,顧客!F1601,"")</f>
        <v/>
      </c>
      <c r="F1603" s="49" t="str">
        <f>IF(D1603="","",SUMIF(見積D!ナンバーD,$D1603,見積D!見積数D))</f>
        <v/>
      </c>
      <c r="G1603" s="49" t="str">
        <f>IF(D1603="","",SUMIF(実績D!ナンバー13D,$D1603,実績D!見積数13D))</f>
        <v/>
      </c>
      <c r="H1603" s="51" t="str">
        <f t="shared" si="76"/>
        <v/>
      </c>
      <c r="I1603" t="str">
        <f t="shared" si="74"/>
        <v/>
      </c>
    </row>
    <row r="1604" spans="1:9" x14ac:dyDescent="0.45">
      <c r="A1604" s="45" t="str">
        <f t="shared" si="75"/>
        <v/>
      </c>
      <c r="B1604" s="46" t="str">
        <f>IF(顧客!B1602&lt;&gt;"",顧客!B1602,"")</f>
        <v/>
      </c>
      <c r="C1604" s="48" t="str">
        <f>IF(顧客!C1602&lt;&gt;0,顧客!C1602,"")</f>
        <v/>
      </c>
      <c r="D1604" s="47" t="str">
        <f>IF(顧客!E1602&lt;&gt;0,顧客!E1602,"")</f>
        <v/>
      </c>
      <c r="E1604" s="47" t="str">
        <f>IF(顧客!F1602&lt;&gt;0,顧客!F1602,"")</f>
        <v/>
      </c>
      <c r="F1604" s="49" t="str">
        <f>IF(D1604="","",SUMIF(見積D!ナンバーD,$D1604,見積D!見積数D))</f>
        <v/>
      </c>
      <c r="G1604" s="49" t="str">
        <f>IF(D1604="","",SUMIF(実績D!ナンバー13D,$D1604,実績D!見積数13D))</f>
        <v/>
      </c>
      <c r="H1604" s="51" t="str">
        <f t="shared" si="76"/>
        <v/>
      </c>
      <c r="I1604" t="str">
        <f t="shared" si="74"/>
        <v/>
      </c>
    </row>
    <row r="1605" spans="1:9" x14ac:dyDescent="0.45">
      <c r="A1605" s="45" t="str">
        <f t="shared" si="75"/>
        <v/>
      </c>
      <c r="B1605" s="46" t="str">
        <f>IF(顧客!B1603&lt;&gt;"",顧客!B1603,"")</f>
        <v/>
      </c>
      <c r="C1605" s="48" t="str">
        <f>IF(顧客!C1603&lt;&gt;0,顧客!C1603,"")</f>
        <v/>
      </c>
      <c r="D1605" s="47" t="str">
        <f>IF(顧客!E1603&lt;&gt;0,顧客!E1603,"")</f>
        <v/>
      </c>
      <c r="E1605" s="47" t="str">
        <f>IF(顧客!F1603&lt;&gt;0,顧客!F1603,"")</f>
        <v/>
      </c>
      <c r="F1605" s="49" t="str">
        <f>IF(D1605="","",SUMIF(見積D!ナンバーD,$D1605,見積D!見積数D))</f>
        <v/>
      </c>
      <c r="G1605" s="49" t="str">
        <f>IF(D1605="","",SUMIF(実績D!ナンバー13D,$D1605,実績D!見積数13D))</f>
        <v/>
      </c>
      <c r="H1605" s="51" t="str">
        <f t="shared" si="76"/>
        <v/>
      </c>
      <c r="I1605" t="str">
        <f t="shared" ref="I1605:I1668" si="77">IF(G1605="","",IF(G1605&gt;=12,"sa",IF(G1605&gt;=6,"aa",IF(G1605&gt;=2,"ba",IF(G1605=1,"ca","")))))</f>
        <v/>
      </c>
    </row>
    <row r="1606" spans="1:9" x14ac:dyDescent="0.45">
      <c r="A1606" s="45" t="str">
        <f t="shared" si="75"/>
        <v/>
      </c>
      <c r="B1606" s="46" t="str">
        <f>IF(顧客!B1604&lt;&gt;"",顧客!B1604,"")</f>
        <v/>
      </c>
      <c r="C1606" s="48" t="str">
        <f>IF(顧客!C1604&lt;&gt;0,顧客!C1604,"")</f>
        <v/>
      </c>
      <c r="D1606" s="47" t="str">
        <f>IF(顧客!E1604&lt;&gt;0,顧客!E1604,"")</f>
        <v/>
      </c>
      <c r="E1606" s="47" t="str">
        <f>IF(顧客!F1604&lt;&gt;0,顧客!F1604,"")</f>
        <v/>
      </c>
      <c r="F1606" s="49" t="str">
        <f>IF(D1606="","",SUMIF(見積D!ナンバーD,$D1606,見積D!見積数D))</f>
        <v/>
      </c>
      <c r="G1606" s="49" t="str">
        <f>IF(D1606="","",SUMIF(実績D!ナンバー13D,$D1606,実績D!見積数13D))</f>
        <v/>
      </c>
      <c r="H1606" s="51" t="str">
        <f t="shared" si="76"/>
        <v/>
      </c>
      <c r="I1606" t="str">
        <f t="shared" si="77"/>
        <v/>
      </c>
    </row>
    <row r="1607" spans="1:9" x14ac:dyDescent="0.45">
      <c r="A1607" s="45" t="str">
        <f t="shared" si="75"/>
        <v/>
      </c>
      <c r="B1607" s="46" t="str">
        <f>IF(顧客!B1605&lt;&gt;"",顧客!B1605,"")</f>
        <v/>
      </c>
      <c r="C1607" s="48" t="str">
        <f>IF(顧客!C1605&lt;&gt;0,顧客!C1605,"")</f>
        <v/>
      </c>
      <c r="D1607" s="47" t="str">
        <f>IF(顧客!E1605&lt;&gt;0,顧客!E1605,"")</f>
        <v/>
      </c>
      <c r="E1607" s="47" t="str">
        <f>IF(顧客!F1605&lt;&gt;0,顧客!F1605,"")</f>
        <v/>
      </c>
      <c r="F1607" s="49" t="str">
        <f>IF(D1607="","",SUMIF(見積D!ナンバーD,$D1607,見積D!見積数D))</f>
        <v/>
      </c>
      <c r="G1607" s="49" t="str">
        <f>IF(D1607="","",SUMIF(実績D!ナンバー13D,$D1607,実績D!見積数13D))</f>
        <v/>
      </c>
      <c r="H1607" s="51" t="str">
        <f t="shared" si="76"/>
        <v/>
      </c>
      <c r="I1607" t="str">
        <f t="shared" si="77"/>
        <v/>
      </c>
    </row>
    <row r="1608" spans="1:9" x14ac:dyDescent="0.45">
      <c r="A1608" s="45" t="str">
        <f t="shared" si="75"/>
        <v/>
      </c>
      <c r="B1608" s="46" t="str">
        <f>IF(顧客!B1606&lt;&gt;"",顧客!B1606,"")</f>
        <v/>
      </c>
      <c r="C1608" s="48" t="str">
        <f>IF(顧客!C1606&lt;&gt;0,顧客!C1606,"")</f>
        <v/>
      </c>
      <c r="D1608" s="47" t="str">
        <f>IF(顧客!E1606&lt;&gt;0,顧客!E1606,"")</f>
        <v/>
      </c>
      <c r="E1608" s="47" t="str">
        <f>IF(顧客!F1606&lt;&gt;0,顧客!F1606,"")</f>
        <v/>
      </c>
      <c r="F1608" s="49" t="str">
        <f>IF(D1608="","",SUMIF(見積D!ナンバーD,$D1608,見積D!見積数D))</f>
        <v/>
      </c>
      <c r="G1608" s="49" t="str">
        <f>IF(D1608="","",SUMIF(実績D!ナンバー13D,$D1608,実績D!見積数13D))</f>
        <v/>
      </c>
      <c r="H1608" s="51" t="str">
        <f t="shared" si="76"/>
        <v/>
      </c>
      <c r="I1608" t="str">
        <f t="shared" si="77"/>
        <v/>
      </c>
    </row>
    <row r="1609" spans="1:9" x14ac:dyDescent="0.45">
      <c r="A1609" s="45" t="str">
        <f t="shared" si="75"/>
        <v/>
      </c>
      <c r="B1609" s="46" t="str">
        <f>IF(顧客!B1607&lt;&gt;"",顧客!B1607,"")</f>
        <v/>
      </c>
      <c r="C1609" s="48" t="str">
        <f>IF(顧客!C1607&lt;&gt;0,顧客!C1607,"")</f>
        <v/>
      </c>
      <c r="D1609" s="47" t="str">
        <f>IF(顧客!E1607&lt;&gt;0,顧客!E1607,"")</f>
        <v/>
      </c>
      <c r="E1609" s="47" t="str">
        <f>IF(顧客!F1607&lt;&gt;0,顧客!F1607,"")</f>
        <v/>
      </c>
      <c r="F1609" s="49" t="str">
        <f>IF(D1609="","",SUMIF(見積D!ナンバーD,$D1609,見積D!見積数D))</f>
        <v/>
      </c>
      <c r="G1609" s="49" t="str">
        <f>IF(D1609="","",SUMIF(実績D!ナンバー13D,$D1609,実績D!見積数13D))</f>
        <v/>
      </c>
      <c r="H1609" s="51" t="str">
        <f t="shared" si="76"/>
        <v/>
      </c>
      <c r="I1609" t="str">
        <f t="shared" si="77"/>
        <v/>
      </c>
    </row>
    <row r="1610" spans="1:9" x14ac:dyDescent="0.45">
      <c r="A1610" s="45" t="str">
        <f t="shared" si="75"/>
        <v/>
      </c>
      <c r="B1610" s="46" t="str">
        <f>IF(顧客!B1608&lt;&gt;"",顧客!B1608,"")</f>
        <v/>
      </c>
      <c r="C1610" s="48" t="str">
        <f>IF(顧客!C1608&lt;&gt;0,顧客!C1608,"")</f>
        <v/>
      </c>
      <c r="D1610" s="47" t="str">
        <f>IF(顧客!E1608&lt;&gt;0,顧客!E1608,"")</f>
        <v/>
      </c>
      <c r="E1610" s="47" t="str">
        <f>IF(顧客!F1608&lt;&gt;0,顧客!F1608,"")</f>
        <v/>
      </c>
      <c r="F1610" s="49" t="str">
        <f>IF(D1610="","",SUMIF(見積D!ナンバーD,$D1610,見積D!見積数D))</f>
        <v/>
      </c>
      <c r="G1610" s="49" t="str">
        <f>IF(D1610="","",SUMIF(実績D!ナンバー13D,$D1610,実績D!見積数13D))</f>
        <v/>
      </c>
      <c r="H1610" s="51" t="str">
        <f t="shared" si="76"/>
        <v/>
      </c>
      <c r="I1610" t="str">
        <f t="shared" si="77"/>
        <v/>
      </c>
    </row>
    <row r="1611" spans="1:9" x14ac:dyDescent="0.45">
      <c r="A1611" s="45" t="str">
        <f t="shared" si="75"/>
        <v/>
      </c>
      <c r="B1611" s="46" t="str">
        <f>IF(顧客!B1609&lt;&gt;"",顧客!B1609,"")</f>
        <v/>
      </c>
      <c r="C1611" s="48" t="str">
        <f>IF(顧客!C1609&lt;&gt;0,顧客!C1609,"")</f>
        <v/>
      </c>
      <c r="D1611" s="47" t="str">
        <f>IF(顧客!E1609&lt;&gt;0,顧客!E1609,"")</f>
        <v/>
      </c>
      <c r="E1611" s="47" t="str">
        <f>IF(顧客!F1609&lt;&gt;0,顧客!F1609,"")</f>
        <v/>
      </c>
      <c r="F1611" s="49" t="str">
        <f>IF(D1611="","",SUMIF(見積D!ナンバーD,$D1611,見積D!見積数D))</f>
        <v/>
      </c>
      <c r="G1611" s="49" t="str">
        <f>IF(D1611="","",SUMIF(実績D!ナンバー13D,$D1611,実績D!見積数13D))</f>
        <v/>
      </c>
      <c r="H1611" s="51" t="str">
        <f t="shared" si="76"/>
        <v/>
      </c>
      <c r="I1611" t="str">
        <f t="shared" si="77"/>
        <v/>
      </c>
    </row>
    <row r="1612" spans="1:9" x14ac:dyDescent="0.45">
      <c r="A1612" s="45" t="str">
        <f t="shared" si="75"/>
        <v/>
      </c>
      <c r="B1612" s="46" t="str">
        <f>IF(顧客!B1610&lt;&gt;"",顧客!B1610,"")</f>
        <v/>
      </c>
      <c r="C1612" s="48" t="str">
        <f>IF(顧客!C1610&lt;&gt;0,顧客!C1610,"")</f>
        <v/>
      </c>
      <c r="D1612" s="47" t="str">
        <f>IF(顧客!E1610&lt;&gt;0,顧客!E1610,"")</f>
        <v/>
      </c>
      <c r="E1612" s="47" t="str">
        <f>IF(顧客!F1610&lt;&gt;0,顧客!F1610,"")</f>
        <v/>
      </c>
      <c r="F1612" s="49" t="str">
        <f>IF(D1612="","",SUMIF(見積D!ナンバーD,$D1612,見積D!見積数D))</f>
        <v/>
      </c>
      <c r="G1612" s="49" t="str">
        <f>IF(D1612="","",SUMIF(実績D!ナンバー13D,$D1612,実績D!見積数13D))</f>
        <v/>
      </c>
      <c r="H1612" s="51" t="str">
        <f t="shared" si="76"/>
        <v/>
      </c>
      <c r="I1612" t="str">
        <f t="shared" si="77"/>
        <v/>
      </c>
    </row>
    <row r="1613" spans="1:9" x14ac:dyDescent="0.45">
      <c r="A1613" s="45" t="str">
        <f t="shared" si="75"/>
        <v/>
      </c>
      <c r="B1613" s="46" t="str">
        <f>IF(顧客!B1611&lt;&gt;"",顧客!B1611,"")</f>
        <v/>
      </c>
      <c r="C1613" s="48" t="str">
        <f>IF(顧客!C1611&lt;&gt;0,顧客!C1611,"")</f>
        <v/>
      </c>
      <c r="D1613" s="47" t="str">
        <f>IF(顧客!E1611&lt;&gt;0,顧客!E1611,"")</f>
        <v/>
      </c>
      <c r="E1613" s="47" t="str">
        <f>IF(顧客!F1611&lt;&gt;0,顧客!F1611,"")</f>
        <v/>
      </c>
      <c r="F1613" s="49" t="str">
        <f>IF(D1613="","",SUMIF(見積D!ナンバーD,$D1613,見積D!見積数D))</f>
        <v/>
      </c>
      <c r="G1613" s="49" t="str">
        <f>IF(D1613="","",SUMIF(実績D!ナンバー13D,$D1613,実績D!見積数13D))</f>
        <v/>
      </c>
      <c r="H1613" s="51" t="str">
        <f t="shared" si="76"/>
        <v/>
      </c>
      <c r="I1613" t="str">
        <f t="shared" si="77"/>
        <v/>
      </c>
    </row>
    <row r="1614" spans="1:9" x14ac:dyDescent="0.45">
      <c r="A1614" s="45" t="str">
        <f t="shared" si="75"/>
        <v/>
      </c>
      <c r="B1614" s="46" t="str">
        <f>IF(顧客!B1612&lt;&gt;"",顧客!B1612,"")</f>
        <v/>
      </c>
      <c r="C1614" s="48" t="str">
        <f>IF(顧客!C1612&lt;&gt;0,顧客!C1612,"")</f>
        <v/>
      </c>
      <c r="D1614" s="47" t="str">
        <f>IF(顧客!E1612&lt;&gt;0,顧客!E1612,"")</f>
        <v/>
      </c>
      <c r="E1614" s="47" t="str">
        <f>IF(顧客!F1612&lt;&gt;0,顧客!F1612,"")</f>
        <v/>
      </c>
      <c r="F1614" s="49" t="str">
        <f>IF(D1614="","",SUMIF(見積D!ナンバーD,$D1614,見積D!見積数D))</f>
        <v/>
      </c>
      <c r="G1614" s="49" t="str">
        <f>IF(D1614="","",SUMIF(実績D!ナンバー13D,$D1614,実績D!見積数13D))</f>
        <v/>
      </c>
      <c r="H1614" s="51" t="str">
        <f t="shared" si="76"/>
        <v/>
      </c>
      <c r="I1614" t="str">
        <f t="shared" si="77"/>
        <v/>
      </c>
    </row>
    <row r="1615" spans="1:9" x14ac:dyDescent="0.45">
      <c r="A1615" s="45" t="str">
        <f t="shared" si="75"/>
        <v/>
      </c>
      <c r="B1615" s="46" t="str">
        <f>IF(顧客!B1613&lt;&gt;"",顧客!B1613,"")</f>
        <v/>
      </c>
      <c r="C1615" s="48" t="str">
        <f>IF(顧客!C1613&lt;&gt;0,顧客!C1613,"")</f>
        <v/>
      </c>
      <c r="D1615" s="47" t="str">
        <f>IF(顧客!E1613&lt;&gt;0,顧客!E1613,"")</f>
        <v/>
      </c>
      <c r="E1615" s="47" t="str">
        <f>IF(顧客!F1613&lt;&gt;0,顧客!F1613,"")</f>
        <v/>
      </c>
      <c r="F1615" s="49" t="str">
        <f>IF(D1615="","",SUMIF(見積D!ナンバーD,$D1615,見積D!見積数D))</f>
        <v/>
      </c>
      <c r="G1615" s="49" t="str">
        <f>IF(D1615="","",SUMIF(実績D!ナンバー13D,$D1615,実績D!見積数13D))</f>
        <v/>
      </c>
      <c r="H1615" s="51" t="str">
        <f t="shared" si="76"/>
        <v/>
      </c>
      <c r="I1615" t="str">
        <f t="shared" si="77"/>
        <v/>
      </c>
    </row>
    <row r="1616" spans="1:9" x14ac:dyDescent="0.45">
      <c r="A1616" s="45" t="str">
        <f t="shared" si="75"/>
        <v/>
      </c>
      <c r="B1616" s="46" t="str">
        <f>IF(顧客!B1614&lt;&gt;"",顧客!B1614,"")</f>
        <v/>
      </c>
      <c r="C1616" s="48" t="str">
        <f>IF(顧客!C1614&lt;&gt;0,顧客!C1614,"")</f>
        <v/>
      </c>
      <c r="D1616" s="47" t="str">
        <f>IF(顧客!E1614&lt;&gt;0,顧客!E1614,"")</f>
        <v/>
      </c>
      <c r="E1616" s="47" t="str">
        <f>IF(顧客!F1614&lt;&gt;0,顧客!F1614,"")</f>
        <v/>
      </c>
      <c r="F1616" s="49" t="str">
        <f>IF(D1616="","",SUMIF(見積D!ナンバーD,$D1616,見積D!見積数D))</f>
        <v/>
      </c>
      <c r="G1616" s="49" t="str">
        <f>IF(D1616="","",SUMIF(実績D!ナンバー13D,$D1616,実績D!見積数13D))</f>
        <v/>
      </c>
      <c r="H1616" s="51" t="str">
        <f t="shared" si="76"/>
        <v/>
      </c>
      <c r="I1616" t="str">
        <f t="shared" si="77"/>
        <v/>
      </c>
    </row>
    <row r="1617" spans="1:9" x14ac:dyDescent="0.45">
      <c r="A1617" s="45" t="str">
        <f t="shared" si="75"/>
        <v/>
      </c>
      <c r="B1617" s="46" t="str">
        <f>IF(顧客!B1615&lt;&gt;"",顧客!B1615,"")</f>
        <v/>
      </c>
      <c r="C1617" s="48" t="str">
        <f>IF(顧客!C1615&lt;&gt;0,顧客!C1615,"")</f>
        <v/>
      </c>
      <c r="D1617" s="47" t="str">
        <f>IF(顧客!E1615&lt;&gt;0,顧客!E1615,"")</f>
        <v/>
      </c>
      <c r="E1617" s="47" t="str">
        <f>IF(顧客!F1615&lt;&gt;0,顧客!F1615,"")</f>
        <v/>
      </c>
      <c r="F1617" s="49" t="str">
        <f>IF(D1617="","",SUMIF(見積D!ナンバーD,$D1617,見積D!見積数D))</f>
        <v/>
      </c>
      <c r="G1617" s="49" t="str">
        <f>IF(D1617="","",SUMIF(実績D!ナンバー13D,$D1617,実績D!見積数13D))</f>
        <v/>
      </c>
      <c r="H1617" s="51" t="str">
        <f t="shared" si="76"/>
        <v/>
      </c>
      <c r="I1617" t="str">
        <f t="shared" si="77"/>
        <v/>
      </c>
    </row>
    <row r="1618" spans="1:9" x14ac:dyDescent="0.45">
      <c r="A1618" s="45" t="str">
        <f t="shared" si="75"/>
        <v/>
      </c>
      <c r="B1618" s="46" t="str">
        <f>IF(顧客!B1616&lt;&gt;"",顧客!B1616,"")</f>
        <v/>
      </c>
      <c r="C1618" s="48" t="str">
        <f>IF(顧客!C1616&lt;&gt;0,顧客!C1616,"")</f>
        <v/>
      </c>
      <c r="D1618" s="47" t="str">
        <f>IF(顧客!E1616&lt;&gt;0,顧客!E1616,"")</f>
        <v/>
      </c>
      <c r="E1618" s="47" t="str">
        <f>IF(顧客!F1616&lt;&gt;0,顧客!F1616,"")</f>
        <v/>
      </c>
      <c r="F1618" s="49" t="str">
        <f>IF(D1618="","",SUMIF(見積D!ナンバーD,$D1618,見積D!見積数D))</f>
        <v/>
      </c>
      <c r="G1618" s="49" t="str">
        <f>IF(D1618="","",SUMIF(実績D!ナンバー13D,$D1618,実績D!見積数13D))</f>
        <v/>
      </c>
      <c r="H1618" s="51" t="str">
        <f t="shared" si="76"/>
        <v/>
      </c>
      <c r="I1618" t="str">
        <f t="shared" si="77"/>
        <v/>
      </c>
    </row>
    <row r="1619" spans="1:9" x14ac:dyDescent="0.45">
      <c r="A1619" s="45" t="str">
        <f t="shared" si="75"/>
        <v/>
      </c>
      <c r="B1619" s="46" t="str">
        <f>IF(顧客!B1617&lt;&gt;"",顧客!B1617,"")</f>
        <v/>
      </c>
      <c r="C1619" s="48" t="str">
        <f>IF(顧客!C1617&lt;&gt;0,顧客!C1617,"")</f>
        <v/>
      </c>
      <c r="D1619" s="47" t="str">
        <f>IF(顧客!E1617&lt;&gt;0,顧客!E1617,"")</f>
        <v/>
      </c>
      <c r="E1619" s="47" t="str">
        <f>IF(顧客!F1617&lt;&gt;0,顧客!F1617,"")</f>
        <v/>
      </c>
      <c r="F1619" s="49" t="str">
        <f>IF(D1619="","",SUMIF(見積D!ナンバーD,$D1619,見積D!見積数D))</f>
        <v/>
      </c>
      <c r="G1619" s="49" t="str">
        <f>IF(D1619="","",SUMIF(実績D!ナンバー13D,$D1619,実績D!見積数13D))</f>
        <v/>
      </c>
      <c r="H1619" s="51" t="str">
        <f t="shared" si="76"/>
        <v/>
      </c>
      <c r="I1619" t="str">
        <f t="shared" si="77"/>
        <v/>
      </c>
    </row>
    <row r="1620" spans="1:9" x14ac:dyDescent="0.45">
      <c r="A1620" s="45" t="str">
        <f t="shared" si="75"/>
        <v/>
      </c>
      <c r="B1620" s="46" t="str">
        <f>IF(顧客!B1618&lt;&gt;"",顧客!B1618,"")</f>
        <v/>
      </c>
      <c r="C1620" s="48" t="str">
        <f>IF(顧客!C1618&lt;&gt;0,顧客!C1618,"")</f>
        <v/>
      </c>
      <c r="D1620" s="47" t="str">
        <f>IF(顧客!E1618&lt;&gt;0,顧客!E1618,"")</f>
        <v/>
      </c>
      <c r="E1620" s="47" t="str">
        <f>IF(顧客!F1618&lt;&gt;0,顧客!F1618,"")</f>
        <v/>
      </c>
      <c r="F1620" s="49" t="str">
        <f>IF(D1620="","",SUMIF(見積D!ナンバーD,$D1620,見積D!見積数D))</f>
        <v/>
      </c>
      <c r="G1620" s="49" t="str">
        <f>IF(D1620="","",SUMIF(実績D!ナンバー13D,$D1620,実績D!見積数13D))</f>
        <v/>
      </c>
      <c r="H1620" s="51" t="str">
        <f t="shared" si="76"/>
        <v/>
      </c>
      <c r="I1620" t="str">
        <f t="shared" si="77"/>
        <v/>
      </c>
    </row>
    <row r="1621" spans="1:9" x14ac:dyDescent="0.45">
      <c r="A1621" s="45" t="str">
        <f t="shared" si="75"/>
        <v/>
      </c>
      <c r="B1621" s="46" t="str">
        <f>IF(顧客!B1619&lt;&gt;"",顧客!B1619,"")</f>
        <v/>
      </c>
      <c r="C1621" s="48" t="str">
        <f>IF(顧客!C1619&lt;&gt;0,顧客!C1619,"")</f>
        <v/>
      </c>
      <c r="D1621" s="47" t="str">
        <f>IF(顧客!E1619&lt;&gt;0,顧客!E1619,"")</f>
        <v/>
      </c>
      <c r="E1621" s="47" t="str">
        <f>IF(顧客!F1619&lt;&gt;0,顧客!F1619,"")</f>
        <v/>
      </c>
      <c r="F1621" s="49" t="str">
        <f>IF(D1621="","",SUMIF(見積D!ナンバーD,$D1621,見積D!見積数D))</f>
        <v/>
      </c>
      <c r="G1621" s="49" t="str">
        <f>IF(D1621="","",SUMIF(実績D!ナンバー13D,$D1621,実績D!見積数13D))</f>
        <v/>
      </c>
      <c r="H1621" s="51" t="str">
        <f t="shared" si="76"/>
        <v/>
      </c>
      <c r="I1621" t="str">
        <f t="shared" si="77"/>
        <v/>
      </c>
    </row>
    <row r="1622" spans="1:9" x14ac:dyDescent="0.45">
      <c r="A1622" s="45" t="str">
        <f t="shared" si="75"/>
        <v/>
      </c>
      <c r="B1622" s="46" t="str">
        <f>IF(顧客!B1620&lt;&gt;"",顧客!B1620,"")</f>
        <v/>
      </c>
      <c r="C1622" s="48" t="str">
        <f>IF(顧客!C1620&lt;&gt;0,顧客!C1620,"")</f>
        <v/>
      </c>
      <c r="D1622" s="47" t="str">
        <f>IF(顧客!E1620&lt;&gt;0,顧客!E1620,"")</f>
        <v/>
      </c>
      <c r="E1622" s="47" t="str">
        <f>IF(顧客!F1620&lt;&gt;0,顧客!F1620,"")</f>
        <v/>
      </c>
      <c r="F1622" s="49" t="str">
        <f>IF(D1622="","",SUMIF(見積D!ナンバーD,$D1622,見積D!見積数D))</f>
        <v/>
      </c>
      <c r="G1622" s="49" t="str">
        <f>IF(D1622="","",SUMIF(実績D!ナンバー13D,$D1622,実績D!見積数13D))</f>
        <v/>
      </c>
      <c r="H1622" s="51" t="str">
        <f t="shared" si="76"/>
        <v/>
      </c>
      <c r="I1622" t="str">
        <f t="shared" si="77"/>
        <v/>
      </c>
    </row>
    <row r="1623" spans="1:9" x14ac:dyDescent="0.45">
      <c r="A1623" s="45" t="str">
        <f t="shared" si="75"/>
        <v/>
      </c>
      <c r="B1623" s="46" t="str">
        <f>IF(顧客!B1621&lt;&gt;"",顧客!B1621,"")</f>
        <v/>
      </c>
      <c r="C1623" s="48" t="str">
        <f>IF(顧客!C1621&lt;&gt;0,顧客!C1621,"")</f>
        <v/>
      </c>
      <c r="D1623" s="47" t="str">
        <f>IF(顧客!E1621&lt;&gt;0,顧客!E1621,"")</f>
        <v/>
      </c>
      <c r="E1623" s="47" t="str">
        <f>IF(顧客!F1621&lt;&gt;0,顧客!F1621,"")</f>
        <v/>
      </c>
      <c r="F1623" s="49" t="str">
        <f>IF(D1623="","",SUMIF(見積D!ナンバーD,$D1623,見積D!見積数D))</f>
        <v/>
      </c>
      <c r="G1623" s="49" t="str">
        <f>IF(D1623="","",SUMIF(実績D!ナンバー13D,$D1623,実績D!見積数13D))</f>
        <v/>
      </c>
      <c r="H1623" s="51" t="str">
        <f t="shared" si="76"/>
        <v/>
      </c>
      <c r="I1623" t="str">
        <f t="shared" si="77"/>
        <v/>
      </c>
    </row>
    <row r="1624" spans="1:9" x14ac:dyDescent="0.45">
      <c r="A1624" s="45" t="str">
        <f t="shared" si="75"/>
        <v/>
      </c>
      <c r="B1624" s="46" t="str">
        <f>IF(顧客!B1622&lt;&gt;"",顧客!B1622,"")</f>
        <v/>
      </c>
      <c r="C1624" s="48" t="str">
        <f>IF(顧客!C1622&lt;&gt;0,顧客!C1622,"")</f>
        <v/>
      </c>
      <c r="D1624" s="47" t="str">
        <f>IF(顧客!E1622&lt;&gt;0,顧客!E1622,"")</f>
        <v/>
      </c>
      <c r="E1624" s="47" t="str">
        <f>IF(顧客!F1622&lt;&gt;0,顧客!F1622,"")</f>
        <v/>
      </c>
      <c r="F1624" s="49" t="str">
        <f>IF(D1624="","",SUMIF(見積D!ナンバーD,$D1624,見積D!見積数D))</f>
        <v/>
      </c>
      <c r="G1624" s="49" t="str">
        <f>IF(D1624="","",SUMIF(実績D!ナンバー13D,$D1624,実績D!見積数13D))</f>
        <v/>
      </c>
      <c r="H1624" s="51" t="str">
        <f t="shared" si="76"/>
        <v/>
      </c>
      <c r="I1624" t="str">
        <f t="shared" si="77"/>
        <v/>
      </c>
    </row>
    <row r="1625" spans="1:9" x14ac:dyDescent="0.45">
      <c r="A1625" s="45" t="str">
        <f t="shared" si="75"/>
        <v/>
      </c>
      <c r="B1625" s="46" t="str">
        <f>IF(顧客!B1623&lt;&gt;"",顧客!B1623,"")</f>
        <v/>
      </c>
      <c r="C1625" s="48" t="str">
        <f>IF(顧客!C1623&lt;&gt;0,顧客!C1623,"")</f>
        <v/>
      </c>
      <c r="D1625" s="47" t="str">
        <f>IF(顧客!E1623&lt;&gt;0,顧客!E1623,"")</f>
        <v/>
      </c>
      <c r="E1625" s="47" t="str">
        <f>IF(顧客!F1623&lt;&gt;0,顧客!F1623,"")</f>
        <v/>
      </c>
      <c r="F1625" s="49" t="str">
        <f>IF(D1625="","",SUMIF(見積D!ナンバーD,$D1625,見積D!見積数D))</f>
        <v/>
      </c>
      <c r="G1625" s="49" t="str">
        <f>IF(D1625="","",SUMIF(実績D!ナンバー13D,$D1625,実績D!見積数13D))</f>
        <v/>
      </c>
      <c r="H1625" s="51" t="str">
        <f t="shared" si="76"/>
        <v/>
      </c>
      <c r="I1625" t="str">
        <f t="shared" si="77"/>
        <v/>
      </c>
    </row>
    <row r="1626" spans="1:9" x14ac:dyDescent="0.45">
      <c r="A1626" s="45" t="str">
        <f t="shared" si="75"/>
        <v/>
      </c>
      <c r="B1626" s="46" t="str">
        <f>IF(顧客!B1624&lt;&gt;"",顧客!B1624,"")</f>
        <v/>
      </c>
      <c r="C1626" s="48" t="str">
        <f>IF(顧客!C1624&lt;&gt;0,顧客!C1624,"")</f>
        <v/>
      </c>
      <c r="D1626" s="47" t="str">
        <f>IF(顧客!E1624&lt;&gt;0,顧客!E1624,"")</f>
        <v/>
      </c>
      <c r="E1626" s="47" t="str">
        <f>IF(顧客!F1624&lt;&gt;0,顧客!F1624,"")</f>
        <v/>
      </c>
      <c r="F1626" s="49" t="str">
        <f>IF(D1626="","",SUMIF(見積D!ナンバーD,$D1626,見積D!見積数D))</f>
        <v/>
      </c>
      <c r="G1626" s="49" t="str">
        <f>IF(D1626="","",SUMIF(実績D!ナンバー13D,$D1626,実績D!見積数13D))</f>
        <v/>
      </c>
      <c r="H1626" s="51" t="str">
        <f t="shared" si="76"/>
        <v/>
      </c>
      <c r="I1626" t="str">
        <f t="shared" si="77"/>
        <v/>
      </c>
    </row>
    <row r="1627" spans="1:9" x14ac:dyDescent="0.45">
      <c r="A1627" s="45" t="str">
        <f t="shared" si="75"/>
        <v/>
      </c>
      <c r="B1627" s="46" t="str">
        <f>IF(顧客!B1625&lt;&gt;"",顧客!B1625,"")</f>
        <v/>
      </c>
      <c r="C1627" s="48" t="str">
        <f>IF(顧客!C1625&lt;&gt;0,顧客!C1625,"")</f>
        <v/>
      </c>
      <c r="D1627" s="47" t="str">
        <f>IF(顧客!E1625&lt;&gt;0,顧客!E1625,"")</f>
        <v/>
      </c>
      <c r="E1627" s="47" t="str">
        <f>IF(顧客!F1625&lt;&gt;0,顧客!F1625,"")</f>
        <v/>
      </c>
      <c r="F1627" s="49" t="str">
        <f>IF(D1627="","",SUMIF(見積D!ナンバーD,$D1627,見積D!見積数D))</f>
        <v/>
      </c>
      <c r="G1627" s="49" t="str">
        <f>IF(D1627="","",SUMIF(実績D!ナンバー13D,$D1627,実績D!見積数13D))</f>
        <v/>
      </c>
      <c r="H1627" s="51" t="str">
        <f t="shared" si="76"/>
        <v/>
      </c>
      <c r="I1627" t="str">
        <f t="shared" si="77"/>
        <v/>
      </c>
    </row>
    <row r="1628" spans="1:9" x14ac:dyDescent="0.45">
      <c r="A1628" s="45" t="str">
        <f t="shared" si="75"/>
        <v/>
      </c>
      <c r="B1628" s="46" t="str">
        <f>IF(顧客!B1626&lt;&gt;"",顧客!B1626,"")</f>
        <v/>
      </c>
      <c r="C1628" s="48" t="str">
        <f>IF(顧客!C1626&lt;&gt;0,顧客!C1626,"")</f>
        <v/>
      </c>
      <c r="D1628" s="47" t="str">
        <f>IF(顧客!E1626&lt;&gt;0,顧客!E1626,"")</f>
        <v/>
      </c>
      <c r="E1628" s="47" t="str">
        <f>IF(顧客!F1626&lt;&gt;0,顧客!F1626,"")</f>
        <v/>
      </c>
      <c r="F1628" s="49" t="str">
        <f>IF(D1628="","",SUMIF(見積D!ナンバーD,$D1628,見積D!見積数D))</f>
        <v/>
      </c>
      <c r="G1628" s="49" t="str">
        <f>IF(D1628="","",SUMIF(実績D!ナンバー13D,$D1628,実績D!見積数13D))</f>
        <v/>
      </c>
      <c r="H1628" s="51" t="str">
        <f t="shared" si="76"/>
        <v/>
      </c>
      <c r="I1628" t="str">
        <f t="shared" si="77"/>
        <v/>
      </c>
    </row>
    <row r="1629" spans="1:9" x14ac:dyDescent="0.45">
      <c r="A1629" s="45" t="str">
        <f t="shared" si="75"/>
        <v/>
      </c>
      <c r="B1629" s="46" t="str">
        <f>IF(顧客!B1627&lt;&gt;"",顧客!B1627,"")</f>
        <v/>
      </c>
      <c r="C1629" s="48" t="str">
        <f>IF(顧客!C1627&lt;&gt;0,顧客!C1627,"")</f>
        <v/>
      </c>
      <c r="D1629" s="47" t="str">
        <f>IF(顧客!E1627&lt;&gt;0,顧客!E1627,"")</f>
        <v/>
      </c>
      <c r="E1629" s="47" t="str">
        <f>IF(顧客!F1627&lt;&gt;0,顧客!F1627,"")</f>
        <v/>
      </c>
      <c r="F1629" s="49" t="str">
        <f>IF(D1629="","",SUMIF(見積D!ナンバーD,$D1629,見積D!見積数D))</f>
        <v/>
      </c>
      <c r="G1629" s="49" t="str">
        <f>IF(D1629="","",SUMIF(実績D!ナンバー13D,$D1629,実績D!見積数13D))</f>
        <v/>
      </c>
      <c r="H1629" s="51" t="str">
        <f t="shared" si="76"/>
        <v/>
      </c>
      <c r="I1629" t="str">
        <f t="shared" si="77"/>
        <v/>
      </c>
    </row>
    <row r="1630" spans="1:9" x14ac:dyDescent="0.45">
      <c r="A1630" s="45" t="str">
        <f t="shared" si="75"/>
        <v/>
      </c>
      <c r="B1630" s="46" t="str">
        <f>IF(顧客!B1628&lt;&gt;"",顧客!B1628,"")</f>
        <v/>
      </c>
      <c r="C1630" s="48" t="str">
        <f>IF(顧客!C1628&lt;&gt;0,顧客!C1628,"")</f>
        <v/>
      </c>
      <c r="D1630" s="47" t="str">
        <f>IF(顧客!E1628&lt;&gt;0,顧客!E1628,"")</f>
        <v/>
      </c>
      <c r="E1630" s="47" t="str">
        <f>IF(顧客!F1628&lt;&gt;0,顧客!F1628,"")</f>
        <v/>
      </c>
      <c r="F1630" s="49" t="str">
        <f>IF(D1630="","",SUMIF(見積D!ナンバーD,$D1630,見積D!見積数D))</f>
        <v/>
      </c>
      <c r="G1630" s="49" t="str">
        <f>IF(D1630="","",SUMIF(実績D!ナンバー13D,$D1630,実績D!見積数13D))</f>
        <v/>
      </c>
      <c r="H1630" s="51" t="str">
        <f t="shared" si="76"/>
        <v/>
      </c>
      <c r="I1630" t="str">
        <f t="shared" si="77"/>
        <v/>
      </c>
    </row>
    <row r="1631" spans="1:9" x14ac:dyDescent="0.45">
      <c r="A1631" s="45" t="str">
        <f t="shared" si="75"/>
        <v/>
      </c>
      <c r="B1631" s="46" t="str">
        <f>IF(顧客!B1629&lt;&gt;"",顧客!B1629,"")</f>
        <v/>
      </c>
      <c r="C1631" s="48" t="str">
        <f>IF(顧客!C1629&lt;&gt;0,顧客!C1629,"")</f>
        <v/>
      </c>
      <c r="D1631" s="47" t="str">
        <f>IF(顧客!E1629&lt;&gt;0,顧客!E1629,"")</f>
        <v/>
      </c>
      <c r="E1631" s="47" t="str">
        <f>IF(顧客!F1629&lt;&gt;0,顧客!F1629,"")</f>
        <v/>
      </c>
      <c r="F1631" s="49" t="str">
        <f>IF(D1631="","",SUMIF(見積D!ナンバーD,$D1631,見積D!見積数D))</f>
        <v/>
      </c>
      <c r="G1631" s="49" t="str">
        <f>IF(D1631="","",SUMIF(実績D!ナンバー13D,$D1631,実績D!見積数13D))</f>
        <v/>
      </c>
      <c r="H1631" s="51" t="str">
        <f t="shared" si="76"/>
        <v/>
      </c>
      <c r="I1631" t="str">
        <f t="shared" si="77"/>
        <v/>
      </c>
    </row>
    <row r="1632" spans="1:9" x14ac:dyDescent="0.45">
      <c r="A1632" s="45" t="str">
        <f t="shared" si="75"/>
        <v/>
      </c>
      <c r="B1632" s="46" t="str">
        <f>IF(顧客!B1630&lt;&gt;"",顧客!B1630,"")</f>
        <v/>
      </c>
      <c r="C1632" s="48" t="str">
        <f>IF(顧客!C1630&lt;&gt;0,顧客!C1630,"")</f>
        <v/>
      </c>
      <c r="D1632" s="47" t="str">
        <f>IF(顧客!E1630&lt;&gt;0,顧客!E1630,"")</f>
        <v/>
      </c>
      <c r="E1632" s="47" t="str">
        <f>IF(顧客!F1630&lt;&gt;0,顧客!F1630,"")</f>
        <v/>
      </c>
      <c r="F1632" s="49" t="str">
        <f>IF(D1632="","",SUMIF(見積D!ナンバーD,$D1632,見積D!見積数D))</f>
        <v/>
      </c>
      <c r="G1632" s="49" t="str">
        <f>IF(D1632="","",SUMIF(実績D!ナンバー13D,$D1632,実績D!見積数13D))</f>
        <v/>
      </c>
      <c r="H1632" s="51" t="str">
        <f t="shared" si="76"/>
        <v/>
      </c>
      <c r="I1632" t="str">
        <f t="shared" si="77"/>
        <v/>
      </c>
    </row>
    <row r="1633" spans="1:9" x14ac:dyDescent="0.45">
      <c r="A1633" s="45" t="str">
        <f t="shared" si="75"/>
        <v/>
      </c>
      <c r="B1633" s="46" t="str">
        <f>IF(顧客!B1631&lt;&gt;"",顧客!B1631,"")</f>
        <v/>
      </c>
      <c r="C1633" s="48" t="str">
        <f>IF(顧客!C1631&lt;&gt;0,顧客!C1631,"")</f>
        <v/>
      </c>
      <c r="D1633" s="47" t="str">
        <f>IF(顧客!E1631&lt;&gt;0,顧客!E1631,"")</f>
        <v/>
      </c>
      <c r="E1633" s="47" t="str">
        <f>IF(顧客!F1631&lt;&gt;0,顧客!F1631,"")</f>
        <v/>
      </c>
      <c r="F1633" s="49" t="str">
        <f>IF(D1633="","",SUMIF(見積D!ナンバーD,$D1633,見積D!見積数D))</f>
        <v/>
      </c>
      <c r="G1633" s="49" t="str">
        <f>IF(D1633="","",SUMIF(実績D!ナンバー13D,$D1633,実績D!見積数13D))</f>
        <v/>
      </c>
      <c r="H1633" s="51" t="str">
        <f t="shared" si="76"/>
        <v/>
      </c>
      <c r="I1633" t="str">
        <f t="shared" si="77"/>
        <v/>
      </c>
    </row>
    <row r="1634" spans="1:9" x14ac:dyDescent="0.45">
      <c r="A1634" s="45" t="str">
        <f t="shared" si="75"/>
        <v/>
      </c>
      <c r="B1634" s="46" t="str">
        <f>IF(顧客!B1632&lt;&gt;"",顧客!B1632,"")</f>
        <v/>
      </c>
      <c r="C1634" s="48" t="str">
        <f>IF(顧客!C1632&lt;&gt;0,顧客!C1632,"")</f>
        <v/>
      </c>
      <c r="D1634" s="47" t="str">
        <f>IF(顧客!E1632&lt;&gt;0,顧客!E1632,"")</f>
        <v/>
      </c>
      <c r="E1634" s="47" t="str">
        <f>IF(顧客!F1632&lt;&gt;0,顧客!F1632,"")</f>
        <v/>
      </c>
      <c r="F1634" s="49" t="str">
        <f>IF(D1634="","",SUMIF(見積D!ナンバーD,$D1634,見積D!見積数D))</f>
        <v/>
      </c>
      <c r="G1634" s="49" t="str">
        <f>IF(D1634="","",SUMIF(実績D!ナンバー13D,$D1634,実績D!見積数13D))</f>
        <v/>
      </c>
      <c r="H1634" s="51" t="str">
        <f t="shared" si="76"/>
        <v/>
      </c>
      <c r="I1634" t="str">
        <f t="shared" si="77"/>
        <v/>
      </c>
    </row>
    <row r="1635" spans="1:9" x14ac:dyDescent="0.45">
      <c r="A1635" s="45" t="str">
        <f t="shared" si="75"/>
        <v/>
      </c>
      <c r="B1635" s="46" t="str">
        <f>IF(顧客!B1633&lt;&gt;"",顧客!B1633,"")</f>
        <v/>
      </c>
      <c r="C1635" s="48" t="str">
        <f>IF(顧客!C1633&lt;&gt;0,顧客!C1633,"")</f>
        <v/>
      </c>
      <c r="D1635" s="47" t="str">
        <f>IF(顧客!E1633&lt;&gt;0,顧客!E1633,"")</f>
        <v/>
      </c>
      <c r="E1635" s="47" t="str">
        <f>IF(顧客!F1633&lt;&gt;0,顧客!F1633,"")</f>
        <v/>
      </c>
      <c r="F1635" s="49" t="str">
        <f>IF(D1635="","",SUMIF(見積D!ナンバーD,$D1635,見積D!見積数D))</f>
        <v/>
      </c>
      <c r="G1635" s="49" t="str">
        <f>IF(D1635="","",SUMIF(実績D!ナンバー13D,$D1635,実績D!見積数13D))</f>
        <v/>
      </c>
      <c r="H1635" s="51" t="str">
        <f t="shared" si="76"/>
        <v/>
      </c>
      <c r="I1635" t="str">
        <f t="shared" si="77"/>
        <v/>
      </c>
    </row>
    <row r="1636" spans="1:9" x14ac:dyDescent="0.45">
      <c r="A1636" s="45" t="str">
        <f t="shared" si="75"/>
        <v/>
      </c>
      <c r="B1636" s="46" t="str">
        <f>IF(顧客!B1634&lt;&gt;"",顧客!B1634,"")</f>
        <v/>
      </c>
      <c r="C1636" s="48" t="str">
        <f>IF(顧客!C1634&lt;&gt;0,顧客!C1634,"")</f>
        <v/>
      </c>
      <c r="D1636" s="47" t="str">
        <f>IF(顧客!E1634&lt;&gt;0,顧客!E1634,"")</f>
        <v/>
      </c>
      <c r="E1636" s="47" t="str">
        <f>IF(顧客!F1634&lt;&gt;0,顧客!F1634,"")</f>
        <v/>
      </c>
      <c r="F1636" s="49" t="str">
        <f>IF(D1636="","",SUMIF(見積D!ナンバーD,$D1636,見積D!見積数D))</f>
        <v/>
      </c>
      <c r="G1636" s="49" t="str">
        <f>IF(D1636="","",SUMIF(実績D!ナンバー13D,$D1636,実績D!見積数13D))</f>
        <v/>
      </c>
      <c r="H1636" s="51" t="str">
        <f t="shared" si="76"/>
        <v/>
      </c>
      <c r="I1636" t="str">
        <f t="shared" si="77"/>
        <v/>
      </c>
    </row>
    <row r="1637" spans="1:9" x14ac:dyDescent="0.45">
      <c r="A1637" s="45" t="str">
        <f t="shared" si="75"/>
        <v/>
      </c>
      <c r="B1637" s="46" t="str">
        <f>IF(顧客!B1635&lt;&gt;"",顧客!B1635,"")</f>
        <v/>
      </c>
      <c r="C1637" s="48" t="str">
        <f>IF(顧客!C1635&lt;&gt;0,顧客!C1635,"")</f>
        <v/>
      </c>
      <c r="D1637" s="47" t="str">
        <f>IF(顧客!E1635&lt;&gt;0,顧客!E1635,"")</f>
        <v/>
      </c>
      <c r="E1637" s="47" t="str">
        <f>IF(顧客!F1635&lt;&gt;0,顧客!F1635,"")</f>
        <v/>
      </c>
      <c r="F1637" s="49" t="str">
        <f>IF(D1637="","",SUMIF(見積D!ナンバーD,$D1637,見積D!見積数D))</f>
        <v/>
      </c>
      <c r="G1637" s="49" t="str">
        <f>IF(D1637="","",SUMIF(実績D!ナンバー13D,$D1637,実績D!見積数13D))</f>
        <v/>
      </c>
      <c r="H1637" s="51" t="str">
        <f t="shared" si="76"/>
        <v/>
      </c>
      <c r="I1637" t="str">
        <f t="shared" si="77"/>
        <v/>
      </c>
    </row>
    <row r="1638" spans="1:9" x14ac:dyDescent="0.45">
      <c r="A1638" s="45" t="str">
        <f t="shared" si="75"/>
        <v/>
      </c>
      <c r="B1638" s="46" t="str">
        <f>IF(顧客!B1636&lt;&gt;"",顧客!B1636,"")</f>
        <v/>
      </c>
      <c r="C1638" s="48" t="str">
        <f>IF(顧客!C1636&lt;&gt;0,顧客!C1636,"")</f>
        <v/>
      </c>
      <c r="D1638" s="47" t="str">
        <f>IF(顧客!E1636&lt;&gt;0,顧客!E1636,"")</f>
        <v/>
      </c>
      <c r="E1638" s="47" t="str">
        <f>IF(顧客!F1636&lt;&gt;0,顧客!F1636,"")</f>
        <v/>
      </c>
      <c r="F1638" s="49" t="str">
        <f>IF(D1638="","",SUMIF(見積D!ナンバーD,$D1638,見積D!見積数D))</f>
        <v/>
      </c>
      <c r="G1638" s="49" t="str">
        <f>IF(D1638="","",SUMIF(実績D!ナンバー13D,$D1638,実績D!見積数13D))</f>
        <v/>
      </c>
      <c r="H1638" s="51" t="str">
        <f t="shared" si="76"/>
        <v/>
      </c>
      <c r="I1638" t="str">
        <f t="shared" si="77"/>
        <v/>
      </c>
    </row>
    <row r="1639" spans="1:9" x14ac:dyDescent="0.45">
      <c r="A1639" s="45" t="str">
        <f t="shared" si="75"/>
        <v/>
      </c>
      <c r="B1639" s="46" t="str">
        <f>IF(顧客!B1637&lt;&gt;"",顧客!B1637,"")</f>
        <v/>
      </c>
      <c r="C1639" s="48" t="str">
        <f>IF(顧客!C1637&lt;&gt;0,顧客!C1637,"")</f>
        <v/>
      </c>
      <c r="D1639" s="47" t="str">
        <f>IF(顧客!E1637&lt;&gt;0,顧客!E1637,"")</f>
        <v/>
      </c>
      <c r="E1639" s="47" t="str">
        <f>IF(顧客!F1637&lt;&gt;0,顧客!F1637,"")</f>
        <v/>
      </c>
      <c r="F1639" s="49" t="str">
        <f>IF(D1639="","",SUMIF(見積D!ナンバーD,$D1639,見積D!見積数D))</f>
        <v/>
      </c>
      <c r="G1639" s="49" t="str">
        <f>IF(D1639="","",SUMIF(実績D!ナンバー13D,$D1639,実績D!見積数13D))</f>
        <v/>
      </c>
      <c r="H1639" s="51" t="str">
        <f t="shared" si="76"/>
        <v/>
      </c>
      <c r="I1639" t="str">
        <f t="shared" si="77"/>
        <v/>
      </c>
    </row>
    <row r="1640" spans="1:9" x14ac:dyDescent="0.45">
      <c r="A1640" s="45" t="str">
        <f t="shared" si="75"/>
        <v/>
      </c>
      <c r="B1640" s="46" t="str">
        <f>IF(顧客!B1638&lt;&gt;"",顧客!B1638,"")</f>
        <v/>
      </c>
      <c r="C1640" s="48" t="str">
        <f>IF(顧客!C1638&lt;&gt;0,顧客!C1638,"")</f>
        <v/>
      </c>
      <c r="D1640" s="47" t="str">
        <f>IF(顧客!E1638&lt;&gt;0,顧客!E1638,"")</f>
        <v/>
      </c>
      <c r="E1640" s="47" t="str">
        <f>IF(顧客!F1638&lt;&gt;0,顧客!F1638,"")</f>
        <v/>
      </c>
      <c r="F1640" s="49" t="str">
        <f>IF(D1640="","",SUMIF(見積D!ナンバーD,$D1640,見積D!見積数D))</f>
        <v/>
      </c>
      <c r="G1640" s="49" t="str">
        <f>IF(D1640="","",SUMIF(実績D!ナンバー13D,$D1640,実績D!見積数13D))</f>
        <v/>
      </c>
      <c r="H1640" s="51" t="str">
        <f t="shared" si="76"/>
        <v/>
      </c>
      <c r="I1640" t="str">
        <f t="shared" si="77"/>
        <v/>
      </c>
    </row>
    <row r="1641" spans="1:9" x14ac:dyDescent="0.45">
      <c r="A1641" s="45" t="str">
        <f t="shared" ref="A1641:A1704" si="78">IF(C1641="","",A1640+1)</f>
        <v/>
      </c>
      <c r="B1641" s="46" t="str">
        <f>IF(顧客!B1639&lt;&gt;"",顧客!B1639,"")</f>
        <v/>
      </c>
      <c r="C1641" s="48" t="str">
        <f>IF(顧客!C1639&lt;&gt;0,顧客!C1639,"")</f>
        <v/>
      </c>
      <c r="D1641" s="47" t="str">
        <f>IF(顧客!E1639&lt;&gt;0,顧客!E1639,"")</f>
        <v/>
      </c>
      <c r="E1641" s="47" t="str">
        <f>IF(顧客!F1639&lt;&gt;0,顧客!F1639,"")</f>
        <v/>
      </c>
      <c r="F1641" s="49" t="str">
        <f>IF(D1641="","",SUMIF(見積D!ナンバーD,$D1641,見積D!見積数D))</f>
        <v/>
      </c>
      <c r="G1641" s="49" t="str">
        <f>IF(D1641="","",SUMIF(実績D!ナンバー13D,$D1641,実績D!見積数13D))</f>
        <v/>
      </c>
      <c r="H1641" s="51" t="str">
        <f t="shared" ref="H1641:H1704" si="79">IF(F1641="","",IF(F1641=0,"c",IF(G1641&gt;0,I1641,"b")))</f>
        <v/>
      </c>
      <c r="I1641" t="str">
        <f t="shared" si="77"/>
        <v/>
      </c>
    </row>
    <row r="1642" spans="1:9" x14ac:dyDescent="0.45">
      <c r="A1642" s="45" t="str">
        <f t="shared" si="78"/>
        <v/>
      </c>
      <c r="B1642" s="46" t="str">
        <f>IF(顧客!B1640&lt;&gt;"",顧客!B1640,"")</f>
        <v/>
      </c>
      <c r="C1642" s="48" t="str">
        <f>IF(顧客!C1640&lt;&gt;0,顧客!C1640,"")</f>
        <v/>
      </c>
      <c r="D1642" s="47" t="str">
        <f>IF(顧客!E1640&lt;&gt;0,顧客!E1640,"")</f>
        <v/>
      </c>
      <c r="E1642" s="47" t="str">
        <f>IF(顧客!F1640&lt;&gt;0,顧客!F1640,"")</f>
        <v/>
      </c>
      <c r="F1642" s="49" t="str">
        <f>IF(D1642="","",SUMIF(見積D!ナンバーD,$D1642,見積D!見積数D))</f>
        <v/>
      </c>
      <c r="G1642" s="49" t="str">
        <f>IF(D1642="","",SUMIF(実績D!ナンバー13D,$D1642,実績D!見積数13D))</f>
        <v/>
      </c>
      <c r="H1642" s="51" t="str">
        <f t="shared" si="79"/>
        <v/>
      </c>
      <c r="I1642" t="str">
        <f t="shared" si="77"/>
        <v/>
      </c>
    </row>
    <row r="1643" spans="1:9" x14ac:dyDescent="0.45">
      <c r="A1643" s="45" t="str">
        <f t="shared" si="78"/>
        <v/>
      </c>
      <c r="B1643" s="46" t="str">
        <f>IF(顧客!B1641&lt;&gt;"",顧客!B1641,"")</f>
        <v/>
      </c>
      <c r="C1643" s="48" t="str">
        <f>IF(顧客!C1641&lt;&gt;0,顧客!C1641,"")</f>
        <v/>
      </c>
      <c r="D1643" s="47" t="str">
        <f>IF(顧客!E1641&lt;&gt;0,顧客!E1641,"")</f>
        <v/>
      </c>
      <c r="E1643" s="47" t="str">
        <f>IF(顧客!F1641&lt;&gt;0,顧客!F1641,"")</f>
        <v/>
      </c>
      <c r="F1643" s="49" t="str">
        <f>IF(D1643="","",SUMIF(見積D!ナンバーD,$D1643,見積D!見積数D))</f>
        <v/>
      </c>
      <c r="G1643" s="49" t="str">
        <f>IF(D1643="","",SUMIF(実績D!ナンバー13D,$D1643,実績D!見積数13D))</f>
        <v/>
      </c>
      <c r="H1643" s="51" t="str">
        <f t="shared" si="79"/>
        <v/>
      </c>
      <c r="I1643" t="str">
        <f t="shared" si="77"/>
        <v/>
      </c>
    </row>
    <row r="1644" spans="1:9" x14ac:dyDescent="0.45">
      <c r="A1644" s="45" t="str">
        <f t="shared" si="78"/>
        <v/>
      </c>
      <c r="B1644" s="46" t="str">
        <f>IF(顧客!B1642&lt;&gt;"",顧客!B1642,"")</f>
        <v/>
      </c>
      <c r="C1644" s="48" t="str">
        <f>IF(顧客!C1642&lt;&gt;0,顧客!C1642,"")</f>
        <v/>
      </c>
      <c r="D1644" s="47" t="str">
        <f>IF(顧客!E1642&lt;&gt;0,顧客!E1642,"")</f>
        <v/>
      </c>
      <c r="E1644" s="47" t="str">
        <f>IF(顧客!F1642&lt;&gt;0,顧客!F1642,"")</f>
        <v/>
      </c>
      <c r="F1644" s="49" t="str">
        <f>IF(D1644="","",SUMIF(見積D!ナンバーD,$D1644,見積D!見積数D))</f>
        <v/>
      </c>
      <c r="G1644" s="49" t="str">
        <f>IF(D1644="","",SUMIF(実績D!ナンバー13D,$D1644,実績D!見積数13D))</f>
        <v/>
      </c>
      <c r="H1644" s="51" t="str">
        <f t="shared" si="79"/>
        <v/>
      </c>
      <c r="I1644" t="str">
        <f t="shared" si="77"/>
        <v/>
      </c>
    </row>
    <row r="1645" spans="1:9" x14ac:dyDescent="0.45">
      <c r="A1645" s="45" t="str">
        <f t="shared" si="78"/>
        <v/>
      </c>
      <c r="B1645" s="46" t="str">
        <f>IF(顧客!B1643&lt;&gt;"",顧客!B1643,"")</f>
        <v/>
      </c>
      <c r="C1645" s="48" t="str">
        <f>IF(顧客!C1643&lt;&gt;0,顧客!C1643,"")</f>
        <v/>
      </c>
      <c r="D1645" s="47" t="str">
        <f>IF(顧客!E1643&lt;&gt;0,顧客!E1643,"")</f>
        <v/>
      </c>
      <c r="E1645" s="47" t="str">
        <f>IF(顧客!F1643&lt;&gt;0,顧客!F1643,"")</f>
        <v/>
      </c>
      <c r="F1645" s="49" t="str">
        <f>IF(D1645="","",SUMIF(見積D!ナンバーD,$D1645,見積D!見積数D))</f>
        <v/>
      </c>
      <c r="G1645" s="49" t="str">
        <f>IF(D1645="","",SUMIF(実績D!ナンバー13D,$D1645,実績D!見積数13D))</f>
        <v/>
      </c>
      <c r="H1645" s="51" t="str">
        <f t="shared" si="79"/>
        <v/>
      </c>
      <c r="I1645" t="str">
        <f t="shared" si="77"/>
        <v/>
      </c>
    </row>
    <row r="1646" spans="1:9" x14ac:dyDescent="0.45">
      <c r="A1646" s="45" t="str">
        <f t="shared" si="78"/>
        <v/>
      </c>
      <c r="B1646" s="46" t="str">
        <f>IF(顧客!B1644&lt;&gt;"",顧客!B1644,"")</f>
        <v/>
      </c>
      <c r="C1646" s="48" t="str">
        <f>IF(顧客!C1644&lt;&gt;0,顧客!C1644,"")</f>
        <v/>
      </c>
      <c r="D1646" s="47" t="str">
        <f>IF(顧客!E1644&lt;&gt;0,顧客!E1644,"")</f>
        <v/>
      </c>
      <c r="E1646" s="47" t="str">
        <f>IF(顧客!F1644&lt;&gt;0,顧客!F1644,"")</f>
        <v/>
      </c>
      <c r="F1646" s="49" t="str">
        <f>IF(D1646="","",SUMIF(見積D!ナンバーD,$D1646,見積D!見積数D))</f>
        <v/>
      </c>
      <c r="G1646" s="49" t="str">
        <f>IF(D1646="","",SUMIF(実績D!ナンバー13D,$D1646,実績D!見積数13D))</f>
        <v/>
      </c>
      <c r="H1646" s="51" t="str">
        <f t="shared" si="79"/>
        <v/>
      </c>
      <c r="I1646" t="str">
        <f t="shared" si="77"/>
        <v/>
      </c>
    </row>
    <row r="1647" spans="1:9" x14ac:dyDescent="0.45">
      <c r="A1647" s="45" t="str">
        <f t="shared" si="78"/>
        <v/>
      </c>
      <c r="B1647" s="46" t="str">
        <f>IF(顧客!B1645&lt;&gt;"",顧客!B1645,"")</f>
        <v/>
      </c>
      <c r="C1647" s="48" t="str">
        <f>IF(顧客!C1645&lt;&gt;0,顧客!C1645,"")</f>
        <v/>
      </c>
      <c r="D1647" s="47" t="str">
        <f>IF(顧客!E1645&lt;&gt;0,顧客!E1645,"")</f>
        <v/>
      </c>
      <c r="E1647" s="47" t="str">
        <f>IF(顧客!F1645&lt;&gt;0,顧客!F1645,"")</f>
        <v/>
      </c>
      <c r="F1647" s="49" t="str">
        <f>IF(D1647="","",SUMIF(見積D!ナンバーD,$D1647,見積D!見積数D))</f>
        <v/>
      </c>
      <c r="G1647" s="49" t="str">
        <f>IF(D1647="","",SUMIF(実績D!ナンバー13D,$D1647,実績D!見積数13D))</f>
        <v/>
      </c>
      <c r="H1647" s="51" t="str">
        <f t="shared" si="79"/>
        <v/>
      </c>
      <c r="I1647" t="str">
        <f t="shared" si="77"/>
        <v/>
      </c>
    </row>
    <row r="1648" spans="1:9" x14ac:dyDescent="0.45">
      <c r="A1648" s="45" t="str">
        <f t="shared" si="78"/>
        <v/>
      </c>
      <c r="B1648" s="46" t="str">
        <f>IF(顧客!B1646&lt;&gt;"",顧客!B1646,"")</f>
        <v/>
      </c>
      <c r="C1648" s="48" t="str">
        <f>IF(顧客!C1646&lt;&gt;0,顧客!C1646,"")</f>
        <v/>
      </c>
      <c r="D1648" s="47" t="str">
        <f>IF(顧客!E1646&lt;&gt;0,顧客!E1646,"")</f>
        <v/>
      </c>
      <c r="E1648" s="47" t="str">
        <f>IF(顧客!F1646&lt;&gt;0,顧客!F1646,"")</f>
        <v/>
      </c>
      <c r="F1648" s="49" t="str">
        <f>IF(D1648="","",SUMIF(見積D!ナンバーD,$D1648,見積D!見積数D))</f>
        <v/>
      </c>
      <c r="G1648" s="49" t="str">
        <f>IF(D1648="","",SUMIF(実績D!ナンバー13D,$D1648,実績D!見積数13D))</f>
        <v/>
      </c>
      <c r="H1648" s="51" t="str">
        <f t="shared" si="79"/>
        <v/>
      </c>
      <c r="I1648" t="str">
        <f t="shared" si="77"/>
        <v/>
      </c>
    </row>
    <row r="1649" spans="1:9" x14ac:dyDescent="0.45">
      <c r="A1649" s="45" t="str">
        <f t="shared" si="78"/>
        <v/>
      </c>
      <c r="B1649" s="46" t="str">
        <f>IF(顧客!B1647&lt;&gt;"",顧客!B1647,"")</f>
        <v/>
      </c>
      <c r="C1649" s="48" t="str">
        <f>IF(顧客!C1647&lt;&gt;0,顧客!C1647,"")</f>
        <v/>
      </c>
      <c r="D1649" s="47" t="str">
        <f>IF(顧客!E1647&lt;&gt;0,顧客!E1647,"")</f>
        <v/>
      </c>
      <c r="E1649" s="47" t="str">
        <f>IF(顧客!F1647&lt;&gt;0,顧客!F1647,"")</f>
        <v/>
      </c>
      <c r="F1649" s="49" t="str">
        <f>IF(D1649="","",SUMIF(見積D!ナンバーD,$D1649,見積D!見積数D))</f>
        <v/>
      </c>
      <c r="G1649" s="49" t="str">
        <f>IF(D1649="","",SUMIF(実績D!ナンバー13D,$D1649,実績D!見積数13D))</f>
        <v/>
      </c>
      <c r="H1649" s="51" t="str">
        <f t="shared" si="79"/>
        <v/>
      </c>
      <c r="I1649" t="str">
        <f t="shared" si="77"/>
        <v/>
      </c>
    </row>
    <row r="1650" spans="1:9" x14ac:dyDescent="0.45">
      <c r="A1650" s="45" t="str">
        <f t="shared" si="78"/>
        <v/>
      </c>
      <c r="B1650" s="46" t="str">
        <f>IF(顧客!B1648&lt;&gt;"",顧客!B1648,"")</f>
        <v/>
      </c>
      <c r="C1650" s="48" t="str">
        <f>IF(顧客!C1648&lt;&gt;0,顧客!C1648,"")</f>
        <v/>
      </c>
      <c r="D1650" s="47" t="str">
        <f>IF(顧客!E1648&lt;&gt;0,顧客!E1648,"")</f>
        <v/>
      </c>
      <c r="E1650" s="47" t="str">
        <f>IF(顧客!F1648&lt;&gt;0,顧客!F1648,"")</f>
        <v/>
      </c>
      <c r="F1650" s="49" t="str">
        <f>IF(D1650="","",SUMIF(見積D!ナンバーD,$D1650,見積D!見積数D))</f>
        <v/>
      </c>
      <c r="G1650" s="49" t="str">
        <f>IF(D1650="","",SUMIF(実績D!ナンバー13D,$D1650,実績D!見積数13D))</f>
        <v/>
      </c>
      <c r="H1650" s="51" t="str">
        <f t="shared" si="79"/>
        <v/>
      </c>
      <c r="I1650" t="str">
        <f t="shared" si="77"/>
        <v/>
      </c>
    </row>
    <row r="1651" spans="1:9" x14ac:dyDescent="0.45">
      <c r="A1651" s="45" t="str">
        <f t="shared" si="78"/>
        <v/>
      </c>
      <c r="B1651" s="46" t="str">
        <f>IF(顧客!B1649&lt;&gt;"",顧客!B1649,"")</f>
        <v/>
      </c>
      <c r="C1651" s="48" t="str">
        <f>IF(顧客!C1649&lt;&gt;0,顧客!C1649,"")</f>
        <v/>
      </c>
      <c r="D1651" s="47" t="str">
        <f>IF(顧客!E1649&lt;&gt;0,顧客!E1649,"")</f>
        <v/>
      </c>
      <c r="E1651" s="47" t="str">
        <f>IF(顧客!F1649&lt;&gt;0,顧客!F1649,"")</f>
        <v/>
      </c>
      <c r="F1651" s="49" t="str">
        <f>IF(D1651="","",SUMIF(見積D!ナンバーD,$D1651,見積D!見積数D))</f>
        <v/>
      </c>
      <c r="G1651" s="49" t="str">
        <f>IF(D1651="","",SUMIF(実績D!ナンバー13D,$D1651,実績D!見積数13D))</f>
        <v/>
      </c>
      <c r="H1651" s="51" t="str">
        <f t="shared" si="79"/>
        <v/>
      </c>
      <c r="I1651" t="str">
        <f t="shared" si="77"/>
        <v/>
      </c>
    </row>
    <row r="1652" spans="1:9" x14ac:dyDescent="0.45">
      <c r="A1652" s="45" t="str">
        <f t="shared" si="78"/>
        <v/>
      </c>
      <c r="B1652" s="46" t="str">
        <f>IF(顧客!B1650&lt;&gt;"",顧客!B1650,"")</f>
        <v/>
      </c>
      <c r="C1652" s="48" t="str">
        <f>IF(顧客!C1650&lt;&gt;0,顧客!C1650,"")</f>
        <v/>
      </c>
      <c r="D1652" s="47" t="str">
        <f>IF(顧客!E1650&lt;&gt;0,顧客!E1650,"")</f>
        <v/>
      </c>
      <c r="E1652" s="47" t="str">
        <f>IF(顧客!F1650&lt;&gt;0,顧客!F1650,"")</f>
        <v/>
      </c>
      <c r="F1652" s="49" t="str">
        <f>IF(D1652="","",SUMIF(見積D!ナンバーD,$D1652,見積D!見積数D))</f>
        <v/>
      </c>
      <c r="G1652" s="49" t="str">
        <f>IF(D1652="","",SUMIF(実績D!ナンバー13D,$D1652,実績D!見積数13D))</f>
        <v/>
      </c>
      <c r="H1652" s="51" t="str">
        <f t="shared" si="79"/>
        <v/>
      </c>
      <c r="I1652" t="str">
        <f t="shared" si="77"/>
        <v/>
      </c>
    </row>
    <row r="1653" spans="1:9" x14ac:dyDescent="0.45">
      <c r="A1653" s="45" t="str">
        <f t="shared" si="78"/>
        <v/>
      </c>
      <c r="B1653" s="46" t="str">
        <f>IF(顧客!B1651&lt;&gt;"",顧客!B1651,"")</f>
        <v/>
      </c>
      <c r="C1653" s="48" t="str">
        <f>IF(顧客!C1651&lt;&gt;0,顧客!C1651,"")</f>
        <v/>
      </c>
      <c r="D1653" s="47" t="str">
        <f>IF(顧客!E1651&lt;&gt;0,顧客!E1651,"")</f>
        <v/>
      </c>
      <c r="E1653" s="47" t="str">
        <f>IF(顧客!F1651&lt;&gt;0,顧客!F1651,"")</f>
        <v/>
      </c>
      <c r="F1653" s="49" t="str">
        <f>IF(D1653="","",SUMIF(見積D!ナンバーD,$D1653,見積D!見積数D))</f>
        <v/>
      </c>
      <c r="G1653" s="49" t="str">
        <f>IF(D1653="","",SUMIF(実績D!ナンバー13D,$D1653,実績D!見積数13D))</f>
        <v/>
      </c>
      <c r="H1653" s="51" t="str">
        <f t="shared" si="79"/>
        <v/>
      </c>
      <c r="I1653" t="str">
        <f t="shared" si="77"/>
        <v/>
      </c>
    </row>
    <row r="1654" spans="1:9" x14ac:dyDescent="0.45">
      <c r="A1654" s="45" t="str">
        <f t="shared" si="78"/>
        <v/>
      </c>
      <c r="B1654" s="46" t="str">
        <f>IF(顧客!B1652&lt;&gt;"",顧客!B1652,"")</f>
        <v/>
      </c>
      <c r="C1654" s="48" t="str">
        <f>IF(顧客!C1652&lt;&gt;0,顧客!C1652,"")</f>
        <v/>
      </c>
      <c r="D1654" s="47" t="str">
        <f>IF(顧客!E1652&lt;&gt;0,顧客!E1652,"")</f>
        <v/>
      </c>
      <c r="E1654" s="47" t="str">
        <f>IF(顧客!F1652&lt;&gt;0,顧客!F1652,"")</f>
        <v/>
      </c>
      <c r="F1654" s="49" t="str">
        <f>IF(D1654="","",SUMIF(見積D!ナンバーD,$D1654,見積D!見積数D))</f>
        <v/>
      </c>
      <c r="G1654" s="49" t="str">
        <f>IF(D1654="","",SUMIF(実績D!ナンバー13D,$D1654,実績D!見積数13D))</f>
        <v/>
      </c>
      <c r="H1654" s="51" t="str">
        <f t="shared" si="79"/>
        <v/>
      </c>
      <c r="I1654" t="str">
        <f t="shared" si="77"/>
        <v/>
      </c>
    </row>
    <row r="1655" spans="1:9" x14ac:dyDescent="0.45">
      <c r="A1655" s="45" t="str">
        <f t="shared" si="78"/>
        <v/>
      </c>
      <c r="B1655" s="46" t="str">
        <f>IF(顧客!B1653&lt;&gt;"",顧客!B1653,"")</f>
        <v/>
      </c>
      <c r="C1655" s="48" t="str">
        <f>IF(顧客!C1653&lt;&gt;0,顧客!C1653,"")</f>
        <v/>
      </c>
      <c r="D1655" s="47" t="str">
        <f>IF(顧客!E1653&lt;&gt;0,顧客!E1653,"")</f>
        <v/>
      </c>
      <c r="E1655" s="47" t="str">
        <f>IF(顧客!F1653&lt;&gt;0,顧客!F1653,"")</f>
        <v/>
      </c>
      <c r="F1655" s="49" t="str">
        <f>IF(D1655="","",SUMIF(見積D!ナンバーD,$D1655,見積D!見積数D))</f>
        <v/>
      </c>
      <c r="G1655" s="49" t="str">
        <f>IF(D1655="","",SUMIF(実績D!ナンバー13D,$D1655,実績D!見積数13D))</f>
        <v/>
      </c>
      <c r="H1655" s="51" t="str">
        <f t="shared" si="79"/>
        <v/>
      </c>
      <c r="I1655" t="str">
        <f t="shared" si="77"/>
        <v/>
      </c>
    </row>
    <row r="1656" spans="1:9" x14ac:dyDescent="0.45">
      <c r="A1656" s="45" t="str">
        <f t="shared" si="78"/>
        <v/>
      </c>
      <c r="B1656" s="46" t="str">
        <f>IF(顧客!B1654&lt;&gt;"",顧客!B1654,"")</f>
        <v/>
      </c>
      <c r="C1656" s="48" t="str">
        <f>IF(顧客!C1654&lt;&gt;0,顧客!C1654,"")</f>
        <v/>
      </c>
      <c r="D1656" s="47" t="str">
        <f>IF(顧客!E1654&lt;&gt;0,顧客!E1654,"")</f>
        <v/>
      </c>
      <c r="E1656" s="47" t="str">
        <f>IF(顧客!F1654&lt;&gt;0,顧客!F1654,"")</f>
        <v/>
      </c>
      <c r="F1656" s="49" t="str">
        <f>IF(D1656="","",SUMIF(見積D!ナンバーD,$D1656,見積D!見積数D))</f>
        <v/>
      </c>
      <c r="G1656" s="49" t="str">
        <f>IF(D1656="","",SUMIF(実績D!ナンバー13D,$D1656,実績D!見積数13D))</f>
        <v/>
      </c>
      <c r="H1656" s="51" t="str">
        <f t="shared" si="79"/>
        <v/>
      </c>
      <c r="I1656" t="str">
        <f t="shared" si="77"/>
        <v/>
      </c>
    </row>
    <row r="1657" spans="1:9" x14ac:dyDescent="0.45">
      <c r="A1657" s="45" t="str">
        <f t="shared" si="78"/>
        <v/>
      </c>
      <c r="B1657" s="46" t="str">
        <f>IF(顧客!B1655&lt;&gt;"",顧客!B1655,"")</f>
        <v/>
      </c>
      <c r="C1657" s="48" t="str">
        <f>IF(顧客!C1655&lt;&gt;0,顧客!C1655,"")</f>
        <v/>
      </c>
      <c r="D1657" s="47" t="str">
        <f>IF(顧客!E1655&lt;&gt;0,顧客!E1655,"")</f>
        <v/>
      </c>
      <c r="E1657" s="47" t="str">
        <f>IF(顧客!F1655&lt;&gt;0,顧客!F1655,"")</f>
        <v/>
      </c>
      <c r="F1657" s="49" t="str">
        <f>IF(D1657="","",SUMIF(見積D!ナンバーD,$D1657,見積D!見積数D))</f>
        <v/>
      </c>
      <c r="G1657" s="49" t="str">
        <f>IF(D1657="","",SUMIF(実績D!ナンバー13D,$D1657,実績D!見積数13D))</f>
        <v/>
      </c>
      <c r="H1657" s="51" t="str">
        <f t="shared" si="79"/>
        <v/>
      </c>
      <c r="I1657" t="str">
        <f t="shared" si="77"/>
        <v/>
      </c>
    </row>
    <row r="1658" spans="1:9" x14ac:dyDescent="0.45">
      <c r="A1658" s="45" t="str">
        <f t="shared" si="78"/>
        <v/>
      </c>
      <c r="B1658" s="46" t="str">
        <f>IF(顧客!B1656&lt;&gt;"",顧客!B1656,"")</f>
        <v/>
      </c>
      <c r="C1658" s="48" t="str">
        <f>IF(顧客!C1656&lt;&gt;0,顧客!C1656,"")</f>
        <v/>
      </c>
      <c r="D1658" s="47" t="str">
        <f>IF(顧客!E1656&lt;&gt;0,顧客!E1656,"")</f>
        <v/>
      </c>
      <c r="E1658" s="47" t="str">
        <f>IF(顧客!F1656&lt;&gt;0,顧客!F1656,"")</f>
        <v/>
      </c>
      <c r="F1658" s="49" t="str">
        <f>IF(D1658="","",SUMIF(見積D!ナンバーD,$D1658,見積D!見積数D))</f>
        <v/>
      </c>
      <c r="G1658" s="49" t="str">
        <f>IF(D1658="","",SUMIF(実績D!ナンバー13D,$D1658,実績D!見積数13D))</f>
        <v/>
      </c>
      <c r="H1658" s="51" t="str">
        <f t="shared" si="79"/>
        <v/>
      </c>
      <c r="I1658" t="str">
        <f t="shared" si="77"/>
        <v/>
      </c>
    </row>
    <row r="1659" spans="1:9" x14ac:dyDescent="0.45">
      <c r="A1659" s="45" t="str">
        <f t="shared" si="78"/>
        <v/>
      </c>
      <c r="B1659" s="46" t="str">
        <f>IF(顧客!B1657&lt;&gt;"",顧客!B1657,"")</f>
        <v/>
      </c>
      <c r="C1659" s="48" t="str">
        <f>IF(顧客!C1657&lt;&gt;0,顧客!C1657,"")</f>
        <v/>
      </c>
      <c r="D1659" s="47" t="str">
        <f>IF(顧客!E1657&lt;&gt;0,顧客!E1657,"")</f>
        <v/>
      </c>
      <c r="E1659" s="47" t="str">
        <f>IF(顧客!F1657&lt;&gt;0,顧客!F1657,"")</f>
        <v/>
      </c>
      <c r="F1659" s="49" t="str">
        <f>IF(D1659="","",SUMIF(見積D!ナンバーD,$D1659,見積D!見積数D))</f>
        <v/>
      </c>
      <c r="G1659" s="49" t="str">
        <f>IF(D1659="","",SUMIF(実績D!ナンバー13D,$D1659,実績D!見積数13D))</f>
        <v/>
      </c>
      <c r="H1659" s="51" t="str">
        <f t="shared" si="79"/>
        <v/>
      </c>
      <c r="I1659" t="str">
        <f t="shared" si="77"/>
        <v/>
      </c>
    </row>
    <row r="1660" spans="1:9" x14ac:dyDescent="0.45">
      <c r="A1660" s="45" t="str">
        <f t="shared" si="78"/>
        <v/>
      </c>
      <c r="B1660" s="46" t="str">
        <f>IF(顧客!B1658&lt;&gt;"",顧客!B1658,"")</f>
        <v/>
      </c>
      <c r="C1660" s="48" t="str">
        <f>IF(顧客!C1658&lt;&gt;0,顧客!C1658,"")</f>
        <v/>
      </c>
      <c r="D1660" s="47" t="str">
        <f>IF(顧客!E1658&lt;&gt;0,顧客!E1658,"")</f>
        <v/>
      </c>
      <c r="E1660" s="47" t="str">
        <f>IF(顧客!F1658&lt;&gt;0,顧客!F1658,"")</f>
        <v/>
      </c>
      <c r="F1660" s="49" t="str">
        <f>IF(D1660="","",SUMIF(見積D!ナンバーD,$D1660,見積D!見積数D))</f>
        <v/>
      </c>
      <c r="G1660" s="49" t="str">
        <f>IF(D1660="","",SUMIF(実績D!ナンバー13D,$D1660,実績D!見積数13D))</f>
        <v/>
      </c>
      <c r="H1660" s="51" t="str">
        <f t="shared" si="79"/>
        <v/>
      </c>
      <c r="I1660" t="str">
        <f t="shared" si="77"/>
        <v/>
      </c>
    </row>
    <row r="1661" spans="1:9" x14ac:dyDescent="0.45">
      <c r="A1661" s="45" t="str">
        <f t="shared" si="78"/>
        <v/>
      </c>
      <c r="B1661" s="46" t="str">
        <f>IF(顧客!B1659&lt;&gt;"",顧客!B1659,"")</f>
        <v/>
      </c>
      <c r="C1661" s="48" t="str">
        <f>IF(顧客!C1659&lt;&gt;0,顧客!C1659,"")</f>
        <v/>
      </c>
      <c r="D1661" s="47" t="str">
        <f>IF(顧客!E1659&lt;&gt;0,顧客!E1659,"")</f>
        <v/>
      </c>
      <c r="E1661" s="47" t="str">
        <f>IF(顧客!F1659&lt;&gt;0,顧客!F1659,"")</f>
        <v/>
      </c>
      <c r="F1661" s="49" t="str">
        <f>IF(D1661="","",SUMIF(見積D!ナンバーD,$D1661,見積D!見積数D))</f>
        <v/>
      </c>
      <c r="G1661" s="49" t="str">
        <f>IF(D1661="","",SUMIF(実績D!ナンバー13D,$D1661,実績D!見積数13D))</f>
        <v/>
      </c>
      <c r="H1661" s="51" t="str">
        <f t="shared" si="79"/>
        <v/>
      </c>
      <c r="I1661" t="str">
        <f t="shared" si="77"/>
        <v/>
      </c>
    </row>
    <row r="1662" spans="1:9" x14ac:dyDescent="0.45">
      <c r="A1662" s="45" t="str">
        <f t="shared" si="78"/>
        <v/>
      </c>
      <c r="B1662" s="46" t="str">
        <f>IF(顧客!B1660&lt;&gt;"",顧客!B1660,"")</f>
        <v/>
      </c>
      <c r="C1662" s="48" t="str">
        <f>IF(顧客!C1660&lt;&gt;0,顧客!C1660,"")</f>
        <v/>
      </c>
      <c r="D1662" s="47" t="str">
        <f>IF(顧客!E1660&lt;&gt;0,顧客!E1660,"")</f>
        <v/>
      </c>
      <c r="E1662" s="47" t="str">
        <f>IF(顧客!F1660&lt;&gt;0,顧客!F1660,"")</f>
        <v/>
      </c>
      <c r="F1662" s="49" t="str">
        <f>IF(D1662="","",SUMIF(見積D!ナンバーD,$D1662,見積D!見積数D))</f>
        <v/>
      </c>
      <c r="G1662" s="49" t="str">
        <f>IF(D1662="","",SUMIF(実績D!ナンバー13D,$D1662,実績D!見積数13D))</f>
        <v/>
      </c>
      <c r="H1662" s="51" t="str">
        <f t="shared" si="79"/>
        <v/>
      </c>
      <c r="I1662" t="str">
        <f t="shared" si="77"/>
        <v/>
      </c>
    </row>
    <row r="1663" spans="1:9" x14ac:dyDescent="0.45">
      <c r="A1663" s="45" t="str">
        <f t="shared" si="78"/>
        <v/>
      </c>
      <c r="B1663" s="46" t="str">
        <f>IF(顧客!B1661&lt;&gt;"",顧客!B1661,"")</f>
        <v/>
      </c>
      <c r="C1663" s="48" t="str">
        <f>IF(顧客!C1661&lt;&gt;0,顧客!C1661,"")</f>
        <v/>
      </c>
      <c r="D1663" s="47" t="str">
        <f>IF(顧客!E1661&lt;&gt;0,顧客!E1661,"")</f>
        <v/>
      </c>
      <c r="E1663" s="47" t="str">
        <f>IF(顧客!F1661&lt;&gt;0,顧客!F1661,"")</f>
        <v/>
      </c>
      <c r="F1663" s="49" t="str">
        <f>IF(D1663="","",SUMIF(見積D!ナンバーD,$D1663,見積D!見積数D))</f>
        <v/>
      </c>
      <c r="G1663" s="49" t="str">
        <f>IF(D1663="","",SUMIF(実績D!ナンバー13D,$D1663,実績D!見積数13D))</f>
        <v/>
      </c>
      <c r="H1663" s="51" t="str">
        <f t="shared" si="79"/>
        <v/>
      </c>
      <c r="I1663" t="str">
        <f t="shared" si="77"/>
        <v/>
      </c>
    </row>
    <row r="1664" spans="1:9" x14ac:dyDescent="0.45">
      <c r="A1664" s="45" t="str">
        <f t="shared" si="78"/>
        <v/>
      </c>
      <c r="B1664" s="46" t="str">
        <f>IF(顧客!B1662&lt;&gt;"",顧客!B1662,"")</f>
        <v/>
      </c>
      <c r="C1664" s="48" t="str">
        <f>IF(顧客!C1662&lt;&gt;0,顧客!C1662,"")</f>
        <v/>
      </c>
      <c r="D1664" s="47" t="str">
        <f>IF(顧客!E1662&lt;&gt;0,顧客!E1662,"")</f>
        <v/>
      </c>
      <c r="E1664" s="47" t="str">
        <f>IF(顧客!F1662&lt;&gt;0,顧客!F1662,"")</f>
        <v/>
      </c>
      <c r="F1664" s="49" t="str">
        <f>IF(D1664="","",SUMIF(見積D!ナンバーD,$D1664,見積D!見積数D))</f>
        <v/>
      </c>
      <c r="G1664" s="49" t="str">
        <f>IF(D1664="","",SUMIF(実績D!ナンバー13D,$D1664,実績D!見積数13D))</f>
        <v/>
      </c>
      <c r="H1664" s="51" t="str">
        <f t="shared" si="79"/>
        <v/>
      </c>
      <c r="I1664" t="str">
        <f t="shared" si="77"/>
        <v/>
      </c>
    </row>
    <row r="1665" spans="1:9" x14ac:dyDescent="0.45">
      <c r="A1665" s="45" t="str">
        <f t="shared" si="78"/>
        <v/>
      </c>
      <c r="B1665" s="46" t="str">
        <f>IF(顧客!B1663&lt;&gt;"",顧客!B1663,"")</f>
        <v/>
      </c>
      <c r="C1665" s="48" t="str">
        <f>IF(顧客!C1663&lt;&gt;0,顧客!C1663,"")</f>
        <v/>
      </c>
      <c r="D1665" s="47" t="str">
        <f>IF(顧客!E1663&lt;&gt;0,顧客!E1663,"")</f>
        <v/>
      </c>
      <c r="E1665" s="47" t="str">
        <f>IF(顧客!F1663&lt;&gt;0,顧客!F1663,"")</f>
        <v/>
      </c>
      <c r="F1665" s="49" t="str">
        <f>IF(D1665="","",SUMIF(見積D!ナンバーD,$D1665,見積D!見積数D))</f>
        <v/>
      </c>
      <c r="G1665" s="49" t="str">
        <f>IF(D1665="","",SUMIF(実績D!ナンバー13D,$D1665,実績D!見積数13D))</f>
        <v/>
      </c>
      <c r="H1665" s="51" t="str">
        <f t="shared" si="79"/>
        <v/>
      </c>
      <c r="I1665" t="str">
        <f t="shared" si="77"/>
        <v/>
      </c>
    </row>
    <row r="1666" spans="1:9" x14ac:dyDescent="0.45">
      <c r="A1666" s="45" t="str">
        <f t="shared" si="78"/>
        <v/>
      </c>
      <c r="B1666" s="46" t="str">
        <f>IF(顧客!B1664&lt;&gt;"",顧客!B1664,"")</f>
        <v/>
      </c>
      <c r="C1666" s="48" t="str">
        <f>IF(顧客!C1664&lt;&gt;0,顧客!C1664,"")</f>
        <v/>
      </c>
      <c r="D1666" s="47" t="str">
        <f>IF(顧客!E1664&lt;&gt;0,顧客!E1664,"")</f>
        <v/>
      </c>
      <c r="E1666" s="47" t="str">
        <f>IF(顧客!F1664&lt;&gt;0,顧客!F1664,"")</f>
        <v/>
      </c>
      <c r="F1666" s="49" t="str">
        <f>IF(D1666="","",SUMIF(見積D!ナンバーD,$D1666,見積D!見積数D))</f>
        <v/>
      </c>
      <c r="G1666" s="49" t="str">
        <f>IF(D1666="","",SUMIF(実績D!ナンバー13D,$D1666,実績D!見積数13D))</f>
        <v/>
      </c>
      <c r="H1666" s="51" t="str">
        <f t="shared" si="79"/>
        <v/>
      </c>
      <c r="I1666" t="str">
        <f t="shared" si="77"/>
        <v/>
      </c>
    </row>
    <row r="1667" spans="1:9" x14ac:dyDescent="0.45">
      <c r="A1667" s="45" t="str">
        <f t="shared" si="78"/>
        <v/>
      </c>
      <c r="B1667" s="46" t="str">
        <f>IF(顧客!B1665&lt;&gt;"",顧客!B1665,"")</f>
        <v/>
      </c>
      <c r="C1667" s="48" t="str">
        <f>IF(顧客!C1665&lt;&gt;0,顧客!C1665,"")</f>
        <v/>
      </c>
      <c r="D1667" s="47" t="str">
        <f>IF(顧客!E1665&lt;&gt;0,顧客!E1665,"")</f>
        <v/>
      </c>
      <c r="E1667" s="47" t="str">
        <f>IF(顧客!F1665&lt;&gt;0,顧客!F1665,"")</f>
        <v/>
      </c>
      <c r="F1667" s="49" t="str">
        <f>IF(D1667="","",SUMIF(見積D!ナンバーD,$D1667,見積D!見積数D))</f>
        <v/>
      </c>
      <c r="G1667" s="49" t="str">
        <f>IF(D1667="","",SUMIF(実績D!ナンバー13D,$D1667,実績D!見積数13D))</f>
        <v/>
      </c>
      <c r="H1667" s="51" t="str">
        <f t="shared" si="79"/>
        <v/>
      </c>
      <c r="I1667" t="str">
        <f t="shared" si="77"/>
        <v/>
      </c>
    </row>
    <row r="1668" spans="1:9" x14ac:dyDescent="0.45">
      <c r="A1668" s="45" t="str">
        <f t="shared" si="78"/>
        <v/>
      </c>
      <c r="B1668" s="46" t="str">
        <f>IF(顧客!B1666&lt;&gt;"",顧客!B1666,"")</f>
        <v/>
      </c>
      <c r="C1668" s="48" t="str">
        <f>IF(顧客!C1666&lt;&gt;0,顧客!C1666,"")</f>
        <v/>
      </c>
      <c r="D1668" s="47" t="str">
        <f>IF(顧客!E1666&lt;&gt;0,顧客!E1666,"")</f>
        <v/>
      </c>
      <c r="E1668" s="47" t="str">
        <f>IF(顧客!F1666&lt;&gt;0,顧客!F1666,"")</f>
        <v/>
      </c>
      <c r="F1668" s="49" t="str">
        <f>IF(D1668="","",SUMIF(見積D!ナンバーD,$D1668,見積D!見積数D))</f>
        <v/>
      </c>
      <c r="G1668" s="49" t="str">
        <f>IF(D1668="","",SUMIF(実績D!ナンバー13D,$D1668,実績D!見積数13D))</f>
        <v/>
      </c>
      <c r="H1668" s="51" t="str">
        <f t="shared" si="79"/>
        <v/>
      </c>
      <c r="I1668" t="str">
        <f t="shared" si="77"/>
        <v/>
      </c>
    </row>
    <row r="1669" spans="1:9" x14ac:dyDescent="0.45">
      <c r="A1669" s="45" t="str">
        <f t="shared" si="78"/>
        <v/>
      </c>
      <c r="B1669" s="46" t="str">
        <f>IF(顧客!B1667&lt;&gt;"",顧客!B1667,"")</f>
        <v/>
      </c>
      <c r="C1669" s="48" t="str">
        <f>IF(顧客!C1667&lt;&gt;0,顧客!C1667,"")</f>
        <v/>
      </c>
      <c r="D1669" s="47" t="str">
        <f>IF(顧客!E1667&lt;&gt;0,顧客!E1667,"")</f>
        <v/>
      </c>
      <c r="E1669" s="47" t="str">
        <f>IF(顧客!F1667&lt;&gt;0,顧客!F1667,"")</f>
        <v/>
      </c>
      <c r="F1669" s="49" t="str">
        <f>IF(D1669="","",SUMIF(見積D!ナンバーD,$D1669,見積D!見積数D))</f>
        <v/>
      </c>
      <c r="G1669" s="49" t="str">
        <f>IF(D1669="","",SUMIF(実績D!ナンバー13D,$D1669,実績D!見積数13D))</f>
        <v/>
      </c>
      <c r="H1669" s="51" t="str">
        <f t="shared" si="79"/>
        <v/>
      </c>
      <c r="I1669" t="str">
        <f t="shared" ref="I1669:I1732" si="80">IF(G1669="","",IF(G1669&gt;=12,"sa",IF(G1669&gt;=6,"aa",IF(G1669&gt;=2,"ba",IF(G1669=1,"ca","")))))</f>
        <v/>
      </c>
    </row>
    <row r="1670" spans="1:9" x14ac:dyDescent="0.45">
      <c r="A1670" s="45" t="str">
        <f t="shared" si="78"/>
        <v/>
      </c>
      <c r="B1670" s="46" t="str">
        <f>IF(顧客!B1668&lt;&gt;"",顧客!B1668,"")</f>
        <v/>
      </c>
      <c r="C1670" s="48" t="str">
        <f>IF(顧客!C1668&lt;&gt;0,顧客!C1668,"")</f>
        <v/>
      </c>
      <c r="D1670" s="47" t="str">
        <f>IF(顧客!E1668&lt;&gt;0,顧客!E1668,"")</f>
        <v/>
      </c>
      <c r="E1670" s="47" t="str">
        <f>IF(顧客!F1668&lt;&gt;0,顧客!F1668,"")</f>
        <v/>
      </c>
      <c r="F1670" s="49" t="str">
        <f>IF(D1670="","",SUMIF(見積D!ナンバーD,$D1670,見積D!見積数D))</f>
        <v/>
      </c>
      <c r="G1670" s="49" t="str">
        <f>IF(D1670="","",SUMIF(実績D!ナンバー13D,$D1670,実績D!見積数13D))</f>
        <v/>
      </c>
      <c r="H1670" s="51" t="str">
        <f t="shared" si="79"/>
        <v/>
      </c>
      <c r="I1670" t="str">
        <f t="shared" si="80"/>
        <v/>
      </c>
    </row>
    <row r="1671" spans="1:9" x14ac:dyDescent="0.45">
      <c r="A1671" s="45" t="str">
        <f t="shared" si="78"/>
        <v/>
      </c>
      <c r="B1671" s="46" t="str">
        <f>IF(顧客!B1669&lt;&gt;"",顧客!B1669,"")</f>
        <v/>
      </c>
      <c r="C1671" s="48" t="str">
        <f>IF(顧客!C1669&lt;&gt;0,顧客!C1669,"")</f>
        <v/>
      </c>
      <c r="D1671" s="47" t="str">
        <f>IF(顧客!E1669&lt;&gt;0,顧客!E1669,"")</f>
        <v/>
      </c>
      <c r="E1671" s="47" t="str">
        <f>IF(顧客!F1669&lt;&gt;0,顧客!F1669,"")</f>
        <v/>
      </c>
      <c r="F1671" s="49" t="str">
        <f>IF(D1671="","",SUMIF(見積D!ナンバーD,$D1671,見積D!見積数D))</f>
        <v/>
      </c>
      <c r="G1671" s="49" t="str">
        <f>IF(D1671="","",SUMIF(実績D!ナンバー13D,$D1671,実績D!見積数13D))</f>
        <v/>
      </c>
      <c r="H1671" s="51" t="str">
        <f t="shared" si="79"/>
        <v/>
      </c>
      <c r="I1671" t="str">
        <f t="shared" si="80"/>
        <v/>
      </c>
    </row>
    <row r="1672" spans="1:9" x14ac:dyDescent="0.45">
      <c r="A1672" s="45" t="str">
        <f t="shared" si="78"/>
        <v/>
      </c>
      <c r="B1672" s="46" t="str">
        <f>IF(顧客!B1670&lt;&gt;"",顧客!B1670,"")</f>
        <v/>
      </c>
      <c r="C1672" s="48" t="str">
        <f>IF(顧客!C1670&lt;&gt;0,顧客!C1670,"")</f>
        <v/>
      </c>
      <c r="D1672" s="47" t="str">
        <f>IF(顧客!E1670&lt;&gt;0,顧客!E1670,"")</f>
        <v/>
      </c>
      <c r="E1672" s="47" t="str">
        <f>IF(顧客!F1670&lt;&gt;0,顧客!F1670,"")</f>
        <v/>
      </c>
      <c r="F1672" s="49" t="str">
        <f>IF(D1672="","",SUMIF(見積D!ナンバーD,$D1672,見積D!見積数D))</f>
        <v/>
      </c>
      <c r="G1672" s="49" t="str">
        <f>IF(D1672="","",SUMIF(実績D!ナンバー13D,$D1672,実績D!見積数13D))</f>
        <v/>
      </c>
      <c r="H1672" s="51" t="str">
        <f t="shared" si="79"/>
        <v/>
      </c>
      <c r="I1672" t="str">
        <f t="shared" si="80"/>
        <v/>
      </c>
    </row>
    <row r="1673" spans="1:9" x14ac:dyDescent="0.45">
      <c r="A1673" s="45" t="str">
        <f t="shared" si="78"/>
        <v/>
      </c>
      <c r="B1673" s="46" t="str">
        <f>IF(顧客!B1671&lt;&gt;"",顧客!B1671,"")</f>
        <v/>
      </c>
      <c r="C1673" s="48" t="str">
        <f>IF(顧客!C1671&lt;&gt;0,顧客!C1671,"")</f>
        <v/>
      </c>
      <c r="D1673" s="47" t="str">
        <f>IF(顧客!E1671&lt;&gt;0,顧客!E1671,"")</f>
        <v/>
      </c>
      <c r="E1673" s="47" t="str">
        <f>IF(顧客!F1671&lt;&gt;0,顧客!F1671,"")</f>
        <v/>
      </c>
      <c r="F1673" s="49" t="str">
        <f>IF(D1673="","",SUMIF(見積D!ナンバーD,$D1673,見積D!見積数D))</f>
        <v/>
      </c>
      <c r="G1673" s="49" t="str">
        <f>IF(D1673="","",SUMIF(実績D!ナンバー13D,$D1673,実績D!見積数13D))</f>
        <v/>
      </c>
      <c r="H1673" s="51" t="str">
        <f t="shared" si="79"/>
        <v/>
      </c>
      <c r="I1673" t="str">
        <f t="shared" si="80"/>
        <v/>
      </c>
    </row>
    <row r="1674" spans="1:9" x14ac:dyDescent="0.45">
      <c r="A1674" s="45" t="str">
        <f t="shared" si="78"/>
        <v/>
      </c>
      <c r="B1674" s="46" t="str">
        <f>IF(顧客!B1672&lt;&gt;"",顧客!B1672,"")</f>
        <v/>
      </c>
      <c r="C1674" s="48" t="str">
        <f>IF(顧客!C1672&lt;&gt;0,顧客!C1672,"")</f>
        <v/>
      </c>
      <c r="D1674" s="47" t="str">
        <f>IF(顧客!E1672&lt;&gt;0,顧客!E1672,"")</f>
        <v/>
      </c>
      <c r="E1674" s="47" t="str">
        <f>IF(顧客!F1672&lt;&gt;0,顧客!F1672,"")</f>
        <v/>
      </c>
      <c r="F1674" s="49" t="str">
        <f>IF(D1674="","",SUMIF(見積D!ナンバーD,$D1674,見積D!見積数D))</f>
        <v/>
      </c>
      <c r="G1674" s="49" t="str">
        <f>IF(D1674="","",SUMIF(実績D!ナンバー13D,$D1674,実績D!見積数13D))</f>
        <v/>
      </c>
      <c r="H1674" s="51" t="str">
        <f t="shared" si="79"/>
        <v/>
      </c>
      <c r="I1674" t="str">
        <f t="shared" si="80"/>
        <v/>
      </c>
    </row>
    <row r="1675" spans="1:9" x14ac:dyDescent="0.45">
      <c r="A1675" s="45" t="str">
        <f t="shared" si="78"/>
        <v/>
      </c>
      <c r="B1675" s="46" t="str">
        <f>IF(顧客!B1673&lt;&gt;"",顧客!B1673,"")</f>
        <v/>
      </c>
      <c r="C1675" s="48" t="str">
        <f>IF(顧客!C1673&lt;&gt;0,顧客!C1673,"")</f>
        <v/>
      </c>
      <c r="D1675" s="47" t="str">
        <f>IF(顧客!E1673&lt;&gt;0,顧客!E1673,"")</f>
        <v/>
      </c>
      <c r="E1675" s="47" t="str">
        <f>IF(顧客!F1673&lt;&gt;0,顧客!F1673,"")</f>
        <v/>
      </c>
      <c r="F1675" s="49" t="str">
        <f>IF(D1675="","",SUMIF(見積D!ナンバーD,$D1675,見積D!見積数D))</f>
        <v/>
      </c>
      <c r="G1675" s="49" t="str">
        <f>IF(D1675="","",SUMIF(実績D!ナンバー13D,$D1675,実績D!見積数13D))</f>
        <v/>
      </c>
      <c r="H1675" s="51" t="str">
        <f t="shared" si="79"/>
        <v/>
      </c>
      <c r="I1675" t="str">
        <f t="shared" si="80"/>
        <v/>
      </c>
    </row>
    <row r="1676" spans="1:9" x14ac:dyDescent="0.45">
      <c r="A1676" s="45" t="str">
        <f t="shared" si="78"/>
        <v/>
      </c>
      <c r="B1676" s="46" t="str">
        <f>IF(顧客!B1674&lt;&gt;"",顧客!B1674,"")</f>
        <v/>
      </c>
      <c r="C1676" s="48" t="str">
        <f>IF(顧客!C1674&lt;&gt;0,顧客!C1674,"")</f>
        <v/>
      </c>
      <c r="D1676" s="47" t="str">
        <f>IF(顧客!E1674&lt;&gt;0,顧客!E1674,"")</f>
        <v/>
      </c>
      <c r="E1676" s="47" t="str">
        <f>IF(顧客!F1674&lt;&gt;0,顧客!F1674,"")</f>
        <v/>
      </c>
      <c r="F1676" s="49" t="str">
        <f>IF(D1676="","",SUMIF(見積D!ナンバーD,$D1676,見積D!見積数D))</f>
        <v/>
      </c>
      <c r="G1676" s="49" t="str">
        <f>IF(D1676="","",SUMIF(実績D!ナンバー13D,$D1676,実績D!見積数13D))</f>
        <v/>
      </c>
      <c r="H1676" s="51" t="str">
        <f t="shared" si="79"/>
        <v/>
      </c>
      <c r="I1676" t="str">
        <f t="shared" si="80"/>
        <v/>
      </c>
    </row>
    <row r="1677" spans="1:9" x14ac:dyDescent="0.45">
      <c r="A1677" s="45" t="str">
        <f t="shared" si="78"/>
        <v/>
      </c>
      <c r="B1677" s="46" t="str">
        <f>IF(顧客!B1675&lt;&gt;"",顧客!B1675,"")</f>
        <v/>
      </c>
      <c r="C1677" s="48" t="str">
        <f>IF(顧客!C1675&lt;&gt;0,顧客!C1675,"")</f>
        <v/>
      </c>
      <c r="D1677" s="47" t="str">
        <f>IF(顧客!E1675&lt;&gt;0,顧客!E1675,"")</f>
        <v/>
      </c>
      <c r="E1677" s="47" t="str">
        <f>IF(顧客!F1675&lt;&gt;0,顧客!F1675,"")</f>
        <v/>
      </c>
      <c r="F1677" s="49" t="str">
        <f>IF(D1677="","",SUMIF(見積D!ナンバーD,$D1677,見積D!見積数D))</f>
        <v/>
      </c>
      <c r="G1677" s="49" t="str">
        <f>IF(D1677="","",SUMIF(実績D!ナンバー13D,$D1677,実績D!見積数13D))</f>
        <v/>
      </c>
      <c r="H1677" s="51" t="str">
        <f t="shared" si="79"/>
        <v/>
      </c>
      <c r="I1677" t="str">
        <f t="shared" si="80"/>
        <v/>
      </c>
    </row>
    <row r="1678" spans="1:9" x14ac:dyDescent="0.45">
      <c r="A1678" s="45" t="str">
        <f t="shared" si="78"/>
        <v/>
      </c>
      <c r="B1678" s="46" t="str">
        <f>IF(顧客!B1676&lt;&gt;"",顧客!B1676,"")</f>
        <v/>
      </c>
      <c r="C1678" s="48" t="str">
        <f>IF(顧客!C1676&lt;&gt;0,顧客!C1676,"")</f>
        <v/>
      </c>
      <c r="D1678" s="47" t="str">
        <f>IF(顧客!E1676&lt;&gt;0,顧客!E1676,"")</f>
        <v/>
      </c>
      <c r="E1678" s="47" t="str">
        <f>IF(顧客!F1676&lt;&gt;0,顧客!F1676,"")</f>
        <v/>
      </c>
      <c r="F1678" s="49" t="str">
        <f>IF(D1678="","",SUMIF(見積D!ナンバーD,$D1678,見積D!見積数D))</f>
        <v/>
      </c>
      <c r="G1678" s="49" t="str">
        <f>IF(D1678="","",SUMIF(実績D!ナンバー13D,$D1678,実績D!見積数13D))</f>
        <v/>
      </c>
      <c r="H1678" s="51" t="str">
        <f t="shared" si="79"/>
        <v/>
      </c>
      <c r="I1678" t="str">
        <f t="shared" si="80"/>
        <v/>
      </c>
    </row>
    <row r="1679" spans="1:9" x14ac:dyDescent="0.45">
      <c r="A1679" s="45" t="str">
        <f t="shared" si="78"/>
        <v/>
      </c>
      <c r="B1679" s="46" t="str">
        <f>IF(顧客!B1677&lt;&gt;"",顧客!B1677,"")</f>
        <v/>
      </c>
      <c r="C1679" s="48" t="str">
        <f>IF(顧客!C1677&lt;&gt;0,顧客!C1677,"")</f>
        <v/>
      </c>
      <c r="D1679" s="47" t="str">
        <f>IF(顧客!E1677&lt;&gt;0,顧客!E1677,"")</f>
        <v/>
      </c>
      <c r="E1679" s="47" t="str">
        <f>IF(顧客!F1677&lt;&gt;0,顧客!F1677,"")</f>
        <v/>
      </c>
      <c r="F1679" s="49" t="str">
        <f>IF(D1679="","",SUMIF(見積D!ナンバーD,$D1679,見積D!見積数D))</f>
        <v/>
      </c>
      <c r="G1679" s="49" t="str">
        <f>IF(D1679="","",SUMIF(実績D!ナンバー13D,$D1679,実績D!見積数13D))</f>
        <v/>
      </c>
      <c r="H1679" s="51" t="str">
        <f t="shared" si="79"/>
        <v/>
      </c>
      <c r="I1679" t="str">
        <f t="shared" si="80"/>
        <v/>
      </c>
    </row>
    <row r="1680" spans="1:9" x14ac:dyDescent="0.45">
      <c r="A1680" s="45" t="str">
        <f t="shared" si="78"/>
        <v/>
      </c>
      <c r="B1680" s="46" t="str">
        <f>IF(顧客!B1678&lt;&gt;"",顧客!B1678,"")</f>
        <v/>
      </c>
      <c r="C1680" s="48" t="str">
        <f>IF(顧客!C1678&lt;&gt;0,顧客!C1678,"")</f>
        <v/>
      </c>
      <c r="D1680" s="47" t="str">
        <f>IF(顧客!E1678&lt;&gt;0,顧客!E1678,"")</f>
        <v/>
      </c>
      <c r="E1680" s="47" t="str">
        <f>IF(顧客!F1678&lt;&gt;0,顧客!F1678,"")</f>
        <v/>
      </c>
      <c r="F1680" s="49" t="str">
        <f>IF(D1680="","",SUMIF(見積D!ナンバーD,$D1680,見積D!見積数D))</f>
        <v/>
      </c>
      <c r="G1680" s="49" t="str">
        <f>IF(D1680="","",SUMIF(実績D!ナンバー13D,$D1680,実績D!見積数13D))</f>
        <v/>
      </c>
      <c r="H1680" s="51" t="str">
        <f t="shared" si="79"/>
        <v/>
      </c>
      <c r="I1680" t="str">
        <f t="shared" si="80"/>
        <v/>
      </c>
    </row>
    <row r="1681" spans="1:9" x14ac:dyDescent="0.45">
      <c r="A1681" s="45" t="str">
        <f t="shared" si="78"/>
        <v/>
      </c>
      <c r="B1681" s="46" t="str">
        <f>IF(顧客!B1679&lt;&gt;"",顧客!B1679,"")</f>
        <v/>
      </c>
      <c r="C1681" s="48" t="str">
        <f>IF(顧客!C1679&lt;&gt;0,顧客!C1679,"")</f>
        <v/>
      </c>
      <c r="D1681" s="47" t="str">
        <f>IF(顧客!E1679&lt;&gt;0,顧客!E1679,"")</f>
        <v/>
      </c>
      <c r="E1681" s="47" t="str">
        <f>IF(顧客!F1679&lt;&gt;0,顧客!F1679,"")</f>
        <v/>
      </c>
      <c r="F1681" s="49" t="str">
        <f>IF(D1681="","",SUMIF(見積D!ナンバーD,$D1681,見積D!見積数D))</f>
        <v/>
      </c>
      <c r="G1681" s="49" t="str">
        <f>IF(D1681="","",SUMIF(実績D!ナンバー13D,$D1681,実績D!見積数13D))</f>
        <v/>
      </c>
      <c r="H1681" s="51" t="str">
        <f t="shared" si="79"/>
        <v/>
      </c>
      <c r="I1681" t="str">
        <f t="shared" si="80"/>
        <v/>
      </c>
    </row>
    <row r="1682" spans="1:9" x14ac:dyDescent="0.45">
      <c r="A1682" s="45" t="str">
        <f t="shared" si="78"/>
        <v/>
      </c>
      <c r="B1682" s="46" t="str">
        <f>IF(顧客!B1680&lt;&gt;"",顧客!B1680,"")</f>
        <v/>
      </c>
      <c r="C1682" s="48" t="str">
        <f>IF(顧客!C1680&lt;&gt;0,顧客!C1680,"")</f>
        <v/>
      </c>
      <c r="D1682" s="47" t="str">
        <f>IF(顧客!E1680&lt;&gt;0,顧客!E1680,"")</f>
        <v/>
      </c>
      <c r="E1682" s="47" t="str">
        <f>IF(顧客!F1680&lt;&gt;0,顧客!F1680,"")</f>
        <v/>
      </c>
      <c r="F1682" s="49" t="str">
        <f>IF(D1682="","",SUMIF(見積D!ナンバーD,$D1682,見積D!見積数D))</f>
        <v/>
      </c>
      <c r="G1682" s="49" t="str">
        <f>IF(D1682="","",SUMIF(実績D!ナンバー13D,$D1682,実績D!見積数13D))</f>
        <v/>
      </c>
      <c r="H1682" s="51" t="str">
        <f t="shared" si="79"/>
        <v/>
      </c>
      <c r="I1682" t="str">
        <f t="shared" si="80"/>
        <v/>
      </c>
    </row>
    <row r="1683" spans="1:9" x14ac:dyDescent="0.45">
      <c r="A1683" s="45" t="str">
        <f t="shared" si="78"/>
        <v/>
      </c>
      <c r="B1683" s="46" t="str">
        <f>IF(顧客!B1681&lt;&gt;"",顧客!B1681,"")</f>
        <v/>
      </c>
      <c r="C1683" s="48" t="str">
        <f>IF(顧客!C1681&lt;&gt;0,顧客!C1681,"")</f>
        <v/>
      </c>
      <c r="D1683" s="47" t="str">
        <f>IF(顧客!E1681&lt;&gt;0,顧客!E1681,"")</f>
        <v/>
      </c>
      <c r="E1683" s="47" t="str">
        <f>IF(顧客!F1681&lt;&gt;0,顧客!F1681,"")</f>
        <v/>
      </c>
      <c r="F1683" s="49" t="str">
        <f>IF(D1683="","",SUMIF(見積D!ナンバーD,$D1683,見積D!見積数D))</f>
        <v/>
      </c>
      <c r="G1683" s="49" t="str">
        <f>IF(D1683="","",SUMIF(実績D!ナンバー13D,$D1683,実績D!見積数13D))</f>
        <v/>
      </c>
      <c r="H1683" s="51" t="str">
        <f t="shared" si="79"/>
        <v/>
      </c>
      <c r="I1683" t="str">
        <f t="shared" si="80"/>
        <v/>
      </c>
    </row>
    <row r="1684" spans="1:9" x14ac:dyDescent="0.45">
      <c r="A1684" s="45" t="str">
        <f t="shared" si="78"/>
        <v/>
      </c>
      <c r="B1684" s="46" t="str">
        <f>IF(顧客!B1682&lt;&gt;"",顧客!B1682,"")</f>
        <v/>
      </c>
      <c r="C1684" s="48" t="str">
        <f>IF(顧客!C1682&lt;&gt;0,顧客!C1682,"")</f>
        <v/>
      </c>
      <c r="D1684" s="47" t="str">
        <f>IF(顧客!E1682&lt;&gt;0,顧客!E1682,"")</f>
        <v/>
      </c>
      <c r="E1684" s="47" t="str">
        <f>IF(顧客!F1682&lt;&gt;0,顧客!F1682,"")</f>
        <v/>
      </c>
      <c r="F1684" s="49" t="str">
        <f>IF(D1684="","",SUMIF(見積D!ナンバーD,$D1684,見積D!見積数D))</f>
        <v/>
      </c>
      <c r="G1684" s="49" t="str">
        <f>IF(D1684="","",SUMIF(実績D!ナンバー13D,$D1684,実績D!見積数13D))</f>
        <v/>
      </c>
      <c r="H1684" s="51" t="str">
        <f t="shared" si="79"/>
        <v/>
      </c>
      <c r="I1684" t="str">
        <f t="shared" si="80"/>
        <v/>
      </c>
    </row>
    <row r="1685" spans="1:9" x14ac:dyDescent="0.45">
      <c r="A1685" s="45" t="str">
        <f t="shared" si="78"/>
        <v/>
      </c>
      <c r="B1685" s="46" t="str">
        <f>IF(顧客!B1683&lt;&gt;"",顧客!B1683,"")</f>
        <v/>
      </c>
      <c r="C1685" s="48" t="str">
        <f>IF(顧客!C1683&lt;&gt;0,顧客!C1683,"")</f>
        <v/>
      </c>
      <c r="D1685" s="47" t="str">
        <f>IF(顧客!E1683&lt;&gt;0,顧客!E1683,"")</f>
        <v/>
      </c>
      <c r="E1685" s="47" t="str">
        <f>IF(顧客!F1683&lt;&gt;0,顧客!F1683,"")</f>
        <v/>
      </c>
      <c r="F1685" s="49" t="str">
        <f>IF(D1685="","",SUMIF(見積D!ナンバーD,$D1685,見積D!見積数D))</f>
        <v/>
      </c>
      <c r="G1685" s="49" t="str">
        <f>IF(D1685="","",SUMIF(実績D!ナンバー13D,$D1685,実績D!見積数13D))</f>
        <v/>
      </c>
      <c r="H1685" s="51" t="str">
        <f t="shared" si="79"/>
        <v/>
      </c>
      <c r="I1685" t="str">
        <f t="shared" si="80"/>
        <v/>
      </c>
    </row>
    <row r="1686" spans="1:9" x14ac:dyDescent="0.45">
      <c r="A1686" s="45" t="str">
        <f t="shared" si="78"/>
        <v/>
      </c>
      <c r="B1686" s="46" t="str">
        <f>IF(顧客!B1684&lt;&gt;"",顧客!B1684,"")</f>
        <v/>
      </c>
      <c r="C1686" s="48" t="str">
        <f>IF(顧客!C1684&lt;&gt;0,顧客!C1684,"")</f>
        <v/>
      </c>
      <c r="D1686" s="47" t="str">
        <f>IF(顧客!E1684&lt;&gt;0,顧客!E1684,"")</f>
        <v/>
      </c>
      <c r="E1686" s="47" t="str">
        <f>IF(顧客!F1684&lt;&gt;0,顧客!F1684,"")</f>
        <v/>
      </c>
      <c r="F1686" s="49" t="str">
        <f>IF(D1686="","",SUMIF(見積D!ナンバーD,$D1686,見積D!見積数D))</f>
        <v/>
      </c>
      <c r="G1686" s="49" t="str">
        <f>IF(D1686="","",SUMIF(実績D!ナンバー13D,$D1686,実績D!見積数13D))</f>
        <v/>
      </c>
      <c r="H1686" s="51" t="str">
        <f t="shared" si="79"/>
        <v/>
      </c>
      <c r="I1686" t="str">
        <f t="shared" si="80"/>
        <v/>
      </c>
    </row>
    <row r="1687" spans="1:9" x14ac:dyDescent="0.45">
      <c r="A1687" s="45" t="str">
        <f t="shared" si="78"/>
        <v/>
      </c>
      <c r="B1687" s="46" t="str">
        <f>IF(顧客!B1685&lt;&gt;"",顧客!B1685,"")</f>
        <v/>
      </c>
      <c r="C1687" s="48" t="str">
        <f>IF(顧客!C1685&lt;&gt;0,顧客!C1685,"")</f>
        <v/>
      </c>
      <c r="D1687" s="47" t="str">
        <f>IF(顧客!E1685&lt;&gt;0,顧客!E1685,"")</f>
        <v/>
      </c>
      <c r="E1687" s="47" t="str">
        <f>IF(顧客!F1685&lt;&gt;0,顧客!F1685,"")</f>
        <v/>
      </c>
      <c r="F1687" s="49" t="str">
        <f>IF(D1687="","",SUMIF(見積D!ナンバーD,$D1687,見積D!見積数D))</f>
        <v/>
      </c>
      <c r="G1687" s="49" t="str">
        <f>IF(D1687="","",SUMIF(実績D!ナンバー13D,$D1687,実績D!見積数13D))</f>
        <v/>
      </c>
      <c r="H1687" s="51" t="str">
        <f t="shared" si="79"/>
        <v/>
      </c>
      <c r="I1687" t="str">
        <f t="shared" si="80"/>
        <v/>
      </c>
    </row>
    <row r="1688" spans="1:9" x14ac:dyDescent="0.45">
      <c r="A1688" s="45" t="str">
        <f t="shared" si="78"/>
        <v/>
      </c>
      <c r="B1688" s="46" t="str">
        <f>IF(顧客!B1686&lt;&gt;"",顧客!B1686,"")</f>
        <v/>
      </c>
      <c r="C1688" s="48" t="str">
        <f>IF(顧客!C1686&lt;&gt;0,顧客!C1686,"")</f>
        <v/>
      </c>
      <c r="D1688" s="47" t="str">
        <f>IF(顧客!E1686&lt;&gt;0,顧客!E1686,"")</f>
        <v/>
      </c>
      <c r="E1688" s="47" t="str">
        <f>IF(顧客!F1686&lt;&gt;0,顧客!F1686,"")</f>
        <v/>
      </c>
      <c r="F1688" s="49" t="str">
        <f>IF(D1688="","",SUMIF(見積D!ナンバーD,$D1688,見積D!見積数D))</f>
        <v/>
      </c>
      <c r="G1688" s="49" t="str">
        <f>IF(D1688="","",SUMIF(実績D!ナンバー13D,$D1688,実績D!見積数13D))</f>
        <v/>
      </c>
      <c r="H1688" s="51" t="str">
        <f t="shared" si="79"/>
        <v/>
      </c>
      <c r="I1688" t="str">
        <f t="shared" si="80"/>
        <v/>
      </c>
    </row>
    <row r="1689" spans="1:9" x14ac:dyDescent="0.45">
      <c r="A1689" s="45" t="str">
        <f t="shared" si="78"/>
        <v/>
      </c>
      <c r="B1689" s="46" t="str">
        <f>IF(顧客!B1687&lt;&gt;"",顧客!B1687,"")</f>
        <v/>
      </c>
      <c r="C1689" s="48" t="str">
        <f>IF(顧客!C1687&lt;&gt;0,顧客!C1687,"")</f>
        <v/>
      </c>
      <c r="D1689" s="47" t="str">
        <f>IF(顧客!E1687&lt;&gt;0,顧客!E1687,"")</f>
        <v/>
      </c>
      <c r="E1689" s="47" t="str">
        <f>IF(顧客!F1687&lt;&gt;0,顧客!F1687,"")</f>
        <v/>
      </c>
      <c r="F1689" s="49" t="str">
        <f>IF(D1689="","",SUMIF(見積D!ナンバーD,$D1689,見積D!見積数D))</f>
        <v/>
      </c>
      <c r="G1689" s="49" t="str">
        <f>IF(D1689="","",SUMIF(実績D!ナンバー13D,$D1689,実績D!見積数13D))</f>
        <v/>
      </c>
      <c r="H1689" s="51" t="str">
        <f t="shared" si="79"/>
        <v/>
      </c>
      <c r="I1689" t="str">
        <f t="shared" si="80"/>
        <v/>
      </c>
    </row>
    <row r="1690" spans="1:9" x14ac:dyDescent="0.45">
      <c r="A1690" s="45" t="str">
        <f t="shared" si="78"/>
        <v/>
      </c>
      <c r="B1690" s="46" t="str">
        <f>IF(顧客!B1688&lt;&gt;"",顧客!B1688,"")</f>
        <v/>
      </c>
      <c r="C1690" s="48" t="str">
        <f>IF(顧客!C1688&lt;&gt;0,顧客!C1688,"")</f>
        <v/>
      </c>
      <c r="D1690" s="47" t="str">
        <f>IF(顧客!E1688&lt;&gt;0,顧客!E1688,"")</f>
        <v/>
      </c>
      <c r="E1690" s="47" t="str">
        <f>IF(顧客!F1688&lt;&gt;0,顧客!F1688,"")</f>
        <v/>
      </c>
      <c r="F1690" s="49" t="str">
        <f>IF(D1690="","",SUMIF(見積D!ナンバーD,$D1690,見積D!見積数D))</f>
        <v/>
      </c>
      <c r="G1690" s="49" t="str">
        <f>IF(D1690="","",SUMIF(実績D!ナンバー13D,$D1690,実績D!見積数13D))</f>
        <v/>
      </c>
      <c r="H1690" s="51" t="str">
        <f t="shared" si="79"/>
        <v/>
      </c>
      <c r="I1690" t="str">
        <f t="shared" si="80"/>
        <v/>
      </c>
    </row>
    <row r="1691" spans="1:9" x14ac:dyDescent="0.45">
      <c r="A1691" s="45" t="str">
        <f t="shared" si="78"/>
        <v/>
      </c>
      <c r="B1691" s="46" t="str">
        <f>IF(顧客!B1689&lt;&gt;"",顧客!B1689,"")</f>
        <v/>
      </c>
      <c r="C1691" s="48" t="str">
        <f>IF(顧客!C1689&lt;&gt;0,顧客!C1689,"")</f>
        <v/>
      </c>
      <c r="D1691" s="47" t="str">
        <f>IF(顧客!E1689&lt;&gt;0,顧客!E1689,"")</f>
        <v/>
      </c>
      <c r="E1691" s="47" t="str">
        <f>IF(顧客!F1689&lt;&gt;0,顧客!F1689,"")</f>
        <v/>
      </c>
      <c r="F1691" s="49" t="str">
        <f>IF(D1691="","",SUMIF(見積D!ナンバーD,$D1691,見積D!見積数D))</f>
        <v/>
      </c>
      <c r="G1691" s="49" t="str">
        <f>IF(D1691="","",SUMIF(実績D!ナンバー13D,$D1691,実績D!見積数13D))</f>
        <v/>
      </c>
      <c r="H1691" s="51" t="str">
        <f t="shared" si="79"/>
        <v/>
      </c>
      <c r="I1691" t="str">
        <f t="shared" si="80"/>
        <v/>
      </c>
    </row>
    <row r="1692" spans="1:9" x14ac:dyDescent="0.45">
      <c r="A1692" s="45" t="str">
        <f t="shared" si="78"/>
        <v/>
      </c>
      <c r="B1692" s="46" t="str">
        <f>IF(顧客!B1690&lt;&gt;"",顧客!B1690,"")</f>
        <v/>
      </c>
      <c r="C1692" s="48" t="str">
        <f>IF(顧客!C1690&lt;&gt;0,顧客!C1690,"")</f>
        <v/>
      </c>
      <c r="D1692" s="47" t="str">
        <f>IF(顧客!E1690&lt;&gt;0,顧客!E1690,"")</f>
        <v/>
      </c>
      <c r="E1692" s="47" t="str">
        <f>IF(顧客!F1690&lt;&gt;0,顧客!F1690,"")</f>
        <v/>
      </c>
      <c r="F1692" s="49" t="str">
        <f>IF(D1692="","",SUMIF(見積D!ナンバーD,$D1692,見積D!見積数D))</f>
        <v/>
      </c>
      <c r="G1692" s="49" t="str">
        <f>IF(D1692="","",SUMIF(実績D!ナンバー13D,$D1692,実績D!見積数13D))</f>
        <v/>
      </c>
      <c r="H1692" s="51" t="str">
        <f t="shared" si="79"/>
        <v/>
      </c>
      <c r="I1692" t="str">
        <f t="shared" si="80"/>
        <v/>
      </c>
    </row>
    <row r="1693" spans="1:9" x14ac:dyDescent="0.45">
      <c r="A1693" s="45" t="str">
        <f t="shared" si="78"/>
        <v/>
      </c>
      <c r="B1693" s="46" t="str">
        <f>IF(顧客!B1691&lt;&gt;"",顧客!B1691,"")</f>
        <v/>
      </c>
      <c r="C1693" s="48" t="str">
        <f>IF(顧客!C1691&lt;&gt;0,顧客!C1691,"")</f>
        <v/>
      </c>
      <c r="D1693" s="47" t="str">
        <f>IF(顧客!E1691&lt;&gt;0,顧客!E1691,"")</f>
        <v/>
      </c>
      <c r="E1693" s="47" t="str">
        <f>IF(顧客!F1691&lt;&gt;0,顧客!F1691,"")</f>
        <v/>
      </c>
      <c r="F1693" s="49" t="str">
        <f>IF(D1693="","",SUMIF(見積D!ナンバーD,$D1693,見積D!見積数D))</f>
        <v/>
      </c>
      <c r="G1693" s="49" t="str">
        <f>IF(D1693="","",SUMIF(実績D!ナンバー13D,$D1693,実績D!見積数13D))</f>
        <v/>
      </c>
      <c r="H1693" s="51" t="str">
        <f t="shared" si="79"/>
        <v/>
      </c>
      <c r="I1693" t="str">
        <f t="shared" si="80"/>
        <v/>
      </c>
    </row>
    <row r="1694" spans="1:9" x14ac:dyDescent="0.45">
      <c r="A1694" s="45" t="str">
        <f t="shared" si="78"/>
        <v/>
      </c>
      <c r="B1694" s="46" t="str">
        <f>IF(顧客!B1692&lt;&gt;"",顧客!B1692,"")</f>
        <v/>
      </c>
      <c r="C1694" s="48" t="str">
        <f>IF(顧客!C1692&lt;&gt;0,顧客!C1692,"")</f>
        <v/>
      </c>
      <c r="D1694" s="47" t="str">
        <f>IF(顧客!E1692&lt;&gt;0,顧客!E1692,"")</f>
        <v/>
      </c>
      <c r="E1694" s="47" t="str">
        <f>IF(顧客!F1692&lt;&gt;0,顧客!F1692,"")</f>
        <v/>
      </c>
      <c r="F1694" s="49" t="str">
        <f>IF(D1694="","",SUMIF(見積D!ナンバーD,$D1694,見積D!見積数D))</f>
        <v/>
      </c>
      <c r="G1694" s="49" t="str">
        <f>IF(D1694="","",SUMIF(実績D!ナンバー13D,$D1694,実績D!見積数13D))</f>
        <v/>
      </c>
      <c r="H1694" s="51" t="str">
        <f t="shared" si="79"/>
        <v/>
      </c>
      <c r="I1694" t="str">
        <f t="shared" si="80"/>
        <v/>
      </c>
    </row>
    <row r="1695" spans="1:9" x14ac:dyDescent="0.45">
      <c r="A1695" s="45" t="str">
        <f t="shared" si="78"/>
        <v/>
      </c>
      <c r="B1695" s="46" t="str">
        <f>IF(顧客!B1693&lt;&gt;"",顧客!B1693,"")</f>
        <v/>
      </c>
      <c r="C1695" s="48" t="str">
        <f>IF(顧客!C1693&lt;&gt;0,顧客!C1693,"")</f>
        <v/>
      </c>
      <c r="D1695" s="47" t="str">
        <f>IF(顧客!E1693&lt;&gt;0,顧客!E1693,"")</f>
        <v/>
      </c>
      <c r="E1695" s="47" t="str">
        <f>IF(顧客!F1693&lt;&gt;0,顧客!F1693,"")</f>
        <v/>
      </c>
      <c r="F1695" s="49" t="str">
        <f>IF(D1695="","",SUMIF(見積D!ナンバーD,$D1695,見積D!見積数D))</f>
        <v/>
      </c>
      <c r="G1695" s="49" t="str">
        <f>IF(D1695="","",SUMIF(実績D!ナンバー13D,$D1695,実績D!見積数13D))</f>
        <v/>
      </c>
      <c r="H1695" s="51" t="str">
        <f t="shared" si="79"/>
        <v/>
      </c>
      <c r="I1695" t="str">
        <f t="shared" si="80"/>
        <v/>
      </c>
    </row>
    <row r="1696" spans="1:9" x14ac:dyDescent="0.45">
      <c r="A1696" s="45" t="str">
        <f t="shared" si="78"/>
        <v/>
      </c>
      <c r="B1696" s="46" t="str">
        <f>IF(顧客!B1694&lt;&gt;"",顧客!B1694,"")</f>
        <v/>
      </c>
      <c r="C1696" s="48" t="str">
        <f>IF(顧客!C1694&lt;&gt;0,顧客!C1694,"")</f>
        <v/>
      </c>
      <c r="D1696" s="47" t="str">
        <f>IF(顧客!E1694&lt;&gt;0,顧客!E1694,"")</f>
        <v/>
      </c>
      <c r="E1696" s="47" t="str">
        <f>IF(顧客!F1694&lt;&gt;0,顧客!F1694,"")</f>
        <v/>
      </c>
      <c r="F1696" s="49" t="str">
        <f>IF(D1696="","",SUMIF(見積D!ナンバーD,$D1696,見積D!見積数D))</f>
        <v/>
      </c>
      <c r="G1696" s="49" t="str">
        <f>IF(D1696="","",SUMIF(実績D!ナンバー13D,$D1696,実績D!見積数13D))</f>
        <v/>
      </c>
      <c r="H1696" s="51" t="str">
        <f t="shared" si="79"/>
        <v/>
      </c>
      <c r="I1696" t="str">
        <f t="shared" si="80"/>
        <v/>
      </c>
    </row>
    <row r="1697" spans="1:9" x14ac:dyDescent="0.45">
      <c r="A1697" s="45" t="str">
        <f t="shared" si="78"/>
        <v/>
      </c>
      <c r="B1697" s="46" t="str">
        <f>IF(顧客!B1695&lt;&gt;"",顧客!B1695,"")</f>
        <v/>
      </c>
      <c r="C1697" s="48" t="str">
        <f>IF(顧客!C1695&lt;&gt;0,顧客!C1695,"")</f>
        <v/>
      </c>
      <c r="D1697" s="47" t="str">
        <f>IF(顧客!E1695&lt;&gt;0,顧客!E1695,"")</f>
        <v/>
      </c>
      <c r="E1697" s="47" t="str">
        <f>IF(顧客!F1695&lt;&gt;0,顧客!F1695,"")</f>
        <v/>
      </c>
      <c r="F1697" s="49" t="str">
        <f>IF(D1697="","",SUMIF(見積D!ナンバーD,$D1697,見積D!見積数D))</f>
        <v/>
      </c>
      <c r="G1697" s="49" t="str">
        <f>IF(D1697="","",SUMIF(実績D!ナンバー13D,$D1697,実績D!見積数13D))</f>
        <v/>
      </c>
      <c r="H1697" s="51" t="str">
        <f t="shared" si="79"/>
        <v/>
      </c>
      <c r="I1697" t="str">
        <f t="shared" si="80"/>
        <v/>
      </c>
    </row>
    <row r="1698" spans="1:9" x14ac:dyDescent="0.45">
      <c r="A1698" s="45" t="str">
        <f t="shared" si="78"/>
        <v/>
      </c>
      <c r="B1698" s="46" t="str">
        <f>IF(顧客!B1696&lt;&gt;"",顧客!B1696,"")</f>
        <v/>
      </c>
      <c r="C1698" s="48" t="str">
        <f>IF(顧客!C1696&lt;&gt;0,顧客!C1696,"")</f>
        <v/>
      </c>
      <c r="D1698" s="47" t="str">
        <f>IF(顧客!E1696&lt;&gt;0,顧客!E1696,"")</f>
        <v/>
      </c>
      <c r="E1698" s="47" t="str">
        <f>IF(顧客!F1696&lt;&gt;0,顧客!F1696,"")</f>
        <v/>
      </c>
      <c r="F1698" s="49" t="str">
        <f>IF(D1698="","",SUMIF(見積D!ナンバーD,$D1698,見積D!見積数D))</f>
        <v/>
      </c>
      <c r="G1698" s="49" t="str">
        <f>IF(D1698="","",SUMIF(実績D!ナンバー13D,$D1698,実績D!見積数13D))</f>
        <v/>
      </c>
      <c r="H1698" s="51" t="str">
        <f t="shared" si="79"/>
        <v/>
      </c>
      <c r="I1698" t="str">
        <f t="shared" si="80"/>
        <v/>
      </c>
    </row>
    <row r="1699" spans="1:9" x14ac:dyDescent="0.45">
      <c r="A1699" s="45" t="str">
        <f t="shared" si="78"/>
        <v/>
      </c>
      <c r="B1699" s="46" t="str">
        <f>IF(顧客!B1697&lt;&gt;"",顧客!B1697,"")</f>
        <v/>
      </c>
      <c r="C1699" s="48" t="str">
        <f>IF(顧客!C1697&lt;&gt;0,顧客!C1697,"")</f>
        <v/>
      </c>
      <c r="D1699" s="47" t="str">
        <f>IF(顧客!E1697&lt;&gt;0,顧客!E1697,"")</f>
        <v/>
      </c>
      <c r="E1699" s="47" t="str">
        <f>IF(顧客!F1697&lt;&gt;0,顧客!F1697,"")</f>
        <v/>
      </c>
      <c r="F1699" s="49" t="str">
        <f>IF(D1699="","",SUMIF(見積D!ナンバーD,$D1699,見積D!見積数D))</f>
        <v/>
      </c>
      <c r="G1699" s="49" t="str">
        <f>IF(D1699="","",SUMIF(実績D!ナンバー13D,$D1699,実績D!見積数13D))</f>
        <v/>
      </c>
      <c r="H1699" s="51" t="str">
        <f t="shared" si="79"/>
        <v/>
      </c>
      <c r="I1699" t="str">
        <f t="shared" si="80"/>
        <v/>
      </c>
    </row>
    <row r="1700" spans="1:9" x14ac:dyDescent="0.45">
      <c r="A1700" s="45" t="str">
        <f t="shared" si="78"/>
        <v/>
      </c>
      <c r="B1700" s="46" t="str">
        <f>IF(顧客!B1698&lt;&gt;"",顧客!B1698,"")</f>
        <v/>
      </c>
      <c r="C1700" s="48" t="str">
        <f>IF(顧客!C1698&lt;&gt;0,顧客!C1698,"")</f>
        <v/>
      </c>
      <c r="D1700" s="47" t="str">
        <f>IF(顧客!E1698&lt;&gt;0,顧客!E1698,"")</f>
        <v/>
      </c>
      <c r="E1700" s="47" t="str">
        <f>IF(顧客!F1698&lt;&gt;0,顧客!F1698,"")</f>
        <v/>
      </c>
      <c r="F1700" s="49" t="str">
        <f>IF(D1700="","",SUMIF(見積D!ナンバーD,$D1700,見積D!見積数D))</f>
        <v/>
      </c>
      <c r="G1700" s="49" t="str">
        <f>IF(D1700="","",SUMIF(実績D!ナンバー13D,$D1700,実績D!見積数13D))</f>
        <v/>
      </c>
      <c r="H1700" s="51" t="str">
        <f t="shared" si="79"/>
        <v/>
      </c>
      <c r="I1700" t="str">
        <f t="shared" si="80"/>
        <v/>
      </c>
    </row>
    <row r="1701" spans="1:9" x14ac:dyDescent="0.45">
      <c r="A1701" s="45" t="str">
        <f t="shared" si="78"/>
        <v/>
      </c>
      <c r="B1701" s="46" t="str">
        <f>IF(顧客!B1699&lt;&gt;"",顧客!B1699,"")</f>
        <v/>
      </c>
      <c r="C1701" s="48" t="str">
        <f>IF(顧客!C1699&lt;&gt;0,顧客!C1699,"")</f>
        <v/>
      </c>
      <c r="D1701" s="47" t="str">
        <f>IF(顧客!E1699&lt;&gt;0,顧客!E1699,"")</f>
        <v/>
      </c>
      <c r="E1701" s="47" t="str">
        <f>IF(顧客!F1699&lt;&gt;0,顧客!F1699,"")</f>
        <v/>
      </c>
      <c r="F1701" s="49" t="str">
        <f>IF(D1701="","",SUMIF(見積D!ナンバーD,$D1701,見積D!見積数D))</f>
        <v/>
      </c>
      <c r="G1701" s="49" t="str">
        <f>IF(D1701="","",SUMIF(実績D!ナンバー13D,$D1701,実績D!見積数13D))</f>
        <v/>
      </c>
      <c r="H1701" s="51" t="str">
        <f t="shared" si="79"/>
        <v/>
      </c>
      <c r="I1701" t="str">
        <f t="shared" si="80"/>
        <v/>
      </c>
    </row>
    <row r="1702" spans="1:9" x14ac:dyDescent="0.45">
      <c r="A1702" s="45" t="str">
        <f t="shared" si="78"/>
        <v/>
      </c>
      <c r="B1702" s="46" t="str">
        <f>IF(顧客!B1700&lt;&gt;"",顧客!B1700,"")</f>
        <v/>
      </c>
      <c r="C1702" s="48" t="str">
        <f>IF(顧客!C1700&lt;&gt;0,顧客!C1700,"")</f>
        <v/>
      </c>
      <c r="D1702" s="47" t="str">
        <f>IF(顧客!E1700&lt;&gt;0,顧客!E1700,"")</f>
        <v/>
      </c>
      <c r="E1702" s="47" t="str">
        <f>IF(顧客!F1700&lt;&gt;0,顧客!F1700,"")</f>
        <v/>
      </c>
      <c r="F1702" s="49" t="str">
        <f>IF(D1702="","",SUMIF(見積D!ナンバーD,$D1702,見積D!見積数D))</f>
        <v/>
      </c>
      <c r="G1702" s="49" t="str">
        <f>IF(D1702="","",SUMIF(実績D!ナンバー13D,$D1702,実績D!見積数13D))</f>
        <v/>
      </c>
      <c r="H1702" s="51" t="str">
        <f t="shared" si="79"/>
        <v/>
      </c>
      <c r="I1702" t="str">
        <f t="shared" si="80"/>
        <v/>
      </c>
    </row>
    <row r="1703" spans="1:9" x14ac:dyDescent="0.45">
      <c r="A1703" s="45" t="str">
        <f t="shared" si="78"/>
        <v/>
      </c>
      <c r="B1703" s="46" t="str">
        <f>IF(顧客!B1701&lt;&gt;"",顧客!B1701,"")</f>
        <v/>
      </c>
      <c r="C1703" s="48" t="str">
        <f>IF(顧客!C1701&lt;&gt;0,顧客!C1701,"")</f>
        <v/>
      </c>
      <c r="D1703" s="47" t="str">
        <f>IF(顧客!E1701&lt;&gt;0,顧客!E1701,"")</f>
        <v/>
      </c>
      <c r="E1703" s="47" t="str">
        <f>IF(顧客!F1701&lt;&gt;0,顧客!F1701,"")</f>
        <v/>
      </c>
      <c r="F1703" s="49" t="str">
        <f>IF(D1703="","",SUMIF(見積D!ナンバーD,$D1703,見積D!見積数D))</f>
        <v/>
      </c>
      <c r="G1703" s="49" t="str">
        <f>IF(D1703="","",SUMIF(実績D!ナンバー13D,$D1703,実績D!見積数13D))</f>
        <v/>
      </c>
      <c r="H1703" s="51" t="str">
        <f t="shared" si="79"/>
        <v/>
      </c>
      <c r="I1703" t="str">
        <f t="shared" si="80"/>
        <v/>
      </c>
    </row>
    <row r="1704" spans="1:9" x14ac:dyDescent="0.45">
      <c r="A1704" s="45" t="str">
        <f t="shared" si="78"/>
        <v/>
      </c>
      <c r="B1704" s="46" t="str">
        <f>IF(顧客!B1702&lt;&gt;"",顧客!B1702,"")</f>
        <v/>
      </c>
      <c r="C1704" s="48" t="str">
        <f>IF(顧客!C1702&lt;&gt;0,顧客!C1702,"")</f>
        <v/>
      </c>
      <c r="D1704" s="47" t="str">
        <f>IF(顧客!E1702&lt;&gt;0,顧客!E1702,"")</f>
        <v/>
      </c>
      <c r="E1704" s="47" t="str">
        <f>IF(顧客!F1702&lt;&gt;0,顧客!F1702,"")</f>
        <v/>
      </c>
      <c r="F1704" s="49" t="str">
        <f>IF(D1704="","",SUMIF(見積D!ナンバーD,$D1704,見積D!見積数D))</f>
        <v/>
      </c>
      <c r="G1704" s="49" t="str">
        <f>IF(D1704="","",SUMIF(実績D!ナンバー13D,$D1704,実績D!見積数13D))</f>
        <v/>
      </c>
      <c r="H1704" s="51" t="str">
        <f t="shared" si="79"/>
        <v/>
      </c>
      <c r="I1704" t="str">
        <f t="shared" si="80"/>
        <v/>
      </c>
    </row>
    <row r="1705" spans="1:9" x14ac:dyDescent="0.45">
      <c r="A1705" s="45" t="str">
        <f t="shared" ref="A1705:A1768" si="81">IF(C1705="","",A1704+1)</f>
        <v/>
      </c>
      <c r="B1705" s="46" t="str">
        <f>IF(顧客!B1703&lt;&gt;"",顧客!B1703,"")</f>
        <v/>
      </c>
      <c r="C1705" s="48" t="str">
        <f>IF(顧客!C1703&lt;&gt;0,顧客!C1703,"")</f>
        <v/>
      </c>
      <c r="D1705" s="47" t="str">
        <f>IF(顧客!E1703&lt;&gt;0,顧客!E1703,"")</f>
        <v/>
      </c>
      <c r="E1705" s="47" t="str">
        <f>IF(顧客!F1703&lt;&gt;0,顧客!F1703,"")</f>
        <v/>
      </c>
      <c r="F1705" s="49" t="str">
        <f>IF(D1705="","",SUMIF(見積D!ナンバーD,$D1705,見積D!見積数D))</f>
        <v/>
      </c>
      <c r="G1705" s="49" t="str">
        <f>IF(D1705="","",SUMIF(実績D!ナンバー13D,$D1705,実績D!見積数13D))</f>
        <v/>
      </c>
      <c r="H1705" s="51" t="str">
        <f t="shared" ref="H1705:H1768" si="82">IF(F1705="","",IF(F1705=0,"c",IF(G1705&gt;0,I1705,"b")))</f>
        <v/>
      </c>
      <c r="I1705" t="str">
        <f t="shared" si="80"/>
        <v/>
      </c>
    </row>
    <row r="1706" spans="1:9" x14ac:dyDescent="0.45">
      <c r="A1706" s="45" t="str">
        <f t="shared" si="81"/>
        <v/>
      </c>
      <c r="B1706" s="46" t="str">
        <f>IF(顧客!B1704&lt;&gt;"",顧客!B1704,"")</f>
        <v/>
      </c>
      <c r="C1706" s="48" t="str">
        <f>IF(顧客!C1704&lt;&gt;0,顧客!C1704,"")</f>
        <v/>
      </c>
      <c r="D1706" s="47" t="str">
        <f>IF(顧客!E1704&lt;&gt;0,顧客!E1704,"")</f>
        <v/>
      </c>
      <c r="E1706" s="47" t="str">
        <f>IF(顧客!F1704&lt;&gt;0,顧客!F1704,"")</f>
        <v/>
      </c>
      <c r="F1706" s="49" t="str">
        <f>IF(D1706="","",SUMIF(見積D!ナンバーD,$D1706,見積D!見積数D))</f>
        <v/>
      </c>
      <c r="G1706" s="49" t="str">
        <f>IF(D1706="","",SUMIF(実績D!ナンバー13D,$D1706,実績D!見積数13D))</f>
        <v/>
      </c>
      <c r="H1706" s="51" t="str">
        <f t="shared" si="82"/>
        <v/>
      </c>
      <c r="I1706" t="str">
        <f t="shared" si="80"/>
        <v/>
      </c>
    </row>
    <row r="1707" spans="1:9" x14ac:dyDescent="0.45">
      <c r="A1707" s="45" t="str">
        <f t="shared" si="81"/>
        <v/>
      </c>
      <c r="B1707" s="46" t="str">
        <f>IF(顧客!B1705&lt;&gt;"",顧客!B1705,"")</f>
        <v/>
      </c>
      <c r="C1707" s="48" t="str">
        <f>IF(顧客!C1705&lt;&gt;0,顧客!C1705,"")</f>
        <v/>
      </c>
      <c r="D1707" s="47" t="str">
        <f>IF(顧客!E1705&lt;&gt;0,顧客!E1705,"")</f>
        <v/>
      </c>
      <c r="E1707" s="47" t="str">
        <f>IF(顧客!F1705&lt;&gt;0,顧客!F1705,"")</f>
        <v/>
      </c>
      <c r="F1707" s="49" t="str">
        <f>IF(D1707="","",SUMIF(見積D!ナンバーD,$D1707,見積D!見積数D))</f>
        <v/>
      </c>
      <c r="G1707" s="49" t="str">
        <f>IF(D1707="","",SUMIF(実績D!ナンバー13D,$D1707,実績D!見積数13D))</f>
        <v/>
      </c>
      <c r="H1707" s="51" t="str">
        <f t="shared" si="82"/>
        <v/>
      </c>
      <c r="I1707" t="str">
        <f t="shared" si="80"/>
        <v/>
      </c>
    </row>
    <row r="1708" spans="1:9" x14ac:dyDescent="0.45">
      <c r="A1708" s="45" t="str">
        <f t="shared" si="81"/>
        <v/>
      </c>
      <c r="B1708" s="46" t="str">
        <f>IF(顧客!B1706&lt;&gt;"",顧客!B1706,"")</f>
        <v/>
      </c>
      <c r="C1708" s="48" t="str">
        <f>IF(顧客!C1706&lt;&gt;0,顧客!C1706,"")</f>
        <v/>
      </c>
      <c r="D1708" s="47" t="str">
        <f>IF(顧客!E1706&lt;&gt;0,顧客!E1706,"")</f>
        <v/>
      </c>
      <c r="E1708" s="47" t="str">
        <f>IF(顧客!F1706&lt;&gt;0,顧客!F1706,"")</f>
        <v/>
      </c>
      <c r="F1708" s="49" t="str">
        <f>IF(D1708="","",SUMIF(見積D!ナンバーD,$D1708,見積D!見積数D))</f>
        <v/>
      </c>
      <c r="G1708" s="49" t="str">
        <f>IF(D1708="","",SUMIF(実績D!ナンバー13D,$D1708,実績D!見積数13D))</f>
        <v/>
      </c>
      <c r="H1708" s="51" t="str">
        <f t="shared" si="82"/>
        <v/>
      </c>
      <c r="I1708" t="str">
        <f t="shared" si="80"/>
        <v/>
      </c>
    </row>
    <row r="1709" spans="1:9" x14ac:dyDescent="0.45">
      <c r="A1709" s="45" t="str">
        <f t="shared" si="81"/>
        <v/>
      </c>
      <c r="B1709" s="46" t="str">
        <f>IF(顧客!B1707&lt;&gt;"",顧客!B1707,"")</f>
        <v/>
      </c>
      <c r="C1709" s="48" t="str">
        <f>IF(顧客!C1707&lt;&gt;0,顧客!C1707,"")</f>
        <v/>
      </c>
      <c r="D1709" s="47" t="str">
        <f>IF(顧客!E1707&lt;&gt;0,顧客!E1707,"")</f>
        <v/>
      </c>
      <c r="E1709" s="47" t="str">
        <f>IF(顧客!F1707&lt;&gt;0,顧客!F1707,"")</f>
        <v/>
      </c>
      <c r="F1709" s="49" t="str">
        <f>IF(D1709="","",SUMIF(見積D!ナンバーD,$D1709,見積D!見積数D))</f>
        <v/>
      </c>
      <c r="G1709" s="49" t="str">
        <f>IF(D1709="","",SUMIF(実績D!ナンバー13D,$D1709,実績D!見積数13D))</f>
        <v/>
      </c>
      <c r="H1709" s="51" t="str">
        <f t="shared" si="82"/>
        <v/>
      </c>
      <c r="I1709" t="str">
        <f t="shared" si="80"/>
        <v/>
      </c>
    </row>
    <row r="1710" spans="1:9" x14ac:dyDescent="0.45">
      <c r="A1710" s="45" t="str">
        <f t="shared" si="81"/>
        <v/>
      </c>
      <c r="B1710" s="46" t="str">
        <f>IF(顧客!B1708&lt;&gt;"",顧客!B1708,"")</f>
        <v/>
      </c>
      <c r="C1710" s="48" t="str">
        <f>IF(顧客!C1708&lt;&gt;0,顧客!C1708,"")</f>
        <v/>
      </c>
      <c r="D1710" s="47" t="str">
        <f>IF(顧客!E1708&lt;&gt;0,顧客!E1708,"")</f>
        <v/>
      </c>
      <c r="E1710" s="47" t="str">
        <f>IF(顧客!F1708&lt;&gt;0,顧客!F1708,"")</f>
        <v/>
      </c>
      <c r="F1710" s="49" t="str">
        <f>IF(D1710="","",SUMIF(見積D!ナンバーD,$D1710,見積D!見積数D))</f>
        <v/>
      </c>
      <c r="G1710" s="49" t="str">
        <f>IF(D1710="","",SUMIF(実績D!ナンバー13D,$D1710,実績D!見積数13D))</f>
        <v/>
      </c>
      <c r="H1710" s="51" t="str">
        <f t="shared" si="82"/>
        <v/>
      </c>
      <c r="I1710" t="str">
        <f t="shared" si="80"/>
        <v/>
      </c>
    </row>
    <row r="1711" spans="1:9" x14ac:dyDescent="0.45">
      <c r="A1711" s="45" t="str">
        <f t="shared" si="81"/>
        <v/>
      </c>
      <c r="B1711" s="46" t="str">
        <f>IF(顧客!B1709&lt;&gt;"",顧客!B1709,"")</f>
        <v/>
      </c>
      <c r="C1711" s="48" t="str">
        <f>IF(顧客!C1709&lt;&gt;0,顧客!C1709,"")</f>
        <v/>
      </c>
      <c r="D1711" s="47" t="str">
        <f>IF(顧客!E1709&lt;&gt;0,顧客!E1709,"")</f>
        <v/>
      </c>
      <c r="E1711" s="47" t="str">
        <f>IF(顧客!F1709&lt;&gt;0,顧客!F1709,"")</f>
        <v/>
      </c>
      <c r="F1711" s="49" t="str">
        <f>IF(D1711="","",SUMIF(見積D!ナンバーD,$D1711,見積D!見積数D))</f>
        <v/>
      </c>
      <c r="G1711" s="49" t="str">
        <f>IF(D1711="","",SUMIF(実績D!ナンバー13D,$D1711,実績D!見積数13D))</f>
        <v/>
      </c>
      <c r="H1711" s="51" t="str">
        <f t="shared" si="82"/>
        <v/>
      </c>
      <c r="I1711" t="str">
        <f t="shared" si="80"/>
        <v/>
      </c>
    </row>
    <row r="1712" spans="1:9" x14ac:dyDescent="0.45">
      <c r="A1712" s="45" t="str">
        <f t="shared" si="81"/>
        <v/>
      </c>
      <c r="B1712" s="46" t="str">
        <f>IF(顧客!B1710&lt;&gt;"",顧客!B1710,"")</f>
        <v/>
      </c>
      <c r="C1712" s="48" t="str">
        <f>IF(顧客!C1710&lt;&gt;0,顧客!C1710,"")</f>
        <v/>
      </c>
      <c r="D1712" s="47" t="str">
        <f>IF(顧客!E1710&lt;&gt;0,顧客!E1710,"")</f>
        <v/>
      </c>
      <c r="E1712" s="47" t="str">
        <f>IF(顧客!F1710&lt;&gt;0,顧客!F1710,"")</f>
        <v/>
      </c>
      <c r="F1712" s="49" t="str">
        <f>IF(D1712="","",SUMIF(見積D!ナンバーD,$D1712,見積D!見積数D))</f>
        <v/>
      </c>
      <c r="G1712" s="49" t="str">
        <f>IF(D1712="","",SUMIF(実績D!ナンバー13D,$D1712,実績D!見積数13D))</f>
        <v/>
      </c>
      <c r="H1712" s="51" t="str">
        <f t="shared" si="82"/>
        <v/>
      </c>
      <c r="I1712" t="str">
        <f t="shared" si="80"/>
        <v/>
      </c>
    </row>
    <row r="1713" spans="1:9" x14ac:dyDescent="0.45">
      <c r="A1713" s="45" t="str">
        <f t="shared" si="81"/>
        <v/>
      </c>
      <c r="B1713" s="46" t="str">
        <f>IF(顧客!B1711&lt;&gt;"",顧客!B1711,"")</f>
        <v/>
      </c>
      <c r="C1713" s="48" t="str">
        <f>IF(顧客!C1711&lt;&gt;0,顧客!C1711,"")</f>
        <v/>
      </c>
      <c r="D1713" s="47" t="str">
        <f>IF(顧客!E1711&lt;&gt;0,顧客!E1711,"")</f>
        <v/>
      </c>
      <c r="E1713" s="47" t="str">
        <f>IF(顧客!F1711&lt;&gt;0,顧客!F1711,"")</f>
        <v/>
      </c>
      <c r="F1713" s="49" t="str">
        <f>IF(D1713="","",SUMIF(見積D!ナンバーD,$D1713,見積D!見積数D))</f>
        <v/>
      </c>
      <c r="G1713" s="49" t="str">
        <f>IF(D1713="","",SUMIF(実績D!ナンバー13D,$D1713,実績D!見積数13D))</f>
        <v/>
      </c>
      <c r="H1713" s="51" t="str">
        <f t="shared" si="82"/>
        <v/>
      </c>
      <c r="I1713" t="str">
        <f t="shared" si="80"/>
        <v/>
      </c>
    </row>
    <row r="1714" spans="1:9" x14ac:dyDescent="0.45">
      <c r="A1714" s="45" t="str">
        <f t="shared" si="81"/>
        <v/>
      </c>
      <c r="B1714" s="46" t="str">
        <f>IF(顧客!B1712&lt;&gt;"",顧客!B1712,"")</f>
        <v/>
      </c>
      <c r="C1714" s="48" t="str">
        <f>IF(顧客!C1712&lt;&gt;0,顧客!C1712,"")</f>
        <v/>
      </c>
      <c r="D1714" s="47" t="str">
        <f>IF(顧客!E1712&lt;&gt;0,顧客!E1712,"")</f>
        <v/>
      </c>
      <c r="E1714" s="47" t="str">
        <f>IF(顧客!F1712&lt;&gt;0,顧客!F1712,"")</f>
        <v/>
      </c>
      <c r="F1714" s="49" t="str">
        <f>IF(D1714="","",SUMIF(見積D!ナンバーD,$D1714,見積D!見積数D))</f>
        <v/>
      </c>
      <c r="G1714" s="49" t="str">
        <f>IF(D1714="","",SUMIF(実績D!ナンバー13D,$D1714,実績D!見積数13D))</f>
        <v/>
      </c>
      <c r="H1714" s="51" t="str">
        <f t="shared" si="82"/>
        <v/>
      </c>
      <c r="I1714" t="str">
        <f t="shared" si="80"/>
        <v/>
      </c>
    </row>
    <row r="1715" spans="1:9" x14ac:dyDescent="0.45">
      <c r="A1715" s="45" t="str">
        <f t="shared" si="81"/>
        <v/>
      </c>
      <c r="B1715" s="46" t="str">
        <f>IF(顧客!B1713&lt;&gt;"",顧客!B1713,"")</f>
        <v/>
      </c>
      <c r="C1715" s="48" t="str">
        <f>IF(顧客!C1713&lt;&gt;0,顧客!C1713,"")</f>
        <v/>
      </c>
      <c r="D1715" s="47" t="str">
        <f>IF(顧客!E1713&lt;&gt;0,顧客!E1713,"")</f>
        <v/>
      </c>
      <c r="E1715" s="47" t="str">
        <f>IF(顧客!F1713&lt;&gt;0,顧客!F1713,"")</f>
        <v/>
      </c>
      <c r="F1715" s="49" t="str">
        <f>IF(D1715="","",SUMIF(見積D!ナンバーD,$D1715,見積D!見積数D))</f>
        <v/>
      </c>
      <c r="G1715" s="49" t="str">
        <f>IF(D1715="","",SUMIF(実績D!ナンバー13D,$D1715,実績D!見積数13D))</f>
        <v/>
      </c>
      <c r="H1715" s="51" t="str">
        <f t="shared" si="82"/>
        <v/>
      </c>
      <c r="I1715" t="str">
        <f t="shared" si="80"/>
        <v/>
      </c>
    </row>
    <row r="1716" spans="1:9" x14ac:dyDescent="0.45">
      <c r="A1716" s="45" t="str">
        <f t="shared" si="81"/>
        <v/>
      </c>
      <c r="B1716" s="46" t="str">
        <f>IF(顧客!B1714&lt;&gt;"",顧客!B1714,"")</f>
        <v/>
      </c>
      <c r="C1716" s="48" t="str">
        <f>IF(顧客!C1714&lt;&gt;0,顧客!C1714,"")</f>
        <v/>
      </c>
      <c r="D1716" s="47" t="str">
        <f>IF(顧客!E1714&lt;&gt;0,顧客!E1714,"")</f>
        <v/>
      </c>
      <c r="E1716" s="47" t="str">
        <f>IF(顧客!F1714&lt;&gt;0,顧客!F1714,"")</f>
        <v/>
      </c>
      <c r="F1716" s="49" t="str">
        <f>IF(D1716="","",SUMIF(見積D!ナンバーD,$D1716,見積D!見積数D))</f>
        <v/>
      </c>
      <c r="G1716" s="49" t="str">
        <f>IF(D1716="","",SUMIF(実績D!ナンバー13D,$D1716,実績D!見積数13D))</f>
        <v/>
      </c>
      <c r="H1716" s="51" t="str">
        <f t="shared" si="82"/>
        <v/>
      </c>
      <c r="I1716" t="str">
        <f t="shared" si="80"/>
        <v/>
      </c>
    </row>
    <row r="1717" spans="1:9" x14ac:dyDescent="0.45">
      <c r="A1717" s="45" t="str">
        <f t="shared" si="81"/>
        <v/>
      </c>
      <c r="B1717" s="46" t="str">
        <f>IF(顧客!B1715&lt;&gt;"",顧客!B1715,"")</f>
        <v/>
      </c>
      <c r="C1717" s="48" t="str">
        <f>IF(顧客!C1715&lt;&gt;0,顧客!C1715,"")</f>
        <v/>
      </c>
      <c r="D1717" s="47" t="str">
        <f>IF(顧客!E1715&lt;&gt;0,顧客!E1715,"")</f>
        <v/>
      </c>
      <c r="E1717" s="47" t="str">
        <f>IF(顧客!F1715&lt;&gt;0,顧客!F1715,"")</f>
        <v/>
      </c>
      <c r="F1717" s="49" t="str">
        <f>IF(D1717="","",SUMIF(見積D!ナンバーD,$D1717,見積D!見積数D))</f>
        <v/>
      </c>
      <c r="G1717" s="49" t="str">
        <f>IF(D1717="","",SUMIF(実績D!ナンバー13D,$D1717,実績D!見積数13D))</f>
        <v/>
      </c>
      <c r="H1717" s="51" t="str">
        <f t="shared" si="82"/>
        <v/>
      </c>
      <c r="I1717" t="str">
        <f t="shared" si="80"/>
        <v/>
      </c>
    </row>
    <row r="1718" spans="1:9" x14ac:dyDescent="0.45">
      <c r="A1718" s="45" t="str">
        <f t="shared" si="81"/>
        <v/>
      </c>
      <c r="B1718" s="46" t="str">
        <f>IF(顧客!B1716&lt;&gt;"",顧客!B1716,"")</f>
        <v/>
      </c>
      <c r="C1718" s="48" t="str">
        <f>IF(顧客!C1716&lt;&gt;0,顧客!C1716,"")</f>
        <v/>
      </c>
      <c r="D1718" s="47" t="str">
        <f>IF(顧客!E1716&lt;&gt;0,顧客!E1716,"")</f>
        <v/>
      </c>
      <c r="E1718" s="47" t="str">
        <f>IF(顧客!F1716&lt;&gt;0,顧客!F1716,"")</f>
        <v/>
      </c>
      <c r="F1718" s="49" t="str">
        <f>IF(D1718="","",SUMIF(見積D!ナンバーD,$D1718,見積D!見積数D))</f>
        <v/>
      </c>
      <c r="G1718" s="49" t="str">
        <f>IF(D1718="","",SUMIF(実績D!ナンバー13D,$D1718,実績D!見積数13D))</f>
        <v/>
      </c>
      <c r="H1718" s="51" t="str">
        <f t="shared" si="82"/>
        <v/>
      </c>
      <c r="I1718" t="str">
        <f t="shared" si="80"/>
        <v/>
      </c>
    </row>
    <row r="1719" spans="1:9" x14ac:dyDescent="0.45">
      <c r="A1719" s="45" t="str">
        <f t="shared" si="81"/>
        <v/>
      </c>
      <c r="B1719" s="46" t="str">
        <f>IF(顧客!B1717&lt;&gt;"",顧客!B1717,"")</f>
        <v/>
      </c>
      <c r="C1719" s="48" t="str">
        <f>IF(顧客!C1717&lt;&gt;0,顧客!C1717,"")</f>
        <v/>
      </c>
      <c r="D1719" s="47" t="str">
        <f>IF(顧客!E1717&lt;&gt;0,顧客!E1717,"")</f>
        <v/>
      </c>
      <c r="E1719" s="47" t="str">
        <f>IF(顧客!F1717&lt;&gt;0,顧客!F1717,"")</f>
        <v/>
      </c>
      <c r="F1719" s="49" t="str">
        <f>IF(D1719="","",SUMIF(見積D!ナンバーD,$D1719,見積D!見積数D))</f>
        <v/>
      </c>
      <c r="G1719" s="49" t="str">
        <f>IF(D1719="","",SUMIF(実績D!ナンバー13D,$D1719,実績D!見積数13D))</f>
        <v/>
      </c>
      <c r="H1719" s="51" t="str">
        <f t="shared" si="82"/>
        <v/>
      </c>
      <c r="I1719" t="str">
        <f t="shared" si="80"/>
        <v/>
      </c>
    </row>
    <row r="1720" spans="1:9" x14ac:dyDescent="0.45">
      <c r="A1720" s="45" t="str">
        <f t="shared" si="81"/>
        <v/>
      </c>
      <c r="B1720" s="46" t="str">
        <f>IF(顧客!B1718&lt;&gt;"",顧客!B1718,"")</f>
        <v/>
      </c>
      <c r="C1720" s="48" t="str">
        <f>IF(顧客!C1718&lt;&gt;0,顧客!C1718,"")</f>
        <v/>
      </c>
      <c r="D1720" s="47" t="str">
        <f>IF(顧客!E1718&lt;&gt;0,顧客!E1718,"")</f>
        <v/>
      </c>
      <c r="E1720" s="47" t="str">
        <f>IF(顧客!F1718&lt;&gt;0,顧客!F1718,"")</f>
        <v/>
      </c>
      <c r="F1720" s="49" t="str">
        <f>IF(D1720="","",SUMIF(見積D!ナンバーD,$D1720,見積D!見積数D))</f>
        <v/>
      </c>
      <c r="G1720" s="49" t="str">
        <f>IF(D1720="","",SUMIF(実績D!ナンバー13D,$D1720,実績D!見積数13D))</f>
        <v/>
      </c>
      <c r="H1720" s="51" t="str">
        <f t="shared" si="82"/>
        <v/>
      </c>
      <c r="I1720" t="str">
        <f t="shared" si="80"/>
        <v/>
      </c>
    </row>
    <row r="1721" spans="1:9" x14ac:dyDescent="0.45">
      <c r="A1721" s="45" t="str">
        <f t="shared" si="81"/>
        <v/>
      </c>
      <c r="B1721" s="46" t="str">
        <f>IF(顧客!B1719&lt;&gt;"",顧客!B1719,"")</f>
        <v/>
      </c>
      <c r="C1721" s="48" t="str">
        <f>IF(顧客!C1719&lt;&gt;0,顧客!C1719,"")</f>
        <v/>
      </c>
      <c r="D1721" s="47" t="str">
        <f>IF(顧客!E1719&lt;&gt;0,顧客!E1719,"")</f>
        <v/>
      </c>
      <c r="E1721" s="47" t="str">
        <f>IF(顧客!F1719&lt;&gt;0,顧客!F1719,"")</f>
        <v/>
      </c>
      <c r="F1721" s="49" t="str">
        <f>IF(D1721="","",SUMIF(見積D!ナンバーD,$D1721,見積D!見積数D))</f>
        <v/>
      </c>
      <c r="G1721" s="49" t="str">
        <f>IF(D1721="","",SUMIF(実績D!ナンバー13D,$D1721,実績D!見積数13D))</f>
        <v/>
      </c>
      <c r="H1721" s="51" t="str">
        <f t="shared" si="82"/>
        <v/>
      </c>
      <c r="I1721" t="str">
        <f t="shared" si="80"/>
        <v/>
      </c>
    </row>
    <row r="1722" spans="1:9" x14ac:dyDescent="0.45">
      <c r="A1722" s="45" t="str">
        <f t="shared" si="81"/>
        <v/>
      </c>
      <c r="B1722" s="46" t="str">
        <f>IF(顧客!B1720&lt;&gt;"",顧客!B1720,"")</f>
        <v/>
      </c>
      <c r="C1722" s="48" t="str">
        <f>IF(顧客!C1720&lt;&gt;0,顧客!C1720,"")</f>
        <v/>
      </c>
      <c r="D1722" s="47" t="str">
        <f>IF(顧客!E1720&lt;&gt;0,顧客!E1720,"")</f>
        <v/>
      </c>
      <c r="E1722" s="47" t="str">
        <f>IF(顧客!F1720&lt;&gt;0,顧客!F1720,"")</f>
        <v/>
      </c>
      <c r="F1722" s="49" t="str">
        <f>IF(D1722="","",SUMIF(見積D!ナンバーD,$D1722,見積D!見積数D))</f>
        <v/>
      </c>
      <c r="G1722" s="49" t="str">
        <f>IF(D1722="","",SUMIF(実績D!ナンバー13D,$D1722,実績D!見積数13D))</f>
        <v/>
      </c>
      <c r="H1722" s="51" t="str">
        <f t="shared" si="82"/>
        <v/>
      </c>
      <c r="I1722" t="str">
        <f t="shared" si="80"/>
        <v/>
      </c>
    </row>
    <row r="1723" spans="1:9" x14ac:dyDescent="0.45">
      <c r="A1723" s="45" t="str">
        <f t="shared" si="81"/>
        <v/>
      </c>
      <c r="B1723" s="46" t="str">
        <f>IF(顧客!B1721&lt;&gt;"",顧客!B1721,"")</f>
        <v/>
      </c>
      <c r="C1723" s="48" t="str">
        <f>IF(顧客!C1721&lt;&gt;0,顧客!C1721,"")</f>
        <v/>
      </c>
      <c r="D1723" s="47" t="str">
        <f>IF(顧客!E1721&lt;&gt;0,顧客!E1721,"")</f>
        <v/>
      </c>
      <c r="E1723" s="47" t="str">
        <f>IF(顧客!F1721&lt;&gt;0,顧客!F1721,"")</f>
        <v/>
      </c>
      <c r="F1723" s="49" t="str">
        <f>IF(D1723="","",SUMIF(見積D!ナンバーD,$D1723,見積D!見積数D))</f>
        <v/>
      </c>
      <c r="G1723" s="49" t="str">
        <f>IF(D1723="","",SUMIF(実績D!ナンバー13D,$D1723,実績D!見積数13D))</f>
        <v/>
      </c>
      <c r="H1723" s="51" t="str">
        <f t="shared" si="82"/>
        <v/>
      </c>
      <c r="I1723" t="str">
        <f t="shared" si="80"/>
        <v/>
      </c>
    </row>
    <row r="1724" spans="1:9" x14ac:dyDescent="0.45">
      <c r="A1724" s="45" t="str">
        <f t="shared" si="81"/>
        <v/>
      </c>
      <c r="B1724" s="46" t="str">
        <f>IF(顧客!B1722&lt;&gt;"",顧客!B1722,"")</f>
        <v/>
      </c>
      <c r="C1724" s="48" t="str">
        <f>IF(顧客!C1722&lt;&gt;0,顧客!C1722,"")</f>
        <v/>
      </c>
      <c r="D1724" s="47" t="str">
        <f>IF(顧客!E1722&lt;&gt;0,顧客!E1722,"")</f>
        <v/>
      </c>
      <c r="E1724" s="47" t="str">
        <f>IF(顧客!F1722&lt;&gt;0,顧客!F1722,"")</f>
        <v/>
      </c>
      <c r="F1724" s="49" t="str">
        <f>IF(D1724="","",SUMIF(見積D!ナンバーD,$D1724,見積D!見積数D))</f>
        <v/>
      </c>
      <c r="G1724" s="49" t="str">
        <f>IF(D1724="","",SUMIF(実績D!ナンバー13D,$D1724,実績D!見積数13D))</f>
        <v/>
      </c>
      <c r="H1724" s="51" t="str">
        <f t="shared" si="82"/>
        <v/>
      </c>
      <c r="I1724" t="str">
        <f t="shared" si="80"/>
        <v/>
      </c>
    </row>
    <row r="1725" spans="1:9" x14ac:dyDescent="0.45">
      <c r="A1725" s="45" t="str">
        <f t="shared" si="81"/>
        <v/>
      </c>
      <c r="B1725" s="46" t="str">
        <f>IF(顧客!B1723&lt;&gt;"",顧客!B1723,"")</f>
        <v/>
      </c>
      <c r="C1725" s="48" t="str">
        <f>IF(顧客!C1723&lt;&gt;0,顧客!C1723,"")</f>
        <v/>
      </c>
      <c r="D1725" s="47" t="str">
        <f>IF(顧客!E1723&lt;&gt;0,顧客!E1723,"")</f>
        <v/>
      </c>
      <c r="E1725" s="47" t="str">
        <f>IF(顧客!F1723&lt;&gt;0,顧客!F1723,"")</f>
        <v/>
      </c>
      <c r="F1725" s="49" t="str">
        <f>IF(D1725="","",SUMIF(見積D!ナンバーD,$D1725,見積D!見積数D))</f>
        <v/>
      </c>
      <c r="G1725" s="49" t="str">
        <f>IF(D1725="","",SUMIF(実績D!ナンバー13D,$D1725,実績D!見積数13D))</f>
        <v/>
      </c>
      <c r="H1725" s="51" t="str">
        <f t="shared" si="82"/>
        <v/>
      </c>
      <c r="I1725" t="str">
        <f t="shared" si="80"/>
        <v/>
      </c>
    </row>
    <row r="1726" spans="1:9" x14ac:dyDescent="0.45">
      <c r="A1726" s="45" t="str">
        <f t="shared" si="81"/>
        <v/>
      </c>
      <c r="B1726" s="46" t="str">
        <f>IF(顧客!B1724&lt;&gt;"",顧客!B1724,"")</f>
        <v/>
      </c>
      <c r="C1726" s="48" t="str">
        <f>IF(顧客!C1724&lt;&gt;0,顧客!C1724,"")</f>
        <v/>
      </c>
      <c r="D1726" s="47" t="str">
        <f>IF(顧客!E1724&lt;&gt;0,顧客!E1724,"")</f>
        <v/>
      </c>
      <c r="E1726" s="47" t="str">
        <f>IF(顧客!F1724&lt;&gt;0,顧客!F1724,"")</f>
        <v/>
      </c>
      <c r="F1726" s="49" t="str">
        <f>IF(D1726="","",SUMIF(見積D!ナンバーD,$D1726,見積D!見積数D))</f>
        <v/>
      </c>
      <c r="G1726" s="49" t="str">
        <f>IF(D1726="","",SUMIF(実績D!ナンバー13D,$D1726,実績D!見積数13D))</f>
        <v/>
      </c>
      <c r="H1726" s="51" t="str">
        <f t="shared" si="82"/>
        <v/>
      </c>
      <c r="I1726" t="str">
        <f t="shared" si="80"/>
        <v/>
      </c>
    </row>
    <row r="1727" spans="1:9" x14ac:dyDescent="0.45">
      <c r="A1727" s="45" t="str">
        <f t="shared" si="81"/>
        <v/>
      </c>
      <c r="B1727" s="46" t="str">
        <f>IF(顧客!B1725&lt;&gt;"",顧客!B1725,"")</f>
        <v/>
      </c>
      <c r="C1727" s="48" t="str">
        <f>IF(顧客!C1725&lt;&gt;0,顧客!C1725,"")</f>
        <v/>
      </c>
      <c r="D1727" s="47" t="str">
        <f>IF(顧客!E1725&lt;&gt;0,顧客!E1725,"")</f>
        <v/>
      </c>
      <c r="E1727" s="47" t="str">
        <f>IF(顧客!F1725&lt;&gt;0,顧客!F1725,"")</f>
        <v/>
      </c>
      <c r="F1727" s="49" t="str">
        <f>IF(D1727="","",SUMIF(見積D!ナンバーD,$D1727,見積D!見積数D))</f>
        <v/>
      </c>
      <c r="G1727" s="49" t="str">
        <f>IF(D1727="","",SUMIF(実績D!ナンバー13D,$D1727,実績D!見積数13D))</f>
        <v/>
      </c>
      <c r="H1727" s="51" t="str">
        <f t="shared" si="82"/>
        <v/>
      </c>
      <c r="I1727" t="str">
        <f t="shared" si="80"/>
        <v/>
      </c>
    </row>
    <row r="1728" spans="1:9" x14ac:dyDescent="0.45">
      <c r="A1728" s="45" t="str">
        <f t="shared" si="81"/>
        <v/>
      </c>
      <c r="B1728" s="46" t="str">
        <f>IF(顧客!B1726&lt;&gt;"",顧客!B1726,"")</f>
        <v/>
      </c>
      <c r="C1728" s="48" t="str">
        <f>IF(顧客!C1726&lt;&gt;0,顧客!C1726,"")</f>
        <v/>
      </c>
      <c r="D1728" s="47" t="str">
        <f>IF(顧客!E1726&lt;&gt;0,顧客!E1726,"")</f>
        <v/>
      </c>
      <c r="E1728" s="47" t="str">
        <f>IF(顧客!F1726&lt;&gt;0,顧客!F1726,"")</f>
        <v/>
      </c>
      <c r="F1728" s="49" t="str">
        <f>IF(D1728="","",SUMIF(見積D!ナンバーD,$D1728,見積D!見積数D))</f>
        <v/>
      </c>
      <c r="G1728" s="49" t="str">
        <f>IF(D1728="","",SUMIF(実績D!ナンバー13D,$D1728,実績D!見積数13D))</f>
        <v/>
      </c>
      <c r="H1728" s="51" t="str">
        <f t="shared" si="82"/>
        <v/>
      </c>
      <c r="I1728" t="str">
        <f t="shared" si="80"/>
        <v/>
      </c>
    </row>
    <row r="1729" spans="1:9" x14ac:dyDescent="0.45">
      <c r="A1729" s="45" t="str">
        <f t="shared" si="81"/>
        <v/>
      </c>
      <c r="B1729" s="46" t="str">
        <f>IF(顧客!B1727&lt;&gt;"",顧客!B1727,"")</f>
        <v/>
      </c>
      <c r="C1729" s="48" t="str">
        <f>IF(顧客!C1727&lt;&gt;0,顧客!C1727,"")</f>
        <v/>
      </c>
      <c r="D1729" s="47" t="str">
        <f>IF(顧客!E1727&lt;&gt;0,顧客!E1727,"")</f>
        <v/>
      </c>
      <c r="E1729" s="47" t="str">
        <f>IF(顧客!F1727&lt;&gt;0,顧客!F1727,"")</f>
        <v/>
      </c>
      <c r="F1729" s="49" t="str">
        <f>IF(D1729="","",SUMIF(見積D!ナンバーD,$D1729,見積D!見積数D))</f>
        <v/>
      </c>
      <c r="G1729" s="49" t="str">
        <f>IF(D1729="","",SUMIF(実績D!ナンバー13D,$D1729,実績D!見積数13D))</f>
        <v/>
      </c>
      <c r="H1729" s="51" t="str">
        <f t="shared" si="82"/>
        <v/>
      </c>
      <c r="I1729" t="str">
        <f t="shared" si="80"/>
        <v/>
      </c>
    </row>
    <row r="1730" spans="1:9" x14ac:dyDescent="0.45">
      <c r="A1730" s="45" t="str">
        <f t="shared" si="81"/>
        <v/>
      </c>
      <c r="B1730" s="46" t="str">
        <f>IF(顧客!B1728&lt;&gt;"",顧客!B1728,"")</f>
        <v/>
      </c>
      <c r="C1730" s="48" t="str">
        <f>IF(顧客!C1728&lt;&gt;0,顧客!C1728,"")</f>
        <v/>
      </c>
      <c r="D1730" s="47" t="str">
        <f>IF(顧客!E1728&lt;&gt;0,顧客!E1728,"")</f>
        <v/>
      </c>
      <c r="E1730" s="47" t="str">
        <f>IF(顧客!F1728&lt;&gt;0,顧客!F1728,"")</f>
        <v/>
      </c>
      <c r="F1730" s="49" t="str">
        <f>IF(D1730="","",SUMIF(見積D!ナンバーD,$D1730,見積D!見積数D))</f>
        <v/>
      </c>
      <c r="G1730" s="49" t="str">
        <f>IF(D1730="","",SUMIF(実績D!ナンバー13D,$D1730,実績D!見積数13D))</f>
        <v/>
      </c>
      <c r="H1730" s="51" t="str">
        <f t="shared" si="82"/>
        <v/>
      </c>
      <c r="I1730" t="str">
        <f t="shared" si="80"/>
        <v/>
      </c>
    </row>
    <row r="1731" spans="1:9" x14ac:dyDescent="0.45">
      <c r="A1731" s="45" t="str">
        <f t="shared" si="81"/>
        <v/>
      </c>
      <c r="B1731" s="46" t="str">
        <f>IF(顧客!B1729&lt;&gt;"",顧客!B1729,"")</f>
        <v/>
      </c>
      <c r="C1731" s="48" t="str">
        <f>IF(顧客!C1729&lt;&gt;0,顧客!C1729,"")</f>
        <v/>
      </c>
      <c r="D1731" s="47" t="str">
        <f>IF(顧客!E1729&lt;&gt;0,顧客!E1729,"")</f>
        <v/>
      </c>
      <c r="E1731" s="47" t="str">
        <f>IF(顧客!F1729&lt;&gt;0,顧客!F1729,"")</f>
        <v/>
      </c>
      <c r="F1731" s="49" t="str">
        <f>IF(D1731="","",SUMIF(見積D!ナンバーD,$D1731,見積D!見積数D))</f>
        <v/>
      </c>
      <c r="G1731" s="49" t="str">
        <f>IF(D1731="","",SUMIF(実績D!ナンバー13D,$D1731,実績D!見積数13D))</f>
        <v/>
      </c>
      <c r="H1731" s="51" t="str">
        <f t="shared" si="82"/>
        <v/>
      </c>
      <c r="I1731" t="str">
        <f t="shared" si="80"/>
        <v/>
      </c>
    </row>
    <row r="1732" spans="1:9" x14ac:dyDescent="0.45">
      <c r="A1732" s="45" t="str">
        <f t="shared" si="81"/>
        <v/>
      </c>
      <c r="B1732" s="46" t="str">
        <f>IF(顧客!B1730&lt;&gt;"",顧客!B1730,"")</f>
        <v/>
      </c>
      <c r="C1732" s="48" t="str">
        <f>IF(顧客!C1730&lt;&gt;0,顧客!C1730,"")</f>
        <v/>
      </c>
      <c r="D1732" s="47" t="str">
        <f>IF(顧客!E1730&lt;&gt;0,顧客!E1730,"")</f>
        <v/>
      </c>
      <c r="E1732" s="47" t="str">
        <f>IF(顧客!F1730&lt;&gt;0,顧客!F1730,"")</f>
        <v/>
      </c>
      <c r="F1732" s="49" t="str">
        <f>IF(D1732="","",SUMIF(見積D!ナンバーD,$D1732,見積D!見積数D))</f>
        <v/>
      </c>
      <c r="G1732" s="49" t="str">
        <f>IF(D1732="","",SUMIF(実績D!ナンバー13D,$D1732,実績D!見積数13D))</f>
        <v/>
      </c>
      <c r="H1732" s="51" t="str">
        <f t="shared" si="82"/>
        <v/>
      </c>
      <c r="I1732" t="str">
        <f t="shared" si="80"/>
        <v/>
      </c>
    </row>
    <row r="1733" spans="1:9" x14ac:dyDescent="0.45">
      <c r="A1733" s="45" t="str">
        <f t="shared" si="81"/>
        <v/>
      </c>
      <c r="B1733" s="46" t="str">
        <f>IF(顧客!B1731&lt;&gt;"",顧客!B1731,"")</f>
        <v/>
      </c>
      <c r="C1733" s="48" t="str">
        <f>IF(顧客!C1731&lt;&gt;0,顧客!C1731,"")</f>
        <v/>
      </c>
      <c r="D1733" s="47" t="str">
        <f>IF(顧客!E1731&lt;&gt;0,顧客!E1731,"")</f>
        <v/>
      </c>
      <c r="E1733" s="47" t="str">
        <f>IF(顧客!F1731&lt;&gt;0,顧客!F1731,"")</f>
        <v/>
      </c>
      <c r="F1733" s="49" t="str">
        <f>IF(D1733="","",SUMIF(見積D!ナンバーD,$D1733,見積D!見積数D))</f>
        <v/>
      </c>
      <c r="G1733" s="49" t="str">
        <f>IF(D1733="","",SUMIF(実績D!ナンバー13D,$D1733,実績D!見積数13D))</f>
        <v/>
      </c>
      <c r="H1733" s="51" t="str">
        <f t="shared" si="82"/>
        <v/>
      </c>
      <c r="I1733" t="str">
        <f t="shared" ref="I1733:I1796" si="83">IF(G1733="","",IF(G1733&gt;=12,"sa",IF(G1733&gt;=6,"aa",IF(G1733&gt;=2,"ba",IF(G1733=1,"ca","")))))</f>
        <v/>
      </c>
    </row>
    <row r="1734" spans="1:9" x14ac:dyDescent="0.45">
      <c r="A1734" s="45" t="str">
        <f t="shared" si="81"/>
        <v/>
      </c>
      <c r="B1734" s="46" t="str">
        <f>IF(顧客!B1732&lt;&gt;"",顧客!B1732,"")</f>
        <v/>
      </c>
      <c r="C1734" s="48" t="str">
        <f>IF(顧客!C1732&lt;&gt;0,顧客!C1732,"")</f>
        <v/>
      </c>
      <c r="D1734" s="47" t="str">
        <f>IF(顧客!E1732&lt;&gt;0,顧客!E1732,"")</f>
        <v/>
      </c>
      <c r="E1734" s="47" t="str">
        <f>IF(顧客!F1732&lt;&gt;0,顧客!F1732,"")</f>
        <v/>
      </c>
      <c r="F1734" s="49" t="str">
        <f>IF(D1734="","",SUMIF(見積D!ナンバーD,$D1734,見積D!見積数D))</f>
        <v/>
      </c>
      <c r="G1734" s="49" t="str">
        <f>IF(D1734="","",SUMIF(実績D!ナンバー13D,$D1734,実績D!見積数13D))</f>
        <v/>
      </c>
      <c r="H1734" s="51" t="str">
        <f t="shared" si="82"/>
        <v/>
      </c>
      <c r="I1734" t="str">
        <f t="shared" si="83"/>
        <v/>
      </c>
    </row>
    <row r="1735" spans="1:9" x14ac:dyDescent="0.45">
      <c r="A1735" s="45" t="str">
        <f t="shared" si="81"/>
        <v/>
      </c>
      <c r="B1735" s="46" t="str">
        <f>IF(顧客!B1733&lt;&gt;"",顧客!B1733,"")</f>
        <v/>
      </c>
      <c r="C1735" s="48" t="str">
        <f>IF(顧客!C1733&lt;&gt;0,顧客!C1733,"")</f>
        <v/>
      </c>
      <c r="D1735" s="47" t="str">
        <f>IF(顧客!E1733&lt;&gt;0,顧客!E1733,"")</f>
        <v/>
      </c>
      <c r="E1735" s="47" t="str">
        <f>IF(顧客!F1733&lt;&gt;0,顧客!F1733,"")</f>
        <v/>
      </c>
      <c r="F1735" s="49" t="str">
        <f>IF(D1735="","",SUMIF(見積D!ナンバーD,$D1735,見積D!見積数D))</f>
        <v/>
      </c>
      <c r="G1735" s="49" t="str">
        <f>IF(D1735="","",SUMIF(実績D!ナンバー13D,$D1735,実績D!見積数13D))</f>
        <v/>
      </c>
      <c r="H1735" s="51" t="str">
        <f t="shared" si="82"/>
        <v/>
      </c>
      <c r="I1735" t="str">
        <f t="shared" si="83"/>
        <v/>
      </c>
    </row>
    <row r="1736" spans="1:9" x14ac:dyDescent="0.45">
      <c r="A1736" s="45" t="str">
        <f t="shared" si="81"/>
        <v/>
      </c>
      <c r="B1736" s="46" t="str">
        <f>IF(顧客!B1734&lt;&gt;"",顧客!B1734,"")</f>
        <v/>
      </c>
      <c r="C1736" s="48" t="str">
        <f>IF(顧客!C1734&lt;&gt;0,顧客!C1734,"")</f>
        <v/>
      </c>
      <c r="D1736" s="47" t="str">
        <f>IF(顧客!E1734&lt;&gt;0,顧客!E1734,"")</f>
        <v/>
      </c>
      <c r="E1736" s="47" t="str">
        <f>IF(顧客!F1734&lt;&gt;0,顧客!F1734,"")</f>
        <v/>
      </c>
      <c r="F1736" s="49" t="str">
        <f>IF(D1736="","",SUMIF(見積D!ナンバーD,$D1736,見積D!見積数D))</f>
        <v/>
      </c>
      <c r="G1736" s="49" t="str">
        <f>IF(D1736="","",SUMIF(実績D!ナンバー13D,$D1736,実績D!見積数13D))</f>
        <v/>
      </c>
      <c r="H1736" s="51" t="str">
        <f t="shared" si="82"/>
        <v/>
      </c>
      <c r="I1736" t="str">
        <f t="shared" si="83"/>
        <v/>
      </c>
    </row>
    <row r="1737" spans="1:9" x14ac:dyDescent="0.45">
      <c r="A1737" s="45" t="str">
        <f t="shared" si="81"/>
        <v/>
      </c>
      <c r="B1737" s="46" t="str">
        <f>IF(顧客!B1735&lt;&gt;"",顧客!B1735,"")</f>
        <v/>
      </c>
      <c r="C1737" s="48" t="str">
        <f>IF(顧客!C1735&lt;&gt;0,顧客!C1735,"")</f>
        <v/>
      </c>
      <c r="D1737" s="47" t="str">
        <f>IF(顧客!E1735&lt;&gt;0,顧客!E1735,"")</f>
        <v/>
      </c>
      <c r="E1737" s="47" t="str">
        <f>IF(顧客!F1735&lt;&gt;0,顧客!F1735,"")</f>
        <v/>
      </c>
      <c r="F1737" s="49" t="str">
        <f>IF(D1737="","",SUMIF(見積D!ナンバーD,$D1737,見積D!見積数D))</f>
        <v/>
      </c>
      <c r="G1737" s="49" t="str">
        <f>IF(D1737="","",SUMIF(実績D!ナンバー13D,$D1737,実績D!見積数13D))</f>
        <v/>
      </c>
      <c r="H1737" s="51" t="str">
        <f t="shared" si="82"/>
        <v/>
      </c>
      <c r="I1737" t="str">
        <f t="shared" si="83"/>
        <v/>
      </c>
    </row>
    <row r="1738" spans="1:9" x14ac:dyDescent="0.45">
      <c r="A1738" s="45" t="str">
        <f t="shared" si="81"/>
        <v/>
      </c>
      <c r="B1738" s="46" t="str">
        <f>IF(顧客!B1736&lt;&gt;"",顧客!B1736,"")</f>
        <v/>
      </c>
      <c r="C1738" s="48" t="str">
        <f>IF(顧客!C1736&lt;&gt;0,顧客!C1736,"")</f>
        <v/>
      </c>
      <c r="D1738" s="47" t="str">
        <f>IF(顧客!E1736&lt;&gt;0,顧客!E1736,"")</f>
        <v/>
      </c>
      <c r="E1738" s="47" t="str">
        <f>IF(顧客!F1736&lt;&gt;0,顧客!F1736,"")</f>
        <v/>
      </c>
      <c r="F1738" s="49" t="str">
        <f>IF(D1738="","",SUMIF(見積D!ナンバーD,$D1738,見積D!見積数D))</f>
        <v/>
      </c>
      <c r="G1738" s="49" t="str">
        <f>IF(D1738="","",SUMIF(実績D!ナンバー13D,$D1738,実績D!見積数13D))</f>
        <v/>
      </c>
      <c r="H1738" s="51" t="str">
        <f t="shared" si="82"/>
        <v/>
      </c>
      <c r="I1738" t="str">
        <f t="shared" si="83"/>
        <v/>
      </c>
    </row>
    <row r="1739" spans="1:9" x14ac:dyDescent="0.45">
      <c r="A1739" s="45" t="str">
        <f t="shared" si="81"/>
        <v/>
      </c>
      <c r="B1739" s="46" t="str">
        <f>IF(顧客!B1737&lt;&gt;"",顧客!B1737,"")</f>
        <v/>
      </c>
      <c r="C1739" s="48" t="str">
        <f>IF(顧客!C1737&lt;&gt;0,顧客!C1737,"")</f>
        <v/>
      </c>
      <c r="D1739" s="47" t="str">
        <f>IF(顧客!E1737&lt;&gt;0,顧客!E1737,"")</f>
        <v/>
      </c>
      <c r="E1739" s="47" t="str">
        <f>IF(顧客!F1737&lt;&gt;0,顧客!F1737,"")</f>
        <v/>
      </c>
      <c r="F1739" s="49" t="str">
        <f>IF(D1739="","",SUMIF(見積D!ナンバーD,$D1739,見積D!見積数D))</f>
        <v/>
      </c>
      <c r="G1739" s="49" t="str">
        <f>IF(D1739="","",SUMIF(実績D!ナンバー13D,$D1739,実績D!見積数13D))</f>
        <v/>
      </c>
      <c r="H1739" s="51" t="str">
        <f t="shared" si="82"/>
        <v/>
      </c>
      <c r="I1739" t="str">
        <f t="shared" si="83"/>
        <v/>
      </c>
    </row>
    <row r="1740" spans="1:9" x14ac:dyDescent="0.45">
      <c r="A1740" s="45" t="str">
        <f t="shared" si="81"/>
        <v/>
      </c>
      <c r="B1740" s="46" t="str">
        <f>IF(顧客!B1738&lt;&gt;"",顧客!B1738,"")</f>
        <v/>
      </c>
      <c r="C1740" s="48" t="str">
        <f>IF(顧客!C1738&lt;&gt;0,顧客!C1738,"")</f>
        <v/>
      </c>
      <c r="D1740" s="47" t="str">
        <f>IF(顧客!E1738&lt;&gt;0,顧客!E1738,"")</f>
        <v/>
      </c>
      <c r="E1740" s="47" t="str">
        <f>IF(顧客!F1738&lt;&gt;0,顧客!F1738,"")</f>
        <v/>
      </c>
      <c r="F1740" s="49" t="str">
        <f>IF(D1740="","",SUMIF(見積D!ナンバーD,$D1740,見積D!見積数D))</f>
        <v/>
      </c>
      <c r="G1740" s="49" t="str">
        <f>IF(D1740="","",SUMIF(実績D!ナンバー13D,$D1740,実績D!見積数13D))</f>
        <v/>
      </c>
      <c r="H1740" s="51" t="str">
        <f t="shared" si="82"/>
        <v/>
      </c>
      <c r="I1740" t="str">
        <f t="shared" si="83"/>
        <v/>
      </c>
    </row>
    <row r="1741" spans="1:9" x14ac:dyDescent="0.45">
      <c r="A1741" s="45" t="str">
        <f t="shared" si="81"/>
        <v/>
      </c>
      <c r="B1741" s="46" t="str">
        <f>IF(顧客!B1739&lt;&gt;"",顧客!B1739,"")</f>
        <v/>
      </c>
      <c r="C1741" s="48" t="str">
        <f>IF(顧客!C1739&lt;&gt;0,顧客!C1739,"")</f>
        <v/>
      </c>
      <c r="D1741" s="47" t="str">
        <f>IF(顧客!E1739&lt;&gt;0,顧客!E1739,"")</f>
        <v/>
      </c>
      <c r="E1741" s="47" t="str">
        <f>IF(顧客!F1739&lt;&gt;0,顧客!F1739,"")</f>
        <v/>
      </c>
      <c r="F1741" s="49" t="str">
        <f>IF(D1741="","",SUMIF(見積D!ナンバーD,$D1741,見積D!見積数D))</f>
        <v/>
      </c>
      <c r="G1741" s="49" t="str">
        <f>IF(D1741="","",SUMIF(実績D!ナンバー13D,$D1741,実績D!見積数13D))</f>
        <v/>
      </c>
      <c r="H1741" s="51" t="str">
        <f t="shared" si="82"/>
        <v/>
      </c>
      <c r="I1741" t="str">
        <f t="shared" si="83"/>
        <v/>
      </c>
    </row>
    <row r="1742" spans="1:9" x14ac:dyDescent="0.45">
      <c r="A1742" s="45" t="str">
        <f t="shared" si="81"/>
        <v/>
      </c>
      <c r="B1742" s="46" t="str">
        <f>IF(顧客!B1740&lt;&gt;"",顧客!B1740,"")</f>
        <v/>
      </c>
      <c r="C1742" s="48" t="str">
        <f>IF(顧客!C1740&lt;&gt;0,顧客!C1740,"")</f>
        <v/>
      </c>
      <c r="D1742" s="47" t="str">
        <f>IF(顧客!E1740&lt;&gt;0,顧客!E1740,"")</f>
        <v/>
      </c>
      <c r="E1742" s="47" t="str">
        <f>IF(顧客!F1740&lt;&gt;0,顧客!F1740,"")</f>
        <v/>
      </c>
      <c r="F1742" s="49" t="str">
        <f>IF(D1742="","",SUMIF(見積D!ナンバーD,$D1742,見積D!見積数D))</f>
        <v/>
      </c>
      <c r="G1742" s="49" t="str">
        <f>IF(D1742="","",SUMIF(実績D!ナンバー13D,$D1742,実績D!見積数13D))</f>
        <v/>
      </c>
      <c r="H1742" s="51" t="str">
        <f t="shared" si="82"/>
        <v/>
      </c>
      <c r="I1742" t="str">
        <f t="shared" si="83"/>
        <v/>
      </c>
    </row>
    <row r="1743" spans="1:9" x14ac:dyDescent="0.45">
      <c r="A1743" s="45" t="str">
        <f t="shared" si="81"/>
        <v/>
      </c>
      <c r="B1743" s="46" t="str">
        <f>IF(顧客!B1741&lt;&gt;"",顧客!B1741,"")</f>
        <v/>
      </c>
      <c r="C1743" s="48" t="str">
        <f>IF(顧客!C1741&lt;&gt;0,顧客!C1741,"")</f>
        <v/>
      </c>
      <c r="D1743" s="47" t="str">
        <f>IF(顧客!E1741&lt;&gt;0,顧客!E1741,"")</f>
        <v/>
      </c>
      <c r="E1743" s="47" t="str">
        <f>IF(顧客!F1741&lt;&gt;0,顧客!F1741,"")</f>
        <v/>
      </c>
      <c r="F1743" s="49" t="str">
        <f>IF(D1743="","",SUMIF(見積D!ナンバーD,$D1743,見積D!見積数D))</f>
        <v/>
      </c>
      <c r="G1743" s="49" t="str">
        <f>IF(D1743="","",SUMIF(実績D!ナンバー13D,$D1743,実績D!見積数13D))</f>
        <v/>
      </c>
      <c r="H1743" s="51" t="str">
        <f t="shared" si="82"/>
        <v/>
      </c>
      <c r="I1743" t="str">
        <f t="shared" si="83"/>
        <v/>
      </c>
    </row>
    <row r="1744" spans="1:9" x14ac:dyDescent="0.45">
      <c r="A1744" s="45" t="str">
        <f t="shared" si="81"/>
        <v/>
      </c>
      <c r="B1744" s="46" t="str">
        <f>IF(顧客!B1742&lt;&gt;"",顧客!B1742,"")</f>
        <v/>
      </c>
      <c r="C1744" s="48" t="str">
        <f>IF(顧客!C1742&lt;&gt;0,顧客!C1742,"")</f>
        <v/>
      </c>
      <c r="D1744" s="47" t="str">
        <f>IF(顧客!E1742&lt;&gt;0,顧客!E1742,"")</f>
        <v/>
      </c>
      <c r="E1744" s="47" t="str">
        <f>IF(顧客!F1742&lt;&gt;0,顧客!F1742,"")</f>
        <v/>
      </c>
      <c r="F1744" s="49" t="str">
        <f>IF(D1744="","",SUMIF(見積D!ナンバーD,$D1744,見積D!見積数D))</f>
        <v/>
      </c>
      <c r="G1744" s="49" t="str">
        <f>IF(D1744="","",SUMIF(実績D!ナンバー13D,$D1744,実績D!見積数13D))</f>
        <v/>
      </c>
      <c r="H1744" s="51" t="str">
        <f t="shared" si="82"/>
        <v/>
      </c>
      <c r="I1744" t="str">
        <f t="shared" si="83"/>
        <v/>
      </c>
    </row>
    <row r="1745" spans="1:9" x14ac:dyDescent="0.45">
      <c r="A1745" s="45" t="str">
        <f t="shared" si="81"/>
        <v/>
      </c>
      <c r="B1745" s="46" t="str">
        <f>IF(顧客!B1743&lt;&gt;"",顧客!B1743,"")</f>
        <v/>
      </c>
      <c r="C1745" s="48" t="str">
        <f>IF(顧客!C1743&lt;&gt;0,顧客!C1743,"")</f>
        <v/>
      </c>
      <c r="D1745" s="47" t="str">
        <f>IF(顧客!E1743&lt;&gt;0,顧客!E1743,"")</f>
        <v/>
      </c>
      <c r="E1745" s="47" t="str">
        <f>IF(顧客!F1743&lt;&gt;0,顧客!F1743,"")</f>
        <v/>
      </c>
      <c r="F1745" s="49" t="str">
        <f>IF(D1745="","",SUMIF(見積D!ナンバーD,$D1745,見積D!見積数D))</f>
        <v/>
      </c>
      <c r="G1745" s="49" t="str">
        <f>IF(D1745="","",SUMIF(実績D!ナンバー13D,$D1745,実績D!見積数13D))</f>
        <v/>
      </c>
      <c r="H1745" s="51" t="str">
        <f t="shared" si="82"/>
        <v/>
      </c>
      <c r="I1745" t="str">
        <f t="shared" si="83"/>
        <v/>
      </c>
    </row>
    <row r="1746" spans="1:9" x14ac:dyDescent="0.45">
      <c r="A1746" s="45" t="str">
        <f t="shared" si="81"/>
        <v/>
      </c>
      <c r="B1746" s="46" t="str">
        <f>IF(顧客!B1744&lt;&gt;"",顧客!B1744,"")</f>
        <v/>
      </c>
      <c r="C1746" s="48" t="str">
        <f>IF(顧客!C1744&lt;&gt;0,顧客!C1744,"")</f>
        <v/>
      </c>
      <c r="D1746" s="47" t="str">
        <f>IF(顧客!E1744&lt;&gt;0,顧客!E1744,"")</f>
        <v/>
      </c>
      <c r="E1746" s="47" t="str">
        <f>IF(顧客!F1744&lt;&gt;0,顧客!F1744,"")</f>
        <v/>
      </c>
      <c r="F1746" s="49" t="str">
        <f>IF(D1746="","",SUMIF(見積D!ナンバーD,$D1746,見積D!見積数D))</f>
        <v/>
      </c>
      <c r="G1746" s="49" t="str">
        <f>IF(D1746="","",SUMIF(実績D!ナンバー13D,$D1746,実績D!見積数13D))</f>
        <v/>
      </c>
      <c r="H1746" s="51" t="str">
        <f t="shared" si="82"/>
        <v/>
      </c>
      <c r="I1746" t="str">
        <f t="shared" si="83"/>
        <v/>
      </c>
    </row>
    <row r="1747" spans="1:9" x14ac:dyDescent="0.45">
      <c r="A1747" s="45" t="str">
        <f t="shared" si="81"/>
        <v/>
      </c>
      <c r="B1747" s="46" t="str">
        <f>IF(顧客!B1745&lt;&gt;"",顧客!B1745,"")</f>
        <v/>
      </c>
      <c r="C1747" s="48" t="str">
        <f>IF(顧客!C1745&lt;&gt;0,顧客!C1745,"")</f>
        <v/>
      </c>
      <c r="D1747" s="47" t="str">
        <f>IF(顧客!E1745&lt;&gt;0,顧客!E1745,"")</f>
        <v/>
      </c>
      <c r="E1747" s="47" t="str">
        <f>IF(顧客!F1745&lt;&gt;0,顧客!F1745,"")</f>
        <v/>
      </c>
      <c r="F1747" s="49" t="str">
        <f>IF(D1747="","",SUMIF(見積D!ナンバーD,$D1747,見積D!見積数D))</f>
        <v/>
      </c>
      <c r="G1747" s="49" t="str">
        <f>IF(D1747="","",SUMIF(実績D!ナンバー13D,$D1747,実績D!見積数13D))</f>
        <v/>
      </c>
      <c r="H1747" s="51" t="str">
        <f t="shared" si="82"/>
        <v/>
      </c>
      <c r="I1747" t="str">
        <f t="shared" si="83"/>
        <v/>
      </c>
    </row>
    <row r="1748" spans="1:9" x14ac:dyDescent="0.45">
      <c r="A1748" s="45" t="str">
        <f t="shared" si="81"/>
        <v/>
      </c>
      <c r="B1748" s="46" t="str">
        <f>IF(顧客!B1746&lt;&gt;"",顧客!B1746,"")</f>
        <v/>
      </c>
      <c r="C1748" s="48" t="str">
        <f>IF(顧客!C1746&lt;&gt;0,顧客!C1746,"")</f>
        <v/>
      </c>
      <c r="D1748" s="47" t="str">
        <f>IF(顧客!E1746&lt;&gt;0,顧客!E1746,"")</f>
        <v/>
      </c>
      <c r="E1748" s="47" t="str">
        <f>IF(顧客!F1746&lt;&gt;0,顧客!F1746,"")</f>
        <v/>
      </c>
      <c r="F1748" s="49" t="str">
        <f>IF(D1748="","",SUMIF(見積D!ナンバーD,$D1748,見積D!見積数D))</f>
        <v/>
      </c>
      <c r="G1748" s="49" t="str">
        <f>IF(D1748="","",SUMIF(実績D!ナンバー13D,$D1748,実績D!見積数13D))</f>
        <v/>
      </c>
      <c r="H1748" s="51" t="str">
        <f t="shared" si="82"/>
        <v/>
      </c>
      <c r="I1748" t="str">
        <f t="shared" si="83"/>
        <v/>
      </c>
    </row>
    <row r="1749" spans="1:9" x14ac:dyDescent="0.45">
      <c r="A1749" s="45" t="str">
        <f t="shared" si="81"/>
        <v/>
      </c>
      <c r="B1749" s="46" t="str">
        <f>IF(顧客!B1747&lt;&gt;"",顧客!B1747,"")</f>
        <v/>
      </c>
      <c r="C1749" s="48" t="str">
        <f>IF(顧客!C1747&lt;&gt;0,顧客!C1747,"")</f>
        <v/>
      </c>
      <c r="D1749" s="47" t="str">
        <f>IF(顧客!E1747&lt;&gt;0,顧客!E1747,"")</f>
        <v/>
      </c>
      <c r="E1749" s="47" t="str">
        <f>IF(顧客!F1747&lt;&gt;0,顧客!F1747,"")</f>
        <v/>
      </c>
      <c r="F1749" s="49" t="str">
        <f>IF(D1749="","",SUMIF(見積D!ナンバーD,$D1749,見積D!見積数D))</f>
        <v/>
      </c>
      <c r="G1749" s="49" t="str">
        <f>IF(D1749="","",SUMIF(実績D!ナンバー13D,$D1749,実績D!見積数13D))</f>
        <v/>
      </c>
      <c r="H1749" s="51" t="str">
        <f t="shared" si="82"/>
        <v/>
      </c>
      <c r="I1749" t="str">
        <f t="shared" si="83"/>
        <v/>
      </c>
    </row>
    <row r="1750" spans="1:9" x14ac:dyDescent="0.45">
      <c r="A1750" s="45" t="str">
        <f t="shared" si="81"/>
        <v/>
      </c>
      <c r="B1750" s="46" t="str">
        <f>IF(顧客!B1748&lt;&gt;"",顧客!B1748,"")</f>
        <v/>
      </c>
      <c r="C1750" s="48" t="str">
        <f>IF(顧客!C1748&lt;&gt;0,顧客!C1748,"")</f>
        <v/>
      </c>
      <c r="D1750" s="47" t="str">
        <f>IF(顧客!E1748&lt;&gt;0,顧客!E1748,"")</f>
        <v/>
      </c>
      <c r="E1750" s="47" t="str">
        <f>IF(顧客!F1748&lt;&gt;0,顧客!F1748,"")</f>
        <v/>
      </c>
      <c r="F1750" s="49" t="str">
        <f>IF(D1750="","",SUMIF(見積D!ナンバーD,$D1750,見積D!見積数D))</f>
        <v/>
      </c>
      <c r="G1750" s="49" t="str">
        <f>IF(D1750="","",SUMIF(実績D!ナンバー13D,$D1750,実績D!見積数13D))</f>
        <v/>
      </c>
      <c r="H1750" s="51" t="str">
        <f t="shared" si="82"/>
        <v/>
      </c>
      <c r="I1750" t="str">
        <f t="shared" si="83"/>
        <v/>
      </c>
    </row>
    <row r="1751" spans="1:9" x14ac:dyDescent="0.45">
      <c r="A1751" s="45" t="str">
        <f t="shared" si="81"/>
        <v/>
      </c>
      <c r="B1751" s="46" t="str">
        <f>IF(顧客!B1749&lt;&gt;"",顧客!B1749,"")</f>
        <v/>
      </c>
      <c r="C1751" s="48" t="str">
        <f>IF(顧客!C1749&lt;&gt;0,顧客!C1749,"")</f>
        <v/>
      </c>
      <c r="D1751" s="47" t="str">
        <f>IF(顧客!E1749&lt;&gt;0,顧客!E1749,"")</f>
        <v/>
      </c>
      <c r="E1751" s="47" t="str">
        <f>IF(顧客!F1749&lt;&gt;0,顧客!F1749,"")</f>
        <v/>
      </c>
      <c r="F1751" s="49" t="str">
        <f>IF(D1751="","",SUMIF(見積D!ナンバーD,$D1751,見積D!見積数D))</f>
        <v/>
      </c>
      <c r="G1751" s="49" t="str">
        <f>IF(D1751="","",SUMIF(実績D!ナンバー13D,$D1751,実績D!見積数13D))</f>
        <v/>
      </c>
      <c r="H1751" s="51" t="str">
        <f t="shared" si="82"/>
        <v/>
      </c>
      <c r="I1751" t="str">
        <f t="shared" si="83"/>
        <v/>
      </c>
    </row>
    <row r="1752" spans="1:9" x14ac:dyDescent="0.45">
      <c r="A1752" s="45" t="str">
        <f t="shared" si="81"/>
        <v/>
      </c>
      <c r="B1752" s="46" t="str">
        <f>IF(顧客!B1750&lt;&gt;"",顧客!B1750,"")</f>
        <v/>
      </c>
      <c r="C1752" s="48" t="str">
        <f>IF(顧客!C1750&lt;&gt;0,顧客!C1750,"")</f>
        <v/>
      </c>
      <c r="D1752" s="47" t="str">
        <f>IF(顧客!E1750&lt;&gt;0,顧客!E1750,"")</f>
        <v/>
      </c>
      <c r="E1752" s="47" t="str">
        <f>IF(顧客!F1750&lt;&gt;0,顧客!F1750,"")</f>
        <v/>
      </c>
      <c r="F1752" s="49" t="str">
        <f>IF(D1752="","",SUMIF(見積D!ナンバーD,$D1752,見積D!見積数D))</f>
        <v/>
      </c>
      <c r="G1752" s="49" t="str">
        <f>IF(D1752="","",SUMIF(実績D!ナンバー13D,$D1752,実績D!見積数13D))</f>
        <v/>
      </c>
      <c r="H1752" s="51" t="str">
        <f t="shared" si="82"/>
        <v/>
      </c>
      <c r="I1752" t="str">
        <f t="shared" si="83"/>
        <v/>
      </c>
    </row>
    <row r="1753" spans="1:9" x14ac:dyDescent="0.45">
      <c r="A1753" s="45" t="str">
        <f t="shared" si="81"/>
        <v/>
      </c>
      <c r="B1753" s="46" t="str">
        <f>IF(顧客!B1751&lt;&gt;"",顧客!B1751,"")</f>
        <v/>
      </c>
      <c r="C1753" s="48" t="str">
        <f>IF(顧客!C1751&lt;&gt;0,顧客!C1751,"")</f>
        <v/>
      </c>
      <c r="D1753" s="47" t="str">
        <f>IF(顧客!E1751&lt;&gt;0,顧客!E1751,"")</f>
        <v/>
      </c>
      <c r="E1753" s="47" t="str">
        <f>IF(顧客!F1751&lt;&gt;0,顧客!F1751,"")</f>
        <v/>
      </c>
      <c r="F1753" s="49" t="str">
        <f>IF(D1753="","",SUMIF(見積D!ナンバーD,$D1753,見積D!見積数D))</f>
        <v/>
      </c>
      <c r="G1753" s="49" t="str">
        <f>IF(D1753="","",SUMIF(実績D!ナンバー13D,$D1753,実績D!見積数13D))</f>
        <v/>
      </c>
      <c r="H1753" s="51" t="str">
        <f t="shared" si="82"/>
        <v/>
      </c>
      <c r="I1753" t="str">
        <f t="shared" si="83"/>
        <v/>
      </c>
    </row>
    <row r="1754" spans="1:9" x14ac:dyDescent="0.45">
      <c r="A1754" s="45" t="str">
        <f t="shared" si="81"/>
        <v/>
      </c>
      <c r="B1754" s="46" t="str">
        <f>IF(顧客!B1752&lt;&gt;"",顧客!B1752,"")</f>
        <v/>
      </c>
      <c r="C1754" s="48" t="str">
        <f>IF(顧客!C1752&lt;&gt;0,顧客!C1752,"")</f>
        <v/>
      </c>
      <c r="D1754" s="47" t="str">
        <f>IF(顧客!E1752&lt;&gt;0,顧客!E1752,"")</f>
        <v/>
      </c>
      <c r="E1754" s="47" t="str">
        <f>IF(顧客!F1752&lt;&gt;0,顧客!F1752,"")</f>
        <v/>
      </c>
      <c r="F1754" s="49" t="str">
        <f>IF(D1754="","",SUMIF(見積D!ナンバーD,$D1754,見積D!見積数D))</f>
        <v/>
      </c>
      <c r="G1754" s="49" t="str">
        <f>IF(D1754="","",SUMIF(実績D!ナンバー13D,$D1754,実績D!見積数13D))</f>
        <v/>
      </c>
      <c r="H1754" s="51" t="str">
        <f t="shared" si="82"/>
        <v/>
      </c>
      <c r="I1754" t="str">
        <f t="shared" si="83"/>
        <v/>
      </c>
    </row>
    <row r="1755" spans="1:9" x14ac:dyDescent="0.45">
      <c r="A1755" s="45" t="str">
        <f t="shared" si="81"/>
        <v/>
      </c>
      <c r="B1755" s="46" t="str">
        <f>IF(顧客!B1753&lt;&gt;"",顧客!B1753,"")</f>
        <v/>
      </c>
      <c r="C1755" s="48" t="str">
        <f>IF(顧客!C1753&lt;&gt;0,顧客!C1753,"")</f>
        <v/>
      </c>
      <c r="D1755" s="47" t="str">
        <f>IF(顧客!E1753&lt;&gt;0,顧客!E1753,"")</f>
        <v/>
      </c>
      <c r="E1755" s="47" t="str">
        <f>IF(顧客!F1753&lt;&gt;0,顧客!F1753,"")</f>
        <v/>
      </c>
      <c r="F1755" s="49" t="str">
        <f>IF(D1755="","",SUMIF(見積D!ナンバーD,$D1755,見積D!見積数D))</f>
        <v/>
      </c>
      <c r="G1755" s="49" t="str">
        <f>IF(D1755="","",SUMIF(実績D!ナンバー13D,$D1755,実績D!見積数13D))</f>
        <v/>
      </c>
      <c r="H1755" s="51" t="str">
        <f t="shared" si="82"/>
        <v/>
      </c>
      <c r="I1755" t="str">
        <f t="shared" si="83"/>
        <v/>
      </c>
    </row>
    <row r="1756" spans="1:9" x14ac:dyDescent="0.45">
      <c r="A1756" s="45" t="str">
        <f t="shared" si="81"/>
        <v/>
      </c>
      <c r="B1756" s="46" t="str">
        <f>IF(顧客!B1754&lt;&gt;"",顧客!B1754,"")</f>
        <v/>
      </c>
      <c r="C1756" s="48" t="str">
        <f>IF(顧客!C1754&lt;&gt;0,顧客!C1754,"")</f>
        <v/>
      </c>
      <c r="D1756" s="47" t="str">
        <f>IF(顧客!E1754&lt;&gt;0,顧客!E1754,"")</f>
        <v/>
      </c>
      <c r="E1756" s="47" t="str">
        <f>IF(顧客!F1754&lt;&gt;0,顧客!F1754,"")</f>
        <v/>
      </c>
      <c r="F1756" s="49" t="str">
        <f>IF(D1756="","",SUMIF(見積D!ナンバーD,$D1756,見積D!見積数D))</f>
        <v/>
      </c>
      <c r="G1756" s="49" t="str">
        <f>IF(D1756="","",SUMIF(実績D!ナンバー13D,$D1756,実績D!見積数13D))</f>
        <v/>
      </c>
      <c r="H1756" s="51" t="str">
        <f t="shared" si="82"/>
        <v/>
      </c>
      <c r="I1756" t="str">
        <f t="shared" si="83"/>
        <v/>
      </c>
    </row>
    <row r="1757" spans="1:9" x14ac:dyDescent="0.45">
      <c r="A1757" s="45" t="str">
        <f t="shared" si="81"/>
        <v/>
      </c>
      <c r="B1757" s="46" t="str">
        <f>IF(顧客!B1755&lt;&gt;"",顧客!B1755,"")</f>
        <v/>
      </c>
      <c r="C1757" s="48" t="str">
        <f>IF(顧客!C1755&lt;&gt;0,顧客!C1755,"")</f>
        <v/>
      </c>
      <c r="D1757" s="47" t="str">
        <f>IF(顧客!E1755&lt;&gt;0,顧客!E1755,"")</f>
        <v/>
      </c>
      <c r="E1757" s="47" t="str">
        <f>IF(顧客!F1755&lt;&gt;0,顧客!F1755,"")</f>
        <v/>
      </c>
      <c r="F1757" s="49" t="str">
        <f>IF(D1757="","",SUMIF(見積D!ナンバーD,$D1757,見積D!見積数D))</f>
        <v/>
      </c>
      <c r="G1757" s="49" t="str">
        <f>IF(D1757="","",SUMIF(実績D!ナンバー13D,$D1757,実績D!見積数13D))</f>
        <v/>
      </c>
      <c r="H1757" s="51" t="str">
        <f t="shared" si="82"/>
        <v/>
      </c>
      <c r="I1757" t="str">
        <f t="shared" si="83"/>
        <v/>
      </c>
    </row>
    <row r="1758" spans="1:9" x14ac:dyDescent="0.45">
      <c r="A1758" s="45" t="str">
        <f t="shared" si="81"/>
        <v/>
      </c>
      <c r="B1758" s="46" t="str">
        <f>IF(顧客!B1756&lt;&gt;"",顧客!B1756,"")</f>
        <v/>
      </c>
      <c r="C1758" s="48" t="str">
        <f>IF(顧客!C1756&lt;&gt;0,顧客!C1756,"")</f>
        <v/>
      </c>
      <c r="D1758" s="47" t="str">
        <f>IF(顧客!E1756&lt;&gt;0,顧客!E1756,"")</f>
        <v/>
      </c>
      <c r="E1758" s="47" t="str">
        <f>IF(顧客!F1756&lt;&gt;0,顧客!F1756,"")</f>
        <v/>
      </c>
      <c r="F1758" s="49" t="str">
        <f>IF(D1758="","",SUMIF(見積D!ナンバーD,$D1758,見積D!見積数D))</f>
        <v/>
      </c>
      <c r="G1758" s="49" t="str">
        <f>IF(D1758="","",SUMIF(実績D!ナンバー13D,$D1758,実績D!見積数13D))</f>
        <v/>
      </c>
      <c r="H1758" s="51" t="str">
        <f t="shared" si="82"/>
        <v/>
      </c>
      <c r="I1758" t="str">
        <f t="shared" si="83"/>
        <v/>
      </c>
    </row>
    <row r="1759" spans="1:9" x14ac:dyDescent="0.45">
      <c r="A1759" s="45" t="str">
        <f t="shared" si="81"/>
        <v/>
      </c>
      <c r="B1759" s="46" t="str">
        <f>IF(顧客!B1757&lt;&gt;"",顧客!B1757,"")</f>
        <v/>
      </c>
      <c r="C1759" s="48" t="str">
        <f>IF(顧客!C1757&lt;&gt;0,顧客!C1757,"")</f>
        <v/>
      </c>
      <c r="D1759" s="47" t="str">
        <f>IF(顧客!E1757&lt;&gt;0,顧客!E1757,"")</f>
        <v/>
      </c>
      <c r="E1759" s="47" t="str">
        <f>IF(顧客!F1757&lt;&gt;0,顧客!F1757,"")</f>
        <v/>
      </c>
      <c r="F1759" s="49" t="str">
        <f>IF(D1759="","",SUMIF(見積D!ナンバーD,$D1759,見積D!見積数D))</f>
        <v/>
      </c>
      <c r="G1759" s="49" t="str">
        <f>IF(D1759="","",SUMIF(実績D!ナンバー13D,$D1759,実績D!見積数13D))</f>
        <v/>
      </c>
      <c r="H1759" s="51" t="str">
        <f t="shared" si="82"/>
        <v/>
      </c>
      <c r="I1759" t="str">
        <f t="shared" si="83"/>
        <v/>
      </c>
    </row>
    <row r="1760" spans="1:9" x14ac:dyDescent="0.45">
      <c r="A1760" s="45" t="str">
        <f t="shared" si="81"/>
        <v/>
      </c>
      <c r="B1760" s="46" t="str">
        <f>IF(顧客!B1758&lt;&gt;"",顧客!B1758,"")</f>
        <v/>
      </c>
      <c r="C1760" s="48" t="str">
        <f>IF(顧客!C1758&lt;&gt;0,顧客!C1758,"")</f>
        <v/>
      </c>
      <c r="D1760" s="47" t="str">
        <f>IF(顧客!E1758&lt;&gt;0,顧客!E1758,"")</f>
        <v/>
      </c>
      <c r="E1760" s="47" t="str">
        <f>IF(顧客!F1758&lt;&gt;0,顧客!F1758,"")</f>
        <v/>
      </c>
      <c r="F1760" s="49" t="str">
        <f>IF(D1760="","",SUMIF(見積D!ナンバーD,$D1760,見積D!見積数D))</f>
        <v/>
      </c>
      <c r="G1760" s="49" t="str">
        <f>IF(D1760="","",SUMIF(実績D!ナンバー13D,$D1760,実績D!見積数13D))</f>
        <v/>
      </c>
      <c r="H1760" s="51" t="str">
        <f t="shared" si="82"/>
        <v/>
      </c>
      <c r="I1760" t="str">
        <f t="shared" si="83"/>
        <v/>
      </c>
    </row>
    <row r="1761" spans="1:9" x14ac:dyDescent="0.45">
      <c r="A1761" s="45" t="str">
        <f t="shared" si="81"/>
        <v/>
      </c>
      <c r="B1761" s="46" t="str">
        <f>IF(顧客!B1759&lt;&gt;"",顧客!B1759,"")</f>
        <v/>
      </c>
      <c r="C1761" s="48" t="str">
        <f>IF(顧客!C1759&lt;&gt;0,顧客!C1759,"")</f>
        <v/>
      </c>
      <c r="D1761" s="47" t="str">
        <f>IF(顧客!E1759&lt;&gt;0,顧客!E1759,"")</f>
        <v/>
      </c>
      <c r="E1761" s="47" t="str">
        <f>IF(顧客!F1759&lt;&gt;0,顧客!F1759,"")</f>
        <v/>
      </c>
      <c r="F1761" s="49" t="str">
        <f>IF(D1761="","",SUMIF(見積D!ナンバーD,$D1761,見積D!見積数D))</f>
        <v/>
      </c>
      <c r="G1761" s="49" t="str">
        <f>IF(D1761="","",SUMIF(実績D!ナンバー13D,$D1761,実績D!見積数13D))</f>
        <v/>
      </c>
      <c r="H1761" s="51" t="str">
        <f t="shared" si="82"/>
        <v/>
      </c>
      <c r="I1761" t="str">
        <f t="shared" si="83"/>
        <v/>
      </c>
    </row>
    <row r="1762" spans="1:9" x14ac:dyDescent="0.45">
      <c r="A1762" s="45" t="str">
        <f t="shared" si="81"/>
        <v/>
      </c>
      <c r="B1762" s="46" t="str">
        <f>IF(顧客!B1760&lt;&gt;"",顧客!B1760,"")</f>
        <v/>
      </c>
      <c r="C1762" s="48" t="str">
        <f>IF(顧客!C1760&lt;&gt;0,顧客!C1760,"")</f>
        <v/>
      </c>
      <c r="D1762" s="47" t="str">
        <f>IF(顧客!E1760&lt;&gt;0,顧客!E1760,"")</f>
        <v/>
      </c>
      <c r="E1762" s="47" t="str">
        <f>IF(顧客!F1760&lt;&gt;0,顧客!F1760,"")</f>
        <v/>
      </c>
      <c r="F1762" s="49" t="str">
        <f>IF(D1762="","",SUMIF(見積D!ナンバーD,$D1762,見積D!見積数D))</f>
        <v/>
      </c>
      <c r="G1762" s="49" t="str">
        <f>IF(D1762="","",SUMIF(実績D!ナンバー13D,$D1762,実績D!見積数13D))</f>
        <v/>
      </c>
      <c r="H1762" s="51" t="str">
        <f t="shared" si="82"/>
        <v/>
      </c>
      <c r="I1762" t="str">
        <f t="shared" si="83"/>
        <v/>
      </c>
    </row>
    <row r="1763" spans="1:9" x14ac:dyDescent="0.45">
      <c r="A1763" s="45" t="str">
        <f t="shared" si="81"/>
        <v/>
      </c>
      <c r="B1763" s="46" t="str">
        <f>IF(顧客!B1761&lt;&gt;"",顧客!B1761,"")</f>
        <v/>
      </c>
      <c r="C1763" s="48" t="str">
        <f>IF(顧客!C1761&lt;&gt;0,顧客!C1761,"")</f>
        <v/>
      </c>
      <c r="D1763" s="47" t="str">
        <f>IF(顧客!E1761&lt;&gt;0,顧客!E1761,"")</f>
        <v/>
      </c>
      <c r="E1763" s="47" t="str">
        <f>IF(顧客!F1761&lt;&gt;0,顧客!F1761,"")</f>
        <v/>
      </c>
      <c r="F1763" s="49" t="str">
        <f>IF(D1763="","",SUMIF(見積D!ナンバーD,$D1763,見積D!見積数D))</f>
        <v/>
      </c>
      <c r="G1763" s="49" t="str">
        <f>IF(D1763="","",SUMIF(実績D!ナンバー13D,$D1763,実績D!見積数13D))</f>
        <v/>
      </c>
      <c r="H1763" s="51" t="str">
        <f t="shared" si="82"/>
        <v/>
      </c>
      <c r="I1763" t="str">
        <f t="shared" si="83"/>
        <v/>
      </c>
    </row>
    <row r="1764" spans="1:9" x14ac:dyDescent="0.45">
      <c r="A1764" s="45" t="str">
        <f t="shared" si="81"/>
        <v/>
      </c>
      <c r="B1764" s="46" t="str">
        <f>IF(顧客!B1762&lt;&gt;"",顧客!B1762,"")</f>
        <v/>
      </c>
      <c r="C1764" s="48" t="str">
        <f>IF(顧客!C1762&lt;&gt;0,顧客!C1762,"")</f>
        <v/>
      </c>
      <c r="D1764" s="47" t="str">
        <f>IF(顧客!E1762&lt;&gt;0,顧客!E1762,"")</f>
        <v/>
      </c>
      <c r="E1764" s="47" t="str">
        <f>IF(顧客!F1762&lt;&gt;0,顧客!F1762,"")</f>
        <v/>
      </c>
      <c r="F1764" s="49" t="str">
        <f>IF(D1764="","",SUMIF(見積D!ナンバーD,$D1764,見積D!見積数D))</f>
        <v/>
      </c>
      <c r="G1764" s="49" t="str">
        <f>IF(D1764="","",SUMIF(実績D!ナンバー13D,$D1764,実績D!見積数13D))</f>
        <v/>
      </c>
      <c r="H1764" s="51" t="str">
        <f t="shared" si="82"/>
        <v/>
      </c>
      <c r="I1764" t="str">
        <f t="shared" si="83"/>
        <v/>
      </c>
    </row>
    <row r="1765" spans="1:9" x14ac:dyDescent="0.45">
      <c r="A1765" s="45" t="str">
        <f t="shared" si="81"/>
        <v/>
      </c>
      <c r="B1765" s="46" t="str">
        <f>IF(顧客!B1763&lt;&gt;"",顧客!B1763,"")</f>
        <v/>
      </c>
      <c r="C1765" s="48" t="str">
        <f>IF(顧客!C1763&lt;&gt;0,顧客!C1763,"")</f>
        <v/>
      </c>
      <c r="D1765" s="47" t="str">
        <f>IF(顧客!E1763&lt;&gt;0,顧客!E1763,"")</f>
        <v/>
      </c>
      <c r="E1765" s="47" t="str">
        <f>IF(顧客!F1763&lt;&gt;0,顧客!F1763,"")</f>
        <v/>
      </c>
      <c r="F1765" s="49" t="str">
        <f>IF(D1765="","",SUMIF(見積D!ナンバーD,$D1765,見積D!見積数D))</f>
        <v/>
      </c>
      <c r="G1765" s="49" t="str">
        <f>IF(D1765="","",SUMIF(実績D!ナンバー13D,$D1765,実績D!見積数13D))</f>
        <v/>
      </c>
      <c r="H1765" s="51" t="str">
        <f t="shared" si="82"/>
        <v/>
      </c>
      <c r="I1765" t="str">
        <f t="shared" si="83"/>
        <v/>
      </c>
    </row>
    <row r="1766" spans="1:9" x14ac:dyDescent="0.45">
      <c r="A1766" s="45" t="str">
        <f t="shared" si="81"/>
        <v/>
      </c>
      <c r="B1766" s="46" t="str">
        <f>IF(顧客!B1764&lt;&gt;"",顧客!B1764,"")</f>
        <v/>
      </c>
      <c r="C1766" s="48" t="str">
        <f>IF(顧客!C1764&lt;&gt;0,顧客!C1764,"")</f>
        <v/>
      </c>
      <c r="D1766" s="47" t="str">
        <f>IF(顧客!E1764&lt;&gt;0,顧客!E1764,"")</f>
        <v/>
      </c>
      <c r="E1766" s="47" t="str">
        <f>IF(顧客!F1764&lt;&gt;0,顧客!F1764,"")</f>
        <v/>
      </c>
      <c r="F1766" s="49" t="str">
        <f>IF(D1766="","",SUMIF(見積D!ナンバーD,$D1766,見積D!見積数D))</f>
        <v/>
      </c>
      <c r="G1766" s="49" t="str">
        <f>IF(D1766="","",SUMIF(実績D!ナンバー13D,$D1766,実績D!見積数13D))</f>
        <v/>
      </c>
      <c r="H1766" s="51" t="str">
        <f t="shared" si="82"/>
        <v/>
      </c>
      <c r="I1766" t="str">
        <f t="shared" si="83"/>
        <v/>
      </c>
    </row>
    <row r="1767" spans="1:9" x14ac:dyDescent="0.45">
      <c r="A1767" s="45" t="str">
        <f t="shared" si="81"/>
        <v/>
      </c>
      <c r="B1767" s="46" t="str">
        <f>IF(顧客!B1765&lt;&gt;"",顧客!B1765,"")</f>
        <v/>
      </c>
      <c r="C1767" s="48" t="str">
        <f>IF(顧客!C1765&lt;&gt;0,顧客!C1765,"")</f>
        <v/>
      </c>
      <c r="D1767" s="47" t="str">
        <f>IF(顧客!E1765&lt;&gt;0,顧客!E1765,"")</f>
        <v/>
      </c>
      <c r="E1767" s="47" t="str">
        <f>IF(顧客!F1765&lt;&gt;0,顧客!F1765,"")</f>
        <v/>
      </c>
      <c r="F1767" s="49" t="str">
        <f>IF(D1767="","",SUMIF(見積D!ナンバーD,$D1767,見積D!見積数D))</f>
        <v/>
      </c>
      <c r="G1767" s="49" t="str">
        <f>IF(D1767="","",SUMIF(実績D!ナンバー13D,$D1767,実績D!見積数13D))</f>
        <v/>
      </c>
      <c r="H1767" s="51" t="str">
        <f t="shared" si="82"/>
        <v/>
      </c>
      <c r="I1767" t="str">
        <f t="shared" si="83"/>
        <v/>
      </c>
    </row>
    <row r="1768" spans="1:9" x14ac:dyDescent="0.45">
      <c r="A1768" s="45" t="str">
        <f t="shared" si="81"/>
        <v/>
      </c>
      <c r="B1768" s="46" t="str">
        <f>IF(顧客!B1766&lt;&gt;"",顧客!B1766,"")</f>
        <v/>
      </c>
      <c r="C1768" s="48" t="str">
        <f>IF(顧客!C1766&lt;&gt;0,顧客!C1766,"")</f>
        <v/>
      </c>
      <c r="D1768" s="47" t="str">
        <f>IF(顧客!E1766&lt;&gt;0,顧客!E1766,"")</f>
        <v/>
      </c>
      <c r="E1768" s="47" t="str">
        <f>IF(顧客!F1766&lt;&gt;0,顧客!F1766,"")</f>
        <v/>
      </c>
      <c r="F1768" s="49" t="str">
        <f>IF(D1768="","",SUMIF(見積D!ナンバーD,$D1768,見積D!見積数D))</f>
        <v/>
      </c>
      <c r="G1768" s="49" t="str">
        <f>IF(D1768="","",SUMIF(実績D!ナンバー13D,$D1768,実績D!見積数13D))</f>
        <v/>
      </c>
      <c r="H1768" s="51" t="str">
        <f t="shared" si="82"/>
        <v/>
      </c>
      <c r="I1768" t="str">
        <f t="shared" si="83"/>
        <v/>
      </c>
    </row>
    <row r="1769" spans="1:9" x14ac:dyDescent="0.45">
      <c r="A1769" s="45" t="str">
        <f t="shared" ref="A1769:A1832" si="84">IF(C1769="","",A1768+1)</f>
        <v/>
      </c>
      <c r="B1769" s="46" t="str">
        <f>IF(顧客!B1767&lt;&gt;"",顧客!B1767,"")</f>
        <v/>
      </c>
      <c r="C1769" s="48" t="str">
        <f>IF(顧客!C1767&lt;&gt;0,顧客!C1767,"")</f>
        <v/>
      </c>
      <c r="D1769" s="47" t="str">
        <f>IF(顧客!E1767&lt;&gt;0,顧客!E1767,"")</f>
        <v/>
      </c>
      <c r="E1769" s="47" t="str">
        <f>IF(顧客!F1767&lt;&gt;0,顧客!F1767,"")</f>
        <v/>
      </c>
      <c r="F1769" s="49" t="str">
        <f>IF(D1769="","",SUMIF(見積D!ナンバーD,$D1769,見積D!見積数D))</f>
        <v/>
      </c>
      <c r="G1769" s="49" t="str">
        <f>IF(D1769="","",SUMIF(実績D!ナンバー13D,$D1769,実績D!見積数13D))</f>
        <v/>
      </c>
      <c r="H1769" s="51" t="str">
        <f t="shared" ref="H1769:H1832" si="85">IF(F1769="","",IF(F1769=0,"c",IF(G1769&gt;0,I1769,"b")))</f>
        <v/>
      </c>
      <c r="I1769" t="str">
        <f t="shared" si="83"/>
        <v/>
      </c>
    </row>
    <row r="1770" spans="1:9" x14ac:dyDescent="0.45">
      <c r="A1770" s="45" t="str">
        <f t="shared" si="84"/>
        <v/>
      </c>
      <c r="B1770" s="46" t="str">
        <f>IF(顧客!B1768&lt;&gt;"",顧客!B1768,"")</f>
        <v/>
      </c>
      <c r="C1770" s="48" t="str">
        <f>IF(顧客!C1768&lt;&gt;0,顧客!C1768,"")</f>
        <v/>
      </c>
      <c r="D1770" s="47" t="str">
        <f>IF(顧客!E1768&lt;&gt;0,顧客!E1768,"")</f>
        <v/>
      </c>
      <c r="E1770" s="47" t="str">
        <f>IF(顧客!F1768&lt;&gt;0,顧客!F1768,"")</f>
        <v/>
      </c>
      <c r="F1770" s="49" t="str">
        <f>IF(D1770="","",SUMIF(見積D!ナンバーD,$D1770,見積D!見積数D))</f>
        <v/>
      </c>
      <c r="G1770" s="49" t="str">
        <f>IF(D1770="","",SUMIF(実績D!ナンバー13D,$D1770,実績D!見積数13D))</f>
        <v/>
      </c>
      <c r="H1770" s="51" t="str">
        <f t="shared" si="85"/>
        <v/>
      </c>
      <c r="I1770" t="str">
        <f t="shared" si="83"/>
        <v/>
      </c>
    </row>
    <row r="1771" spans="1:9" x14ac:dyDescent="0.45">
      <c r="A1771" s="45" t="str">
        <f t="shared" si="84"/>
        <v/>
      </c>
      <c r="B1771" s="46" t="str">
        <f>IF(顧客!B1769&lt;&gt;"",顧客!B1769,"")</f>
        <v/>
      </c>
      <c r="C1771" s="48" t="str">
        <f>IF(顧客!C1769&lt;&gt;0,顧客!C1769,"")</f>
        <v/>
      </c>
      <c r="D1771" s="47" t="str">
        <f>IF(顧客!E1769&lt;&gt;0,顧客!E1769,"")</f>
        <v/>
      </c>
      <c r="E1771" s="47" t="str">
        <f>IF(顧客!F1769&lt;&gt;0,顧客!F1769,"")</f>
        <v/>
      </c>
      <c r="F1771" s="49" t="str">
        <f>IF(D1771="","",SUMIF(見積D!ナンバーD,$D1771,見積D!見積数D))</f>
        <v/>
      </c>
      <c r="G1771" s="49" t="str">
        <f>IF(D1771="","",SUMIF(実績D!ナンバー13D,$D1771,実績D!見積数13D))</f>
        <v/>
      </c>
      <c r="H1771" s="51" t="str">
        <f t="shared" si="85"/>
        <v/>
      </c>
      <c r="I1771" t="str">
        <f t="shared" si="83"/>
        <v/>
      </c>
    </row>
    <row r="1772" spans="1:9" x14ac:dyDescent="0.45">
      <c r="A1772" s="45" t="str">
        <f t="shared" si="84"/>
        <v/>
      </c>
      <c r="B1772" s="46" t="str">
        <f>IF(顧客!B1770&lt;&gt;"",顧客!B1770,"")</f>
        <v/>
      </c>
      <c r="C1772" s="48" t="str">
        <f>IF(顧客!C1770&lt;&gt;0,顧客!C1770,"")</f>
        <v/>
      </c>
      <c r="D1772" s="47" t="str">
        <f>IF(顧客!E1770&lt;&gt;0,顧客!E1770,"")</f>
        <v/>
      </c>
      <c r="E1772" s="47" t="str">
        <f>IF(顧客!F1770&lt;&gt;0,顧客!F1770,"")</f>
        <v/>
      </c>
      <c r="F1772" s="49" t="str">
        <f>IF(D1772="","",SUMIF(見積D!ナンバーD,$D1772,見積D!見積数D))</f>
        <v/>
      </c>
      <c r="G1772" s="49" t="str">
        <f>IF(D1772="","",SUMIF(実績D!ナンバー13D,$D1772,実績D!見積数13D))</f>
        <v/>
      </c>
      <c r="H1772" s="51" t="str">
        <f t="shared" si="85"/>
        <v/>
      </c>
      <c r="I1772" t="str">
        <f t="shared" si="83"/>
        <v/>
      </c>
    </row>
    <row r="1773" spans="1:9" x14ac:dyDescent="0.45">
      <c r="A1773" s="45" t="str">
        <f t="shared" si="84"/>
        <v/>
      </c>
      <c r="B1773" s="46" t="str">
        <f>IF(顧客!B1771&lt;&gt;"",顧客!B1771,"")</f>
        <v/>
      </c>
      <c r="C1773" s="48" t="str">
        <f>IF(顧客!C1771&lt;&gt;0,顧客!C1771,"")</f>
        <v/>
      </c>
      <c r="D1773" s="47" t="str">
        <f>IF(顧客!E1771&lt;&gt;0,顧客!E1771,"")</f>
        <v/>
      </c>
      <c r="E1773" s="47" t="str">
        <f>IF(顧客!F1771&lt;&gt;0,顧客!F1771,"")</f>
        <v/>
      </c>
      <c r="F1773" s="49" t="str">
        <f>IF(D1773="","",SUMIF(見積D!ナンバーD,$D1773,見積D!見積数D))</f>
        <v/>
      </c>
      <c r="G1773" s="49" t="str">
        <f>IF(D1773="","",SUMIF(実績D!ナンバー13D,$D1773,実績D!見積数13D))</f>
        <v/>
      </c>
      <c r="H1773" s="51" t="str">
        <f t="shared" si="85"/>
        <v/>
      </c>
      <c r="I1773" t="str">
        <f t="shared" si="83"/>
        <v/>
      </c>
    </row>
    <row r="1774" spans="1:9" x14ac:dyDescent="0.45">
      <c r="A1774" s="45" t="str">
        <f t="shared" si="84"/>
        <v/>
      </c>
      <c r="B1774" s="46" t="str">
        <f>IF(顧客!B1772&lt;&gt;"",顧客!B1772,"")</f>
        <v/>
      </c>
      <c r="C1774" s="48" t="str">
        <f>IF(顧客!C1772&lt;&gt;0,顧客!C1772,"")</f>
        <v/>
      </c>
      <c r="D1774" s="47" t="str">
        <f>IF(顧客!E1772&lt;&gt;0,顧客!E1772,"")</f>
        <v/>
      </c>
      <c r="E1774" s="47" t="str">
        <f>IF(顧客!F1772&lt;&gt;0,顧客!F1772,"")</f>
        <v/>
      </c>
      <c r="F1774" s="49" t="str">
        <f>IF(D1774="","",SUMIF(見積D!ナンバーD,$D1774,見積D!見積数D))</f>
        <v/>
      </c>
      <c r="G1774" s="49" t="str">
        <f>IF(D1774="","",SUMIF(実績D!ナンバー13D,$D1774,実績D!見積数13D))</f>
        <v/>
      </c>
      <c r="H1774" s="51" t="str">
        <f t="shared" si="85"/>
        <v/>
      </c>
      <c r="I1774" t="str">
        <f t="shared" si="83"/>
        <v/>
      </c>
    </row>
    <row r="1775" spans="1:9" x14ac:dyDescent="0.45">
      <c r="A1775" s="45" t="str">
        <f t="shared" si="84"/>
        <v/>
      </c>
      <c r="B1775" s="46" t="str">
        <f>IF(顧客!B1773&lt;&gt;"",顧客!B1773,"")</f>
        <v/>
      </c>
      <c r="C1775" s="48" t="str">
        <f>IF(顧客!C1773&lt;&gt;0,顧客!C1773,"")</f>
        <v/>
      </c>
      <c r="D1775" s="47" t="str">
        <f>IF(顧客!E1773&lt;&gt;0,顧客!E1773,"")</f>
        <v/>
      </c>
      <c r="E1775" s="47" t="str">
        <f>IF(顧客!F1773&lt;&gt;0,顧客!F1773,"")</f>
        <v/>
      </c>
      <c r="F1775" s="49" t="str">
        <f>IF(D1775="","",SUMIF(見積D!ナンバーD,$D1775,見積D!見積数D))</f>
        <v/>
      </c>
      <c r="G1775" s="49" t="str">
        <f>IF(D1775="","",SUMIF(実績D!ナンバー13D,$D1775,実績D!見積数13D))</f>
        <v/>
      </c>
      <c r="H1775" s="51" t="str">
        <f t="shared" si="85"/>
        <v/>
      </c>
      <c r="I1775" t="str">
        <f t="shared" si="83"/>
        <v/>
      </c>
    </row>
    <row r="1776" spans="1:9" x14ac:dyDescent="0.45">
      <c r="A1776" s="45" t="str">
        <f t="shared" si="84"/>
        <v/>
      </c>
      <c r="B1776" s="46" t="str">
        <f>IF(顧客!B1774&lt;&gt;"",顧客!B1774,"")</f>
        <v/>
      </c>
      <c r="C1776" s="48" t="str">
        <f>IF(顧客!C1774&lt;&gt;0,顧客!C1774,"")</f>
        <v/>
      </c>
      <c r="D1776" s="47" t="str">
        <f>IF(顧客!E1774&lt;&gt;0,顧客!E1774,"")</f>
        <v/>
      </c>
      <c r="E1776" s="47" t="str">
        <f>IF(顧客!F1774&lt;&gt;0,顧客!F1774,"")</f>
        <v/>
      </c>
      <c r="F1776" s="49" t="str">
        <f>IF(D1776="","",SUMIF(見積D!ナンバーD,$D1776,見積D!見積数D))</f>
        <v/>
      </c>
      <c r="G1776" s="49" t="str">
        <f>IF(D1776="","",SUMIF(実績D!ナンバー13D,$D1776,実績D!見積数13D))</f>
        <v/>
      </c>
      <c r="H1776" s="51" t="str">
        <f t="shared" si="85"/>
        <v/>
      </c>
      <c r="I1776" t="str">
        <f t="shared" si="83"/>
        <v/>
      </c>
    </row>
    <row r="1777" spans="1:9" x14ac:dyDescent="0.45">
      <c r="A1777" s="45" t="str">
        <f t="shared" si="84"/>
        <v/>
      </c>
      <c r="B1777" s="46" t="str">
        <f>IF(顧客!B1775&lt;&gt;"",顧客!B1775,"")</f>
        <v/>
      </c>
      <c r="C1777" s="48" t="str">
        <f>IF(顧客!C1775&lt;&gt;0,顧客!C1775,"")</f>
        <v/>
      </c>
      <c r="D1777" s="47" t="str">
        <f>IF(顧客!E1775&lt;&gt;0,顧客!E1775,"")</f>
        <v/>
      </c>
      <c r="E1777" s="47" t="str">
        <f>IF(顧客!F1775&lt;&gt;0,顧客!F1775,"")</f>
        <v/>
      </c>
      <c r="F1777" s="49" t="str">
        <f>IF(D1777="","",SUMIF(見積D!ナンバーD,$D1777,見積D!見積数D))</f>
        <v/>
      </c>
      <c r="G1777" s="49" t="str">
        <f>IF(D1777="","",SUMIF(実績D!ナンバー13D,$D1777,実績D!見積数13D))</f>
        <v/>
      </c>
      <c r="H1777" s="51" t="str">
        <f t="shared" si="85"/>
        <v/>
      </c>
      <c r="I1777" t="str">
        <f t="shared" si="83"/>
        <v/>
      </c>
    </row>
    <row r="1778" spans="1:9" x14ac:dyDescent="0.45">
      <c r="A1778" s="45" t="str">
        <f t="shared" si="84"/>
        <v/>
      </c>
      <c r="B1778" s="46" t="str">
        <f>IF(顧客!B1776&lt;&gt;"",顧客!B1776,"")</f>
        <v/>
      </c>
      <c r="C1778" s="48" t="str">
        <f>IF(顧客!C1776&lt;&gt;0,顧客!C1776,"")</f>
        <v/>
      </c>
      <c r="D1778" s="47" t="str">
        <f>IF(顧客!E1776&lt;&gt;0,顧客!E1776,"")</f>
        <v/>
      </c>
      <c r="E1778" s="47" t="str">
        <f>IF(顧客!F1776&lt;&gt;0,顧客!F1776,"")</f>
        <v/>
      </c>
      <c r="F1778" s="49" t="str">
        <f>IF(D1778="","",SUMIF(見積D!ナンバーD,$D1778,見積D!見積数D))</f>
        <v/>
      </c>
      <c r="G1778" s="49" t="str">
        <f>IF(D1778="","",SUMIF(実績D!ナンバー13D,$D1778,実績D!見積数13D))</f>
        <v/>
      </c>
      <c r="H1778" s="51" t="str">
        <f t="shared" si="85"/>
        <v/>
      </c>
      <c r="I1778" t="str">
        <f t="shared" si="83"/>
        <v/>
      </c>
    </row>
    <row r="1779" spans="1:9" x14ac:dyDescent="0.45">
      <c r="A1779" s="45" t="str">
        <f t="shared" si="84"/>
        <v/>
      </c>
      <c r="B1779" s="46" t="str">
        <f>IF(顧客!B1777&lt;&gt;"",顧客!B1777,"")</f>
        <v/>
      </c>
      <c r="C1779" s="48" t="str">
        <f>IF(顧客!C1777&lt;&gt;0,顧客!C1777,"")</f>
        <v/>
      </c>
      <c r="D1779" s="47" t="str">
        <f>IF(顧客!E1777&lt;&gt;0,顧客!E1777,"")</f>
        <v/>
      </c>
      <c r="E1779" s="47" t="str">
        <f>IF(顧客!F1777&lt;&gt;0,顧客!F1777,"")</f>
        <v/>
      </c>
      <c r="F1779" s="49" t="str">
        <f>IF(D1779="","",SUMIF(見積D!ナンバーD,$D1779,見積D!見積数D))</f>
        <v/>
      </c>
      <c r="G1779" s="49" t="str">
        <f>IF(D1779="","",SUMIF(実績D!ナンバー13D,$D1779,実績D!見積数13D))</f>
        <v/>
      </c>
      <c r="H1779" s="51" t="str">
        <f t="shared" si="85"/>
        <v/>
      </c>
      <c r="I1779" t="str">
        <f t="shared" si="83"/>
        <v/>
      </c>
    </row>
    <row r="1780" spans="1:9" x14ac:dyDescent="0.45">
      <c r="A1780" s="45" t="str">
        <f t="shared" si="84"/>
        <v/>
      </c>
      <c r="B1780" s="46" t="str">
        <f>IF(顧客!B1778&lt;&gt;"",顧客!B1778,"")</f>
        <v/>
      </c>
      <c r="C1780" s="48" t="str">
        <f>IF(顧客!C1778&lt;&gt;0,顧客!C1778,"")</f>
        <v/>
      </c>
      <c r="D1780" s="47" t="str">
        <f>IF(顧客!E1778&lt;&gt;0,顧客!E1778,"")</f>
        <v/>
      </c>
      <c r="E1780" s="47" t="str">
        <f>IF(顧客!F1778&lt;&gt;0,顧客!F1778,"")</f>
        <v/>
      </c>
      <c r="F1780" s="49" t="str">
        <f>IF(D1780="","",SUMIF(見積D!ナンバーD,$D1780,見積D!見積数D))</f>
        <v/>
      </c>
      <c r="G1780" s="49" t="str">
        <f>IF(D1780="","",SUMIF(実績D!ナンバー13D,$D1780,実績D!見積数13D))</f>
        <v/>
      </c>
      <c r="H1780" s="51" t="str">
        <f t="shared" si="85"/>
        <v/>
      </c>
      <c r="I1780" t="str">
        <f t="shared" si="83"/>
        <v/>
      </c>
    </row>
    <row r="1781" spans="1:9" x14ac:dyDescent="0.45">
      <c r="A1781" s="45" t="str">
        <f t="shared" si="84"/>
        <v/>
      </c>
      <c r="B1781" s="46" t="str">
        <f>IF(顧客!B1779&lt;&gt;"",顧客!B1779,"")</f>
        <v/>
      </c>
      <c r="C1781" s="48" t="str">
        <f>IF(顧客!C1779&lt;&gt;0,顧客!C1779,"")</f>
        <v/>
      </c>
      <c r="D1781" s="47" t="str">
        <f>IF(顧客!E1779&lt;&gt;0,顧客!E1779,"")</f>
        <v/>
      </c>
      <c r="E1781" s="47" t="str">
        <f>IF(顧客!F1779&lt;&gt;0,顧客!F1779,"")</f>
        <v/>
      </c>
      <c r="F1781" s="49" t="str">
        <f>IF(D1781="","",SUMIF(見積D!ナンバーD,$D1781,見積D!見積数D))</f>
        <v/>
      </c>
      <c r="G1781" s="49" t="str">
        <f>IF(D1781="","",SUMIF(実績D!ナンバー13D,$D1781,実績D!見積数13D))</f>
        <v/>
      </c>
      <c r="H1781" s="51" t="str">
        <f t="shared" si="85"/>
        <v/>
      </c>
      <c r="I1781" t="str">
        <f t="shared" si="83"/>
        <v/>
      </c>
    </row>
    <row r="1782" spans="1:9" x14ac:dyDescent="0.45">
      <c r="A1782" s="45" t="str">
        <f t="shared" si="84"/>
        <v/>
      </c>
      <c r="B1782" s="46" t="str">
        <f>IF(顧客!B1780&lt;&gt;"",顧客!B1780,"")</f>
        <v/>
      </c>
      <c r="C1782" s="48" t="str">
        <f>IF(顧客!C1780&lt;&gt;0,顧客!C1780,"")</f>
        <v/>
      </c>
      <c r="D1782" s="47" t="str">
        <f>IF(顧客!E1780&lt;&gt;0,顧客!E1780,"")</f>
        <v/>
      </c>
      <c r="E1782" s="47" t="str">
        <f>IF(顧客!F1780&lt;&gt;0,顧客!F1780,"")</f>
        <v/>
      </c>
      <c r="F1782" s="49" t="str">
        <f>IF(D1782="","",SUMIF(見積D!ナンバーD,$D1782,見積D!見積数D))</f>
        <v/>
      </c>
      <c r="G1782" s="49" t="str">
        <f>IF(D1782="","",SUMIF(実績D!ナンバー13D,$D1782,実績D!見積数13D))</f>
        <v/>
      </c>
      <c r="H1782" s="51" t="str">
        <f t="shared" si="85"/>
        <v/>
      </c>
      <c r="I1782" t="str">
        <f t="shared" si="83"/>
        <v/>
      </c>
    </row>
    <row r="1783" spans="1:9" x14ac:dyDescent="0.45">
      <c r="A1783" s="45" t="str">
        <f t="shared" si="84"/>
        <v/>
      </c>
      <c r="B1783" s="46" t="str">
        <f>IF(顧客!B1781&lt;&gt;"",顧客!B1781,"")</f>
        <v/>
      </c>
      <c r="C1783" s="48" t="str">
        <f>IF(顧客!C1781&lt;&gt;0,顧客!C1781,"")</f>
        <v/>
      </c>
      <c r="D1783" s="47" t="str">
        <f>IF(顧客!E1781&lt;&gt;0,顧客!E1781,"")</f>
        <v/>
      </c>
      <c r="E1783" s="47" t="str">
        <f>IF(顧客!F1781&lt;&gt;0,顧客!F1781,"")</f>
        <v/>
      </c>
      <c r="F1783" s="49" t="str">
        <f>IF(D1783="","",SUMIF(見積D!ナンバーD,$D1783,見積D!見積数D))</f>
        <v/>
      </c>
      <c r="G1783" s="49" t="str">
        <f>IF(D1783="","",SUMIF(実績D!ナンバー13D,$D1783,実績D!見積数13D))</f>
        <v/>
      </c>
      <c r="H1783" s="51" t="str">
        <f t="shared" si="85"/>
        <v/>
      </c>
      <c r="I1783" t="str">
        <f t="shared" si="83"/>
        <v/>
      </c>
    </row>
    <row r="1784" spans="1:9" x14ac:dyDescent="0.45">
      <c r="A1784" s="45" t="str">
        <f t="shared" si="84"/>
        <v/>
      </c>
      <c r="B1784" s="46" t="str">
        <f>IF(顧客!B1782&lt;&gt;"",顧客!B1782,"")</f>
        <v/>
      </c>
      <c r="C1784" s="48" t="str">
        <f>IF(顧客!C1782&lt;&gt;0,顧客!C1782,"")</f>
        <v/>
      </c>
      <c r="D1784" s="47" t="str">
        <f>IF(顧客!E1782&lt;&gt;0,顧客!E1782,"")</f>
        <v/>
      </c>
      <c r="E1784" s="47" t="str">
        <f>IF(顧客!F1782&lt;&gt;0,顧客!F1782,"")</f>
        <v/>
      </c>
      <c r="F1784" s="49" t="str">
        <f>IF(D1784="","",SUMIF(見積D!ナンバーD,$D1784,見積D!見積数D))</f>
        <v/>
      </c>
      <c r="G1784" s="49" t="str">
        <f>IF(D1784="","",SUMIF(実績D!ナンバー13D,$D1784,実績D!見積数13D))</f>
        <v/>
      </c>
      <c r="H1784" s="51" t="str">
        <f t="shared" si="85"/>
        <v/>
      </c>
      <c r="I1784" t="str">
        <f t="shared" si="83"/>
        <v/>
      </c>
    </row>
    <row r="1785" spans="1:9" x14ac:dyDescent="0.45">
      <c r="A1785" s="45" t="str">
        <f t="shared" si="84"/>
        <v/>
      </c>
      <c r="B1785" s="46" t="str">
        <f>IF(顧客!B1783&lt;&gt;"",顧客!B1783,"")</f>
        <v/>
      </c>
      <c r="C1785" s="48" t="str">
        <f>IF(顧客!C1783&lt;&gt;0,顧客!C1783,"")</f>
        <v/>
      </c>
      <c r="D1785" s="47" t="str">
        <f>IF(顧客!E1783&lt;&gt;0,顧客!E1783,"")</f>
        <v/>
      </c>
      <c r="E1785" s="47" t="str">
        <f>IF(顧客!F1783&lt;&gt;0,顧客!F1783,"")</f>
        <v/>
      </c>
      <c r="F1785" s="49" t="str">
        <f>IF(D1785="","",SUMIF(見積D!ナンバーD,$D1785,見積D!見積数D))</f>
        <v/>
      </c>
      <c r="G1785" s="49" t="str">
        <f>IF(D1785="","",SUMIF(実績D!ナンバー13D,$D1785,実績D!見積数13D))</f>
        <v/>
      </c>
      <c r="H1785" s="51" t="str">
        <f t="shared" si="85"/>
        <v/>
      </c>
      <c r="I1785" t="str">
        <f t="shared" si="83"/>
        <v/>
      </c>
    </row>
    <row r="1786" spans="1:9" x14ac:dyDescent="0.45">
      <c r="A1786" s="45" t="str">
        <f t="shared" si="84"/>
        <v/>
      </c>
      <c r="B1786" s="46" t="str">
        <f>IF(顧客!B1784&lt;&gt;"",顧客!B1784,"")</f>
        <v/>
      </c>
      <c r="C1786" s="48" t="str">
        <f>IF(顧客!C1784&lt;&gt;0,顧客!C1784,"")</f>
        <v/>
      </c>
      <c r="D1786" s="47" t="str">
        <f>IF(顧客!E1784&lt;&gt;0,顧客!E1784,"")</f>
        <v/>
      </c>
      <c r="E1786" s="47" t="str">
        <f>IF(顧客!F1784&lt;&gt;0,顧客!F1784,"")</f>
        <v/>
      </c>
      <c r="F1786" s="49" t="str">
        <f>IF(D1786="","",SUMIF(見積D!ナンバーD,$D1786,見積D!見積数D))</f>
        <v/>
      </c>
      <c r="G1786" s="49" t="str">
        <f>IF(D1786="","",SUMIF(実績D!ナンバー13D,$D1786,実績D!見積数13D))</f>
        <v/>
      </c>
      <c r="H1786" s="51" t="str">
        <f t="shared" si="85"/>
        <v/>
      </c>
      <c r="I1786" t="str">
        <f t="shared" si="83"/>
        <v/>
      </c>
    </row>
    <row r="1787" spans="1:9" x14ac:dyDescent="0.45">
      <c r="A1787" s="45" t="str">
        <f t="shared" si="84"/>
        <v/>
      </c>
      <c r="B1787" s="46" t="str">
        <f>IF(顧客!B1785&lt;&gt;"",顧客!B1785,"")</f>
        <v/>
      </c>
      <c r="C1787" s="48" t="str">
        <f>IF(顧客!C1785&lt;&gt;0,顧客!C1785,"")</f>
        <v/>
      </c>
      <c r="D1787" s="47" t="str">
        <f>IF(顧客!E1785&lt;&gt;0,顧客!E1785,"")</f>
        <v/>
      </c>
      <c r="E1787" s="47" t="str">
        <f>IF(顧客!F1785&lt;&gt;0,顧客!F1785,"")</f>
        <v/>
      </c>
      <c r="F1787" s="49" t="str">
        <f>IF(D1787="","",SUMIF(見積D!ナンバーD,$D1787,見積D!見積数D))</f>
        <v/>
      </c>
      <c r="G1787" s="49" t="str">
        <f>IF(D1787="","",SUMIF(実績D!ナンバー13D,$D1787,実績D!見積数13D))</f>
        <v/>
      </c>
      <c r="H1787" s="51" t="str">
        <f t="shared" si="85"/>
        <v/>
      </c>
      <c r="I1787" t="str">
        <f t="shared" si="83"/>
        <v/>
      </c>
    </row>
    <row r="1788" spans="1:9" x14ac:dyDescent="0.45">
      <c r="A1788" s="45" t="str">
        <f t="shared" si="84"/>
        <v/>
      </c>
      <c r="B1788" s="46" t="str">
        <f>IF(顧客!B1786&lt;&gt;"",顧客!B1786,"")</f>
        <v/>
      </c>
      <c r="C1788" s="48" t="str">
        <f>IF(顧客!C1786&lt;&gt;0,顧客!C1786,"")</f>
        <v/>
      </c>
      <c r="D1788" s="47" t="str">
        <f>IF(顧客!E1786&lt;&gt;0,顧客!E1786,"")</f>
        <v/>
      </c>
      <c r="E1788" s="47" t="str">
        <f>IF(顧客!F1786&lt;&gt;0,顧客!F1786,"")</f>
        <v/>
      </c>
      <c r="F1788" s="49" t="str">
        <f>IF(D1788="","",SUMIF(見積D!ナンバーD,$D1788,見積D!見積数D))</f>
        <v/>
      </c>
      <c r="G1788" s="49" t="str">
        <f>IF(D1788="","",SUMIF(実績D!ナンバー13D,$D1788,実績D!見積数13D))</f>
        <v/>
      </c>
      <c r="H1788" s="51" t="str">
        <f t="shared" si="85"/>
        <v/>
      </c>
      <c r="I1788" t="str">
        <f t="shared" si="83"/>
        <v/>
      </c>
    </row>
    <row r="1789" spans="1:9" x14ac:dyDescent="0.45">
      <c r="A1789" s="45" t="str">
        <f t="shared" si="84"/>
        <v/>
      </c>
      <c r="B1789" s="46" t="str">
        <f>IF(顧客!B1787&lt;&gt;"",顧客!B1787,"")</f>
        <v/>
      </c>
      <c r="C1789" s="48" t="str">
        <f>IF(顧客!C1787&lt;&gt;0,顧客!C1787,"")</f>
        <v/>
      </c>
      <c r="D1789" s="47" t="str">
        <f>IF(顧客!E1787&lt;&gt;0,顧客!E1787,"")</f>
        <v/>
      </c>
      <c r="E1789" s="47" t="str">
        <f>IF(顧客!F1787&lt;&gt;0,顧客!F1787,"")</f>
        <v/>
      </c>
      <c r="F1789" s="49" t="str">
        <f>IF(D1789="","",SUMIF(見積D!ナンバーD,$D1789,見積D!見積数D))</f>
        <v/>
      </c>
      <c r="G1789" s="49" t="str">
        <f>IF(D1789="","",SUMIF(実績D!ナンバー13D,$D1789,実績D!見積数13D))</f>
        <v/>
      </c>
      <c r="H1789" s="51" t="str">
        <f t="shared" si="85"/>
        <v/>
      </c>
      <c r="I1789" t="str">
        <f t="shared" si="83"/>
        <v/>
      </c>
    </row>
    <row r="1790" spans="1:9" x14ac:dyDescent="0.45">
      <c r="A1790" s="45" t="str">
        <f t="shared" si="84"/>
        <v/>
      </c>
      <c r="B1790" s="46" t="str">
        <f>IF(顧客!B1788&lt;&gt;"",顧客!B1788,"")</f>
        <v/>
      </c>
      <c r="C1790" s="48" t="str">
        <f>IF(顧客!C1788&lt;&gt;0,顧客!C1788,"")</f>
        <v/>
      </c>
      <c r="D1790" s="47" t="str">
        <f>IF(顧客!E1788&lt;&gt;0,顧客!E1788,"")</f>
        <v/>
      </c>
      <c r="E1790" s="47" t="str">
        <f>IF(顧客!F1788&lt;&gt;0,顧客!F1788,"")</f>
        <v/>
      </c>
      <c r="F1790" s="49" t="str">
        <f>IF(D1790="","",SUMIF(見積D!ナンバーD,$D1790,見積D!見積数D))</f>
        <v/>
      </c>
      <c r="G1790" s="49" t="str">
        <f>IF(D1790="","",SUMIF(実績D!ナンバー13D,$D1790,実績D!見積数13D))</f>
        <v/>
      </c>
      <c r="H1790" s="51" t="str">
        <f t="shared" si="85"/>
        <v/>
      </c>
      <c r="I1790" t="str">
        <f t="shared" si="83"/>
        <v/>
      </c>
    </row>
    <row r="1791" spans="1:9" x14ac:dyDescent="0.45">
      <c r="A1791" s="45" t="str">
        <f t="shared" si="84"/>
        <v/>
      </c>
      <c r="B1791" s="46" t="str">
        <f>IF(顧客!B1789&lt;&gt;"",顧客!B1789,"")</f>
        <v/>
      </c>
      <c r="C1791" s="48" t="str">
        <f>IF(顧客!C1789&lt;&gt;0,顧客!C1789,"")</f>
        <v/>
      </c>
      <c r="D1791" s="47" t="str">
        <f>IF(顧客!E1789&lt;&gt;0,顧客!E1789,"")</f>
        <v/>
      </c>
      <c r="E1791" s="47" t="str">
        <f>IF(顧客!F1789&lt;&gt;0,顧客!F1789,"")</f>
        <v/>
      </c>
      <c r="F1791" s="49" t="str">
        <f>IF(D1791="","",SUMIF(見積D!ナンバーD,$D1791,見積D!見積数D))</f>
        <v/>
      </c>
      <c r="G1791" s="49" t="str">
        <f>IF(D1791="","",SUMIF(実績D!ナンバー13D,$D1791,実績D!見積数13D))</f>
        <v/>
      </c>
      <c r="H1791" s="51" t="str">
        <f t="shared" si="85"/>
        <v/>
      </c>
      <c r="I1791" t="str">
        <f t="shared" si="83"/>
        <v/>
      </c>
    </row>
    <row r="1792" spans="1:9" x14ac:dyDescent="0.45">
      <c r="A1792" s="45" t="str">
        <f t="shared" si="84"/>
        <v/>
      </c>
      <c r="B1792" s="46" t="str">
        <f>IF(顧客!B1790&lt;&gt;"",顧客!B1790,"")</f>
        <v/>
      </c>
      <c r="C1792" s="48" t="str">
        <f>IF(顧客!C1790&lt;&gt;0,顧客!C1790,"")</f>
        <v/>
      </c>
      <c r="D1792" s="47" t="str">
        <f>IF(顧客!E1790&lt;&gt;0,顧客!E1790,"")</f>
        <v/>
      </c>
      <c r="E1792" s="47" t="str">
        <f>IF(顧客!F1790&lt;&gt;0,顧客!F1790,"")</f>
        <v/>
      </c>
      <c r="F1792" s="49" t="str">
        <f>IF(D1792="","",SUMIF(見積D!ナンバーD,$D1792,見積D!見積数D))</f>
        <v/>
      </c>
      <c r="G1792" s="49" t="str">
        <f>IF(D1792="","",SUMIF(実績D!ナンバー13D,$D1792,実績D!見積数13D))</f>
        <v/>
      </c>
      <c r="H1792" s="51" t="str">
        <f t="shared" si="85"/>
        <v/>
      </c>
      <c r="I1792" t="str">
        <f t="shared" si="83"/>
        <v/>
      </c>
    </row>
    <row r="1793" spans="1:9" x14ac:dyDescent="0.45">
      <c r="A1793" s="45" t="str">
        <f t="shared" si="84"/>
        <v/>
      </c>
      <c r="B1793" s="46" t="str">
        <f>IF(顧客!B1791&lt;&gt;"",顧客!B1791,"")</f>
        <v/>
      </c>
      <c r="C1793" s="48" t="str">
        <f>IF(顧客!C1791&lt;&gt;0,顧客!C1791,"")</f>
        <v/>
      </c>
      <c r="D1793" s="47" t="str">
        <f>IF(顧客!E1791&lt;&gt;0,顧客!E1791,"")</f>
        <v/>
      </c>
      <c r="E1793" s="47" t="str">
        <f>IF(顧客!F1791&lt;&gt;0,顧客!F1791,"")</f>
        <v/>
      </c>
      <c r="F1793" s="49" t="str">
        <f>IF(D1793="","",SUMIF(見積D!ナンバーD,$D1793,見積D!見積数D))</f>
        <v/>
      </c>
      <c r="G1793" s="49" t="str">
        <f>IF(D1793="","",SUMIF(実績D!ナンバー13D,$D1793,実績D!見積数13D))</f>
        <v/>
      </c>
      <c r="H1793" s="51" t="str">
        <f t="shared" si="85"/>
        <v/>
      </c>
      <c r="I1793" t="str">
        <f t="shared" si="83"/>
        <v/>
      </c>
    </row>
    <row r="1794" spans="1:9" x14ac:dyDescent="0.45">
      <c r="A1794" s="45" t="str">
        <f t="shared" si="84"/>
        <v/>
      </c>
      <c r="B1794" s="46" t="str">
        <f>IF(顧客!B1792&lt;&gt;"",顧客!B1792,"")</f>
        <v/>
      </c>
      <c r="C1794" s="48" t="str">
        <f>IF(顧客!C1792&lt;&gt;0,顧客!C1792,"")</f>
        <v/>
      </c>
      <c r="D1794" s="47" t="str">
        <f>IF(顧客!E1792&lt;&gt;0,顧客!E1792,"")</f>
        <v/>
      </c>
      <c r="E1794" s="47" t="str">
        <f>IF(顧客!F1792&lt;&gt;0,顧客!F1792,"")</f>
        <v/>
      </c>
      <c r="F1794" s="49" t="str">
        <f>IF(D1794="","",SUMIF(見積D!ナンバーD,$D1794,見積D!見積数D))</f>
        <v/>
      </c>
      <c r="G1794" s="49" t="str">
        <f>IF(D1794="","",SUMIF(実績D!ナンバー13D,$D1794,実績D!見積数13D))</f>
        <v/>
      </c>
      <c r="H1794" s="51" t="str">
        <f t="shared" si="85"/>
        <v/>
      </c>
      <c r="I1794" t="str">
        <f t="shared" si="83"/>
        <v/>
      </c>
    </row>
    <row r="1795" spans="1:9" x14ac:dyDescent="0.45">
      <c r="A1795" s="45" t="str">
        <f t="shared" si="84"/>
        <v/>
      </c>
      <c r="B1795" s="46" t="str">
        <f>IF(顧客!B1793&lt;&gt;"",顧客!B1793,"")</f>
        <v/>
      </c>
      <c r="C1795" s="48" t="str">
        <f>IF(顧客!C1793&lt;&gt;0,顧客!C1793,"")</f>
        <v/>
      </c>
      <c r="D1795" s="47" t="str">
        <f>IF(顧客!E1793&lt;&gt;0,顧客!E1793,"")</f>
        <v/>
      </c>
      <c r="E1795" s="47" t="str">
        <f>IF(顧客!F1793&lt;&gt;0,顧客!F1793,"")</f>
        <v/>
      </c>
      <c r="F1795" s="49" t="str">
        <f>IF(D1795="","",SUMIF(見積D!ナンバーD,$D1795,見積D!見積数D))</f>
        <v/>
      </c>
      <c r="G1795" s="49" t="str">
        <f>IF(D1795="","",SUMIF(実績D!ナンバー13D,$D1795,実績D!見積数13D))</f>
        <v/>
      </c>
      <c r="H1795" s="51" t="str">
        <f t="shared" si="85"/>
        <v/>
      </c>
      <c r="I1795" t="str">
        <f t="shared" si="83"/>
        <v/>
      </c>
    </row>
    <row r="1796" spans="1:9" x14ac:dyDescent="0.45">
      <c r="A1796" s="45" t="str">
        <f t="shared" si="84"/>
        <v/>
      </c>
      <c r="B1796" s="46" t="str">
        <f>IF(顧客!B1794&lt;&gt;"",顧客!B1794,"")</f>
        <v/>
      </c>
      <c r="C1796" s="48" t="str">
        <f>IF(顧客!C1794&lt;&gt;0,顧客!C1794,"")</f>
        <v/>
      </c>
      <c r="D1796" s="47" t="str">
        <f>IF(顧客!E1794&lt;&gt;0,顧客!E1794,"")</f>
        <v/>
      </c>
      <c r="E1796" s="47" t="str">
        <f>IF(顧客!F1794&lt;&gt;0,顧客!F1794,"")</f>
        <v/>
      </c>
      <c r="F1796" s="49" t="str">
        <f>IF(D1796="","",SUMIF(見積D!ナンバーD,$D1796,見積D!見積数D))</f>
        <v/>
      </c>
      <c r="G1796" s="49" t="str">
        <f>IF(D1796="","",SUMIF(実績D!ナンバー13D,$D1796,実績D!見積数13D))</f>
        <v/>
      </c>
      <c r="H1796" s="51" t="str">
        <f t="shared" si="85"/>
        <v/>
      </c>
      <c r="I1796" t="str">
        <f t="shared" si="83"/>
        <v/>
      </c>
    </row>
    <row r="1797" spans="1:9" x14ac:dyDescent="0.45">
      <c r="A1797" s="45" t="str">
        <f t="shared" si="84"/>
        <v/>
      </c>
      <c r="B1797" s="46" t="str">
        <f>IF(顧客!B1795&lt;&gt;"",顧客!B1795,"")</f>
        <v/>
      </c>
      <c r="C1797" s="48" t="str">
        <f>IF(顧客!C1795&lt;&gt;0,顧客!C1795,"")</f>
        <v/>
      </c>
      <c r="D1797" s="47" t="str">
        <f>IF(顧客!E1795&lt;&gt;0,顧客!E1795,"")</f>
        <v/>
      </c>
      <c r="E1797" s="47" t="str">
        <f>IF(顧客!F1795&lt;&gt;0,顧客!F1795,"")</f>
        <v/>
      </c>
      <c r="F1797" s="49" t="str">
        <f>IF(D1797="","",SUMIF(見積D!ナンバーD,$D1797,見積D!見積数D))</f>
        <v/>
      </c>
      <c r="G1797" s="49" t="str">
        <f>IF(D1797="","",SUMIF(実績D!ナンバー13D,$D1797,実績D!見積数13D))</f>
        <v/>
      </c>
      <c r="H1797" s="51" t="str">
        <f t="shared" si="85"/>
        <v/>
      </c>
      <c r="I1797" t="str">
        <f t="shared" ref="I1797:I1860" si="86">IF(G1797="","",IF(G1797&gt;=12,"sa",IF(G1797&gt;=6,"aa",IF(G1797&gt;=2,"ba",IF(G1797=1,"ca","")))))</f>
        <v/>
      </c>
    </row>
    <row r="1798" spans="1:9" x14ac:dyDescent="0.45">
      <c r="A1798" s="45" t="str">
        <f t="shared" si="84"/>
        <v/>
      </c>
      <c r="B1798" s="46" t="str">
        <f>IF(顧客!B1796&lt;&gt;"",顧客!B1796,"")</f>
        <v/>
      </c>
      <c r="C1798" s="48" t="str">
        <f>IF(顧客!C1796&lt;&gt;0,顧客!C1796,"")</f>
        <v/>
      </c>
      <c r="D1798" s="47" t="str">
        <f>IF(顧客!E1796&lt;&gt;0,顧客!E1796,"")</f>
        <v/>
      </c>
      <c r="E1798" s="47" t="str">
        <f>IF(顧客!F1796&lt;&gt;0,顧客!F1796,"")</f>
        <v/>
      </c>
      <c r="F1798" s="49" t="str">
        <f>IF(D1798="","",SUMIF(見積D!ナンバーD,$D1798,見積D!見積数D))</f>
        <v/>
      </c>
      <c r="G1798" s="49" t="str">
        <f>IF(D1798="","",SUMIF(実績D!ナンバー13D,$D1798,実績D!見積数13D))</f>
        <v/>
      </c>
      <c r="H1798" s="51" t="str">
        <f t="shared" si="85"/>
        <v/>
      </c>
      <c r="I1798" t="str">
        <f t="shared" si="86"/>
        <v/>
      </c>
    </row>
    <row r="1799" spans="1:9" x14ac:dyDescent="0.45">
      <c r="A1799" s="45" t="str">
        <f t="shared" si="84"/>
        <v/>
      </c>
      <c r="B1799" s="46" t="str">
        <f>IF(顧客!B1797&lt;&gt;"",顧客!B1797,"")</f>
        <v/>
      </c>
      <c r="C1799" s="48" t="str">
        <f>IF(顧客!C1797&lt;&gt;0,顧客!C1797,"")</f>
        <v/>
      </c>
      <c r="D1799" s="47" t="str">
        <f>IF(顧客!E1797&lt;&gt;0,顧客!E1797,"")</f>
        <v/>
      </c>
      <c r="E1799" s="47" t="str">
        <f>IF(顧客!F1797&lt;&gt;0,顧客!F1797,"")</f>
        <v/>
      </c>
      <c r="F1799" s="49" t="str">
        <f>IF(D1799="","",SUMIF(見積D!ナンバーD,$D1799,見積D!見積数D))</f>
        <v/>
      </c>
      <c r="G1799" s="49" t="str">
        <f>IF(D1799="","",SUMIF(実績D!ナンバー13D,$D1799,実績D!見積数13D))</f>
        <v/>
      </c>
      <c r="H1799" s="51" t="str">
        <f t="shared" si="85"/>
        <v/>
      </c>
      <c r="I1799" t="str">
        <f t="shared" si="86"/>
        <v/>
      </c>
    </row>
    <row r="1800" spans="1:9" x14ac:dyDescent="0.45">
      <c r="A1800" s="45" t="str">
        <f t="shared" si="84"/>
        <v/>
      </c>
      <c r="B1800" s="46" t="str">
        <f>IF(顧客!B1798&lt;&gt;"",顧客!B1798,"")</f>
        <v/>
      </c>
      <c r="C1800" s="48" t="str">
        <f>IF(顧客!C1798&lt;&gt;0,顧客!C1798,"")</f>
        <v/>
      </c>
      <c r="D1800" s="47" t="str">
        <f>IF(顧客!E1798&lt;&gt;0,顧客!E1798,"")</f>
        <v/>
      </c>
      <c r="E1800" s="47" t="str">
        <f>IF(顧客!F1798&lt;&gt;0,顧客!F1798,"")</f>
        <v/>
      </c>
      <c r="F1800" s="49" t="str">
        <f>IF(D1800="","",SUMIF(見積D!ナンバーD,$D1800,見積D!見積数D))</f>
        <v/>
      </c>
      <c r="G1800" s="49" t="str">
        <f>IF(D1800="","",SUMIF(実績D!ナンバー13D,$D1800,実績D!見積数13D))</f>
        <v/>
      </c>
      <c r="H1800" s="51" t="str">
        <f t="shared" si="85"/>
        <v/>
      </c>
      <c r="I1800" t="str">
        <f t="shared" si="86"/>
        <v/>
      </c>
    </row>
    <row r="1801" spans="1:9" x14ac:dyDescent="0.45">
      <c r="A1801" s="45" t="str">
        <f t="shared" si="84"/>
        <v/>
      </c>
      <c r="B1801" s="46" t="str">
        <f>IF(顧客!B1799&lt;&gt;"",顧客!B1799,"")</f>
        <v/>
      </c>
      <c r="C1801" s="48" t="str">
        <f>IF(顧客!C1799&lt;&gt;0,顧客!C1799,"")</f>
        <v/>
      </c>
      <c r="D1801" s="47" t="str">
        <f>IF(顧客!E1799&lt;&gt;0,顧客!E1799,"")</f>
        <v/>
      </c>
      <c r="E1801" s="47" t="str">
        <f>IF(顧客!F1799&lt;&gt;0,顧客!F1799,"")</f>
        <v/>
      </c>
      <c r="F1801" s="49" t="str">
        <f>IF(D1801="","",SUMIF(見積D!ナンバーD,$D1801,見積D!見積数D))</f>
        <v/>
      </c>
      <c r="G1801" s="49" t="str">
        <f>IF(D1801="","",SUMIF(実績D!ナンバー13D,$D1801,実績D!見積数13D))</f>
        <v/>
      </c>
      <c r="H1801" s="51" t="str">
        <f t="shared" si="85"/>
        <v/>
      </c>
      <c r="I1801" t="str">
        <f t="shared" si="86"/>
        <v/>
      </c>
    </row>
    <row r="1802" spans="1:9" x14ac:dyDescent="0.45">
      <c r="A1802" s="45" t="str">
        <f t="shared" si="84"/>
        <v/>
      </c>
      <c r="B1802" s="46" t="str">
        <f>IF(顧客!B1800&lt;&gt;"",顧客!B1800,"")</f>
        <v/>
      </c>
      <c r="C1802" s="48" t="str">
        <f>IF(顧客!C1800&lt;&gt;0,顧客!C1800,"")</f>
        <v/>
      </c>
      <c r="D1802" s="47" t="str">
        <f>IF(顧客!E1800&lt;&gt;0,顧客!E1800,"")</f>
        <v/>
      </c>
      <c r="E1802" s="47" t="str">
        <f>IF(顧客!F1800&lt;&gt;0,顧客!F1800,"")</f>
        <v/>
      </c>
      <c r="F1802" s="49" t="str">
        <f>IF(D1802="","",SUMIF(見積D!ナンバーD,$D1802,見積D!見積数D))</f>
        <v/>
      </c>
      <c r="G1802" s="49" t="str">
        <f>IF(D1802="","",SUMIF(実績D!ナンバー13D,$D1802,実績D!見積数13D))</f>
        <v/>
      </c>
      <c r="H1802" s="51" t="str">
        <f t="shared" si="85"/>
        <v/>
      </c>
      <c r="I1802" t="str">
        <f t="shared" si="86"/>
        <v/>
      </c>
    </row>
    <row r="1803" spans="1:9" x14ac:dyDescent="0.45">
      <c r="A1803" s="45" t="str">
        <f t="shared" si="84"/>
        <v/>
      </c>
      <c r="B1803" s="46" t="str">
        <f>IF(顧客!B1801&lt;&gt;"",顧客!B1801,"")</f>
        <v/>
      </c>
      <c r="C1803" s="48" t="str">
        <f>IF(顧客!C1801&lt;&gt;0,顧客!C1801,"")</f>
        <v/>
      </c>
      <c r="D1803" s="47" t="str">
        <f>IF(顧客!E1801&lt;&gt;0,顧客!E1801,"")</f>
        <v/>
      </c>
      <c r="E1803" s="47" t="str">
        <f>IF(顧客!F1801&lt;&gt;0,顧客!F1801,"")</f>
        <v/>
      </c>
      <c r="F1803" s="49" t="str">
        <f>IF(D1803="","",SUMIF(見積D!ナンバーD,$D1803,見積D!見積数D))</f>
        <v/>
      </c>
      <c r="G1803" s="49" t="str">
        <f>IF(D1803="","",SUMIF(実績D!ナンバー13D,$D1803,実績D!見積数13D))</f>
        <v/>
      </c>
      <c r="H1803" s="51" t="str">
        <f t="shared" si="85"/>
        <v/>
      </c>
      <c r="I1803" t="str">
        <f t="shared" si="86"/>
        <v/>
      </c>
    </row>
    <row r="1804" spans="1:9" x14ac:dyDescent="0.45">
      <c r="A1804" s="45" t="str">
        <f t="shared" si="84"/>
        <v/>
      </c>
      <c r="B1804" s="46" t="str">
        <f>IF(顧客!B1802&lt;&gt;"",顧客!B1802,"")</f>
        <v/>
      </c>
      <c r="C1804" s="48" t="str">
        <f>IF(顧客!C1802&lt;&gt;0,顧客!C1802,"")</f>
        <v/>
      </c>
      <c r="D1804" s="47" t="str">
        <f>IF(顧客!E1802&lt;&gt;0,顧客!E1802,"")</f>
        <v/>
      </c>
      <c r="E1804" s="47" t="str">
        <f>IF(顧客!F1802&lt;&gt;0,顧客!F1802,"")</f>
        <v/>
      </c>
      <c r="F1804" s="49" t="str">
        <f>IF(D1804="","",SUMIF(見積D!ナンバーD,$D1804,見積D!見積数D))</f>
        <v/>
      </c>
      <c r="G1804" s="49" t="str">
        <f>IF(D1804="","",SUMIF(実績D!ナンバー13D,$D1804,実績D!見積数13D))</f>
        <v/>
      </c>
      <c r="H1804" s="51" t="str">
        <f t="shared" si="85"/>
        <v/>
      </c>
      <c r="I1804" t="str">
        <f t="shared" si="86"/>
        <v/>
      </c>
    </row>
    <row r="1805" spans="1:9" x14ac:dyDescent="0.45">
      <c r="A1805" s="45" t="str">
        <f t="shared" si="84"/>
        <v/>
      </c>
      <c r="B1805" s="46" t="str">
        <f>IF(顧客!B1803&lt;&gt;"",顧客!B1803,"")</f>
        <v/>
      </c>
      <c r="C1805" s="48" t="str">
        <f>IF(顧客!C1803&lt;&gt;0,顧客!C1803,"")</f>
        <v/>
      </c>
      <c r="D1805" s="47" t="str">
        <f>IF(顧客!E1803&lt;&gt;0,顧客!E1803,"")</f>
        <v/>
      </c>
      <c r="E1805" s="47" t="str">
        <f>IF(顧客!F1803&lt;&gt;0,顧客!F1803,"")</f>
        <v/>
      </c>
      <c r="F1805" s="49" t="str">
        <f>IF(D1805="","",SUMIF(見積D!ナンバーD,$D1805,見積D!見積数D))</f>
        <v/>
      </c>
      <c r="G1805" s="49" t="str">
        <f>IF(D1805="","",SUMIF(実績D!ナンバー13D,$D1805,実績D!見積数13D))</f>
        <v/>
      </c>
      <c r="H1805" s="51" t="str">
        <f t="shared" si="85"/>
        <v/>
      </c>
      <c r="I1805" t="str">
        <f t="shared" si="86"/>
        <v/>
      </c>
    </row>
    <row r="1806" spans="1:9" x14ac:dyDescent="0.45">
      <c r="A1806" s="45" t="str">
        <f t="shared" si="84"/>
        <v/>
      </c>
      <c r="B1806" s="46" t="str">
        <f>IF(顧客!B1804&lt;&gt;"",顧客!B1804,"")</f>
        <v/>
      </c>
      <c r="C1806" s="48" t="str">
        <f>IF(顧客!C1804&lt;&gt;0,顧客!C1804,"")</f>
        <v/>
      </c>
      <c r="D1806" s="47" t="str">
        <f>IF(顧客!E1804&lt;&gt;0,顧客!E1804,"")</f>
        <v/>
      </c>
      <c r="E1806" s="47" t="str">
        <f>IF(顧客!F1804&lt;&gt;0,顧客!F1804,"")</f>
        <v/>
      </c>
      <c r="F1806" s="49" t="str">
        <f>IF(D1806="","",SUMIF(見積D!ナンバーD,$D1806,見積D!見積数D))</f>
        <v/>
      </c>
      <c r="G1806" s="49" t="str">
        <f>IF(D1806="","",SUMIF(実績D!ナンバー13D,$D1806,実績D!見積数13D))</f>
        <v/>
      </c>
      <c r="H1806" s="51" t="str">
        <f t="shared" si="85"/>
        <v/>
      </c>
      <c r="I1806" t="str">
        <f t="shared" si="86"/>
        <v/>
      </c>
    </row>
    <row r="1807" spans="1:9" x14ac:dyDescent="0.45">
      <c r="A1807" s="45" t="str">
        <f t="shared" si="84"/>
        <v/>
      </c>
      <c r="B1807" s="46" t="str">
        <f>IF(顧客!B1805&lt;&gt;"",顧客!B1805,"")</f>
        <v/>
      </c>
      <c r="C1807" s="48" t="str">
        <f>IF(顧客!C1805&lt;&gt;0,顧客!C1805,"")</f>
        <v/>
      </c>
      <c r="D1807" s="47" t="str">
        <f>IF(顧客!E1805&lt;&gt;0,顧客!E1805,"")</f>
        <v/>
      </c>
      <c r="E1807" s="47" t="str">
        <f>IF(顧客!F1805&lt;&gt;0,顧客!F1805,"")</f>
        <v/>
      </c>
      <c r="F1807" s="49" t="str">
        <f>IF(D1807="","",SUMIF(見積D!ナンバーD,$D1807,見積D!見積数D))</f>
        <v/>
      </c>
      <c r="G1807" s="49" t="str">
        <f>IF(D1807="","",SUMIF(実績D!ナンバー13D,$D1807,実績D!見積数13D))</f>
        <v/>
      </c>
      <c r="H1807" s="51" t="str">
        <f t="shared" si="85"/>
        <v/>
      </c>
      <c r="I1807" t="str">
        <f t="shared" si="86"/>
        <v/>
      </c>
    </row>
    <row r="1808" spans="1:9" x14ac:dyDescent="0.45">
      <c r="A1808" s="45" t="str">
        <f t="shared" si="84"/>
        <v/>
      </c>
      <c r="B1808" s="46" t="str">
        <f>IF(顧客!B1806&lt;&gt;"",顧客!B1806,"")</f>
        <v/>
      </c>
      <c r="C1808" s="48" t="str">
        <f>IF(顧客!C1806&lt;&gt;0,顧客!C1806,"")</f>
        <v/>
      </c>
      <c r="D1808" s="47" t="str">
        <f>IF(顧客!E1806&lt;&gt;0,顧客!E1806,"")</f>
        <v/>
      </c>
      <c r="E1808" s="47" t="str">
        <f>IF(顧客!F1806&lt;&gt;0,顧客!F1806,"")</f>
        <v/>
      </c>
      <c r="F1808" s="49" t="str">
        <f>IF(D1808="","",SUMIF(見積D!ナンバーD,$D1808,見積D!見積数D))</f>
        <v/>
      </c>
      <c r="G1808" s="49" t="str">
        <f>IF(D1808="","",SUMIF(実績D!ナンバー13D,$D1808,実績D!見積数13D))</f>
        <v/>
      </c>
      <c r="H1808" s="51" t="str">
        <f t="shared" si="85"/>
        <v/>
      </c>
      <c r="I1808" t="str">
        <f t="shared" si="86"/>
        <v/>
      </c>
    </row>
    <row r="1809" spans="1:9" x14ac:dyDescent="0.45">
      <c r="A1809" s="45" t="str">
        <f t="shared" si="84"/>
        <v/>
      </c>
      <c r="B1809" s="46" t="str">
        <f>IF(顧客!B1807&lt;&gt;"",顧客!B1807,"")</f>
        <v/>
      </c>
      <c r="C1809" s="48" t="str">
        <f>IF(顧客!C1807&lt;&gt;0,顧客!C1807,"")</f>
        <v/>
      </c>
      <c r="D1809" s="47" t="str">
        <f>IF(顧客!E1807&lt;&gt;0,顧客!E1807,"")</f>
        <v/>
      </c>
      <c r="E1809" s="47" t="str">
        <f>IF(顧客!F1807&lt;&gt;0,顧客!F1807,"")</f>
        <v/>
      </c>
      <c r="F1809" s="49" t="str">
        <f>IF(D1809="","",SUMIF(見積D!ナンバーD,$D1809,見積D!見積数D))</f>
        <v/>
      </c>
      <c r="G1809" s="49" t="str">
        <f>IF(D1809="","",SUMIF(実績D!ナンバー13D,$D1809,実績D!見積数13D))</f>
        <v/>
      </c>
      <c r="H1809" s="51" t="str">
        <f t="shared" si="85"/>
        <v/>
      </c>
      <c r="I1809" t="str">
        <f t="shared" si="86"/>
        <v/>
      </c>
    </row>
    <row r="1810" spans="1:9" x14ac:dyDescent="0.45">
      <c r="A1810" s="45" t="str">
        <f t="shared" si="84"/>
        <v/>
      </c>
      <c r="B1810" s="46" t="str">
        <f>IF(顧客!B1808&lt;&gt;"",顧客!B1808,"")</f>
        <v/>
      </c>
      <c r="C1810" s="48" t="str">
        <f>IF(顧客!C1808&lt;&gt;0,顧客!C1808,"")</f>
        <v/>
      </c>
      <c r="D1810" s="47" t="str">
        <f>IF(顧客!E1808&lt;&gt;0,顧客!E1808,"")</f>
        <v/>
      </c>
      <c r="E1810" s="47" t="str">
        <f>IF(顧客!F1808&lt;&gt;0,顧客!F1808,"")</f>
        <v/>
      </c>
      <c r="F1810" s="49" t="str">
        <f>IF(D1810="","",SUMIF(見積D!ナンバーD,$D1810,見積D!見積数D))</f>
        <v/>
      </c>
      <c r="G1810" s="49" t="str">
        <f>IF(D1810="","",SUMIF(実績D!ナンバー13D,$D1810,実績D!見積数13D))</f>
        <v/>
      </c>
      <c r="H1810" s="51" t="str">
        <f t="shared" si="85"/>
        <v/>
      </c>
      <c r="I1810" t="str">
        <f t="shared" si="86"/>
        <v/>
      </c>
    </row>
    <row r="1811" spans="1:9" x14ac:dyDescent="0.45">
      <c r="A1811" s="45" t="str">
        <f t="shared" si="84"/>
        <v/>
      </c>
      <c r="B1811" s="46" t="str">
        <f>IF(顧客!B1809&lt;&gt;"",顧客!B1809,"")</f>
        <v/>
      </c>
      <c r="C1811" s="48" t="str">
        <f>IF(顧客!C1809&lt;&gt;0,顧客!C1809,"")</f>
        <v/>
      </c>
      <c r="D1811" s="47" t="str">
        <f>IF(顧客!E1809&lt;&gt;0,顧客!E1809,"")</f>
        <v/>
      </c>
      <c r="E1811" s="47" t="str">
        <f>IF(顧客!F1809&lt;&gt;0,顧客!F1809,"")</f>
        <v/>
      </c>
      <c r="F1811" s="49" t="str">
        <f>IF(D1811="","",SUMIF(見積D!ナンバーD,$D1811,見積D!見積数D))</f>
        <v/>
      </c>
      <c r="G1811" s="49" t="str">
        <f>IF(D1811="","",SUMIF(実績D!ナンバー13D,$D1811,実績D!見積数13D))</f>
        <v/>
      </c>
      <c r="H1811" s="51" t="str">
        <f t="shared" si="85"/>
        <v/>
      </c>
      <c r="I1811" t="str">
        <f t="shared" si="86"/>
        <v/>
      </c>
    </row>
    <row r="1812" spans="1:9" x14ac:dyDescent="0.45">
      <c r="A1812" s="45" t="str">
        <f t="shared" si="84"/>
        <v/>
      </c>
      <c r="B1812" s="46" t="str">
        <f>IF(顧客!B1810&lt;&gt;"",顧客!B1810,"")</f>
        <v/>
      </c>
      <c r="C1812" s="48" t="str">
        <f>IF(顧客!C1810&lt;&gt;0,顧客!C1810,"")</f>
        <v/>
      </c>
      <c r="D1812" s="47" t="str">
        <f>IF(顧客!E1810&lt;&gt;0,顧客!E1810,"")</f>
        <v/>
      </c>
      <c r="E1812" s="47" t="str">
        <f>IF(顧客!F1810&lt;&gt;0,顧客!F1810,"")</f>
        <v/>
      </c>
      <c r="F1812" s="49" t="str">
        <f>IF(D1812="","",SUMIF(見積D!ナンバーD,$D1812,見積D!見積数D))</f>
        <v/>
      </c>
      <c r="G1812" s="49" t="str">
        <f>IF(D1812="","",SUMIF(実績D!ナンバー13D,$D1812,実績D!見積数13D))</f>
        <v/>
      </c>
      <c r="H1812" s="51" t="str">
        <f t="shared" si="85"/>
        <v/>
      </c>
      <c r="I1812" t="str">
        <f t="shared" si="86"/>
        <v/>
      </c>
    </row>
    <row r="1813" spans="1:9" x14ac:dyDescent="0.45">
      <c r="A1813" s="45" t="str">
        <f t="shared" si="84"/>
        <v/>
      </c>
      <c r="B1813" s="46" t="str">
        <f>IF(顧客!B1811&lt;&gt;"",顧客!B1811,"")</f>
        <v/>
      </c>
      <c r="C1813" s="48" t="str">
        <f>IF(顧客!C1811&lt;&gt;0,顧客!C1811,"")</f>
        <v/>
      </c>
      <c r="D1813" s="47" t="str">
        <f>IF(顧客!E1811&lt;&gt;0,顧客!E1811,"")</f>
        <v/>
      </c>
      <c r="E1813" s="47" t="str">
        <f>IF(顧客!F1811&lt;&gt;0,顧客!F1811,"")</f>
        <v/>
      </c>
      <c r="F1813" s="49" t="str">
        <f>IF(D1813="","",SUMIF(見積D!ナンバーD,$D1813,見積D!見積数D))</f>
        <v/>
      </c>
      <c r="G1813" s="49" t="str">
        <f>IF(D1813="","",SUMIF(実績D!ナンバー13D,$D1813,実績D!見積数13D))</f>
        <v/>
      </c>
      <c r="H1813" s="51" t="str">
        <f t="shared" si="85"/>
        <v/>
      </c>
      <c r="I1813" t="str">
        <f t="shared" si="86"/>
        <v/>
      </c>
    </row>
    <row r="1814" spans="1:9" x14ac:dyDescent="0.45">
      <c r="A1814" s="45" t="str">
        <f t="shared" si="84"/>
        <v/>
      </c>
      <c r="B1814" s="46" t="str">
        <f>IF(顧客!B1812&lt;&gt;"",顧客!B1812,"")</f>
        <v/>
      </c>
      <c r="C1814" s="48" t="str">
        <f>IF(顧客!C1812&lt;&gt;0,顧客!C1812,"")</f>
        <v/>
      </c>
      <c r="D1814" s="47" t="str">
        <f>IF(顧客!E1812&lt;&gt;0,顧客!E1812,"")</f>
        <v/>
      </c>
      <c r="E1814" s="47" t="str">
        <f>IF(顧客!F1812&lt;&gt;0,顧客!F1812,"")</f>
        <v/>
      </c>
      <c r="F1814" s="49" t="str">
        <f>IF(D1814="","",SUMIF(見積D!ナンバーD,$D1814,見積D!見積数D))</f>
        <v/>
      </c>
      <c r="G1814" s="49" t="str">
        <f>IF(D1814="","",SUMIF(実績D!ナンバー13D,$D1814,実績D!見積数13D))</f>
        <v/>
      </c>
      <c r="H1814" s="51" t="str">
        <f t="shared" si="85"/>
        <v/>
      </c>
      <c r="I1814" t="str">
        <f t="shared" si="86"/>
        <v/>
      </c>
    </row>
    <row r="1815" spans="1:9" x14ac:dyDescent="0.45">
      <c r="A1815" s="45" t="str">
        <f t="shared" si="84"/>
        <v/>
      </c>
      <c r="B1815" s="46" t="str">
        <f>IF(顧客!B1813&lt;&gt;"",顧客!B1813,"")</f>
        <v/>
      </c>
      <c r="C1815" s="48" t="str">
        <f>IF(顧客!C1813&lt;&gt;0,顧客!C1813,"")</f>
        <v/>
      </c>
      <c r="D1815" s="47" t="str">
        <f>IF(顧客!E1813&lt;&gt;0,顧客!E1813,"")</f>
        <v/>
      </c>
      <c r="E1815" s="47" t="str">
        <f>IF(顧客!F1813&lt;&gt;0,顧客!F1813,"")</f>
        <v/>
      </c>
      <c r="F1815" s="49" t="str">
        <f>IF(D1815="","",SUMIF(見積D!ナンバーD,$D1815,見積D!見積数D))</f>
        <v/>
      </c>
      <c r="G1815" s="49" t="str">
        <f>IF(D1815="","",SUMIF(実績D!ナンバー13D,$D1815,実績D!見積数13D))</f>
        <v/>
      </c>
      <c r="H1815" s="51" t="str">
        <f t="shared" si="85"/>
        <v/>
      </c>
      <c r="I1815" t="str">
        <f t="shared" si="86"/>
        <v/>
      </c>
    </row>
    <row r="1816" spans="1:9" x14ac:dyDescent="0.45">
      <c r="A1816" s="45" t="str">
        <f t="shared" si="84"/>
        <v/>
      </c>
      <c r="B1816" s="46" t="str">
        <f>IF(顧客!B1814&lt;&gt;"",顧客!B1814,"")</f>
        <v/>
      </c>
      <c r="C1816" s="48" t="str">
        <f>IF(顧客!C1814&lt;&gt;0,顧客!C1814,"")</f>
        <v/>
      </c>
      <c r="D1816" s="47" t="str">
        <f>IF(顧客!E1814&lt;&gt;0,顧客!E1814,"")</f>
        <v/>
      </c>
      <c r="E1816" s="47" t="str">
        <f>IF(顧客!F1814&lt;&gt;0,顧客!F1814,"")</f>
        <v/>
      </c>
      <c r="F1816" s="49" t="str">
        <f>IF(D1816="","",SUMIF(見積D!ナンバーD,$D1816,見積D!見積数D))</f>
        <v/>
      </c>
      <c r="G1816" s="49" t="str">
        <f>IF(D1816="","",SUMIF(実績D!ナンバー13D,$D1816,実績D!見積数13D))</f>
        <v/>
      </c>
      <c r="H1816" s="51" t="str">
        <f t="shared" si="85"/>
        <v/>
      </c>
      <c r="I1816" t="str">
        <f t="shared" si="86"/>
        <v/>
      </c>
    </row>
    <row r="1817" spans="1:9" x14ac:dyDescent="0.45">
      <c r="A1817" s="45" t="str">
        <f t="shared" si="84"/>
        <v/>
      </c>
      <c r="B1817" s="46" t="str">
        <f>IF(顧客!B1815&lt;&gt;"",顧客!B1815,"")</f>
        <v/>
      </c>
      <c r="C1817" s="48" t="str">
        <f>IF(顧客!C1815&lt;&gt;0,顧客!C1815,"")</f>
        <v/>
      </c>
      <c r="D1817" s="47" t="str">
        <f>IF(顧客!E1815&lt;&gt;0,顧客!E1815,"")</f>
        <v/>
      </c>
      <c r="E1817" s="47" t="str">
        <f>IF(顧客!F1815&lt;&gt;0,顧客!F1815,"")</f>
        <v/>
      </c>
      <c r="F1817" s="49" t="str">
        <f>IF(D1817="","",SUMIF(見積D!ナンバーD,$D1817,見積D!見積数D))</f>
        <v/>
      </c>
      <c r="G1817" s="49" t="str">
        <f>IF(D1817="","",SUMIF(実績D!ナンバー13D,$D1817,実績D!見積数13D))</f>
        <v/>
      </c>
      <c r="H1817" s="51" t="str">
        <f t="shared" si="85"/>
        <v/>
      </c>
      <c r="I1817" t="str">
        <f t="shared" si="86"/>
        <v/>
      </c>
    </row>
    <row r="1818" spans="1:9" x14ac:dyDescent="0.45">
      <c r="A1818" s="45" t="str">
        <f t="shared" si="84"/>
        <v/>
      </c>
      <c r="B1818" s="46" t="str">
        <f>IF(顧客!B1816&lt;&gt;"",顧客!B1816,"")</f>
        <v/>
      </c>
      <c r="C1818" s="48" t="str">
        <f>IF(顧客!C1816&lt;&gt;0,顧客!C1816,"")</f>
        <v/>
      </c>
      <c r="D1818" s="47" t="str">
        <f>IF(顧客!E1816&lt;&gt;0,顧客!E1816,"")</f>
        <v/>
      </c>
      <c r="E1818" s="47" t="str">
        <f>IF(顧客!F1816&lt;&gt;0,顧客!F1816,"")</f>
        <v/>
      </c>
      <c r="F1818" s="49" t="str">
        <f>IF(D1818="","",SUMIF(見積D!ナンバーD,$D1818,見積D!見積数D))</f>
        <v/>
      </c>
      <c r="G1818" s="49" t="str">
        <f>IF(D1818="","",SUMIF(実績D!ナンバー13D,$D1818,実績D!見積数13D))</f>
        <v/>
      </c>
      <c r="H1818" s="51" t="str">
        <f t="shared" si="85"/>
        <v/>
      </c>
      <c r="I1818" t="str">
        <f t="shared" si="86"/>
        <v/>
      </c>
    </row>
    <row r="1819" spans="1:9" x14ac:dyDescent="0.45">
      <c r="A1819" s="45" t="str">
        <f t="shared" si="84"/>
        <v/>
      </c>
      <c r="B1819" s="46" t="str">
        <f>IF(顧客!B1817&lt;&gt;"",顧客!B1817,"")</f>
        <v/>
      </c>
      <c r="C1819" s="48" t="str">
        <f>IF(顧客!C1817&lt;&gt;0,顧客!C1817,"")</f>
        <v/>
      </c>
      <c r="D1819" s="47" t="str">
        <f>IF(顧客!E1817&lt;&gt;0,顧客!E1817,"")</f>
        <v/>
      </c>
      <c r="E1819" s="47" t="str">
        <f>IF(顧客!F1817&lt;&gt;0,顧客!F1817,"")</f>
        <v/>
      </c>
      <c r="F1819" s="49" t="str">
        <f>IF(D1819="","",SUMIF(見積D!ナンバーD,$D1819,見積D!見積数D))</f>
        <v/>
      </c>
      <c r="G1819" s="49" t="str">
        <f>IF(D1819="","",SUMIF(実績D!ナンバー13D,$D1819,実績D!見積数13D))</f>
        <v/>
      </c>
      <c r="H1819" s="51" t="str">
        <f t="shared" si="85"/>
        <v/>
      </c>
      <c r="I1819" t="str">
        <f t="shared" si="86"/>
        <v/>
      </c>
    </row>
    <row r="1820" spans="1:9" x14ac:dyDescent="0.45">
      <c r="A1820" s="45" t="str">
        <f t="shared" si="84"/>
        <v/>
      </c>
      <c r="B1820" s="46" t="str">
        <f>IF(顧客!B1818&lt;&gt;"",顧客!B1818,"")</f>
        <v/>
      </c>
      <c r="C1820" s="48" t="str">
        <f>IF(顧客!C1818&lt;&gt;0,顧客!C1818,"")</f>
        <v/>
      </c>
      <c r="D1820" s="47" t="str">
        <f>IF(顧客!E1818&lt;&gt;0,顧客!E1818,"")</f>
        <v/>
      </c>
      <c r="E1820" s="47" t="str">
        <f>IF(顧客!F1818&lt;&gt;0,顧客!F1818,"")</f>
        <v/>
      </c>
      <c r="F1820" s="49" t="str">
        <f>IF(D1820="","",SUMIF(見積D!ナンバーD,$D1820,見積D!見積数D))</f>
        <v/>
      </c>
      <c r="G1820" s="49" t="str">
        <f>IF(D1820="","",SUMIF(実績D!ナンバー13D,$D1820,実績D!見積数13D))</f>
        <v/>
      </c>
      <c r="H1820" s="51" t="str">
        <f t="shared" si="85"/>
        <v/>
      </c>
      <c r="I1820" t="str">
        <f t="shared" si="86"/>
        <v/>
      </c>
    </row>
    <row r="1821" spans="1:9" x14ac:dyDescent="0.45">
      <c r="A1821" s="45" t="str">
        <f t="shared" si="84"/>
        <v/>
      </c>
      <c r="B1821" s="46" t="str">
        <f>IF(顧客!B1819&lt;&gt;"",顧客!B1819,"")</f>
        <v/>
      </c>
      <c r="C1821" s="48" t="str">
        <f>IF(顧客!C1819&lt;&gt;0,顧客!C1819,"")</f>
        <v/>
      </c>
      <c r="D1821" s="47" t="str">
        <f>IF(顧客!E1819&lt;&gt;0,顧客!E1819,"")</f>
        <v/>
      </c>
      <c r="E1821" s="47" t="str">
        <f>IF(顧客!F1819&lt;&gt;0,顧客!F1819,"")</f>
        <v/>
      </c>
      <c r="F1821" s="49" t="str">
        <f>IF(D1821="","",SUMIF(見積D!ナンバーD,$D1821,見積D!見積数D))</f>
        <v/>
      </c>
      <c r="G1821" s="49" t="str">
        <f>IF(D1821="","",SUMIF(実績D!ナンバー13D,$D1821,実績D!見積数13D))</f>
        <v/>
      </c>
      <c r="H1821" s="51" t="str">
        <f t="shared" si="85"/>
        <v/>
      </c>
      <c r="I1821" t="str">
        <f t="shared" si="86"/>
        <v/>
      </c>
    </row>
    <row r="1822" spans="1:9" x14ac:dyDescent="0.45">
      <c r="A1822" s="45" t="str">
        <f t="shared" si="84"/>
        <v/>
      </c>
      <c r="B1822" s="46" t="str">
        <f>IF(顧客!B1820&lt;&gt;"",顧客!B1820,"")</f>
        <v/>
      </c>
      <c r="C1822" s="48" t="str">
        <f>IF(顧客!C1820&lt;&gt;0,顧客!C1820,"")</f>
        <v/>
      </c>
      <c r="D1822" s="47" t="str">
        <f>IF(顧客!E1820&lt;&gt;0,顧客!E1820,"")</f>
        <v/>
      </c>
      <c r="E1822" s="47" t="str">
        <f>IF(顧客!F1820&lt;&gt;0,顧客!F1820,"")</f>
        <v/>
      </c>
      <c r="F1822" s="49" t="str">
        <f>IF(D1822="","",SUMIF(見積D!ナンバーD,$D1822,見積D!見積数D))</f>
        <v/>
      </c>
      <c r="G1822" s="49" t="str">
        <f>IF(D1822="","",SUMIF(実績D!ナンバー13D,$D1822,実績D!見積数13D))</f>
        <v/>
      </c>
      <c r="H1822" s="51" t="str">
        <f t="shared" si="85"/>
        <v/>
      </c>
      <c r="I1822" t="str">
        <f t="shared" si="86"/>
        <v/>
      </c>
    </row>
    <row r="1823" spans="1:9" x14ac:dyDescent="0.45">
      <c r="A1823" s="45" t="str">
        <f t="shared" si="84"/>
        <v/>
      </c>
      <c r="B1823" s="46" t="str">
        <f>IF(顧客!B1821&lt;&gt;"",顧客!B1821,"")</f>
        <v/>
      </c>
      <c r="C1823" s="48" t="str">
        <f>IF(顧客!C1821&lt;&gt;0,顧客!C1821,"")</f>
        <v/>
      </c>
      <c r="D1823" s="47" t="str">
        <f>IF(顧客!E1821&lt;&gt;0,顧客!E1821,"")</f>
        <v/>
      </c>
      <c r="E1823" s="47" t="str">
        <f>IF(顧客!F1821&lt;&gt;0,顧客!F1821,"")</f>
        <v/>
      </c>
      <c r="F1823" s="49" t="str">
        <f>IF(D1823="","",SUMIF(見積D!ナンバーD,$D1823,見積D!見積数D))</f>
        <v/>
      </c>
      <c r="G1823" s="49" t="str">
        <f>IF(D1823="","",SUMIF(実績D!ナンバー13D,$D1823,実績D!見積数13D))</f>
        <v/>
      </c>
      <c r="H1823" s="51" t="str">
        <f t="shared" si="85"/>
        <v/>
      </c>
      <c r="I1823" t="str">
        <f t="shared" si="86"/>
        <v/>
      </c>
    </row>
    <row r="1824" spans="1:9" x14ac:dyDescent="0.45">
      <c r="A1824" s="45" t="str">
        <f t="shared" si="84"/>
        <v/>
      </c>
      <c r="B1824" s="46" t="str">
        <f>IF(顧客!B1822&lt;&gt;"",顧客!B1822,"")</f>
        <v/>
      </c>
      <c r="C1824" s="48" t="str">
        <f>IF(顧客!C1822&lt;&gt;0,顧客!C1822,"")</f>
        <v/>
      </c>
      <c r="D1824" s="47" t="str">
        <f>IF(顧客!E1822&lt;&gt;0,顧客!E1822,"")</f>
        <v/>
      </c>
      <c r="E1824" s="47" t="str">
        <f>IF(顧客!F1822&lt;&gt;0,顧客!F1822,"")</f>
        <v/>
      </c>
      <c r="F1824" s="49" t="str">
        <f>IF(D1824="","",SUMIF(見積D!ナンバーD,$D1824,見積D!見積数D))</f>
        <v/>
      </c>
      <c r="G1824" s="49" t="str">
        <f>IF(D1824="","",SUMIF(実績D!ナンバー13D,$D1824,実績D!見積数13D))</f>
        <v/>
      </c>
      <c r="H1824" s="51" t="str">
        <f t="shared" si="85"/>
        <v/>
      </c>
      <c r="I1824" t="str">
        <f t="shared" si="86"/>
        <v/>
      </c>
    </row>
    <row r="1825" spans="1:9" x14ac:dyDescent="0.45">
      <c r="A1825" s="45" t="str">
        <f t="shared" si="84"/>
        <v/>
      </c>
      <c r="B1825" s="46" t="str">
        <f>IF(顧客!B1823&lt;&gt;"",顧客!B1823,"")</f>
        <v/>
      </c>
      <c r="C1825" s="48" t="str">
        <f>IF(顧客!C1823&lt;&gt;0,顧客!C1823,"")</f>
        <v/>
      </c>
      <c r="D1825" s="47" t="str">
        <f>IF(顧客!E1823&lt;&gt;0,顧客!E1823,"")</f>
        <v/>
      </c>
      <c r="E1825" s="47" t="str">
        <f>IF(顧客!F1823&lt;&gt;0,顧客!F1823,"")</f>
        <v/>
      </c>
      <c r="F1825" s="49" t="str">
        <f>IF(D1825="","",SUMIF(見積D!ナンバーD,$D1825,見積D!見積数D))</f>
        <v/>
      </c>
      <c r="G1825" s="49" t="str">
        <f>IF(D1825="","",SUMIF(実績D!ナンバー13D,$D1825,実績D!見積数13D))</f>
        <v/>
      </c>
      <c r="H1825" s="51" t="str">
        <f t="shared" si="85"/>
        <v/>
      </c>
      <c r="I1825" t="str">
        <f t="shared" si="86"/>
        <v/>
      </c>
    </row>
    <row r="1826" spans="1:9" x14ac:dyDescent="0.45">
      <c r="A1826" s="45" t="str">
        <f t="shared" si="84"/>
        <v/>
      </c>
      <c r="B1826" s="46" t="str">
        <f>IF(顧客!B1824&lt;&gt;"",顧客!B1824,"")</f>
        <v/>
      </c>
      <c r="C1826" s="48" t="str">
        <f>IF(顧客!C1824&lt;&gt;0,顧客!C1824,"")</f>
        <v/>
      </c>
      <c r="D1826" s="47" t="str">
        <f>IF(顧客!E1824&lt;&gt;0,顧客!E1824,"")</f>
        <v/>
      </c>
      <c r="E1826" s="47" t="str">
        <f>IF(顧客!F1824&lt;&gt;0,顧客!F1824,"")</f>
        <v/>
      </c>
      <c r="F1826" s="49" t="str">
        <f>IF(D1826="","",SUMIF(見積D!ナンバーD,$D1826,見積D!見積数D))</f>
        <v/>
      </c>
      <c r="G1826" s="49" t="str">
        <f>IF(D1826="","",SUMIF(実績D!ナンバー13D,$D1826,実績D!見積数13D))</f>
        <v/>
      </c>
      <c r="H1826" s="51" t="str">
        <f t="shared" si="85"/>
        <v/>
      </c>
      <c r="I1826" t="str">
        <f t="shared" si="86"/>
        <v/>
      </c>
    </row>
    <row r="1827" spans="1:9" x14ac:dyDescent="0.45">
      <c r="A1827" s="45" t="str">
        <f t="shared" si="84"/>
        <v/>
      </c>
      <c r="B1827" s="46" t="str">
        <f>IF(顧客!B1825&lt;&gt;"",顧客!B1825,"")</f>
        <v/>
      </c>
      <c r="C1827" s="48" t="str">
        <f>IF(顧客!C1825&lt;&gt;0,顧客!C1825,"")</f>
        <v/>
      </c>
      <c r="D1827" s="47" t="str">
        <f>IF(顧客!E1825&lt;&gt;0,顧客!E1825,"")</f>
        <v/>
      </c>
      <c r="E1827" s="47" t="str">
        <f>IF(顧客!F1825&lt;&gt;0,顧客!F1825,"")</f>
        <v/>
      </c>
      <c r="F1827" s="49" t="str">
        <f>IF(D1827="","",SUMIF(見積D!ナンバーD,$D1827,見積D!見積数D))</f>
        <v/>
      </c>
      <c r="G1827" s="49" t="str">
        <f>IF(D1827="","",SUMIF(実績D!ナンバー13D,$D1827,実績D!見積数13D))</f>
        <v/>
      </c>
      <c r="H1827" s="51" t="str">
        <f t="shared" si="85"/>
        <v/>
      </c>
      <c r="I1827" t="str">
        <f t="shared" si="86"/>
        <v/>
      </c>
    </row>
    <row r="1828" spans="1:9" x14ac:dyDescent="0.45">
      <c r="A1828" s="45" t="str">
        <f t="shared" si="84"/>
        <v/>
      </c>
      <c r="B1828" s="46" t="str">
        <f>IF(顧客!B1826&lt;&gt;"",顧客!B1826,"")</f>
        <v/>
      </c>
      <c r="C1828" s="48" t="str">
        <f>IF(顧客!C1826&lt;&gt;0,顧客!C1826,"")</f>
        <v/>
      </c>
      <c r="D1828" s="47" t="str">
        <f>IF(顧客!E1826&lt;&gt;0,顧客!E1826,"")</f>
        <v/>
      </c>
      <c r="E1828" s="47" t="str">
        <f>IF(顧客!F1826&lt;&gt;0,顧客!F1826,"")</f>
        <v/>
      </c>
      <c r="F1828" s="49" t="str">
        <f>IF(D1828="","",SUMIF(見積D!ナンバーD,$D1828,見積D!見積数D))</f>
        <v/>
      </c>
      <c r="G1828" s="49" t="str">
        <f>IF(D1828="","",SUMIF(実績D!ナンバー13D,$D1828,実績D!見積数13D))</f>
        <v/>
      </c>
      <c r="H1828" s="51" t="str">
        <f t="shared" si="85"/>
        <v/>
      </c>
      <c r="I1828" t="str">
        <f t="shared" si="86"/>
        <v/>
      </c>
    </row>
    <row r="1829" spans="1:9" x14ac:dyDescent="0.45">
      <c r="A1829" s="45" t="str">
        <f t="shared" si="84"/>
        <v/>
      </c>
      <c r="B1829" s="46" t="str">
        <f>IF(顧客!B1827&lt;&gt;"",顧客!B1827,"")</f>
        <v/>
      </c>
      <c r="C1829" s="48" t="str">
        <f>IF(顧客!C1827&lt;&gt;0,顧客!C1827,"")</f>
        <v/>
      </c>
      <c r="D1829" s="47" t="str">
        <f>IF(顧客!E1827&lt;&gt;0,顧客!E1827,"")</f>
        <v/>
      </c>
      <c r="E1829" s="47" t="str">
        <f>IF(顧客!F1827&lt;&gt;0,顧客!F1827,"")</f>
        <v/>
      </c>
      <c r="F1829" s="49" t="str">
        <f>IF(D1829="","",SUMIF(見積D!ナンバーD,$D1829,見積D!見積数D))</f>
        <v/>
      </c>
      <c r="G1829" s="49" t="str">
        <f>IF(D1829="","",SUMIF(実績D!ナンバー13D,$D1829,実績D!見積数13D))</f>
        <v/>
      </c>
      <c r="H1829" s="51" t="str">
        <f t="shared" si="85"/>
        <v/>
      </c>
      <c r="I1829" t="str">
        <f t="shared" si="86"/>
        <v/>
      </c>
    </row>
    <row r="1830" spans="1:9" x14ac:dyDescent="0.45">
      <c r="A1830" s="45" t="str">
        <f t="shared" si="84"/>
        <v/>
      </c>
      <c r="B1830" s="46" t="str">
        <f>IF(顧客!B1828&lt;&gt;"",顧客!B1828,"")</f>
        <v/>
      </c>
      <c r="C1830" s="48" t="str">
        <f>IF(顧客!C1828&lt;&gt;0,顧客!C1828,"")</f>
        <v/>
      </c>
      <c r="D1830" s="47" t="str">
        <f>IF(顧客!E1828&lt;&gt;0,顧客!E1828,"")</f>
        <v/>
      </c>
      <c r="E1830" s="47" t="str">
        <f>IF(顧客!F1828&lt;&gt;0,顧客!F1828,"")</f>
        <v/>
      </c>
      <c r="F1830" s="49" t="str">
        <f>IF(D1830="","",SUMIF(見積D!ナンバーD,$D1830,見積D!見積数D))</f>
        <v/>
      </c>
      <c r="G1830" s="49" t="str">
        <f>IF(D1830="","",SUMIF(実績D!ナンバー13D,$D1830,実績D!見積数13D))</f>
        <v/>
      </c>
      <c r="H1830" s="51" t="str">
        <f t="shared" si="85"/>
        <v/>
      </c>
      <c r="I1830" t="str">
        <f t="shared" si="86"/>
        <v/>
      </c>
    </row>
    <row r="1831" spans="1:9" x14ac:dyDescent="0.45">
      <c r="A1831" s="45" t="str">
        <f t="shared" si="84"/>
        <v/>
      </c>
      <c r="B1831" s="46" t="str">
        <f>IF(顧客!B1829&lt;&gt;"",顧客!B1829,"")</f>
        <v/>
      </c>
      <c r="C1831" s="48" t="str">
        <f>IF(顧客!C1829&lt;&gt;0,顧客!C1829,"")</f>
        <v/>
      </c>
      <c r="D1831" s="47" t="str">
        <f>IF(顧客!E1829&lt;&gt;0,顧客!E1829,"")</f>
        <v/>
      </c>
      <c r="E1831" s="47" t="str">
        <f>IF(顧客!F1829&lt;&gt;0,顧客!F1829,"")</f>
        <v/>
      </c>
      <c r="F1831" s="49" t="str">
        <f>IF(D1831="","",SUMIF(見積D!ナンバーD,$D1831,見積D!見積数D))</f>
        <v/>
      </c>
      <c r="G1831" s="49" t="str">
        <f>IF(D1831="","",SUMIF(実績D!ナンバー13D,$D1831,実績D!見積数13D))</f>
        <v/>
      </c>
      <c r="H1831" s="51" t="str">
        <f t="shared" si="85"/>
        <v/>
      </c>
      <c r="I1831" t="str">
        <f t="shared" si="86"/>
        <v/>
      </c>
    </row>
    <row r="1832" spans="1:9" x14ac:dyDescent="0.45">
      <c r="A1832" s="45" t="str">
        <f t="shared" si="84"/>
        <v/>
      </c>
      <c r="B1832" s="46" t="str">
        <f>IF(顧客!B1830&lt;&gt;"",顧客!B1830,"")</f>
        <v/>
      </c>
      <c r="C1832" s="48" t="str">
        <f>IF(顧客!C1830&lt;&gt;0,顧客!C1830,"")</f>
        <v/>
      </c>
      <c r="D1832" s="47" t="str">
        <f>IF(顧客!E1830&lt;&gt;0,顧客!E1830,"")</f>
        <v/>
      </c>
      <c r="E1832" s="47" t="str">
        <f>IF(顧客!F1830&lt;&gt;0,顧客!F1830,"")</f>
        <v/>
      </c>
      <c r="F1832" s="49" t="str">
        <f>IF(D1832="","",SUMIF(見積D!ナンバーD,$D1832,見積D!見積数D))</f>
        <v/>
      </c>
      <c r="G1832" s="49" t="str">
        <f>IF(D1832="","",SUMIF(実績D!ナンバー13D,$D1832,実績D!見積数13D))</f>
        <v/>
      </c>
      <c r="H1832" s="51" t="str">
        <f t="shared" si="85"/>
        <v/>
      </c>
      <c r="I1832" t="str">
        <f t="shared" si="86"/>
        <v/>
      </c>
    </row>
    <row r="1833" spans="1:9" x14ac:dyDescent="0.45">
      <c r="A1833" s="45" t="str">
        <f t="shared" ref="A1833:A1896" si="87">IF(C1833="","",A1832+1)</f>
        <v/>
      </c>
      <c r="B1833" s="46" t="str">
        <f>IF(顧客!B1831&lt;&gt;"",顧客!B1831,"")</f>
        <v/>
      </c>
      <c r="C1833" s="48" t="str">
        <f>IF(顧客!C1831&lt;&gt;0,顧客!C1831,"")</f>
        <v/>
      </c>
      <c r="D1833" s="47" t="str">
        <f>IF(顧客!E1831&lt;&gt;0,顧客!E1831,"")</f>
        <v/>
      </c>
      <c r="E1833" s="47" t="str">
        <f>IF(顧客!F1831&lt;&gt;0,顧客!F1831,"")</f>
        <v/>
      </c>
      <c r="F1833" s="49" t="str">
        <f>IF(D1833="","",SUMIF(見積D!ナンバーD,$D1833,見積D!見積数D))</f>
        <v/>
      </c>
      <c r="G1833" s="49" t="str">
        <f>IF(D1833="","",SUMIF(実績D!ナンバー13D,$D1833,実績D!見積数13D))</f>
        <v/>
      </c>
      <c r="H1833" s="51" t="str">
        <f t="shared" ref="H1833:H1896" si="88">IF(F1833="","",IF(F1833=0,"c",IF(G1833&gt;0,I1833,"b")))</f>
        <v/>
      </c>
      <c r="I1833" t="str">
        <f t="shared" si="86"/>
        <v/>
      </c>
    </row>
    <row r="1834" spans="1:9" x14ac:dyDescent="0.45">
      <c r="A1834" s="45" t="str">
        <f t="shared" si="87"/>
        <v/>
      </c>
      <c r="B1834" s="46" t="str">
        <f>IF(顧客!B1832&lt;&gt;"",顧客!B1832,"")</f>
        <v/>
      </c>
      <c r="C1834" s="48" t="str">
        <f>IF(顧客!C1832&lt;&gt;0,顧客!C1832,"")</f>
        <v/>
      </c>
      <c r="D1834" s="47" t="str">
        <f>IF(顧客!E1832&lt;&gt;0,顧客!E1832,"")</f>
        <v/>
      </c>
      <c r="E1834" s="47" t="str">
        <f>IF(顧客!F1832&lt;&gt;0,顧客!F1832,"")</f>
        <v/>
      </c>
      <c r="F1834" s="49" t="str">
        <f>IF(D1834="","",SUMIF(見積D!ナンバーD,$D1834,見積D!見積数D))</f>
        <v/>
      </c>
      <c r="G1834" s="49" t="str">
        <f>IF(D1834="","",SUMIF(実績D!ナンバー13D,$D1834,実績D!見積数13D))</f>
        <v/>
      </c>
      <c r="H1834" s="51" t="str">
        <f t="shared" si="88"/>
        <v/>
      </c>
      <c r="I1834" t="str">
        <f t="shared" si="86"/>
        <v/>
      </c>
    </row>
    <row r="1835" spans="1:9" x14ac:dyDescent="0.45">
      <c r="A1835" s="45" t="str">
        <f t="shared" si="87"/>
        <v/>
      </c>
      <c r="B1835" s="46" t="str">
        <f>IF(顧客!B1833&lt;&gt;"",顧客!B1833,"")</f>
        <v/>
      </c>
      <c r="C1835" s="48" t="str">
        <f>IF(顧客!C1833&lt;&gt;0,顧客!C1833,"")</f>
        <v/>
      </c>
      <c r="D1835" s="47" t="str">
        <f>IF(顧客!E1833&lt;&gt;0,顧客!E1833,"")</f>
        <v/>
      </c>
      <c r="E1835" s="47" t="str">
        <f>IF(顧客!F1833&lt;&gt;0,顧客!F1833,"")</f>
        <v/>
      </c>
      <c r="F1835" s="49" t="str">
        <f>IF(D1835="","",SUMIF(見積D!ナンバーD,$D1835,見積D!見積数D))</f>
        <v/>
      </c>
      <c r="G1835" s="49" t="str">
        <f>IF(D1835="","",SUMIF(実績D!ナンバー13D,$D1835,実績D!見積数13D))</f>
        <v/>
      </c>
      <c r="H1835" s="51" t="str">
        <f t="shared" si="88"/>
        <v/>
      </c>
      <c r="I1835" t="str">
        <f t="shared" si="86"/>
        <v/>
      </c>
    </row>
    <row r="1836" spans="1:9" x14ac:dyDescent="0.45">
      <c r="A1836" s="45" t="str">
        <f t="shared" si="87"/>
        <v/>
      </c>
      <c r="B1836" s="46" t="str">
        <f>IF(顧客!B1834&lt;&gt;"",顧客!B1834,"")</f>
        <v/>
      </c>
      <c r="C1836" s="48" t="str">
        <f>IF(顧客!C1834&lt;&gt;0,顧客!C1834,"")</f>
        <v/>
      </c>
      <c r="D1836" s="47" t="str">
        <f>IF(顧客!E1834&lt;&gt;0,顧客!E1834,"")</f>
        <v/>
      </c>
      <c r="E1836" s="47" t="str">
        <f>IF(顧客!F1834&lt;&gt;0,顧客!F1834,"")</f>
        <v/>
      </c>
      <c r="F1836" s="49" t="str">
        <f>IF(D1836="","",SUMIF(見積D!ナンバーD,$D1836,見積D!見積数D))</f>
        <v/>
      </c>
      <c r="G1836" s="49" t="str">
        <f>IF(D1836="","",SUMIF(実績D!ナンバー13D,$D1836,実績D!見積数13D))</f>
        <v/>
      </c>
      <c r="H1836" s="51" t="str">
        <f t="shared" si="88"/>
        <v/>
      </c>
      <c r="I1836" t="str">
        <f t="shared" si="86"/>
        <v/>
      </c>
    </row>
    <row r="1837" spans="1:9" x14ac:dyDescent="0.45">
      <c r="A1837" s="45" t="str">
        <f t="shared" si="87"/>
        <v/>
      </c>
      <c r="B1837" s="46" t="str">
        <f>IF(顧客!B1835&lt;&gt;"",顧客!B1835,"")</f>
        <v/>
      </c>
      <c r="C1837" s="48" t="str">
        <f>IF(顧客!C1835&lt;&gt;0,顧客!C1835,"")</f>
        <v/>
      </c>
      <c r="D1837" s="47" t="str">
        <f>IF(顧客!E1835&lt;&gt;0,顧客!E1835,"")</f>
        <v/>
      </c>
      <c r="E1837" s="47" t="str">
        <f>IF(顧客!F1835&lt;&gt;0,顧客!F1835,"")</f>
        <v/>
      </c>
      <c r="F1837" s="49" t="str">
        <f>IF(D1837="","",SUMIF(見積D!ナンバーD,$D1837,見積D!見積数D))</f>
        <v/>
      </c>
      <c r="G1837" s="49" t="str">
        <f>IF(D1837="","",SUMIF(実績D!ナンバー13D,$D1837,実績D!見積数13D))</f>
        <v/>
      </c>
      <c r="H1837" s="51" t="str">
        <f t="shared" si="88"/>
        <v/>
      </c>
      <c r="I1837" t="str">
        <f t="shared" si="86"/>
        <v/>
      </c>
    </row>
    <row r="1838" spans="1:9" x14ac:dyDescent="0.45">
      <c r="A1838" s="45" t="str">
        <f t="shared" si="87"/>
        <v/>
      </c>
      <c r="B1838" s="46" t="str">
        <f>IF(顧客!B1836&lt;&gt;"",顧客!B1836,"")</f>
        <v/>
      </c>
      <c r="C1838" s="48" t="str">
        <f>IF(顧客!C1836&lt;&gt;0,顧客!C1836,"")</f>
        <v/>
      </c>
      <c r="D1838" s="47" t="str">
        <f>IF(顧客!E1836&lt;&gt;0,顧客!E1836,"")</f>
        <v/>
      </c>
      <c r="E1838" s="47" t="str">
        <f>IF(顧客!F1836&lt;&gt;0,顧客!F1836,"")</f>
        <v/>
      </c>
      <c r="F1838" s="49" t="str">
        <f>IF(D1838="","",SUMIF(見積D!ナンバーD,$D1838,見積D!見積数D))</f>
        <v/>
      </c>
      <c r="G1838" s="49" t="str">
        <f>IF(D1838="","",SUMIF(実績D!ナンバー13D,$D1838,実績D!見積数13D))</f>
        <v/>
      </c>
      <c r="H1838" s="51" t="str">
        <f t="shared" si="88"/>
        <v/>
      </c>
      <c r="I1838" t="str">
        <f t="shared" si="86"/>
        <v/>
      </c>
    </row>
    <row r="1839" spans="1:9" x14ac:dyDescent="0.45">
      <c r="A1839" s="45" t="str">
        <f t="shared" si="87"/>
        <v/>
      </c>
      <c r="B1839" s="46" t="str">
        <f>IF(顧客!B1837&lt;&gt;"",顧客!B1837,"")</f>
        <v/>
      </c>
      <c r="C1839" s="48" t="str">
        <f>IF(顧客!C1837&lt;&gt;0,顧客!C1837,"")</f>
        <v/>
      </c>
      <c r="D1839" s="47" t="str">
        <f>IF(顧客!E1837&lt;&gt;0,顧客!E1837,"")</f>
        <v/>
      </c>
      <c r="E1839" s="47" t="str">
        <f>IF(顧客!F1837&lt;&gt;0,顧客!F1837,"")</f>
        <v/>
      </c>
      <c r="F1839" s="49" t="str">
        <f>IF(D1839="","",SUMIF(見積D!ナンバーD,$D1839,見積D!見積数D))</f>
        <v/>
      </c>
      <c r="G1839" s="49" t="str">
        <f>IF(D1839="","",SUMIF(実績D!ナンバー13D,$D1839,実績D!見積数13D))</f>
        <v/>
      </c>
      <c r="H1839" s="51" t="str">
        <f t="shared" si="88"/>
        <v/>
      </c>
      <c r="I1839" t="str">
        <f t="shared" si="86"/>
        <v/>
      </c>
    </row>
    <row r="1840" spans="1:9" x14ac:dyDescent="0.45">
      <c r="A1840" s="45" t="str">
        <f t="shared" si="87"/>
        <v/>
      </c>
      <c r="B1840" s="46" t="str">
        <f>IF(顧客!B1838&lt;&gt;"",顧客!B1838,"")</f>
        <v/>
      </c>
      <c r="C1840" s="48" t="str">
        <f>IF(顧客!C1838&lt;&gt;0,顧客!C1838,"")</f>
        <v/>
      </c>
      <c r="D1840" s="47" t="str">
        <f>IF(顧客!E1838&lt;&gt;0,顧客!E1838,"")</f>
        <v/>
      </c>
      <c r="E1840" s="47" t="str">
        <f>IF(顧客!F1838&lt;&gt;0,顧客!F1838,"")</f>
        <v/>
      </c>
      <c r="F1840" s="49" t="str">
        <f>IF(D1840="","",SUMIF(見積D!ナンバーD,$D1840,見積D!見積数D))</f>
        <v/>
      </c>
      <c r="G1840" s="49" t="str">
        <f>IF(D1840="","",SUMIF(実績D!ナンバー13D,$D1840,実績D!見積数13D))</f>
        <v/>
      </c>
      <c r="H1840" s="51" t="str">
        <f t="shared" si="88"/>
        <v/>
      </c>
      <c r="I1840" t="str">
        <f t="shared" si="86"/>
        <v/>
      </c>
    </row>
    <row r="1841" spans="1:9" x14ac:dyDescent="0.45">
      <c r="A1841" s="45" t="str">
        <f t="shared" si="87"/>
        <v/>
      </c>
      <c r="B1841" s="46" t="str">
        <f>IF(顧客!B1839&lt;&gt;"",顧客!B1839,"")</f>
        <v/>
      </c>
      <c r="C1841" s="48" t="str">
        <f>IF(顧客!C1839&lt;&gt;0,顧客!C1839,"")</f>
        <v/>
      </c>
      <c r="D1841" s="47" t="str">
        <f>IF(顧客!E1839&lt;&gt;0,顧客!E1839,"")</f>
        <v/>
      </c>
      <c r="E1841" s="47" t="str">
        <f>IF(顧客!F1839&lt;&gt;0,顧客!F1839,"")</f>
        <v/>
      </c>
      <c r="F1841" s="49" t="str">
        <f>IF(D1841="","",SUMIF(見積D!ナンバーD,$D1841,見積D!見積数D))</f>
        <v/>
      </c>
      <c r="G1841" s="49" t="str">
        <f>IF(D1841="","",SUMIF(実績D!ナンバー13D,$D1841,実績D!見積数13D))</f>
        <v/>
      </c>
      <c r="H1841" s="51" t="str">
        <f t="shared" si="88"/>
        <v/>
      </c>
      <c r="I1841" t="str">
        <f t="shared" si="86"/>
        <v/>
      </c>
    </row>
    <row r="1842" spans="1:9" x14ac:dyDescent="0.45">
      <c r="A1842" s="45" t="str">
        <f t="shared" si="87"/>
        <v/>
      </c>
      <c r="B1842" s="46" t="str">
        <f>IF(顧客!B1840&lt;&gt;"",顧客!B1840,"")</f>
        <v/>
      </c>
      <c r="C1842" s="48" t="str">
        <f>IF(顧客!C1840&lt;&gt;0,顧客!C1840,"")</f>
        <v/>
      </c>
      <c r="D1842" s="47" t="str">
        <f>IF(顧客!E1840&lt;&gt;0,顧客!E1840,"")</f>
        <v/>
      </c>
      <c r="E1842" s="47" t="str">
        <f>IF(顧客!F1840&lt;&gt;0,顧客!F1840,"")</f>
        <v/>
      </c>
      <c r="F1842" s="49" t="str">
        <f>IF(D1842="","",SUMIF(見積D!ナンバーD,$D1842,見積D!見積数D))</f>
        <v/>
      </c>
      <c r="G1842" s="49" t="str">
        <f>IF(D1842="","",SUMIF(実績D!ナンバー13D,$D1842,実績D!見積数13D))</f>
        <v/>
      </c>
      <c r="H1842" s="51" t="str">
        <f t="shared" si="88"/>
        <v/>
      </c>
      <c r="I1842" t="str">
        <f t="shared" si="86"/>
        <v/>
      </c>
    </row>
    <row r="1843" spans="1:9" x14ac:dyDescent="0.45">
      <c r="A1843" s="45" t="str">
        <f t="shared" si="87"/>
        <v/>
      </c>
      <c r="B1843" s="46" t="str">
        <f>IF(顧客!B1841&lt;&gt;"",顧客!B1841,"")</f>
        <v/>
      </c>
      <c r="C1843" s="48" t="str">
        <f>IF(顧客!C1841&lt;&gt;0,顧客!C1841,"")</f>
        <v/>
      </c>
      <c r="D1843" s="47" t="str">
        <f>IF(顧客!E1841&lt;&gt;0,顧客!E1841,"")</f>
        <v/>
      </c>
      <c r="E1843" s="47" t="str">
        <f>IF(顧客!F1841&lt;&gt;0,顧客!F1841,"")</f>
        <v/>
      </c>
      <c r="F1843" s="49" t="str">
        <f>IF(D1843="","",SUMIF(見積D!ナンバーD,$D1843,見積D!見積数D))</f>
        <v/>
      </c>
      <c r="G1843" s="49" t="str">
        <f>IF(D1843="","",SUMIF(実績D!ナンバー13D,$D1843,実績D!見積数13D))</f>
        <v/>
      </c>
      <c r="H1843" s="51" t="str">
        <f t="shared" si="88"/>
        <v/>
      </c>
      <c r="I1843" t="str">
        <f t="shared" si="86"/>
        <v/>
      </c>
    </row>
    <row r="1844" spans="1:9" x14ac:dyDescent="0.45">
      <c r="A1844" s="45" t="str">
        <f t="shared" si="87"/>
        <v/>
      </c>
      <c r="B1844" s="46" t="str">
        <f>IF(顧客!B1842&lt;&gt;"",顧客!B1842,"")</f>
        <v/>
      </c>
      <c r="C1844" s="48" t="str">
        <f>IF(顧客!C1842&lt;&gt;0,顧客!C1842,"")</f>
        <v/>
      </c>
      <c r="D1844" s="47" t="str">
        <f>IF(顧客!E1842&lt;&gt;0,顧客!E1842,"")</f>
        <v/>
      </c>
      <c r="E1844" s="47" t="str">
        <f>IF(顧客!F1842&lt;&gt;0,顧客!F1842,"")</f>
        <v/>
      </c>
      <c r="F1844" s="49" t="str">
        <f>IF(D1844="","",SUMIF(見積D!ナンバーD,$D1844,見積D!見積数D))</f>
        <v/>
      </c>
      <c r="G1844" s="49" t="str">
        <f>IF(D1844="","",SUMIF(実績D!ナンバー13D,$D1844,実績D!見積数13D))</f>
        <v/>
      </c>
      <c r="H1844" s="51" t="str">
        <f t="shared" si="88"/>
        <v/>
      </c>
      <c r="I1844" t="str">
        <f t="shared" si="86"/>
        <v/>
      </c>
    </row>
    <row r="1845" spans="1:9" x14ac:dyDescent="0.45">
      <c r="A1845" s="45" t="str">
        <f t="shared" si="87"/>
        <v/>
      </c>
      <c r="B1845" s="46" t="str">
        <f>IF(顧客!B1843&lt;&gt;"",顧客!B1843,"")</f>
        <v/>
      </c>
      <c r="C1845" s="48" t="str">
        <f>IF(顧客!C1843&lt;&gt;0,顧客!C1843,"")</f>
        <v/>
      </c>
      <c r="D1845" s="47" t="str">
        <f>IF(顧客!E1843&lt;&gt;0,顧客!E1843,"")</f>
        <v/>
      </c>
      <c r="E1845" s="47" t="str">
        <f>IF(顧客!F1843&lt;&gt;0,顧客!F1843,"")</f>
        <v/>
      </c>
      <c r="F1845" s="49" t="str">
        <f>IF(D1845="","",SUMIF(見積D!ナンバーD,$D1845,見積D!見積数D))</f>
        <v/>
      </c>
      <c r="G1845" s="49" t="str">
        <f>IF(D1845="","",SUMIF(実績D!ナンバー13D,$D1845,実績D!見積数13D))</f>
        <v/>
      </c>
      <c r="H1845" s="51" t="str">
        <f t="shared" si="88"/>
        <v/>
      </c>
      <c r="I1845" t="str">
        <f t="shared" si="86"/>
        <v/>
      </c>
    </row>
    <row r="1846" spans="1:9" x14ac:dyDescent="0.45">
      <c r="A1846" s="45" t="str">
        <f t="shared" si="87"/>
        <v/>
      </c>
      <c r="B1846" s="46" t="str">
        <f>IF(顧客!B1844&lt;&gt;"",顧客!B1844,"")</f>
        <v/>
      </c>
      <c r="C1846" s="48" t="str">
        <f>IF(顧客!C1844&lt;&gt;0,顧客!C1844,"")</f>
        <v/>
      </c>
      <c r="D1846" s="47" t="str">
        <f>IF(顧客!E1844&lt;&gt;0,顧客!E1844,"")</f>
        <v/>
      </c>
      <c r="E1846" s="47" t="str">
        <f>IF(顧客!F1844&lt;&gt;0,顧客!F1844,"")</f>
        <v/>
      </c>
      <c r="F1846" s="49" t="str">
        <f>IF(D1846="","",SUMIF(見積D!ナンバーD,$D1846,見積D!見積数D))</f>
        <v/>
      </c>
      <c r="G1846" s="49" t="str">
        <f>IF(D1846="","",SUMIF(実績D!ナンバー13D,$D1846,実績D!見積数13D))</f>
        <v/>
      </c>
      <c r="H1846" s="51" t="str">
        <f t="shared" si="88"/>
        <v/>
      </c>
      <c r="I1846" t="str">
        <f t="shared" si="86"/>
        <v/>
      </c>
    </row>
    <row r="1847" spans="1:9" x14ac:dyDescent="0.45">
      <c r="A1847" s="45" t="str">
        <f t="shared" si="87"/>
        <v/>
      </c>
      <c r="B1847" s="46" t="str">
        <f>IF(顧客!B1845&lt;&gt;"",顧客!B1845,"")</f>
        <v/>
      </c>
      <c r="C1847" s="48" t="str">
        <f>IF(顧客!C1845&lt;&gt;0,顧客!C1845,"")</f>
        <v/>
      </c>
      <c r="D1847" s="47" t="str">
        <f>IF(顧客!E1845&lt;&gt;0,顧客!E1845,"")</f>
        <v/>
      </c>
      <c r="E1847" s="47" t="str">
        <f>IF(顧客!F1845&lt;&gt;0,顧客!F1845,"")</f>
        <v/>
      </c>
      <c r="F1847" s="49" t="str">
        <f>IF(D1847="","",SUMIF(見積D!ナンバーD,$D1847,見積D!見積数D))</f>
        <v/>
      </c>
      <c r="G1847" s="49" t="str">
        <f>IF(D1847="","",SUMIF(実績D!ナンバー13D,$D1847,実績D!見積数13D))</f>
        <v/>
      </c>
      <c r="H1847" s="51" t="str">
        <f t="shared" si="88"/>
        <v/>
      </c>
      <c r="I1847" t="str">
        <f t="shared" si="86"/>
        <v/>
      </c>
    </row>
    <row r="1848" spans="1:9" x14ac:dyDescent="0.45">
      <c r="A1848" s="45" t="str">
        <f t="shared" si="87"/>
        <v/>
      </c>
      <c r="B1848" s="46" t="str">
        <f>IF(顧客!B1846&lt;&gt;"",顧客!B1846,"")</f>
        <v/>
      </c>
      <c r="C1848" s="48" t="str">
        <f>IF(顧客!C1846&lt;&gt;0,顧客!C1846,"")</f>
        <v/>
      </c>
      <c r="D1848" s="47" t="str">
        <f>IF(顧客!E1846&lt;&gt;0,顧客!E1846,"")</f>
        <v/>
      </c>
      <c r="E1848" s="47" t="str">
        <f>IF(顧客!F1846&lt;&gt;0,顧客!F1846,"")</f>
        <v/>
      </c>
      <c r="F1848" s="49" t="str">
        <f>IF(D1848="","",SUMIF(見積D!ナンバーD,$D1848,見積D!見積数D))</f>
        <v/>
      </c>
      <c r="G1848" s="49" t="str">
        <f>IF(D1848="","",SUMIF(実績D!ナンバー13D,$D1848,実績D!見積数13D))</f>
        <v/>
      </c>
      <c r="H1848" s="51" t="str">
        <f t="shared" si="88"/>
        <v/>
      </c>
      <c r="I1848" t="str">
        <f t="shared" si="86"/>
        <v/>
      </c>
    </row>
    <row r="1849" spans="1:9" x14ac:dyDescent="0.45">
      <c r="A1849" s="45" t="str">
        <f t="shared" si="87"/>
        <v/>
      </c>
      <c r="B1849" s="46" t="str">
        <f>IF(顧客!B1847&lt;&gt;"",顧客!B1847,"")</f>
        <v/>
      </c>
      <c r="C1849" s="48" t="str">
        <f>IF(顧客!C1847&lt;&gt;0,顧客!C1847,"")</f>
        <v/>
      </c>
      <c r="D1849" s="47" t="str">
        <f>IF(顧客!E1847&lt;&gt;0,顧客!E1847,"")</f>
        <v/>
      </c>
      <c r="E1849" s="47" t="str">
        <f>IF(顧客!F1847&lt;&gt;0,顧客!F1847,"")</f>
        <v/>
      </c>
      <c r="F1849" s="49" t="str">
        <f>IF(D1849="","",SUMIF(見積D!ナンバーD,$D1849,見積D!見積数D))</f>
        <v/>
      </c>
      <c r="G1849" s="49" t="str">
        <f>IF(D1849="","",SUMIF(実績D!ナンバー13D,$D1849,実績D!見積数13D))</f>
        <v/>
      </c>
      <c r="H1849" s="51" t="str">
        <f t="shared" si="88"/>
        <v/>
      </c>
      <c r="I1849" t="str">
        <f t="shared" si="86"/>
        <v/>
      </c>
    </row>
    <row r="1850" spans="1:9" x14ac:dyDescent="0.45">
      <c r="A1850" s="45" t="str">
        <f t="shared" si="87"/>
        <v/>
      </c>
      <c r="B1850" s="46" t="str">
        <f>IF(顧客!B1848&lt;&gt;"",顧客!B1848,"")</f>
        <v/>
      </c>
      <c r="C1850" s="48" t="str">
        <f>IF(顧客!C1848&lt;&gt;0,顧客!C1848,"")</f>
        <v/>
      </c>
      <c r="D1850" s="47" t="str">
        <f>IF(顧客!E1848&lt;&gt;0,顧客!E1848,"")</f>
        <v/>
      </c>
      <c r="E1850" s="47" t="str">
        <f>IF(顧客!F1848&lt;&gt;0,顧客!F1848,"")</f>
        <v/>
      </c>
      <c r="F1850" s="49" t="str">
        <f>IF(D1850="","",SUMIF(見積D!ナンバーD,$D1850,見積D!見積数D))</f>
        <v/>
      </c>
      <c r="G1850" s="49" t="str">
        <f>IF(D1850="","",SUMIF(実績D!ナンバー13D,$D1850,実績D!見積数13D))</f>
        <v/>
      </c>
      <c r="H1850" s="51" t="str">
        <f t="shared" si="88"/>
        <v/>
      </c>
      <c r="I1850" t="str">
        <f t="shared" si="86"/>
        <v/>
      </c>
    </row>
    <row r="1851" spans="1:9" x14ac:dyDescent="0.45">
      <c r="A1851" s="45" t="str">
        <f t="shared" si="87"/>
        <v/>
      </c>
      <c r="B1851" s="46" t="str">
        <f>IF(顧客!B1849&lt;&gt;"",顧客!B1849,"")</f>
        <v/>
      </c>
      <c r="C1851" s="48" t="str">
        <f>IF(顧客!C1849&lt;&gt;0,顧客!C1849,"")</f>
        <v/>
      </c>
      <c r="D1851" s="47" t="str">
        <f>IF(顧客!E1849&lt;&gt;0,顧客!E1849,"")</f>
        <v/>
      </c>
      <c r="E1851" s="47" t="str">
        <f>IF(顧客!F1849&lt;&gt;0,顧客!F1849,"")</f>
        <v/>
      </c>
      <c r="F1851" s="49" t="str">
        <f>IF(D1851="","",SUMIF(見積D!ナンバーD,$D1851,見積D!見積数D))</f>
        <v/>
      </c>
      <c r="G1851" s="49" t="str">
        <f>IF(D1851="","",SUMIF(実績D!ナンバー13D,$D1851,実績D!見積数13D))</f>
        <v/>
      </c>
      <c r="H1851" s="51" t="str">
        <f t="shared" si="88"/>
        <v/>
      </c>
      <c r="I1851" t="str">
        <f t="shared" si="86"/>
        <v/>
      </c>
    </row>
    <row r="1852" spans="1:9" x14ac:dyDescent="0.45">
      <c r="A1852" s="45" t="str">
        <f t="shared" si="87"/>
        <v/>
      </c>
      <c r="B1852" s="46" t="str">
        <f>IF(顧客!B1850&lt;&gt;"",顧客!B1850,"")</f>
        <v/>
      </c>
      <c r="C1852" s="48" t="str">
        <f>IF(顧客!C1850&lt;&gt;0,顧客!C1850,"")</f>
        <v/>
      </c>
      <c r="D1852" s="47" t="str">
        <f>IF(顧客!E1850&lt;&gt;0,顧客!E1850,"")</f>
        <v/>
      </c>
      <c r="E1852" s="47" t="str">
        <f>IF(顧客!F1850&lt;&gt;0,顧客!F1850,"")</f>
        <v/>
      </c>
      <c r="F1852" s="49" t="str">
        <f>IF(D1852="","",SUMIF(見積D!ナンバーD,$D1852,見積D!見積数D))</f>
        <v/>
      </c>
      <c r="G1852" s="49" t="str">
        <f>IF(D1852="","",SUMIF(実績D!ナンバー13D,$D1852,実績D!見積数13D))</f>
        <v/>
      </c>
      <c r="H1852" s="51" t="str">
        <f t="shared" si="88"/>
        <v/>
      </c>
      <c r="I1852" t="str">
        <f t="shared" si="86"/>
        <v/>
      </c>
    </row>
    <row r="1853" spans="1:9" x14ac:dyDescent="0.45">
      <c r="A1853" s="45" t="str">
        <f t="shared" si="87"/>
        <v/>
      </c>
      <c r="B1853" s="46" t="str">
        <f>IF(顧客!B1851&lt;&gt;"",顧客!B1851,"")</f>
        <v/>
      </c>
      <c r="C1853" s="48" t="str">
        <f>IF(顧客!C1851&lt;&gt;0,顧客!C1851,"")</f>
        <v/>
      </c>
      <c r="D1853" s="47" t="str">
        <f>IF(顧客!E1851&lt;&gt;0,顧客!E1851,"")</f>
        <v/>
      </c>
      <c r="E1853" s="47" t="str">
        <f>IF(顧客!F1851&lt;&gt;0,顧客!F1851,"")</f>
        <v/>
      </c>
      <c r="F1853" s="49" t="str">
        <f>IF(D1853="","",SUMIF(見積D!ナンバーD,$D1853,見積D!見積数D))</f>
        <v/>
      </c>
      <c r="G1853" s="49" t="str">
        <f>IF(D1853="","",SUMIF(実績D!ナンバー13D,$D1853,実績D!見積数13D))</f>
        <v/>
      </c>
      <c r="H1853" s="51" t="str">
        <f t="shared" si="88"/>
        <v/>
      </c>
      <c r="I1853" t="str">
        <f t="shared" si="86"/>
        <v/>
      </c>
    </row>
    <row r="1854" spans="1:9" x14ac:dyDescent="0.45">
      <c r="A1854" s="45" t="str">
        <f t="shared" si="87"/>
        <v/>
      </c>
      <c r="B1854" s="46" t="str">
        <f>IF(顧客!B1852&lt;&gt;"",顧客!B1852,"")</f>
        <v/>
      </c>
      <c r="C1854" s="48" t="str">
        <f>IF(顧客!C1852&lt;&gt;0,顧客!C1852,"")</f>
        <v/>
      </c>
      <c r="D1854" s="47" t="str">
        <f>IF(顧客!E1852&lt;&gt;0,顧客!E1852,"")</f>
        <v/>
      </c>
      <c r="E1854" s="47" t="str">
        <f>IF(顧客!F1852&lt;&gt;0,顧客!F1852,"")</f>
        <v/>
      </c>
      <c r="F1854" s="49" t="str">
        <f>IF(D1854="","",SUMIF(見積D!ナンバーD,$D1854,見積D!見積数D))</f>
        <v/>
      </c>
      <c r="G1854" s="49" t="str">
        <f>IF(D1854="","",SUMIF(実績D!ナンバー13D,$D1854,実績D!見積数13D))</f>
        <v/>
      </c>
      <c r="H1854" s="51" t="str">
        <f t="shared" si="88"/>
        <v/>
      </c>
      <c r="I1854" t="str">
        <f t="shared" si="86"/>
        <v/>
      </c>
    </row>
    <row r="1855" spans="1:9" x14ac:dyDescent="0.45">
      <c r="A1855" s="45" t="str">
        <f t="shared" si="87"/>
        <v/>
      </c>
      <c r="B1855" s="46" t="str">
        <f>IF(顧客!B1853&lt;&gt;"",顧客!B1853,"")</f>
        <v/>
      </c>
      <c r="C1855" s="48" t="str">
        <f>IF(顧客!C1853&lt;&gt;0,顧客!C1853,"")</f>
        <v/>
      </c>
      <c r="D1855" s="47" t="str">
        <f>IF(顧客!E1853&lt;&gt;0,顧客!E1853,"")</f>
        <v/>
      </c>
      <c r="E1855" s="47" t="str">
        <f>IF(顧客!F1853&lt;&gt;0,顧客!F1853,"")</f>
        <v/>
      </c>
      <c r="F1855" s="49" t="str">
        <f>IF(D1855="","",SUMIF(見積D!ナンバーD,$D1855,見積D!見積数D))</f>
        <v/>
      </c>
      <c r="G1855" s="49" t="str">
        <f>IF(D1855="","",SUMIF(実績D!ナンバー13D,$D1855,実績D!見積数13D))</f>
        <v/>
      </c>
      <c r="H1855" s="51" t="str">
        <f t="shared" si="88"/>
        <v/>
      </c>
      <c r="I1855" t="str">
        <f t="shared" si="86"/>
        <v/>
      </c>
    </row>
    <row r="1856" spans="1:9" x14ac:dyDescent="0.45">
      <c r="A1856" s="45" t="str">
        <f t="shared" si="87"/>
        <v/>
      </c>
      <c r="B1856" s="46" t="str">
        <f>IF(顧客!B1854&lt;&gt;"",顧客!B1854,"")</f>
        <v/>
      </c>
      <c r="C1856" s="48" t="str">
        <f>IF(顧客!C1854&lt;&gt;0,顧客!C1854,"")</f>
        <v/>
      </c>
      <c r="D1856" s="47" t="str">
        <f>IF(顧客!E1854&lt;&gt;0,顧客!E1854,"")</f>
        <v/>
      </c>
      <c r="E1856" s="47" t="str">
        <f>IF(顧客!F1854&lt;&gt;0,顧客!F1854,"")</f>
        <v/>
      </c>
      <c r="F1856" s="49" t="str">
        <f>IF(D1856="","",SUMIF(見積D!ナンバーD,$D1856,見積D!見積数D))</f>
        <v/>
      </c>
      <c r="G1856" s="49" t="str">
        <f>IF(D1856="","",SUMIF(実績D!ナンバー13D,$D1856,実績D!見積数13D))</f>
        <v/>
      </c>
      <c r="H1856" s="51" t="str">
        <f t="shared" si="88"/>
        <v/>
      </c>
      <c r="I1856" t="str">
        <f t="shared" si="86"/>
        <v/>
      </c>
    </row>
    <row r="1857" spans="1:9" x14ac:dyDescent="0.45">
      <c r="A1857" s="45" t="str">
        <f t="shared" si="87"/>
        <v/>
      </c>
      <c r="B1857" s="46" t="str">
        <f>IF(顧客!B1855&lt;&gt;"",顧客!B1855,"")</f>
        <v/>
      </c>
      <c r="C1857" s="48" t="str">
        <f>IF(顧客!C1855&lt;&gt;0,顧客!C1855,"")</f>
        <v/>
      </c>
      <c r="D1857" s="47" t="str">
        <f>IF(顧客!E1855&lt;&gt;0,顧客!E1855,"")</f>
        <v/>
      </c>
      <c r="E1857" s="47" t="str">
        <f>IF(顧客!F1855&lt;&gt;0,顧客!F1855,"")</f>
        <v/>
      </c>
      <c r="F1857" s="49" t="str">
        <f>IF(D1857="","",SUMIF(見積D!ナンバーD,$D1857,見積D!見積数D))</f>
        <v/>
      </c>
      <c r="G1857" s="49" t="str">
        <f>IF(D1857="","",SUMIF(実績D!ナンバー13D,$D1857,実績D!見積数13D))</f>
        <v/>
      </c>
      <c r="H1857" s="51" t="str">
        <f t="shared" si="88"/>
        <v/>
      </c>
      <c r="I1857" t="str">
        <f t="shared" si="86"/>
        <v/>
      </c>
    </row>
    <row r="1858" spans="1:9" x14ac:dyDescent="0.45">
      <c r="A1858" s="45" t="str">
        <f t="shared" si="87"/>
        <v/>
      </c>
      <c r="B1858" s="46" t="str">
        <f>IF(顧客!B1856&lt;&gt;"",顧客!B1856,"")</f>
        <v/>
      </c>
      <c r="C1858" s="48" t="str">
        <f>IF(顧客!C1856&lt;&gt;0,顧客!C1856,"")</f>
        <v/>
      </c>
      <c r="D1858" s="47" t="str">
        <f>IF(顧客!E1856&lt;&gt;0,顧客!E1856,"")</f>
        <v/>
      </c>
      <c r="E1858" s="47" t="str">
        <f>IF(顧客!F1856&lt;&gt;0,顧客!F1856,"")</f>
        <v/>
      </c>
      <c r="F1858" s="49" t="str">
        <f>IF(D1858="","",SUMIF(見積D!ナンバーD,$D1858,見積D!見積数D))</f>
        <v/>
      </c>
      <c r="G1858" s="49" t="str">
        <f>IF(D1858="","",SUMIF(実績D!ナンバー13D,$D1858,実績D!見積数13D))</f>
        <v/>
      </c>
      <c r="H1858" s="51" t="str">
        <f t="shared" si="88"/>
        <v/>
      </c>
      <c r="I1858" t="str">
        <f t="shared" si="86"/>
        <v/>
      </c>
    </row>
    <row r="1859" spans="1:9" x14ac:dyDescent="0.45">
      <c r="A1859" s="45" t="str">
        <f t="shared" si="87"/>
        <v/>
      </c>
      <c r="B1859" s="46" t="str">
        <f>IF(顧客!B1857&lt;&gt;"",顧客!B1857,"")</f>
        <v/>
      </c>
      <c r="C1859" s="48" t="str">
        <f>IF(顧客!C1857&lt;&gt;0,顧客!C1857,"")</f>
        <v/>
      </c>
      <c r="D1859" s="47" t="str">
        <f>IF(顧客!E1857&lt;&gt;0,顧客!E1857,"")</f>
        <v/>
      </c>
      <c r="E1859" s="47" t="str">
        <f>IF(顧客!F1857&lt;&gt;0,顧客!F1857,"")</f>
        <v/>
      </c>
      <c r="F1859" s="49" t="str">
        <f>IF(D1859="","",SUMIF(見積D!ナンバーD,$D1859,見積D!見積数D))</f>
        <v/>
      </c>
      <c r="G1859" s="49" t="str">
        <f>IF(D1859="","",SUMIF(実績D!ナンバー13D,$D1859,実績D!見積数13D))</f>
        <v/>
      </c>
      <c r="H1859" s="51" t="str">
        <f t="shared" si="88"/>
        <v/>
      </c>
      <c r="I1859" t="str">
        <f t="shared" si="86"/>
        <v/>
      </c>
    </row>
    <row r="1860" spans="1:9" x14ac:dyDescent="0.45">
      <c r="A1860" s="45" t="str">
        <f t="shared" si="87"/>
        <v/>
      </c>
      <c r="B1860" s="46" t="str">
        <f>IF(顧客!B1858&lt;&gt;"",顧客!B1858,"")</f>
        <v/>
      </c>
      <c r="C1860" s="48" t="str">
        <f>IF(顧客!C1858&lt;&gt;0,顧客!C1858,"")</f>
        <v/>
      </c>
      <c r="D1860" s="47" t="str">
        <f>IF(顧客!E1858&lt;&gt;0,顧客!E1858,"")</f>
        <v/>
      </c>
      <c r="E1860" s="47" t="str">
        <f>IF(顧客!F1858&lt;&gt;0,顧客!F1858,"")</f>
        <v/>
      </c>
      <c r="F1860" s="49" t="str">
        <f>IF(D1860="","",SUMIF(見積D!ナンバーD,$D1860,見積D!見積数D))</f>
        <v/>
      </c>
      <c r="G1860" s="49" t="str">
        <f>IF(D1860="","",SUMIF(実績D!ナンバー13D,$D1860,実績D!見積数13D))</f>
        <v/>
      </c>
      <c r="H1860" s="51" t="str">
        <f t="shared" si="88"/>
        <v/>
      </c>
      <c r="I1860" t="str">
        <f t="shared" si="86"/>
        <v/>
      </c>
    </row>
    <row r="1861" spans="1:9" x14ac:dyDescent="0.45">
      <c r="A1861" s="45" t="str">
        <f t="shared" si="87"/>
        <v/>
      </c>
      <c r="B1861" s="46" t="str">
        <f>IF(顧客!B1859&lt;&gt;"",顧客!B1859,"")</f>
        <v/>
      </c>
      <c r="C1861" s="48" t="str">
        <f>IF(顧客!C1859&lt;&gt;0,顧客!C1859,"")</f>
        <v/>
      </c>
      <c r="D1861" s="47" t="str">
        <f>IF(顧客!E1859&lt;&gt;0,顧客!E1859,"")</f>
        <v/>
      </c>
      <c r="E1861" s="47" t="str">
        <f>IF(顧客!F1859&lt;&gt;0,顧客!F1859,"")</f>
        <v/>
      </c>
      <c r="F1861" s="49" t="str">
        <f>IF(D1861="","",SUMIF(見積D!ナンバーD,$D1861,見積D!見積数D))</f>
        <v/>
      </c>
      <c r="G1861" s="49" t="str">
        <f>IF(D1861="","",SUMIF(実績D!ナンバー13D,$D1861,実績D!見積数13D))</f>
        <v/>
      </c>
      <c r="H1861" s="51" t="str">
        <f t="shared" si="88"/>
        <v/>
      </c>
      <c r="I1861" t="str">
        <f t="shared" ref="I1861:I1924" si="89">IF(G1861="","",IF(G1861&gt;=12,"sa",IF(G1861&gt;=6,"aa",IF(G1861&gt;=2,"ba",IF(G1861=1,"ca","")))))</f>
        <v/>
      </c>
    </row>
    <row r="1862" spans="1:9" x14ac:dyDescent="0.45">
      <c r="A1862" s="45" t="str">
        <f t="shared" si="87"/>
        <v/>
      </c>
      <c r="B1862" s="46" t="str">
        <f>IF(顧客!B1860&lt;&gt;"",顧客!B1860,"")</f>
        <v/>
      </c>
      <c r="C1862" s="48" t="str">
        <f>IF(顧客!C1860&lt;&gt;0,顧客!C1860,"")</f>
        <v/>
      </c>
      <c r="D1862" s="47" t="str">
        <f>IF(顧客!E1860&lt;&gt;0,顧客!E1860,"")</f>
        <v/>
      </c>
      <c r="E1862" s="47" t="str">
        <f>IF(顧客!F1860&lt;&gt;0,顧客!F1860,"")</f>
        <v/>
      </c>
      <c r="F1862" s="49" t="str">
        <f>IF(D1862="","",SUMIF(見積D!ナンバーD,$D1862,見積D!見積数D))</f>
        <v/>
      </c>
      <c r="G1862" s="49" t="str">
        <f>IF(D1862="","",SUMIF(実績D!ナンバー13D,$D1862,実績D!見積数13D))</f>
        <v/>
      </c>
      <c r="H1862" s="51" t="str">
        <f t="shared" si="88"/>
        <v/>
      </c>
      <c r="I1862" t="str">
        <f t="shared" si="89"/>
        <v/>
      </c>
    </row>
    <row r="1863" spans="1:9" x14ac:dyDescent="0.45">
      <c r="A1863" s="45" t="str">
        <f t="shared" si="87"/>
        <v/>
      </c>
      <c r="B1863" s="46" t="str">
        <f>IF(顧客!B1861&lt;&gt;"",顧客!B1861,"")</f>
        <v/>
      </c>
      <c r="C1863" s="48" t="str">
        <f>IF(顧客!C1861&lt;&gt;0,顧客!C1861,"")</f>
        <v/>
      </c>
      <c r="D1863" s="47" t="str">
        <f>IF(顧客!E1861&lt;&gt;0,顧客!E1861,"")</f>
        <v/>
      </c>
      <c r="E1863" s="47" t="str">
        <f>IF(顧客!F1861&lt;&gt;0,顧客!F1861,"")</f>
        <v/>
      </c>
      <c r="F1863" s="49" t="str">
        <f>IF(D1863="","",SUMIF(見積D!ナンバーD,$D1863,見積D!見積数D))</f>
        <v/>
      </c>
      <c r="G1863" s="49" t="str">
        <f>IF(D1863="","",SUMIF(実績D!ナンバー13D,$D1863,実績D!見積数13D))</f>
        <v/>
      </c>
      <c r="H1863" s="51" t="str">
        <f t="shared" si="88"/>
        <v/>
      </c>
      <c r="I1863" t="str">
        <f t="shared" si="89"/>
        <v/>
      </c>
    </row>
    <row r="1864" spans="1:9" x14ac:dyDescent="0.45">
      <c r="A1864" s="45" t="str">
        <f t="shared" si="87"/>
        <v/>
      </c>
      <c r="B1864" s="46" t="str">
        <f>IF(顧客!B1862&lt;&gt;"",顧客!B1862,"")</f>
        <v/>
      </c>
      <c r="C1864" s="48" t="str">
        <f>IF(顧客!C1862&lt;&gt;0,顧客!C1862,"")</f>
        <v/>
      </c>
      <c r="D1864" s="47" t="str">
        <f>IF(顧客!E1862&lt;&gt;0,顧客!E1862,"")</f>
        <v/>
      </c>
      <c r="E1864" s="47" t="str">
        <f>IF(顧客!F1862&lt;&gt;0,顧客!F1862,"")</f>
        <v/>
      </c>
      <c r="F1864" s="49" t="str">
        <f>IF(D1864="","",SUMIF(見積D!ナンバーD,$D1864,見積D!見積数D))</f>
        <v/>
      </c>
      <c r="G1864" s="49" t="str">
        <f>IF(D1864="","",SUMIF(実績D!ナンバー13D,$D1864,実績D!見積数13D))</f>
        <v/>
      </c>
      <c r="H1864" s="51" t="str">
        <f t="shared" si="88"/>
        <v/>
      </c>
      <c r="I1864" t="str">
        <f t="shared" si="89"/>
        <v/>
      </c>
    </row>
    <row r="1865" spans="1:9" x14ac:dyDescent="0.45">
      <c r="A1865" s="45" t="str">
        <f t="shared" si="87"/>
        <v/>
      </c>
      <c r="B1865" s="46" t="str">
        <f>IF(顧客!B1863&lt;&gt;"",顧客!B1863,"")</f>
        <v/>
      </c>
      <c r="C1865" s="48" t="str">
        <f>IF(顧客!C1863&lt;&gt;0,顧客!C1863,"")</f>
        <v/>
      </c>
      <c r="D1865" s="47" t="str">
        <f>IF(顧客!E1863&lt;&gt;0,顧客!E1863,"")</f>
        <v/>
      </c>
      <c r="E1865" s="47" t="str">
        <f>IF(顧客!F1863&lt;&gt;0,顧客!F1863,"")</f>
        <v/>
      </c>
      <c r="F1865" s="49" t="str">
        <f>IF(D1865="","",SUMIF(見積D!ナンバーD,$D1865,見積D!見積数D))</f>
        <v/>
      </c>
      <c r="G1865" s="49" t="str">
        <f>IF(D1865="","",SUMIF(実績D!ナンバー13D,$D1865,実績D!見積数13D))</f>
        <v/>
      </c>
      <c r="H1865" s="51" t="str">
        <f t="shared" si="88"/>
        <v/>
      </c>
      <c r="I1865" t="str">
        <f t="shared" si="89"/>
        <v/>
      </c>
    </row>
    <row r="1866" spans="1:9" x14ac:dyDescent="0.45">
      <c r="A1866" s="45" t="str">
        <f t="shared" si="87"/>
        <v/>
      </c>
      <c r="B1866" s="46" t="str">
        <f>IF(顧客!B1864&lt;&gt;"",顧客!B1864,"")</f>
        <v/>
      </c>
      <c r="C1866" s="48" t="str">
        <f>IF(顧客!C1864&lt;&gt;0,顧客!C1864,"")</f>
        <v/>
      </c>
      <c r="D1866" s="47" t="str">
        <f>IF(顧客!E1864&lt;&gt;0,顧客!E1864,"")</f>
        <v/>
      </c>
      <c r="E1866" s="47" t="str">
        <f>IF(顧客!F1864&lt;&gt;0,顧客!F1864,"")</f>
        <v/>
      </c>
      <c r="F1866" s="49" t="str">
        <f>IF(D1866="","",SUMIF(見積D!ナンバーD,$D1866,見積D!見積数D))</f>
        <v/>
      </c>
      <c r="G1866" s="49" t="str">
        <f>IF(D1866="","",SUMIF(実績D!ナンバー13D,$D1866,実績D!見積数13D))</f>
        <v/>
      </c>
      <c r="H1866" s="51" t="str">
        <f t="shared" si="88"/>
        <v/>
      </c>
      <c r="I1866" t="str">
        <f t="shared" si="89"/>
        <v/>
      </c>
    </row>
    <row r="1867" spans="1:9" x14ac:dyDescent="0.45">
      <c r="A1867" s="45" t="str">
        <f t="shared" si="87"/>
        <v/>
      </c>
      <c r="B1867" s="46" t="str">
        <f>IF(顧客!B1865&lt;&gt;"",顧客!B1865,"")</f>
        <v/>
      </c>
      <c r="C1867" s="48" t="str">
        <f>IF(顧客!C1865&lt;&gt;0,顧客!C1865,"")</f>
        <v/>
      </c>
      <c r="D1867" s="47" t="str">
        <f>IF(顧客!E1865&lt;&gt;0,顧客!E1865,"")</f>
        <v/>
      </c>
      <c r="E1867" s="47" t="str">
        <f>IF(顧客!F1865&lt;&gt;0,顧客!F1865,"")</f>
        <v/>
      </c>
      <c r="F1867" s="49" t="str">
        <f>IF(D1867="","",SUMIF(見積D!ナンバーD,$D1867,見積D!見積数D))</f>
        <v/>
      </c>
      <c r="G1867" s="49" t="str">
        <f>IF(D1867="","",SUMIF(実績D!ナンバー13D,$D1867,実績D!見積数13D))</f>
        <v/>
      </c>
      <c r="H1867" s="51" t="str">
        <f t="shared" si="88"/>
        <v/>
      </c>
      <c r="I1867" t="str">
        <f t="shared" si="89"/>
        <v/>
      </c>
    </row>
    <row r="1868" spans="1:9" x14ac:dyDescent="0.45">
      <c r="A1868" s="45" t="str">
        <f t="shared" si="87"/>
        <v/>
      </c>
      <c r="B1868" s="46" t="str">
        <f>IF(顧客!B1866&lt;&gt;"",顧客!B1866,"")</f>
        <v/>
      </c>
      <c r="C1868" s="48" t="str">
        <f>IF(顧客!C1866&lt;&gt;0,顧客!C1866,"")</f>
        <v/>
      </c>
      <c r="D1868" s="47" t="str">
        <f>IF(顧客!E1866&lt;&gt;0,顧客!E1866,"")</f>
        <v/>
      </c>
      <c r="E1868" s="47" t="str">
        <f>IF(顧客!F1866&lt;&gt;0,顧客!F1866,"")</f>
        <v/>
      </c>
      <c r="F1868" s="49" t="str">
        <f>IF(D1868="","",SUMIF(見積D!ナンバーD,$D1868,見積D!見積数D))</f>
        <v/>
      </c>
      <c r="G1868" s="49" t="str">
        <f>IF(D1868="","",SUMIF(実績D!ナンバー13D,$D1868,実績D!見積数13D))</f>
        <v/>
      </c>
      <c r="H1868" s="51" t="str">
        <f t="shared" si="88"/>
        <v/>
      </c>
      <c r="I1868" t="str">
        <f t="shared" si="89"/>
        <v/>
      </c>
    </row>
    <row r="1869" spans="1:9" x14ac:dyDescent="0.45">
      <c r="A1869" s="45" t="str">
        <f t="shared" si="87"/>
        <v/>
      </c>
      <c r="B1869" s="46" t="str">
        <f>IF(顧客!B1867&lt;&gt;"",顧客!B1867,"")</f>
        <v/>
      </c>
      <c r="C1869" s="48" t="str">
        <f>IF(顧客!C1867&lt;&gt;0,顧客!C1867,"")</f>
        <v/>
      </c>
      <c r="D1869" s="47" t="str">
        <f>IF(顧客!E1867&lt;&gt;0,顧客!E1867,"")</f>
        <v/>
      </c>
      <c r="E1869" s="47" t="str">
        <f>IF(顧客!F1867&lt;&gt;0,顧客!F1867,"")</f>
        <v/>
      </c>
      <c r="F1869" s="49" t="str">
        <f>IF(D1869="","",SUMIF(見積D!ナンバーD,$D1869,見積D!見積数D))</f>
        <v/>
      </c>
      <c r="G1869" s="49" t="str">
        <f>IF(D1869="","",SUMIF(実績D!ナンバー13D,$D1869,実績D!見積数13D))</f>
        <v/>
      </c>
      <c r="H1869" s="51" t="str">
        <f t="shared" si="88"/>
        <v/>
      </c>
      <c r="I1869" t="str">
        <f t="shared" si="89"/>
        <v/>
      </c>
    </row>
    <row r="1870" spans="1:9" x14ac:dyDescent="0.45">
      <c r="A1870" s="45" t="str">
        <f t="shared" si="87"/>
        <v/>
      </c>
      <c r="B1870" s="46" t="str">
        <f>IF(顧客!B1868&lt;&gt;"",顧客!B1868,"")</f>
        <v/>
      </c>
      <c r="C1870" s="48" t="str">
        <f>IF(顧客!C1868&lt;&gt;0,顧客!C1868,"")</f>
        <v/>
      </c>
      <c r="D1870" s="47" t="str">
        <f>IF(顧客!E1868&lt;&gt;0,顧客!E1868,"")</f>
        <v/>
      </c>
      <c r="E1870" s="47" t="str">
        <f>IF(顧客!F1868&lt;&gt;0,顧客!F1868,"")</f>
        <v/>
      </c>
      <c r="F1870" s="49" t="str">
        <f>IF(D1870="","",SUMIF(見積D!ナンバーD,$D1870,見積D!見積数D))</f>
        <v/>
      </c>
      <c r="G1870" s="49" t="str">
        <f>IF(D1870="","",SUMIF(実績D!ナンバー13D,$D1870,実績D!見積数13D))</f>
        <v/>
      </c>
      <c r="H1870" s="51" t="str">
        <f t="shared" si="88"/>
        <v/>
      </c>
      <c r="I1870" t="str">
        <f t="shared" si="89"/>
        <v/>
      </c>
    </row>
    <row r="1871" spans="1:9" x14ac:dyDescent="0.45">
      <c r="A1871" s="45" t="str">
        <f t="shared" si="87"/>
        <v/>
      </c>
      <c r="B1871" s="46" t="str">
        <f>IF(顧客!B1869&lt;&gt;"",顧客!B1869,"")</f>
        <v/>
      </c>
      <c r="C1871" s="48" t="str">
        <f>IF(顧客!C1869&lt;&gt;0,顧客!C1869,"")</f>
        <v/>
      </c>
      <c r="D1871" s="47" t="str">
        <f>IF(顧客!E1869&lt;&gt;0,顧客!E1869,"")</f>
        <v/>
      </c>
      <c r="E1871" s="47" t="str">
        <f>IF(顧客!F1869&lt;&gt;0,顧客!F1869,"")</f>
        <v/>
      </c>
      <c r="F1871" s="49" t="str">
        <f>IF(D1871="","",SUMIF(見積D!ナンバーD,$D1871,見積D!見積数D))</f>
        <v/>
      </c>
      <c r="G1871" s="49" t="str">
        <f>IF(D1871="","",SUMIF(実績D!ナンバー13D,$D1871,実績D!見積数13D))</f>
        <v/>
      </c>
      <c r="H1871" s="51" t="str">
        <f t="shared" si="88"/>
        <v/>
      </c>
      <c r="I1871" t="str">
        <f t="shared" si="89"/>
        <v/>
      </c>
    </row>
    <row r="1872" spans="1:9" x14ac:dyDescent="0.45">
      <c r="A1872" s="45" t="str">
        <f t="shared" si="87"/>
        <v/>
      </c>
      <c r="B1872" s="46" t="str">
        <f>IF(顧客!B1870&lt;&gt;"",顧客!B1870,"")</f>
        <v/>
      </c>
      <c r="C1872" s="48" t="str">
        <f>IF(顧客!C1870&lt;&gt;0,顧客!C1870,"")</f>
        <v/>
      </c>
      <c r="D1872" s="47" t="str">
        <f>IF(顧客!E1870&lt;&gt;0,顧客!E1870,"")</f>
        <v/>
      </c>
      <c r="E1872" s="47" t="str">
        <f>IF(顧客!F1870&lt;&gt;0,顧客!F1870,"")</f>
        <v/>
      </c>
      <c r="F1872" s="49" t="str">
        <f>IF(D1872="","",SUMIF(見積D!ナンバーD,$D1872,見積D!見積数D))</f>
        <v/>
      </c>
      <c r="G1872" s="49" t="str">
        <f>IF(D1872="","",SUMIF(実績D!ナンバー13D,$D1872,実績D!見積数13D))</f>
        <v/>
      </c>
      <c r="H1872" s="51" t="str">
        <f t="shared" si="88"/>
        <v/>
      </c>
      <c r="I1872" t="str">
        <f t="shared" si="89"/>
        <v/>
      </c>
    </row>
    <row r="1873" spans="1:9" x14ac:dyDescent="0.45">
      <c r="A1873" s="45" t="str">
        <f t="shared" si="87"/>
        <v/>
      </c>
      <c r="B1873" s="46" t="str">
        <f>IF(顧客!B1871&lt;&gt;"",顧客!B1871,"")</f>
        <v/>
      </c>
      <c r="C1873" s="48" t="str">
        <f>IF(顧客!C1871&lt;&gt;0,顧客!C1871,"")</f>
        <v/>
      </c>
      <c r="D1873" s="47" t="str">
        <f>IF(顧客!E1871&lt;&gt;0,顧客!E1871,"")</f>
        <v/>
      </c>
      <c r="E1873" s="47" t="str">
        <f>IF(顧客!F1871&lt;&gt;0,顧客!F1871,"")</f>
        <v/>
      </c>
      <c r="F1873" s="49" t="str">
        <f>IF(D1873="","",SUMIF(見積D!ナンバーD,$D1873,見積D!見積数D))</f>
        <v/>
      </c>
      <c r="G1873" s="49" t="str">
        <f>IF(D1873="","",SUMIF(実績D!ナンバー13D,$D1873,実績D!見積数13D))</f>
        <v/>
      </c>
      <c r="H1873" s="51" t="str">
        <f t="shared" si="88"/>
        <v/>
      </c>
      <c r="I1873" t="str">
        <f t="shared" si="89"/>
        <v/>
      </c>
    </row>
    <row r="1874" spans="1:9" x14ac:dyDescent="0.45">
      <c r="A1874" s="45" t="str">
        <f t="shared" si="87"/>
        <v/>
      </c>
      <c r="B1874" s="46" t="str">
        <f>IF(顧客!B1872&lt;&gt;"",顧客!B1872,"")</f>
        <v/>
      </c>
      <c r="C1874" s="48" t="str">
        <f>IF(顧客!C1872&lt;&gt;0,顧客!C1872,"")</f>
        <v/>
      </c>
      <c r="D1874" s="47" t="str">
        <f>IF(顧客!E1872&lt;&gt;0,顧客!E1872,"")</f>
        <v/>
      </c>
      <c r="E1874" s="47" t="str">
        <f>IF(顧客!F1872&lt;&gt;0,顧客!F1872,"")</f>
        <v/>
      </c>
      <c r="F1874" s="49" t="str">
        <f>IF(D1874="","",SUMIF(見積D!ナンバーD,$D1874,見積D!見積数D))</f>
        <v/>
      </c>
      <c r="G1874" s="49" t="str">
        <f>IF(D1874="","",SUMIF(実績D!ナンバー13D,$D1874,実績D!見積数13D))</f>
        <v/>
      </c>
      <c r="H1874" s="51" t="str">
        <f t="shared" si="88"/>
        <v/>
      </c>
      <c r="I1874" t="str">
        <f t="shared" si="89"/>
        <v/>
      </c>
    </row>
    <row r="1875" spans="1:9" x14ac:dyDescent="0.45">
      <c r="A1875" s="45" t="str">
        <f t="shared" si="87"/>
        <v/>
      </c>
      <c r="B1875" s="46" t="str">
        <f>IF(顧客!B1873&lt;&gt;"",顧客!B1873,"")</f>
        <v/>
      </c>
      <c r="C1875" s="48" t="str">
        <f>IF(顧客!C1873&lt;&gt;0,顧客!C1873,"")</f>
        <v/>
      </c>
      <c r="D1875" s="47" t="str">
        <f>IF(顧客!E1873&lt;&gt;0,顧客!E1873,"")</f>
        <v/>
      </c>
      <c r="E1875" s="47" t="str">
        <f>IF(顧客!F1873&lt;&gt;0,顧客!F1873,"")</f>
        <v/>
      </c>
      <c r="F1875" s="49" t="str">
        <f>IF(D1875="","",SUMIF(見積D!ナンバーD,$D1875,見積D!見積数D))</f>
        <v/>
      </c>
      <c r="G1875" s="49" t="str">
        <f>IF(D1875="","",SUMIF(実績D!ナンバー13D,$D1875,実績D!見積数13D))</f>
        <v/>
      </c>
      <c r="H1875" s="51" t="str">
        <f t="shared" si="88"/>
        <v/>
      </c>
      <c r="I1875" t="str">
        <f t="shared" si="89"/>
        <v/>
      </c>
    </row>
    <row r="1876" spans="1:9" x14ac:dyDescent="0.45">
      <c r="A1876" s="45" t="str">
        <f t="shared" si="87"/>
        <v/>
      </c>
      <c r="B1876" s="46" t="str">
        <f>IF(顧客!B1874&lt;&gt;"",顧客!B1874,"")</f>
        <v/>
      </c>
      <c r="C1876" s="48" t="str">
        <f>IF(顧客!C1874&lt;&gt;0,顧客!C1874,"")</f>
        <v/>
      </c>
      <c r="D1876" s="47" t="str">
        <f>IF(顧客!E1874&lt;&gt;0,顧客!E1874,"")</f>
        <v/>
      </c>
      <c r="E1876" s="47" t="str">
        <f>IF(顧客!F1874&lt;&gt;0,顧客!F1874,"")</f>
        <v/>
      </c>
      <c r="F1876" s="49" t="str">
        <f>IF(D1876="","",SUMIF(見積D!ナンバーD,$D1876,見積D!見積数D))</f>
        <v/>
      </c>
      <c r="G1876" s="49" t="str">
        <f>IF(D1876="","",SUMIF(実績D!ナンバー13D,$D1876,実績D!見積数13D))</f>
        <v/>
      </c>
      <c r="H1876" s="51" t="str">
        <f t="shared" si="88"/>
        <v/>
      </c>
      <c r="I1876" t="str">
        <f t="shared" si="89"/>
        <v/>
      </c>
    </row>
    <row r="1877" spans="1:9" x14ac:dyDescent="0.45">
      <c r="A1877" s="45" t="str">
        <f t="shared" si="87"/>
        <v/>
      </c>
      <c r="B1877" s="46" t="str">
        <f>IF(顧客!B1875&lt;&gt;"",顧客!B1875,"")</f>
        <v/>
      </c>
      <c r="C1877" s="48" t="str">
        <f>IF(顧客!C1875&lt;&gt;0,顧客!C1875,"")</f>
        <v/>
      </c>
      <c r="D1877" s="47" t="str">
        <f>IF(顧客!E1875&lt;&gt;0,顧客!E1875,"")</f>
        <v/>
      </c>
      <c r="E1877" s="47" t="str">
        <f>IF(顧客!F1875&lt;&gt;0,顧客!F1875,"")</f>
        <v/>
      </c>
      <c r="F1877" s="49" t="str">
        <f>IF(D1877="","",SUMIF(見積D!ナンバーD,$D1877,見積D!見積数D))</f>
        <v/>
      </c>
      <c r="G1877" s="49" t="str">
        <f>IF(D1877="","",SUMIF(実績D!ナンバー13D,$D1877,実績D!見積数13D))</f>
        <v/>
      </c>
      <c r="H1877" s="51" t="str">
        <f t="shared" si="88"/>
        <v/>
      </c>
      <c r="I1877" t="str">
        <f t="shared" si="89"/>
        <v/>
      </c>
    </row>
    <row r="1878" spans="1:9" x14ac:dyDescent="0.45">
      <c r="A1878" s="45" t="str">
        <f t="shared" si="87"/>
        <v/>
      </c>
      <c r="B1878" s="46" t="str">
        <f>IF(顧客!B1876&lt;&gt;"",顧客!B1876,"")</f>
        <v/>
      </c>
      <c r="C1878" s="48" t="str">
        <f>IF(顧客!C1876&lt;&gt;0,顧客!C1876,"")</f>
        <v/>
      </c>
      <c r="D1878" s="47" t="str">
        <f>IF(顧客!E1876&lt;&gt;0,顧客!E1876,"")</f>
        <v/>
      </c>
      <c r="E1878" s="47" t="str">
        <f>IF(顧客!F1876&lt;&gt;0,顧客!F1876,"")</f>
        <v/>
      </c>
      <c r="F1878" s="49" t="str">
        <f>IF(D1878="","",SUMIF(見積D!ナンバーD,$D1878,見積D!見積数D))</f>
        <v/>
      </c>
      <c r="G1878" s="49" t="str">
        <f>IF(D1878="","",SUMIF(実績D!ナンバー13D,$D1878,実績D!見積数13D))</f>
        <v/>
      </c>
      <c r="H1878" s="51" t="str">
        <f t="shared" si="88"/>
        <v/>
      </c>
      <c r="I1878" t="str">
        <f t="shared" si="89"/>
        <v/>
      </c>
    </row>
    <row r="1879" spans="1:9" x14ac:dyDescent="0.45">
      <c r="A1879" s="45" t="str">
        <f t="shared" si="87"/>
        <v/>
      </c>
      <c r="B1879" s="46" t="str">
        <f>IF(顧客!B1877&lt;&gt;"",顧客!B1877,"")</f>
        <v/>
      </c>
      <c r="C1879" s="48" t="str">
        <f>IF(顧客!C1877&lt;&gt;0,顧客!C1877,"")</f>
        <v/>
      </c>
      <c r="D1879" s="47" t="str">
        <f>IF(顧客!E1877&lt;&gt;0,顧客!E1877,"")</f>
        <v/>
      </c>
      <c r="E1879" s="47" t="str">
        <f>IF(顧客!F1877&lt;&gt;0,顧客!F1877,"")</f>
        <v/>
      </c>
      <c r="F1879" s="49" t="str">
        <f>IF(D1879="","",SUMIF(見積D!ナンバーD,$D1879,見積D!見積数D))</f>
        <v/>
      </c>
      <c r="G1879" s="49" t="str">
        <f>IF(D1879="","",SUMIF(実績D!ナンバー13D,$D1879,実績D!見積数13D))</f>
        <v/>
      </c>
      <c r="H1879" s="51" t="str">
        <f t="shared" si="88"/>
        <v/>
      </c>
      <c r="I1879" t="str">
        <f t="shared" si="89"/>
        <v/>
      </c>
    </row>
    <row r="1880" spans="1:9" x14ac:dyDescent="0.45">
      <c r="A1880" s="45" t="str">
        <f t="shared" si="87"/>
        <v/>
      </c>
      <c r="B1880" s="46" t="str">
        <f>IF(顧客!B1878&lt;&gt;"",顧客!B1878,"")</f>
        <v/>
      </c>
      <c r="C1880" s="48" t="str">
        <f>IF(顧客!C1878&lt;&gt;0,顧客!C1878,"")</f>
        <v/>
      </c>
      <c r="D1880" s="47" t="str">
        <f>IF(顧客!E1878&lt;&gt;0,顧客!E1878,"")</f>
        <v/>
      </c>
      <c r="E1880" s="47" t="str">
        <f>IF(顧客!F1878&lt;&gt;0,顧客!F1878,"")</f>
        <v/>
      </c>
      <c r="F1880" s="49" t="str">
        <f>IF(D1880="","",SUMIF(見積D!ナンバーD,$D1880,見積D!見積数D))</f>
        <v/>
      </c>
      <c r="G1880" s="49" t="str">
        <f>IF(D1880="","",SUMIF(実績D!ナンバー13D,$D1880,実績D!見積数13D))</f>
        <v/>
      </c>
      <c r="H1880" s="51" t="str">
        <f t="shared" si="88"/>
        <v/>
      </c>
      <c r="I1880" t="str">
        <f t="shared" si="89"/>
        <v/>
      </c>
    </row>
    <row r="1881" spans="1:9" x14ac:dyDescent="0.45">
      <c r="A1881" s="45" t="str">
        <f t="shared" si="87"/>
        <v/>
      </c>
      <c r="B1881" s="46" t="str">
        <f>IF(顧客!B1879&lt;&gt;"",顧客!B1879,"")</f>
        <v/>
      </c>
      <c r="C1881" s="48" t="str">
        <f>IF(顧客!C1879&lt;&gt;0,顧客!C1879,"")</f>
        <v/>
      </c>
      <c r="D1881" s="47" t="str">
        <f>IF(顧客!E1879&lt;&gt;0,顧客!E1879,"")</f>
        <v/>
      </c>
      <c r="E1881" s="47" t="str">
        <f>IF(顧客!F1879&lt;&gt;0,顧客!F1879,"")</f>
        <v/>
      </c>
      <c r="F1881" s="49" t="str">
        <f>IF(D1881="","",SUMIF(見積D!ナンバーD,$D1881,見積D!見積数D))</f>
        <v/>
      </c>
      <c r="G1881" s="49" t="str">
        <f>IF(D1881="","",SUMIF(実績D!ナンバー13D,$D1881,実績D!見積数13D))</f>
        <v/>
      </c>
      <c r="H1881" s="51" t="str">
        <f t="shared" si="88"/>
        <v/>
      </c>
      <c r="I1881" t="str">
        <f t="shared" si="89"/>
        <v/>
      </c>
    </row>
    <row r="1882" spans="1:9" x14ac:dyDescent="0.45">
      <c r="A1882" s="45" t="str">
        <f t="shared" si="87"/>
        <v/>
      </c>
      <c r="B1882" s="46" t="str">
        <f>IF(顧客!B1880&lt;&gt;"",顧客!B1880,"")</f>
        <v/>
      </c>
      <c r="C1882" s="48" t="str">
        <f>IF(顧客!C1880&lt;&gt;0,顧客!C1880,"")</f>
        <v/>
      </c>
      <c r="D1882" s="47" t="str">
        <f>IF(顧客!E1880&lt;&gt;0,顧客!E1880,"")</f>
        <v/>
      </c>
      <c r="E1882" s="47" t="str">
        <f>IF(顧客!F1880&lt;&gt;0,顧客!F1880,"")</f>
        <v/>
      </c>
      <c r="F1882" s="49" t="str">
        <f>IF(D1882="","",SUMIF(見積D!ナンバーD,$D1882,見積D!見積数D))</f>
        <v/>
      </c>
      <c r="G1882" s="49" t="str">
        <f>IF(D1882="","",SUMIF(実績D!ナンバー13D,$D1882,実績D!見積数13D))</f>
        <v/>
      </c>
      <c r="H1882" s="51" t="str">
        <f t="shared" si="88"/>
        <v/>
      </c>
      <c r="I1882" t="str">
        <f t="shared" si="89"/>
        <v/>
      </c>
    </row>
    <row r="1883" spans="1:9" x14ac:dyDescent="0.45">
      <c r="A1883" s="45" t="str">
        <f t="shared" si="87"/>
        <v/>
      </c>
      <c r="B1883" s="46" t="str">
        <f>IF(顧客!B1881&lt;&gt;"",顧客!B1881,"")</f>
        <v/>
      </c>
      <c r="C1883" s="48" t="str">
        <f>IF(顧客!C1881&lt;&gt;0,顧客!C1881,"")</f>
        <v/>
      </c>
      <c r="D1883" s="47" t="str">
        <f>IF(顧客!E1881&lt;&gt;0,顧客!E1881,"")</f>
        <v/>
      </c>
      <c r="E1883" s="47" t="str">
        <f>IF(顧客!F1881&lt;&gt;0,顧客!F1881,"")</f>
        <v/>
      </c>
      <c r="F1883" s="49" t="str">
        <f>IF(D1883="","",SUMIF(見積D!ナンバーD,$D1883,見積D!見積数D))</f>
        <v/>
      </c>
      <c r="G1883" s="49" t="str">
        <f>IF(D1883="","",SUMIF(実績D!ナンバー13D,$D1883,実績D!見積数13D))</f>
        <v/>
      </c>
      <c r="H1883" s="51" t="str">
        <f t="shared" si="88"/>
        <v/>
      </c>
      <c r="I1883" t="str">
        <f t="shared" si="89"/>
        <v/>
      </c>
    </row>
    <row r="1884" spans="1:9" x14ac:dyDescent="0.45">
      <c r="A1884" s="45" t="str">
        <f t="shared" si="87"/>
        <v/>
      </c>
      <c r="B1884" s="46" t="str">
        <f>IF(顧客!B1882&lt;&gt;"",顧客!B1882,"")</f>
        <v/>
      </c>
      <c r="C1884" s="48" t="str">
        <f>IF(顧客!C1882&lt;&gt;0,顧客!C1882,"")</f>
        <v/>
      </c>
      <c r="D1884" s="47" t="str">
        <f>IF(顧客!E1882&lt;&gt;0,顧客!E1882,"")</f>
        <v/>
      </c>
      <c r="E1884" s="47" t="str">
        <f>IF(顧客!F1882&lt;&gt;0,顧客!F1882,"")</f>
        <v/>
      </c>
      <c r="F1884" s="49" t="str">
        <f>IF(D1884="","",SUMIF(見積D!ナンバーD,$D1884,見積D!見積数D))</f>
        <v/>
      </c>
      <c r="G1884" s="49" t="str">
        <f>IF(D1884="","",SUMIF(実績D!ナンバー13D,$D1884,実績D!見積数13D))</f>
        <v/>
      </c>
      <c r="H1884" s="51" t="str">
        <f t="shared" si="88"/>
        <v/>
      </c>
      <c r="I1884" t="str">
        <f t="shared" si="89"/>
        <v/>
      </c>
    </row>
    <row r="1885" spans="1:9" x14ac:dyDescent="0.45">
      <c r="A1885" s="45" t="str">
        <f t="shared" si="87"/>
        <v/>
      </c>
      <c r="B1885" s="46" t="str">
        <f>IF(顧客!B1883&lt;&gt;"",顧客!B1883,"")</f>
        <v/>
      </c>
      <c r="C1885" s="48" t="str">
        <f>IF(顧客!C1883&lt;&gt;0,顧客!C1883,"")</f>
        <v/>
      </c>
      <c r="D1885" s="47" t="str">
        <f>IF(顧客!E1883&lt;&gt;0,顧客!E1883,"")</f>
        <v/>
      </c>
      <c r="E1885" s="47" t="str">
        <f>IF(顧客!F1883&lt;&gt;0,顧客!F1883,"")</f>
        <v/>
      </c>
      <c r="F1885" s="49" t="str">
        <f>IF(D1885="","",SUMIF(見積D!ナンバーD,$D1885,見積D!見積数D))</f>
        <v/>
      </c>
      <c r="G1885" s="49" t="str">
        <f>IF(D1885="","",SUMIF(実績D!ナンバー13D,$D1885,実績D!見積数13D))</f>
        <v/>
      </c>
      <c r="H1885" s="51" t="str">
        <f t="shared" si="88"/>
        <v/>
      </c>
      <c r="I1885" t="str">
        <f t="shared" si="89"/>
        <v/>
      </c>
    </row>
    <row r="1886" spans="1:9" x14ac:dyDescent="0.45">
      <c r="A1886" s="45" t="str">
        <f t="shared" si="87"/>
        <v/>
      </c>
      <c r="B1886" s="46" t="str">
        <f>IF(顧客!B1884&lt;&gt;"",顧客!B1884,"")</f>
        <v/>
      </c>
      <c r="C1886" s="48" t="str">
        <f>IF(顧客!C1884&lt;&gt;0,顧客!C1884,"")</f>
        <v/>
      </c>
      <c r="D1886" s="47" t="str">
        <f>IF(顧客!E1884&lt;&gt;0,顧客!E1884,"")</f>
        <v/>
      </c>
      <c r="E1886" s="47" t="str">
        <f>IF(顧客!F1884&lt;&gt;0,顧客!F1884,"")</f>
        <v/>
      </c>
      <c r="F1886" s="49" t="str">
        <f>IF(D1886="","",SUMIF(見積D!ナンバーD,$D1886,見積D!見積数D))</f>
        <v/>
      </c>
      <c r="G1886" s="49" t="str">
        <f>IF(D1886="","",SUMIF(実績D!ナンバー13D,$D1886,実績D!見積数13D))</f>
        <v/>
      </c>
      <c r="H1886" s="51" t="str">
        <f t="shared" si="88"/>
        <v/>
      </c>
      <c r="I1886" t="str">
        <f t="shared" si="89"/>
        <v/>
      </c>
    </row>
    <row r="1887" spans="1:9" x14ac:dyDescent="0.45">
      <c r="A1887" s="45" t="str">
        <f t="shared" si="87"/>
        <v/>
      </c>
      <c r="B1887" s="46" t="str">
        <f>IF(顧客!B1885&lt;&gt;"",顧客!B1885,"")</f>
        <v/>
      </c>
      <c r="C1887" s="48" t="str">
        <f>IF(顧客!C1885&lt;&gt;0,顧客!C1885,"")</f>
        <v/>
      </c>
      <c r="D1887" s="47" t="str">
        <f>IF(顧客!E1885&lt;&gt;0,顧客!E1885,"")</f>
        <v/>
      </c>
      <c r="E1887" s="47" t="str">
        <f>IF(顧客!F1885&lt;&gt;0,顧客!F1885,"")</f>
        <v/>
      </c>
      <c r="F1887" s="49" t="str">
        <f>IF(D1887="","",SUMIF(見積D!ナンバーD,$D1887,見積D!見積数D))</f>
        <v/>
      </c>
      <c r="G1887" s="49" t="str">
        <f>IF(D1887="","",SUMIF(実績D!ナンバー13D,$D1887,実績D!見積数13D))</f>
        <v/>
      </c>
      <c r="H1887" s="51" t="str">
        <f t="shared" si="88"/>
        <v/>
      </c>
      <c r="I1887" t="str">
        <f t="shared" si="89"/>
        <v/>
      </c>
    </row>
    <row r="1888" spans="1:9" x14ac:dyDescent="0.45">
      <c r="A1888" s="45" t="str">
        <f t="shared" si="87"/>
        <v/>
      </c>
      <c r="B1888" s="46" t="str">
        <f>IF(顧客!B1886&lt;&gt;"",顧客!B1886,"")</f>
        <v/>
      </c>
      <c r="C1888" s="48" t="str">
        <f>IF(顧客!C1886&lt;&gt;0,顧客!C1886,"")</f>
        <v/>
      </c>
      <c r="D1888" s="47" t="str">
        <f>IF(顧客!E1886&lt;&gt;0,顧客!E1886,"")</f>
        <v/>
      </c>
      <c r="E1888" s="47" t="str">
        <f>IF(顧客!F1886&lt;&gt;0,顧客!F1886,"")</f>
        <v/>
      </c>
      <c r="F1888" s="49" t="str">
        <f>IF(D1888="","",SUMIF(見積D!ナンバーD,$D1888,見積D!見積数D))</f>
        <v/>
      </c>
      <c r="G1888" s="49" t="str">
        <f>IF(D1888="","",SUMIF(実績D!ナンバー13D,$D1888,実績D!見積数13D))</f>
        <v/>
      </c>
      <c r="H1888" s="51" t="str">
        <f t="shared" si="88"/>
        <v/>
      </c>
      <c r="I1888" t="str">
        <f t="shared" si="89"/>
        <v/>
      </c>
    </row>
    <row r="1889" spans="1:9" x14ac:dyDescent="0.45">
      <c r="A1889" s="45" t="str">
        <f t="shared" si="87"/>
        <v/>
      </c>
      <c r="B1889" s="46" t="str">
        <f>IF(顧客!B1887&lt;&gt;"",顧客!B1887,"")</f>
        <v/>
      </c>
      <c r="C1889" s="48" t="str">
        <f>IF(顧客!C1887&lt;&gt;0,顧客!C1887,"")</f>
        <v/>
      </c>
      <c r="D1889" s="47" t="str">
        <f>IF(顧客!E1887&lt;&gt;0,顧客!E1887,"")</f>
        <v/>
      </c>
      <c r="E1889" s="47" t="str">
        <f>IF(顧客!F1887&lt;&gt;0,顧客!F1887,"")</f>
        <v/>
      </c>
      <c r="F1889" s="49" t="str">
        <f>IF(D1889="","",SUMIF(見積D!ナンバーD,$D1889,見積D!見積数D))</f>
        <v/>
      </c>
      <c r="G1889" s="49" t="str">
        <f>IF(D1889="","",SUMIF(実績D!ナンバー13D,$D1889,実績D!見積数13D))</f>
        <v/>
      </c>
      <c r="H1889" s="51" t="str">
        <f t="shared" si="88"/>
        <v/>
      </c>
      <c r="I1889" t="str">
        <f t="shared" si="89"/>
        <v/>
      </c>
    </row>
    <row r="1890" spans="1:9" x14ac:dyDescent="0.45">
      <c r="A1890" s="45" t="str">
        <f t="shared" si="87"/>
        <v/>
      </c>
      <c r="B1890" s="46" t="str">
        <f>IF(顧客!B1888&lt;&gt;"",顧客!B1888,"")</f>
        <v/>
      </c>
      <c r="C1890" s="48" t="str">
        <f>IF(顧客!C1888&lt;&gt;0,顧客!C1888,"")</f>
        <v/>
      </c>
      <c r="D1890" s="47" t="str">
        <f>IF(顧客!E1888&lt;&gt;0,顧客!E1888,"")</f>
        <v/>
      </c>
      <c r="E1890" s="47" t="str">
        <f>IF(顧客!F1888&lt;&gt;0,顧客!F1888,"")</f>
        <v/>
      </c>
      <c r="F1890" s="49" t="str">
        <f>IF(D1890="","",SUMIF(見積D!ナンバーD,$D1890,見積D!見積数D))</f>
        <v/>
      </c>
      <c r="G1890" s="49" t="str">
        <f>IF(D1890="","",SUMIF(実績D!ナンバー13D,$D1890,実績D!見積数13D))</f>
        <v/>
      </c>
      <c r="H1890" s="51" t="str">
        <f t="shared" si="88"/>
        <v/>
      </c>
      <c r="I1890" t="str">
        <f t="shared" si="89"/>
        <v/>
      </c>
    </row>
    <row r="1891" spans="1:9" x14ac:dyDescent="0.45">
      <c r="A1891" s="45" t="str">
        <f t="shared" si="87"/>
        <v/>
      </c>
      <c r="B1891" s="46" t="str">
        <f>IF(顧客!B1889&lt;&gt;"",顧客!B1889,"")</f>
        <v/>
      </c>
      <c r="C1891" s="48" t="str">
        <f>IF(顧客!C1889&lt;&gt;0,顧客!C1889,"")</f>
        <v/>
      </c>
      <c r="D1891" s="47" t="str">
        <f>IF(顧客!E1889&lt;&gt;0,顧客!E1889,"")</f>
        <v/>
      </c>
      <c r="E1891" s="47" t="str">
        <f>IF(顧客!F1889&lt;&gt;0,顧客!F1889,"")</f>
        <v/>
      </c>
      <c r="F1891" s="49" t="str">
        <f>IF(D1891="","",SUMIF(見積D!ナンバーD,$D1891,見積D!見積数D))</f>
        <v/>
      </c>
      <c r="G1891" s="49" t="str">
        <f>IF(D1891="","",SUMIF(実績D!ナンバー13D,$D1891,実績D!見積数13D))</f>
        <v/>
      </c>
      <c r="H1891" s="51" t="str">
        <f t="shared" si="88"/>
        <v/>
      </c>
      <c r="I1891" t="str">
        <f t="shared" si="89"/>
        <v/>
      </c>
    </row>
    <row r="1892" spans="1:9" x14ac:dyDescent="0.45">
      <c r="A1892" s="45" t="str">
        <f t="shared" si="87"/>
        <v/>
      </c>
      <c r="B1892" s="46" t="str">
        <f>IF(顧客!B1890&lt;&gt;"",顧客!B1890,"")</f>
        <v/>
      </c>
      <c r="C1892" s="48" t="str">
        <f>IF(顧客!C1890&lt;&gt;0,顧客!C1890,"")</f>
        <v/>
      </c>
      <c r="D1892" s="47" t="str">
        <f>IF(顧客!E1890&lt;&gt;0,顧客!E1890,"")</f>
        <v/>
      </c>
      <c r="E1892" s="47" t="str">
        <f>IF(顧客!F1890&lt;&gt;0,顧客!F1890,"")</f>
        <v/>
      </c>
      <c r="F1892" s="49" t="str">
        <f>IF(D1892="","",SUMIF(見積D!ナンバーD,$D1892,見積D!見積数D))</f>
        <v/>
      </c>
      <c r="G1892" s="49" t="str">
        <f>IF(D1892="","",SUMIF(実績D!ナンバー13D,$D1892,実績D!見積数13D))</f>
        <v/>
      </c>
      <c r="H1892" s="51" t="str">
        <f t="shared" si="88"/>
        <v/>
      </c>
      <c r="I1892" t="str">
        <f t="shared" si="89"/>
        <v/>
      </c>
    </row>
    <row r="1893" spans="1:9" x14ac:dyDescent="0.45">
      <c r="A1893" s="45" t="str">
        <f t="shared" si="87"/>
        <v/>
      </c>
      <c r="B1893" s="46" t="str">
        <f>IF(顧客!B1891&lt;&gt;"",顧客!B1891,"")</f>
        <v/>
      </c>
      <c r="C1893" s="48" t="str">
        <f>IF(顧客!C1891&lt;&gt;0,顧客!C1891,"")</f>
        <v/>
      </c>
      <c r="D1893" s="47" t="str">
        <f>IF(顧客!E1891&lt;&gt;0,顧客!E1891,"")</f>
        <v/>
      </c>
      <c r="E1893" s="47" t="str">
        <f>IF(顧客!F1891&lt;&gt;0,顧客!F1891,"")</f>
        <v/>
      </c>
      <c r="F1893" s="49" t="str">
        <f>IF(D1893="","",SUMIF(見積D!ナンバーD,$D1893,見積D!見積数D))</f>
        <v/>
      </c>
      <c r="G1893" s="49" t="str">
        <f>IF(D1893="","",SUMIF(実績D!ナンバー13D,$D1893,実績D!見積数13D))</f>
        <v/>
      </c>
      <c r="H1893" s="51" t="str">
        <f t="shared" si="88"/>
        <v/>
      </c>
      <c r="I1893" t="str">
        <f t="shared" si="89"/>
        <v/>
      </c>
    </row>
    <row r="1894" spans="1:9" x14ac:dyDescent="0.45">
      <c r="A1894" s="45" t="str">
        <f t="shared" si="87"/>
        <v/>
      </c>
      <c r="B1894" s="46" t="str">
        <f>IF(顧客!B1892&lt;&gt;"",顧客!B1892,"")</f>
        <v/>
      </c>
      <c r="C1894" s="48" t="str">
        <f>IF(顧客!C1892&lt;&gt;0,顧客!C1892,"")</f>
        <v/>
      </c>
      <c r="D1894" s="47" t="str">
        <f>IF(顧客!E1892&lt;&gt;0,顧客!E1892,"")</f>
        <v/>
      </c>
      <c r="E1894" s="47" t="str">
        <f>IF(顧客!F1892&lt;&gt;0,顧客!F1892,"")</f>
        <v/>
      </c>
      <c r="F1894" s="49" t="str">
        <f>IF(D1894="","",SUMIF(見積D!ナンバーD,$D1894,見積D!見積数D))</f>
        <v/>
      </c>
      <c r="G1894" s="49" t="str">
        <f>IF(D1894="","",SUMIF(実績D!ナンバー13D,$D1894,実績D!見積数13D))</f>
        <v/>
      </c>
      <c r="H1894" s="51" t="str">
        <f t="shared" si="88"/>
        <v/>
      </c>
      <c r="I1894" t="str">
        <f t="shared" si="89"/>
        <v/>
      </c>
    </row>
    <row r="1895" spans="1:9" x14ac:dyDescent="0.45">
      <c r="A1895" s="45" t="str">
        <f t="shared" si="87"/>
        <v/>
      </c>
      <c r="B1895" s="46" t="str">
        <f>IF(顧客!B1893&lt;&gt;"",顧客!B1893,"")</f>
        <v/>
      </c>
      <c r="C1895" s="48" t="str">
        <f>IF(顧客!C1893&lt;&gt;0,顧客!C1893,"")</f>
        <v/>
      </c>
      <c r="D1895" s="47" t="str">
        <f>IF(顧客!E1893&lt;&gt;0,顧客!E1893,"")</f>
        <v/>
      </c>
      <c r="E1895" s="47" t="str">
        <f>IF(顧客!F1893&lt;&gt;0,顧客!F1893,"")</f>
        <v/>
      </c>
      <c r="F1895" s="49" t="str">
        <f>IF(D1895="","",SUMIF(見積D!ナンバーD,$D1895,見積D!見積数D))</f>
        <v/>
      </c>
      <c r="G1895" s="49" t="str">
        <f>IF(D1895="","",SUMIF(実績D!ナンバー13D,$D1895,実績D!見積数13D))</f>
        <v/>
      </c>
      <c r="H1895" s="51" t="str">
        <f t="shared" si="88"/>
        <v/>
      </c>
      <c r="I1895" t="str">
        <f t="shared" si="89"/>
        <v/>
      </c>
    </row>
    <row r="1896" spans="1:9" x14ac:dyDescent="0.45">
      <c r="A1896" s="45" t="str">
        <f t="shared" si="87"/>
        <v/>
      </c>
      <c r="B1896" s="46" t="str">
        <f>IF(顧客!B1894&lt;&gt;"",顧客!B1894,"")</f>
        <v/>
      </c>
      <c r="C1896" s="48" t="str">
        <f>IF(顧客!C1894&lt;&gt;0,顧客!C1894,"")</f>
        <v/>
      </c>
      <c r="D1896" s="47" t="str">
        <f>IF(顧客!E1894&lt;&gt;0,顧客!E1894,"")</f>
        <v/>
      </c>
      <c r="E1896" s="47" t="str">
        <f>IF(顧客!F1894&lt;&gt;0,顧客!F1894,"")</f>
        <v/>
      </c>
      <c r="F1896" s="49" t="str">
        <f>IF(D1896="","",SUMIF(見積D!ナンバーD,$D1896,見積D!見積数D))</f>
        <v/>
      </c>
      <c r="G1896" s="49" t="str">
        <f>IF(D1896="","",SUMIF(実績D!ナンバー13D,$D1896,実績D!見積数13D))</f>
        <v/>
      </c>
      <c r="H1896" s="51" t="str">
        <f t="shared" si="88"/>
        <v/>
      </c>
      <c r="I1896" t="str">
        <f t="shared" si="89"/>
        <v/>
      </c>
    </row>
    <row r="1897" spans="1:9" x14ac:dyDescent="0.45">
      <c r="A1897" s="45" t="str">
        <f t="shared" ref="A1897:A1960" si="90">IF(C1897="","",A1896+1)</f>
        <v/>
      </c>
      <c r="B1897" s="46" t="str">
        <f>IF(顧客!B1895&lt;&gt;"",顧客!B1895,"")</f>
        <v/>
      </c>
      <c r="C1897" s="48" t="str">
        <f>IF(顧客!C1895&lt;&gt;0,顧客!C1895,"")</f>
        <v/>
      </c>
      <c r="D1897" s="47" t="str">
        <f>IF(顧客!E1895&lt;&gt;0,顧客!E1895,"")</f>
        <v/>
      </c>
      <c r="E1897" s="47" t="str">
        <f>IF(顧客!F1895&lt;&gt;0,顧客!F1895,"")</f>
        <v/>
      </c>
      <c r="F1897" s="49" t="str">
        <f>IF(D1897="","",SUMIF(見積D!ナンバーD,$D1897,見積D!見積数D))</f>
        <v/>
      </c>
      <c r="G1897" s="49" t="str">
        <f>IF(D1897="","",SUMIF(実績D!ナンバー13D,$D1897,実績D!見積数13D))</f>
        <v/>
      </c>
      <c r="H1897" s="51" t="str">
        <f t="shared" ref="H1897:H1960" si="91">IF(F1897="","",IF(F1897=0,"c",IF(G1897&gt;0,I1897,"b")))</f>
        <v/>
      </c>
      <c r="I1897" t="str">
        <f t="shared" si="89"/>
        <v/>
      </c>
    </row>
    <row r="1898" spans="1:9" x14ac:dyDescent="0.45">
      <c r="A1898" s="45" t="str">
        <f t="shared" si="90"/>
        <v/>
      </c>
      <c r="B1898" s="46" t="str">
        <f>IF(顧客!B1896&lt;&gt;"",顧客!B1896,"")</f>
        <v/>
      </c>
      <c r="C1898" s="48" t="str">
        <f>IF(顧客!C1896&lt;&gt;0,顧客!C1896,"")</f>
        <v/>
      </c>
      <c r="D1898" s="47" t="str">
        <f>IF(顧客!E1896&lt;&gt;0,顧客!E1896,"")</f>
        <v/>
      </c>
      <c r="E1898" s="47" t="str">
        <f>IF(顧客!F1896&lt;&gt;0,顧客!F1896,"")</f>
        <v/>
      </c>
      <c r="F1898" s="49" t="str">
        <f>IF(D1898="","",SUMIF(見積D!ナンバーD,$D1898,見積D!見積数D))</f>
        <v/>
      </c>
      <c r="G1898" s="49" t="str">
        <f>IF(D1898="","",SUMIF(実績D!ナンバー13D,$D1898,実績D!見積数13D))</f>
        <v/>
      </c>
      <c r="H1898" s="51" t="str">
        <f t="shared" si="91"/>
        <v/>
      </c>
      <c r="I1898" t="str">
        <f t="shared" si="89"/>
        <v/>
      </c>
    </row>
    <row r="1899" spans="1:9" x14ac:dyDescent="0.45">
      <c r="A1899" s="45" t="str">
        <f t="shared" si="90"/>
        <v/>
      </c>
      <c r="B1899" s="46" t="str">
        <f>IF(顧客!B1897&lt;&gt;"",顧客!B1897,"")</f>
        <v/>
      </c>
      <c r="C1899" s="48" t="str">
        <f>IF(顧客!C1897&lt;&gt;0,顧客!C1897,"")</f>
        <v/>
      </c>
      <c r="D1899" s="47" t="str">
        <f>IF(顧客!E1897&lt;&gt;0,顧客!E1897,"")</f>
        <v/>
      </c>
      <c r="E1899" s="47" t="str">
        <f>IF(顧客!F1897&lt;&gt;0,顧客!F1897,"")</f>
        <v/>
      </c>
      <c r="F1899" s="49" t="str">
        <f>IF(D1899="","",SUMIF(見積D!ナンバーD,$D1899,見積D!見積数D))</f>
        <v/>
      </c>
      <c r="G1899" s="49" t="str">
        <f>IF(D1899="","",SUMIF(実績D!ナンバー13D,$D1899,実績D!見積数13D))</f>
        <v/>
      </c>
      <c r="H1899" s="51" t="str">
        <f t="shared" si="91"/>
        <v/>
      </c>
      <c r="I1899" t="str">
        <f t="shared" si="89"/>
        <v/>
      </c>
    </row>
    <row r="1900" spans="1:9" x14ac:dyDescent="0.45">
      <c r="A1900" s="45" t="str">
        <f t="shared" si="90"/>
        <v/>
      </c>
      <c r="B1900" s="46" t="str">
        <f>IF(顧客!B1898&lt;&gt;"",顧客!B1898,"")</f>
        <v/>
      </c>
      <c r="C1900" s="48" t="str">
        <f>IF(顧客!C1898&lt;&gt;0,顧客!C1898,"")</f>
        <v/>
      </c>
      <c r="D1900" s="47" t="str">
        <f>IF(顧客!E1898&lt;&gt;0,顧客!E1898,"")</f>
        <v/>
      </c>
      <c r="E1900" s="47" t="str">
        <f>IF(顧客!F1898&lt;&gt;0,顧客!F1898,"")</f>
        <v/>
      </c>
      <c r="F1900" s="49" t="str">
        <f>IF(D1900="","",SUMIF(見積D!ナンバーD,$D1900,見積D!見積数D))</f>
        <v/>
      </c>
      <c r="G1900" s="49" t="str">
        <f>IF(D1900="","",SUMIF(実績D!ナンバー13D,$D1900,実績D!見積数13D))</f>
        <v/>
      </c>
      <c r="H1900" s="51" t="str">
        <f t="shared" si="91"/>
        <v/>
      </c>
      <c r="I1900" t="str">
        <f t="shared" si="89"/>
        <v/>
      </c>
    </row>
    <row r="1901" spans="1:9" x14ac:dyDescent="0.45">
      <c r="A1901" s="45" t="str">
        <f t="shared" si="90"/>
        <v/>
      </c>
      <c r="B1901" s="46" t="str">
        <f>IF(顧客!B1899&lt;&gt;"",顧客!B1899,"")</f>
        <v/>
      </c>
      <c r="C1901" s="48" t="str">
        <f>IF(顧客!C1899&lt;&gt;0,顧客!C1899,"")</f>
        <v/>
      </c>
      <c r="D1901" s="47" t="str">
        <f>IF(顧客!E1899&lt;&gt;0,顧客!E1899,"")</f>
        <v/>
      </c>
      <c r="E1901" s="47" t="str">
        <f>IF(顧客!F1899&lt;&gt;0,顧客!F1899,"")</f>
        <v/>
      </c>
      <c r="F1901" s="49" t="str">
        <f>IF(D1901="","",SUMIF(見積D!ナンバーD,$D1901,見積D!見積数D))</f>
        <v/>
      </c>
      <c r="G1901" s="49" t="str">
        <f>IF(D1901="","",SUMIF(実績D!ナンバー13D,$D1901,実績D!見積数13D))</f>
        <v/>
      </c>
      <c r="H1901" s="51" t="str">
        <f t="shared" si="91"/>
        <v/>
      </c>
      <c r="I1901" t="str">
        <f t="shared" si="89"/>
        <v/>
      </c>
    </row>
    <row r="1902" spans="1:9" x14ac:dyDescent="0.45">
      <c r="A1902" s="45" t="str">
        <f t="shared" si="90"/>
        <v/>
      </c>
      <c r="B1902" s="46" t="str">
        <f>IF(顧客!B1900&lt;&gt;"",顧客!B1900,"")</f>
        <v/>
      </c>
      <c r="C1902" s="48" t="str">
        <f>IF(顧客!C1900&lt;&gt;0,顧客!C1900,"")</f>
        <v/>
      </c>
      <c r="D1902" s="47" t="str">
        <f>IF(顧客!E1900&lt;&gt;0,顧客!E1900,"")</f>
        <v/>
      </c>
      <c r="E1902" s="47" t="str">
        <f>IF(顧客!F1900&lt;&gt;0,顧客!F1900,"")</f>
        <v/>
      </c>
      <c r="F1902" s="49" t="str">
        <f>IF(D1902="","",SUMIF(見積D!ナンバーD,$D1902,見積D!見積数D))</f>
        <v/>
      </c>
      <c r="G1902" s="49" t="str">
        <f>IF(D1902="","",SUMIF(実績D!ナンバー13D,$D1902,実績D!見積数13D))</f>
        <v/>
      </c>
      <c r="H1902" s="51" t="str">
        <f t="shared" si="91"/>
        <v/>
      </c>
      <c r="I1902" t="str">
        <f t="shared" si="89"/>
        <v/>
      </c>
    </row>
    <row r="1903" spans="1:9" x14ac:dyDescent="0.45">
      <c r="A1903" s="45" t="str">
        <f t="shared" si="90"/>
        <v/>
      </c>
      <c r="B1903" s="46" t="str">
        <f>IF(顧客!B1901&lt;&gt;"",顧客!B1901,"")</f>
        <v/>
      </c>
      <c r="C1903" s="48" t="str">
        <f>IF(顧客!C1901&lt;&gt;0,顧客!C1901,"")</f>
        <v/>
      </c>
      <c r="D1903" s="47" t="str">
        <f>IF(顧客!E1901&lt;&gt;0,顧客!E1901,"")</f>
        <v/>
      </c>
      <c r="E1903" s="47" t="str">
        <f>IF(顧客!F1901&lt;&gt;0,顧客!F1901,"")</f>
        <v/>
      </c>
      <c r="F1903" s="49" t="str">
        <f>IF(D1903="","",SUMIF(見積D!ナンバーD,$D1903,見積D!見積数D))</f>
        <v/>
      </c>
      <c r="G1903" s="49" t="str">
        <f>IF(D1903="","",SUMIF(実績D!ナンバー13D,$D1903,実績D!見積数13D))</f>
        <v/>
      </c>
      <c r="H1903" s="51" t="str">
        <f t="shared" si="91"/>
        <v/>
      </c>
      <c r="I1903" t="str">
        <f t="shared" si="89"/>
        <v/>
      </c>
    </row>
    <row r="1904" spans="1:9" x14ac:dyDescent="0.45">
      <c r="A1904" s="45" t="str">
        <f t="shared" si="90"/>
        <v/>
      </c>
      <c r="B1904" s="46" t="str">
        <f>IF(顧客!B1902&lt;&gt;"",顧客!B1902,"")</f>
        <v/>
      </c>
      <c r="C1904" s="48" t="str">
        <f>IF(顧客!C1902&lt;&gt;0,顧客!C1902,"")</f>
        <v/>
      </c>
      <c r="D1904" s="47" t="str">
        <f>IF(顧客!E1902&lt;&gt;0,顧客!E1902,"")</f>
        <v/>
      </c>
      <c r="E1904" s="47" t="str">
        <f>IF(顧客!F1902&lt;&gt;0,顧客!F1902,"")</f>
        <v/>
      </c>
      <c r="F1904" s="49" t="str">
        <f>IF(D1904="","",SUMIF(見積D!ナンバーD,$D1904,見積D!見積数D))</f>
        <v/>
      </c>
      <c r="G1904" s="49" t="str">
        <f>IF(D1904="","",SUMIF(実績D!ナンバー13D,$D1904,実績D!見積数13D))</f>
        <v/>
      </c>
      <c r="H1904" s="51" t="str">
        <f t="shared" si="91"/>
        <v/>
      </c>
      <c r="I1904" t="str">
        <f t="shared" si="89"/>
        <v/>
      </c>
    </row>
    <row r="1905" spans="1:9" x14ac:dyDescent="0.45">
      <c r="A1905" s="45" t="str">
        <f t="shared" si="90"/>
        <v/>
      </c>
      <c r="B1905" s="46" t="str">
        <f>IF(顧客!B1903&lt;&gt;"",顧客!B1903,"")</f>
        <v/>
      </c>
      <c r="C1905" s="48" t="str">
        <f>IF(顧客!C1903&lt;&gt;0,顧客!C1903,"")</f>
        <v/>
      </c>
      <c r="D1905" s="47" t="str">
        <f>IF(顧客!E1903&lt;&gt;0,顧客!E1903,"")</f>
        <v/>
      </c>
      <c r="E1905" s="47" t="str">
        <f>IF(顧客!F1903&lt;&gt;0,顧客!F1903,"")</f>
        <v/>
      </c>
      <c r="F1905" s="49" t="str">
        <f>IF(D1905="","",SUMIF(見積D!ナンバーD,$D1905,見積D!見積数D))</f>
        <v/>
      </c>
      <c r="G1905" s="49" t="str">
        <f>IF(D1905="","",SUMIF(実績D!ナンバー13D,$D1905,実績D!見積数13D))</f>
        <v/>
      </c>
      <c r="H1905" s="51" t="str">
        <f t="shared" si="91"/>
        <v/>
      </c>
      <c r="I1905" t="str">
        <f t="shared" si="89"/>
        <v/>
      </c>
    </row>
    <row r="1906" spans="1:9" x14ac:dyDescent="0.45">
      <c r="A1906" s="45" t="str">
        <f t="shared" si="90"/>
        <v/>
      </c>
      <c r="B1906" s="46" t="str">
        <f>IF(顧客!B1904&lt;&gt;"",顧客!B1904,"")</f>
        <v/>
      </c>
      <c r="C1906" s="48" t="str">
        <f>IF(顧客!C1904&lt;&gt;0,顧客!C1904,"")</f>
        <v/>
      </c>
      <c r="D1906" s="47" t="str">
        <f>IF(顧客!E1904&lt;&gt;0,顧客!E1904,"")</f>
        <v/>
      </c>
      <c r="E1906" s="47" t="str">
        <f>IF(顧客!F1904&lt;&gt;0,顧客!F1904,"")</f>
        <v/>
      </c>
      <c r="F1906" s="49" t="str">
        <f>IF(D1906="","",SUMIF(見積D!ナンバーD,$D1906,見積D!見積数D))</f>
        <v/>
      </c>
      <c r="G1906" s="49" t="str">
        <f>IF(D1906="","",SUMIF(実績D!ナンバー13D,$D1906,実績D!見積数13D))</f>
        <v/>
      </c>
      <c r="H1906" s="51" t="str">
        <f t="shared" si="91"/>
        <v/>
      </c>
      <c r="I1906" t="str">
        <f t="shared" si="89"/>
        <v/>
      </c>
    </row>
    <row r="1907" spans="1:9" x14ac:dyDescent="0.45">
      <c r="A1907" s="45" t="str">
        <f t="shared" si="90"/>
        <v/>
      </c>
      <c r="B1907" s="46" t="str">
        <f>IF(顧客!B1905&lt;&gt;"",顧客!B1905,"")</f>
        <v/>
      </c>
      <c r="C1907" s="48" t="str">
        <f>IF(顧客!C1905&lt;&gt;0,顧客!C1905,"")</f>
        <v/>
      </c>
      <c r="D1907" s="47" t="str">
        <f>IF(顧客!E1905&lt;&gt;0,顧客!E1905,"")</f>
        <v/>
      </c>
      <c r="E1907" s="47" t="str">
        <f>IF(顧客!F1905&lt;&gt;0,顧客!F1905,"")</f>
        <v/>
      </c>
      <c r="F1907" s="49" t="str">
        <f>IF(D1907="","",SUMIF(見積D!ナンバーD,$D1907,見積D!見積数D))</f>
        <v/>
      </c>
      <c r="G1907" s="49" t="str">
        <f>IF(D1907="","",SUMIF(実績D!ナンバー13D,$D1907,実績D!見積数13D))</f>
        <v/>
      </c>
      <c r="H1907" s="51" t="str">
        <f t="shared" si="91"/>
        <v/>
      </c>
      <c r="I1907" t="str">
        <f t="shared" si="89"/>
        <v/>
      </c>
    </row>
    <row r="1908" spans="1:9" x14ac:dyDescent="0.45">
      <c r="A1908" s="45" t="str">
        <f t="shared" si="90"/>
        <v/>
      </c>
      <c r="B1908" s="46" t="str">
        <f>IF(顧客!B1906&lt;&gt;"",顧客!B1906,"")</f>
        <v/>
      </c>
      <c r="C1908" s="48" t="str">
        <f>IF(顧客!C1906&lt;&gt;0,顧客!C1906,"")</f>
        <v/>
      </c>
      <c r="D1908" s="47" t="str">
        <f>IF(顧客!E1906&lt;&gt;0,顧客!E1906,"")</f>
        <v/>
      </c>
      <c r="E1908" s="47" t="str">
        <f>IF(顧客!F1906&lt;&gt;0,顧客!F1906,"")</f>
        <v/>
      </c>
      <c r="F1908" s="49" t="str">
        <f>IF(D1908="","",SUMIF(見積D!ナンバーD,$D1908,見積D!見積数D))</f>
        <v/>
      </c>
      <c r="G1908" s="49" t="str">
        <f>IF(D1908="","",SUMIF(実績D!ナンバー13D,$D1908,実績D!見積数13D))</f>
        <v/>
      </c>
      <c r="H1908" s="51" t="str">
        <f t="shared" si="91"/>
        <v/>
      </c>
      <c r="I1908" t="str">
        <f t="shared" si="89"/>
        <v/>
      </c>
    </row>
    <row r="1909" spans="1:9" x14ac:dyDescent="0.45">
      <c r="A1909" s="45" t="str">
        <f t="shared" si="90"/>
        <v/>
      </c>
      <c r="B1909" s="46" t="str">
        <f>IF(顧客!B1907&lt;&gt;"",顧客!B1907,"")</f>
        <v/>
      </c>
      <c r="C1909" s="48" t="str">
        <f>IF(顧客!C1907&lt;&gt;0,顧客!C1907,"")</f>
        <v/>
      </c>
      <c r="D1909" s="47" t="str">
        <f>IF(顧客!E1907&lt;&gt;0,顧客!E1907,"")</f>
        <v/>
      </c>
      <c r="E1909" s="47" t="str">
        <f>IF(顧客!F1907&lt;&gt;0,顧客!F1907,"")</f>
        <v/>
      </c>
      <c r="F1909" s="49" t="str">
        <f>IF(D1909="","",SUMIF(見積D!ナンバーD,$D1909,見積D!見積数D))</f>
        <v/>
      </c>
      <c r="G1909" s="49" t="str">
        <f>IF(D1909="","",SUMIF(実績D!ナンバー13D,$D1909,実績D!見積数13D))</f>
        <v/>
      </c>
      <c r="H1909" s="51" t="str">
        <f t="shared" si="91"/>
        <v/>
      </c>
      <c r="I1909" t="str">
        <f t="shared" si="89"/>
        <v/>
      </c>
    </row>
    <row r="1910" spans="1:9" x14ac:dyDescent="0.45">
      <c r="A1910" s="45" t="str">
        <f t="shared" si="90"/>
        <v/>
      </c>
      <c r="B1910" s="46" t="str">
        <f>IF(顧客!B1908&lt;&gt;"",顧客!B1908,"")</f>
        <v/>
      </c>
      <c r="C1910" s="48" t="str">
        <f>IF(顧客!C1908&lt;&gt;0,顧客!C1908,"")</f>
        <v/>
      </c>
      <c r="D1910" s="47" t="str">
        <f>IF(顧客!E1908&lt;&gt;0,顧客!E1908,"")</f>
        <v/>
      </c>
      <c r="E1910" s="47" t="str">
        <f>IF(顧客!F1908&lt;&gt;0,顧客!F1908,"")</f>
        <v/>
      </c>
      <c r="F1910" s="49" t="str">
        <f>IF(D1910="","",SUMIF(見積D!ナンバーD,$D1910,見積D!見積数D))</f>
        <v/>
      </c>
      <c r="G1910" s="49" t="str">
        <f>IF(D1910="","",SUMIF(実績D!ナンバー13D,$D1910,実績D!見積数13D))</f>
        <v/>
      </c>
      <c r="H1910" s="51" t="str">
        <f t="shared" si="91"/>
        <v/>
      </c>
      <c r="I1910" t="str">
        <f t="shared" si="89"/>
        <v/>
      </c>
    </row>
    <row r="1911" spans="1:9" x14ac:dyDescent="0.45">
      <c r="A1911" s="45" t="str">
        <f t="shared" si="90"/>
        <v/>
      </c>
      <c r="B1911" s="46" t="str">
        <f>IF(顧客!B1909&lt;&gt;"",顧客!B1909,"")</f>
        <v/>
      </c>
      <c r="C1911" s="48" t="str">
        <f>IF(顧客!C1909&lt;&gt;0,顧客!C1909,"")</f>
        <v/>
      </c>
      <c r="D1911" s="47" t="str">
        <f>IF(顧客!E1909&lt;&gt;0,顧客!E1909,"")</f>
        <v/>
      </c>
      <c r="E1911" s="47" t="str">
        <f>IF(顧客!F1909&lt;&gt;0,顧客!F1909,"")</f>
        <v/>
      </c>
      <c r="F1911" s="49" t="str">
        <f>IF(D1911="","",SUMIF(見積D!ナンバーD,$D1911,見積D!見積数D))</f>
        <v/>
      </c>
      <c r="G1911" s="49" t="str">
        <f>IF(D1911="","",SUMIF(実績D!ナンバー13D,$D1911,実績D!見積数13D))</f>
        <v/>
      </c>
      <c r="H1911" s="51" t="str">
        <f t="shared" si="91"/>
        <v/>
      </c>
      <c r="I1911" t="str">
        <f t="shared" si="89"/>
        <v/>
      </c>
    </row>
    <row r="1912" spans="1:9" x14ac:dyDescent="0.45">
      <c r="A1912" s="45" t="str">
        <f t="shared" si="90"/>
        <v/>
      </c>
      <c r="B1912" s="46" t="str">
        <f>IF(顧客!B1910&lt;&gt;"",顧客!B1910,"")</f>
        <v/>
      </c>
      <c r="C1912" s="48" t="str">
        <f>IF(顧客!C1910&lt;&gt;0,顧客!C1910,"")</f>
        <v/>
      </c>
      <c r="D1912" s="47" t="str">
        <f>IF(顧客!E1910&lt;&gt;0,顧客!E1910,"")</f>
        <v/>
      </c>
      <c r="E1912" s="47" t="str">
        <f>IF(顧客!F1910&lt;&gt;0,顧客!F1910,"")</f>
        <v/>
      </c>
      <c r="F1912" s="49" t="str">
        <f>IF(D1912="","",SUMIF(見積D!ナンバーD,$D1912,見積D!見積数D))</f>
        <v/>
      </c>
      <c r="G1912" s="49" t="str">
        <f>IF(D1912="","",SUMIF(実績D!ナンバー13D,$D1912,実績D!見積数13D))</f>
        <v/>
      </c>
      <c r="H1912" s="51" t="str">
        <f t="shared" si="91"/>
        <v/>
      </c>
      <c r="I1912" t="str">
        <f t="shared" si="89"/>
        <v/>
      </c>
    </row>
    <row r="1913" spans="1:9" x14ac:dyDescent="0.45">
      <c r="A1913" s="45" t="str">
        <f t="shared" si="90"/>
        <v/>
      </c>
      <c r="B1913" s="46" t="str">
        <f>IF(顧客!B1911&lt;&gt;"",顧客!B1911,"")</f>
        <v/>
      </c>
      <c r="C1913" s="48" t="str">
        <f>IF(顧客!C1911&lt;&gt;0,顧客!C1911,"")</f>
        <v/>
      </c>
      <c r="D1913" s="47" t="str">
        <f>IF(顧客!E1911&lt;&gt;0,顧客!E1911,"")</f>
        <v/>
      </c>
      <c r="E1913" s="47" t="str">
        <f>IF(顧客!F1911&lt;&gt;0,顧客!F1911,"")</f>
        <v/>
      </c>
      <c r="F1913" s="49" t="str">
        <f>IF(D1913="","",SUMIF(見積D!ナンバーD,$D1913,見積D!見積数D))</f>
        <v/>
      </c>
      <c r="G1913" s="49" t="str">
        <f>IF(D1913="","",SUMIF(実績D!ナンバー13D,$D1913,実績D!見積数13D))</f>
        <v/>
      </c>
      <c r="H1913" s="51" t="str">
        <f t="shared" si="91"/>
        <v/>
      </c>
      <c r="I1913" t="str">
        <f t="shared" si="89"/>
        <v/>
      </c>
    </row>
    <row r="1914" spans="1:9" x14ac:dyDescent="0.45">
      <c r="A1914" s="45" t="str">
        <f t="shared" si="90"/>
        <v/>
      </c>
      <c r="B1914" s="46" t="str">
        <f>IF(顧客!B1912&lt;&gt;"",顧客!B1912,"")</f>
        <v/>
      </c>
      <c r="C1914" s="48" t="str">
        <f>IF(顧客!C1912&lt;&gt;0,顧客!C1912,"")</f>
        <v/>
      </c>
      <c r="D1914" s="47" t="str">
        <f>IF(顧客!E1912&lt;&gt;0,顧客!E1912,"")</f>
        <v/>
      </c>
      <c r="E1914" s="47" t="str">
        <f>IF(顧客!F1912&lt;&gt;0,顧客!F1912,"")</f>
        <v/>
      </c>
      <c r="F1914" s="49" t="str">
        <f>IF(D1914="","",SUMIF(見積D!ナンバーD,$D1914,見積D!見積数D))</f>
        <v/>
      </c>
      <c r="G1914" s="49" t="str">
        <f>IF(D1914="","",SUMIF(実績D!ナンバー13D,$D1914,実績D!見積数13D))</f>
        <v/>
      </c>
      <c r="H1914" s="51" t="str">
        <f t="shared" si="91"/>
        <v/>
      </c>
      <c r="I1914" t="str">
        <f t="shared" si="89"/>
        <v/>
      </c>
    </row>
    <row r="1915" spans="1:9" x14ac:dyDescent="0.45">
      <c r="A1915" s="45" t="str">
        <f t="shared" si="90"/>
        <v/>
      </c>
      <c r="B1915" s="46" t="str">
        <f>IF(顧客!B1913&lt;&gt;"",顧客!B1913,"")</f>
        <v/>
      </c>
      <c r="C1915" s="48" t="str">
        <f>IF(顧客!C1913&lt;&gt;0,顧客!C1913,"")</f>
        <v/>
      </c>
      <c r="D1915" s="47" t="str">
        <f>IF(顧客!E1913&lt;&gt;0,顧客!E1913,"")</f>
        <v/>
      </c>
      <c r="E1915" s="47" t="str">
        <f>IF(顧客!F1913&lt;&gt;0,顧客!F1913,"")</f>
        <v/>
      </c>
      <c r="F1915" s="49" t="str">
        <f>IF(D1915="","",SUMIF(見積D!ナンバーD,$D1915,見積D!見積数D))</f>
        <v/>
      </c>
      <c r="G1915" s="49" t="str">
        <f>IF(D1915="","",SUMIF(実績D!ナンバー13D,$D1915,実績D!見積数13D))</f>
        <v/>
      </c>
      <c r="H1915" s="51" t="str">
        <f t="shared" si="91"/>
        <v/>
      </c>
      <c r="I1915" t="str">
        <f t="shared" si="89"/>
        <v/>
      </c>
    </row>
    <row r="1916" spans="1:9" x14ac:dyDescent="0.45">
      <c r="A1916" s="45" t="str">
        <f t="shared" si="90"/>
        <v/>
      </c>
      <c r="B1916" s="46" t="str">
        <f>IF(顧客!B1914&lt;&gt;"",顧客!B1914,"")</f>
        <v/>
      </c>
      <c r="C1916" s="48" t="str">
        <f>IF(顧客!C1914&lt;&gt;0,顧客!C1914,"")</f>
        <v/>
      </c>
      <c r="D1916" s="47" t="str">
        <f>IF(顧客!E1914&lt;&gt;0,顧客!E1914,"")</f>
        <v/>
      </c>
      <c r="E1916" s="47" t="str">
        <f>IF(顧客!F1914&lt;&gt;0,顧客!F1914,"")</f>
        <v/>
      </c>
      <c r="F1916" s="49" t="str">
        <f>IF(D1916="","",SUMIF(見積D!ナンバーD,$D1916,見積D!見積数D))</f>
        <v/>
      </c>
      <c r="G1916" s="49" t="str">
        <f>IF(D1916="","",SUMIF(実績D!ナンバー13D,$D1916,実績D!見積数13D))</f>
        <v/>
      </c>
      <c r="H1916" s="51" t="str">
        <f t="shared" si="91"/>
        <v/>
      </c>
      <c r="I1916" t="str">
        <f t="shared" si="89"/>
        <v/>
      </c>
    </row>
    <row r="1917" spans="1:9" x14ac:dyDescent="0.45">
      <c r="A1917" s="45" t="str">
        <f t="shared" si="90"/>
        <v/>
      </c>
      <c r="B1917" s="46" t="str">
        <f>IF(顧客!B1915&lt;&gt;"",顧客!B1915,"")</f>
        <v/>
      </c>
      <c r="C1917" s="48" t="str">
        <f>IF(顧客!C1915&lt;&gt;0,顧客!C1915,"")</f>
        <v/>
      </c>
      <c r="D1917" s="47" t="str">
        <f>IF(顧客!E1915&lt;&gt;0,顧客!E1915,"")</f>
        <v/>
      </c>
      <c r="E1917" s="47" t="str">
        <f>IF(顧客!F1915&lt;&gt;0,顧客!F1915,"")</f>
        <v/>
      </c>
      <c r="F1917" s="49" t="str">
        <f>IF(D1917="","",SUMIF(見積D!ナンバーD,$D1917,見積D!見積数D))</f>
        <v/>
      </c>
      <c r="G1917" s="49" t="str">
        <f>IF(D1917="","",SUMIF(実績D!ナンバー13D,$D1917,実績D!見積数13D))</f>
        <v/>
      </c>
      <c r="H1917" s="51" t="str">
        <f t="shared" si="91"/>
        <v/>
      </c>
      <c r="I1917" t="str">
        <f t="shared" si="89"/>
        <v/>
      </c>
    </row>
    <row r="1918" spans="1:9" x14ac:dyDescent="0.45">
      <c r="A1918" s="45" t="str">
        <f t="shared" si="90"/>
        <v/>
      </c>
      <c r="B1918" s="46" t="str">
        <f>IF(顧客!B1916&lt;&gt;"",顧客!B1916,"")</f>
        <v/>
      </c>
      <c r="C1918" s="48" t="str">
        <f>IF(顧客!C1916&lt;&gt;0,顧客!C1916,"")</f>
        <v/>
      </c>
      <c r="D1918" s="47" t="str">
        <f>IF(顧客!E1916&lt;&gt;0,顧客!E1916,"")</f>
        <v/>
      </c>
      <c r="E1918" s="47" t="str">
        <f>IF(顧客!F1916&lt;&gt;0,顧客!F1916,"")</f>
        <v/>
      </c>
      <c r="F1918" s="49" t="str">
        <f>IF(D1918="","",SUMIF(見積D!ナンバーD,$D1918,見積D!見積数D))</f>
        <v/>
      </c>
      <c r="G1918" s="49" t="str">
        <f>IF(D1918="","",SUMIF(実績D!ナンバー13D,$D1918,実績D!見積数13D))</f>
        <v/>
      </c>
      <c r="H1918" s="51" t="str">
        <f t="shared" si="91"/>
        <v/>
      </c>
      <c r="I1918" t="str">
        <f t="shared" si="89"/>
        <v/>
      </c>
    </row>
    <row r="1919" spans="1:9" x14ac:dyDescent="0.45">
      <c r="A1919" s="45" t="str">
        <f t="shared" si="90"/>
        <v/>
      </c>
      <c r="B1919" s="46" t="str">
        <f>IF(顧客!B1917&lt;&gt;"",顧客!B1917,"")</f>
        <v/>
      </c>
      <c r="C1919" s="48" t="str">
        <f>IF(顧客!C1917&lt;&gt;0,顧客!C1917,"")</f>
        <v/>
      </c>
      <c r="D1919" s="47" t="str">
        <f>IF(顧客!E1917&lt;&gt;0,顧客!E1917,"")</f>
        <v/>
      </c>
      <c r="E1919" s="47" t="str">
        <f>IF(顧客!F1917&lt;&gt;0,顧客!F1917,"")</f>
        <v/>
      </c>
      <c r="F1919" s="49" t="str">
        <f>IF(D1919="","",SUMIF(見積D!ナンバーD,$D1919,見積D!見積数D))</f>
        <v/>
      </c>
      <c r="G1919" s="49" t="str">
        <f>IF(D1919="","",SUMIF(実績D!ナンバー13D,$D1919,実績D!見積数13D))</f>
        <v/>
      </c>
      <c r="H1919" s="51" t="str">
        <f t="shared" si="91"/>
        <v/>
      </c>
      <c r="I1919" t="str">
        <f t="shared" si="89"/>
        <v/>
      </c>
    </row>
    <row r="1920" spans="1:9" x14ac:dyDescent="0.45">
      <c r="A1920" s="45" t="str">
        <f t="shared" si="90"/>
        <v/>
      </c>
      <c r="B1920" s="46" t="str">
        <f>IF(顧客!B1918&lt;&gt;"",顧客!B1918,"")</f>
        <v/>
      </c>
      <c r="C1920" s="48" t="str">
        <f>IF(顧客!C1918&lt;&gt;0,顧客!C1918,"")</f>
        <v/>
      </c>
      <c r="D1920" s="47" t="str">
        <f>IF(顧客!E1918&lt;&gt;0,顧客!E1918,"")</f>
        <v/>
      </c>
      <c r="E1920" s="47" t="str">
        <f>IF(顧客!F1918&lt;&gt;0,顧客!F1918,"")</f>
        <v/>
      </c>
      <c r="F1920" s="49" t="str">
        <f>IF(D1920="","",SUMIF(見積D!ナンバーD,$D1920,見積D!見積数D))</f>
        <v/>
      </c>
      <c r="G1920" s="49" t="str">
        <f>IF(D1920="","",SUMIF(実績D!ナンバー13D,$D1920,実績D!見積数13D))</f>
        <v/>
      </c>
      <c r="H1920" s="51" t="str">
        <f t="shared" si="91"/>
        <v/>
      </c>
      <c r="I1920" t="str">
        <f t="shared" si="89"/>
        <v/>
      </c>
    </row>
    <row r="1921" spans="1:9" x14ac:dyDescent="0.45">
      <c r="A1921" s="45" t="str">
        <f t="shared" si="90"/>
        <v/>
      </c>
      <c r="B1921" s="46" t="str">
        <f>IF(顧客!B1919&lt;&gt;"",顧客!B1919,"")</f>
        <v/>
      </c>
      <c r="C1921" s="48" t="str">
        <f>IF(顧客!C1919&lt;&gt;0,顧客!C1919,"")</f>
        <v/>
      </c>
      <c r="D1921" s="47" t="str">
        <f>IF(顧客!E1919&lt;&gt;0,顧客!E1919,"")</f>
        <v/>
      </c>
      <c r="E1921" s="47" t="str">
        <f>IF(顧客!F1919&lt;&gt;0,顧客!F1919,"")</f>
        <v/>
      </c>
      <c r="F1921" s="49" t="str">
        <f>IF(D1921="","",SUMIF(見積D!ナンバーD,$D1921,見積D!見積数D))</f>
        <v/>
      </c>
      <c r="G1921" s="49" t="str">
        <f>IF(D1921="","",SUMIF(実績D!ナンバー13D,$D1921,実績D!見積数13D))</f>
        <v/>
      </c>
      <c r="H1921" s="51" t="str">
        <f t="shared" si="91"/>
        <v/>
      </c>
      <c r="I1921" t="str">
        <f t="shared" si="89"/>
        <v/>
      </c>
    </row>
    <row r="1922" spans="1:9" x14ac:dyDescent="0.45">
      <c r="A1922" s="45" t="str">
        <f t="shared" si="90"/>
        <v/>
      </c>
      <c r="B1922" s="46" t="str">
        <f>IF(顧客!B1920&lt;&gt;"",顧客!B1920,"")</f>
        <v/>
      </c>
      <c r="C1922" s="48" t="str">
        <f>IF(顧客!C1920&lt;&gt;0,顧客!C1920,"")</f>
        <v/>
      </c>
      <c r="D1922" s="47" t="str">
        <f>IF(顧客!E1920&lt;&gt;0,顧客!E1920,"")</f>
        <v/>
      </c>
      <c r="E1922" s="47" t="str">
        <f>IF(顧客!F1920&lt;&gt;0,顧客!F1920,"")</f>
        <v/>
      </c>
      <c r="F1922" s="49" t="str">
        <f>IF(D1922="","",SUMIF(見積D!ナンバーD,$D1922,見積D!見積数D))</f>
        <v/>
      </c>
      <c r="G1922" s="49" t="str">
        <f>IF(D1922="","",SUMIF(実績D!ナンバー13D,$D1922,実績D!見積数13D))</f>
        <v/>
      </c>
      <c r="H1922" s="51" t="str">
        <f t="shared" si="91"/>
        <v/>
      </c>
      <c r="I1922" t="str">
        <f t="shared" si="89"/>
        <v/>
      </c>
    </row>
    <row r="1923" spans="1:9" x14ac:dyDescent="0.45">
      <c r="A1923" s="45" t="str">
        <f t="shared" si="90"/>
        <v/>
      </c>
      <c r="B1923" s="46" t="str">
        <f>IF(顧客!B1921&lt;&gt;"",顧客!B1921,"")</f>
        <v/>
      </c>
      <c r="C1923" s="48" t="str">
        <f>IF(顧客!C1921&lt;&gt;0,顧客!C1921,"")</f>
        <v/>
      </c>
      <c r="D1923" s="47" t="str">
        <f>IF(顧客!E1921&lt;&gt;0,顧客!E1921,"")</f>
        <v/>
      </c>
      <c r="E1923" s="47" t="str">
        <f>IF(顧客!F1921&lt;&gt;0,顧客!F1921,"")</f>
        <v/>
      </c>
      <c r="F1923" s="49" t="str">
        <f>IF(D1923="","",SUMIF(見積D!ナンバーD,$D1923,見積D!見積数D))</f>
        <v/>
      </c>
      <c r="G1923" s="49" t="str">
        <f>IF(D1923="","",SUMIF(実績D!ナンバー13D,$D1923,実績D!見積数13D))</f>
        <v/>
      </c>
      <c r="H1923" s="51" t="str">
        <f t="shared" si="91"/>
        <v/>
      </c>
      <c r="I1923" t="str">
        <f t="shared" si="89"/>
        <v/>
      </c>
    </row>
    <row r="1924" spans="1:9" x14ac:dyDescent="0.45">
      <c r="A1924" s="45" t="str">
        <f t="shared" si="90"/>
        <v/>
      </c>
      <c r="B1924" s="46" t="str">
        <f>IF(顧客!B1922&lt;&gt;"",顧客!B1922,"")</f>
        <v/>
      </c>
      <c r="C1924" s="48" t="str">
        <f>IF(顧客!C1922&lt;&gt;0,顧客!C1922,"")</f>
        <v/>
      </c>
      <c r="D1924" s="47" t="str">
        <f>IF(顧客!E1922&lt;&gt;0,顧客!E1922,"")</f>
        <v/>
      </c>
      <c r="E1924" s="47" t="str">
        <f>IF(顧客!F1922&lt;&gt;0,顧客!F1922,"")</f>
        <v/>
      </c>
      <c r="F1924" s="49" t="str">
        <f>IF(D1924="","",SUMIF(見積D!ナンバーD,$D1924,見積D!見積数D))</f>
        <v/>
      </c>
      <c r="G1924" s="49" t="str">
        <f>IF(D1924="","",SUMIF(実績D!ナンバー13D,$D1924,実績D!見積数13D))</f>
        <v/>
      </c>
      <c r="H1924" s="51" t="str">
        <f t="shared" si="91"/>
        <v/>
      </c>
      <c r="I1924" t="str">
        <f t="shared" si="89"/>
        <v/>
      </c>
    </row>
    <row r="1925" spans="1:9" x14ac:dyDescent="0.45">
      <c r="A1925" s="45" t="str">
        <f t="shared" si="90"/>
        <v/>
      </c>
      <c r="B1925" s="46" t="str">
        <f>IF(顧客!B1923&lt;&gt;"",顧客!B1923,"")</f>
        <v/>
      </c>
      <c r="C1925" s="48" t="str">
        <f>IF(顧客!C1923&lt;&gt;0,顧客!C1923,"")</f>
        <v/>
      </c>
      <c r="D1925" s="47" t="str">
        <f>IF(顧客!E1923&lt;&gt;0,顧客!E1923,"")</f>
        <v/>
      </c>
      <c r="E1925" s="47" t="str">
        <f>IF(顧客!F1923&lt;&gt;0,顧客!F1923,"")</f>
        <v/>
      </c>
      <c r="F1925" s="49" t="str">
        <f>IF(D1925="","",SUMIF(見積D!ナンバーD,$D1925,見積D!見積数D))</f>
        <v/>
      </c>
      <c r="G1925" s="49" t="str">
        <f>IF(D1925="","",SUMIF(実績D!ナンバー13D,$D1925,実績D!見積数13D))</f>
        <v/>
      </c>
      <c r="H1925" s="51" t="str">
        <f t="shared" si="91"/>
        <v/>
      </c>
      <c r="I1925" t="str">
        <f t="shared" ref="I1925:I1988" si="92">IF(G1925="","",IF(G1925&gt;=12,"sa",IF(G1925&gt;=6,"aa",IF(G1925&gt;=2,"ba",IF(G1925=1,"ca","")))))</f>
        <v/>
      </c>
    </row>
    <row r="1926" spans="1:9" x14ac:dyDescent="0.45">
      <c r="A1926" s="45" t="str">
        <f t="shared" si="90"/>
        <v/>
      </c>
      <c r="B1926" s="46" t="str">
        <f>IF(顧客!B1924&lt;&gt;"",顧客!B1924,"")</f>
        <v/>
      </c>
      <c r="C1926" s="48" t="str">
        <f>IF(顧客!C1924&lt;&gt;0,顧客!C1924,"")</f>
        <v/>
      </c>
      <c r="D1926" s="47" t="str">
        <f>IF(顧客!E1924&lt;&gt;0,顧客!E1924,"")</f>
        <v/>
      </c>
      <c r="E1926" s="47" t="str">
        <f>IF(顧客!F1924&lt;&gt;0,顧客!F1924,"")</f>
        <v/>
      </c>
      <c r="F1926" s="49" t="str">
        <f>IF(D1926="","",SUMIF(見積D!ナンバーD,$D1926,見積D!見積数D))</f>
        <v/>
      </c>
      <c r="G1926" s="49" t="str">
        <f>IF(D1926="","",SUMIF(実績D!ナンバー13D,$D1926,実績D!見積数13D))</f>
        <v/>
      </c>
      <c r="H1926" s="51" t="str">
        <f t="shared" si="91"/>
        <v/>
      </c>
      <c r="I1926" t="str">
        <f t="shared" si="92"/>
        <v/>
      </c>
    </row>
    <row r="1927" spans="1:9" x14ac:dyDescent="0.45">
      <c r="A1927" s="45" t="str">
        <f t="shared" si="90"/>
        <v/>
      </c>
      <c r="B1927" s="46" t="str">
        <f>IF(顧客!B1925&lt;&gt;"",顧客!B1925,"")</f>
        <v/>
      </c>
      <c r="C1927" s="48" t="str">
        <f>IF(顧客!C1925&lt;&gt;0,顧客!C1925,"")</f>
        <v/>
      </c>
      <c r="D1927" s="47" t="str">
        <f>IF(顧客!E1925&lt;&gt;0,顧客!E1925,"")</f>
        <v/>
      </c>
      <c r="E1927" s="47" t="str">
        <f>IF(顧客!F1925&lt;&gt;0,顧客!F1925,"")</f>
        <v/>
      </c>
      <c r="F1927" s="49" t="str">
        <f>IF(D1927="","",SUMIF(見積D!ナンバーD,$D1927,見積D!見積数D))</f>
        <v/>
      </c>
      <c r="G1927" s="49" t="str">
        <f>IF(D1927="","",SUMIF(実績D!ナンバー13D,$D1927,実績D!見積数13D))</f>
        <v/>
      </c>
      <c r="H1927" s="51" t="str">
        <f t="shared" si="91"/>
        <v/>
      </c>
      <c r="I1927" t="str">
        <f t="shared" si="92"/>
        <v/>
      </c>
    </row>
    <row r="1928" spans="1:9" x14ac:dyDescent="0.45">
      <c r="A1928" s="45" t="str">
        <f t="shared" si="90"/>
        <v/>
      </c>
      <c r="B1928" s="46" t="str">
        <f>IF(顧客!B1926&lt;&gt;"",顧客!B1926,"")</f>
        <v/>
      </c>
      <c r="C1928" s="48" t="str">
        <f>IF(顧客!C1926&lt;&gt;0,顧客!C1926,"")</f>
        <v/>
      </c>
      <c r="D1928" s="47" t="str">
        <f>IF(顧客!E1926&lt;&gt;0,顧客!E1926,"")</f>
        <v/>
      </c>
      <c r="E1928" s="47" t="str">
        <f>IF(顧客!F1926&lt;&gt;0,顧客!F1926,"")</f>
        <v/>
      </c>
      <c r="F1928" s="49" t="str">
        <f>IF(D1928="","",SUMIF(見積D!ナンバーD,$D1928,見積D!見積数D))</f>
        <v/>
      </c>
      <c r="G1928" s="49" t="str">
        <f>IF(D1928="","",SUMIF(実績D!ナンバー13D,$D1928,実績D!見積数13D))</f>
        <v/>
      </c>
      <c r="H1928" s="51" t="str">
        <f t="shared" si="91"/>
        <v/>
      </c>
      <c r="I1928" t="str">
        <f t="shared" si="92"/>
        <v/>
      </c>
    </row>
    <row r="1929" spans="1:9" x14ac:dyDescent="0.45">
      <c r="A1929" s="45" t="str">
        <f t="shared" si="90"/>
        <v/>
      </c>
      <c r="B1929" s="46" t="str">
        <f>IF(顧客!B1927&lt;&gt;"",顧客!B1927,"")</f>
        <v/>
      </c>
      <c r="C1929" s="48" t="str">
        <f>IF(顧客!C1927&lt;&gt;0,顧客!C1927,"")</f>
        <v/>
      </c>
      <c r="D1929" s="47" t="str">
        <f>IF(顧客!E1927&lt;&gt;0,顧客!E1927,"")</f>
        <v/>
      </c>
      <c r="E1929" s="47" t="str">
        <f>IF(顧客!F1927&lt;&gt;0,顧客!F1927,"")</f>
        <v/>
      </c>
      <c r="F1929" s="49" t="str">
        <f>IF(D1929="","",SUMIF(見積D!ナンバーD,$D1929,見積D!見積数D))</f>
        <v/>
      </c>
      <c r="G1929" s="49" t="str">
        <f>IF(D1929="","",SUMIF(実績D!ナンバー13D,$D1929,実績D!見積数13D))</f>
        <v/>
      </c>
      <c r="H1929" s="51" t="str">
        <f t="shared" si="91"/>
        <v/>
      </c>
      <c r="I1929" t="str">
        <f t="shared" si="92"/>
        <v/>
      </c>
    </row>
    <row r="1930" spans="1:9" x14ac:dyDescent="0.45">
      <c r="A1930" s="45" t="str">
        <f t="shared" si="90"/>
        <v/>
      </c>
      <c r="B1930" s="46" t="str">
        <f>IF(顧客!B1928&lt;&gt;"",顧客!B1928,"")</f>
        <v/>
      </c>
      <c r="C1930" s="48" t="str">
        <f>IF(顧客!C1928&lt;&gt;0,顧客!C1928,"")</f>
        <v/>
      </c>
      <c r="D1930" s="47" t="str">
        <f>IF(顧客!E1928&lt;&gt;0,顧客!E1928,"")</f>
        <v/>
      </c>
      <c r="E1930" s="47" t="str">
        <f>IF(顧客!F1928&lt;&gt;0,顧客!F1928,"")</f>
        <v/>
      </c>
      <c r="F1930" s="49" t="str">
        <f>IF(D1930="","",SUMIF(見積D!ナンバーD,$D1930,見積D!見積数D))</f>
        <v/>
      </c>
      <c r="G1930" s="49" t="str">
        <f>IF(D1930="","",SUMIF(実績D!ナンバー13D,$D1930,実績D!見積数13D))</f>
        <v/>
      </c>
      <c r="H1930" s="51" t="str">
        <f t="shared" si="91"/>
        <v/>
      </c>
      <c r="I1930" t="str">
        <f t="shared" si="92"/>
        <v/>
      </c>
    </row>
    <row r="1931" spans="1:9" x14ac:dyDescent="0.45">
      <c r="A1931" s="45" t="str">
        <f t="shared" si="90"/>
        <v/>
      </c>
      <c r="B1931" s="46" t="str">
        <f>IF(顧客!B1929&lt;&gt;"",顧客!B1929,"")</f>
        <v/>
      </c>
      <c r="C1931" s="48" t="str">
        <f>IF(顧客!C1929&lt;&gt;0,顧客!C1929,"")</f>
        <v/>
      </c>
      <c r="D1931" s="47" t="str">
        <f>IF(顧客!E1929&lt;&gt;0,顧客!E1929,"")</f>
        <v/>
      </c>
      <c r="E1931" s="47" t="str">
        <f>IF(顧客!F1929&lt;&gt;0,顧客!F1929,"")</f>
        <v/>
      </c>
      <c r="F1931" s="49" t="str">
        <f>IF(D1931="","",SUMIF(見積D!ナンバーD,$D1931,見積D!見積数D))</f>
        <v/>
      </c>
      <c r="G1931" s="49" t="str">
        <f>IF(D1931="","",SUMIF(実績D!ナンバー13D,$D1931,実績D!見積数13D))</f>
        <v/>
      </c>
      <c r="H1931" s="51" t="str">
        <f t="shared" si="91"/>
        <v/>
      </c>
      <c r="I1931" t="str">
        <f t="shared" si="92"/>
        <v/>
      </c>
    </row>
    <row r="1932" spans="1:9" x14ac:dyDescent="0.45">
      <c r="A1932" s="45" t="str">
        <f t="shared" si="90"/>
        <v/>
      </c>
      <c r="B1932" s="46" t="str">
        <f>IF(顧客!B1930&lt;&gt;"",顧客!B1930,"")</f>
        <v/>
      </c>
      <c r="C1932" s="48" t="str">
        <f>IF(顧客!C1930&lt;&gt;0,顧客!C1930,"")</f>
        <v/>
      </c>
      <c r="D1932" s="47" t="str">
        <f>IF(顧客!E1930&lt;&gt;0,顧客!E1930,"")</f>
        <v/>
      </c>
      <c r="E1932" s="47" t="str">
        <f>IF(顧客!F1930&lt;&gt;0,顧客!F1930,"")</f>
        <v/>
      </c>
      <c r="F1932" s="49" t="str">
        <f>IF(D1932="","",SUMIF(見積D!ナンバーD,$D1932,見積D!見積数D))</f>
        <v/>
      </c>
      <c r="G1932" s="49" t="str">
        <f>IF(D1932="","",SUMIF(実績D!ナンバー13D,$D1932,実績D!見積数13D))</f>
        <v/>
      </c>
      <c r="H1932" s="51" t="str">
        <f t="shared" si="91"/>
        <v/>
      </c>
      <c r="I1932" t="str">
        <f t="shared" si="92"/>
        <v/>
      </c>
    </row>
    <row r="1933" spans="1:9" x14ac:dyDescent="0.45">
      <c r="A1933" s="45" t="str">
        <f t="shared" si="90"/>
        <v/>
      </c>
      <c r="B1933" s="46" t="str">
        <f>IF(顧客!B1931&lt;&gt;"",顧客!B1931,"")</f>
        <v/>
      </c>
      <c r="C1933" s="48" t="str">
        <f>IF(顧客!C1931&lt;&gt;0,顧客!C1931,"")</f>
        <v/>
      </c>
      <c r="D1933" s="47" t="str">
        <f>IF(顧客!E1931&lt;&gt;0,顧客!E1931,"")</f>
        <v/>
      </c>
      <c r="E1933" s="47" t="str">
        <f>IF(顧客!F1931&lt;&gt;0,顧客!F1931,"")</f>
        <v/>
      </c>
      <c r="F1933" s="49" t="str">
        <f>IF(D1933="","",SUMIF(見積D!ナンバーD,$D1933,見積D!見積数D))</f>
        <v/>
      </c>
      <c r="G1933" s="49" t="str">
        <f>IF(D1933="","",SUMIF(実績D!ナンバー13D,$D1933,実績D!見積数13D))</f>
        <v/>
      </c>
      <c r="H1933" s="51" t="str">
        <f t="shared" si="91"/>
        <v/>
      </c>
      <c r="I1933" t="str">
        <f t="shared" si="92"/>
        <v/>
      </c>
    </row>
    <row r="1934" spans="1:9" x14ac:dyDescent="0.45">
      <c r="A1934" s="45" t="str">
        <f t="shared" si="90"/>
        <v/>
      </c>
      <c r="B1934" s="46" t="str">
        <f>IF(顧客!B1932&lt;&gt;"",顧客!B1932,"")</f>
        <v/>
      </c>
      <c r="C1934" s="48" t="str">
        <f>IF(顧客!C1932&lt;&gt;0,顧客!C1932,"")</f>
        <v/>
      </c>
      <c r="D1934" s="47" t="str">
        <f>IF(顧客!E1932&lt;&gt;0,顧客!E1932,"")</f>
        <v/>
      </c>
      <c r="E1934" s="47" t="str">
        <f>IF(顧客!F1932&lt;&gt;0,顧客!F1932,"")</f>
        <v/>
      </c>
      <c r="F1934" s="49" t="str">
        <f>IF(D1934="","",SUMIF(見積D!ナンバーD,$D1934,見積D!見積数D))</f>
        <v/>
      </c>
      <c r="G1934" s="49" t="str">
        <f>IF(D1934="","",SUMIF(実績D!ナンバー13D,$D1934,実績D!見積数13D))</f>
        <v/>
      </c>
      <c r="H1934" s="51" t="str">
        <f t="shared" si="91"/>
        <v/>
      </c>
      <c r="I1934" t="str">
        <f t="shared" si="92"/>
        <v/>
      </c>
    </row>
    <row r="1935" spans="1:9" x14ac:dyDescent="0.45">
      <c r="A1935" s="45" t="str">
        <f t="shared" si="90"/>
        <v/>
      </c>
      <c r="B1935" s="46" t="str">
        <f>IF(顧客!B1933&lt;&gt;"",顧客!B1933,"")</f>
        <v/>
      </c>
      <c r="C1935" s="48" t="str">
        <f>IF(顧客!C1933&lt;&gt;0,顧客!C1933,"")</f>
        <v/>
      </c>
      <c r="D1935" s="47" t="str">
        <f>IF(顧客!E1933&lt;&gt;0,顧客!E1933,"")</f>
        <v/>
      </c>
      <c r="E1935" s="47" t="str">
        <f>IF(顧客!F1933&lt;&gt;0,顧客!F1933,"")</f>
        <v/>
      </c>
      <c r="F1935" s="49" t="str">
        <f>IF(D1935="","",SUMIF(見積D!ナンバーD,$D1935,見積D!見積数D))</f>
        <v/>
      </c>
      <c r="G1935" s="49" t="str">
        <f>IF(D1935="","",SUMIF(実績D!ナンバー13D,$D1935,実績D!見積数13D))</f>
        <v/>
      </c>
      <c r="H1935" s="51" t="str">
        <f t="shared" si="91"/>
        <v/>
      </c>
      <c r="I1935" t="str">
        <f t="shared" si="92"/>
        <v/>
      </c>
    </row>
    <row r="1936" spans="1:9" x14ac:dyDescent="0.45">
      <c r="A1936" s="45" t="str">
        <f t="shared" si="90"/>
        <v/>
      </c>
      <c r="B1936" s="46" t="str">
        <f>IF(顧客!B1934&lt;&gt;"",顧客!B1934,"")</f>
        <v/>
      </c>
      <c r="C1936" s="48" t="str">
        <f>IF(顧客!C1934&lt;&gt;0,顧客!C1934,"")</f>
        <v/>
      </c>
      <c r="D1936" s="47" t="str">
        <f>IF(顧客!E1934&lt;&gt;0,顧客!E1934,"")</f>
        <v/>
      </c>
      <c r="E1936" s="47" t="str">
        <f>IF(顧客!F1934&lt;&gt;0,顧客!F1934,"")</f>
        <v/>
      </c>
      <c r="F1936" s="49" t="str">
        <f>IF(D1936="","",SUMIF(見積D!ナンバーD,$D1936,見積D!見積数D))</f>
        <v/>
      </c>
      <c r="G1936" s="49" t="str">
        <f>IF(D1936="","",SUMIF(実績D!ナンバー13D,$D1936,実績D!見積数13D))</f>
        <v/>
      </c>
      <c r="H1936" s="51" t="str">
        <f t="shared" si="91"/>
        <v/>
      </c>
      <c r="I1936" t="str">
        <f t="shared" si="92"/>
        <v/>
      </c>
    </row>
    <row r="1937" spans="1:9" x14ac:dyDescent="0.45">
      <c r="A1937" s="45" t="str">
        <f t="shared" si="90"/>
        <v/>
      </c>
      <c r="B1937" s="46" t="str">
        <f>IF(顧客!B1935&lt;&gt;"",顧客!B1935,"")</f>
        <v/>
      </c>
      <c r="C1937" s="48" t="str">
        <f>IF(顧客!C1935&lt;&gt;0,顧客!C1935,"")</f>
        <v/>
      </c>
      <c r="D1937" s="47" t="str">
        <f>IF(顧客!E1935&lt;&gt;0,顧客!E1935,"")</f>
        <v/>
      </c>
      <c r="E1937" s="47" t="str">
        <f>IF(顧客!F1935&lt;&gt;0,顧客!F1935,"")</f>
        <v/>
      </c>
      <c r="F1937" s="49" t="str">
        <f>IF(D1937="","",SUMIF(見積D!ナンバーD,$D1937,見積D!見積数D))</f>
        <v/>
      </c>
      <c r="G1937" s="49" t="str">
        <f>IF(D1937="","",SUMIF(実績D!ナンバー13D,$D1937,実績D!見積数13D))</f>
        <v/>
      </c>
      <c r="H1937" s="51" t="str">
        <f t="shared" si="91"/>
        <v/>
      </c>
      <c r="I1937" t="str">
        <f t="shared" si="92"/>
        <v/>
      </c>
    </row>
    <row r="1938" spans="1:9" x14ac:dyDescent="0.45">
      <c r="A1938" s="45" t="str">
        <f t="shared" si="90"/>
        <v/>
      </c>
      <c r="B1938" s="46" t="str">
        <f>IF(顧客!B1936&lt;&gt;"",顧客!B1936,"")</f>
        <v/>
      </c>
      <c r="C1938" s="48" t="str">
        <f>IF(顧客!C1936&lt;&gt;0,顧客!C1936,"")</f>
        <v/>
      </c>
      <c r="D1938" s="47" t="str">
        <f>IF(顧客!E1936&lt;&gt;0,顧客!E1936,"")</f>
        <v/>
      </c>
      <c r="E1938" s="47" t="str">
        <f>IF(顧客!F1936&lt;&gt;0,顧客!F1936,"")</f>
        <v/>
      </c>
      <c r="F1938" s="49" t="str">
        <f>IF(D1938="","",SUMIF(見積D!ナンバーD,$D1938,見積D!見積数D))</f>
        <v/>
      </c>
      <c r="G1938" s="49" t="str">
        <f>IF(D1938="","",SUMIF(実績D!ナンバー13D,$D1938,実績D!見積数13D))</f>
        <v/>
      </c>
      <c r="H1938" s="51" t="str">
        <f t="shared" si="91"/>
        <v/>
      </c>
      <c r="I1938" t="str">
        <f t="shared" si="92"/>
        <v/>
      </c>
    </row>
    <row r="1939" spans="1:9" x14ac:dyDescent="0.45">
      <c r="A1939" s="45" t="str">
        <f t="shared" si="90"/>
        <v/>
      </c>
      <c r="B1939" s="46" t="str">
        <f>IF(顧客!B1937&lt;&gt;"",顧客!B1937,"")</f>
        <v/>
      </c>
      <c r="C1939" s="48" t="str">
        <f>IF(顧客!C1937&lt;&gt;0,顧客!C1937,"")</f>
        <v/>
      </c>
      <c r="D1939" s="47" t="str">
        <f>IF(顧客!E1937&lt;&gt;0,顧客!E1937,"")</f>
        <v/>
      </c>
      <c r="E1939" s="47" t="str">
        <f>IF(顧客!F1937&lt;&gt;0,顧客!F1937,"")</f>
        <v/>
      </c>
      <c r="F1939" s="49" t="str">
        <f>IF(D1939="","",SUMIF(見積D!ナンバーD,$D1939,見積D!見積数D))</f>
        <v/>
      </c>
      <c r="G1939" s="49" t="str">
        <f>IF(D1939="","",SUMIF(実績D!ナンバー13D,$D1939,実績D!見積数13D))</f>
        <v/>
      </c>
      <c r="H1939" s="51" t="str">
        <f t="shared" si="91"/>
        <v/>
      </c>
      <c r="I1939" t="str">
        <f t="shared" si="92"/>
        <v/>
      </c>
    </row>
    <row r="1940" spans="1:9" x14ac:dyDescent="0.45">
      <c r="A1940" s="45" t="str">
        <f t="shared" si="90"/>
        <v/>
      </c>
      <c r="B1940" s="46" t="str">
        <f>IF(顧客!B1938&lt;&gt;"",顧客!B1938,"")</f>
        <v/>
      </c>
      <c r="C1940" s="48" t="str">
        <f>IF(顧客!C1938&lt;&gt;0,顧客!C1938,"")</f>
        <v/>
      </c>
      <c r="D1940" s="47" t="str">
        <f>IF(顧客!E1938&lt;&gt;0,顧客!E1938,"")</f>
        <v/>
      </c>
      <c r="E1940" s="47" t="str">
        <f>IF(顧客!F1938&lt;&gt;0,顧客!F1938,"")</f>
        <v/>
      </c>
      <c r="F1940" s="49" t="str">
        <f>IF(D1940="","",SUMIF(見積D!ナンバーD,$D1940,見積D!見積数D))</f>
        <v/>
      </c>
      <c r="G1940" s="49" t="str">
        <f>IF(D1940="","",SUMIF(実績D!ナンバー13D,$D1940,実績D!見積数13D))</f>
        <v/>
      </c>
      <c r="H1940" s="51" t="str">
        <f t="shared" si="91"/>
        <v/>
      </c>
      <c r="I1940" t="str">
        <f t="shared" si="92"/>
        <v/>
      </c>
    </row>
    <row r="1941" spans="1:9" x14ac:dyDescent="0.45">
      <c r="A1941" s="45" t="str">
        <f t="shared" si="90"/>
        <v/>
      </c>
      <c r="B1941" s="46" t="str">
        <f>IF(顧客!B1939&lt;&gt;"",顧客!B1939,"")</f>
        <v/>
      </c>
      <c r="C1941" s="48" t="str">
        <f>IF(顧客!C1939&lt;&gt;0,顧客!C1939,"")</f>
        <v/>
      </c>
      <c r="D1941" s="47" t="str">
        <f>IF(顧客!E1939&lt;&gt;0,顧客!E1939,"")</f>
        <v/>
      </c>
      <c r="E1941" s="47" t="str">
        <f>IF(顧客!F1939&lt;&gt;0,顧客!F1939,"")</f>
        <v/>
      </c>
      <c r="F1941" s="49" t="str">
        <f>IF(D1941="","",SUMIF(見積D!ナンバーD,$D1941,見積D!見積数D))</f>
        <v/>
      </c>
      <c r="G1941" s="49" t="str">
        <f>IF(D1941="","",SUMIF(実績D!ナンバー13D,$D1941,実績D!見積数13D))</f>
        <v/>
      </c>
      <c r="H1941" s="51" t="str">
        <f t="shared" si="91"/>
        <v/>
      </c>
      <c r="I1941" t="str">
        <f t="shared" si="92"/>
        <v/>
      </c>
    </row>
    <row r="1942" spans="1:9" x14ac:dyDescent="0.45">
      <c r="A1942" s="45" t="str">
        <f t="shared" si="90"/>
        <v/>
      </c>
      <c r="B1942" s="46" t="str">
        <f>IF(顧客!B1940&lt;&gt;"",顧客!B1940,"")</f>
        <v/>
      </c>
      <c r="C1942" s="48" t="str">
        <f>IF(顧客!C1940&lt;&gt;0,顧客!C1940,"")</f>
        <v/>
      </c>
      <c r="D1942" s="47" t="str">
        <f>IF(顧客!E1940&lt;&gt;0,顧客!E1940,"")</f>
        <v/>
      </c>
      <c r="E1942" s="47" t="str">
        <f>IF(顧客!F1940&lt;&gt;0,顧客!F1940,"")</f>
        <v/>
      </c>
      <c r="F1942" s="49" t="str">
        <f>IF(D1942="","",SUMIF(見積D!ナンバーD,$D1942,見積D!見積数D))</f>
        <v/>
      </c>
      <c r="G1942" s="49" t="str">
        <f>IF(D1942="","",SUMIF(実績D!ナンバー13D,$D1942,実績D!見積数13D))</f>
        <v/>
      </c>
      <c r="H1942" s="51" t="str">
        <f t="shared" si="91"/>
        <v/>
      </c>
      <c r="I1942" t="str">
        <f t="shared" si="92"/>
        <v/>
      </c>
    </row>
    <row r="1943" spans="1:9" x14ac:dyDescent="0.45">
      <c r="A1943" s="45" t="str">
        <f t="shared" si="90"/>
        <v/>
      </c>
      <c r="B1943" s="46" t="str">
        <f>IF(顧客!B1941&lt;&gt;"",顧客!B1941,"")</f>
        <v/>
      </c>
      <c r="C1943" s="48" t="str">
        <f>IF(顧客!C1941&lt;&gt;0,顧客!C1941,"")</f>
        <v/>
      </c>
      <c r="D1943" s="47" t="str">
        <f>IF(顧客!E1941&lt;&gt;0,顧客!E1941,"")</f>
        <v/>
      </c>
      <c r="E1943" s="47" t="str">
        <f>IF(顧客!F1941&lt;&gt;0,顧客!F1941,"")</f>
        <v/>
      </c>
      <c r="F1943" s="49" t="str">
        <f>IF(D1943="","",SUMIF(見積D!ナンバーD,$D1943,見積D!見積数D))</f>
        <v/>
      </c>
      <c r="G1943" s="49" t="str">
        <f>IF(D1943="","",SUMIF(実績D!ナンバー13D,$D1943,実績D!見積数13D))</f>
        <v/>
      </c>
      <c r="H1943" s="51" t="str">
        <f t="shared" si="91"/>
        <v/>
      </c>
      <c r="I1943" t="str">
        <f t="shared" si="92"/>
        <v/>
      </c>
    </row>
    <row r="1944" spans="1:9" x14ac:dyDescent="0.45">
      <c r="A1944" s="45" t="str">
        <f t="shared" si="90"/>
        <v/>
      </c>
      <c r="B1944" s="46" t="str">
        <f>IF(顧客!B1942&lt;&gt;"",顧客!B1942,"")</f>
        <v/>
      </c>
      <c r="C1944" s="48" t="str">
        <f>IF(顧客!C1942&lt;&gt;0,顧客!C1942,"")</f>
        <v/>
      </c>
      <c r="D1944" s="47" t="str">
        <f>IF(顧客!E1942&lt;&gt;0,顧客!E1942,"")</f>
        <v/>
      </c>
      <c r="E1944" s="47" t="str">
        <f>IF(顧客!F1942&lt;&gt;0,顧客!F1942,"")</f>
        <v/>
      </c>
      <c r="F1944" s="49" t="str">
        <f>IF(D1944="","",SUMIF(見積D!ナンバーD,$D1944,見積D!見積数D))</f>
        <v/>
      </c>
      <c r="G1944" s="49" t="str">
        <f>IF(D1944="","",SUMIF(実績D!ナンバー13D,$D1944,実績D!見積数13D))</f>
        <v/>
      </c>
      <c r="H1944" s="51" t="str">
        <f t="shared" si="91"/>
        <v/>
      </c>
      <c r="I1944" t="str">
        <f t="shared" si="92"/>
        <v/>
      </c>
    </row>
    <row r="1945" spans="1:9" x14ac:dyDescent="0.45">
      <c r="A1945" s="45" t="str">
        <f t="shared" si="90"/>
        <v/>
      </c>
      <c r="B1945" s="46" t="str">
        <f>IF(顧客!B1943&lt;&gt;"",顧客!B1943,"")</f>
        <v/>
      </c>
      <c r="C1945" s="48" t="str">
        <f>IF(顧客!C1943&lt;&gt;0,顧客!C1943,"")</f>
        <v/>
      </c>
      <c r="D1945" s="47" t="str">
        <f>IF(顧客!E1943&lt;&gt;0,顧客!E1943,"")</f>
        <v/>
      </c>
      <c r="E1945" s="47" t="str">
        <f>IF(顧客!F1943&lt;&gt;0,顧客!F1943,"")</f>
        <v/>
      </c>
      <c r="F1945" s="49" t="str">
        <f>IF(D1945="","",SUMIF(見積D!ナンバーD,$D1945,見積D!見積数D))</f>
        <v/>
      </c>
      <c r="G1945" s="49" t="str">
        <f>IF(D1945="","",SUMIF(実績D!ナンバー13D,$D1945,実績D!見積数13D))</f>
        <v/>
      </c>
      <c r="H1945" s="51" t="str">
        <f t="shared" si="91"/>
        <v/>
      </c>
      <c r="I1945" t="str">
        <f t="shared" si="92"/>
        <v/>
      </c>
    </row>
    <row r="1946" spans="1:9" x14ac:dyDescent="0.45">
      <c r="A1946" s="45" t="str">
        <f t="shared" si="90"/>
        <v/>
      </c>
      <c r="B1946" s="46" t="str">
        <f>IF(顧客!B1944&lt;&gt;"",顧客!B1944,"")</f>
        <v/>
      </c>
      <c r="C1946" s="48" t="str">
        <f>IF(顧客!C1944&lt;&gt;0,顧客!C1944,"")</f>
        <v/>
      </c>
      <c r="D1946" s="47" t="str">
        <f>IF(顧客!E1944&lt;&gt;0,顧客!E1944,"")</f>
        <v/>
      </c>
      <c r="E1946" s="47" t="str">
        <f>IF(顧客!F1944&lt;&gt;0,顧客!F1944,"")</f>
        <v/>
      </c>
      <c r="F1946" s="49" t="str">
        <f>IF(D1946="","",SUMIF(見積D!ナンバーD,$D1946,見積D!見積数D))</f>
        <v/>
      </c>
      <c r="G1946" s="49" t="str">
        <f>IF(D1946="","",SUMIF(実績D!ナンバー13D,$D1946,実績D!見積数13D))</f>
        <v/>
      </c>
      <c r="H1946" s="51" t="str">
        <f t="shared" si="91"/>
        <v/>
      </c>
      <c r="I1946" t="str">
        <f t="shared" si="92"/>
        <v/>
      </c>
    </row>
    <row r="1947" spans="1:9" x14ac:dyDescent="0.45">
      <c r="A1947" s="45" t="str">
        <f t="shared" si="90"/>
        <v/>
      </c>
      <c r="B1947" s="46" t="str">
        <f>IF(顧客!B1945&lt;&gt;"",顧客!B1945,"")</f>
        <v/>
      </c>
      <c r="C1947" s="48" t="str">
        <f>IF(顧客!C1945&lt;&gt;0,顧客!C1945,"")</f>
        <v/>
      </c>
      <c r="D1947" s="47" t="str">
        <f>IF(顧客!E1945&lt;&gt;0,顧客!E1945,"")</f>
        <v/>
      </c>
      <c r="E1947" s="47" t="str">
        <f>IF(顧客!F1945&lt;&gt;0,顧客!F1945,"")</f>
        <v/>
      </c>
      <c r="F1947" s="49" t="str">
        <f>IF(D1947="","",SUMIF(見積D!ナンバーD,$D1947,見積D!見積数D))</f>
        <v/>
      </c>
      <c r="G1947" s="49" t="str">
        <f>IF(D1947="","",SUMIF(実績D!ナンバー13D,$D1947,実績D!見積数13D))</f>
        <v/>
      </c>
      <c r="H1947" s="51" t="str">
        <f t="shared" si="91"/>
        <v/>
      </c>
      <c r="I1947" t="str">
        <f t="shared" si="92"/>
        <v/>
      </c>
    </row>
    <row r="1948" spans="1:9" x14ac:dyDescent="0.45">
      <c r="A1948" s="45" t="str">
        <f t="shared" si="90"/>
        <v/>
      </c>
      <c r="B1948" s="46" t="str">
        <f>IF(顧客!B1946&lt;&gt;"",顧客!B1946,"")</f>
        <v/>
      </c>
      <c r="C1948" s="48" t="str">
        <f>IF(顧客!C1946&lt;&gt;0,顧客!C1946,"")</f>
        <v/>
      </c>
      <c r="D1948" s="47" t="str">
        <f>IF(顧客!E1946&lt;&gt;0,顧客!E1946,"")</f>
        <v/>
      </c>
      <c r="E1948" s="47" t="str">
        <f>IF(顧客!F1946&lt;&gt;0,顧客!F1946,"")</f>
        <v/>
      </c>
      <c r="F1948" s="49" t="str">
        <f>IF(D1948="","",SUMIF(見積D!ナンバーD,$D1948,見積D!見積数D))</f>
        <v/>
      </c>
      <c r="G1948" s="49" t="str">
        <f>IF(D1948="","",SUMIF(実績D!ナンバー13D,$D1948,実績D!見積数13D))</f>
        <v/>
      </c>
      <c r="H1948" s="51" t="str">
        <f t="shared" si="91"/>
        <v/>
      </c>
      <c r="I1948" t="str">
        <f t="shared" si="92"/>
        <v/>
      </c>
    </row>
    <row r="1949" spans="1:9" x14ac:dyDescent="0.45">
      <c r="A1949" s="45" t="str">
        <f t="shared" si="90"/>
        <v/>
      </c>
      <c r="B1949" s="46" t="str">
        <f>IF(顧客!B1947&lt;&gt;"",顧客!B1947,"")</f>
        <v/>
      </c>
      <c r="C1949" s="48" t="str">
        <f>IF(顧客!C1947&lt;&gt;0,顧客!C1947,"")</f>
        <v/>
      </c>
      <c r="D1949" s="47" t="str">
        <f>IF(顧客!E1947&lt;&gt;0,顧客!E1947,"")</f>
        <v/>
      </c>
      <c r="E1949" s="47" t="str">
        <f>IF(顧客!F1947&lt;&gt;0,顧客!F1947,"")</f>
        <v/>
      </c>
      <c r="F1949" s="49" t="str">
        <f>IF(D1949="","",SUMIF(見積D!ナンバーD,$D1949,見積D!見積数D))</f>
        <v/>
      </c>
      <c r="G1949" s="49" t="str">
        <f>IF(D1949="","",SUMIF(実績D!ナンバー13D,$D1949,実績D!見積数13D))</f>
        <v/>
      </c>
      <c r="H1949" s="51" t="str">
        <f t="shared" si="91"/>
        <v/>
      </c>
      <c r="I1949" t="str">
        <f t="shared" si="92"/>
        <v/>
      </c>
    </row>
    <row r="1950" spans="1:9" x14ac:dyDescent="0.45">
      <c r="A1950" s="45" t="str">
        <f t="shared" si="90"/>
        <v/>
      </c>
      <c r="B1950" s="46" t="str">
        <f>IF(顧客!B1948&lt;&gt;"",顧客!B1948,"")</f>
        <v/>
      </c>
      <c r="C1950" s="48" t="str">
        <f>IF(顧客!C1948&lt;&gt;0,顧客!C1948,"")</f>
        <v/>
      </c>
      <c r="D1950" s="47" t="str">
        <f>IF(顧客!E1948&lt;&gt;0,顧客!E1948,"")</f>
        <v/>
      </c>
      <c r="E1950" s="47" t="str">
        <f>IF(顧客!F1948&lt;&gt;0,顧客!F1948,"")</f>
        <v/>
      </c>
      <c r="F1950" s="49" t="str">
        <f>IF(D1950="","",SUMIF(見積D!ナンバーD,$D1950,見積D!見積数D))</f>
        <v/>
      </c>
      <c r="G1950" s="49" t="str">
        <f>IF(D1950="","",SUMIF(実績D!ナンバー13D,$D1950,実績D!見積数13D))</f>
        <v/>
      </c>
      <c r="H1950" s="51" t="str">
        <f t="shared" si="91"/>
        <v/>
      </c>
      <c r="I1950" t="str">
        <f t="shared" si="92"/>
        <v/>
      </c>
    </row>
    <row r="1951" spans="1:9" x14ac:dyDescent="0.45">
      <c r="A1951" s="45" t="str">
        <f t="shared" si="90"/>
        <v/>
      </c>
      <c r="B1951" s="46" t="str">
        <f>IF(顧客!B1949&lt;&gt;"",顧客!B1949,"")</f>
        <v/>
      </c>
      <c r="C1951" s="48" t="str">
        <f>IF(顧客!C1949&lt;&gt;0,顧客!C1949,"")</f>
        <v/>
      </c>
      <c r="D1951" s="47" t="str">
        <f>IF(顧客!E1949&lt;&gt;0,顧客!E1949,"")</f>
        <v/>
      </c>
      <c r="E1951" s="47" t="str">
        <f>IF(顧客!F1949&lt;&gt;0,顧客!F1949,"")</f>
        <v/>
      </c>
      <c r="F1951" s="49" t="str">
        <f>IF(D1951="","",SUMIF(見積D!ナンバーD,$D1951,見積D!見積数D))</f>
        <v/>
      </c>
      <c r="G1951" s="49" t="str">
        <f>IF(D1951="","",SUMIF(実績D!ナンバー13D,$D1951,実績D!見積数13D))</f>
        <v/>
      </c>
      <c r="H1951" s="51" t="str">
        <f t="shared" si="91"/>
        <v/>
      </c>
      <c r="I1951" t="str">
        <f t="shared" si="92"/>
        <v/>
      </c>
    </row>
    <row r="1952" spans="1:9" x14ac:dyDescent="0.45">
      <c r="A1952" s="45" t="str">
        <f t="shared" si="90"/>
        <v/>
      </c>
      <c r="B1952" s="46" t="str">
        <f>IF(顧客!B1950&lt;&gt;"",顧客!B1950,"")</f>
        <v/>
      </c>
      <c r="C1952" s="48" t="str">
        <f>IF(顧客!C1950&lt;&gt;0,顧客!C1950,"")</f>
        <v/>
      </c>
      <c r="D1952" s="47" t="str">
        <f>IF(顧客!E1950&lt;&gt;0,顧客!E1950,"")</f>
        <v/>
      </c>
      <c r="E1952" s="47" t="str">
        <f>IF(顧客!F1950&lt;&gt;0,顧客!F1950,"")</f>
        <v/>
      </c>
      <c r="F1952" s="49" t="str">
        <f>IF(D1952="","",SUMIF(見積D!ナンバーD,$D1952,見積D!見積数D))</f>
        <v/>
      </c>
      <c r="G1952" s="49" t="str">
        <f>IF(D1952="","",SUMIF(実績D!ナンバー13D,$D1952,実績D!見積数13D))</f>
        <v/>
      </c>
      <c r="H1952" s="51" t="str">
        <f t="shared" si="91"/>
        <v/>
      </c>
      <c r="I1952" t="str">
        <f t="shared" si="92"/>
        <v/>
      </c>
    </row>
    <row r="1953" spans="1:9" x14ac:dyDescent="0.45">
      <c r="A1953" s="45" t="str">
        <f t="shared" si="90"/>
        <v/>
      </c>
      <c r="B1953" s="46" t="str">
        <f>IF(顧客!B1951&lt;&gt;"",顧客!B1951,"")</f>
        <v/>
      </c>
      <c r="C1953" s="48" t="str">
        <f>IF(顧客!C1951&lt;&gt;0,顧客!C1951,"")</f>
        <v/>
      </c>
      <c r="D1953" s="47" t="str">
        <f>IF(顧客!E1951&lt;&gt;0,顧客!E1951,"")</f>
        <v/>
      </c>
      <c r="E1953" s="47" t="str">
        <f>IF(顧客!F1951&lt;&gt;0,顧客!F1951,"")</f>
        <v/>
      </c>
      <c r="F1953" s="49" t="str">
        <f>IF(D1953="","",SUMIF(見積D!ナンバーD,$D1953,見積D!見積数D))</f>
        <v/>
      </c>
      <c r="G1953" s="49" t="str">
        <f>IF(D1953="","",SUMIF(実績D!ナンバー13D,$D1953,実績D!見積数13D))</f>
        <v/>
      </c>
      <c r="H1953" s="51" t="str">
        <f t="shared" si="91"/>
        <v/>
      </c>
      <c r="I1953" t="str">
        <f t="shared" si="92"/>
        <v/>
      </c>
    </row>
    <row r="1954" spans="1:9" x14ac:dyDescent="0.45">
      <c r="A1954" s="45" t="str">
        <f t="shared" si="90"/>
        <v/>
      </c>
      <c r="B1954" s="46" t="str">
        <f>IF(顧客!B1952&lt;&gt;"",顧客!B1952,"")</f>
        <v/>
      </c>
      <c r="C1954" s="48" t="str">
        <f>IF(顧客!C1952&lt;&gt;0,顧客!C1952,"")</f>
        <v/>
      </c>
      <c r="D1954" s="47" t="str">
        <f>IF(顧客!E1952&lt;&gt;0,顧客!E1952,"")</f>
        <v/>
      </c>
      <c r="E1954" s="47" t="str">
        <f>IF(顧客!F1952&lt;&gt;0,顧客!F1952,"")</f>
        <v/>
      </c>
      <c r="F1954" s="49" t="str">
        <f>IF(D1954="","",SUMIF(見積D!ナンバーD,$D1954,見積D!見積数D))</f>
        <v/>
      </c>
      <c r="G1954" s="49" t="str">
        <f>IF(D1954="","",SUMIF(実績D!ナンバー13D,$D1954,実績D!見積数13D))</f>
        <v/>
      </c>
      <c r="H1954" s="51" t="str">
        <f t="shared" si="91"/>
        <v/>
      </c>
      <c r="I1954" t="str">
        <f t="shared" si="92"/>
        <v/>
      </c>
    </row>
    <row r="1955" spans="1:9" x14ac:dyDescent="0.45">
      <c r="A1955" s="45" t="str">
        <f t="shared" si="90"/>
        <v/>
      </c>
      <c r="B1955" s="46" t="str">
        <f>IF(顧客!B1953&lt;&gt;"",顧客!B1953,"")</f>
        <v/>
      </c>
      <c r="C1955" s="48" t="str">
        <f>IF(顧客!C1953&lt;&gt;0,顧客!C1953,"")</f>
        <v/>
      </c>
      <c r="D1955" s="47" t="str">
        <f>IF(顧客!E1953&lt;&gt;0,顧客!E1953,"")</f>
        <v/>
      </c>
      <c r="E1955" s="47" t="str">
        <f>IF(顧客!F1953&lt;&gt;0,顧客!F1953,"")</f>
        <v/>
      </c>
      <c r="F1955" s="49" t="str">
        <f>IF(D1955="","",SUMIF(見積D!ナンバーD,$D1955,見積D!見積数D))</f>
        <v/>
      </c>
      <c r="G1955" s="49" t="str">
        <f>IF(D1955="","",SUMIF(実績D!ナンバー13D,$D1955,実績D!見積数13D))</f>
        <v/>
      </c>
      <c r="H1955" s="51" t="str">
        <f t="shared" si="91"/>
        <v/>
      </c>
      <c r="I1955" t="str">
        <f t="shared" si="92"/>
        <v/>
      </c>
    </row>
    <row r="1956" spans="1:9" x14ac:dyDescent="0.45">
      <c r="A1956" s="45" t="str">
        <f t="shared" si="90"/>
        <v/>
      </c>
      <c r="B1956" s="46" t="str">
        <f>IF(顧客!B1954&lt;&gt;"",顧客!B1954,"")</f>
        <v/>
      </c>
      <c r="C1956" s="48" t="str">
        <f>IF(顧客!C1954&lt;&gt;0,顧客!C1954,"")</f>
        <v/>
      </c>
      <c r="D1956" s="47" t="str">
        <f>IF(顧客!E1954&lt;&gt;0,顧客!E1954,"")</f>
        <v/>
      </c>
      <c r="E1956" s="47" t="str">
        <f>IF(顧客!F1954&lt;&gt;0,顧客!F1954,"")</f>
        <v/>
      </c>
      <c r="F1956" s="49" t="str">
        <f>IF(D1956="","",SUMIF(見積D!ナンバーD,$D1956,見積D!見積数D))</f>
        <v/>
      </c>
      <c r="G1956" s="49" t="str">
        <f>IF(D1956="","",SUMIF(実績D!ナンバー13D,$D1956,実績D!見積数13D))</f>
        <v/>
      </c>
      <c r="H1956" s="51" t="str">
        <f t="shared" si="91"/>
        <v/>
      </c>
      <c r="I1956" t="str">
        <f t="shared" si="92"/>
        <v/>
      </c>
    </row>
    <row r="1957" spans="1:9" x14ac:dyDescent="0.45">
      <c r="A1957" s="45" t="str">
        <f t="shared" si="90"/>
        <v/>
      </c>
      <c r="B1957" s="46" t="str">
        <f>IF(顧客!B1955&lt;&gt;"",顧客!B1955,"")</f>
        <v/>
      </c>
      <c r="C1957" s="48" t="str">
        <f>IF(顧客!C1955&lt;&gt;0,顧客!C1955,"")</f>
        <v/>
      </c>
      <c r="D1957" s="47" t="str">
        <f>IF(顧客!E1955&lt;&gt;0,顧客!E1955,"")</f>
        <v/>
      </c>
      <c r="E1957" s="47" t="str">
        <f>IF(顧客!F1955&lt;&gt;0,顧客!F1955,"")</f>
        <v/>
      </c>
      <c r="F1957" s="49" t="str">
        <f>IF(D1957="","",SUMIF(見積D!ナンバーD,$D1957,見積D!見積数D))</f>
        <v/>
      </c>
      <c r="G1957" s="49" t="str">
        <f>IF(D1957="","",SUMIF(実績D!ナンバー13D,$D1957,実績D!見積数13D))</f>
        <v/>
      </c>
      <c r="H1957" s="51" t="str">
        <f t="shared" si="91"/>
        <v/>
      </c>
      <c r="I1957" t="str">
        <f t="shared" si="92"/>
        <v/>
      </c>
    </row>
    <row r="1958" spans="1:9" x14ac:dyDescent="0.45">
      <c r="A1958" s="45" t="str">
        <f t="shared" si="90"/>
        <v/>
      </c>
      <c r="B1958" s="46" t="str">
        <f>IF(顧客!B1956&lt;&gt;"",顧客!B1956,"")</f>
        <v/>
      </c>
      <c r="C1958" s="48" t="str">
        <f>IF(顧客!C1956&lt;&gt;0,顧客!C1956,"")</f>
        <v/>
      </c>
      <c r="D1958" s="47" t="str">
        <f>IF(顧客!E1956&lt;&gt;0,顧客!E1956,"")</f>
        <v/>
      </c>
      <c r="E1958" s="47" t="str">
        <f>IF(顧客!F1956&lt;&gt;0,顧客!F1956,"")</f>
        <v/>
      </c>
      <c r="F1958" s="49" t="str">
        <f>IF(D1958="","",SUMIF(見積D!ナンバーD,$D1958,見積D!見積数D))</f>
        <v/>
      </c>
      <c r="G1958" s="49" t="str">
        <f>IF(D1958="","",SUMIF(実績D!ナンバー13D,$D1958,実績D!見積数13D))</f>
        <v/>
      </c>
      <c r="H1958" s="51" t="str">
        <f t="shared" si="91"/>
        <v/>
      </c>
      <c r="I1958" t="str">
        <f t="shared" si="92"/>
        <v/>
      </c>
    </row>
    <row r="1959" spans="1:9" x14ac:dyDescent="0.45">
      <c r="A1959" s="45" t="str">
        <f t="shared" si="90"/>
        <v/>
      </c>
      <c r="B1959" s="46" t="str">
        <f>IF(顧客!B1957&lt;&gt;"",顧客!B1957,"")</f>
        <v/>
      </c>
      <c r="C1959" s="48" t="str">
        <f>IF(顧客!C1957&lt;&gt;0,顧客!C1957,"")</f>
        <v/>
      </c>
      <c r="D1959" s="47" t="str">
        <f>IF(顧客!E1957&lt;&gt;0,顧客!E1957,"")</f>
        <v/>
      </c>
      <c r="E1959" s="47" t="str">
        <f>IF(顧客!F1957&lt;&gt;0,顧客!F1957,"")</f>
        <v/>
      </c>
      <c r="F1959" s="49" t="str">
        <f>IF(D1959="","",SUMIF(見積D!ナンバーD,$D1959,見積D!見積数D))</f>
        <v/>
      </c>
      <c r="G1959" s="49" t="str">
        <f>IF(D1959="","",SUMIF(実績D!ナンバー13D,$D1959,実績D!見積数13D))</f>
        <v/>
      </c>
      <c r="H1959" s="51" t="str">
        <f t="shared" si="91"/>
        <v/>
      </c>
      <c r="I1959" t="str">
        <f t="shared" si="92"/>
        <v/>
      </c>
    </row>
    <row r="1960" spans="1:9" x14ac:dyDescent="0.45">
      <c r="A1960" s="45" t="str">
        <f t="shared" si="90"/>
        <v/>
      </c>
      <c r="B1960" s="46" t="str">
        <f>IF(顧客!B1958&lt;&gt;"",顧客!B1958,"")</f>
        <v/>
      </c>
      <c r="C1960" s="48" t="str">
        <f>IF(顧客!C1958&lt;&gt;0,顧客!C1958,"")</f>
        <v/>
      </c>
      <c r="D1960" s="47" t="str">
        <f>IF(顧客!E1958&lt;&gt;0,顧客!E1958,"")</f>
        <v/>
      </c>
      <c r="E1960" s="47" t="str">
        <f>IF(顧客!F1958&lt;&gt;0,顧客!F1958,"")</f>
        <v/>
      </c>
      <c r="F1960" s="49" t="str">
        <f>IF(D1960="","",SUMIF(見積D!ナンバーD,$D1960,見積D!見積数D))</f>
        <v/>
      </c>
      <c r="G1960" s="49" t="str">
        <f>IF(D1960="","",SUMIF(実績D!ナンバー13D,$D1960,実績D!見積数13D))</f>
        <v/>
      </c>
      <c r="H1960" s="51" t="str">
        <f t="shared" si="91"/>
        <v/>
      </c>
      <c r="I1960" t="str">
        <f t="shared" si="92"/>
        <v/>
      </c>
    </row>
    <row r="1961" spans="1:9" x14ac:dyDescent="0.45">
      <c r="A1961" s="45" t="str">
        <f t="shared" ref="A1961:A2000" si="93">IF(C1961="","",A1960+1)</f>
        <v/>
      </c>
      <c r="B1961" s="46" t="str">
        <f>IF(顧客!B1959&lt;&gt;"",顧客!B1959,"")</f>
        <v/>
      </c>
      <c r="C1961" s="48" t="str">
        <f>IF(顧客!C1959&lt;&gt;0,顧客!C1959,"")</f>
        <v/>
      </c>
      <c r="D1961" s="47" t="str">
        <f>IF(顧客!E1959&lt;&gt;0,顧客!E1959,"")</f>
        <v/>
      </c>
      <c r="E1961" s="47" t="str">
        <f>IF(顧客!F1959&lt;&gt;0,顧客!F1959,"")</f>
        <v/>
      </c>
      <c r="F1961" s="49" t="str">
        <f>IF(D1961="","",SUMIF(見積D!ナンバーD,$D1961,見積D!見積数D))</f>
        <v/>
      </c>
      <c r="G1961" s="49" t="str">
        <f>IF(D1961="","",SUMIF(実績D!ナンバー13D,$D1961,実績D!見積数13D))</f>
        <v/>
      </c>
      <c r="H1961" s="51" t="str">
        <f t="shared" ref="H1961:H2000" si="94">IF(F1961="","",IF(F1961=0,"c",IF(G1961&gt;0,I1961,"b")))</f>
        <v/>
      </c>
      <c r="I1961" t="str">
        <f t="shared" si="92"/>
        <v/>
      </c>
    </row>
    <row r="1962" spans="1:9" x14ac:dyDescent="0.45">
      <c r="A1962" s="45" t="str">
        <f t="shared" si="93"/>
        <v/>
      </c>
      <c r="B1962" s="46" t="str">
        <f>IF(顧客!B1960&lt;&gt;"",顧客!B1960,"")</f>
        <v/>
      </c>
      <c r="C1962" s="48" t="str">
        <f>IF(顧客!C1960&lt;&gt;0,顧客!C1960,"")</f>
        <v/>
      </c>
      <c r="D1962" s="47" t="str">
        <f>IF(顧客!E1960&lt;&gt;0,顧客!E1960,"")</f>
        <v/>
      </c>
      <c r="E1962" s="47" t="str">
        <f>IF(顧客!F1960&lt;&gt;0,顧客!F1960,"")</f>
        <v/>
      </c>
      <c r="F1962" s="49" t="str">
        <f>IF(D1962="","",SUMIF(見積D!ナンバーD,$D1962,見積D!見積数D))</f>
        <v/>
      </c>
      <c r="G1962" s="49" t="str">
        <f>IF(D1962="","",SUMIF(実績D!ナンバー13D,$D1962,実績D!見積数13D))</f>
        <v/>
      </c>
      <c r="H1962" s="51" t="str">
        <f t="shared" si="94"/>
        <v/>
      </c>
      <c r="I1962" t="str">
        <f t="shared" si="92"/>
        <v/>
      </c>
    </row>
    <row r="1963" spans="1:9" x14ac:dyDescent="0.45">
      <c r="A1963" s="45" t="str">
        <f t="shared" si="93"/>
        <v/>
      </c>
      <c r="B1963" s="46" t="str">
        <f>IF(顧客!B1961&lt;&gt;"",顧客!B1961,"")</f>
        <v/>
      </c>
      <c r="C1963" s="48" t="str">
        <f>IF(顧客!C1961&lt;&gt;0,顧客!C1961,"")</f>
        <v/>
      </c>
      <c r="D1963" s="47" t="str">
        <f>IF(顧客!E1961&lt;&gt;0,顧客!E1961,"")</f>
        <v/>
      </c>
      <c r="E1963" s="47" t="str">
        <f>IF(顧客!F1961&lt;&gt;0,顧客!F1961,"")</f>
        <v/>
      </c>
      <c r="F1963" s="49" t="str">
        <f>IF(D1963="","",SUMIF(見積D!ナンバーD,$D1963,見積D!見積数D))</f>
        <v/>
      </c>
      <c r="G1963" s="49" t="str">
        <f>IF(D1963="","",SUMIF(実績D!ナンバー13D,$D1963,実績D!見積数13D))</f>
        <v/>
      </c>
      <c r="H1963" s="51" t="str">
        <f t="shared" si="94"/>
        <v/>
      </c>
      <c r="I1963" t="str">
        <f t="shared" si="92"/>
        <v/>
      </c>
    </row>
    <row r="1964" spans="1:9" x14ac:dyDescent="0.45">
      <c r="A1964" s="45" t="str">
        <f t="shared" si="93"/>
        <v/>
      </c>
      <c r="B1964" s="46" t="str">
        <f>IF(顧客!B1962&lt;&gt;"",顧客!B1962,"")</f>
        <v/>
      </c>
      <c r="C1964" s="48" t="str">
        <f>IF(顧客!C1962&lt;&gt;0,顧客!C1962,"")</f>
        <v/>
      </c>
      <c r="D1964" s="47" t="str">
        <f>IF(顧客!E1962&lt;&gt;0,顧客!E1962,"")</f>
        <v/>
      </c>
      <c r="E1964" s="47" t="str">
        <f>IF(顧客!F1962&lt;&gt;0,顧客!F1962,"")</f>
        <v/>
      </c>
      <c r="F1964" s="49" t="str">
        <f>IF(D1964="","",SUMIF(見積D!ナンバーD,$D1964,見積D!見積数D))</f>
        <v/>
      </c>
      <c r="G1964" s="49" t="str">
        <f>IF(D1964="","",SUMIF(実績D!ナンバー13D,$D1964,実績D!見積数13D))</f>
        <v/>
      </c>
      <c r="H1964" s="51" t="str">
        <f t="shared" si="94"/>
        <v/>
      </c>
      <c r="I1964" t="str">
        <f t="shared" si="92"/>
        <v/>
      </c>
    </row>
    <row r="1965" spans="1:9" x14ac:dyDescent="0.45">
      <c r="A1965" s="45" t="str">
        <f t="shared" si="93"/>
        <v/>
      </c>
      <c r="B1965" s="46" t="str">
        <f>IF(顧客!B1963&lt;&gt;"",顧客!B1963,"")</f>
        <v/>
      </c>
      <c r="C1965" s="48" t="str">
        <f>IF(顧客!C1963&lt;&gt;0,顧客!C1963,"")</f>
        <v/>
      </c>
      <c r="D1965" s="47" t="str">
        <f>IF(顧客!E1963&lt;&gt;0,顧客!E1963,"")</f>
        <v/>
      </c>
      <c r="E1965" s="47" t="str">
        <f>IF(顧客!F1963&lt;&gt;0,顧客!F1963,"")</f>
        <v/>
      </c>
      <c r="F1965" s="49" t="str">
        <f>IF(D1965="","",SUMIF(見積D!ナンバーD,$D1965,見積D!見積数D))</f>
        <v/>
      </c>
      <c r="G1965" s="49" t="str">
        <f>IF(D1965="","",SUMIF(実績D!ナンバー13D,$D1965,実績D!見積数13D))</f>
        <v/>
      </c>
      <c r="H1965" s="51" t="str">
        <f t="shared" si="94"/>
        <v/>
      </c>
      <c r="I1965" t="str">
        <f t="shared" si="92"/>
        <v/>
      </c>
    </row>
    <row r="1966" spans="1:9" x14ac:dyDescent="0.45">
      <c r="A1966" s="45" t="str">
        <f t="shared" si="93"/>
        <v/>
      </c>
      <c r="B1966" s="46" t="str">
        <f>IF(顧客!B1964&lt;&gt;"",顧客!B1964,"")</f>
        <v/>
      </c>
      <c r="C1966" s="48" t="str">
        <f>IF(顧客!C1964&lt;&gt;0,顧客!C1964,"")</f>
        <v/>
      </c>
      <c r="D1966" s="47" t="str">
        <f>IF(顧客!E1964&lt;&gt;0,顧客!E1964,"")</f>
        <v/>
      </c>
      <c r="E1966" s="47" t="str">
        <f>IF(顧客!F1964&lt;&gt;0,顧客!F1964,"")</f>
        <v/>
      </c>
      <c r="F1966" s="49" t="str">
        <f>IF(D1966="","",SUMIF(見積D!ナンバーD,$D1966,見積D!見積数D))</f>
        <v/>
      </c>
      <c r="G1966" s="49" t="str">
        <f>IF(D1966="","",SUMIF(実績D!ナンバー13D,$D1966,実績D!見積数13D))</f>
        <v/>
      </c>
      <c r="H1966" s="51" t="str">
        <f t="shared" si="94"/>
        <v/>
      </c>
      <c r="I1966" t="str">
        <f t="shared" si="92"/>
        <v/>
      </c>
    </row>
    <row r="1967" spans="1:9" x14ac:dyDescent="0.45">
      <c r="A1967" s="45" t="str">
        <f t="shared" si="93"/>
        <v/>
      </c>
      <c r="B1967" s="46" t="str">
        <f>IF(顧客!B1965&lt;&gt;"",顧客!B1965,"")</f>
        <v/>
      </c>
      <c r="C1967" s="48" t="str">
        <f>IF(顧客!C1965&lt;&gt;0,顧客!C1965,"")</f>
        <v/>
      </c>
      <c r="D1967" s="47" t="str">
        <f>IF(顧客!E1965&lt;&gt;0,顧客!E1965,"")</f>
        <v/>
      </c>
      <c r="E1967" s="47" t="str">
        <f>IF(顧客!F1965&lt;&gt;0,顧客!F1965,"")</f>
        <v/>
      </c>
      <c r="F1967" s="49" t="str">
        <f>IF(D1967="","",SUMIF(見積D!ナンバーD,$D1967,見積D!見積数D))</f>
        <v/>
      </c>
      <c r="G1967" s="49" t="str">
        <f>IF(D1967="","",SUMIF(実績D!ナンバー13D,$D1967,実績D!見積数13D))</f>
        <v/>
      </c>
      <c r="H1967" s="51" t="str">
        <f t="shared" si="94"/>
        <v/>
      </c>
      <c r="I1967" t="str">
        <f t="shared" si="92"/>
        <v/>
      </c>
    </row>
    <row r="1968" spans="1:9" x14ac:dyDescent="0.45">
      <c r="A1968" s="45" t="str">
        <f t="shared" si="93"/>
        <v/>
      </c>
      <c r="B1968" s="46" t="str">
        <f>IF(顧客!B1966&lt;&gt;"",顧客!B1966,"")</f>
        <v/>
      </c>
      <c r="C1968" s="48" t="str">
        <f>IF(顧客!C1966&lt;&gt;0,顧客!C1966,"")</f>
        <v/>
      </c>
      <c r="D1968" s="47" t="str">
        <f>IF(顧客!E1966&lt;&gt;0,顧客!E1966,"")</f>
        <v/>
      </c>
      <c r="E1968" s="47" t="str">
        <f>IF(顧客!F1966&lt;&gt;0,顧客!F1966,"")</f>
        <v/>
      </c>
      <c r="F1968" s="49" t="str">
        <f>IF(D1968="","",SUMIF(見積D!ナンバーD,$D1968,見積D!見積数D))</f>
        <v/>
      </c>
      <c r="G1968" s="49" t="str">
        <f>IF(D1968="","",SUMIF(実績D!ナンバー13D,$D1968,実績D!見積数13D))</f>
        <v/>
      </c>
      <c r="H1968" s="51" t="str">
        <f t="shared" si="94"/>
        <v/>
      </c>
      <c r="I1968" t="str">
        <f t="shared" si="92"/>
        <v/>
      </c>
    </row>
    <row r="1969" spans="1:9" x14ac:dyDescent="0.45">
      <c r="A1969" s="45" t="str">
        <f t="shared" si="93"/>
        <v/>
      </c>
      <c r="B1969" s="46" t="str">
        <f>IF(顧客!B1967&lt;&gt;"",顧客!B1967,"")</f>
        <v/>
      </c>
      <c r="C1969" s="48" t="str">
        <f>IF(顧客!C1967&lt;&gt;0,顧客!C1967,"")</f>
        <v/>
      </c>
      <c r="D1969" s="47" t="str">
        <f>IF(顧客!E1967&lt;&gt;0,顧客!E1967,"")</f>
        <v/>
      </c>
      <c r="E1969" s="47" t="str">
        <f>IF(顧客!F1967&lt;&gt;0,顧客!F1967,"")</f>
        <v/>
      </c>
      <c r="F1969" s="49" t="str">
        <f>IF(D1969="","",SUMIF(見積D!ナンバーD,$D1969,見積D!見積数D))</f>
        <v/>
      </c>
      <c r="G1969" s="49" t="str">
        <f>IF(D1969="","",SUMIF(実績D!ナンバー13D,$D1969,実績D!見積数13D))</f>
        <v/>
      </c>
      <c r="H1969" s="51" t="str">
        <f t="shared" si="94"/>
        <v/>
      </c>
      <c r="I1969" t="str">
        <f t="shared" si="92"/>
        <v/>
      </c>
    </row>
    <row r="1970" spans="1:9" x14ac:dyDescent="0.45">
      <c r="A1970" s="45" t="str">
        <f t="shared" si="93"/>
        <v/>
      </c>
      <c r="B1970" s="46" t="str">
        <f>IF(顧客!B1968&lt;&gt;"",顧客!B1968,"")</f>
        <v/>
      </c>
      <c r="C1970" s="48" t="str">
        <f>IF(顧客!C1968&lt;&gt;0,顧客!C1968,"")</f>
        <v/>
      </c>
      <c r="D1970" s="47" t="str">
        <f>IF(顧客!E1968&lt;&gt;0,顧客!E1968,"")</f>
        <v/>
      </c>
      <c r="E1970" s="47" t="str">
        <f>IF(顧客!F1968&lt;&gt;0,顧客!F1968,"")</f>
        <v/>
      </c>
      <c r="F1970" s="49" t="str">
        <f>IF(D1970="","",SUMIF(見積D!ナンバーD,$D1970,見積D!見積数D))</f>
        <v/>
      </c>
      <c r="G1970" s="49" t="str">
        <f>IF(D1970="","",SUMIF(実績D!ナンバー13D,$D1970,実績D!見積数13D))</f>
        <v/>
      </c>
      <c r="H1970" s="51" t="str">
        <f t="shared" si="94"/>
        <v/>
      </c>
      <c r="I1970" t="str">
        <f t="shared" si="92"/>
        <v/>
      </c>
    </row>
    <row r="1971" spans="1:9" x14ac:dyDescent="0.45">
      <c r="A1971" s="45" t="str">
        <f t="shared" si="93"/>
        <v/>
      </c>
      <c r="B1971" s="46" t="str">
        <f>IF(顧客!B1969&lt;&gt;"",顧客!B1969,"")</f>
        <v/>
      </c>
      <c r="C1971" s="48" t="str">
        <f>IF(顧客!C1969&lt;&gt;0,顧客!C1969,"")</f>
        <v/>
      </c>
      <c r="D1971" s="47" t="str">
        <f>IF(顧客!E1969&lt;&gt;0,顧客!E1969,"")</f>
        <v/>
      </c>
      <c r="E1971" s="47" t="str">
        <f>IF(顧客!F1969&lt;&gt;0,顧客!F1969,"")</f>
        <v/>
      </c>
      <c r="F1971" s="49" t="str">
        <f>IF(D1971="","",SUMIF(見積D!ナンバーD,$D1971,見積D!見積数D))</f>
        <v/>
      </c>
      <c r="G1971" s="49" t="str">
        <f>IF(D1971="","",SUMIF(実績D!ナンバー13D,$D1971,実績D!見積数13D))</f>
        <v/>
      </c>
      <c r="H1971" s="51" t="str">
        <f t="shared" si="94"/>
        <v/>
      </c>
      <c r="I1971" t="str">
        <f t="shared" si="92"/>
        <v/>
      </c>
    </row>
    <row r="1972" spans="1:9" x14ac:dyDescent="0.45">
      <c r="A1972" s="45" t="str">
        <f t="shared" si="93"/>
        <v/>
      </c>
      <c r="B1972" s="46" t="str">
        <f>IF(顧客!B1970&lt;&gt;"",顧客!B1970,"")</f>
        <v/>
      </c>
      <c r="C1972" s="48" t="str">
        <f>IF(顧客!C1970&lt;&gt;0,顧客!C1970,"")</f>
        <v/>
      </c>
      <c r="D1972" s="47" t="str">
        <f>IF(顧客!E1970&lt;&gt;0,顧客!E1970,"")</f>
        <v/>
      </c>
      <c r="E1972" s="47" t="str">
        <f>IF(顧客!F1970&lt;&gt;0,顧客!F1970,"")</f>
        <v/>
      </c>
      <c r="F1972" s="49" t="str">
        <f>IF(D1972="","",SUMIF(見積D!ナンバーD,$D1972,見積D!見積数D))</f>
        <v/>
      </c>
      <c r="G1972" s="49" t="str">
        <f>IF(D1972="","",SUMIF(実績D!ナンバー13D,$D1972,実績D!見積数13D))</f>
        <v/>
      </c>
      <c r="H1972" s="51" t="str">
        <f t="shared" si="94"/>
        <v/>
      </c>
      <c r="I1972" t="str">
        <f t="shared" si="92"/>
        <v/>
      </c>
    </row>
    <row r="1973" spans="1:9" x14ac:dyDescent="0.45">
      <c r="A1973" s="45" t="str">
        <f t="shared" si="93"/>
        <v/>
      </c>
      <c r="B1973" s="46" t="str">
        <f>IF(顧客!B1971&lt;&gt;"",顧客!B1971,"")</f>
        <v/>
      </c>
      <c r="C1973" s="48" t="str">
        <f>IF(顧客!C1971&lt;&gt;0,顧客!C1971,"")</f>
        <v/>
      </c>
      <c r="D1973" s="47" t="str">
        <f>IF(顧客!E1971&lt;&gt;0,顧客!E1971,"")</f>
        <v/>
      </c>
      <c r="E1973" s="47" t="str">
        <f>IF(顧客!F1971&lt;&gt;0,顧客!F1971,"")</f>
        <v/>
      </c>
      <c r="F1973" s="49" t="str">
        <f>IF(D1973="","",SUMIF(見積D!ナンバーD,$D1973,見積D!見積数D))</f>
        <v/>
      </c>
      <c r="G1973" s="49" t="str">
        <f>IF(D1973="","",SUMIF(実績D!ナンバー13D,$D1973,実績D!見積数13D))</f>
        <v/>
      </c>
      <c r="H1973" s="51" t="str">
        <f t="shared" si="94"/>
        <v/>
      </c>
      <c r="I1973" t="str">
        <f t="shared" si="92"/>
        <v/>
      </c>
    </row>
    <row r="1974" spans="1:9" x14ac:dyDescent="0.45">
      <c r="A1974" s="45" t="str">
        <f t="shared" si="93"/>
        <v/>
      </c>
      <c r="B1974" s="46" t="str">
        <f>IF(顧客!B1972&lt;&gt;"",顧客!B1972,"")</f>
        <v/>
      </c>
      <c r="C1974" s="48" t="str">
        <f>IF(顧客!C1972&lt;&gt;0,顧客!C1972,"")</f>
        <v/>
      </c>
      <c r="D1974" s="47" t="str">
        <f>IF(顧客!E1972&lt;&gt;0,顧客!E1972,"")</f>
        <v/>
      </c>
      <c r="E1974" s="47" t="str">
        <f>IF(顧客!F1972&lt;&gt;0,顧客!F1972,"")</f>
        <v/>
      </c>
      <c r="F1974" s="49" t="str">
        <f>IF(D1974="","",SUMIF(見積D!ナンバーD,$D1974,見積D!見積数D))</f>
        <v/>
      </c>
      <c r="G1974" s="49" t="str">
        <f>IF(D1974="","",SUMIF(実績D!ナンバー13D,$D1974,実績D!見積数13D))</f>
        <v/>
      </c>
      <c r="H1974" s="51" t="str">
        <f t="shared" si="94"/>
        <v/>
      </c>
      <c r="I1974" t="str">
        <f t="shared" si="92"/>
        <v/>
      </c>
    </row>
    <row r="1975" spans="1:9" x14ac:dyDescent="0.45">
      <c r="A1975" s="45" t="str">
        <f t="shared" si="93"/>
        <v/>
      </c>
      <c r="B1975" s="46" t="str">
        <f>IF(顧客!B1973&lt;&gt;"",顧客!B1973,"")</f>
        <v/>
      </c>
      <c r="C1975" s="48" t="str">
        <f>IF(顧客!C1973&lt;&gt;0,顧客!C1973,"")</f>
        <v/>
      </c>
      <c r="D1975" s="47" t="str">
        <f>IF(顧客!E1973&lt;&gt;0,顧客!E1973,"")</f>
        <v/>
      </c>
      <c r="E1975" s="47" t="str">
        <f>IF(顧客!F1973&lt;&gt;0,顧客!F1973,"")</f>
        <v/>
      </c>
      <c r="F1975" s="49" t="str">
        <f>IF(D1975="","",SUMIF(見積D!ナンバーD,$D1975,見積D!見積数D))</f>
        <v/>
      </c>
      <c r="G1975" s="49" t="str">
        <f>IF(D1975="","",SUMIF(実績D!ナンバー13D,$D1975,実績D!見積数13D))</f>
        <v/>
      </c>
      <c r="H1975" s="51" t="str">
        <f t="shared" si="94"/>
        <v/>
      </c>
      <c r="I1975" t="str">
        <f t="shared" si="92"/>
        <v/>
      </c>
    </row>
    <row r="1976" spans="1:9" x14ac:dyDescent="0.45">
      <c r="A1976" s="45" t="str">
        <f t="shared" si="93"/>
        <v/>
      </c>
      <c r="B1976" s="46" t="str">
        <f>IF(顧客!B1974&lt;&gt;"",顧客!B1974,"")</f>
        <v/>
      </c>
      <c r="C1976" s="48" t="str">
        <f>IF(顧客!C1974&lt;&gt;0,顧客!C1974,"")</f>
        <v/>
      </c>
      <c r="D1976" s="47" t="str">
        <f>IF(顧客!E1974&lt;&gt;0,顧客!E1974,"")</f>
        <v/>
      </c>
      <c r="E1976" s="47" t="str">
        <f>IF(顧客!F1974&lt;&gt;0,顧客!F1974,"")</f>
        <v/>
      </c>
      <c r="F1976" s="49" t="str">
        <f>IF(D1976="","",SUMIF(見積D!ナンバーD,$D1976,見積D!見積数D))</f>
        <v/>
      </c>
      <c r="G1976" s="49" t="str">
        <f>IF(D1976="","",SUMIF(実績D!ナンバー13D,$D1976,実績D!見積数13D))</f>
        <v/>
      </c>
      <c r="H1976" s="51" t="str">
        <f t="shared" si="94"/>
        <v/>
      </c>
      <c r="I1976" t="str">
        <f t="shared" si="92"/>
        <v/>
      </c>
    </row>
    <row r="1977" spans="1:9" x14ac:dyDescent="0.45">
      <c r="A1977" s="45" t="str">
        <f t="shared" si="93"/>
        <v/>
      </c>
      <c r="B1977" s="46" t="str">
        <f>IF(顧客!B1975&lt;&gt;"",顧客!B1975,"")</f>
        <v/>
      </c>
      <c r="C1977" s="48" t="str">
        <f>IF(顧客!C1975&lt;&gt;0,顧客!C1975,"")</f>
        <v/>
      </c>
      <c r="D1977" s="47" t="str">
        <f>IF(顧客!E1975&lt;&gt;0,顧客!E1975,"")</f>
        <v/>
      </c>
      <c r="E1977" s="47" t="str">
        <f>IF(顧客!F1975&lt;&gt;0,顧客!F1975,"")</f>
        <v/>
      </c>
      <c r="F1977" s="49" t="str">
        <f>IF(D1977="","",SUMIF(見積D!ナンバーD,$D1977,見積D!見積数D))</f>
        <v/>
      </c>
      <c r="G1977" s="49" t="str">
        <f>IF(D1977="","",SUMIF(実績D!ナンバー13D,$D1977,実績D!見積数13D))</f>
        <v/>
      </c>
      <c r="H1977" s="51" t="str">
        <f t="shared" si="94"/>
        <v/>
      </c>
      <c r="I1977" t="str">
        <f t="shared" si="92"/>
        <v/>
      </c>
    </row>
    <row r="1978" spans="1:9" x14ac:dyDescent="0.45">
      <c r="A1978" s="45" t="str">
        <f t="shared" si="93"/>
        <v/>
      </c>
      <c r="B1978" s="46" t="str">
        <f>IF(顧客!B1976&lt;&gt;"",顧客!B1976,"")</f>
        <v/>
      </c>
      <c r="C1978" s="48" t="str">
        <f>IF(顧客!C1976&lt;&gt;0,顧客!C1976,"")</f>
        <v/>
      </c>
      <c r="D1978" s="47" t="str">
        <f>IF(顧客!E1976&lt;&gt;0,顧客!E1976,"")</f>
        <v/>
      </c>
      <c r="E1978" s="47" t="str">
        <f>IF(顧客!F1976&lt;&gt;0,顧客!F1976,"")</f>
        <v/>
      </c>
      <c r="F1978" s="49" t="str">
        <f>IF(D1978="","",SUMIF(見積D!ナンバーD,$D1978,見積D!見積数D))</f>
        <v/>
      </c>
      <c r="G1978" s="49" t="str">
        <f>IF(D1978="","",SUMIF(実績D!ナンバー13D,$D1978,実績D!見積数13D))</f>
        <v/>
      </c>
      <c r="H1978" s="51" t="str">
        <f t="shared" si="94"/>
        <v/>
      </c>
      <c r="I1978" t="str">
        <f t="shared" si="92"/>
        <v/>
      </c>
    </row>
    <row r="1979" spans="1:9" x14ac:dyDescent="0.45">
      <c r="A1979" s="45" t="str">
        <f t="shared" si="93"/>
        <v/>
      </c>
      <c r="B1979" s="46" t="str">
        <f>IF(顧客!B1977&lt;&gt;"",顧客!B1977,"")</f>
        <v/>
      </c>
      <c r="C1979" s="48" t="str">
        <f>IF(顧客!C1977&lt;&gt;0,顧客!C1977,"")</f>
        <v/>
      </c>
      <c r="D1979" s="47" t="str">
        <f>IF(顧客!E1977&lt;&gt;0,顧客!E1977,"")</f>
        <v/>
      </c>
      <c r="E1979" s="47" t="str">
        <f>IF(顧客!F1977&lt;&gt;0,顧客!F1977,"")</f>
        <v/>
      </c>
      <c r="F1979" s="49" t="str">
        <f>IF(D1979="","",SUMIF(見積D!ナンバーD,$D1979,見積D!見積数D))</f>
        <v/>
      </c>
      <c r="G1979" s="49" t="str">
        <f>IF(D1979="","",SUMIF(実績D!ナンバー13D,$D1979,実績D!見積数13D))</f>
        <v/>
      </c>
      <c r="H1979" s="51" t="str">
        <f t="shared" si="94"/>
        <v/>
      </c>
      <c r="I1979" t="str">
        <f t="shared" si="92"/>
        <v/>
      </c>
    </row>
    <row r="1980" spans="1:9" x14ac:dyDescent="0.45">
      <c r="A1980" s="45" t="str">
        <f t="shared" si="93"/>
        <v/>
      </c>
      <c r="B1980" s="46" t="str">
        <f>IF(顧客!B1978&lt;&gt;"",顧客!B1978,"")</f>
        <v/>
      </c>
      <c r="C1980" s="48" t="str">
        <f>IF(顧客!C1978&lt;&gt;0,顧客!C1978,"")</f>
        <v/>
      </c>
      <c r="D1980" s="47" t="str">
        <f>IF(顧客!E1978&lt;&gt;0,顧客!E1978,"")</f>
        <v/>
      </c>
      <c r="E1980" s="47" t="str">
        <f>IF(顧客!F1978&lt;&gt;0,顧客!F1978,"")</f>
        <v/>
      </c>
      <c r="F1980" s="49" t="str">
        <f>IF(D1980="","",SUMIF(見積D!ナンバーD,$D1980,見積D!見積数D))</f>
        <v/>
      </c>
      <c r="G1980" s="49" t="str">
        <f>IF(D1980="","",SUMIF(実績D!ナンバー13D,$D1980,実績D!見積数13D))</f>
        <v/>
      </c>
      <c r="H1980" s="51" t="str">
        <f t="shared" si="94"/>
        <v/>
      </c>
      <c r="I1980" t="str">
        <f t="shared" si="92"/>
        <v/>
      </c>
    </row>
    <row r="1981" spans="1:9" x14ac:dyDescent="0.45">
      <c r="A1981" s="45" t="str">
        <f t="shared" si="93"/>
        <v/>
      </c>
      <c r="B1981" s="46" t="str">
        <f>IF(顧客!B1979&lt;&gt;"",顧客!B1979,"")</f>
        <v/>
      </c>
      <c r="C1981" s="48" t="str">
        <f>IF(顧客!C1979&lt;&gt;0,顧客!C1979,"")</f>
        <v/>
      </c>
      <c r="D1981" s="47" t="str">
        <f>IF(顧客!E1979&lt;&gt;0,顧客!E1979,"")</f>
        <v/>
      </c>
      <c r="E1981" s="47" t="str">
        <f>IF(顧客!F1979&lt;&gt;0,顧客!F1979,"")</f>
        <v/>
      </c>
      <c r="F1981" s="49" t="str">
        <f>IF(D1981="","",SUMIF(見積D!ナンバーD,$D1981,見積D!見積数D))</f>
        <v/>
      </c>
      <c r="G1981" s="49" t="str">
        <f>IF(D1981="","",SUMIF(実績D!ナンバー13D,$D1981,実績D!見積数13D))</f>
        <v/>
      </c>
      <c r="H1981" s="51" t="str">
        <f t="shared" si="94"/>
        <v/>
      </c>
      <c r="I1981" t="str">
        <f t="shared" si="92"/>
        <v/>
      </c>
    </row>
    <row r="1982" spans="1:9" x14ac:dyDescent="0.45">
      <c r="A1982" s="45" t="str">
        <f t="shared" si="93"/>
        <v/>
      </c>
      <c r="B1982" s="46" t="str">
        <f>IF(顧客!B1980&lt;&gt;"",顧客!B1980,"")</f>
        <v/>
      </c>
      <c r="C1982" s="48" t="str">
        <f>IF(顧客!C1980&lt;&gt;0,顧客!C1980,"")</f>
        <v/>
      </c>
      <c r="D1982" s="47" t="str">
        <f>IF(顧客!E1980&lt;&gt;0,顧客!E1980,"")</f>
        <v/>
      </c>
      <c r="E1982" s="47" t="str">
        <f>IF(顧客!F1980&lt;&gt;0,顧客!F1980,"")</f>
        <v/>
      </c>
      <c r="F1982" s="49" t="str">
        <f>IF(D1982="","",SUMIF(見積D!ナンバーD,$D1982,見積D!見積数D))</f>
        <v/>
      </c>
      <c r="G1982" s="49" t="str">
        <f>IF(D1982="","",SUMIF(実績D!ナンバー13D,$D1982,実績D!見積数13D))</f>
        <v/>
      </c>
      <c r="H1982" s="51" t="str">
        <f t="shared" si="94"/>
        <v/>
      </c>
      <c r="I1982" t="str">
        <f t="shared" si="92"/>
        <v/>
      </c>
    </row>
    <row r="1983" spans="1:9" x14ac:dyDescent="0.45">
      <c r="A1983" s="45" t="str">
        <f t="shared" si="93"/>
        <v/>
      </c>
      <c r="B1983" s="46" t="str">
        <f>IF(顧客!B1981&lt;&gt;"",顧客!B1981,"")</f>
        <v/>
      </c>
      <c r="C1983" s="48" t="str">
        <f>IF(顧客!C1981&lt;&gt;0,顧客!C1981,"")</f>
        <v/>
      </c>
      <c r="D1983" s="47" t="str">
        <f>IF(顧客!E1981&lt;&gt;0,顧客!E1981,"")</f>
        <v/>
      </c>
      <c r="E1983" s="47" t="str">
        <f>IF(顧客!F1981&lt;&gt;0,顧客!F1981,"")</f>
        <v/>
      </c>
      <c r="F1983" s="49" t="str">
        <f>IF(D1983="","",SUMIF(見積D!ナンバーD,$D1983,見積D!見積数D))</f>
        <v/>
      </c>
      <c r="G1983" s="49" t="str">
        <f>IF(D1983="","",SUMIF(実績D!ナンバー13D,$D1983,実績D!見積数13D))</f>
        <v/>
      </c>
      <c r="H1983" s="51" t="str">
        <f t="shared" si="94"/>
        <v/>
      </c>
      <c r="I1983" t="str">
        <f t="shared" si="92"/>
        <v/>
      </c>
    </row>
    <row r="1984" spans="1:9" x14ac:dyDescent="0.45">
      <c r="A1984" s="45" t="str">
        <f t="shared" si="93"/>
        <v/>
      </c>
      <c r="B1984" s="46" t="str">
        <f>IF(顧客!B1982&lt;&gt;"",顧客!B1982,"")</f>
        <v/>
      </c>
      <c r="C1984" s="48" t="str">
        <f>IF(顧客!C1982&lt;&gt;0,顧客!C1982,"")</f>
        <v/>
      </c>
      <c r="D1984" s="47" t="str">
        <f>IF(顧客!E1982&lt;&gt;0,顧客!E1982,"")</f>
        <v/>
      </c>
      <c r="E1984" s="47" t="str">
        <f>IF(顧客!F1982&lt;&gt;0,顧客!F1982,"")</f>
        <v/>
      </c>
      <c r="F1984" s="49" t="str">
        <f>IF(D1984="","",SUMIF(見積D!ナンバーD,$D1984,見積D!見積数D))</f>
        <v/>
      </c>
      <c r="G1984" s="49" t="str">
        <f>IF(D1984="","",SUMIF(実績D!ナンバー13D,$D1984,実績D!見積数13D))</f>
        <v/>
      </c>
      <c r="H1984" s="51" t="str">
        <f t="shared" si="94"/>
        <v/>
      </c>
      <c r="I1984" t="str">
        <f t="shared" si="92"/>
        <v/>
      </c>
    </row>
    <row r="1985" spans="1:9" x14ac:dyDescent="0.45">
      <c r="A1985" s="45" t="str">
        <f t="shared" si="93"/>
        <v/>
      </c>
      <c r="B1985" s="46" t="str">
        <f>IF(顧客!B1983&lt;&gt;"",顧客!B1983,"")</f>
        <v/>
      </c>
      <c r="C1985" s="48" t="str">
        <f>IF(顧客!C1983&lt;&gt;0,顧客!C1983,"")</f>
        <v/>
      </c>
      <c r="D1985" s="47" t="str">
        <f>IF(顧客!E1983&lt;&gt;0,顧客!E1983,"")</f>
        <v/>
      </c>
      <c r="E1985" s="47" t="str">
        <f>IF(顧客!F1983&lt;&gt;0,顧客!F1983,"")</f>
        <v/>
      </c>
      <c r="F1985" s="49" t="str">
        <f>IF(D1985="","",SUMIF(見積D!ナンバーD,$D1985,見積D!見積数D))</f>
        <v/>
      </c>
      <c r="G1985" s="49" t="str">
        <f>IF(D1985="","",SUMIF(実績D!ナンバー13D,$D1985,実績D!見積数13D))</f>
        <v/>
      </c>
      <c r="H1985" s="51" t="str">
        <f t="shared" si="94"/>
        <v/>
      </c>
      <c r="I1985" t="str">
        <f t="shared" si="92"/>
        <v/>
      </c>
    </row>
    <row r="1986" spans="1:9" x14ac:dyDescent="0.45">
      <c r="A1986" s="45" t="str">
        <f t="shared" si="93"/>
        <v/>
      </c>
      <c r="B1986" s="46" t="str">
        <f>IF(顧客!B1984&lt;&gt;"",顧客!B1984,"")</f>
        <v/>
      </c>
      <c r="C1986" s="48" t="str">
        <f>IF(顧客!C1984&lt;&gt;0,顧客!C1984,"")</f>
        <v/>
      </c>
      <c r="D1986" s="47" t="str">
        <f>IF(顧客!E1984&lt;&gt;0,顧客!E1984,"")</f>
        <v/>
      </c>
      <c r="E1986" s="47" t="str">
        <f>IF(顧客!F1984&lt;&gt;0,顧客!F1984,"")</f>
        <v/>
      </c>
      <c r="F1986" s="49" t="str">
        <f>IF(D1986="","",SUMIF(見積D!ナンバーD,$D1986,見積D!見積数D))</f>
        <v/>
      </c>
      <c r="G1986" s="49" t="str">
        <f>IF(D1986="","",SUMIF(実績D!ナンバー13D,$D1986,実績D!見積数13D))</f>
        <v/>
      </c>
      <c r="H1986" s="51" t="str">
        <f t="shared" si="94"/>
        <v/>
      </c>
      <c r="I1986" t="str">
        <f t="shared" si="92"/>
        <v/>
      </c>
    </row>
    <row r="1987" spans="1:9" x14ac:dyDescent="0.45">
      <c r="A1987" s="45" t="str">
        <f t="shared" si="93"/>
        <v/>
      </c>
      <c r="B1987" s="46" t="str">
        <f>IF(顧客!B1985&lt;&gt;"",顧客!B1985,"")</f>
        <v/>
      </c>
      <c r="C1987" s="48" t="str">
        <f>IF(顧客!C1985&lt;&gt;0,顧客!C1985,"")</f>
        <v/>
      </c>
      <c r="D1987" s="47" t="str">
        <f>IF(顧客!E1985&lt;&gt;0,顧客!E1985,"")</f>
        <v/>
      </c>
      <c r="E1987" s="47" t="str">
        <f>IF(顧客!F1985&lt;&gt;0,顧客!F1985,"")</f>
        <v/>
      </c>
      <c r="F1987" s="49" t="str">
        <f>IF(D1987="","",SUMIF(見積D!ナンバーD,$D1987,見積D!見積数D))</f>
        <v/>
      </c>
      <c r="G1987" s="49" t="str">
        <f>IF(D1987="","",SUMIF(実績D!ナンバー13D,$D1987,実績D!見積数13D))</f>
        <v/>
      </c>
      <c r="H1987" s="51" t="str">
        <f t="shared" si="94"/>
        <v/>
      </c>
      <c r="I1987" t="str">
        <f t="shared" si="92"/>
        <v/>
      </c>
    </row>
    <row r="1988" spans="1:9" x14ac:dyDescent="0.45">
      <c r="A1988" s="45" t="str">
        <f t="shared" si="93"/>
        <v/>
      </c>
      <c r="B1988" s="46" t="str">
        <f>IF(顧客!B1986&lt;&gt;"",顧客!B1986,"")</f>
        <v/>
      </c>
      <c r="C1988" s="48" t="str">
        <f>IF(顧客!C1986&lt;&gt;0,顧客!C1986,"")</f>
        <v/>
      </c>
      <c r="D1988" s="47" t="str">
        <f>IF(顧客!E1986&lt;&gt;0,顧客!E1986,"")</f>
        <v/>
      </c>
      <c r="E1988" s="47" t="str">
        <f>IF(顧客!F1986&lt;&gt;0,顧客!F1986,"")</f>
        <v/>
      </c>
      <c r="F1988" s="49" t="str">
        <f>IF(D1988="","",SUMIF(見積D!ナンバーD,$D1988,見積D!見積数D))</f>
        <v/>
      </c>
      <c r="G1988" s="49" t="str">
        <f>IF(D1988="","",SUMIF(実績D!ナンバー13D,$D1988,実績D!見積数13D))</f>
        <v/>
      </c>
      <c r="H1988" s="51" t="str">
        <f t="shared" si="94"/>
        <v/>
      </c>
      <c r="I1988" t="str">
        <f t="shared" si="92"/>
        <v/>
      </c>
    </row>
    <row r="1989" spans="1:9" x14ac:dyDescent="0.45">
      <c r="A1989" s="45" t="str">
        <f t="shared" si="93"/>
        <v/>
      </c>
      <c r="B1989" s="46" t="str">
        <f>IF(顧客!B1987&lt;&gt;"",顧客!B1987,"")</f>
        <v/>
      </c>
      <c r="C1989" s="48" t="str">
        <f>IF(顧客!C1987&lt;&gt;0,顧客!C1987,"")</f>
        <v/>
      </c>
      <c r="D1989" s="47" t="str">
        <f>IF(顧客!E1987&lt;&gt;0,顧客!E1987,"")</f>
        <v/>
      </c>
      <c r="E1989" s="47" t="str">
        <f>IF(顧客!F1987&lt;&gt;0,顧客!F1987,"")</f>
        <v/>
      </c>
      <c r="F1989" s="49" t="str">
        <f>IF(D1989="","",SUMIF(見積D!ナンバーD,$D1989,見積D!見積数D))</f>
        <v/>
      </c>
      <c r="G1989" s="49" t="str">
        <f>IF(D1989="","",SUMIF(実績D!ナンバー13D,$D1989,実績D!見積数13D))</f>
        <v/>
      </c>
      <c r="H1989" s="51" t="str">
        <f t="shared" si="94"/>
        <v/>
      </c>
      <c r="I1989" t="str">
        <f t="shared" ref="I1989:I2000" si="95">IF(G1989="","",IF(G1989&gt;=12,"sa",IF(G1989&gt;=6,"aa",IF(G1989&gt;=2,"ba",IF(G1989=1,"ca","")))))</f>
        <v/>
      </c>
    </row>
    <row r="1990" spans="1:9" x14ac:dyDescent="0.45">
      <c r="A1990" s="45" t="str">
        <f t="shared" si="93"/>
        <v/>
      </c>
      <c r="B1990" s="46" t="str">
        <f>IF(顧客!B1988&lt;&gt;"",顧客!B1988,"")</f>
        <v/>
      </c>
      <c r="C1990" s="48" t="str">
        <f>IF(顧客!C1988&lt;&gt;0,顧客!C1988,"")</f>
        <v/>
      </c>
      <c r="D1990" s="47" t="str">
        <f>IF(顧客!E1988&lt;&gt;0,顧客!E1988,"")</f>
        <v/>
      </c>
      <c r="E1990" s="47" t="str">
        <f>IF(顧客!F1988&lt;&gt;0,顧客!F1988,"")</f>
        <v/>
      </c>
      <c r="F1990" s="49" t="str">
        <f>IF(D1990="","",SUMIF(見積D!ナンバーD,$D1990,見積D!見積数D))</f>
        <v/>
      </c>
      <c r="G1990" s="49" t="str">
        <f>IF(D1990="","",SUMIF(実績D!ナンバー13D,$D1990,実績D!見積数13D))</f>
        <v/>
      </c>
      <c r="H1990" s="51" t="str">
        <f t="shared" si="94"/>
        <v/>
      </c>
      <c r="I1990" t="str">
        <f t="shared" si="95"/>
        <v/>
      </c>
    </row>
    <row r="1991" spans="1:9" x14ac:dyDescent="0.45">
      <c r="A1991" s="45" t="str">
        <f t="shared" si="93"/>
        <v/>
      </c>
      <c r="B1991" s="46" t="str">
        <f>IF(顧客!B1989&lt;&gt;"",顧客!B1989,"")</f>
        <v/>
      </c>
      <c r="C1991" s="48" t="str">
        <f>IF(顧客!C1989&lt;&gt;0,顧客!C1989,"")</f>
        <v/>
      </c>
      <c r="D1991" s="47" t="str">
        <f>IF(顧客!E1989&lt;&gt;0,顧客!E1989,"")</f>
        <v/>
      </c>
      <c r="E1991" s="47" t="str">
        <f>IF(顧客!F1989&lt;&gt;0,顧客!F1989,"")</f>
        <v/>
      </c>
      <c r="F1991" s="49" t="str">
        <f>IF(D1991="","",SUMIF(見積D!ナンバーD,$D1991,見積D!見積数D))</f>
        <v/>
      </c>
      <c r="G1991" s="49" t="str">
        <f>IF(D1991="","",SUMIF(実績D!ナンバー13D,$D1991,実績D!見積数13D))</f>
        <v/>
      </c>
      <c r="H1991" s="51" t="str">
        <f t="shared" si="94"/>
        <v/>
      </c>
      <c r="I1991" t="str">
        <f t="shared" si="95"/>
        <v/>
      </c>
    </row>
    <row r="1992" spans="1:9" x14ac:dyDescent="0.45">
      <c r="A1992" s="45" t="str">
        <f t="shared" si="93"/>
        <v/>
      </c>
      <c r="B1992" s="46" t="str">
        <f>IF(顧客!B1990&lt;&gt;"",顧客!B1990,"")</f>
        <v/>
      </c>
      <c r="C1992" s="48" t="str">
        <f>IF(顧客!C1990&lt;&gt;0,顧客!C1990,"")</f>
        <v/>
      </c>
      <c r="D1992" s="47" t="str">
        <f>IF(顧客!E1990&lt;&gt;0,顧客!E1990,"")</f>
        <v/>
      </c>
      <c r="E1992" s="47" t="str">
        <f>IF(顧客!F1990&lt;&gt;0,顧客!F1990,"")</f>
        <v/>
      </c>
      <c r="F1992" s="49" t="str">
        <f>IF(D1992="","",SUMIF(見積D!ナンバーD,$D1992,見積D!見積数D))</f>
        <v/>
      </c>
      <c r="G1992" s="49" t="str">
        <f>IF(D1992="","",SUMIF(実績D!ナンバー13D,$D1992,実績D!見積数13D))</f>
        <v/>
      </c>
      <c r="H1992" s="51" t="str">
        <f t="shared" si="94"/>
        <v/>
      </c>
      <c r="I1992" t="str">
        <f t="shared" si="95"/>
        <v/>
      </c>
    </row>
    <row r="1993" spans="1:9" x14ac:dyDescent="0.45">
      <c r="A1993" s="45" t="str">
        <f t="shared" si="93"/>
        <v/>
      </c>
      <c r="B1993" s="46" t="str">
        <f>IF(顧客!B1991&lt;&gt;"",顧客!B1991,"")</f>
        <v/>
      </c>
      <c r="C1993" s="48" t="str">
        <f>IF(顧客!C1991&lt;&gt;0,顧客!C1991,"")</f>
        <v/>
      </c>
      <c r="D1993" s="47" t="str">
        <f>IF(顧客!E1991&lt;&gt;0,顧客!E1991,"")</f>
        <v/>
      </c>
      <c r="E1993" s="47" t="str">
        <f>IF(顧客!F1991&lt;&gt;0,顧客!F1991,"")</f>
        <v/>
      </c>
      <c r="F1993" s="49" t="str">
        <f>IF(D1993="","",SUMIF(見積D!ナンバーD,$D1993,見積D!見積数D))</f>
        <v/>
      </c>
      <c r="G1993" s="49" t="str">
        <f>IF(D1993="","",SUMIF(実績D!ナンバー13D,$D1993,実績D!見積数13D))</f>
        <v/>
      </c>
      <c r="H1993" s="51" t="str">
        <f t="shared" si="94"/>
        <v/>
      </c>
      <c r="I1993" t="str">
        <f t="shared" si="95"/>
        <v/>
      </c>
    </row>
    <row r="1994" spans="1:9" x14ac:dyDescent="0.45">
      <c r="A1994" s="45" t="str">
        <f t="shared" si="93"/>
        <v/>
      </c>
      <c r="B1994" s="46" t="str">
        <f>IF(顧客!B1992&lt;&gt;"",顧客!B1992,"")</f>
        <v/>
      </c>
      <c r="C1994" s="48" t="str">
        <f>IF(顧客!C1992&lt;&gt;0,顧客!C1992,"")</f>
        <v/>
      </c>
      <c r="D1994" s="47" t="str">
        <f>IF(顧客!E1992&lt;&gt;0,顧客!E1992,"")</f>
        <v/>
      </c>
      <c r="E1994" s="47" t="str">
        <f>IF(顧客!F1992&lt;&gt;0,顧客!F1992,"")</f>
        <v/>
      </c>
      <c r="F1994" s="49" t="str">
        <f>IF(D1994="","",SUMIF(見積D!ナンバーD,$D1994,見積D!見積数D))</f>
        <v/>
      </c>
      <c r="G1994" s="49" t="str">
        <f>IF(D1994="","",SUMIF(実績D!ナンバー13D,$D1994,実績D!見積数13D))</f>
        <v/>
      </c>
      <c r="H1994" s="51" t="str">
        <f t="shared" si="94"/>
        <v/>
      </c>
      <c r="I1994" t="str">
        <f t="shared" si="95"/>
        <v/>
      </c>
    </row>
    <row r="1995" spans="1:9" x14ac:dyDescent="0.45">
      <c r="A1995" s="45" t="str">
        <f t="shared" si="93"/>
        <v/>
      </c>
      <c r="B1995" s="46" t="str">
        <f>IF(顧客!B1993&lt;&gt;"",顧客!B1993,"")</f>
        <v/>
      </c>
      <c r="C1995" s="48" t="str">
        <f>IF(顧客!C1993&lt;&gt;0,顧客!C1993,"")</f>
        <v/>
      </c>
      <c r="D1995" s="47" t="str">
        <f>IF(顧客!E1993&lt;&gt;0,顧客!E1993,"")</f>
        <v/>
      </c>
      <c r="E1995" s="47" t="str">
        <f>IF(顧客!F1993&lt;&gt;0,顧客!F1993,"")</f>
        <v/>
      </c>
      <c r="F1995" s="49" t="str">
        <f>IF(D1995="","",SUMIF(見積D!ナンバーD,$D1995,見積D!見積数D))</f>
        <v/>
      </c>
      <c r="G1995" s="49" t="str">
        <f>IF(D1995="","",SUMIF(実績D!ナンバー13D,$D1995,実績D!見積数13D))</f>
        <v/>
      </c>
      <c r="H1995" s="51" t="str">
        <f t="shared" si="94"/>
        <v/>
      </c>
      <c r="I1995" t="str">
        <f t="shared" si="95"/>
        <v/>
      </c>
    </row>
    <row r="1996" spans="1:9" x14ac:dyDescent="0.45">
      <c r="A1996" s="45" t="str">
        <f t="shared" si="93"/>
        <v/>
      </c>
      <c r="B1996" s="46" t="str">
        <f>IF(顧客!B1994&lt;&gt;"",顧客!B1994,"")</f>
        <v/>
      </c>
      <c r="C1996" s="48" t="str">
        <f>IF(顧客!C1994&lt;&gt;0,顧客!C1994,"")</f>
        <v/>
      </c>
      <c r="D1996" s="47" t="str">
        <f>IF(顧客!E1994&lt;&gt;0,顧客!E1994,"")</f>
        <v/>
      </c>
      <c r="E1996" s="47" t="str">
        <f>IF(顧客!F1994&lt;&gt;0,顧客!F1994,"")</f>
        <v/>
      </c>
      <c r="F1996" s="49" t="str">
        <f>IF(D1996="","",SUMIF(見積D!ナンバーD,$D1996,見積D!見積数D))</f>
        <v/>
      </c>
      <c r="G1996" s="49" t="str">
        <f>IF(D1996="","",SUMIF(実績D!ナンバー13D,$D1996,実績D!見積数13D))</f>
        <v/>
      </c>
      <c r="H1996" s="51" t="str">
        <f t="shared" si="94"/>
        <v/>
      </c>
      <c r="I1996" t="str">
        <f t="shared" si="95"/>
        <v/>
      </c>
    </row>
    <row r="1997" spans="1:9" x14ac:dyDescent="0.45">
      <c r="A1997" s="45" t="str">
        <f t="shared" si="93"/>
        <v/>
      </c>
      <c r="B1997" s="46" t="str">
        <f>IF(顧客!B1995&lt;&gt;"",顧客!B1995,"")</f>
        <v/>
      </c>
      <c r="C1997" s="48" t="str">
        <f>IF(顧客!C1995&lt;&gt;0,顧客!C1995,"")</f>
        <v/>
      </c>
      <c r="D1997" s="47" t="str">
        <f>IF(顧客!E1995&lt;&gt;0,顧客!E1995,"")</f>
        <v/>
      </c>
      <c r="E1997" s="47" t="str">
        <f>IF(顧客!F1995&lt;&gt;0,顧客!F1995,"")</f>
        <v/>
      </c>
      <c r="F1997" s="49" t="str">
        <f>IF(D1997="","",SUMIF(見積D!ナンバーD,$D1997,見積D!見積数D))</f>
        <v/>
      </c>
      <c r="G1997" s="49" t="str">
        <f>IF(D1997="","",SUMIF(実績D!ナンバー13D,$D1997,実績D!見積数13D))</f>
        <v/>
      </c>
      <c r="H1997" s="51" t="str">
        <f t="shared" si="94"/>
        <v/>
      </c>
      <c r="I1997" t="str">
        <f t="shared" si="95"/>
        <v/>
      </c>
    </row>
    <row r="1998" spans="1:9" x14ac:dyDescent="0.45">
      <c r="A1998" s="45" t="str">
        <f t="shared" si="93"/>
        <v/>
      </c>
      <c r="B1998" s="46" t="str">
        <f>IF(顧客!B1996&lt;&gt;"",顧客!B1996,"")</f>
        <v/>
      </c>
      <c r="C1998" s="48" t="str">
        <f>IF(顧客!C1996&lt;&gt;0,顧客!C1996,"")</f>
        <v/>
      </c>
      <c r="D1998" s="47" t="str">
        <f>IF(顧客!E1996&lt;&gt;0,顧客!E1996,"")</f>
        <v/>
      </c>
      <c r="E1998" s="47" t="str">
        <f>IF(顧客!F1996&lt;&gt;0,顧客!F1996,"")</f>
        <v/>
      </c>
      <c r="F1998" s="49" t="str">
        <f>IF(D1998="","",SUMIF(見積D!ナンバーD,$D1998,見積D!見積数D))</f>
        <v/>
      </c>
      <c r="G1998" s="49" t="str">
        <f>IF(D1998="","",SUMIF(実績D!ナンバー13D,$D1998,実績D!見積数13D))</f>
        <v/>
      </c>
      <c r="H1998" s="51" t="str">
        <f t="shared" si="94"/>
        <v/>
      </c>
      <c r="I1998" t="str">
        <f t="shared" si="95"/>
        <v/>
      </c>
    </row>
    <row r="1999" spans="1:9" x14ac:dyDescent="0.45">
      <c r="A1999" s="45" t="str">
        <f t="shared" si="93"/>
        <v/>
      </c>
      <c r="B1999" s="46" t="str">
        <f>IF(顧客!B1997&lt;&gt;"",顧客!B1997,"")</f>
        <v/>
      </c>
      <c r="C1999" s="48" t="str">
        <f>IF(顧客!C1997&lt;&gt;0,顧客!C1997,"")</f>
        <v/>
      </c>
      <c r="D1999" s="47" t="str">
        <f>IF(顧客!E1997&lt;&gt;0,顧客!E1997,"")</f>
        <v/>
      </c>
      <c r="E1999" s="47" t="str">
        <f>IF(顧客!F1997&lt;&gt;0,顧客!F1997,"")</f>
        <v/>
      </c>
      <c r="F1999" s="49" t="str">
        <f>IF(D1999="","",SUMIF(見積D!ナンバーD,$D1999,見積D!見積数D))</f>
        <v/>
      </c>
      <c r="G1999" s="49" t="str">
        <f>IF(D1999="","",SUMIF(実績D!ナンバー13D,$D1999,実績D!見積数13D))</f>
        <v/>
      </c>
      <c r="H1999" s="51" t="str">
        <f t="shared" si="94"/>
        <v/>
      </c>
      <c r="I1999" t="str">
        <f t="shared" si="95"/>
        <v/>
      </c>
    </row>
    <row r="2000" spans="1:9" x14ac:dyDescent="0.45">
      <c r="A2000" s="45" t="str">
        <f t="shared" si="93"/>
        <v/>
      </c>
      <c r="B2000" s="46" t="str">
        <f>IF(顧客!B1998&lt;&gt;"",顧客!B1998,"")</f>
        <v/>
      </c>
      <c r="C2000" s="48" t="str">
        <f>IF(顧客!C1998&lt;&gt;0,顧客!C1998,"")</f>
        <v/>
      </c>
      <c r="D2000" s="47" t="str">
        <f>IF(顧客!E1998&lt;&gt;0,顧客!E1998,"")</f>
        <v/>
      </c>
      <c r="E2000" s="47" t="str">
        <f>IF(顧客!F1998&lt;&gt;0,顧客!F1998,"")</f>
        <v/>
      </c>
      <c r="F2000" s="49" t="str">
        <f>IF(D2000="","",SUMIF(見積D!ナンバーD,$D2000,見積D!見積数D))</f>
        <v/>
      </c>
      <c r="G2000" s="49" t="str">
        <f>IF(D2000="","",SUMIF(実績D!ナンバー13D,$D2000,実績D!見積数13D))</f>
        <v/>
      </c>
      <c r="H2000" s="51" t="str">
        <f t="shared" si="94"/>
        <v/>
      </c>
      <c r="I2000" t="str">
        <f t="shared" si="95"/>
        <v/>
      </c>
    </row>
  </sheetData>
  <mergeCells count="1">
    <mergeCell ref="A2:I2"/>
  </mergeCells>
  <phoneticPr fontId="1"/>
  <conditionalFormatting sqref="B1:C1">
    <cfRule type="cellIs" dxfId="8" priority="17" operator="equal">
      <formula>0</formula>
    </cfRule>
  </conditionalFormatting>
  <conditionalFormatting sqref="E1:F1">
    <cfRule type="cellIs" dxfId="7" priority="15" operator="equal">
      <formula>0</formula>
    </cfRule>
  </conditionalFormatting>
  <conditionalFormatting sqref="H1">
    <cfRule type="containsText" dxfId="6" priority="6" operator="containsText" text="クール">
      <formula>NOT(ISERROR(SEARCH("クール",H1)))</formula>
    </cfRule>
    <cfRule type="containsText" dxfId="5" priority="7" operator="containsText" text="コールド">
      <formula>NOT(ISERROR(SEARCH("コールド",H1)))</formula>
    </cfRule>
    <cfRule type="containsText" dxfId="4" priority="8" operator="containsText" text="離脱">
      <formula>NOT(ISERROR(SEARCH("離脱",H1)))</formula>
    </cfRule>
    <cfRule type="containsText" dxfId="3" priority="9" operator="containsText" text="クールファン">
      <formula>NOT(ISERROR(SEARCH("クールファン",H1)))</formula>
    </cfRule>
    <cfRule type="containsText" dxfId="2" priority="10" operator="containsText" text="クールリピーター">
      <formula>NOT(ISERROR(SEARCH("クールリピーター",H1)))</formula>
    </cfRule>
    <cfRule type="containsText" dxfId="1" priority="11" operator="containsText" text="ウォーム">
      <formula>NOT(ISERROR(SEARCH("ウォーム",H1)))</formula>
    </cfRule>
    <cfRule type="containsText" dxfId="0" priority="12" operator="containsText" text="ホット">
      <formula>NOT(ISERROR(SEARCH("ホット",H1)))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36915-F9E6-4112-84B9-4DF19D51B5B3}">
  <dimension ref="A1:P490"/>
  <sheetViews>
    <sheetView workbookViewId="0">
      <selection activeCell="A2" sqref="A2:P490"/>
    </sheetView>
  </sheetViews>
  <sheetFormatPr defaultRowHeight="18" x14ac:dyDescent="0.45"/>
  <cols>
    <col min="1" max="1" width="8.69921875" style="24" customWidth="1"/>
    <col min="2" max="2" width="15" style="24" customWidth="1"/>
    <col min="3" max="3" width="12.5" style="24" customWidth="1"/>
    <col min="4" max="4" width="5" style="24" customWidth="1"/>
    <col min="5" max="14" width="15" style="24" customWidth="1"/>
  </cols>
  <sheetData>
    <row r="1" spans="1:16" x14ac:dyDescent="0.45">
      <c r="A1" s="1" t="s">
        <v>85</v>
      </c>
      <c r="B1" s="1" t="s">
        <v>86</v>
      </c>
      <c r="C1" s="1" t="s">
        <v>87</v>
      </c>
      <c r="D1" s="1" t="s">
        <v>79</v>
      </c>
      <c r="E1" s="1" t="s">
        <v>88</v>
      </c>
      <c r="F1" s="1" t="s">
        <v>89</v>
      </c>
      <c r="G1" s="1" t="s">
        <v>90</v>
      </c>
      <c r="H1" s="1" t="s">
        <v>91</v>
      </c>
      <c r="I1" s="1" t="s">
        <v>97</v>
      </c>
      <c r="J1" s="1" t="s">
        <v>136</v>
      </c>
      <c r="K1" s="1" t="s">
        <v>135</v>
      </c>
      <c r="L1" s="1" t="s">
        <v>134</v>
      </c>
      <c r="M1" s="1" t="s">
        <v>137</v>
      </c>
      <c r="N1" s="1" t="s">
        <v>141</v>
      </c>
      <c r="O1" s="10" t="s">
        <v>92</v>
      </c>
      <c r="P1" s="10" t="s">
        <v>167</v>
      </c>
    </row>
    <row r="2" spans="1:16" x14ac:dyDescent="0.45">
      <c r="A2" s="3"/>
      <c r="B2" s="20"/>
      <c r="C2" s="21"/>
      <c r="D2" s="21"/>
      <c r="E2" s="22"/>
      <c r="F2" s="3"/>
      <c r="G2" s="3"/>
      <c r="H2" s="3"/>
      <c r="I2" s="3"/>
      <c r="J2" s="3"/>
      <c r="K2" s="3"/>
      <c r="L2" s="3"/>
      <c r="M2" s="3"/>
      <c r="N2" s="3"/>
    </row>
    <row r="3" spans="1:16" x14ac:dyDescent="0.45">
      <c r="A3" s="3"/>
      <c r="B3" s="20"/>
      <c r="C3" s="21"/>
      <c r="D3" s="21"/>
      <c r="E3" s="22"/>
      <c r="F3" s="3"/>
      <c r="G3" s="3"/>
      <c r="H3" s="3"/>
      <c r="I3" s="3"/>
      <c r="J3" s="3"/>
      <c r="K3" s="3"/>
      <c r="L3" s="3"/>
      <c r="M3" s="3"/>
      <c r="N3" s="3"/>
    </row>
    <row r="4" spans="1:16" x14ac:dyDescent="0.45">
      <c r="A4" s="3"/>
      <c r="B4" s="20"/>
      <c r="C4" s="21"/>
      <c r="D4" s="21"/>
      <c r="E4" s="22"/>
      <c r="F4" s="3"/>
      <c r="G4" s="3"/>
      <c r="H4" s="3"/>
      <c r="I4" s="3"/>
      <c r="J4" s="3"/>
      <c r="K4" s="3"/>
      <c r="L4" s="3"/>
      <c r="M4" s="3"/>
      <c r="N4" s="3"/>
    </row>
    <row r="5" spans="1:16" x14ac:dyDescent="0.45">
      <c r="A5" s="3"/>
      <c r="B5" s="20"/>
      <c r="C5" s="21"/>
      <c r="D5" s="21"/>
      <c r="E5" s="22"/>
      <c r="F5" s="3"/>
      <c r="G5" s="3"/>
      <c r="H5" s="3"/>
      <c r="I5" s="3"/>
      <c r="J5" s="3"/>
      <c r="K5" s="3"/>
      <c r="L5" s="3"/>
      <c r="M5" s="3"/>
      <c r="N5" s="3"/>
    </row>
    <row r="6" spans="1:16" x14ac:dyDescent="0.45">
      <c r="A6" s="3"/>
      <c r="B6" s="20"/>
      <c r="C6" s="21"/>
      <c r="D6" s="21"/>
      <c r="E6" s="22"/>
      <c r="F6" s="3"/>
      <c r="G6" s="3"/>
      <c r="H6" s="3"/>
      <c r="I6" s="3"/>
      <c r="J6" s="3"/>
      <c r="K6" s="3"/>
      <c r="L6" s="3"/>
      <c r="M6" s="3"/>
      <c r="N6" s="3"/>
    </row>
    <row r="7" spans="1:16" x14ac:dyDescent="0.45">
      <c r="A7" s="3"/>
      <c r="B7" s="20"/>
      <c r="C7" s="21"/>
      <c r="D7" s="21"/>
      <c r="E7" s="22"/>
      <c r="F7" s="3"/>
      <c r="G7" s="3"/>
      <c r="H7" s="3"/>
      <c r="I7" s="3"/>
      <c r="J7" s="3"/>
      <c r="K7" s="3"/>
      <c r="L7" s="3"/>
      <c r="M7" s="3"/>
      <c r="N7" s="3"/>
    </row>
    <row r="8" spans="1:16" x14ac:dyDescent="0.45">
      <c r="A8" s="3"/>
      <c r="B8" s="20"/>
      <c r="C8" s="21"/>
      <c r="D8" s="21"/>
      <c r="E8" s="22"/>
      <c r="F8" s="3"/>
      <c r="G8" s="3"/>
      <c r="H8" s="3"/>
      <c r="I8" s="3"/>
      <c r="J8" s="3"/>
      <c r="K8" s="3"/>
      <c r="L8" s="3"/>
      <c r="M8" s="3"/>
      <c r="N8" s="3"/>
    </row>
    <row r="9" spans="1:16" x14ac:dyDescent="0.45">
      <c r="A9" s="3"/>
      <c r="B9" s="20"/>
      <c r="C9" s="21"/>
      <c r="D9" s="21"/>
      <c r="E9" s="22"/>
      <c r="F9" s="3"/>
      <c r="G9" s="3"/>
      <c r="H9" s="3"/>
      <c r="I9" s="3"/>
      <c r="J9" s="3"/>
      <c r="K9" s="3"/>
      <c r="L9" s="3"/>
      <c r="M9" s="3"/>
      <c r="N9" s="3"/>
    </row>
    <row r="10" spans="1:16" x14ac:dyDescent="0.45">
      <c r="A10" s="3"/>
      <c r="B10" s="20"/>
      <c r="C10" s="21"/>
      <c r="D10" s="21"/>
      <c r="E10" s="22"/>
      <c r="F10" s="3"/>
      <c r="G10" s="3"/>
      <c r="H10" s="3"/>
      <c r="I10" s="3"/>
      <c r="J10" s="3"/>
      <c r="K10" s="3"/>
      <c r="L10" s="3"/>
      <c r="M10" s="3"/>
      <c r="N10" s="3"/>
    </row>
    <row r="11" spans="1:16" x14ac:dyDescent="0.45">
      <c r="A11" s="3"/>
      <c r="B11" s="20"/>
      <c r="C11" s="21"/>
      <c r="D11" s="21"/>
      <c r="E11" s="22"/>
      <c r="F11" s="3"/>
      <c r="G11" s="3"/>
      <c r="H11" s="3"/>
      <c r="I11" s="3"/>
      <c r="J11" s="3"/>
      <c r="K11" s="3"/>
      <c r="L11" s="3"/>
      <c r="M11" s="3"/>
      <c r="N11" s="3"/>
    </row>
    <row r="12" spans="1:16" x14ac:dyDescent="0.45">
      <c r="A12" s="3"/>
      <c r="B12" s="20"/>
      <c r="C12" s="21"/>
      <c r="D12" s="21"/>
      <c r="E12" s="22"/>
      <c r="F12" s="3"/>
      <c r="G12" s="3"/>
      <c r="H12" s="3"/>
      <c r="I12" s="3"/>
      <c r="J12" s="3"/>
      <c r="K12" s="3"/>
      <c r="L12" s="3"/>
      <c r="M12" s="3"/>
      <c r="N12" s="3"/>
    </row>
    <row r="13" spans="1:16" x14ac:dyDescent="0.45">
      <c r="A13" s="3"/>
      <c r="B13" s="20"/>
      <c r="C13" s="21"/>
      <c r="D13" s="21"/>
      <c r="E13" s="22"/>
      <c r="F13" s="3"/>
      <c r="G13" s="3"/>
      <c r="H13" s="3"/>
      <c r="I13" s="3"/>
      <c r="J13" s="3"/>
      <c r="K13" s="3"/>
      <c r="L13" s="3"/>
      <c r="M13" s="3"/>
      <c r="N13" s="3"/>
    </row>
    <row r="14" spans="1:16" x14ac:dyDescent="0.45">
      <c r="A14" s="3"/>
      <c r="B14" s="20"/>
      <c r="C14" s="21"/>
      <c r="D14" s="21"/>
      <c r="E14" s="22"/>
      <c r="F14" s="3"/>
      <c r="G14" s="3"/>
      <c r="H14" s="3"/>
      <c r="I14" s="3"/>
      <c r="J14" s="3"/>
      <c r="K14" s="3"/>
      <c r="L14" s="3"/>
      <c r="M14" s="3"/>
      <c r="N14" s="3"/>
    </row>
    <row r="15" spans="1:16" x14ac:dyDescent="0.45">
      <c r="A15" s="3"/>
      <c r="B15" s="20"/>
      <c r="C15" s="21"/>
      <c r="D15" s="21"/>
      <c r="E15" s="22"/>
      <c r="F15" s="3"/>
      <c r="G15" s="3"/>
      <c r="H15" s="3"/>
      <c r="I15" s="3"/>
      <c r="J15" s="3"/>
      <c r="K15" s="3"/>
      <c r="L15" s="3"/>
      <c r="M15" s="3"/>
      <c r="N15" s="3"/>
    </row>
    <row r="16" spans="1:16" x14ac:dyDescent="0.45">
      <c r="A16" s="3"/>
      <c r="B16" s="20"/>
      <c r="C16" s="21"/>
      <c r="D16" s="21"/>
      <c r="E16" s="22"/>
      <c r="F16" s="3"/>
      <c r="G16" s="3"/>
      <c r="H16" s="3"/>
      <c r="I16" s="3"/>
      <c r="J16" s="3"/>
      <c r="K16" s="3"/>
      <c r="L16" s="3"/>
      <c r="M16" s="3"/>
      <c r="N16" s="3"/>
    </row>
    <row r="17" spans="1:14" x14ac:dyDescent="0.45">
      <c r="A17" s="3"/>
      <c r="B17" s="20"/>
      <c r="C17" s="21"/>
      <c r="D17" s="21"/>
      <c r="E17" s="22"/>
      <c r="F17" s="3"/>
      <c r="G17" s="3"/>
      <c r="H17" s="3"/>
      <c r="I17" s="3"/>
      <c r="J17" s="3"/>
      <c r="K17" s="3"/>
      <c r="L17" s="3"/>
      <c r="M17" s="3"/>
      <c r="N17" s="3"/>
    </row>
    <row r="18" spans="1:14" x14ac:dyDescent="0.45">
      <c r="A18" s="3"/>
      <c r="B18" s="20"/>
      <c r="C18" s="21"/>
      <c r="D18" s="21"/>
      <c r="E18" s="22"/>
      <c r="F18" s="3"/>
      <c r="G18" s="3"/>
      <c r="H18" s="3"/>
      <c r="I18" s="3"/>
      <c r="J18" s="3"/>
      <c r="K18" s="3"/>
      <c r="L18" s="3"/>
      <c r="M18" s="3"/>
      <c r="N18" s="3"/>
    </row>
    <row r="19" spans="1:14" x14ac:dyDescent="0.45">
      <c r="A19" s="3"/>
      <c r="B19" s="20"/>
      <c r="C19" s="21"/>
      <c r="D19" s="21"/>
      <c r="E19" s="22"/>
      <c r="F19" s="3"/>
      <c r="G19" s="3"/>
      <c r="H19" s="3"/>
      <c r="I19" s="3"/>
      <c r="J19" s="3"/>
      <c r="K19" s="3"/>
      <c r="L19" s="3"/>
      <c r="M19" s="3"/>
      <c r="N19" s="3"/>
    </row>
    <row r="20" spans="1:14" x14ac:dyDescent="0.45">
      <c r="A20" s="3"/>
      <c r="B20" s="20"/>
      <c r="C20" s="21"/>
      <c r="D20" s="21"/>
      <c r="E20" s="22"/>
      <c r="F20" s="3"/>
      <c r="G20" s="3"/>
      <c r="H20" s="3"/>
      <c r="I20" s="3"/>
      <c r="J20" s="3"/>
      <c r="K20" s="3"/>
      <c r="L20" s="3"/>
      <c r="M20" s="3"/>
      <c r="N20" s="3"/>
    </row>
    <row r="21" spans="1:14" x14ac:dyDescent="0.45">
      <c r="A21" s="3"/>
      <c r="B21" s="20"/>
      <c r="C21" s="21"/>
      <c r="D21" s="21"/>
      <c r="E21" s="22"/>
      <c r="F21" s="3"/>
      <c r="G21" s="3"/>
      <c r="H21" s="3"/>
      <c r="I21" s="3"/>
      <c r="J21" s="3"/>
      <c r="K21" s="3"/>
      <c r="L21" s="3"/>
      <c r="M21" s="3"/>
      <c r="N21" s="3"/>
    </row>
    <row r="22" spans="1:14" x14ac:dyDescent="0.45">
      <c r="A22" s="3"/>
      <c r="B22" s="20"/>
      <c r="C22" s="21"/>
      <c r="D22" s="21"/>
      <c r="E22" s="22"/>
      <c r="F22" s="3"/>
      <c r="G22" s="3"/>
      <c r="H22" s="3"/>
      <c r="I22" s="3"/>
      <c r="J22" s="3"/>
      <c r="K22" s="3"/>
      <c r="L22" s="3"/>
      <c r="M22" s="3"/>
      <c r="N22" s="3"/>
    </row>
    <row r="23" spans="1:14" x14ac:dyDescent="0.45">
      <c r="A23" s="3"/>
      <c r="B23" s="20"/>
      <c r="C23" s="21"/>
      <c r="D23" s="21"/>
      <c r="E23" s="22"/>
      <c r="F23" s="3"/>
      <c r="G23" s="3"/>
      <c r="H23" s="3"/>
      <c r="I23" s="3"/>
      <c r="J23" s="3"/>
      <c r="K23" s="3"/>
      <c r="L23" s="3"/>
      <c r="M23" s="3"/>
      <c r="N23" s="3"/>
    </row>
    <row r="24" spans="1:14" x14ac:dyDescent="0.45">
      <c r="A24" s="3"/>
      <c r="B24" s="20"/>
      <c r="C24" s="21"/>
      <c r="D24" s="21"/>
      <c r="E24" s="22"/>
      <c r="F24" s="3"/>
      <c r="G24" s="3"/>
      <c r="H24" s="3"/>
      <c r="I24" s="3"/>
      <c r="J24" s="3"/>
      <c r="K24" s="3"/>
      <c r="L24" s="3"/>
      <c r="M24" s="3"/>
      <c r="N24" s="3"/>
    </row>
    <row r="25" spans="1:14" x14ac:dyDescent="0.45">
      <c r="A25" s="3"/>
      <c r="B25" s="20"/>
      <c r="C25" s="21"/>
      <c r="D25" s="21"/>
      <c r="E25" s="22"/>
      <c r="F25" s="3"/>
      <c r="G25" s="3"/>
      <c r="H25" s="3"/>
      <c r="I25" s="3"/>
      <c r="J25" s="3"/>
      <c r="K25" s="3"/>
      <c r="L25" s="3"/>
      <c r="M25" s="3"/>
      <c r="N25" s="3"/>
    </row>
    <row r="26" spans="1:14" x14ac:dyDescent="0.45">
      <c r="A26" s="3"/>
      <c r="B26" s="20"/>
      <c r="C26" s="21"/>
      <c r="D26" s="21"/>
      <c r="E26" s="22"/>
      <c r="F26" s="3"/>
      <c r="G26" s="3"/>
      <c r="H26" s="3"/>
      <c r="I26" s="3"/>
      <c r="J26" s="3"/>
      <c r="K26" s="3"/>
      <c r="L26" s="3"/>
      <c r="M26" s="3"/>
      <c r="N26" s="3"/>
    </row>
    <row r="27" spans="1:14" x14ac:dyDescent="0.45">
      <c r="A27" s="3"/>
      <c r="B27" s="20"/>
      <c r="C27" s="21"/>
      <c r="D27" s="21"/>
      <c r="E27" s="22"/>
      <c r="F27" s="3"/>
      <c r="G27" s="3"/>
      <c r="H27" s="3"/>
      <c r="I27" s="3"/>
      <c r="J27" s="3"/>
      <c r="K27" s="3"/>
      <c r="L27" s="3"/>
      <c r="M27" s="3"/>
      <c r="N27" s="3"/>
    </row>
    <row r="28" spans="1:14" x14ac:dyDescent="0.45">
      <c r="A28" s="3"/>
      <c r="B28" s="20"/>
      <c r="C28" s="21"/>
      <c r="D28" s="21"/>
      <c r="E28" s="22"/>
      <c r="F28" s="3"/>
      <c r="G28" s="3"/>
      <c r="H28" s="3"/>
      <c r="I28" s="3"/>
      <c r="J28" s="3"/>
      <c r="K28" s="3"/>
      <c r="L28" s="3"/>
      <c r="M28" s="3"/>
      <c r="N28" s="3"/>
    </row>
    <row r="29" spans="1:14" x14ac:dyDescent="0.45">
      <c r="A29" s="3"/>
      <c r="B29" s="20"/>
      <c r="C29" s="21"/>
      <c r="D29" s="21"/>
      <c r="E29" s="22"/>
      <c r="F29" s="3"/>
      <c r="G29" s="3"/>
      <c r="H29" s="3"/>
      <c r="I29" s="3"/>
      <c r="J29" s="3"/>
      <c r="K29" s="3"/>
      <c r="L29" s="3"/>
      <c r="M29" s="3"/>
      <c r="N29" s="3"/>
    </row>
    <row r="30" spans="1:14" x14ac:dyDescent="0.45">
      <c r="A30" s="3"/>
      <c r="B30" s="20"/>
      <c r="C30" s="21"/>
      <c r="D30" s="21"/>
      <c r="E30" s="22"/>
      <c r="F30" s="3"/>
      <c r="G30" s="3"/>
      <c r="H30" s="3"/>
      <c r="I30" s="3"/>
      <c r="J30" s="3"/>
      <c r="K30" s="3"/>
      <c r="L30" s="3"/>
      <c r="M30" s="3"/>
      <c r="N30" s="3"/>
    </row>
    <row r="31" spans="1:14" x14ac:dyDescent="0.45">
      <c r="A31" s="3"/>
      <c r="B31" s="20"/>
      <c r="C31" s="21"/>
      <c r="D31" s="21"/>
      <c r="E31" s="22"/>
      <c r="F31" s="3"/>
      <c r="G31" s="3"/>
      <c r="H31" s="3"/>
      <c r="I31" s="3"/>
      <c r="J31" s="3"/>
      <c r="K31" s="3"/>
      <c r="L31" s="3"/>
      <c r="M31" s="3"/>
      <c r="N31" s="3"/>
    </row>
    <row r="32" spans="1:14" x14ac:dyDescent="0.45">
      <c r="A32" s="3"/>
      <c r="B32" s="20"/>
      <c r="C32" s="21"/>
      <c r="D32" s="21"/>
      <c r="E32" s="22"/>
      <c r="F32" s="3"/>
      <c r="G32" s="3"/>
      <c r="H32" s="3"/>
      <c r="I32" s="3"/>
      <c r="J32" s="3"/>
      <c r="K32" s="3"/>
      <c r="L32" s="3"/>
      <c r="M32" s="3"/>
      <c r="N32" s="3"/>
    </row>
    <row r="33" spans="1:14" x14ac:dyDescent="0.45">
      <c r="A33" s="3"/>
      <c r="B33" s="20"/>
      <c r="C33" s="21"/>
      <c r="D33" s="21"/>
      <c r="E33" s="22"/>
      <c r="F33" s="3"/>
      <c r="G33" s="3"/>
      <c r="H33" s="3"/>
      <c r="I33" s="3"/>
      <c r="J33" s="3"/>
      <c r="K33" s="3"/>
      <c r="L33" s="3"/>
      <c r="M33" s="3"/>
      <c r="N33" s="3"/>
    </row>
    <row r="34" spans="1:14" x14ac:dyDescent="0.45">
      <c r="A34" s="3"/>
      <c r="B34" s="20"/>
      <c r="C34" s="21"/>
      <c r="D34" s="21"/>
      <c r="E34" s="22"/>
      <c r="F34" s="3"/>
      <c r="G34" s="3"/>
      <c r="H34" s="3"/>
      <c r="I34" s="3"/>
      <c r="J34" s="3"/>
      <c r="K34" s="3"/>
      <c r="L34" s="3"/>
      <c r="M34" s="3"/>
      <c r="N34" s="3"/>
    </row>
    <row r="35" spans="1:14" x14ac:dyDescent="0.45">
      <c r="A35" s="3"/>
      <c r="B35" s="20"/>
      <c r="C35" s="21"/>
      <c r="D35" s="21"/>
      <c r="E35" s="22"/>
      <c r="F35" s="3"/>
      <c r="G35" s="3"/>
      <c r="H35" s="3"/>
      <c r="I35" s="3"/>
      <c r="J35" s="3"/>
      <c r="K35" s="3"/>
      <c r="L35" s="3"/>
      <c r="M35" s="3"/>
      <c r="N35" s="3"/>
    </row>
    <row r="36" spans="1:14" x14ac:dyDescent="0.45">
      <c r="A36" s="3"/>
      <c r="B36" s="20"/>
      <c r="C36" s="21"/>
      <c r="D36" s="21"/>
      <c r="E36" s="22"/>
      <c r="F36" s="3"/>
      <c r="G36" s="3"/>
      <c r="H36" s="3"/>
      <c r="I36" s="3"/>
      <c r="J36" s="3"/>
      <c r="K36" s="3"/>
      <c r="L36" s="3"/>
      <c r="M36" s="3"/>
      <c r="N36" s="3"/>
    </row>
    <row r="37" spans="1:14" x14ac:dyDescent="0.45">
      <c r="A37" s="3"/>
      <c r="B37" s="20"/>
      <c r="C37" s="21"/>
      <c r="D37" s="21"/>
      <c r="E37" s="22"/>
      <c r="F37" s="3"/>
      <c r="G37" s="3"/>
      <c r="H37" s="3"/>
      <c r="I37" s="3"/>
      <c r="J37" s="3"/>
      <c r="K37" s="3"/>
      <c r="L37" s="3"/>
      <c r="M37" s="3"/>
      <c r="N37" s="3"/>
    </row>
    <row r="38" spans="1:14" x14ac:dyDescent="0.45">
      <c r="A38" s="3"/>
      <c r="B38" s="20"/>
      <c r="C38" s="21"/>
      <c r="D38" s="21"/>
      <c r="E38" s="22"/>
      <c r="F38" s="3"/>
      <c r="G38" s="3"/>
      <c r="H38" s="3"/>
      <c r="I38" s="3"/>
      <c r="J38" s="3"/>
      <c r="K38" s="3"/>
      <c r="L38" s="3"/>
      <c r="M38" s="3"/>
      <c r="N38" s="3"/>
    </row>
    <row r="39" spans="1:14" x14ac:dyDescent="0.45">
      <c r="A39" s="3"/>
      <c r="B39" s="20"/>
      <c r="C39" s="21"/>
      <c r="D39" s="21"/>
      <c r="E39" s="22"/>
      <c r="F39" s="3"/>
      <c r="G39" s="3"/>
      <c r="H39" s="3"/>
      <c r="I39" s="3"/>
      <c r="J39" s="3"/>
      <c r="K39" s="3"/>
      <c r="L39" s="3"/>
      <c r="M39" s="3"/>
      <c r="N39" s="3"/>
    </row>
    <row r="40" spans="1:14" x14ac:dyDescent="0.45">
      <c r="A40" s="3"/>
      <c r="B40" s="20"/>
      <c r="C40" s="21"/>
      <c r="D40" s="21"/>
      <c r="E40" s="22"/>
      <c r="F40" s="3"/>
      <c r="G40" s="3"/>
      <c r="H40" s="3"/>
      <c r="I40" s="3"/>
      <c r="J40" s="3"/>
      <c r="K40" s="3"/>
      <c r="L40" s="3"/>
      <c r="M40" s="3"/>
      <c r="N40" s="3"/>
    </row>
    <row r="41" spans="1:14" x14ac:dyDescent="0.45">
      <c r="A41" s="3"/>
      <c r="B41" s="20"/>
      <c r="C41" s="21"/>
      <c r="D41" s="21"/>
      <c r="E41" s="22"/>
      <c r="F41" s="3"/>
      <c r="G41" s="3"/>
      <c r="H41" s="3"/>
      <c r="I41" s="3"/>
      <c r="J41" s="3"/>
      <c r="K41" s="3"/>
      <c r="L41" s="3"/>
      <c r="M41" s="3"/>
      <c r="N41" s="3"/>
    </row>
    <row r="42" spans="1:14" x14ac:dyDescent="0.45">
      <c r="A42" s="3"/>
      <c r="B42" s="20"/>
      <c r="C42" s="21"/>
      <c r="D42" s="21"/>
      <c r="E42" s="22"/>
      <c r="F42" s="3"/>
      <c r="G42" s="3"/>
      <c r="H42" s="3"/>
      <c r="I42" s="3"/>
      <c r="J42" s="3"/>
      <c r="K42" s="3"/>
      <c r="L42" s="3"/>
      <c r="M42" s="3"/>
      <c r="N42" s="3"/>
    </row>
    <row r="43" spans="1:14" x14ac:dyDescent="0.45">
      <c r="A43" s="3"/>
      <c r="B43" s="20"/>
      <c r="C43" s="21"/>
      <c r="D43" s="21"/>
      <c r="E43" s="22"/>
      <c r="F43" s="3"/>
      <c r="G43" s="3"/>
      <c r="H43" s="3"/>
      <c r="I43" s="3"/>
      <c r="J43" s="3"/>
      <c r="K43" s="3"/>
      <c r="L43" s="3"/>
      <c r="M43" s="3"/>
      <c r="N43" s="3"/>
    </row>
    <row r="44" spans="1:14" x14ac:dyDescent="0.45">
      <c r="A44" s="3"/>
      <c r="B44" s="20"/>
      <c r="C44" s="21"/>
      <c r="D44" s="21"/>
      <c r="E44" s="22"/>
      <c r="F44" s="3"/>
      <c r="G44" s="3"/>
      <c r="H44" s="3"/>
      <c r="I44" s="3"/>
      <c r="J44" s="3"/>
      <c r="K44" s="3"/>
      <c r="L44" s="3"/>
      <c r="M44" s="3"/>
      <c r="N44" s="3"/>
    </row>
    <row r="45" spans="1:14" x14ac:dyDescent="0.45">
      <c r="A45" s="3"/>
      <c r="B45" s="20"/>
      <c r="C45" s="21"/>
      <c r="D45" s="21"/>
      <c r="E45" s="22"/>
      <c r="F45" s="3"/>
      <c r="G45" s="3"/>
      <c r="H45" s="3"/>
      <c r="I45" s="3"/>
      <c r="J45" s="3"/>
      <c r="K45" s="3"/>
      <c r="L45" s="3"/>
      <c r="M45" s="3"/>
      <c r="N45" s="3"/>
    </row>
    <row r="46" spans="1:14" x14ac:dyDescent="0.45">
      <c r="A46" s="3"/>
      <c r="B46" s="20"/>
      <c r="C46" s="21"/>
      <c r="D46" s="21"/>
      <c r="E46" s="22"/>
      <c r="F46" s="3"/>
      <c r="G46" s="3"/>
      <c r="H46" s="3"/>
      <c r="I46" s="3"/>
      <c r="J46" s="3"/>
      <c r="K46" s="3"/>
      <c r="L46" s="3"/>
      <c r="M46" s="3"/>
      <c r="N46" s="3"/>
    </row>
    <row r="47" spans="1:14" x14ac:dyDescent="0.45">
      <c r="A47" s="3"/>
      <c r="B47" s="20"/>
      <c r="C47" s="21"/>
      <c r="D47" s="21"/>
      <c r="E47" s="22"/>
      <c r="F47" s="3"/>
      <c r="G47" s="3"/>
      <c r="H47" s="3"/>
      <c r="I47" s="3"/>
      <c r="J47" s="3"/>
      <c r="K47" s="3"/>
      <c r="L47" s="3"/>
      <c r="M47" s="3"/>
      <c r="N47" s="3"/>
    </row>
    <row r="48" spans="1:14" x14ac:dyDescent="0.45">
      <c r="A48" s="3"/>
      <c r="B48" s="20"/>
      <c r="C48" s="21"/>
      <c r="D48" s="21"/>
      <c r="E48" s="22"/>
      <c r="F48" s="3"/>
      <c r="G48" s="3"/>
      <c r="H48" s="3"/>
      <c r="I48" s="3"/>
      <c r="J48" s="3"/>
      <c r="K48" s="3"/>
      <c r="L48" s="3"/>
      <c r="M48" s="3"/>
      <c r="N48" s="3"/>
    </row>
    <row r="49" spans="1:14" x14ac:dyDescent="0.45">
      <c r="A49" s="3"/>
      <c r="B49" s="20"/>
      <c r="C49" s="21"/>
      <c r="D49" s="21"/>
      <c r="E49" s="22"/>
      <c r="F49" s="3"/>
      <c r="G49" s="3"/>
      <c r="H49" s="3"/>
      <c r="I49" s="3"/>
      <c r="J49" s="3"/>
      <c r="K49" s="3"/>
      <c r="L49" s="3"/>
      <c r="M49" s="3"/>
      <c r="N49" s="3"/>
    </row>
    <row r="50" spans="1:14" x14ac:dyDescent="0.45">
      <c r="A50" s="3"/>
      <c r="B50" s="20"/>
      <c r="C50" s="21"/>
      <c r="D50" s="21"/>
      <c r="E50" s="22"/>
      <c r="F50" s="3"/>
      <c r="G50" s="3"/>
      <c r="H50" s="3"/>
      <c r="I50" s="3"/>
      <c r="J50" s="3"/>
      <c r="K50" s="3"/>
      <c r="L50" s="3"/>
      <c r="M50" s="3"/>
      <c r="N50" s="3"/>
    </row>
    <row r="51" spans="1:14" x14ac:dyDescent="0.45">
      <c r="A51" s="3"/>
      <c r="B51" s="20"/>
      <c r="C51" s="21"/>
      <c r="D51" s="21"/>
      <c r="E51" s="22"/>
      <c r="F51" s="3"/>
      <c r="G51" s="3"/>
      <c r="H51" s="3"/>
      <c r="I51" s="3"/>
      <c r="J51" s="3"/>
      <c r="K51" s="3"/>
      <c r="L51" s="3"/>
      <c r="M51" s="3"/>
      <c r="N51" s="3"/>
    </row>
    <row r="52" spans="1:14" x14ac:dyDescent="0.45">
      <c r="A52" s="3"/>
      <c r="B52" s="20"/>
      <c r="C52" s="21"/>
      <c r="D52" s="21"/>
      <c r="E52" s="22"/>
      <c r="F52" s="3"/>
      <c r="G52" s="3"/>
      <c r="H52" s="3"/>
      <c r="I52" s="3"/>
      <c r="J52" s="3"/>
      <c r="K52" s="3"/>
      <c r="L52" s="3"/>
      <c r="M52" s="3"/>
      <c r="N52" s="3"/>
    </row>
    <row r="53" spans="1:14" x14ac:dyDescent="0.45">
      <c r="A53" s="3"/>
      <c r="B53" s="20"/>
      <c r="C53" s="21"/>
      <c r="D53" s="21"/>
      <c r="E53" s="22"/>
      <c r="F53" s="3"/>
      <c r="G53" s="3"/>
      <c r="H53" s="3"/>
      <c r="I53" s="3"/>
      <c r="J53" s="3"/>
      <c r="K53" s="3"/>
      <c r="L53" s="3"/>
      <c r="M53" s="3"/>
      <c r="N53" s="3"/>
    </row>
    <row r="54" spans="1:14" x14ac:dyDescent="0.45">
      <c r="A54" s="3"/>
      <c r="B54" s="20"/>
      <c r="C54" s="21"/>
      <c r="D54" s="21"/>
      <c r="E54" s="22"/>
      <c r="F54" s="3"/>
      <c r="G54" s="3"/>
      <c r="H54" s="3"/>
      <c r="I54" s="3"/>
      <c r="J54" s="3"/>
      <c r="K54" s="3"/>
      <c r="L54" s="3"/>
      <c r="M54" s="3"/>
      <c r="N54" s="3"/>
    </row>
    <row r="55" spans="1:14" x14ac:dyDescent="0.45">
      <c r="A55" s="3"/>
      <c r="B55" s="20"/>
      <c r="C55" s="21"/>
      <c r="D55" s="21"/>
      <c r="E55" s="22"/>
      <c r="F55" s="3"/>
      <c r="G55" s="3"/>
      <c r="H55" s="3"/>
      <c r="I55" s="3"/>
      <c r="J55" s="3"/>
      <c r="K55" s="3"/>
      <c r="L55" s="3"/>
      <c r="M55" s="3"/>
      <c r="N55" s="3"/>
    </row>
    <row r="56" spans="1:14" x14ac:dyDescent="0.45">
      <c r="A56" s="3"/>
      <c r="B56" s="20"/>
      <c r="C56" s="21"/>
      <c r="D56" s="21"/>
      <c r="E56" s="22"/>
      <c r="F56" s="3"/>
      <c r="G56" s="3"/>
      <c r="H56" s="3"/>
      <c r="I56" s="3"/>
      <c r="J56" s="3"/>
      <c r="K56" s="3"/>
      <c r="L56" s="3"/>
      <c r="M56" s="3"/>
      <c r="N56" s="3"/>
    </row>
    <row r="57" spans="1:14" x14ac:dyDescent="0.45">
      <c r="A57" s="3"/>
      <c r="B57" s="20"/>
      <c r="C57" s="21"/>
      <c r="D57" s="21"/>
      <c r="E57" s="22"/>
      <c r="F57" s="3"/>
      <c r="G57" s="3"/>
      <c r="H57" s="3"/>
      <c r="I57" s="3"/>
      <c r="J57" s="3"/>
      <c r="K57" s="3"/>
      <c r="L57" s="3"/>
      <c r="M57" s="3"/>
      <c r="N57" s="3"/>
    </row>
    <row r="58" spans="1:14" x14ac:dyDescent="0.45">
      <c r="A58" s="3"/>
      <c r="B58" s="20"/>
      <c r="C58" s="21"/>
      <c r="D58" s="21"/>
      <c r="E58" s="22"/>
      <c r="F58" s="3"/>
      <c r="G58" s="3"/>
      <c r="H58" s="3"/>
      <c r="I58" s="3"/>
      <c r="J58" s="3"/>
      <c r="K58" s="3"/>
      <c r="L58" s="3"/>
      <c r="M58" s="3"/>
      <c r="N58" s="3"/>
    </row>
    <row r="59" spans="1:14" x14ac:dyDescent="0.45">
      <c r="A59" s="3"/>
      <c r="B59" s="20"/>
      <c r="C59" s="21"/>
      <c r="D59" s="21"/>
      <c r="E59" s="22"/>
      <c r="F59" s="3"/>
      <c r="G59" s="3"/>
      <c r="H59" s="3"/>
      <c r="I59" s="3"/>
      <c r="J59" s="3"/>
      <c r="K59" s="3"/>
      <c r="L59" s="3"/>
      <c r="M59" s="3"/>
      <c r="N59" s="3"/>
    </row>
    <row r="60" spans="1:14" x14ac:dyDescent="0.45">
      <c r="A60" s="3"/>
      <c r="B60" s="20"/>
      <c r="C60" s="21"/>
      <c r="D60" s="21"/>
      <c r="E60" s="22"/>
      <c r="F60" s="3"/>
      <c r="G60" s="3"/>
      <c r="H60" s="3"/>
      <c r="I60" s="3"/>
      <c r="J60" s="3"/>
      <c r="K60" s="3"/>
      <c r="L60" s="3"/>
      <c r="M60" s="3"/>
      <c r="N60" s="3"/>
    </row>
    <row r="61" spans="1:14" x14ac:dyDescent="0.45">
      <c r="A61" s="3"/>
      <c r="B61" s="20"/>
      <c r="C61" s="21"/>
      <c r="D61" s="21"/>
      <c r="E61" s="22"/>
      <c r="F61" s="3"/>
      <c r="G61" s="3"/>
      <c r="H61" s="3"/>
      <c r="I61" s="3"/>
      <c r="J61" s="3"/>
      <c r="K61" s="3"/>
      <c r="L61" s="3"/>
      <c r="M61" s="3"/>
      <c r="N61" s="3"/>
    </row>
    <row r="62" spans="1:14" x14ac:dyDescent="0.45">
      <c r="A62" s="3"/>
      <c r="B62" s="20"/>
      <c r="C62" s="21"/>
      <c r="D62" s="21"/>
      <c r="E62" s="22"/>
      <c r="F62" s="3"/>
      <c r="G62" s="3"/>
      <c r="H62" s="3"/>
      <c r="I62" s="3"/>
      <c r="J62" s="3"/>
      <c r="K62" s="3"/>
      <c r="L62" s="3"/>
      <c r="M62" s="3"/>
      <c r="N62" s="3"/>
    </row>
    <row r="63" spans="1:14" x14ac:dyDescent="0.45">
      <c r="A63" s="3"/>
      <c r="B63" s="20"/>
      <c r="C63" s="21"/>
      <c r="D63" s="21"/>
      <c r="E63" s="22"/>
      <c r="F63" s="3"/>
      <c r="G63" s="3"/>
      <c r="H63" s="3"/>
      <c r="I63" s="3"/>
      <c r="J63" s="3"/>
      <c r="K63" s="3"/>
      <c r="L63" s="3"/>
      <c r="M63" s="3"/>
      <c r="N63" s="3"/>
    </row>
    <row r="64" spans="1:14" x14ac:dyDescent="0.45">
      <c r="A64" s="3"/>
      <c r="B64" s="20"/>
      <c r="C64" s="21"/>
      <c r="D64" s="21"/>
      <c r="E64" s="22"/>
      <c r="F64" s="3"/>
      <c r="G64" s="3"/>
      <c r="H64" s="3"/>
      <c r="I64" s="3"/>
      <c r="J64" s="3"/>
      <c r="K64" s="3"/>
      <c r="L64" s="3"/>
      <c r="M64" s="3"/>
      <c r="N64" s="3"/>
    </row>
    <row r="65" spans="1:14" x14ac:dyDescent="0.45">
      <c r="A65" s="3"/>
      <c r="B65" s="20"/>
      <c r="C65" s="21"/>
      <c r="D65" s="21"/>
      <c r="E65" s="22"/>
      <c r="F65" s="3"/>
      <c r="G65" s="3"/>
      <c r="H65" s="3"/>
      <c r="I65" s="3"/>
      <c r="J65" s="3"/>
      <c r="K65" s="3"/>
      <c r="L65" s="3"/>
      <c r="M65" s="3"/>
      <c r="N65" s="3"/>
    </row>
    <row r="66" spans="1:14" x14ac:dyDescent="0.45">
      <c r="A66" s="3"/>
      <c r="B66" s="20"/>
      <c r="C66" s="21"/>
      <c r="D66" s="21"/>
      <c r="E66" s="22"/>
      <c r="F66" s="3"/>
      <c r="G66" s="3"/>
      <c r="H66" s="3"/>
      <c r="I66" s="3"/>
      <c r="J66" s="3"/>
      <c r="K66" s="3"/>
      <c r="L66" s="3"/>
      <c r="M66" s="3"/>
      <c r="N66" s="3"/>
    </row>
    <row r="67" spans="1:14" x14ac:dyDescent="0.45">
      <c r="A67" s="3"/>
      <c r="B67" s="20"/>
      <c r="C67" s="21"/>
      <c r="D67" s="21"/>
      <c r="E67" s="22"/>
      <c r="F67" s="3"/>
      <c r="G67" s="3"/>
      <c r="H67" s="3"/>
      <c r="I67" s="3"/>
      <c r="J67" s="3"/>
      <c r="K67" s="3"/>
      <c r="L67" s="3"/>
      <c r="M67" s="3"/>
      <c r="N67" s="3"/>
    </row>
    <row r="68" spans="1:14" x14ac:dyDescent="0.45">
      <c r="A68" s="3"/>
      <c r="B68" s="20"/>
      <c r="C68" s="21"/>
      <c r="D68" s="21"/>
      <c r="E68" s="22"/>
      <c r="F68" s="3"/>
      <c r="G68" s="3"/>
      <c r="H68" s="3"/>
      <c r="I68" s="3"/>
      <c r="J68" s="3"/>
      <c r="K68" s="3"/>
      <c r="L68" s="3"/>
      <c r="M68" s="3"/>
      <c r="N68" s="3"/>
    </row>
    <row r="69" spans="1:14" x14ac:dyDescent="0.45">
      <c r="A69" s="3"/>
      <c r="B69" s="20"/>
      <c r="C69" s="21"/>
      <c r="D69" s="21"/>
      <c r="E69" s="22"/>
      <c r="F69" s="3"/>
      <c r="G69" s="3"/>
      <c r="H69" s="3"/>
      <c r="I69" s="3"/>
      <c r="J69" s="3"/>
      <c r="K69" s="3"/>
      <c r="L69" s="3"/>
      <c r="M69" s="3"/>
      <c r="N69" s="3"/>
    </row>
    <row r="70" spans="1:14" x14ac:dyDescent="0.45">
      <c r="A70" s="3"/>
      <c r="B70" s="20"/>
      <c r="C70" s="21"/>
      <c r="D70" s="21"/>
      <c r="E70" s="22"/>
      <c r="F70" s="3"/>
      <c r="G70" s="3"/>
      <c r="H70" s="3"/>
      <c r="I70" s="3"/>
      <c r="J70" s="3"/>
      <c r="K70" s="3"/>
      <c r="L70" s="3"/>
      <c r="M70" s="3"/>
      <c r="N70" s="3"/>
    </row>
    <row r="71" spans="1:14" x14ac:dyDescent="0.45">
      <c r="A71" s="3"/>
      <c r="B71" s="20"/>
      <c r="C71" s="21"/>
      <c r="D71" s="21"/>
      <c r="E71" s="22"/>
      <c r="F71" s="3"/>
      <c r="G71" s="3"/>
      <c r="H71" s="3"/>
      <c r="I71" s="3"/>
      <c r="J71" s="3"/>
      <c r="K71" s="3"/>
      <c r="L71" s="3"/>
      <c r="M71" s="3"/>
      <c r="N71" s="3"/>
    </row>
    <row r="72" spans="1:14" x14ac:dyDescent="0.45">
      <c r="A72" s="3"/>
      <c r="B72" s="20"/>
      <c r="C72" s="21"/>
      <c r="D72" s="21"/>
      <c r="E72" s="22"/>
      <c r="F72" s="3"/>
      <c r="G72" s="3"/>
      <c r="H72" s="3"/>
      <c r="I72" s="3"/>
      <c r="J72" s="3"/>
      <c r="K72" s="3"/>
      <c r="L72" s="3"/>
      <c r="M72" s="3"/>
      <c r="N72" s="3"/>
    </row>
    <row r="73" spans="1:14" x14ac:dyDescent="0.45">
      <c r="A73" s="3"/>
      <c r="B73" s="20"/>
      <c r="C73" s="21"/>
      <c r="D73" s="21"/>
      <c r="E73" s="22"/>
      <c r="F73" s="3"/>
      <c r="G73" s="3"/>
      <c r="H73" s="3"/>
      <c r="I73" s="3"/>
      <c r="J73" s="3"/>
      <c r="K73" s="3"/>
      <c r="L73" s="3"/>
      <c r="M73" s="3"/>
      <c r="N73" s="3"/>
    </row>
    <row r="74" spans="1:14" x14ac:dyDescent="0.45">
      <c r="A74" s="3"/>
      <c r="B74" s="20"/>
      <c r="C74" s="21"/>
      <c r="D74" s="21"/>
      <c r="E74" s="22"/>
      <c r="F74" s="3"/>
      <c r="G74" s="3"/>
      <c r="H74" s="3"/>
      <c r="I74" s="3"/>
      <c r="J74" s="3"/>
      <c r="K74" s="3"/>
      <c r="L74" s="3"/>
      <c r="M74" s="3"/>
      <c r="N74" s="3"/>
    </row>
    <row r="75" spans="1:14" x14ac:dyDescent="0.45">
      <c r="A75" s="3"/>
      <c r="B75" s="20"/>
      <c r="C75" s="21"/>
      <c r="D75" s="21"/>
      <c r="E75" s="22"/>
      <c r="F75" s="3"/>
      <c r="G75" s="3"/>
      <c r="H75" s="3"/>
      <c r="I75" s="3"/>
      <c r="J75" s="3"/>
      <c r="K75" s="3"/>
      <c r="L75" s="3"/>
      <c r="M75" s="3"/>
      <c r="N75" s="3"/>
    </row>
    <row r="76" spans="1:14" x14ac:dyDescent="0.45">
      <c r="A76" s="3"/>
      <c r="B76" s="20"/>
      <c r="C76" s="21"/>
      <c r="D76" s="21"/>
      <c r="E76" s="22"/>
      <c r="F76" s="3"/>
      <c r="G76" s="3"/>
      <c r="H76" s="3"/>
      <c r="I76" s="3"/>
      <c r="J76" s="3"/>
      <c r="K76" s="3"/>
      <c r="L76" s="3"/>
      <c r="M76" s="3"/>
      <c r="N76" s="3"/>
    </row>
    <row r="77" spans="1:14" x14ac:dyDescent="0.45">
      <c r="A77" s="3"/>
      <c r="B77" s="20"/>
      <c r="C77" s="21"/>
      <c r="D77" s="21"/>
      <c r="E77" s="22"/>
      <c r="F77" s="3"/>
      <c r="G77" s="3"/>
      <c r="H77" s="3"/>
      <c r="I77" s="3"/>
      <c r="J77" s="3"/>
      <c r="K77" s="3"/>
      <c r="L77" s="3"/>
      <c r="M77" s="3"/>
      <c r="N77" s="3"/>
    </row>
    <row r="78" spans="1:14" x14ac:dyDescent="0.45">
      <c r="A78" s="3"/>
      <c r="B78" s="20"/>
      <c r="C78" s="21"/>
      <c r="D78" s="21"/>
      <c r="E78" s="22"/>
      <c r="F78" s="3"/>
      <c r="G78" s="3"/>
      <c r="H78" s="3"/>
      <c r="I78" s="3"/>
      <c r="J78" s="3"/>
      <c r="K78" s="3"/>
      <c r="L78" s="3"/>
      <c r="M78" s="3"/>
      <c r="N78" s="3"/>
    </row>
    <row r="79" spans="1:14" x14ac:dyDescent="0.45">
      <c r="A79" s="3"/>
      <c r="B79" s="20"/>
      <c r="C79" s="21"/>
      <c r="D79" s="21"/>
      <c r="E79" s="22"/>
      <c r="F79" s="3"/>
      <c r="G79" s="3"/>
      <c r="H79" s="3"/>
      <c r="I79" s="3"/>
      <c r="J79" s="3"/>
      <c r="K79" s="3"/>
      <c r="L79" s="3"/>
      <c r="M79" s="3"/>
      <c r="N79" s="3"/>
    </row>
    <row r="80" spans="1:14" x14ac:dyDescent="0.45">
      <c r="A80" s="3"/>
      <c r="B80" s="20"/>
      <c r="C80" s="21"/>
      <c r="D80" s="21"/>
      <c r="E80" s="22"/>
      <c r="F80" s="3"/>
      <c r="G80" s="3"/>
      <c r="H80" s="3"/>
      <c r="I80" s="3"/>
      <c r="J80" s="3"/>
      <c r="K80" s="3"/>
      <c r="L80" s="3"/>
      <c r="M80" s="3"/>
      <c r="N80" s="3"/>
    </row>
    <row r="81" spans="1:14" x14ac:dyDescent="0.45">
      <c r="A81" s="3"/>
      <c r="B81" s="20"/>
      <c r="C81" s="21"/>
      <c r="D81" s="21"/>
      <c r="E81" s="22"/>
      <c r="F81" s="3"/>
      <c r="G81" s="3"/>
      <c r="H81" s="3"/>
      <c r="I81" s="3"/>
      <c r="J81" s="3"/>
      <c r="K81" s="3"/>
      <c r="L81" s="3"/>
      <c r="M81" s="3"/>
      <c r="N81" s="3"/>
    </row>
    <row r="82" spans="1:14" x14ac:dyDescent="0.45">
      <c r="A82" s="3"/>
      <c r="B82" s="20"/>
      <c r="C82" s="21"/>
      <c r="D82" s="21"/>
      <c r="E82" s="22"/>
      <c r="F82" s="3"/>
      <c r="G82" s="3"/>
      <c r="H82" s="3"/>
      <c r="I82" s="3"/>
      <c r="J82" s="3"/>
      <c r="K82" s="3"/>
      <c r="L82" s="3"/>
      <c r="M82" s="3"/>
      <c r="N82" s="3"/>
    </row>
    <row r="83" spans="1:14" x14ac:dyDescent="0.45">
      <c r="A83" s="3"/>
      <c r="B83" s="20"/>
      <c r="C83" s="21"/>
      <c r="D83" s="21"/>
      <c r="E83" s="22"/>
      <c r="F83" s="3"/>
      <c r="G83" s="3"/>
      <c r="H83" s="3"/>
      <c r="I83" s="3"/>
      <c r="J83" s="3"/>
      <c r="K83" s="3"/>
      <c r="L83" s="3"/>
      <c r="M83" s="3"/>
      <c r="N83" s="3"/>
    </row>
    <row r="84" spans="1:14" x14ac:dyDescent="0.45">
      <c r="A84" s="3"/>
      <c r="B84" s="20"/>
      <c r="C84" s="21"/>
      <c r="D84" s="21"/>
      <c r="E84" s="22"/>
      <c r="F84" s="3"/>
      <c r="G84" s="3"/>
      <c r="H84" s="3"/>
      <c r="I84" s="3"/>
      <c r="J84" s="3"/>
      <c r="K84" s="3"/>
      <c r="L84" s="3"/>
      <c r="M84" s="3"/>
      <c r="N84" s="3"/>
    </row>
    <row r="85" spans="1:14" x14ac:dyDescent="0.45">
      <c r="A85" s="3"/>
      <c r="B85" s="20"/>
      <c r="C85" s="21"/>
      <c r="D85" s="21"/>
      <c r="E85" s="22"/>
      <c r="F85" s="3"/>
      <c r="G85" s="3"/>
      <c r="H85" s="3"/>
      <c r="I85" s="3"/>
      <c r="J85" s="3"/>
      <c r="K85" s="3"/>
      <c r="L85" s="3"/>
      <c r="M85" s="3"/>
      <c r="N85" s="3"/>
    </row>
    <row r="86" spans="1:14" x14ac:dyDescent="0.45">
      <c r="A86" s="3"/>
      <c r="B86" s="20"/>
      <c r="C86" s="21"/>
      <c r="D86" s="21"/>
      <c r="E86" s="22"/>
      <c r="F86" s="3"/>
      <c r="G86" s="3"/>
      <c r="H86" s="3"/>
      <c r="I86" s="3"/>
      <c r="J86" s="3"/>
      <c r="K86" s="3"/>
      <c r="L86" s="3"/>
      <c r="M86" s="3"/>
      <c r="N86" s="3"/>
    </row>
    <row r="87" spans="1:14" x14ac:dyDescent="0.45">
      <c r="A87" s="3"/>
      <c r="B87" s="20"/>
      <c r="C87" s="21"/>
      <c r="D87" s="21"/>
      <c r="E87" s="22"/>
      <c r="F87" s="3"/>
      <c r="G87" s="3"/>
      <c r="H87" s="3"/>
      <c r="I87" s="3"/>
      <c r="J87" s="3"/>
      <c r="K87" s="3"/>
      <c r="L87" s="3"/>
      <c r="M87" s="3"/>
      <c r="N87" s="3"/>
    </row>
    <row r="88" spans="1:14" x14ac:dyDescent="0.45">
      <c r="A88" s="3"/>
      <c r="B88" s="20"/>
      <c r="C88" s="21"/>
      <c r="D88" s="21"/>
      <c r="E88" s="22"/>
      <c r="F88" s="3"/>
      <c r="G88" s="3"/>
      <c r="H88" s="3"/>
      <c r="I88" s="3"/>
      <c r="J88" s="3"/>
      <c r="K88" s="3"/>
      <c r="L88" s="3"/>
      <c r="M88" s="3"/>
      <c r="N88" s="3"/>
    </row>
    <row r="89" spans="1:14" x14ac:dyDescent="0.45">
      <c r="A89" s="3"/>
      <c r="B89" s="20"/>
      <c r="C89" s="21"/>
      <c r="D89" s="21"/>
      <c r="E89" s="22"/>
      <c r="F89" s="3"/>
      <c r="G89" s="3"/>
      <c r="H89" s="3"/>
      <c r="I89" s="3"/>
      <c r="J89" s="3"/>
      <c r="K89" s="3"/>
      <c r="L89" s="3"/>
      <c r="M89" s="3"/>
      <c r="N89" s="3"/>
    </row>
    <row r="90" spans="1:14" x14ac:dyDescent="0.45">
      <c r="A90" s="3"/>
      <c r="B90" s="20"/>
      <c r="C90" s="21"/>
      <c r="D90" s="21"/>
      <c r="E90" s="22"/>
      <c r="F90" s="3"/>
      <c r="G90" s="3"/>
      <c r="H90" s="3"/>
      <c r="I90" s="3"/>
      <c r="J90" s="3"/>
      <c r="K90" s="3"/>
      <c r="L90" s="3"/>
      <c r="M90" s="3"/>
      <c r="N90" s="3"/>
    </row>
    <row r="91" spans="1:14" x14ac:dyDescent="0.45">
      <c r="A91" s="3"/>
      <c r="B91" s="20"/>
      <c r="C91" s="21"/>
      <c r="D91" s="21"/>
      <c r="E91" s="22"/>
      <c r="F91" s="3"/>
      <c r="G91" s="3"/>
      <c r="H91" s="3"/>
      <c r="I91" s="3"/>
      <c r="J91" s="3"/>
      <c r="K91" s="3"/>
      <c r="L91" s="3"/>
      <c r="M91" s="3"/>
      <c r="N91" s="3"/>
    </row>
    <row r="92" spans="1:14" x14ac:dyDescent="0.45">
      <c r="A92" s="3"/>
      <c r="B92" s="20"/>
      <c r="C92" s="21"/>
      <c r="D92" s="21"/>
      <c r="E92" s="22"/>
      <c r="F92" s="3"/>
      <c r="G92" s="3"/>
      <c r="H92" s="3"/>
      <c r="I92" s="3"/>
      <c r="J92" s="3"/>
      <c r="K92" s="3"/>
      <c r="L92" s="3"/>
      <c r="M92" s="3"/>
      <c r="N92" s="3"/>
    </row>
    <row r="93" spans="1:14" x14ac:dyDescent="0.45">
      <c r="A93" s="3"/>
      <c r="B93" s="20"/>
      <c r="C93" s="21"/>
      <c r="D93" s="21"/>
      <c r="E93" s="22"/>
      <c r="F93" s="3"/>
      <c r="G93" s="3"/>
      <c r="H93" s="3"/>
      <c r="I93" s="3"/>
      <c r="J93" s="3"/>
      <c r="K93" s="3"/>
      <c r="L93" s="3"/>
      <c r="M93" s="3"/>
      <c r="N93" s="3"/>
    </row>
    <row r="94" spans="1:14" x14ac:dyDescent="0.45">
      <c r="A94" s="3"/>
      <c r="B94" s="20"/>
      <c r="C94" s="21"/>
      <c r="D94" s="21"/>
      <c r="E94" s="22"/>
      <c r="F94" s="3"/>
      <c r="G94" s="3"/>
      <c r="H94" s="3"/>
      <c r="I94" s="3"/>
      <c r="J94" s="3"/>
      <c r="K94" s="3"/>
      <c r="L94" s="3"/>
      <c r="M94" s="3"/>
      <c r="N94" s="3"/>
    </row>
    <row r="95" spans="1:14" x14ac:dyDescent="0.45">
      <c r="A95" s="3"/>
      <c r="B95" s="20"/>
      <c r="C95" s="21"/>
      <c r="D95" s="21"/>
      <c r="E95" s="22"/>
      <c r="F95" s="3"/>
      <c r="G95" s="3"/>
      <c r="H95" s="3"/>
      <c r="I95" s="3"/>
      <c r="J95" s="3"/>
      <c r="K95" s="3"/>
      <c r="L95" s="3"/>
      <c r="M95" s="3"/>
      <c r="N95" s="3"/>
    </row>
    <row r="96" spans="1:14" x14ac:dyDescent="0.45">
      <c r="A96" s="3"/>
      <c r="B96" s="20"/>
      <c r="C96" s="21"/>
      <c r="D96" s="21"/>
      <c r="E96" s="22"/>
      <c r="F96" s="3"/>
      <c r="G96" s="3"/>
      <c r="H96" s="3"/>
      <c r="I96" s="3"/>
      <c r="J96" s="3"/>
      <c r="K96" s="3"/>
      <c r="L96" s="3"/>
      <c r="M96" s="3"/>
      <c r="N96" s="3"/>
    </row>
    <row r="97" spans="1:14" x14ac:dyDescent="0.45">
      <c r="A97" s="3"/>
      <c r="B97" s="20"/>
      <c r="C97" s="21"/>
      <c r="D97" s="21"/>
      <c r="E97" s="22"/>
      <c r="F97" s="3"/>
      <c r="G97" s="3"/>
      <c r="H97" s="3"/>
      <c r="I97" s="3"/>
      <c r="J97" s="3"/>
      <c r="K97" s="3"/>
      <c r="L97" s="3"/>
      <c r="M97" s="3"/>
      <c r="N97" s="3"/>
    </row>
    <row r="98" spans="1:14" x14ac:dyDescent="0.45">
      <c r="A98" s="3"/>
      <c r="B98" s="20"/>
      <c r="C98" s="21"/>
      <c r="D98" s="21"/>
      <c r="E98" s="22"/>
      <c r="F98" s="3"/>
      <c r="G98" s="3"/>
      <c r="H98" s="3"/>
      <c r="I98" s="3"/>
      <c r="J98" s="3"/>
      <c r="K98" s="3"/>
      <c r="L98" s="3"/>
      <c r="M98" s="3"/>
      <c r="N98" s="3"/>
    </row>
    <row r="99" spans="1:14" x14ac:dyDescent="0.45">
      <c r="A99" s="3"/>
      <c r="B99" s="20"/>
      <c r="C99" s="21"/>
      <c r="D99" s="21"/>
      <c r="E99" s="22"/>
      <c r="F99" s="3"/>
      <c r="G99" s="3"/>
      <c r="H99" s="3"/>
      <c r="I99" s="3"/>
      <c r="J99" s="3"/>
      <c r="K99" s="3"/>
      <c r="L99" s="3"/>
      <c r="M99" s="3"/>
      <c r="N99" s="3"/>
    </row>
    <row r="100" spans="1:14" x14ac:dyDescent="0.45">
      <c r="A100" s="3"/>
      <c r="B100" s="20"/>
      <c r="C100" s="21"/>
      <c r="D100" s="21"/>
      <c r="E100" s="22"/>
      <c r="F100" s="3"/>
      <c r="G100" s="3"/>
      <c r="H100" s="3"/>
      <c r="I100" s="3"/>
      <c r="J100" s="3"/>
      <c r="K100" s="3"/>
      <c r="L100" s="3"/>
      <c r="M100" s="3"/>
      <c r="N100" s="3"/>
    </row>
    <row r="101" spans="1:14" x14ac:dyDescent="0.45">
      <c r="A101" s="3"/>
      <c r="B101" s="20"/>
      <c r="C101" s="21"/>
      <c r="D101" s="21"/>
      <c r="E101" s="22"/>
      <c r="F101" s="3"/>
      <c r="G101" s="3"/>
      <c r="H101" s="3"/>
      <c r="I101" s="3"/>
      <c r="J101" s="3"/>
      <c r="K101" s="3"/>
      <c r="L101" s="3"/>
      <c r="M101" s="3"/>
      <c r="N101" s="3"/>
    </row>
    <row r="102" spans="1:14" x14ac:dyDescent="0.45">
      <c r="A102" s="3"/>
      <c r="B102" s="20"/>
      <c r="C102" s="21"/>
      <c r="D102" s="21"/>
      <c r="E102" s="22"/>
      <c r="F102" s="3"/>
      <c r="G102" s="3"/>
      <c r="H102" s="3"/>
      <c r="I102" s="3"/>
      <c r="J102" s="3"/>
      <c r="K102" s="3"/>
      <c r="L102" s="3"/>
      <c r="M102" s="3"/>
      <c r="N102" s="3"/>
    </row>
    <row r="103" spans="1:14" x14ac:dyDescent="0.45">
      <c r="A103" s="3"/>
      <c r="B103" s="20"/>
      <c r="C103" s="21"/>
      <c r="D103" s="21"/>
      <c r="E103" s="22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45">
      <c r="A104" s="3"/>
      <c r="B104" s="20"/>
      <c r="C104" s="21"/>
      <c r="D104" s="21"/>
      <c r="E104" s="22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45">
      <c r="A105" s="3"/>
      <c r="B105" s="20"/>
      <c r="C105" s="21"/>
      <c r="D105" s="21"/>
      <c r="E105" s="22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45">
      <c r="A106" s="3"/>
      <c r="B106" s="20"/>
      <c r="C106" s="21"/>
      <c r="D106" s="21"/>
      <c r="E106" s="22"/>
      <c r="F106" s="3"/>
      <c r="G106" s="3"/>
      <c r="H106" s="3"/>
      <c r="I106" s="3"/>
      <c r="J106" s="3"/>
      <c r="K106" s="3"/>
      <c r="L106" s="3"/>
      <c r="M106" s="3"/>
      <c r="N106" s="3"/>
    </row>
    <row r="107" spans="1:14" x14ac:dyDescent="0.45">
      <c r="A107" s="3"/>
      <c r="B107" s="20"/>
      <c r="C107" s="21"/>
      <c r="D107" s="21"/>
      <c r="E107" s="22"/>
      <c r="F107" s="3"/>
      <c r="G107" s="3"/>
      <c r="H107" s="3"/>
      <c r="I107" s="3"/>
      <c r="J107" s="3"/>
      <c r="K107" s="3"/>
      <c r="L107" s="3"/>
      <c r="M107" s="3"/>
      <c r="N107" s="3"/>
    </row>
    <row r="108" spans="1:14" x14ac:dyDescent="0.45">
      <c r="A108" s="3"/>
      <c r="B108" s="20"/>
      <c r="C108" s="21"/>
      <c r="D108" s="21"/>
      <c r="E108" s="22"/>
      <c r="F108" s="3"/>
      <c r="G108" s="3"/>
      <c r="H108" s="3"/>
      <c r="I108" s="3"/>
      <c r="J108" s="3"/>
      <c r="K108" s="3"/>
      <c r="L108" s="3"/>
      <c r="M108" s="3"/>
      <c r="N108" s="3"/>
    </row>
    <row r="109" spans="1:14" x14ac:dyDescent="0.45">
      <c r="A109" s="3"/>
      <c r="B109" s="20"/>
      <c r="C109" s="21"/>
      <c r="D109" s="21"/>
      <c r="E109" s="22"/>
      <c r="F109" s="3"/>
      <c r="G109" s="3"/>
      <c r="H109" s="3"/>
      <c r="I109" s="3"/>
      <c r="J109" s="3"/>
      <c r="K109" s="3"/>
      <c r="L109" s="3"/>
      <c r="M109" s="3"/>
      <c r="N109" s="3"/>
    </row>
    <row r="110" spans="1:14" x14ac:dyDescent="0.45">
      <c r="A110" s="3"/>
      <c r="B110" s="20"/>
      <c r="C110" s="21"/>
      <c r="D110" s="21"/>
      <c r="E110" s="22"/>
      <c r="F110" s="3"/>
      <c r="G110" s="3"/>
      <c r="H110" s="3"/>
      <c r="I110" s="3"/>
      <c r="J110" s="3"/>
      <c r="K110" s="3"/>
      <c r="L110" s="3"/>
      <c r="M110" s="3"/>
      <c r="N110" s="3"/>
    </row>
    <row r="111" spans="1:14" x14ac:dyDescent="0.45">
      <c r="A111" s="3"/>
      <c r="B111" s="20"/>
      <c r="C111" s="21"/>
      <c r="D111" s="21"/>
      <c r="E111" s="22"/>
      <c r="F111" s="3"/>
      <c r="G111" s="3"/>
      <c r="H111" s="3"/>
      <c r="I111" s="3"/>
      <c r="J111" s="3"/>
      <c r="K111" s="3"/>
      <c r="L111" s="3"/>
      <c r="M111" s="3"/>
      <c r="N111" s="3"/>
    </row>
    <row r="112" spans="1:14" x14ac:dyDescent="0.45">
      <c r="A112" s="3"/>
      <c r="B112" s="20"/>
      <c r="C112" s="21"/>
      <c r="D112" s="21"/>
      <c r="E112" s="22"/>
      <c r="F112" s="3"/>
      <c r="G112" s="3"/>
      <c r="H112" s="3"/>
      <c r="I112" s="3"/>
      <c r="J112" s="3"/>
      <c r="K112" s="3"/>
      <c r="L112" s="3"/>
      <c r="M112" s="3"/>
      <c r="N112" s="3"/>
    </row>
    <row r="113" spans="1:14" x14ac:dyDescent="0.45">
      <c r="A113" s="3"/>
      <c r="B113" s="20"/>
      <c r="C113" s="21"/>
      <c r="D113" s="21"/>
      <c r="E113" s="22"/>
      <c r="F113" s="3"/>
      <c r="G113" s="3"/>
      <c r="H113" s="3"/>
      <c r="I113" s="3"/>
      <c r="J113" s="3"/>
      <c r="K113" s="3"/>
      <c r="L113" s="3"/>
      <c r="M113" s="3"/>
      <c r="N113" s="3"/>
    </row>
    <row r="114" spans="1:14" x14ac:dyDescent="0.45">
      <c r="A114" s="3"/>
      <c r="B114" s="20"/>
      <c r="C114" s="21"/>
      <c r="D114" s="21"/>
      <c r="E114" s="22"/>
      <c r="F114" s="3"/>
      <c r="G114" s="3"/>
      <c r="H114" s="3"/>
      <c r="I114" s="3"/>
      <c r="J114" s="3"/>
      <c r="K114" s="3"/>
      <c r="L114" s="3"/>
      <c r="M114" s="3"/>
      <c r="N114" s="3"/>
    </row>
    <row r="115" spans="1:14" x14ac:dyDescent="0.45">
      <c r="A115" s="3"/>
      <c r="B115" s="20"/>
      <c r="C115" s="21"/>
      <c r="D115" s="21"/>
      <c r="E115" s="22"/>
      <c r="F115" s="3"/>
      <c r="G115" s="3"/>
      <c r="H115" s="3"/>
      <c r="I115" s="3"/>
      <c r="J115" s="3"/>
      <c r="K115" s="3"/>
      <c r="L115" s="3"/>
      <c r="M115" s="3"/>
      <c r="N115" s="3"/>
    </row>
    <row r="116" spans="1:14" x14ac:dyDescent="0.45">
      <c r="A116" s="3"/>
      <c r="B116" s="20"/>
      <c r="C116" s="21"/>
      <c r="D116" s="21"/>
      <c r="E116" s="22"/>
      <c r="F116" s="3"/>
      <c r="G116" s="3"/>
      <c r="H116" s="3"/>
      <c r="I116" s="3"/>
      <c r="J116" s="3"/>
      <c r="K116" s="3"/>
      <c r="L116" s="3"/>
      <c r="M116" s="3"/>
      <c r="N116" s="3"/>
    </row>
    <row r="117" spans="1:14" x14ac:dyDescent="0.45">
      <c r="A117" s="3"/>
      <c r="B117" s="20"/>
      <c r="C117" s="21"/>
      <c r="D117" s="21"/>
      <c r="E117" s="22"/>
      <c r="F117" s="3"/>
      <c r="G117" s="3"/>
      <c r="H117" s="3"/>
      <c r="I117" s="3"/>
      <c r="J117" s="3"/>
      <c r="K117" s="3"/>
      <c r="L117" s="3"/>
      <c r="M117" s="3"/>
      <c r="N117" s="3"/>
    </row>
    <row r="118" spans="1:14" x14ac:dyDescent="0.45">
      <c r="A118" s="3"/>
      <c r="B118" s="20"/>
      <c r="C118" s="21"/>
      <c r="D118" s="21"/>
      <c r="E118" s="22"/>
      <c r="F118" s="3"/>
      <c r="G118" s="3"/>
      <c r="H118" s="3"/>
      <c r="I118" s="3"/>
      <c r="J118" s="3"/>
      <c r="K118" s="3"/>
      <c r="L118" s="3"/>
      <c r="M118" s="3"/>
      <c r="N118" s="3"/>
    </row>
    <row r="119" spans="1:14" x14ac:dyDescent="0.45">
      <c r="A119" s="3"/>
      <c r="B119" s="20"/>
      <c r="C119" s="21"/>
      <c r="D119" s="21"/>
      <c r="E119" s="22"/>
      <c r="F119" s="3"/>
      <c r="G119" s="3"/>
      <c r="H119" s="3"/>
      <c r="I119" s="3"/>
      <c r="J119" s="3"/>
      <c r="K119" s="3"/>
      <c r="L119" s="3"/>
      <c r="M119" s="3"/>
      <c r="N119" s="3"/>
    </row>
    <row r="120" spans="1:14" x14ac:dyDescent="0.45">
      <c r="A120" s="3"/>
      <c r="B120" s="20"/>
      <c r="C120" s="21"/>
      <c r="D120" s="21"/>
      <c r="E120" s="22"/>
      <c r="F120" s="3"/>
      <c r="G120" s="3"/>
      <c r="H120" s="3"/>
      <c r="I120" s="3"/>
      <c r="J120" s="3"/>
      <c r="K120" s="3"/>
      <c r="L120" s="3"/>
      <c r="M120" s="3"/>
      <c r="N120" s="3"/>
    </row>
    <row r="121" spans="1:14" x14ac:dyDescent="0.45">
      <c r="A121" s="3"/>
      <c r="B121" s="20"/>
      <c r="C121" s="21"/>
      <c r="D121" s="21"/>
      <c r="E121" s="22"/>
      <c r="F121" s="3"/>
      <c r="G121" s="3"/>
      <c r="H121" s="3"/>
      <c r="I121" s="3"/>
      <c r="J121" s="3"/>
      <c r="K121" s="3"/>
      <c r="L121" s="3"/>
      <c r="M121" s="3"/>
      <c r="N121" s="3"/>
    </row>
    <row r="122" spans="1:14" x14ac:dyDescent="0.45">
      <c r="A122" s="3"/>
      <c r="B122" s="20"/>
      <c r="C122" s="21"/>
      <c r="D122" s="21"/>
      <c r="E122" s="22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45">
      <c r="A123" s="3"/>
      <c r="B123" s="20"/>
      <c r="C123" s="21"/>
      <c r="D123" s="21"/>
      <c r="E123" s="22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45">
      <c r="A124" s="3"/>
      <c r="B124" s="20"/>
      <c r="C124" s="21"/>
      <c r="D124" s="21"/>
      <c r="E124" s="22"/>
      <c r="F124" s="3"/>
      <c r="G124" s="3"/>
      <c r="H124" s="3"/>
      <c r="I124" s="3"/>
      <c r="J124" s="3"/>
      <c r="K124" s="3"/>
      <c r="L124" s="3"/>
      <c r="M124" s="3"/>
      <c r="N124" s="3"/>
    </row>
    <row r="125" spans="1:14" x14ac:dyDescent="0.45">
      <c r="A125" s="3"/>
      <c r="B125" s="20"/>
      <c r="C125" s="21"/>
      <c r="D125" s="21"/>
      <c r="E125" s="22"/>
      <c r="F125" s="3"/>
      <c r="G125" s="3"/>
      <c r="H125" s="3"/>
      <c r="I125" s="3"/>
      <c r="J125" s="3"/>
      <c r="K125" s="3"/>
      <c r="L125" s="3"/>
      <c r="M125" s="3"/>
      <c r="N125" s="3"/>
    </row>
    <row r="126" spans="1:14" x14ac:dyDescent="0.45">
      <c r="A126" s="3"/>
      <c r="B126" s="20"/>
      <c r="C126" s="21"/>
      <c r="D126" s="21"/>
      <c r="E126" s="22"/>
      <c r="F126" s="3"/>
      <c r="G126" s="3"/>
      <c r="H126" s="3"/>
      <c r="I126" s="3"/>
      <c r="J126" s="3"/>
      <c r="K126" s="3"/>
      <c r="L126" s="3"/>
      <c r="M126" s="3"/>
      <c r="N126" s="3"/>
    </row>
    <row r="127" spans="1:14" x14ac:dyDescent="0.45">
      <c r="A127" s="3"/>
      <c r="B127" s="20"/>
      <c r="C127" s="21"/>
      <c r="D127" s="21"/>
      <c r="E127" s="22"/>
      <c r="F127" s="3"/>
      <c r="G127" s="3"/>
      <c r="H127" s="3"/>
      <c r="I127" s="3"/>
      <c r="J127" s="3"/>
      <c r="K127" s="3"/>
      <c r="L127" s="3"/>
      <c r="M127" s="3"/>
      <c r="N127" s="3"/>
    </row>
    <row r="128" spans="1:14" x14ac:dyDescent="0.45">
      <c r="A128" s="3"/>
      <c r="B128" s="20"/>
      <c r="C128" s="21"/>
      <c r="D128" s="21"/>
      <c r="E128" s="22"/>
      <c r="F128" s="3"/>
      <c r="G128" s="3"/>
      <c r="H128" s="3"/>
      <c r="I128" s="3"/>
      <c r="J128" s="3"/>
      <c r="K128" s="3"/>
      <c r="L128" s="3"/>
      <c r="M128" s="3"/>
      <c r="N128" s="3"/>
    </row>
    <row r="129" spans="1:14" x14ac:dyDescent="0.45">
      <c r="A129" s="3"/>
      <c r="B129" s="20"/>
      <c r="C129" s="21"/>
      <c r="D129" s="21"/>
      <c r="E129" s="22"/>
      <c r="F129" s="3"/>
      <c r="G129" s="3"/>
      <c r="H129" s="3"/>
      <c r="I129" s="3"/>
      <c r="J129" s="3"/>
      <c r="K129" s="3"/>
      <c r="L129" s="3"/>
      <c r="M129" s="3"/>
      <c r="N129" s="3"/>
    </row>
    <row r="130" spans="1:14" x14ac:dyDescent="0.45">
      <c r="A130" s="3"/>
      <c r="B130" s="20"/>
      <c r="C130" s="21"/>
      <c r="D130" s="21"/>
      <c r="E130" s="22"/>
      <c r="F130" s="3"/>
      <c r="G130" s="3"/>
      <c r="H130" s="3"/>
      <c r="I130" s="3"/>
      <c r="J130" s="3"/>
      <c r="K130" s="3"/>
      <c r="L130" s="3"/>
      <c r="M130" s="3"/>
      <c r="N130" s="3"/>
    </row>
    <row r="131" spans="1:14" x14ac:dyDescent="0.45">
      <c r="A131" s="3"/>
      <c r="B131" s="20"/>
      <c r="C131" s="21"/>
      <c r="D131" s="21"/>
      <c r="E131" s="22"/>
      <c r="F131" s="3"/>
      <c r="G131" s="3"/>
      <c r="H131" s="3"/>
      <c r="I131" s="3"/>
      <c r="J131" s="3"/>
      <c r="K131" s="3"/>
      <c r="L131" s="3"/>
      <c r="M131" s="3"/>
      <c r="N131" s="3"/>
    </row>
    <row r="132" spans="1:14" x14ac:dyDescent="0.45">
      <c r="A132" s="3"/>
      <c r="B132" s="20"/>
      <c r="C132" s="21"/>
      <c r="D132" s="21"/>
      <c r="E132" s="22"/>
      <c r="F132" s="3"/>
      <c r="G132" s="3"/>
      <c r="H132" s="3"/>
      <c r="I132" s="3"/>
      <c r="J132" s="3"/>
      <c r="K132" s="3"/>
      <c r="L132" s="3"/>
      <c r="M132" s="3"/>
      <c r="N132" s="3"/>
    </row>
    <row r="133" spans="1:14" x14ac:dyDescent="0.45">
      <c r="A133" s="3"/>
      <c r="B133" s="20"/>
      <c r="C133" s="21"/>
      <c r="D133" s="21"/>
      <c r="E133" s="22"/>
      <c r="F133" s="3"/>
      <c r="G133" s="3"/>
      <c r="H133" s="3"/>
      <c r="I133" s="3"/>
      <c r="J133" s="3"/>
      <c r="K133" s="3"/>
      <c r="L133" s="3"/>
      <c r="M133" s="3"/>
      <c r="N133" s="3"/>
    </row>
    <row r="134" spans="1:14" x14ac:dyDescent="0.45">
      <c r="A134" s="3"/>
      <c r="B134" s="20"/>
      <c r="C134" s="21"/>
      <c r="D134" s="21"/>
      <c r="E134" s="22"/>
      <c r="F134" s="3"/>
      <c r="G134" s="3"/>
      <c r="H134" s="3"/>
      <c r="I134" s="3"/>
      <c r="J134" s="3"/>
      <c r="K134" s="3"/>
      <c r="L134" s="3"/>
      <c r="M134" s="3"/>
      <c r="N134" s="3"/>
    </row>
    <row r="135" spans="1:14" x14ac:dyDescent="0.45">
      <c r="A135" s="3"/>
      <c r="B135" s="20"/>
      <c r="C135" s="21"/>
      <c r="D135" s="21"/>
      <c r="E135" s="22"/>
      <c r="F135" s="3"/>
      <c r="G135" s="3"/>
      <c r="H135" s="3"/>
      <c r="I135" s="3"/>
      <c r="J135" s="3"/>
      <c r="K135" s="3"/>
      <c r="L135" s="3"/>
      <c r="M135" s="3"/>
      <c r="N135" s="3"/>
    </row>
    <row r="136" spans="1:14" x14ac:dyDescent="0.45">
      <c r="A136" s="3"/>
      <c r="B136" s="20"/>
      <c r="C136" s="21"/>
      <c r="D136" s="21"/>
      <c r="E136" s="22"/>
      <c r="F136" s="3"/>
      <c r="G136" s="3"/>
      <c r="H136" s="3"/>
      <c r="I136" s="3"/>
      <c r="J136" s="3"/>
      <c r="K136" s="3"/>
      <c r="L136" s="3"/>
      <c r="M136" s="3"/>
      <c r="N136" s="3"/>
    </row>
    <row r="137" spans="1:14" x14ac:dyDescent="0.45">
      <c r="A137" s="3"/>
      <c r="B137" s="20"/>
      <c r="C137" s="21"/>
      <c r="D137" s="21"/>
      <c r="E137" s="22"/>
      <c r="F137" s="3"/>
      <c r="G137" s="3"/>
      <c r="H137" s="3"/>
      <c r="I137" s="3"/>
      <c r="J137" s="3"/>
      <c r="K137" s="3"/>
      <c r="L137" s="3"/>
      <c r="M137" s="3"/>
      <c r="N137" s="3"/>
    </row>
    <row r="138" spans="1:14" x14ac:dyDescent="0.45">
      <c r="A138" s="3"/>
      <c r="B138" s="20"/>
      <c r="C138" s="21"/>
      <c r="D138" s="21"/>
      <c r="E138" s="22"/>
      <c r="F138" s="3"/>
      <c r="G138" s="3"/>
      <c r="H138" s="3"/>
      <c r="I138" s="3"/>
      <c r="J138" s="3"/>
      <c r="K138" s="3"/>
      <c r="L138" s="3"/>
      <c r="M138" s="3"/>
      <c r="N138" s="3"/>
    </row>
    <row r="139" spans="1:14" x14ac:dyDescent="0.45">
      <c r="A139" s="3"/>
      <c r="B139" s="20"/>
      <c r="C139" s="21"/>
      <c r="D139" s="21"/>
      <c r="E139" s="22"/>
      <c r="F139" s="3"/>
      <c r="G139" s="3"/>
      <c r="H139" s="3"/>
      <c r="I139" s="3"/>
      <c r="J139" s="3"/>
      <c r="K139" s="3"/>
      <c r="L139" s="3"/>
      <c r="M139" s="3"/>
      <c r="N139" s="3"/>
    </row>
    <row r="140" spans="1:14" x14ac:dyDescent="0.45">
      <c r="A140" s="3"/>
      <c r="B140" s="20"/>
      <c r="C140" s="21"/>
      <c r="D140" s="21"/>
      <c r="E140" s="22"/>
      <c r="F140" s="3"/>
      <c r="G140" s="3"/>
      <c r="H140" s="3"/>
      <c r="I140" s="3"/>
      <c r="J140" s="3"/>
      <c r="K140" s="3"/>
      <c r="L140" s="3"/>
      <c r="M140" s="3"/>
      <c r="N140" s="3"/>
    </row>
    <row r="141" spans="1:14" x14ac:dyDescent="0.45">
      <c r="A141" s="3"/>
      <c r="B141" s="20"/>
      <c r="C141" s="21"/>
      <c r="D141" s="21"/>
      <c r="E141" s="22"/>
      <c r="F141" s="3"/>
      <c r="G141" s="3"/>
      <c r="H141" s="3"/>
      <c r="I141" s="3"/>
      <c r="J141" s="3"/>
      <c r="K141" s="3"/>
      <c r="L141" s="3"/>
      <c r="M141" s="3"/>
      <c r="N141" s="3"/>
    </row>
    <row r="142" spans="1:14" x14ac:dyDescent="0.45">
      <c r="A142" s="3"/>
      <c r="B142" s="20"/>
      <c r="C142" s="21"/>
      <c r="D142" s="21"/>
      <c r="E142" s="22"/>
      <c r="F142" s="3"/>
      <c r="G142" s="3"/>
      <c r="H142" s="3"/>
      <c r="I142" s="3"/>
      <c r="J142" s="3"/>
      <c r="K142" s="3"/>
      <c r="L142" s="3"/>
      <c r="M142" s="3"/>
      <c r="N142" s="3"/>
    </row>
    <row r="143" spans="1:14" x14ac:dyDescent="0.45">
      <c r="A143" s="3"/>
      <c r="B143" s="20"/>
      <c r="C143" s="21"/>
      <c r="D143" s="21"/>
      <c r="E143" s="22"/>
      <c r="F143" s="3"/>
      <c r="G143" s="3"/>
      <c r="H143" s="3"/>
      <c r="I143" s="3"/>
      <c r="J143" s="3"/>
      <c r="K143" s="3"/>
      <c r="L143" s="3"/>
      <c r="M143" s="3"/>
      <c r="N143" s="3"/>
    </row>
    <row r="144" spans="1:14" x14ac:dyDescent="0.45">
      <c r="A144" s="3"/>
      <c r="B144" s="20"/>
      <c r="C144" s="21"/>
      <c r="D144" s="21"/>
      <c r="E144" s="22"/>
      <c r="F144" s="3"/>
      <c r="G144" s="3"/>
      <c r="H144" s="3"/>
      <c r="I144" s="3"/>
      <c r="J144" s="3"/>
      <c r="K144" s="3"/>
      <c r="L144" s="3"/>
      <c r="M144" s="3"/>
      <c r="N144" s="3"/>
    </row>
    <row r="145" spans="1:14" x14ac:dyDescent="0.45">
      <c r="A145" s="3"/>
      <c r="B145" s="20"/>
      <c r="C145" s="21"/>
      <c r="D145" s="21"/>
      <c r="E145" s="22"/>
      <c r="F145" s="3"/>
      <c r="G145" s="3"/>
      <c r="H145" s="3"/>
      <c r="I145" s="3"/>
      <c r="J145" s="3"/>
      <c r="K145" s="3"/>
      <c r="L145" s="3"/>
      <c r="M145" s="3"/>
      <c r="N145" s="3"/>
    </row>
    <row r="146" spans="1:14" x14ac:dyDescent="0.45">
      <c r="A146" s="3"/>
      <c r="B146" s="20"/>
      <c r="C146" s="21"/>
      <c r="D146" s="21"/>
      <c r="E146" s="22"/>
      <c r="F146" s="3"/>
      <c r="G146" s="3"/>
      <c r="H146" s="3"/>
      <c r="I146" s="3"/>
      <c r="J146" s="3"/>
      <c r="K146" s="3"/>
      <c r="L146" s="3"/>
      <c r="M146" s="3"/>
      <c r="N146" s="3"/>
    </row>
    <row r="147" spans="1:14" x14ac:dyDescent="0.45">
      <c r="A147" s="3"/>
      <c r="B147" s="20"/>
      <c r="C147" s="21"/>
      <c r="D147" s="21"/>
      <c r="E147" s="22"/>
      <c r="F147" s="3"/>
      <c r="G147" s="3"/>
      <c r="H147" s="3"/>
      <c r="I147" s="3"/>
      <c r="J147" s="3"/>
      <c r="K147" s="3"/>
      <c r="L147" s="3"/>
      <c r="M147" s="3"/>
      <c r="N147" s="3"/>
    </row>
    <row r="148" spans="1:14" x14ac:dyDescent="0.45">
      <c r="A148" s="3"/>
      <c r="B148" s="20"/>
      <c r="C148" s="21"/>
      <c r="D148" s="21"/>
      <c r="E148" s="22"/>
      <c r="F148" s="3"/>
      <c r="G148" s="3"/>
      <c r="H148" s="3"/>
      <c r="I148" s="3"/>
      <c r="J148" s="3"/>
      <c r="K148" s="3"/>
      <c r="L148" s="3"/>
      <c r="M148" s="3"/>
      <c r="N148" s="3"/>
    </row>
    <row r="149" spans="1:14" x14ac:dyDescent="0.45">
      <c r="A149" s="3"/>
      <c r="B149" s="20"/>
      <c r="C149" s="21"/>
      <c r="D149" s="21"/>
      <c r="E149" s="22"/>
      <c r="F149" s="3"/>
      <c r="G149" s="3"/>
      <c r="H149" s="3"/>
      <c r="I149" s="3"/>
      <c r="J149" s="3"/>
      <c r="K149" s="3"/>
      <c r="L149" s="3"/>
      <c r="M149" s="3"/>
      <c r="N149" s="3"/>
    </row>
    <row r="150" spans="1:14" x14ac:dyDescent="0.45">
      <c r="A150" s="3"/>
      <c r="B150" s="20"/>
      <c r="C150" s="21"/>
      <c r="D150" s="21"/>
      <c r="E150" s="22"/>
      <c r="F150" s="3"/>
      <c r="G150" s="3"/>
      <c r="H150" s="3"/>
      <c r="I150" s="3"/>
      <c r="J150" s="3"/>
      <c r="K150" s="3"/>
      <c r="L150" s="3"/>
      <c r="M150" s="3"/>
      <c r="N150" s="3"/>
    </row>
    <row r="151" spans="1:14" x14ac:dyDescent="0.45">
      <c r="A151" s="3"/>
      <c r="B151" s="20"/>
      <c r="C151" s="21"/>
      <c r="D151" s="21"/>
      <c r="E151" s="22"/>
      <c r="F151" s="3"/>
      <c r="G151" s="3"/>
      <c r="H151" s="3"/>
      <c r="I151" s="3"/>
      <c r="J151" s="3"/>
      <c r="K151" s="3"/>
      <c r="L151" s="3"/>
      <c r="M151" s="3"/>
      <c r="N151" s="3"/>
    </row>
    <row r="152" spans="1:14" x14ac:dyDescent="0.45">
      <c r="A152" s="3"/>
      <c r="B152" s="20"/>
      <c r="C152" s="21"/>
      <c r="D152" s="21"/>
      <c r="E152" s="22"/>
      <c r="F152" s="3"/>
      <c r="G152" s="3"/>
      <c r="H152" s="3"/>
      <c r="I152" s="3"/>
      <c r="J152" s="3"/>
      <c r="K152" s="3"/>
      <c r="L152" s="3"/>
      <c r="M152" s="3"/>
      <c r="N152" s="3"/>
    </row>
    <row r="153" spans="1:14" x14ac:dyDescent="0.45">
      <c r="A153" s="3"/>
      <c r="B153" s="20"/>
      <c r="C153" s="21"/>
      <c r="D153" s="21"/>
      <c r="E153" s="22"/>
      <c r="F153" s="3"/>
      <c r="G153" s="3"/>
      <c r="H153" s="3"/>
      <c r="I153" s="3"/>
      <c r="J153" s="3"/>
      <c r="K153" s="3"/>
      <c r="L153" s="3"/>
      <c r="M153" s="3"/>
      <c r="N153" s="3"/>
    </row>
    <row r="154" spans="1:14" x14ac:dyDescent="0.45">
      <c r="A154" s="3"/>
      <c r="B154" s="20"/>
      <c r="C154" s="21"/>
      <c r="D154" s="21"/>
      <c r="E154" s="22"/>
      <c r="F154" s="3"/>
      <c r="G154" s="3"/>
      <c r="H154" s="3"/>
      <c r="I154" s="3"/>
      <c r="J154" s="3"/>
      <c r="K154" s="3"/>
      <c r="L154" s="3"/>
      <c r="M154" s="3"/>
      <c r="N154" s="3"/>
    </row>
    <row r="155" spans="1:14" x14ac:dyDescent="0.45">
      <c r="A155" s="3"/>
      <c r="B155" s="20"/>
      <c r="C155" s="21"/>
      <c r="D155" s="21"/>
      <c r="E155" s="22"/>
      <c r="F155" s="3"/>
      <c r="G155" s="3"/>
      <c r="H155" s="3"/>
      <c r="I155" s="3"/>
      <c r="J155" s="3"/>
      <c r="K155" s="3"/>
      <c r="L155" s="3"/>
      <c r="M155" s="3"/>
      <c r="N155" s="3"/>
    </row>
    <row r="156" spans="1:14" x14ac:dyDescent="0.45">
      <c r="A156" s="3"/>
      <c r="B156" s="20"/>
      <c r="C156" s="21"/>
      <c r="D156" s="21"/>
      <c r="E156" s="22"/>
      <c r="F156" s="3"/>
      <c r="G156" s="3"/>
      <c r="H156" s="3"/>
      <c r="I156" s="3"/>
      <c r="J156" s="3"/>
      <c r="K156" s="3"/>
      <c r="L156" s="3"/>
      <c r="M156" s="3"/>
      <c r="N156" s="3"/>
    </row>
    <row r="157" spans="1:14" x14ac:dyDescent="0.45">
      <c r="A157" s="3"/>
      <c r="B157" s="20"/>
      <c r="C157" s="21"/>
      <c r="D157" s="21"/>
      <c r="E157" s="22"/>
      <c r="F157" s="3"/>
      <c r="G157" s="3"/>
      <c r="H157" s="3"/>
      <c r="I157" s="3"/>
      <c r="J157" s="3"/>
      <c r="K157" s="3"/>
      <c r="L157" s="3"/>
      <c r="M157" s="3"/>
      <c r="N157" s="3"/>
    </row>
    <row r="158" spans="1:14" x14ac:dyDescent="0.45">
      <c r="A158" s="3"/>
      <c r="B158" s="20"/>
      <c r="C158" s="21"/>
      <c r="D158" s="21"/>
      <c r="E158" s="22"/>
      <c r="F158" s="3"/>
      <c r="G158" s="3"/>
      <c r="H158" s="3"/>
      <c r="I158" s="3"/>
      <c r="J158" s="3"/>
      <c r="K158" s="3"/>
      <c r="L158" s="3"/>
      <c r="M158" s="3"/>
      <c r="N158" s="3"/>
    </row>
    <row r="159" spans="1:14" x14ac:dyDescent="0.45">
      <c r="A159" s="3"/>
      <c r="B159" s="20"/>
      <c r="C159" s="21"/>
      <c r="D159" s="21"/>
      <c r="E159" s="22"/>
      <c r="F159" s="3"/>
      <c r="G159" s="3"/>
      <c r="H159" s="3"/>
      <c r="I159" s="3"/>
      <c r="J159" s="3"/>
      <c r="K159" s="3"/>
      <c r="L159" s="3"/>
      <c r="M159" s="3"/>
      <c r="N159" s="3"/>
    </row>
    <row r="160" spans="1:14" x14ac:dyDescent="0.45">
      <c r="A160" s="3"/>
      <c r="B160" s="20"/>
      <c r="C160" s="21"/>
      <c r="D160" s="21"/>
      <c r="E160" s="22"/>
      <c r="F160" s="3"/>
      <c r="G160" s="3"/>
      <c r="H160" s="3"/>
      <c r="I160" s="3"/>
      <c r="J160" s="3"/>
      <c r="K160" s="3"/>
      <c r="L160" s="3"/>
      <c r="M160" s="3"/>
      <c r="N160" s="3"/>
    </row>
    <row r="161" spans="1:14" x14ac:dyDescent="0.45">
      <c r="A161" s="3"/>
      <c r="B161" s="20"/>
      <c r="C161" s="21"/>
      <c r="D161" s="21"/>
      <c r="E161" s="22"/>
      <c r="F161" s="3"/>
      <c r="G161" s="3"/>
      <c r="H161" s="3"/>
      <c r="I161" s="3"/>
      <c r="J161" s="3"/>
      <c r="K161" s="3"/>
      <c r="L161" s="3"/>
      <c r="M161" s="3"/>
      <c r="N161" s="3"/>
    </row>
    <row r="162" spans="1:14" x14ac:dyDescent="0.45">
      <c r="A162" s="3"/>
      <c r="B162" s="20"/>
      <c r="C162" s="21"/>
      <c r="D162" s="21"/>
      <c r="E162" s="22"/>
      <c r="F162" s="3"/>
      <c r="G162" s="3"/>
      <c r="H162" s="3"/>
      <c r="I162" s="3"/>
      <c r="J162" s="3"/>
      <c r="K162" s="3"/>
      <c r="L162" s="3"/>
      <c r="M162" s="3"/>
      <c r="N162" s="3"/>
    </row>
    <row r="163" spans="1:14" x14ac:dyDescent="0.45">
      <c r="A163" s="3"/>
      <c r="B163" s="20"/>
      <c r="C163" s="21"/>
      <c r="D163" s="21"/>
      <c r="E163" s="22"/>
      <c r="F163" s="3"/>
      <c r="G163" s="3"/>
      <c r="H163" s="3"/>
      <c r="I163" s="3"/>
      <c r="J163" s="3"/>
      <c r="K163" s="3"/>
      <c r="L163" s="3"/>
      <c r="M163" s="3"/>
      <c r="N163" s="3"/>
    </row>
    <row r="164" spans="1:14" x14ac:dyDescent="0.45">
      <c r="A164" s="3"/>
      <c r="B164" s="20"/>
      <c r="C164" s="21"/>
      <c r="D164" s="21"/>
      <c r="E164" s="22"/>
      <c r="F164" s="3"/>
      <c r="G164" s="3"/>
      <c r="H164" s="3"/>
      <c r="I164" s="3"/>
      <c r="J164" s="3"/>
      <c r="K164" s="3"/>
      <c r="L164" s="3"/>
      <c r="M164" s="3"/>
      <c r="N164" s="3"/>
    </row>
    <row r="165" spans="1:14" x14ac:dyDescent="0.45">
      <c r="A165" s="3"/>
      <c r="B165" s="20"/>
      <c r="C165" s="21"/>
      <c r="D165" s="21"/>
      <c r="E165" s="22"/>
      <c r="F165" s="3"/>
      <c r="G165" s="3"/>
      <c r="H165" s="3"/>
      <c r="I165" s="3"/>
      <c r="J165" s="3"/>
      <c r="K165" s="3"/>
      <c r="L165" s="3"/>
      <c r="M165" s="3"/>
      <c r="N165" s="3"/>
    </row>
    <row r="166" spans="1:14" x14ac:dyDescent="0.45">
      <c r="A166" s="3"/>
      <c r="B166" s="20"/>
      <c r="C166" s="21"/>
      <c r="D166" s="21"/>
      <c r="E166" s="22"/>
      <c r="F166" s="3"/>
      <c r="G166" s="3"/>
      <c r="H166" s="3"/>
      <c r="I166" s="3"/>
      <c r="J166" s="3"/>
      <c r="K166" s="3"/>
      <c r="L166" s="3"/>
      <c r="M166" s="3"/>
      <c r="N166" s="3"/>
    </row>
    <row r="167" spans="1:14" x14ac:dyDescent="0.45">
      <c r="A167" s="3"/>
      <c r="B167" s="20"/>
      <c r="C167" s="21"/>
      <c r="D167" s="21"/>
      <c r="E167" s="22"/>
      <c r="F167" s="3"/>
      <c r="G167" s="3"/>
      <c r="H167" s="3"/>
      <c r="I167" s="3"/>
      <c r="J167" s="3"/>
      <c r="K167" s="3"/>
      <c r="L167" s="3"/>
      <c r="M167" s="3"/>
      <c r="N167" s="3"/>
    </row>
    <row r="168" spans="1:14" x14ac:dyDescent="0.45">
      <c r="A168" s="3"/>
      <c r="B168" s="20"/>
      <c r="C168" s="21"/>
      <c r="D168" s="21"/>
      <c r="E168" s="22"/>
      <c r="F168" s="3"/>
      <c r="G168" s="3"/>
      <c r="H168" s="3"/>
      <c r="I168" s="3"/>
      <c r="J168" s="3"/>
      <c r="K168" s="3"/>
      <c r="L168" s="3"/>
      <c r="M168" s="3"/>
      <c r="N168" s="3"/>
    </row>
    <row r="169" spans="1:14" x14ac:dyDescent="0.45">
      <c r="A169" s="3"/>
      <c r="B169" s="20"/>
      <c r="C169" s="21"/>
      <c r="D169" s="21"/>
      <c r="E169" s="22"/>
      <c r="F169" s="3"/>
      <c r="G169" s="3"/>
      <c r="H169" s="3"/>
      <c r="I169" s="3"/>
      <c r="J169" s="3"/>
      <c r="K169" s="3"/>
      <c r="L169" s="3"/>
      <c r="M169" s="3"/>
      <c r="N169" s="3"/>
    </row>
    <row r="170" spans="1:14" x14ac:dyDescent="0.45">
      <c r="A170" s="3"/>
      <c r="B170" s="20"/>
      <c r="C170" s="21"/>
      <c r="D170" s="21"/>
      <c r="E170" s="22"/>
      <c r="F170" s="3"/>
      <c r="G170" s="3"/>
      <c r="H170" s="3"/>
      <c r="I170" s="3"/>
      <c r="J170" s="3"/>
      <c r="K170" s="3"/>
      <c r="L170" s="3"/>
      <c r="M170" s="3"/>
      <c r="N170" s="3"/>
    </row>
    <row r="171" spans="1:14" x14ac:dyDescent="0.45">
      <c r="A171" s="3"/>
      <c r="B171" s="20"/>
      <c r="C171" s="21"/>
      <c r="D171" s="21"/>
      <c r="E171" s="22"/>
      <c r="F171" s="3"/>
      <c r="G171" s="3"/>
      <c r="H171" s="3"/>
      <c r="I171" s="3"/>
      <c r="J171" s="3"/>
      <c r="K171" s="3"/>
      <c r="L171" s="3"/>
      <c r="M171" s="3"/>
      <c r="N171" s="3"/>
    </row>
    <row r="172" spans="1:14" x14ac:dyDescent="0.45">
      <c r="A172" s="3"/>
      <c r="B172" s="20"/>
      <c r="C172" s="21"/>
      <c r="D172" s="21"/>
      <c r="E172" s="22"/>
      <c r="F172" s="3"/>
      <c r="G172" s="3"/>
      <c r="H172" s="3"/>
      <c r="I172" s="3"/>
      <c r="J172" s="3"/>
      <c r="K172" s="3"/>
      <c r="L172" s="3"/>
      <c r="M172" s="3"/>
      <c r="N172" s="3"/>
    </row>
    <row r="173" spans="1:14" x14ac:dyDescent="0.45">
      <c r="A173" s="3"/>
      <c r="B173" s="20"/>
      <c r="C173" s="21"/>
      <c r="D173" s="21"/>
      <c r="E173" s="22"/>
      <c r="F173" s="3"/>
      <c r="G173" s="3"/>
      <c r="H173" s="3"/>
      <c r="I173" s="3"/>
      <c r="J173" s="3"/>
      <c r="K173" s="3"/>
      <c r="L173" s="3"/>
      <c r="M173" s="3"/>
      <c r="N173" s="3"/>
    </row>
    <row r="174" spans="1:14" x14ac:dyDescent="0.45">
      <c r="A174" s="3"/>
      <c r="B174" s="20"/>
      <c r="C174" s="21"/>
      <c r="D174" s="21"/>
      <c r="E174" s="22"/>
      <c r="F174" s="3"/>
      <c r="G174" s="3"/>
      <c r="H174" s="3"/>
      <c r="I174" s="3"/>
      <c r="J174" s="3"/>
      <c r="K174" s="3"/>
      <c r="L174" s="3"/>
      <c r="M174" s="3"/>
      <c r="N174" s="3"/>
    </row>
    <row r="175" spans="1:14" x14ac:dyDescent="0.45">
      <c r="A175" s="3"/>
      <c r="B175" s="20"/>
      <c r="C175" s="21"/>
      <c r="D175" s="21"/>
      <c r="E175" s="22"/>
      <c r="F175" s="3"/>
      <c r="G175" s="3"/>
      <c r="H175" s="3"/>
      <c r="I175" s="3"/>
      <c r="J175" s="3"/>
      <c r="K175" s="3"/>
      <c r="L175" s="3"/>
      <c r="M175" s="3"/>
      <c r="N175" s="3"/>
    </row>
    <row r="176" spans="1:14" x14ac:dyDescent="0.45">
      <c r="A176" s="3"/>
      <c r="B176" s="20"/>
      <c r="C176" s="21"/>
      <c r="D176" s="21"/>
      <c r="E176" s="22"/>
      <c r="F176" s="3"/>
      <c r="G176" s="3"/>
      <c r="H176" s="3"/>
      <c r="I176" s="3"/>
      <c r="J176" s="3"/>
      <c r="K176" s="3"/>
      <c r="L176" s="3"/>
      <c r="M176" s="3"/>
      <c r="N176" s="3"/>
    </row>
    <row r="177" spans="1:14" x14ac:dyDescent="0.45">
      <c r="A177" s="3"/>
      <c r="B177" s="20"/>
      <c r="C177" s="21"/>
      <c r="D177" s="21"/>
      <c r="E177" s="22"/>
      <c r="F177" s="3"/>
      <c r="G177" s="3"/>
      <c r="H177" s="3"/>
      <c r="I177" s="3"/>
      <c r="J177" s="3"/>
      <c r="K177" s="3"/>
      <c r="L177" s="3"/>
      <c r="M177" s="3"/>
      <c r="N177" s="3"/>
    </row>
    <row r="178" spans="1:14" x14ac:dyDescent="0.45">
      <c r="A178" s="3"/>
      <c r="B178" s="20"/>
      <c r="C178" s="21"/>
      <c r="D178" s="21"/>
      <c r="E178" s="22"/>
      <c r="F178" s="3"/>
      <c r="G178" s="3"/>
      <c r="H178" s="3"/>
      <c r="I178" s="3"/>
      <c r="J178" s="3"/>
      <c r="K178" s="3"/>
      <c r="L178" s="3"/>
      <c r="M178" s="3"/>
      <c r="N178" s="3"/>
    </row>
    <row r="179" spans="1:14" x14ac:dyDescent="0.45">
      <c r="A179" s="3"/>
      <c r="B179" s="20"/>
      <c r="C179" s="21"/>
      <c r="D179" s="21"/>
      <c r="E179" s="22"/>
      <c r="F179" s="3"/>
      <c r="G179" s="3"/>
      <c r="H179" s="3"/>
      <c r="I179" s="3"/>
      <c r="J179" s="3"/>
      <c r="K179" s="3"/>
      <c r="L179" s="3"/>
      <c r="M179" s="3"/>
      <c r="N179" s="3"/>
    </row>
    <row r="180" spans="1:14" x14ac:dyDescent="0.45">
      <c r="A180" s="3"/>
      <c r="B180" s="20"/>
      <c r="C180" s="21"/>
      <c r="D180" s="21"/>
      <c r="E180" s="22"/>
      <c r="F180" s="3"/>
      <c r="G180" s="3"/>
      <c r="H180" s="3"/>
      <c r="I180" s="3"/>
      <c r="J180" s="3"/>
      <c r="K180" s="3"/>
      <c r="L180" s="3"/>
      <c r="M180" s="3"/>
      <c r="N180" s="3"/>
    </row>
    <row r="181" spans="1:14" x14ac:dyDescent="0.45">
      <c r="A181" s="3"/>
      <c r="B181" s="20"/>
      <c r="C181" s="21"/>
      <c r="D181" s="21"/>
      <c r="E181" s="22"/>
      <c r="F181" s="3"/>
      <c r="G181" s="3"/>
      <c r="H181" s="3"/>
      <c r="I181" s="3"/>
      <c r="J181" s="3"/>
      <c r="K181" s="3"/>
      <c r="L181" s="3"/>
      <c r="M181" s="3"/>
      <c r="N181" s="3"/>
    </row>
    <row r="182" spans="1:14" x14ac:dyDescent="0.45">
      <c r="A182" s="3"/>
      <c r="B182" s="20"/>
      <c r="C182" s="21"/>
      <c r="D182" s="21"/>
      <c r="E182" s="22"/>
      <c r="F182" s="3"/>
      <c r="G182" s="3"/>
      <c r="H182" s="3"/>
      <c r="I182" s="3"/>
      <c r="J182" s="3"/>
      <c r="K182" s="3"/>
      <c r="L182" s="3"/>
      <c r="M182" s="3"/>
      <c r="N182" s="3"/>
    </row>
    <row r="183" spans="1:14" x14ac:dyDescent="0.45">
      <c r="A183" s="3"/>
      <c r="B183" s="20"/>
      <c r="C183" s="21"/>
      <c r="D183" s="21"/>
      <c r="E183" s="22"/>
      <c r="F183" s="3"/>
      <c r="G183" s="3"/>
      <c r="H183" s="3"/>
      <c r="I183" s="3"/>
      <c r="J183" s="3"/>
      <c r="K183" s="3"/>
      <c r="L183" s="3"/>
      <c r="M183" s="3"/>
      <c r="N183" s="3"/>
    </row>
    <row r="184" spans="1:14" x14ac:dyDescent="0.45">
      <c r="A184" s="3"/>
      <c r="B184" s="20"/>
      <c r="C184" s="21"/>
      <c r="D184" s="21"/>
      <c r="E184" s="22"/>
      <c r="F184" s="3"/>
      <c r="G184" s="3"/>
      <c r="H184" s="3"/>
      <c r="I184" s="3"/>
      <c r="J184" s="3"/>
      <c r="K184" s="3"/>
      <c r="L184" s="3"/>
      <c r="M184" s="3"/>
      <c r="N184" s="3"/>
    </row>
    <row r="185" spans="1:14" x14ac:dyDescent="0.45">
      <c r="A185" s="3"/>
      <c r="B185" s="20"/>
      <c r="C185" s="21"/>
      <c r="D185" s="21"/>
      <c r="E185" s="22"/>
      <c r="F185" s="3"/>
      <c r="G185" s="3"/>
      <c r="H185" s="3"/>
      <c r="I185" s="3"/>
      <c r="J185" s="3"/>
      <c r="K185" s="3"/>
      <c r="L185" s="3"/>
      <c r="M185" s="3"/>
      <c r="N185" s="3"/>
    </row>
    <row r="186" spans="1:14" x14ac:dyDescent="0.45">
      <c r="A186" s="3"/>
      <c r="B186" s="20"/>
      <c r="C186" s="21"/>
      <c r="D186" s="21"/>
      <c r="E186" s="22"/>
      <c r="F186" s="3"/>
      <c r="G186" s="3"/>
      <c r="H186" s="3"/>
      <c r="I186" s="3"/>
      <c r="J186" s="3"/>
      <c r="K186" s="3"/>
      <c r="L186" s="3"/>
      <c r="M186" s="3"/>
      <c r="N186" s="3"/>
    </row>
    <row r="187" spans="1:14" x14ac:dyDescent="0.45">
      <c r="A187" s="3"/>
      <c r="B187" s="20"/>
      <c r="C187" s="21"/>
      <c r="D187" s="21"/>
      <c r="E187" s="22"/>
      <c r="F187" s="3"/>
      <c r="G187" s="3"/>
      <c r="H187" s="3"/>
      <c r="I187" s="3"/>
      <c r="J187" s="3"/>
      <c r="K187" s="3"/>
      <c r="L187" s="3"/>
      <c r="M187" s="3"/>
      <c r="N187" s="3"/>
    </row>
    <row r="188" spans="1:14" x14ac:dyDescent="0.45">
      <c r="A188" s="3"/>
      <c r="B188" s="20"/>
      <c r="C188" s="21"/>
      <c r="D188" s="21"/>
      <c r="E188" s="22"/>
      <c r="F188" s="3"/>
      <c r="G188" s="3"/>
      <c r="H188" s="3"/>
      <c r="I188" s="3"/>
      <c r="J188" s="3"/>
      <c r="K188" s="3"/>
      <c r="L188" s="3"/>
      <c r="M188" s="3"/>
      <c r="N188" s="3"/>
    </row>
    <row r="189" spans="1:14" x14ac:dyDescent="0.45">
      <c r="A189" s="3"/>
      <c r="B189" s="20"/>
      <c r="C189" s="21"/>
      <c r="D189" s="21"/>
      <c r="E189" s="22"/>
      <c r="F189" s="3"/>
      <c r="G189" s="3"/>
      <c r="H189" s="3"/>
      <c r="I189" s="3"/>
      <c r="J189" s="3"/>
      <c r="K189" s="3"/>
      <c r="L189" s="3"/>
      <c r="M189" s="3"/>
      <c r="N189" s="3"/>
    </row>
    <row r="190" spans="1:14" x14ac:dyDescent="0.45">
      <c r="A190" s="3"/>
      <c r="B190" s="20"/>
      <c r="C190" s="21"/>
      <c r="D190" s="21"/>
      <c r="E190" s="22"/>
      <c r="F190" s="3"/>
      <c r="G190" s="3"/>
      <c r="H190" s="3"/>
      <c r="I190" s="3"/>
      <c r="J190" s="3"/>
      <c r="K190" s="3"/>
      <c r="L190" s="3"/>
      <c r="M190" s="3"/>
      <c r="N190" s="3"/>
    </row>
    <row r="191" spans="1:14" x14ac:dyDescent="0.45">
      <c r="A191" s="3"/>
      <c r="B191" s="20"/>
      <c r="C191" s="21"/>
      <c r="D191" s="21"/>
      <c r="E191" s="22"/>
      <c r="F191" s="3"/>
      <c r="G191" s="3"/>
      <c r="H191" s="3"/>
      <c r="I191" s="3"/>
      <c r="J191" s="3"/>
      <c r="K191" s="3"/>
      <c r="L191" s="3"/>
      <c r="M191" s="3"/>
      <c r="N191" s="3"/>
    </row>
    <row r="192" spans="1:14" x14ac:dyDescent="0.45">
      <c r="A192" s="3"/>
      <c r="B192" s="20"/>
      <c r="C192" s="21"/>
      <c r="D192" s="21"/>
      <c r="E192" s="22"/>
      <c r="F192" s="3"/>
      <c r="G192" s="3"/>
      <c r="H192" s="3"/>
      <c r="I192" s="3"/>
      <c r="J192" s="3"/>
      <c r="K192" s="3"/>
      <c r="L192" s="3"/>
      <c r="M192" s="3"/>
      <c r="N192" s="3"/>
    </row>
    <row r="193" spans="1:14" x14ac:dyDescent="0.45">
      <c r="A193" s="3"/>
      <c r="B193" s="20"/>
      <c r="C193" s="21"/>
      <c r="D193" s="21"/>
      <c r="E193" s="22"/>
      <c r="F193" s="3"/>
      <c r="G193" s="3"/>
      <c r="H193" s="3"/>
      <c r="I193" s="3"/>
      <c r="J193" s="3"/>
      <c r="K193" s="3"/>
      <c r="L193" s="3"/>
      <c r="M193" s="3"/>
      <c r="N193" s="3"/>
    </row>
    <row r="194" spans="1:14" x14ac:dyDescent="0.45">
      <c r="A194" s="3"/>
      <c r="B194" s="20"/>
      <c r="C194" s="21"/>
      <c r="D194" s="21"/>
      <c r="E194" s="22"/>
      <c r="F194" s="3"/>
      <c r="G194" s="3"/>
      <c r="H194" s="3"/>
      <c r="I194" s="3"/>
      <c r="J194" s="3"/>
      <c r="K194" s="3"/>
      <c r="L194" s="3"/>
      <c r="M194" s="3"/>
      <c r="N194" s="3"/>
    </row>
    <row r="195" spans="1:14" x14ac:dyDescent="0.45">
      <c r="A195" s="3"/>
      <c r="B195" s="20"/>
      <c r="C195" s="21"/>
      <c r="D195" s="21"/>
      <c r="E195" s="22"/>
      <c r="F195" s="3"/>
      <c r="G195" s="3"/>
      <c r="H195" s="3"/>
      <c r="I195" s="3"/>
      <c r="J195" s="3"/>
      <c r="K195" s="3"/>
      <c r="L195" s="3"/>
      <c r="M195" s="3"/>
      <c r="N195" s="3"/>
    </row>
    <row r="196" spans="1:14" x14ac:dyDescent="0.45">
      <c r="A196" s="3"/>
      <c r="B196" s="20"/>
      <c r="C196" s="21"/>
      <c r="D196" s="21"/>
      <c r="E196" s="22"/>
      <c r="F196" s="3"/>
      <c r="G196" s="3"/>
      <c r="H196" s="3"/>
      <c r="I196" s="3"/>
      <c r="J196" s="3"/>
      <c r="K196" s="3"/>
      <c r="L196" s="3"/>
      <c r="M196" s="3"/>
      <c r="N196" s="3"/>
    </row>
    <row r="197" spans="1:14" x14ac:dyDescent="0.45">
      <c r="A197" s="3"/>
      <c r="B197" s="20"/>
      <c r="C197" s="21"/>
      <c r="D197" s="21"/>
      <c r="E197" s="22"/>
      <c r="F197" s="3"/>
      <c r="G197" s="3"/>
      <c r="H197" s="3"/>
      <c r="I197" s="3"/>
      <c r="J197" s="3"/>
      <c r="K197" s="3"/>
      <c r="L197" s="3"/>
      <c r="M197" s="3"/>
      <c r="N197" s="3"/>
    </row>
    <row r="198" spans="1:14" x14ac:dyDescent="0.45">
      <c r="A198" s="3"/>
      <c r="B198" s="20"/>
      <c r="C198" s="21"/>
      <c r="D198" s="21"/>
      <c r="E198" s="22"/>
      <c r="F198" s="3"/>
      <c r="G198" s="3"/>
      <c r="H198" s="3"/>
      <c r="I198" s="3"/>
      <c r="J198" s="3"/>
      <c r="K198" s="3"/>
      <c r="L198" s="3"/>
      <c r="M198" s="3"/>
      <c r="N198" s="3"/>
    </row>
    <row r="199" spans="1:14" x14ac:dyDescent="0.45">
      <c r="A199" s="3"/>
      <c r="B199" s="20"/>
      <c r="C199" s="21"/>
      <c r="D199" s="21"/>
      <c r="E199" s="22"/>
      <c r="F199" s="3"/>
      <c r="G199" s="3"/>
      <c r="H199" s="3"/>
      <c r="I199" s="3"/>
      <c r="J199" s="3"/>
      <c r="K199" s="3"/>
      <c r="L199" s="3"/>
      <c r="M199" s="3"/>
      <c r="N199" s="3"/>
    </row>
    <row r="200" spans="1:14" x14ac:dyDescent="0.45">
      <c r="A200" s="3"/>
      <c r="B200" s="20"/>
      <c r="C200" s="21"/>
      <c r="D200" s="21"/>
      <c r="E200" s="22"/>
      <c r="F200" s="3"/>
      <c r="G200" s="3"/>
      <c r="H200" s="3"/>
      <c r="I200" s="3"/>
      <c r="J200" s="3"/>
      <c r="K200" s="3"/>
      <c r="L200" s="3"/>
      <c r="M200" s="3"/>
      <c r="N200" s="3"/>
    </row>
    <row r="201" spans="1:14" x14ac:dyDescent="0.45">
      <c r="A201" s="3"/>
      <c r="B201" s="20"/>
      <c r="C201" s="21"/>
      <c r="D201" s="21"/>
      <c r="E201" s="22"/>
      <c r="F201" s="3"/>
      <c r="G201" s="3"/>
      <c r="H201" s="3"/>
      <c r="I201" s="3"/>
      <c r="J201" s="3"/>
      <c r="K201" s="3"/>
      <c r="L201" s="3"/>
      <c r="M201" s="3"/>
      <c r="N201" s="3"/>
    </row>
    <row r="202" spans="1:14" x14ac:dyDescent="0.45">
      <c r="A202" s="3"/>
      <c r="B202" s="20"/>
      <c r="C202" s="21"/>
      <c r="D202" s="21"/>
      <c r="E202" s="22"/>
      <c r="F202" s="3"/>
      <c r="G202" s="3"/>
      <c r="H202" s="3"/>
      <c r="I202" s="3"/>
      <c r="J202" s="3"/>
      <c r="K202" s="3"/>
      <c r="L202" s="3"/>
      <c r="M202" s="3"/>
      <c r="N202" s="3"/>
    </row>
    <row r="203" spans="1:14" x14ac:dyDescent="0.45">
      <c r="A203" s="3"/>
      <c r="B203" s="20"/>
      <c r="C203" s="21"/>
      <c r="D203" s="21"/>
      <c r="E203" s="22"/>
      <c r="F203" s="3"/>
      <c r="G203" s="3"/>
      <c r="H203" s="3"/>
      <c r="I203" s="3"/>
      <c r="J203" s="3"/>
      <c r="K203" s="3"/>
      <c r="L203" s="3"/>
      <c r="M203" s="3"/>
      <c r="N203" s="3"/>
    </row>
    <row r="204" spans="1:14" x14ac:dyDescent="0.45">
      <c r="A204" s="3"/>
      <c r="B204" s="20"/>
      <c r="C204" s="21"/>
      <c r="D204" s="21"/>
      <c r="E204" s="22"/>
      <c r="F204" s="3"/>
      <c r="G204" s="3"/>
      <c r="H204" s="3"/>
      <c r="I204" s="3"/>
      <c r="J204" s="3"/>
      <c r="K204" s="3"/>
      <c r="L204" s="3"/>
      <c r="M204" s="3"/>
      <c r="N204" s="3"/>
    </row>
    <row r="205" spans="1:14" x14ac:dyDescent="0.45">
      <c r="A205" s="3"/>
      <c r="B205" s="20"/>
      <c r="C205" s="21"/>
      <c r="D205" s="21"/>
      <c r="E205" s="22"/>
      <c r="F205" s="3"/>
      <c r="G205" s="3"/>
      <c r="H205" s="3"/>
      <c r="I205" s="3"/>
      <c r="J205" s="3"/>
      <c r="K205" s="3"/>
      <c r="L205" s="3"/>
      <c r="M205" s="3"/>
      <c r="N205" s="3"/>
    </row>
    <row r="206" spans="1:14" x14ac:dyDescent="0.45">
      <c r="A206" s="3"/>
      <c r="B206" s="20"/>
      <c r="C206" s="21"/>
      <c r="D206" s="21"/>
      <c r="E206" s="22"/>
      <c r="F206" s="3"/>
      <c r="G206" s="3"/>
      <c r="H206" s="3"/>
      <c r="I206" s="3"/>
      <c r="J206" s="3"/>
      <c r="K206" s="3"/>
      <c r="L206" s="3"/>
      <c r="M206" s="3"/>
      <c r="N206" s="3"/>
    </row>
    <row r="207" spans="1:14" x14ac:dyDescent="0.45">
      <c r="A207" s="3"/>
      <c r="B207" s="20"/>
      <c r="C207" s="21"/>
      <c r="D207" s="21"/>
      <c r="E207" s="22"/>
      <c r="F207" s="3"/>
      <c r="G207" s="3"/>
      <c r="H207" s="3"/>
      <c r="I207" s="3"/>
      <c r="J207" s="3"/>
      <c r="K207" s="3"/>
      <c r="L207" s="3"/>
      <c r="M207" s="3"/>
      <c r="N207" s="3"/>
    </row>
    <row r="208" spans="1:14" x14ac:dyDescent="0.45">
      <c r="A208" s="3"/>
      <c r="B208" s="20"/>
      <c r="C208" s="21"/>
      <c r="D208" s="21"/>
      <c r="E208" s="22"/>
      <c r="F208" s="3"/>
      <c r="G208" s="3"/>
      <c r="H208" s="3"/>
      <c r="I208" s="3"/>
      <c r="J208" s="3"/>
      <c r="K208" s="3"/>
      <c r="L208" s="3"/>
      <c r="M208" s="3"/>
      <c r="N208" s="3"/>
    </row>
    <row r="209" spans="1:14" x14ac:dyDescent="0.45">
      <c r="A209" s="3"/>
      <c r="B209" s="20"/>
      <c r="C209" s="21"/>
      <c r="D209" s="21"/>
      <c r="E209" s="22"/>
      <c r="F209" s="3"/>
      <c r="G209" s="3"/>
      <c r="H209" s="3"/>
      <c r="I209" s="3"/>
      <c r="J209" s="3"/>
      <c r="K209" s="3"/>
      <c r="L209" s="3"/>
      <c r="M209" s="3"/>
      <c r="N209" s="3"/>
    </row>
    <row r="210" spans="1:14" x14ac:dyDescent="0.45">
      <c r="A210" s="3"/>
      <c r="B210" s="20"/>
      <c r="C210" s="21"/>
      <c r="D210" s="21"/>
      <c r="E210" s="22"/>
      <c r="F210" s="3"/>
      <c r="G210" s="3"/>
      <c r="H210" s="3"/>
      <c r="I210" s="3"/>
      <c r="J210" s="3"/>
      <c r="K210" s="3"/>
      <c r="L210" s="3"/>
      <c r="M210" s="3"/>
      <c r="N210" s="3"/>
    </row>
    <row r="211" spans="1:14" x14ac:dyDescent="0.45">
      <c r="A211" s="3"/>
      <c r="B211" s="20"/>
      <c r="C211" s="21"/>
      <c r="D211" s="21"/>
      <c r="E211" s="22"/>
      <c r="F211" s="3"/>
      <c r="G211" s="3"/>
      <c r="H211" s="3"/>
      <c r="I211" s="3"/>
      <c r="J211" s="3"/>
      <c r="K211" s="3"/>
      <c r="L211" s="3"/>
      <c r="M211" s="3"/>
      <c r="N211" s="3"/>
    </row>
    <row r="212" spans="1:14" x14ac:dyDescent="0.45">
      <c r="A212" s="3"/>
      <c r="B212" s="20"/>
      <c r="C212" s="21"/>
      <c r="D212" s="21"/>
      <c r="E212" s="22"/>
      <c r="F212" s="3"/>
      <c r="G212" s="3"/>
      <c r="H212" s="3"/>
      <c r="I212" s="3"/>
      <c r="J212" s="3"/>
      <c r="K212" s="3"/>
      <c r="L212" s="3"/>
      <c r="M212" s="3"/>
      <c r="N212" s="3"/>
    </row>
    <row r="213" spans="1:14" x14ac:dyDescent="0.45">
      <c r="A213" s="3"/>
      <c r="B213" s="20"/>
      <c r="C213" s="21"/>
      <c r="D213" s="21"/>
      <c r="E213" s="22"/>
      <c r="F213" s="3"/>
      <c r="G213" s="3"/>
      <c r="H213" s="3"/>
      <c r="I213" s="3"/>
      <c r="J213" s="3"/>
      <c r="K213" s="3"/>
      <c r="L213" s="3"/>
      <c r="M213" s="3"/>
      <c r="N213" s="3"/>
    </row>
    <row r="214" spans="1:14" x14ac:dyDescent="0.45">
      <c r="A214" s="3"/>
      <c r="B214" s="20"/>
      <c r="C214" s="21"/>
      <c r="D214" s="21"/>
      <c r="E214" s="22"/>
      <c r="F214" s="3"/>
      <c r="G214" s="3"/>
      <c r="H214" s="3"/>
      <c r="I214" s="3"/>
      <c r="J214" s="3"/>
      <c r="K214" s="3"/>
      <c r="L214" s="3"/>
      <c r="M214" s="3"/>
      <c r="N214" s="3"/>
    </row>
    <row r="215" spans="1:14" x14ac:dyDescent="0.45">
      <c r="A215" s="3"/>
      <c r="B215" s="20"/>
      <c r="C215" s="21"/>
      <c r="D215" s="21"/>
      <c r="E215" s="22"/>
      <c r="F215" s="3"/>
      <c r="G215" s="3"/>
      <c r="H215" s="3"/>
      <c r="I215" s="3"/>
      <c r="J215" s="3"/>
      <c r="K215" s="3"/>
      <c r="L215" s="3"/>
      <c r="M215" s="3"/>
      <c r="N215" s="3"/>
    </row>
    <row r="216" spans="1:14" x14ac:dyDescent="0.45">
      <c r="A216" s="3"/>
      <c r="B216" s="20"/>
      <c r="C216" s="21"/>
      <c r="D216" s="21"/>
      <c r="E216" s="22"/>
      <c r="F216" s="3"/>
      <c r="G216" s="3"/>
      <c r="H216" s="3"/>
      <c r="I216" s="3"/>
      <c r="J216" s="3"/>
      <c r="K216" s="3"/>
      <c r="L216" s="3"/>
      <c r="M216" s="3"/>
      <c r="N216" s="3"/>
    </row>
    <row r="217" spans="1:14" x14ac:dyDescent="0.45">
      <c r="A217" s="3"/>
      <c r="B217" s="20"/>
      <c r="C217" s="21"/>
      <c r="D217" s="21"/>
      <c r="E217" s="22"/>
      <c r="F217" s="3"/>
      <c r="G217" s="3"/>
      <c r="H217" s="3"/>
      <c r="I217" s="3"/>
      <c r="J217" s="3"/>
      <c r="K217" s="3"/>
      <c r="L217" s="3"/>
      <c r="M217" s="3"/>
      <c r="N217" s="3"/>
    </row>
    <row r="218" spans="1:14" x14ac:dyDescent="0.45">
      <c r="A218" s="3"/>
      <c r="B218" s="20"/>
      <c r="C218" s="21"/>
      <c r="D218" s="21"/>
      <c r="E218" s="22"/>
      <c r="F218" s="3"/>
      <c r="G218" s="3"/>
      <c r="H218" s="3"/>
      <c r="I218" s="3"/>
      <c r="J218" s="3"/>
      <c r="K218" s="3"/>
      <c r="L218" s="3"/>
      <c r="M218" s="3"/>
      <c r="N218" s="3"/>
    </row>
    <row r="219" spans="1:14" x14ac:dyDescent="0.45">
      <c r="A219" s="3"/>
      <c r="B219" s="20"/>
      <c r="C219" s="21"/>
      <c r="D219" s="21"/>
      <c r="E219" s="22"/>
      <c r="F219" s="3"/>
      <c r="G219" s="3"/>
      <c r="H219" s="3"/>
      <c r="I219" s="3"/>
      <c r="J219" s="3"/>
      <c r="K219" s="3"/>
      <c r="L219" s="3"/>
      <c r="M219" s="3"/>
      <c r="N219" s="3"/>
    </row>
    <row r="220" spans="1:14" x14ac:dyDescent="0.45">
      <c r="A220" s="3"/>
      <c r="B220" s="20"/>
      <c r="C220" s="21"/>
      <c r="D220" s="21"/>
      <c r="E220" s="22"/>
      <c r="F220" s="3"/>
      <c r="G220" s="3"/>
      <c r="H220" s="3"/>
      <c r="I220" s="3"/>
      <c r="J220" s="3"/>
      <c r="K220" s="3"/>
      <c r="L220" s="3"/>
      <c r="M220" s="3"/>
      <c r="N220" s="3"/>
    </row>
    <row r="221" spans="1:14" x14ac:dyDescent="0.45">
      <c r="A221" s="3"/>
      <c r="B221" s="20"/>
      <c r="C221" s="21"/>
      <c r="D221" s="21"/>
      <c r="E221" s="22"/>
      <c r="F221" s="3"/>
      <c r="G221" s="3"/>
      <c r="H221" s="3"/>
      <c r="I221" s="3"/>
      <c r="J221" s="3"/>
      <c r="K221" s="3"/>
      <c r="L221" s="3"/>
      <c r="M221" s="3"/>
      <c r="N221" s="3"/>
    </row>
    <row r="222" spans="1:14" x14ac:dyDescent="0.45">
      <c r="A222" s="3"/>
      <c r="B222" s="20"/>
      <c r="C222" s="21"/>
      <c r="D222" s="21"/>
      <c r="E222" s="22"/>
      <c r="F222" s="3"/>
      <c r="G222" s="3"/>
      <c r="H222" s="3"/>
      <c r="I222" s="3"/>
      <c r="J222" s="3"/>
      <c r="K222" s="3"/>
      <c r="L222" s="3"/>
      <c r="M222" s="3"/>
      <c r="N222" s="3"/>
    </row>
    <row r="223" spans="1:14" x14ac:dyDescent="0.45">
      <c r="A223" s="3"/>
      <c r="B223" s="20"/>
      <c r="C223" s="21"/>
      <c r="D223" s="21"/>
      <c r="E223" s="22"/>
      <c r="F223" s="3"/>
      <c r="G223" s="3"/>
      <c r="H223" s="3"/>
      <c r="I223" s="3"/>
      <c r="J223" s="3"/>
      <c r="K223" s="3"/>
      <c r="L223" s="3"/>
      <c r="M223" s="3"/>
      <c r="N223" s="3"/>
    </row>
    <row r="224" spans="1:14" x14ac:dyDescent="0.45">
      <c r="A224" s="3"/>
      <c r="B224" s="20"/>
      <c r="C224" s="21"/>
      <c r="D224" s="21"/>
      <c r="E224" s="22"/>
      <c r="F224" s="3"/>
      <c r="G224" s="3"/>
      <c r="H224" s="3"/>
      <c r="I224" s="3"/>
      <c r="J224" s="3"/>
      <c r="K224" s="3"/>
      <c r="L224" s="3"/>
      <c r="M224" s="3"/>
      <c r="N224" s="3"/>
    </row>
    <row r="225" spans="1:14" x14ac:dyDescent="0.45">
      <c r="A225" s="3"/>
      <c r="B225" s="20"/>
      <c r="C225" s="21"/>
      <c r="D225" s="21"/>
      <c r="E225" s="22"/>
      <c r="F225" s="3"/>
      <c r="G225" s="3"/>
      <c r="H225" s="3"/>
      <c r="I225" s="3"/>
      <c r="J225" s="3"/>
      <c r="K225" s="3"/>
      <c r="L225" s="3"/>
      <c r="M225" s="3"/>
      <c r="N225" s="3"/>
    </row>
    <row r="226" spans="1:14" x14ac:dyDescent="0.45">
      <c r="A226" s="3"/>
      <c r="B226" s="20"/>
      <c r="C226" s="21"/>
      <c r="D226" s="21"/>
      <c r="E226" s="22"/>
      <c r="F226" s="3"/>
      <c r="G226" s="3"/>
      <c r="H226" s="3"/>
      <c r="I226" s="3"/>
      <c r="J226" s="3"/>
      <c r="K226" s="3"/>
      <c r="L226" s="3"/>
      <c r="M226" s="3"/>
      <c r="N226" s="3"/>
    </row>
    <row r="227" spans="1:14" x14ac:dyDescent="0.45">
      <c r="A227" s="3"/>
      <c r="B227" s="20"/>
      <c r="C227" s="21"/>
      <c r="D227" s="21"/>
      <c r="E227" s="22"/>
      <c r="F227" s="3"/>
      <c r="G227" s="3"/>
      <c r="H227" s="3"/>
      <c r="I227" s="3"/>
      <c r="J227" s="3"/>
      <c r="K227" s="3"/>
      <c r="L227" s="3"/>
      <c r="M227" s="3"/>
      <c r="N227" s="3"/>
    </row>
    <row r="228" spans="1:14" x14ac:dyDescent="0.45">
      <c r="A228" s="3"/>
      <c r="B228" s="20"/>
      <c r="C228" s="21"/>
      <c r="D228" s="21"/>
      <c r="E228" s="22"/>
      <c r="F228" s="3"/>
      <c r="G228" s="3"/>
      <c r="H228" s="3"/>
      <c r="I228" s="3"/>
      <c r="J228" s="3"/>
      <c r="K228" s="3"/>
      <c r="L228" s="3"/>
      <c r="M228" s="3"/>
      <c r="N228" s="3"/>
    </row>
    <row r="229" spans="1:14" x14ac:dyDescent="0.45">
      <c r="A229" s="3"/>
      <c r="B229" s="20"/>
      <c r="C229" s="21"/>
      <c r="D229" s="21"/>
      <c r="E229" s="22"/>
      <c r="F229" s="3"/>
      <c r="G229" s="3"/>
      <c r="H229" s="3"/>
      <c r="I229" s="3"/>
      <c r="J229" s="3"/>
      <c r="K229" s="3"/>
      <c r="L229" s="3"/>
      <c r="M229" s="3"/>
      <c r="N229" s="3"/>
    </row>
    <row r="230" spans="1:14" x14ac:dyDescent="0.45">
      <c r="A230" s="3"/>
      <c r="B230" s="20"/>
      <c r="C230" s="21"/>
      <c r="D230" s="21"/>
      <c r="E230" s="22"/>
      <c r="F230" s="3"/>
      <c r="G230" s="3"/>
      <c r="H230" s="3"/>
      <c r="I230" s="3"/>
      <c r="J230" s="3"/>
      <c r="K230" s="3"/>
      <c r="L230" s="3"/>
      <c r="M230" s="3"/>
      <c r="N230" s="3"/>
    </row>
    <row r="231" spans="1:14" x14ac:dyDescent="0.45">
      <c r="A231" s="3"/>
      <c r="B231" s="20"/>
      <c r="C231" s="21"/>
      <c r="D231" s="21"/>
      <c r="E231" s="22"/>
      <c r="F231" s="3"/>
      <c r="G231" s="3"/>
      <c r="H231" s="3"/>
      <c r="I231" s="3"/>
      <c r="J231" s="3"/>
      <c r="K231" s="3"/>
      <c r="L231" s="3"/>
      <c r="M231" s="3"/>
      <c r="N231" s="3"/>
    </row>
    <row r="232" spans="1:14" x14ac:dyDescent="0.45">
      <c r="A232" s="3"/>
      <c r="B232" s="20"/>
      <c r="C232" s="21"/>
      <c r="D232" s="21"/>
      <c r="E232" s="22"/>
      <c r="F232" s="3"/>
      <c r="G232" s="3"/>
      <c r="H232" s="3"/>
      <c r="I232" s="3"/>
      <c r="J232" s="3"/>
      <c r="K232" s="3"/>
      <c r="L232" s="3"/>
      <c r="M232" s="3"/>
      <c r="N232" s="3"/>
    </row>
    <row r="233" spans="1:14" x14ac:dyDescent="0.45">
      <c r="A233" s="3"/>
      <c r="B233" s="20"/>
      <c r="C233" s="21"/>
      <c r="D233" s="21"/>
      <c r="E233" s="22"/>
      <c r="F233" s="3"/>
      <c r="G233" s="3"/>
      <c r="H233" s="3"/>
      <c r="I233" s="3"/>
      <c r="J233" s="3"/>
      <c r="K233" s="3"/>
      <c r="L233" s="3"/>
      <c r="M233" s="3"/>
      <c r="N233" s="3"/>
    </row>
    <row r="234" spans="1:14" x14ac:dyDescent="0.45">
      <c r="A234" s="3"/>
      <c r="B234" s="20"/>
      <c r="C234" s="21"/>
      <c r="D234" s="21"/>
      <c r="E234" s="22"/>
      <c r="F234" s="3"/>
      <c r="G234" s="3"/>
      <c r="H234" s="3"/>
      <c r="I234" s="3"/>
      <c r="J234" s="3"/>
      <c r="K234" s="3"/>
      <c r="L234" s="3"/>
      <c r="M234" s="3"/>
      <c r="N234" s="3"/>
    </row>
    <row r="235" spans="1:14" x14ac:dyDescent="0.45">
      <c r="A235" s="3"/>
      <c r="B235" s="20"/>
      <c r="C235" s="21"/>
      <c r="D235" s="21"/>
      <c r="E235" s="22"/>
      <c r="F235" s="3"/>
      <c r="G235" s="3"/>
      <c r="H235" s="3"/>
      <c r="I235" s="3"/>
      <c r="J235" s="3"/>
      <c r="K235" s="3"/>
      <c r="L235" s="3"/>
      <c r="M235" s="3"/>
      <c r="N235" s="3"/>
    </row>
    <row r="236" spans="1:14" x14ac:dyDescent="0.45">
      <c r="A236" s="3"/>
      <c r="B236" s="20"/>
      <c r="C236" s="21"/>
      <c r="D236" s="21"/>
      <c r="E236" s="22"/>
      <c r="F236" s="3"/>
      <c r="G236" s="3"/>
      <c r="H236" s="3"/>
      <c r="I236" s="3"/>
      <c r="J236" s="3"/>
      <c r="K236" s="3"/>
      <c r="L236" s="3"/>
      <c r="M236" s="3"/>
      <c r="N236" s="3"/>
    </row>
    <row r="237" spans="1:14" x14ac:dyDescent="0.45">
      <c r="A237" s="3"/>
      <c r="B237" s="20"/>
      <c r="C237" s="21"/>
      <c r="D237" s="21"/>
      <c r="E237" s="22"/>
      <c r="F237" s="3"/>
      <c r="G237" s="3"/>
      <c r="H237" s="3"/>
      <c r="I237" s="3"/>
      <c r="J237" s="3"/>
      <c r="K237" s="3"/>
      <c r="L237" s="3"/>
      <c r="M237" s="3"/>
      <c r="N237" s="3"/>
    </row>
    <row r="238" spans="1:14" x14ac:dyDescent="0.45">
      <c r="A238" s="3"/>
      <c r="B238" s="20"/>
      <c r="C238" s="21"/>
      <c r="D238" s="21"/>
      <c r="E238" s="22"/>
      <c r="F238" s="3"/>
      <c r="G238" s="3"/>
      <c r="H238" s="3"/>
      <c r="I238" s="3"/>
      <c r="J238" s="3"/>
      <c r="K238" s="3"/>
      <c r="L238" s="3"/>
      <c r="M238" s="3"/>
      <c r="N238" s="3"/>
    </row>
    <row r="239" spans="1:14" x14ac:dyDescent="0.45">
      <c r="A239" s="3"/>
      <c r="B239" s="20"/>
      <c r="C239" s="21"/>
      <c r="D239" s="21"/>
      <c r="E239" s="22"/>
      <c r="F239" s="3"/>
      <c r="G239" s="3"/>
      <c r="H239" s="3"/>
      <c r="I239" s="3"/>
      <c r="J239" s="3"/>
      <c r="K239" s="3"/>
      <c r="L239" s="3"/>
      <c r="M239" s="3"/>
      <c r="N239" s="3"/>
    </row>
    <row r="240" spans="1:14" x14ac:dyDescent="0.45">
      <c r="A240" s="3"/>
      <c r="B240" s="20"/>
      <c r="C240" s="21"/>
      <c r="D240" s="21"/>
      <c r="E240" s="22"/>
      <c r="F240" s="3"/>
      <c r="G240" s="3"/>
      <c r="H240" s="3"/>
      <c r="I240" s="3"/>
      <c r="J240" s="3"/>
      <c r="K240" s="3"/>
      <c r="L240" s="3"/>
      <c r="M240" s="3"/>
      <c r="N240" s="3"/>
    </row>
    <row r="241" spans="1:14" x14ac:dyDescent="0.45">
      <c r="A241" s="3"/>
      <c r="B241" s="20"/>
      <c r="C241" s="21"/>
      <c r="D241" s="21"/>
      <c r="E241" s="22"/>
      <c r="F241" s="3"/>
      <c r="G241" s="3"/>
      <c r="H241" s="3"/>
      <c r="I241" s="3"/>
      <c r="J241" s="3"/>
      <c r="K241" s="3"/>
      <c r="L241" s="3"/>
      <c r="M241" s="3"/>
      <c r="N241" s="3"/>
    </row>
    <row r="242" spans="1:14" x14ac:dyDescent="0.45">
      <c r="A242" s="3"/>
      <c r="B242" s="20"/>
      <c r="C242" s="21"/>
      <c r="D242" s="21"/>
      <c r="E242" s="22"/>
      <c r="F242" s="3"/>
      <c r="G242" s="3"/>
      <c r="H242" s="3"/>
      <c r="I242" s="3"/>
      <c r="J242" s="3"/>
      <c r="K242" s="3"/>
      <c r="L242" s="3"/>
      <c r="M242" s="3"/>
      <c r="N242" s="3"/>
    </row>
    <row r="243" spans="1:14" x14ac:dyDescent="0.45">
      <c r="A243" s="3"/>
      <c r="B243" s="20"/>
      <c r="C243" s="21"/>
      <c r="D243" s="21"/>
      <c r="E243" s="22"/>
      <c r="F243" s="3"/>
      <c r="G243" s="3"/>
      <c r="H243" s="3"/>
      <c r="I243" s="3"/>
      <c r="J243" s="3"/>
      <c r="K243" s="3"/>
      <c r="L243" s="3"/>
      <c r="M243" s="3"/>
      <c r="N243" s="3"/>
    </row>
    <row r="244" spans="1:14" x14ac:dyDescent="0.45">
      <c r="A244" s="3"/>
      <c r="B244" s="20"/>
      <c r="C244" s="21"/>
      <c r="D244" s="21"/>
      <c r="E244" s="22"/>
      <c r="F244" s="3"/>
      <c r="G244" s="3"/>
      <c r="H244" s="3"/>
      <c r="I244" s="3"/>
      <c r="J244" s="3"/>
      <c r="K244" s="3"/>
      <c r="L244" s="3"/>
      <c r="M244" s="3"/>
      <c r="N244" s="3"/>
    </row>
    <row r="245" spans="1:14" x14ac:dyDescent="0.45">
      <c r="A245" s="3"/>
      <c r="B245" s="20"/>
      <c r="C245" s="21"/>
      <c r="D245" s="21"/>
      <c r="E245" s="22"/>
      <c r="F245" s="3"/>
      <c r="G245" s="3"/>
      <c r="H245" s="3"/>
      <c r="I245" s="3"/>
      <c r="J245" s="3"/>
      <c r="K245" s="3"/>
      <c r="L245" s="3"/>
      <c r="M245" s="3"/>
      <c r="N245" s="3"/>
    </row>
    <row r="246" spans="1:14" x14ac:dyDescent="0.45">
      <c r="A246" s="3"/>
      <c r="B246" s="20"/>
      <c r="C246" s="21"/>
      <c r="D246" s="21"/>
      <c r="E246" s="22"/>
      <c r="F246" s="3"/>
      <c r="G246" s="3"/>
      <c r="H246" s="3"/>
      <c r="I246" s="3"/>
      <c r="J246" s="3"/>
      <c r="K246" s="3"/>
      <c r="L246" s="3"/>
      <c r="M246" s="3"/>
      <c r="N246" s="3"/>
    </row>
    <row r="247" spans="1:14" x14ac:dyDescent="0.45">
      <c r="A247" s="3"/>
      <c r="B247" s="20"/>
      <c r="C247" s="21"/>
      <c r="D247" s="21"/>
      <c r="E247" s="22"/>
      <c r="F247" s="3"/>
      <c r="G247" s="3"/>
      <c r="H247" s="3"/>
      <c r="I247" s="3"/>
      <c r="J247" s="3"/>
      <c r="K247" s="3"/>
      <c r="L247" s="3"/>
      <c r="M247" s="3"/>
      <c r="N247" s="3"/>
    </row>
    <row r="248" spans="1:14" x14ac:dyDescent="0.45">
      <c r="A248" s="3"/>
      <c r="B248" s="20"/>
      <c r="C248" s="21"/>
      <c r="D248" s="21"/>
      <c r="E248" s="22"/>
      <c r="F248" s="3"/>
      <c r="G248" s="3"/>
      <c r="H248" s="3"/>
      <c r="I248" s="3"/>
      <c r="J248" s="3"/>
      <c r="K248" s="3"/>
      <c r="L248" s="3"/>
      <c r="M248" s="3"/>
      <c r="N248" s="3"/>
    </row>
    <row r="249" spans="1:14" x14ac:dyDescent="0.45">
      <c r="A249" s="3"/>
      <c r="B249" s="20"/>
      <c r="C249" s="21"/>
      <c r="D249" s="21"/>
      <c r="E249" s="22"/>
      <c r="F249" s="3"/>
      <c r="G249" s="3"/>
      <c r="H249" s="3"/>
      <c r="I249" s="3"/>
      <c r="J249" s="3"/>
      <c r="K249" s="3"/>
      <c r="L249" s="3"/>
      <c r="M249" s="3"/>
      <c r="N249" s="3"/>
    </row>
    <row r="250" spans="1:14" x14ac:dyDescent="0.45">
      <c r="A250" s="3"/>
      <c r="B250" s="20"/>
      <c r="C250" s="21"/>
      <c r="D250" s="21"/>
      <c r="E250" s="22"/>
      <c r="F250" s="3"/>
      <c r="G250" s="3"/>
      <c r="H250" s="3"/>
      <c r="I250" s="3"/>
      <c r="J250" s="3"/>
      <c r="K250" s="3"/>
      <c r="L250" s="3"/>
      <c r="M250" s="3"/>
      <c r="N250" s="3"/>
    </row>
    <row r="251" spans="1:14" x14ac:dyDescent="0.45">
      <c r="A251" s="3"/>
      <c r="B251" s="20"/>
      <c r="C251" s="21"/>
      <c r="D251" s="21"/>
      <c r="E251" s="22"/>
      <c r="F251" s="3"/>
      <c r="G251" s="3"/>
      <c r="H251" s="3"/>
      <c r="I251" s="3"/>
      <c r="J251" s="3"/>
      <c r="K251" s="3"/>
      <c r="L251" s="3"/>
      <c r="M251" s="3"/>
      <c r="N251" s="3"/>
    </row>
    <row r="252" spans="1:14" x14ac:dyDescent="0.45">
      <c r="A252" s="3"/>
      <c r="B252" s="20"/>
      <c r="C252" s="21"/>
      <c r="D252" s="21"/>
      <c r="E252" s="22"/>
      <c r="F252" s="3"/>
      <c r="G252" s="3"/>
      <c r="H252" s="3"/>
      <c r="I252" s="3"/>
      <c r="J252" s="3"/>
      <c r="K252" s="3"/>
      <c r="L252" s="3"/>
      <c r="M252" s="3"/>
      <c r="N252" s="3"/>
    </row>
    <row r="253" spans="1:14" x14ac:dyDescent="0.45">
      <c r="A253" s="3"/>
      <c r="B253" s="20"/>
      <c r="C253" s="21"/>
      <c r="D253" s="21"/>
      <c r="E253" s="22"/>
      <c r="F253" s="3"/>
      <c r="G253" s="3"/>
      <c r="H253" s="3"/>
      <c r="I253" s="3"/>
      <c r="J253" s="3"/>
      <c r="K253" s="3"/>
      <c r="L253" s="3"/>
      <c r="M253" s="3"/>
      <c r="N253" s="3"/>
    </row>
    <row r="254" spans="1:14" x14ac:dyDescent="0.45">
      <c r="A254" s="3"/>
      <c r="B254" s="20"/>
      <c r="C254" s="21"/>
      <c r="D254" s="21"/>
      <c r="E254" s="22"/>
      <c r="F254" s="3"/>
      <c r="G254" s="3"/>
      <c r="H254" s="3"/>
      <c r="I254" s="3"/>
      <c r="J254" s="3"/>
      <c r="K254" s="3"/>
      <c r="L254" s="3"/>
      <c r="M254" s="3"/>
      <c r="N254" s="3"/>
    </row>
    <row r="255" spans="1:14" x14ac:dyDescent="0.45">
      <c r="A255" s="3"/>
      <c r="B255" s="20"/>
      <c r="C255" s="21"/>
      <c r="D255" s="21"/>
      <c r="E255" s="22"/>
      <c r="F255" s="3"/>
      <c r="G255" s="3"/>
      <c r="H255" s="3"/>
      <c r="I255" s="3"/>
      <c r="J255" s="3"/>
      <c r="K255" s="3"/>
      <c r="L255" s="3"/>
      <c r="M255" s="3"/>
      <c r="N255" s="3"/>
    </row>
    <row r="256" spans="1:14" x14ac:dyDescent="0.45">
      <c r="A256" s="3"/>
      <c r="B256" s="20"/>
      <c r="C256" s="21"/>
      <c r="D256" s="21"/>
      <c r="E256" s="22"/>
      <c r="F256" s="3"/>
      <c r="G256" s="3"/>
      <c r="H256" s="3"/>
      <c r="I256" s="3"/>
      <c r="J256" s="3"/>
      <c r="K256" s="3"/>
      <c r="L256" s="3"/>
      <c r="M256" s="3"/>
      <c r="N256" s="3"/>
    </row>
    <row r="257" spans="1:14" x14ac:dyDescent="0.45">
      <c r="A257" s="3"/>
      <c r="B257" s="20"/>
      <c r="C257" s="21"/>
      <c r="D257" s="21"/>
      <c r="E257" s="22"/>
      <c r="F257" s="3"/>
      <c r="G257" s="3"/>
      <c r="H257" s="3"/>
      <c r="I257" s="3"/>
      <c r="J257" s="3"/>
      <c r="K257" s="3"/>
      <c r="L257" s="3"/>
      <c r="M257" s="3"/>
      <c r="N257" s="3"/>
    </row>
    <row r="258" spans="1:14" x14ac:dyDescent="0.45">
      <c r="A258" s="3"/>
      <c r="B258" s="20"/>
      <c r="C258" s="21"/>
      <c r="D258" s="21"/>
      <c r="E258" s="22"/>
      <c r="F258" s="3"/>
      <c r="G258" s="3"/>
      <c r="H258" s="3"/>
      <c r="I258" s="3"/>
      <c r="J258" s="3"/>
      <c r="K258" s="3"/>
      <c r="L258" s="3"/>
      <c r="M258" s="3"/>
      <c r="N258" s="3"/>
    </row>
    <row r="259" spans="1:14" x14ac:dyDescent="0.45">
      <c r="A259" s="3"/>
      <c r="B259" s="20"/>
      <c r="C259" s="21"/>
      <c r="D259" s="21"/>
      <c r="E259" s="22"/>
      <c r="F259" s="3"/>
      <c r="G259" s="3"/>
      <c r="H259" s="3"/>
      <c r="I259" s="3"/>
      <c r="J259" s="3"/>
      <c r="K259" s="3"/>
      <c r="L259" s="3"/>
      <c r="M259" s="3"/>
      <c r="N259" s="3"/>
    </row>
    <row r="260" spans="1:14" x14ac:dyDescent="0.45">
      <c r="A260" s="3"/>
      <c r="B260" s="20"/>
      <c r="C260" s="21"/>
      <c r="D260" s="21"/>
      <c r="E260" s="22"/>
      <c r="F260" s="3"/>
      <c r="G260" s="3"/>
      <c r="H260" s="3"/>
      <c r="I260" s="3"/>
      <c r="J260" s="3"/>
      <c r="K260" s="3"/>
      <c r="L260" s="3"/>
      <c r="M260" s="3"/>
      <c r="N260" s="3"/>
    </row>
    <row r="261" spans="1:14" x14ac:dyDescent="0.45">
      <c r="A261" s="3"/>
      <c r="B261" s="20"/>
      <c r="C261" s="21"/>
      <c r="D261" s="21"/>
      <c r="E261" s="22"/>
      <c r="F261" s="3"/>
      <c r="G261" s="3"/>
      <c r="H261" s="3"/>
      <c r="I261" s="3"/>
      <c r="J261" s="3"/>
      <c r="K261" s="3"/>
      <c r="L261" s="3"/>
      <c r="M261" s="3"/>
      <c r="N261" s="3"/>
    </row>
    <row r="262" spans="1:14" x14ac:dyDescent="0.45">
      <c r="A262" s="3"/>
      <c r="B262" s="20"/>
      <c r="C262" s="21"/>
      <c r="D262" s="21"/>
      <c r="E262" s="22"/>
      <c r="F262" s="3"/>
      <c r="G262" s="3"/>
      <c r="H262" s="3"/>
      <c r="I262" s="3"/>
      <c r="J262" s="3"/>
      <c r="K262" s="3"/>
      <c r="L262" s="3"/>
      <c r="M262" s="3"/>
      <c r="N262" s="3"/>
    </row>
    <row r="263" spans="1:14" x14ac:dyDescent="0.45">
      <c r="A263" s="3"/>
      <c r="B263" s="20"/>
      <c r="C263" s="21"/>
      <c r="D263" s="21"/>
      <c r="E263" s="22"/>
      <c r="F263" s="3"/>
      <c r="G263" s="3"/>
      <c r="H263" s="3"/>
      <c r="I263" s="3"/>
      <c r="J263" s="3"/>
      <c r="K263" s="3"/>
      <c r="L263" s="3"/>
      <c r="M263" s="3"/>
      <c r="N263" s="3"/>
    </row>
    <row r="264" spans="1:14" x14ac:dyDescent="0.45">
      <c r="A264" s="3"/>
      <c r="B264" s="20"/>
      <c r="C264" s="21"/>
      <c r="D264" s="21"/>
      <c r="E264" s="22"/>
      <c r="F264" s="3"/>
      <c r="G264" s="3"/>
      <c r="H264" s="3"/>
      <c r="I264" s="3"/>
      <c r="J264" s="3"/>
      <c r="K264" s="3"/>
      <c r="L264" s="3"/>
      <c r="M264" s="3"/>
      <c r="N264" s="3"/>
    </row>
    <row r="265" spans="1:14" x14ac:dyDescent="0.45">
      <c r="A265" s="3"/>
      <c r="B265" s="20"/>
      <c r="C265" s="21"/>
      <c r="D265" s="21"/>
      <c r="E265" s="22"/>
      <c r="F265" s="3"/>
      <c r="G265" s="3"/>
      <c r="H265" s="3"/>
      <c r="I265" s="3"/>
      <c r="J265" s="3"/>
      <c r="K265" s="3"/>
      <c r="L265" s="3"/>
      <c r="M265" s="3"/>
      <c r="N265" s="3"/>
    </row>
    <row r="266" spans="1:14" x14ac:dyDescent="0.45">
      <c r="A266" s="3"/>
      <c r="B266" s="20"/>
      <c r="C266" s="21"/>
      <c r="D266" s="21"/>
      <c r="E266" s="22"/>
      <c r="F266" s="3"/>
      <c r="G266" s="3"/>
      <c r="H266" s="3"/>
      <c r="I266" s="3"/>
      <c r="J266" s="3"/>
      <c r="K266" s="3"/>
      <c r="L266" s="3"/>
      <c r="M266" s="3"/>
      <c r="N266" s="3"/>
    </row>
    <row r="267" spans="1:14" x14ac:dyDescent="0.45">
      <c r="A267" s="3"/>
      <c r="B267" s="20"/>
      <c r="C267" s="21"/>
      <c r="D267" s="21"/>
      <c r="E267" s="22"/>
      <c r="F267" s="3"/>
      <c r="G267" s="3"/>
      <c r="H267" s="3"/>
      <c r="I267" s="3"/>
      <c r="J267" s="3"/>
      <c r="K267" s="3"/>
      <c r="L267" s="3"/>
      <c r="M267" s="3"/>
      <c r="N267" s="3"/>
    </row>
    <row r="268" spans="1:14" x14ac:dyDescent="0.45">
      <c r="A268" s="3"/>
      <c r="B268" s="20"/>
      <c r="C268" s="21"/>
      <c r="D268" s="21"/>
      <c r="E268" s="22"/>
      <c r="F268" s="3"/>
      <c r="G268" s="3"/>
      <c r="H268" s="3"/>
      <c r="I268" s="3"/>
      <c r="J268" s="3"/>
      <c r="K268" s="3"/>
      <c r="L268" s="3"/>
      <c r="M268" s="3"/>
      <c r="N268" s="3"/>
    </row>
    <row r="269" spans="1:14" x14ac:dyDescent="0.45">
      <c r="A269" s="3"/>
      <c r="B269" s="20"/>
      <c r="C269" s="21"/>
      <c r="D269" s="21"/>
      <c r="E269" s="22"/>
      <c r="F269" s="3"/>
      <c r="G269" s="3"/>
      <c r="H269" s="3"/>
      <c r="I269" s="3"/>
      <c r="J269" s="3"/>
      <c r="K269" s="3"/>
      <c r="L269" s="3"/>
      <c r="M269" s="3"/>
      <c r="N269" s="3"/>
    </row>
    <row r="270" spans="1:14" x14ac:dyDescent="0.45">
      <c r="A270" s="3"/>
      <c r="B270" s="20"/>
      <c r="C270" s="21"/>
      <c r="D270" s="21"/>
      <c r="E270" s="22"/>
      <c r="F270" s="3"/>
      <c r="G270" s="3"/>
      <c r="H270" s="3"/>
      <c r="I270" s="3"/>
      <c r="J270" s="3"/>
      <c r="K270" s="3"/>
      <c r="L270" s="3"/>
      <c r="M270" s="3"/>
      <c r="N270" s="3"/>
    </row>
    <row r="271" spans="1:14" x14ac:dyDescent="0.45">
      <c r="A271" s="3"/>
      <c r="B271" s="20"/>
      <c r="C271" s="21"/>
      <c r="D271" s="21"/>
      <c r="E271" s="22"/>
      <c r="F271" s="3"/>
      <c r="G271" s="3"/>
      <c r="H271" s="3"/>
      <c r="I271" s="3"/>
      <c r="J271" s="3"/>
      <c r="K271" s="3"/>
      <c r="L271" s="3"/>
      <c r="M271" s="3"/>
      <c r="N271" s="3"/>
    </row>
    <row r="272" spans="1:14" x14ac:dyDescent="0.45">
      <c r="A272" s="3"/>
      <c r="B272" s="20"/>
      <c r="C272" s="21"/>
      <c r="D272" s="21"/>
      <c r="E272" s="22"/>
      <c r="F272" s="3"/>
      <c r="G272" s="3"/>
      <c r="H272" s="3"/>
      <c r="I272" s="3"/>
      <c r="J272" s="3"/>
      <c r="K272" s="3"/>
      <c r="L272" s="3"/>
      <c r="M272" s="3"/>
      <c r="N272" s="3"/>
    </row>
    <row r="273" spans="1:14" x14ac:dyDescent="0.45">
      <c r="A273" s="3"/>
      <c r="B273" s="20"/>
      <c r="C273" s="21"/>
      <c r="D273" s="21"/>
      <c r="E273" s="22"/>
      <c r="F273" s="3"/>
      <c r="G273" s="3"/>
      <c r="H273" s="3"/>
      <c r="I273" s="3"/>
      <c r="J273" s="3"/>
      <c r="K273" s="3"/>
      <c r="L273" s="3"/>
      <c r="M273" s="3"/>
      <c r="N273" s="3"/>
    </row>
    <row r="274" spans="1:14" x14ac:dyDescent="0.45">
      <c r="A274" s="3"/>
      <c r="B274" s="20"/>
      <c r="C274" s="21"/>
      <c r="D274" s="21"/>
      <c r="E274" s="22"/>
      <c r="F274" s="3"/>
      <c r="G274" s="3"/>
      <c r="H274" s="3"/>
      <c r="I274" s="3"/>
      <c r="J274" s="3"/>
      <c r="K274" s="3"/>
      <c r="L274" s="3"/>
      <c r="M274" s="3"/>
      <c r="N274" s="3"/>
    </row>
    <row r="275" spans="1:14" x14ac:dyDescent="0.45">
      <c r="A275" s="3"/>
      <c r="B275" s="20"/>
      <c r="C275" s="21"/>
      <c r="D275" s="21"/>
      <c r="E275" s="22"/>
      <c r="F275" s="3"/>
      <c r="G275" s="3"/>
      <c r="H275" s="3"/>
      <c r="I275" s="3"/>
      <c r="J275" s="3"/>
      <c r="K275" s="3"/>
      <c r="L275" s="3"/>
      <c r="M275" s="3"/>
      <c r="N275" s="3"/>
    </row>
    <row r="276" spans="1:14" x14ac:dyDescent="0.45">
      <c r="A276" s="3"/>
      <c r="B276" s="20"/>
      <c r="C276" s="21"/>
      <c r="D276" s="21"/>
      <c r="E276" s="22"/>
      <c r="F276" s="3"/>
      <c r="G276" s="3"/>
      <c r="H276" s="3"/>
      <c r="I276" s="3"/>
      <c r="J276" s="3"/>
      <c r="K276" s="3"/>
      <c r="L276" s="3"/>
      <c r="M276" s="3"/>
      <c r="N276" s="3"/>
    </row>
    <row r="277" spans="1:14" x14ac:dyDescent="0.45">
      <c r="A277" s="3"/>
      <c r="B277" s="20"/>
      <c r="C277" s="21"/>
      <c r="D277" s="21"/>
      <c r="E277" s="22"/>
      <c r="F277" s="3"/>
      <c r="G277" s="3"/>
      <c r="H277" s="3"/>
      <c r="I277" s="3"/>
      <c r="J277" s="3"/>
      <c r="K277" s="3"/>
      <c r="L277" s="3"/>
      <c r="M277" s="3"/>
      <c r="N277" s="3"/>
    </row>
    <row r="278" spans="1:14" x14ac:dyDescent="0.45">
      <c r="A278" s="3"/>
      <c r="B278" s="20"/>
      <c r="C278" s="21"/>
      <c r="D278" s="21"/>
      <c r="E278" s="22"/>
      <c r="F278" s="3"/>
      <c r="G278" s="3"/>
      <c r="H278" s="3"/>
      <c r="I278" s="3"/>
      <c r="J278" s="3"/>
      <c r="K278" s="3"/>
      <c r="L278" s="3"/>
      <c r="M278" s="3"/>
      <c r="N278" s="3"/>
    </row>
    <row r="279" spans="1:14" x14ac:dyDescent="0.45">
      <c r="A279" s="3"/>
      <c r="B279" s="20"/>
      <c r="C279" s="21"/>
      <c r="D279" s="21"/>
      <c r="E279" s="22"/>
      <c r="F279" s="3"/>
      <c r="G279" s="3"/>
      <c r="H279" s="3"/>
      <c r="I279" s="3"/>
      <c r="J279" s="3"/>
      <c r="K279" s="3"/>
      <c r="L279" s="3"/>
      <c r="M279" s="3"/>
      <c r="N279" s="3"/>
    </row>
    <row r="280" spans="1:14" x14ac:dyDescent="0.45">
      <c r="A280" s="3"/>
      <c r="B280" s="20"/>
      <c r="C280" s="21"/>
      <c r="D280" s="21"/>
      <c r="E280" s="22"/>
      <c r="F280" s="3"/>
      <c r="G280" s="3"/>
      <c r="H280" s="3"/>
      <c r="I280" s="3"/>
      <c r="J280" s="3"/>
      <c r="K280" s="3"/>
      <c r="L280" s="3"/>
      <c r="M280" s="3"/>
      <c r="N280" s="3"/>
    </row>
    <row r="281" spans="1:14" x14ac:dyDescent="0.45">
      <c r="A281" s="3"/>
      <c r="B281" s="20"/>
      <c r="C281" s="21"/>
      <c r="D281" s="21"/>
      <c r="E281" s="22"/>
      <c r="F281" s="3"/>
      <c r="G281" s="3"/>
      <c r="H281" s="3"/>
      <c r="I281" s="3"/>
      <c r="J281" s="3"/>
      <c r="K281" s="3"/>
      <c r="L281" s="3"/>
      <c r="M281" s="3"/>
      <c r="N281" s="3"/>
    </row>
    <row r="282" spans="1:14" x14ac:dyDescent="0.45">
      <c r="A282" s="3"/>
      <c r="B282" s="20"/>
      <c r="C282" s="21"/>
      <c r="D282" s="21"/>
      <c r="E282" s="22"/>
      <c r="F282" s="3"/>
      <c r="G282" s="3"/>
      <c r="H282" s="3"/>
      <c r="I282" s="3"/>
      <c r="J282" s="3"/>
      <c r="K282" s="3"/>
      <c r="L282" s="3"/>
      <c r="M282" s="3"/>
      <c r="N282" s="3"/>
    </row>
    <row r="283" spans="1:14" x14ac:dyDescent="0.45">
      <c r="A283" s="3"/>
      <c r="B283" s="20"/>
      <c r="C283" s="21"/>
      <c r="D283" s="21"/>
      <c r="E283" s="22"/>
      <c r="F283" s="3"/>
      <c r="G283" s="3"/>
      <c r="H283" s="3"/>
      <c r="I283" s="3"/>
      <c r="J283" s="3"/>
      <c r="K283" s="3"/>
      <c r="L283" s="3"/>
      <c r="M283" s="3"/>
      <c r="N283" s="3"/>
    </row>
    <row r="284" spans="1:14" x14ac:dyDescent="0.45">
      <c r="A284" s="3"/>
      <c r="B284" s="20"/>
      <c r="C284" s="21"/>
      <c r="D284" s="21"/>
      <c r="E284" s="22"/>
      <c r="F284" s="3"/>
      <c r="G284" s="3"/>
      <c r="H284" s="3"/>
      <c r="I284" s="3"/>
      <c r="J284" s="3"/>
      <c r="K284" s="3"/>
      <c r="L284" s="3"/>
      <c r="M284" s="3"/>
      <c r="N284" s="3"/>
    </row>
    <row r="285" spans="1:14" x14ac:dyDescent="0.45">
      <c r="A285" s="3"/>
      <c r="B285" s="20"/>
      <c r="C285" s="21"/>
      <c r="D285" s="21"/>
      <c r="E285" s="22"/>
      <c r="F285" s="3"/>
      <c r="G285" s="3"/>
      <c r="H285" s="3"/>
      <c r="I285" s="3"/>
      <c r="J285" s="3"/>
      <c r="K285" s="3"/>
      <c r="L285" s="3"/>
      <c r="M285" s="3"/>
      <c r="N285" s="3"/>
    </row>
    <row r="286" spans="1:14" x14ac:dyDescent="0.45">
      <c r="A286" s="3"/>
      <c r="B286" s="20"/>
      <c r="C286" s="21"/>
      <c r="D286" s="21"/>
      <c r="E286" s="22"/>
      <c r="F286" s="3"/>
      <c r="G286" s="3"/>
      <c r="H286" s="3"/>
      <c r="I286" s="3"/>
      <c r="J286" s="3"/>
      <c r="K286" s="3"/>
      <c r="L286" s="3"/>
      <c r="M286" s="3"/>
      <c r="N286" s="3"/>
    </row>
    <row r="287" spans="1:14" x14ac:dyDescent="0.45">
      <c r="A287" s="3"/>
      <c r="B287" s="20"/>
      <c r="C287" s="21"/>
      <c r="D287" s="21"/>
      <c r="E287" s="22"/>
      <c r="F287" s="3"/>
      <c r="G287" s="3"/>
      <c r="H287" s="3"/>
      <c r="I287" s="3"/>
      <c r="J287" s="3"/>
      <c r="K287" s="3"/>
      <c r="L287" s="3"/>
      <c r="M287" s="3"/>
      <c r="N287" s="3"/>
    </row>
    <row r="288" spans="1:14" x14ac:dyDescent="0.45">
      <c r="A288" s="3"/>
      <c r="B288" s="20"/>
      <c r="C288" s="21"/>
      <c r="D288" s="21"/>
      <c r="E288" s="22"/>
      <c r="F288" s="3"/>
      <c r="G288" s="3"/>
      <c r="H288" s="3"/>
      <c r="I288" s="3"/>
      <c r="J288" s="3"/>
      <c r="K288" s="3"/>
      <c r="L288" s="3"/>
      <c r="M288" s="3"/>
      <c r="N288" s="3"/>
    </row>
    <row r="289" spans="1:14" x14ac:dyDescent="0.45">
      <c r="A289" s="3"/>
      <c r="B289" s="20"/>
      <c r="C289" s="21"/>
      <c r="D289" s="21"/>
      <c r="E289" s="22"/>
      <c r="F289" s="3"/>
      <c r="G289" s="3"/>
      <c r="H289" s="3"/>
      <c r="I289" s="3"/>
      <c r="J289" s="3"/>
      <c r="K289" s="3"/>
      <c r="L289" s="3"/>
      <c r="M289" s="3"/>
      <c r="N289" s="3"/>
    </row>
    <row r="290" spans="1:14" x14ac:dyDescent="0.45">
      <c r="A290" s="3"/>
      <c r="B290" s="20"/>
      <c r="C290" s="21"/>
      <c r="D290" s="21"/>
      <c r="E290" s="22"/>
      <c r="F290" s="3"/>
      <c r="G290" s="3"/>
      <c r="H290" s="3"/>
      <c r="I290" s="3"/>
      <c r="J290" s="3"/>
      <c r="K290" s="3"/>
      <c r="L290" s="3"/>
      <c r="M290" s="3"/>
      <c r="N290" s="3"/>
    </row>
    <row r="291" spans="1:14" x14ac:dyDescent="0.45">
      <c r="A291" s="3"/>
      <c r="B291" s="20"/>
      <c r="C291" s="21"/>
      <c r="D291" s="21"/>
      <c r="E291" s="22"/>
      <c r="F291" s="3"/>
      <c r="G291" s="3"/>
      <c r="H291" s="3"/>
      <c r="I291" s="3"/>
      <c r="J291" s="3"/>
      <c r="K291" s="3"/>
      <c r="L291" s="3"/>
      <c r="M291" s="3"/>
      <c r="N291" s="3"/>
    </row>
    <row r="292" spans="1:14" x14ac:dyDescent="0.45">
      <c r="A292" s="3"/>
      <c r="B292" s="20"/>
      <c r="C292" s="21"/>
      <c r="D292" s="21"/>
      <c r="E292" s="22"/>
      <c r="F292" s="3"/>
      <c r="G292" s="3"/>
      <c r="H292" s="3"/>
      <c r="I292" s="3"/>
      <c r="J292" s="3"/>
      <c r="K292" s="3"/>
      <c r="L292" s="3"/>
      <c r="M292" s="3"/>
      <c r="N292" s="3"/>
    </row>
    <row r="293" spans="1:14" x14ac:dyDescent="0.45">
      <c r="A293" s="3"/>
      <c r="B293" s="20"/>
      <c r="C293" s="21"/>
      <c r="D293" s="21"/>
      <c r="E293" s="22"/>
      <c r="F293" s="3"/>
      <c r="G293" s="3"/>
      <c r="H293" s="3"/>
      <c r="I293" s="3"/>
      <c r="J293" s="3"/>
      <c r="K293" s="3"/>
      <c r="L293" s="3"/>
      <c r="M293" s="3"/>
      <c r="N293" s="3"/>
    </row>
    <row r="294" spans="1:14" x14ac:dyDescent="0.45">
      <c r="A294" s="3"/>
      <c r="B294" s="20"/>
      <c r="C294" s="21"/>
      <c r="D294" s="21"/>
      <c r="E294" s="22"/>
      <c r="F294" s="3"/>
      <c r="G294" s="3"/>
      <c r="H294" s="3"/>
      <c r="I294" s="3"/>
      <c r="J294" s="3"/>
      <c r="K294" s="3"/>
      <c r="L294" s="3"/>
      <c r="M294" s="3"/>
      <c r="N294" s="3"/>
    </row>
    <row r="295" spans="1:14" x14ac:dyDescent="0.45">
      <c r="A295" s="3"/>
      <c r="B295" s="20"/>
      <c r="C295" s="21"/>
      <c r="D295" s="21"/>
      <c r="E295" s="22"/>
      <c r="F295" s="3"/>
      <c r="G295" s="3"/>
      <c r="H295" s="3"/>
      <c r="I295" s="3"/>
      <c r="J295" s="3"/>
      <c r="K295" s="3"/>
      <c r="L295" s="3"/>
      <c r="M295" s="3"/>
      <c r="N295" s="3"/>
    </row>
    <row r="296" spans="1:14" x14ac:dyDescent="0.45">
      <c r="A296" s="3"/>
      <c r="B296" s="20"/>
      <c r="C296" s="21"/>
      <c r="D296" s="21"/>
      <c r="E296" s="22"/>
      <c r="F296" s="3"/>
      <c r="G296" s="3"/>
      <c r="H296" s="3"/>
      <c r="I296" s="3"/>
      <c r="J296" s="3"/>
      <c r="K296" s="3"/>
      <c r="L296" s="3"/>
      <c r="M296" s="3"/>
      <c r="N296" s="3"/>
    </row>
    <row r="297" spans="1:14" x14ac:dyDescent="0.45">
      <c r="A297" s="3"/>
      <c r="B297" s="20"/>
      <c r="C297" s="21"/>
      <c r="D297" s="21"/>
      <c r="E297" s="22"/>
      <c r="F297" s="3"/>
      <c r="G297" s="3"/>
      <c r="H297" s="3"/>
      <c r="I297" s="3"/>
      <c r="J297" s="3"/>
      <c r="K297" s="3"/>
      <c r="L297" s="3"/>
      <c r="M297" s="3"/>
      <c r="N297" s="3"/>
    </row>
    <row r="298" spans="1:14" x14ac:dyDescent="0.45">
      <c r="A298" s="3"/>
      <c r="B298" s="20"/>
      <c r="C298" s="21"/>
      <c r="D298" s="21"/>
      <c r="E298" s="22"/>
      <c r="F298" s="3"/>
      <c r="G298" s="3"/>
      <c r="H298" s="3"/>
      <c r="I298" s="3"/>
      <c r="J298" s="3"/>
      <c r="K298" s="3"/>
      <c r="L298" s="3"/>
      <c r="M298" s="3"/>
      <c r="N298" s="3"/>
    </row>
    <row r="299" spans="1:14" x14ac:dyDescent="0.45">
      <c r="A299" s="3"/>
      <c r="B299" s="20"/>
      <c r="C299" s="21"/>
      <c r="D299" s="21"/>
      <c r="E299" s="22"/>
      <c r="F299" s="3"/>
      <c r="G299" s="3"/>
      <c r="H299" s="3"/>
      <c r="I299" s="3"/>
      <c r="J299" s="3"/>
      <c r="K299" s="3"/>
      <c r="L299" s="3"/>
      <c r="M299" s="3"/>
      <c r="N299" s="3"/>
    </row>
    <row r="300" spans="1:14" x14ac:dyDescent="0.45">
      <c r="A300" s="3"/>
      <c r="B300" s="20"/>
      <c r="C300" s="21"/>
      <c r="D300" s="21"/>
      <c r="E300" s="22"/>
      <c r="F300" s="3"/>
      <c r="G300" s="3"/>
      <c r="H300" s="3"/>
      <c r="I300" s="3"/>
      <c r="J300" s="3"/>
      <c r="K300" s="3"/>
      <c r="L300" s="3"/>
      <c r="M300" s="3"/>
      <c r="N300" s="3"/>
    </row>
    <row r="301" spans="1:14" x14ac:dyDescent="0.45">
      <c r="A301" s="3"/>
      <c r="B301" s="20"/>
      <c r="C301" s="21"/>
      <c r="D301" s="21"/>
      <c r="E301" s="22"/>
      <c r="F301" s="3"/>
      <c r="G301" s="3"/>
      <c r="H301" s="3"/>
      <c r="I301" s="3"/>
      <c r="J301" s="3"/>
      <c r="K301" s="3"/>
      <c r="L301" s="3"/>
      <c r="M301" s="3"/>
      <c r="N301" s="3"/>
    </row>
    <row r="302" spans="1:14" x14ac:dyDescent="0.45">
      <c r="A302" s="3"/>
      <c r="B302" s="20"/>
      <c r="C302" s="21"/>
      <c r="D302" s="21"/>
      <c r="E302" s="22"/>
      <c r="F302" s="3"/>
      <c r="G302" s="3"/>
      <c r="H302" s="3"/>
      <c r="I302" s="3"/>
      <c r="J302" s="3"/>
      <c r="K302" s="3"/>
      <c r="L302" s="3"/>
      <c r="M302" s="3"/>
      <c r="N302" s="3"/>
    </row>
    <row r="303" spans="1:14" x14ac:dyDescent="0.45">
      <c r="A303" s="3"/>
      <c r="B303" s="20"/>
      <c r="C303" s="21"/>
      <c r="D303" s="21"/>
      <c r="E303" s="22"/>
      <c r="F303" s="3"/>
      <c r="G303" s="3"/>
      <c r="H303" s="3"/>
      <c r="I303" s="3"/>
      <c r="J303" s="3"/>
      <c r="K303" s="3"/>
      <c r="L303" s="3"/>
      <c r="M303" s="3"/>
      <c r="N303" s="3"/>
    </row>
    <row r="304" spans="1:14" x14ac:dyDescent="0.45">
      <c r="A304" s="3"/>
      <c r="B304" s="20"/>
      <c r="C304" s="21"/>
      <c r="D304" s="21"/>
      <c r="E304" s="22"/>
      <c r="F304" s="3"/>
      <c r="G304" s="3"/>
      <c r="H304" s="3"/>
      <c r="I304" s="3"/>
      <c r="J304" s="3"/>
      <c r="K304" s="3"/>
      <c r="L304" s="3"/>
      <c r="M304" s="3"/>
      <c r="N304" s="3"/>
    </row>
    <row r="305" spans="1:14" x14ac:dyDescent="0.45">
      <c r="A305" s="3"/>
      <c r="B305" s="20"/>
      <c r="C305" s="21"/>
      <c r="D305" s="21"/>
      <c r="E305" s="22"/>
      <c r="F305" s="3"/>
      <c r="G305" s="3"/>
      <c r="H305" s="3"/>
      <c r="I305" s="3"/>
      <c r="J305" s="3"/>
      <c r="K305" s="3"/>
      <c r="L305" s="3"/>
      <c r="M305" s="3"/>
      <c r="N305" s="3"/>
    </row>
    <row r="306" spans="1:14" x14ac:dyDescent="0.45">
      <c r="A306" s="3"/>
      <c r="B306" s="20"/>
      <c r="C306" s="21"/>
      <c r="D306" s="21"/>
      <c r="E306" s="22"/>
      <c r="F306" s="3"/>
      <c r="G306" s="3"/>
      <c r="H306" s="3"/>
      <c r="I306" s="3"/>
      <c r="J306" s="3"/>
      <c r="K306" s="3"/>
      <c r="L306" s="3"/>
      <c r="M306" s="3"/>
      <c r="N306" s="3"/>
    </row>
    <row r="307" spans="1:14" x14ac:dyDescent="0.45">
      <c r="A307" s="3"/>
      <c r="B307" s="20"/>
      <c r="C307" s="21"/>
      <c r="D307" s="21"/>
      <c r="E307" s="22"/>
      <c r="F307" s="3"/>
      <c r="G307" s="3"/>
      <c r="H307" s="3"/>
      <c r="I307" s="3"/>
      <c r="J307" s="3"/>
      <c r="K307" s="3"/>
      <c r="L307" s="3"/>
      <c r="M307" s="3"/>
      <c r="N307" s="3"/>
    </row>
    <row r="308" spans="1:14" x14ac:dyDescent="0.45">
      <c r="A308" s="3"/>
      <c r="B308" s="20"/>
      <c r="C308" s="21"/>
      <c r="D308" s="21"/>
      <c r="E308" s="22"/>
      <c r="F308" s="3"/>
      <c r="G308" s="3"/>
      <c r="H308" s="3"/>
      <c r="I308" s="3"/>
      <c r="J308" s="3"/>
      <c r="K308" s="3"/>
      <c r="L308" s="3"/>
      <c r="M308" s="3"/>
      <c r="N308" s="3"/>
    </row>
    <row r="309" spans="1:14" x14ac:dyDescent="0.45">
      <c r="A309" s="3"/>
      <c r="B309" s="20"/>
      <c r="C309" s="21"/>
      <c r="D309" s="21"/>
      <c r="E309" s="22"/>
      <c r="F309" s="3"/>
      <c r="G309" s="3"/>
      <c r="H309" s="3"/>
      <c r="I309" s="3"/>
      <c r="J309" s="3"/>
      <c r="K309" s="3"/>
      <c r="L309" s="3"/>
      <c r="M309" s="3"/>
      <c r="N309" s="3"/>
    </row>
    <row r="310" spans="1:14" x14ac:dyDescent="0.45">
      <c r="A310" s="3"/>
      <c r="B310" s="20"/>
      <c r="C310" s="21"/>
      <c r="D310" s="21"/>
      <c r="E310" s="22"/>
      <c r="F310" s="3"/>
      <c r="G310" s="3"/>
      <c r="H310" s="3"/>
      <c r="I310" s="3"/>
      <c r="J310" s="3"/>
      <c r="K310" s="3"/>
      <c r="L310" s="3"/>
      <c r="M310" s="3"/>
      <c r="N310" s="3"/>
    </row>
    <row r="311" spans="1:14" x14ac:dyDescent="0.45">
      <c r="A311" s="3"/>
      <c r="B311" s="20"/>
      <c r="C311" s="21"/>
      <c r="D311" s="21"/>
      <c r="E311" s="22"/>
      <c r="F311" s="3"/>
      <c r="G311" s="3"/>
      <c r="H311" s="3"/>
      <c r="I311" s="3"/>
      <c r="J311" s="3"/>
      <c r="K311" s="3"/>
      <c r="L311" s="3"/>
      <c r="M311" s="3"/>
      <c r="N311" s="3"/>
    </row>
    <row r="312" spans="1:14" x14ac:dyDescent="0.45">
      <c r="A312" s="3"/>
      <c r="B312" s="20"/>
      <c r="C312" s="21"/>
      <c r="D312" s="21"/>
      <c r="E312" s="22"/>
      <c r="F312" s="3"/>
      <c r="G312" s="3"/>
      <c r="H312" s="3"/>
      <c r="I312" s="3"/>
      <c r="J312" s="3"/>
      <c r="K312" s="3"/>
      <c r="L312" s="3"/>
      <c r="M312" s="3"/>
      <c r="N312" s="3"/>
    </row>
    <row r="313" spans="1:14" x14ac:dyDescent="0.45">
      <c r="A313" s="3"/>
      <c r="B313" s="20"/>
      <c r="C313" s="21"/>
      <c r="D313" s="21"/>
      <c r="E313" s="22"/>
      <c r="F313" s="3"/>
      <c r="G313" s="3"/>
      <c r="H313" s="3"/>
      <c r="I313" s="3"/>
      <c r="J313" s="3"/>
      <c r="K313" s="3"/>
      <c r="L313" s="3"/>
      <c r="M313" s="3"/>
      <c r="N313" s="3"/>
    </row>
    <row r="314" spans="1:14" x14ac:dyDescent="0.45">
      <c r="A314" s="3"/>
      <c r="B314" s="20"/>
      <c r="C314" s="21"/>
      <c r="D314" s="21"/>
      <c r="E314" s="22"/>
      <c r="F314" s="3"/>
      <c r="G314" s="3"/>
      <c r="H314" s="3"/>
      <c r="I314" s="3"/>
      <c r="J314" s="3"/>
      <c r="K314" s="3"/>
      <c r="L314" s="3"/>
      <c r="M314" s="3"/>
      <c r="N314" s="3"/>
    </row>
    <row r="315" spans="1:14" x14ac:dyDescent="0.45">
      <c r="A315" s="3"/>
      <c r="B315" s="20"/>
      <c r="C315" s="21"/>
      <c r="D315" s="21"/>
      <c r="E315" s="22"/>
      <c r="F315" s="3"/>
      <c r="G315" s="3"/>
      <c r="H315" s="3"/>
      <c r="I315" s="3"/>
      <c r="J315" s="3"/>
      <c r="K315" s="3"/>
      <c r="L315" s="3"/>
      <c r="M315" s="3"/>
      <c r="N315" s="3"/>
    </row>
    <row r="316" spans="1:14" x14ac:dyDescent="0.45">
      <c r="A316" s="3"/>
      <c r="B316" s="20"/>
      <c r="C316" s="21"/>
      <c r="D316" s="21"/>
      <c r="E316" s="22"/>
      <c r="F316" s="3"/>
      <c r="G316" s="3"/>
      <c r="H316" s="3"/>
      <c r="I316" s="3"/>
      <c r="J316" s="3"/>
      <c r="K316" s="3"/>
      <c r="L316" s="3"/>
      <c r="M316" s="3"/>
      <c r="N316" s="3"/>
    </row>
    <row r="317" spans="1:14" x14ac:dyDescent="0.45">
      <c r="A317" s="3"/>
      <c r="B317" s="20"/>
      <c r="C317" s="21"/>
      <c r="D317" s="21"/>
      <c r="E317" s="22"/>
      <c r="F317" s="3"/>
      <c r="G317" s="3"/>
      <c r="H317" s="3"/>
      <c r="I317" s="3"/>
      <c r="J317" s="3"/>
      <c r="K317" s="3"/>
      <c r="L317" s="3"/>
      <c r="M317" s="3"/>
      <c r="N317" s="3"/>
    </row>
    <row r="318" spans="1:14" x14ac:dyDescent="0.45">
      <c r="A318" s="3"/>
      <c r="B318" s="20"/>
      <c r="C318" s="21"/>
      <c r="D318" s="21"/>
      <c r="E318" s="22"/>
      <c r="F318" s="3"/>
      <c r="G318" s="3"/>
      <c r="H318" s="3"/>
      <c r="I318" s="3"/>
      <c r="J318" s="3"/>
      <c r="K318" s="3"/>
      <c r="L318" s="3"/>
      <c r="M318" s="3"/>
      <c r="N318" s="3"/>
    </row>
    <row r="319" spans="1:14" x14ac:dyDescent="0.45">
      <c r="A319" s="3"/>
      <c r="B319" s="20"/>
      <c r="C319" s="21"/>
      <c r="D319" s="21"/>
      <c r="E319" s="22"/>
      <c r="F319" s="3"/>
      <c r="G319" s="3"/>
      <c r="H319" s="3"/>
      <c r="I319" s="3"/>
      <c r="J319" s="3"/>
      <c r="K319" s="3"/>
      <c r="L319" s="3"/>
      <c r="M319" s="3"/>
      <c r="N319" s="3"/>
    </row>
    <row r="320" spans="1:14" x14ac:dyDescent="0.45">
      <c r="A320" s="3"/>
      <c r="B320" s="20"/>
      <c r="C320" s="21"/>
      <c r="D320" s="21"/>
      <c r="E320" s="22"/>
      <c r="F320" s="3"/>
      <c r="G320" s="3"/>
      <c r="H320" s="3"/>
      <c r="I320" s="3"/>
      <c r="J320" s="3"/>
      <c r="K320" s="3"/>
      <c r="L320" s="3"/>
      <c r="M320" s="3"/>
      <c r="N320" s="3"/>
    </row>
    <row r="321" spans="1:14" x14ac:dyDescent="0.45">
      <c r="A321" s="3"/>
      <c r="B321" s="20"/>
      <c r="C321" s="21"/>
      <c r="D321" s="21"/>
      <c r="E321" s="22"/>
      <c r="F321" s="3"/>
      <c r="G321" s="3"/>
      <c r="H321" s="3"/>
      <c r="I321" s="3"/>
      <c r="J321" s="3"/>
      <c r="K321" s="3"/>
      <c r="L321" s="3"/>
      <c r="M321" s="3"/>
      <c r="N321" s="3"/>
    </row>
    <row r="322" spans="1:14" x14ac:dyDescent="0.45">
      <c r="A322" s="3"/>
      <c r="B322" s="20"/>
      <c r="C322" s="21"/>
      <c r="D322" s="21"/>
      <c r="E322" s="22"/>
      <c r="F322" s="3"/>
      <c r="G322" s="3"/>
      <c r="H322" s="3"/>
      <c r="I322" s="3"/>
      <c r="J322" s="3"/>
      <c r="K322" s="3"/>
      <c r="L322" s="3"/>
      <c r="M322" s="3"/>
      <c r="N322" s="3"/>
    </row>
    <row r="323" spans="1:14" x14ac:dyDescent="0.45">
      <c r="A323" s="3"/>
      <c r="B323" s="20"/>
      <c r="C323" s="21"/>
      <c r="D323" s="21"/>
      <c r="E323" s="22"/>
      <c r="F323" s="3"/>
      <c r="G323" s="3"/>
      <c r="H323" s="3"/>
      <c r="I323" s="3"/>
      <c r="J323" s="3"/>
      <c r="K323" s="3"/>
      <c r="L323" s="3"/>
      <c r="M323" s="3"/>
      <c r="N323" s="3"/>
    </row>
    <row r="324" spans="1:14" x14ac:dyDescent="0.45">
      <c r="A324" s="3"/>
      <c r="B324" s="20"/>
      <c r="C324" s="21"/>
      <c r="D324" s="21"/>
      <c r="E324" s="22"/>
      <c r="F324" s="3"/>
      <c r="G324" s="3"/>
      <c r="H324" s="3"/>
      <c r="I324" s="3"/>
      <c r="J324" s="3"/>
      <c r="K324" s="3"/>
      <c r="L324" s="3"/>
      <c r="M324" s="3"/>
      <c r="N324" s="3"/>
    </row>
    <row r="325" spans="1:14" x14ac:dyDescent="0.45">
      <c r="A325" s="3"/>
      <c r="B325" s="20"/>
      <c r="C325" s="21"/>
      <c r="D325" s="21"/>
      <c r="E325" s="22"/>
      <c r="F325" s="3"/>
      <c r="G325" s="3"/>
      <c r="H325" s="3"/>
      <c r="I325" s="3"/>
      <c r="J325" s="3"/>
      <c r="K325" s="3"/>
      <c r="L325" s="3"/>
      <c r="M325" s="3"/>
      <c r="N325" s="3"/>
    </row>
    <row r="326" spans="1:14" x14ac:dyDescent="0.45">
      <c r="A326" s="3"/>
      <c r="B326" s="20"/>
      <c r="C326" s="21"/>
      <c r="D326" s="21"/>
      <c r="E326" s="22"/>
      <c r="F326" s="3"/>
      <c r="G326" s="3"/>
      <c r="H326" s="3"/>
      <c r="I326" s="3"/>
      <c r="J326" s="3"/>
      <c r="K326" s="3"/>
      <c r="L326" s="3"/>
      <c r="M326" s="3"/>
      <c r="N326" s="3"/>
    </row>
    <row r="327" spans="1:14" x14ac:dyDescent="0.45">
      <c r="A327" s="3"/>
      <c r="B327" s="20"/>
      <c r="C327" s="21"/>
      <c r="D327" s="21"/>
      <c r="E327" s="22"/>
      <c r="F327" s="3"/>
      <c r="G327" s="3"/>
      <c r="H327" s="3"/>
      <c r="I327" s="3"/>
      <c r="J327" s="3"/>
      <c r="K327" s="3"/>
      <c r="L327" s="3"/>
      <c r="M327" s="3"/>
      <c r="N327" s="3"/>
    </row>
    <row r="328" spans="1:14" x14ac:dyDescent="0.45">
      <c r="A328" s="3"/>
      <c r="B328" s="20"/>
      <c r="C328" s="21"/>
      <c r="D328" s="21"/>
      <c r="E328" s="22"/>
      <c r="F328" s="3"/>
      <c r="G328" s="3"/>
      <c r="H328" s="3"/>
      <c r="I328" s="3"/>
      <c r="J328" s="3"/>
      <c r="K328" s="3"/>
      <c r="L328" s="3"/>
      <c r="M328" s="3"/>
      <c r="N328" s="3"/>
    </row>
    <row r="329" spans="1:14" x14ac:dyDescent="0.45">
      <c r="A329" s="3"/>
      <c r="B329" s="20"/>
      <c r="C329" s="21"/>
      <c r="D329" s="21"/>
      <c r="E329" s="22"/>
      <c r="F329" s="3"/>
      <c r="G329" s="3"/>
      <c r="H329" s="3"/>
      <c r="I329" s="3"/>
      <c r="J329" s="3"/>
      <c r="K329" s="3"/>
      <c r="L329" s="3"/>
      <c r="M329" s="3"/>
      <c r="N329" s="3"/>
    </row>
    <row r="330" spans="1:14" x14ac:dyDescent="0.45">
      <c r="A330" s="3"/>
      <c r="B330" s="20"/>
      <c r="C330" s="21"/>
      <c r="D330" s="21"/>
      <c r="E330" s="22"/>
      <c r="F330" s="3"/>
      <c r="G330" s="3"/>
      <c r="H330" s="3"/>
      <c r="I330" s="3"/>
      <c r="J330" s="3"/>
      <c r="K330" s="3"/>
      <c r="L330" s="3"/>
      <c r="M330" s="3"/>
      <c r="N330" s="3"/>
    </row>
    <row r="331" spans="1:14" x14ac:dyDescent="0.45">
      <c r="A331" s="3"/>
      <c r="B331" s="20"/>
      <c r="C331" s="21"/>
      <c r="D331" s="21"/>
      <c r="E331" s="22"/>
      <c r="F331" s="3"/>
      <c r="G331" s="3"/>
      <c r="H331" s="3"/>
      <c r="I331" s="3"/>
      <c r="J331" s="3"/>
      <c r="K331" s="3"/>
      <c r="L331" s="3"/>
      <c r="M331" s="3"/>
      <c r="N331" s="3"/>
    </row>
    <row r="332" spans="1:14" x14ac:dyDescent="0.45">
      <c r="A332" s="3"/>
      <c r="B332" s="20"/>
      <c r="C332" s="21"/>
      <c r="D332" s="21"/>
      <c r="E332" s="22"/>
      <c r="F332" s="3"/>
      <c r="G332" s="3"/>
      <c r="H332" s="3"/>
      <c r="I332" s="3"/>
      <c r="J332" s="3"/>
      <c r="K332" s="3"/>
      <c r="L332" s="3"/>
      <c r="M332" s="3"/>
      <c r="N332" s="3"/>
    </row>
    <row r="333" spans="1:14" x14ac:dyDescent="0.45">
      <c r="A333" s="3"/>
      <c r="B333" s="20"/>
      <c r="C333" s="21"/>
      <c r="D333" s="21"/>
      <c r="E333" s="22"/>
      <c r="F333" s="3"/>
      <c r="G333" s="3"/>
      <c r="H333" s="3"/>
      <c r="I333" s="3"/>
      <c r="J333" s="3"/>
      <c r="K333" s="3"/>
      <c r="L333" s="3"/>
      <c r="M333" s="3"/>
      <c r="N333" s="3"/>
    </row>
    <row r="334" spans="1:14" x14ac:dyDescent="0.45">
      <c r="A334" s="3"/>
      <c r="B334" s="20"/>
      <c r="C334" s="21"/>
      <c r="D334" s="21"/>
      <c r="E334" s="22"/>
      <c r="F334" s="3"/>
      <c r="G334" s="3"/>
      <c r="H334" s="3"/>
      <c r="I334" s="3"/>
      <c r="J334" s="3"/>
      <c r="K334" s="3"/>
      <c r="L334" s="3"/>
      <c r="M334" s="3"/>
      <c r="N334" s="3"/>
    </row>
    <row r="335" spans="1:14" x14ac:dyDescent="0.45">
      <c r="A335" s="3"/>
      <c r="B335" s="20"/>
      <c r="C335" s="21"/>
      <c r="D335" s="21"/>
      <c r="E335" s="22"/>
      <c r="F335" s="3"/>
      <c r="G335" s="3"/>
      <c r="H335" s="3"/>
      <c r="I335" s="3"/>
      <c r="J335" s="3"/>
      <c r="K335" s="3"/>
      <c r="L335" s="3"/>
      <c r="M335" s="3"/>
      <c r="N335" s="3"/>
    </row>
    <row r="336" spans="1:14" x14ac:dyDescent="0.45">
      <c r="A336" s="3"/>
      <c r="B336" s="20"/>
      <c r="C336" s="21"/>
      <c r="D336" s="21"/>
      <c r="E336" s="22"/>
      <c r="F336" s="3"/>
      <c r="G336" s="3"/>
      <c r="H336" s="3"/>
      <c r="I336" s="3"/>
      <c r="J336" s="3"/>
      <c r="K336" s="3"/>
      <c r="L336" s="3"/>
      <c r="M336" s="3"/>
      <c r="N336" s="3"/>
    </row>
    <row r="337" spans="1:14" x14ac:dyDescent="0.45">
      <c r="A337" s="3"/>
      <c r="B337" s="20"/>
      <c r="C337" s="21"/>
      <c r="D337" s="21"/>
      <c r="E337" s="22"/>
      <c r="F337" s="3"/>
      <c r="G337" s="3"/>
      <c r="H337" s="3"/>
      <c r="I337" s="3"/>
      <c r="J337" s="3"/>
      <c r="K337" s="3"/>
      <c r="L337" s="3"/>
      <c r="M337" s="3"/>
      <c r="N337" s="3"/>
    </row>
    <row r="338" spans="1:14" x14ac:dyDescent="0.45">
      <c r="A338" s="3"/>
      <c r="B338" s="20"/>
      <c r="C338" s="21"/>
      <c r="D338" s="21"/>
      <c r="E338" s="22"/>
      <c r="F338" s="3"/>
      <c r="G338" s="3"/>
      <c r="H338" s="3"/>
      <c r="I338" s="3"/>
      <c r="J338" s="3"/>
      <c r="K338" s="3"/>
      <c r="L338" s="3"/>
      <c r="M338" s="3"/>
      <c r="N338" s="3"/>
    </row>
    <row r="339" spans="1:14" x14ac:dyDescent="0.45">
      <c r="A339" s="3"/>
      <c r="B339" s="20"/>
      <c r="C339" s="21"/>
      <c r="D339" s="21"/>
      <c r="E339" s="22"/>
      <c r="F339" s="3"/>
      <c r="G339" s="3"/>
      <c r="H339" s="3"/>
      <c r="I339" s="3"/>
      <c r="J339" s="3"/>
      <c r="K339" s="3"/>
      <c r="L339" s="3"/>
      <c r="M339" s="3"/>
      <c r="N339" s="3"/>
    </row>
    <row r="340" spans="1:14" x14ac:dyDescent="0.45">
      <c r="A340" s="3"/>
      <c r="B340" s="20"/>
      <c r="C340" s="21"/>
      <c r="D340" s="21"/>
      <c r="E340" s="22"/>
      <c r="F340" s="3"/>
      <c r="G340" s="3"/>
      <c r="H340" s="3"/>
      <c r="I340" s="3"/>
      <c r="J340" s="3"/>
      <c r="K340" s="3"/>
      <c r="L340" s="3"/>
      <c r="M340" s="3"/>
      <c r="N340" s="3"/>
    </row>
    <row r="341" spans="1:14" x14ac:dyDescent="0.45">
      <c r="A341" s="3"/>
      <c r="B341" s="20"/>
      <c r="C341" s="21"/>
      <c r="D341" s="21"/>
      <c r="E341" s="22"/>
      <c r="F341" s="3"/>
      <c r="G341" s="3"/>
      <c r="H341" s="3"/>
      <c r="I341" s="3"/>
      <c r="J341" s="3"/>
      <c r="K341" s="3"/>
      <c r="L341" s="3"/>
      <c r="M341" s="3"/>
      <c r="N341" s="3"/>
    </row>
    <row r="342" spans="1:14" x14ac:dyDescent="0.45">
      <c r="A342" s="3"/>
      <c r="B342" s="20"/>
      <c r="C342" s="21"/>
      <c r="D342" s="21"/>
      <c r="E342" s="22"/>
      <c r="F342" s="3"/>
      <c r="G342" s="3"/>
      <c r="H342" s="3"/>
      <c r="I342" s="3"/>
      <c r="J342" s="3"/>
      <c r="K342" s="3"/>
      <c r="L342" s="3"/>
      <c r="M342" s="3"/>
      <c r="N342" s="3"/>
    </row>
    <row r="343" spans="1:14" x14ac:dyDescent="0.45">
      <c r="A343" s="3"/>
      <c r="B343" s="20"/>
      <c r="C343" s="21"/>
      <c r="D343" s="21"/>
      <c r="E343" s="22"/>
      <c r="F343" s="3"/>
      <c r="G343" s="3"/>
      <c r="H343" s="3"/>
      <c r="I343" s="3"/>
      <c r="J343" s="3"/>
      <c r="K343" s="3"/>
      <c r="L343" s="3"/>
      <c r="M343" s="3"/>
      <c r="N343" s="3"/>
    </row>
    <row r="344" spans="1:14" x14ac:dyDescent="0.45">
      <c r="A344" s="3"/>
      <c r="B344" s="20"/>
      <c r="C344" s="21"/>
      <c r="D344" s="21"/>
      <c r="E344" s="22"/>
      <c r="F344" s="3"/>
      <c r="G344" s="3"/>
      <c r="H344" s="3"/>
      <c r="I344" s="3"/>
      <c r="J344" s="3"/>
      <c r="K344" s="3"/>
      <c r="L344" s="3"/>
      <c r="M344" s="3"/>
      <c r="N344" s="3"/>
    </row>
    <row r="345" spans="1:14" x14ac:dyDescent="0.45">
      <c r="A345" s="3"/>
      <c r="B345" s="20"/>
      <c r="C345" s="21"/>
      <c r="D345" s="21"/>
      <c r="E345" s="22"/>
      <c r="F345" s="3"/>
      <c r="G345" s="3"/>
      <c r="H345" s="3"/>
      <c r="I345" s="3"/>
      <c r="J345" s="3"/>
      <c r="K345" s="3"/>
      <c r="L345" s="3"/>
      <c r="M345" s="3"/>
      <c r="N345" s="3"/>
    </row>
    <row r="346" spans="1:14" x14ac:dyDescent="0.45">
      <c r="A346" s="3"/>
      <c r="B346" s="20"/>
      <c r="C346" s="21"/>
      <c r="D346" s="21"/>
      <c r="E346" s="22"/>
      <c r="F346" s="3"/>
      <c r="G346" s="3"/>
      <c r="H346" s="3"/>
      <c r="I346" s="3"/>
      <c r="J346" s="3"/>
      <c r="K346" s="3"/>
      <c r="L346" s="3"/>
      <c r="M346" s="3"/>
      <c r="N346" s="3"/>
    </row>
    <row r="347" spans="1:14" x14ac:dyDescent="0.45">
      <c r="A347" s="3"/>
      <c r="B347" s="20"/>
      <c r="C347" s="21"/>
      <c r="D347" s="21"/>
      <c r="E347" s="22"/>
      <c r="F347" s="3"/>
      <c r="G347" s="3"/>
      <c r="H347" s="3"/>
      <c r="I347" s="3"/>
      <c r="J347" s="3"/>
      <c r="K347" s="3"/>
      <c r="L347" s="3"/>
      <c r="M347" s="3"/>
      <c r="N347" s="3"/>
    </row>
    <row r="348" spans="1:14" x14ac:dyDescent="0.45">
      <c r="A348" s="3"/>
      <c r="B348" s="20"/>
      <c r="C348" s="21"/>
      <c r="D348" s="21"/>
      <c r="E348" s="22"/>
      <c r="F348" s="3"/>
      <c r="G348" s="3"/>
      <c r="H348" s="3"/>
      <c r="I348" s="3"/>
      <c r="J348" s="3"/>
      <c r="K348" s="3"/>
      <c r="L348" s="3"/>
      <c r="M348" s="3"/>
      <c r="N348" s="3"/>
    </row>
    <row r="349" spans="1:14" x14ac:dyDescent="0.45">
      <c r="A349" s="3"/>
      <c r="B349" s="20"/>
      <c r="C349" s="21"/>
      <c r="D349" s="21"/>
      <c r="E349" s="22"/>
      <c r="F349" s="3"/>
      <c r="G349" s="3"/>
      <c r="H349" s="3"/>
      <c r="I349" s="3"/>
      <c r="J349" s="3"/>
      <c r="K349" s="3"/>
      <c r="L349" s="3"/>
      <c r="M349" s="3"/>
      <c r="N349" s="3"/>
    </row>
    <row r="350" spans="1:14" x14ac:dyDescent="0.45">
      <c r="A350" s="3"/>
      <c r="B350" s="20"/>
      <c r="C350" s="21"/>
      <c r="D350" s="21"/>
      <c r="E350" s="22"/>
      <c r="F350" s="3"/>
      <c r="G350" s="3"/>
      <c r="H350" s="3"/>
      <c r="I350" s="3"/>
      <c r="J350" s="3"/>
      <c r="K350" s="3"/>
      <c r="L350" s="3"/>
      <c r="M350" s="3"/>
      <c r="N350" s="3"/>
    </row>
    <row r="351" spans="1:14" x14ac:dyDescent="0.45">
      <c r="A351" s="3"/>
      <c r="B351" s="20"/>
      <c r="C351" s="21"/>
      <c r="D351" s="21"/>
      <c r="E351" s="22"/>
      <c r="F351" s="3"/>
      <c r="G351" s="3"/>
      <c r="H351" s="3"/>
      <c r="I351" s="3"/>
      <c r="J351" s="3"/>
      <c r="K351" s="3"/>
      <c r="L351" s="3"/>
      <c r="M351" s="3"/>
      <c r="N351" s="3"/>
    </row>
    <row r="352" spans="1:14" x14ac:dyDescent="0.45">
      <c r="A352" s="3"/>
      <c r="B352" s="20"/>
      <c r="C352" s="21"/>
      <c r="D352" s="21"/>
      <c r="E352" s="22"/>
      <c r="F352" s="3"/>
      <c r="G352" s="3"/>
      <c r="H352" s="3"/>
      <c r="I352" s="3"/>
      <c r="J352" s="3"/>
      <c r="K352" s="3"/>
      <c r="L352" s="3"/>
      <c r="M352" s="3"/>
      <c r="N352" s="3"/>
    </row>
    <row r="353" spans="1:14" x14ac:dyDescent="0.45">
      <c r="A353" s="3"/>
      <c r="B353" s="20"/>
      <c r="C353" s="21"/>
      <c r="D353" s="21"/>
      <c r="E353" s="22"/>
      <c r="F353" s="3"/>
      <c r="G353" s="3"/>
      <c r="H353" s="3"/>
      <c r="I353" s="3"/>
      <c r="J353" s="3"/>
      <c r="K353" s="3"/>
      <c r="L353" s="3"/>
      <c r="M353" s="3"/>
      <c r="N353" s="3"/>
    </row>
    <row r="354" spans="1:14" x14ac:dyDescent="0.45">
      <c r="A354" s="3"/>
      <c r="B354" s="20"/>
      <c r="C354" s="21"/>
      <c r="D354" s="21"/>
      <c r="E354" s="22"/>
      <c r="F354" s="3"/>
      <c r="G354" s="3"/>
      <c r="H354" s="3"/>
      <c r="I354" s="3"/>
      <c r="J354" s="3"/>
      <c r="K354" s="3"/>
      <c r="L354" s="3"/>
      <c r="M354" s="3"/>
      <c r="N354" s="3"/>
    </row>
    <row r="355" spans="1:14" x14ac:dyDescent="0.45">
      <c r="A355" s="3"/>
      <c r="B355" s="20"/>
      <c r="C355" s="21"/>
      <c r="D355" s="21"/>
      <c r="E355" s="22"/>
      <c r="F355" s="3"/>
      <c r="G355" s="3"/>
      <c r="H355" s="3"/>
      <c r="I355" s="3"/>
      <c r="J355" s="3"/>
      <c r="K355" s="3"/>
      <c r="L355" s="3"/>
      <c r="M355" s="3"/>
      <c r="N355" s="3"/>
    </row>
    <row r="356" spans="1:14" x14ac:dyDescent="0.45">
      <c r="A356" s="3"/>
      <c r="B356" s="20"/>
      <c r="C356" s="21"/>
      <c r="D356" s="21"/>
      <c r="E356" s="22"/>
      <c r="F356" s="3"/>
      <c r="G356" s="3"/>
      <c r="H356" s="3"/>
      <c r="I356" s="3"/>
      <c r="J356" s="3"/>
      <c r="K356" s="3"/>
      <c r="L356" s="3"/>
      <c r="M356" s="3"/>
      <c r="N356" s="3"/>
    </row>
    <row r="357" spans="1:14" x14ac:dyDescent="0.45">
      <c r="A357" s="3"/>
      <c r="B357" s="20"/>
      <c r="C357" s="21"/>
      <c r="D357" s="21"/>
      <c r="E357" s="22"/>
      <c r="F357" s="3"/>
      <c r="G357" s="3"/>
      <c r="H357" s="3"/>
      <c r="I357" s="3"/>
      <c r="J357" s="3"/>
      <c r="K357" s="3"/>
      <c r="L357" s="3"/>
      <c r="M357" s="3"/>
      <c r="N357" s="3"/>
    </row>
    <row r="358" spans="1:14" x14ac:dyDescent="0.45">
      <c r="A358" s="3"/>
      <c r="B358" s="20"/>
      <c r="C358" s="21"/>
      <c r="D358" s="21"/>
      <c r="E358" s="22"/>
      <c r="F358" s="3"/>
      <c r="G358" s="3"/>
      <c r="H358" s="3"/>
      <c r="I358" s="3"/>
      <c r="J358" s="3"/>
      <c r="K358" s="3"/>
      <c r="L358" s="3"/>
      <c r="M358" s="3"/>
      <c r="N358" s="3"/>
    </row>
    <row r="359" spans="1:14" x14ac:dyDescent="0.45">
      <c r="A359" s="3"/>
      <c r="B359" s="20"/>
      <c r="C359" s="21"/>
      <c r="D359" s="21"/>
      <c r="E359" s="22"/>
      <c r="F359" s="3"/>
      <c r="G359" s="3"/>
      <c r="H359" s="3"/>
      <c r="I359" s="3"/>
      <c r="J359" s="3"/>
      <c r="K359" s="3"/>
      <c r="L359" s="3"/>
      <c r="M359" s="3"/>
      <c r="N359" s="3"/>
    </row>
    <row r="360" spans="1:14" x14ac:dyDescent="0.45">
      <c r="A360" s="3"/>
      <c r="B360" s="20"/>
      <c r="C360" s="21"/>
      <c r="D360" s="21"/>
      <c r="E360" s="22"/>
      <c r="F360" s="3"/>
      <c r="G360" s="3"/>
      <c r="H360" s="3"/>
      <c r="I360" s="3"/>
      <c r="J360" s="3"/>
      <c r="K360" s="3"/>
      <c r="L360" s="3"/>
      <c r="M360" s="3"/>
      <c r="N360" s="3"/>
    </row>
    <row r="361" spans="1:14" x14ac:dyDescent="0.45">
      <c r="A361" s="3"/>
      <c r="B361" s="20"/>
      <c r="C361" s="21"/>
      <c r="D361" s="21"/>
      <c r="E361" s="22"/>
      <c r="F361" s="3"/>
      <c r="G361" s="3"/>
      <c r="H361" s="3"/>
      <c r="I361" s="3"/>
      <c r="J361" s="3"/>
      <c r="K361" s="3"/>
      <c r="L361" s="3"/>
      <c r="M361" s="3"/>
      <c r="N361" s="3"/>
    </row>
    <row r="362" spans="1:14" x14ac:dyDescent="0.45">
      <c r="A362" s="3"/>
      <c r="B362" s="20"/>
      <c r="C362" s="21"/>
      <c r="D362" s="21"/>
      <c r="E362" s="22"/>
      <c r="F362" s="3"/>
      <c r="G362" s="3"/>
      <c r="H362" s="3"/>
      <c r="I362" s="3"/>
      <c r="J362" s="3"/>
      <c r="K362" s="3"/>
      <c r="L362" s="3"/>
      <c r="M362" s="3"/>
      <c r="N362" s="3"/>
    </row>
    <row r="363" spans="1:14" x14ac:dyDescent="0.45">
      <c r="A363" s="3"/>
      <c r="B363" s="20"/>
      <c r="C363" s="21"/>
      <c r="D363" s="21"/>
      <c r="E363" s="22"/>
      <c r="F363" s="3"/>
      <c r="G363" s="3"/>
      <c r="H363" s="3"/>
      <c r="I363" s="3"/>
      <c r="J363" s="3"/>
      <c r="K363" s="3"/>
      <c r="L363" s="3"/>
      <c r="M363" s="3"/>
      <c r="N363" s="3"/>
    </row>
    <row r="364" spans="1:14" x14ac:dyDescent="0.45">
      <c r="A364" s="3"/>
      <c r="B364" s="20"/>
      <c r="C364" s="21"/>
      <c r="D364" s="21"/>
      <c r="E364" s="22"/>
      <c r="F364" s="3"/>
      <c r="G364" s="3"/>
      <c r="H364" s="3"/>
      <c r="I364" s="3"/>
      <c r="J364" s="3"/>
      <c r="K364" s="3"/>
      <c r="L364" s="3"/>
      <c r="M364" s="3"/>
      <c r="N364" s="3"/>
    </row>
    <row r="365" spans="1:14" x14ac:dyDescent="0.45">
      <c r="A365" s="3"/>
      <c r="B365" s="20"/>
      <c r="C365" s="21"/>
      <c r="D365" s="21"/>
      <c r="E365" s="22"/>
      <c r="F365" s="3"/>
      <c r="G365" s="3"/>
      <c r="H365" s="3"/>
      <c r="I365" s="3"/>
      <c r="J365" s="3"/>
      <c r="K365" s="3"/>
      <c r="L365" s="3"/>
      <c r="M365" s="3"/>
      <c r="N365" s="3"/>
    </row>
    <row r="366" spans="1:14" x14ac:dyDescent="0.45">
      <c r="A366" s="3"/>
      <c r="B366" s="20"/>
      <c r="C366" s="21"/>
      <c r="D366" s="21"/>
      <c r="E366" s="22"/>
      <c r="F366" s="3"/>
      <c r="G366" s="3"/>
      <c r="H366" s="3"/>
      <c r="I366" s="3"/>
      <c r="J366" s="3"/>
      <c r="K366" s="3"/>
      <c r="L366" s="3"/>
      <c r="M366" s="3"/>
      <c r="N366" s="3"/>
    </row>
    <row r="367" spans="1:14" x14ac:dyDescent="0.45">
      <c r="A367" s="3"/>
      <c r="B367" s="20"/>
      <c r="C367" s="21"/>
      <c r="D367" s="21"/>
      <c r="E367" s="22"/>
      <c r="F367" s="3"/>
      <c r="G367" s="3"/>
      <c r="H367" s="3"/>
      <c r="I367" s="3"/>
      <c r="J367" s="3"/>
      <c r="K367" s="3"/>
      <c r="L367" s="3"/>
      <c r="M367" s="3"/>
      <c r="N367" s="3"/>
    </row>
    <row r="368" spans="1:14" x14ac:dyDescent="0.45">
      <c r="A368" s="3"/>
      <c r="B368" s="20"/>
      <c r="C368" s="21"/>
      <c r="D368" s="21"/>
      <c r="E368" s="22"/>
      <c r="F368" s="3"/>
      <c r="G368" s="3"/>
      <c r="H368" s="3"/>
      <c r="I368" s="3"/>
      <c r="J368" s="3"/>
      <c r="K368" s="3"/>
      <c r="L368" s="3"/>
      <c r="M368" s="3"/>
      <c r="N368" s="3"/>
    </row>
    <row r="369" spans="1:14" x14ac:dyDescent="0.45">
      <c r="A369" s="3"/>
      <c r="B369" s="20"/>
      <c r="C369" s="21"/>
      <c r="D369" s="21"/>
      <c r="E369" s="22"/>
      <c r="F369" s="3"/>
      <c r="G369" s="3"/>
      <c r="H369" s="3"/>
      <c r="I369" s="3"/>
      <c r="J369" s="3"/>
      <c r="K369" s="3"/>
      <c r="L369" s="3"/>
      <c r="M369" s="3"/>
      <c r="N369" s="3"/>
    </row>
    <row r="370" spans="1:14" x14ac:dyDescent="0.45">
      <c r="A370" s="3"/>
      <c r="B370" s="20"/>
      <c r="C370" s="21"/>
      <c r="D370" s="21"/>
      <c r="E370" s="22"/>
      <c r="F370" s="3"/>
      <c r="G370" s="3"/>
      <c r="H370" s="3"/>
      <c r="I370" s="3"/>
      <c r="J370" s="3"/>
      <c r="K370" s="3"/>
      <c r="L370" s="3"/>
      <c r="M370" s="3"/>
      <c r="N370" s="3"/>
    </row>
    <row r="371" spans="1:14" x14ac:dyDescent="0.45">
      <c r="A371" s="3"/>
      <c r="B371" s="20"/>
      <c r="C371" s="21"/>
      <c r="D371" s="21"/>
      <c r="E371" s="22"/>
      <c r="F371" s="3"/>
      <c r="G371" s="3"/>
      <c r="H371" s="3"/>
      <c r="I371" s="3"/>
      <c r="J371" s="3"/>
      <c r="K371" s="3"/>
      <c r="L371" s="3"/>
      <c r="M371" s="3"/>
      <c r="N371" s="3"/>
    </row>
    <row r="372" spans="1:14" x14ac:dyDescent="0.45">
      <c r="A372" s="3"/>
      <c r="B372" s="20"/>
      <c r="C372" s="21"/>
      <c r="D372" s="21"/>
      <c r="E372" s="22"/>
      <c r="F372" s="3"/>
      <c r="G372" s="3"/>
      <c r="H372" s="3"/>
      <c r="I372" s="3"/>
      <c r="J372" s="3"/>
      <c r="K372" s="3"/>
      <c r="L372" s="3"/>
      <c r="M372" s="3"/>
      <c r="N372" s="3"/>
    </row>
    <row r="373" spans="1:14" x14ac:dyDescent="0.45">
      <c r="A373" s="3"/>
      <c r="B373" s="20"/>
      <c r="C373" s="21"/>
      <c r="D373" s="21"/>
      <c r="E373" s="22"/>
      <c r="F373" s="3"/>
      <c r="G373" s="3"/>
      <c r="H373" s="3"/>
      <c r="I373" s="3"/>
      <c r="J373" s="3"/>
      <c r="K373" s="3"/>
      <c r="L373" s="3"/>
      <c r="M373" s="3"/>
      <c r="N373" s="3"/>
    </row>
    <row r="374" spans="1:14" x14ac:dyDescent="0.45">
      <c r="A374" s="3"/>
      <c r="B374" s="20"/>
      <c r="C374" s="21"/>
      <c r="D374" s="21"/>
      <c r="E374" s="22"/>
      <c r="F374" s="3"/>
      <c r="G374" s="3"/>
      <c r="H374" s="3"/>
      <c r="I374" s="3"/>
      <c r="J374" s="3"/>
      <c r="K374" s="3"/>
      <c r="L374" s="3"/>
      <c r="M374" s="3"/>
      <c r="N374" s="3"/>
    </row>
    <row r="375" spans="1:14" x14ac:dyDescent="0.45">
      <c r="A375" s="3"/>
      <c r="B375" s="20"/>
      <c r="C375" s="21"/>
      <c r="D375" s="21"/>
      <c r="E375" s="22"/>
      <c r="F375" s="3"/>
      <c r="G375" s="3"/>
      <c r="H375" s="3"/>
      <c r="I375" s="3"/>
      <c r="J375" s="3"/>
      <c r="K375" s="3"/>
      <c r="L375" s="3"/>
      <c r="M375" s="3"/>
      <c r="N375" s="3"/>
    </row>
    <row r="376" spans="1:14" x14ac:dyDescent="0.45">
      <c r="A376" s="3"/>
      <c r="B376" s="20"/>
      <c r="C376" s="21"/>
      <c r="D376" s="21"/>
      <c r="E376" s="22"/>
      <c r="F376" s="3"/>
      <c r="G376" s="3"/>
      <c r="H376" s="3"/>
      <c r="I376" s="3"/>
      <c r="J376" s="3"/>
      <c r="K376" s="3"/>
      <c r="L376" s="3"/>
      <c r="M376" s="3"/>
      <c r="N376" s="3"/>
    </row>
    <row r="377" spans="1:14" x14ac:dyDescent="0.45">
      <c r="A377" s="3"/>
      <c r="B377" s="20"/>
      <c r="C377" s="21"/>
      <c r="D377" s="21"/>
      <c r="E377" s="22"/>
      <c r="F377" s="3"/>
      <c r="G377" s="3"/>
      <c r="H377" s="3"/>
      <c r="I377" s="3"/>
      <c r="J377" s="3"/>
      <c r="K377" s="3"/>
      <c r="L377" s="3"/>
      <c r="M377" s="3"/>
      <c r="N377" s="3"/>
    </row>
    <row r="378" spans="1:14" x14ac:dyDescent="0.45">
      <c r="A378" s="3"/>
      <c r="B378" s="20"/>
      <c r="C378" s="21"/>
      <c r="D378" s="21"/>
      <c r="E378" s="22"/>
      <c r="F378" s="3"/>
      <c r="G378" s="3"/>
      <c r="H378" s="3"/>
      <c r="I378" s="3"/>
      <c r="J378" s="3"/>
      <c r="K378" s="3"/>
      <c r="L378" s="3"/>
      <c r="M378" s="3"/>
      <c r="N378" s="3"/>
    </row>
    <row r="379" spans="1:14" x14ac:dyDescent="0.45">
      <c r="A379" s="3"/>
      <c r="B379" s="20"/>
      <c r="C379" s="21"/>
      <c r="D379" s="21"/>
      <c r="E379" s="22"/>
      <c r="F379" s="3"/>
      <c r="G379" s="3"/>
      <c r="H379" s="3"/>
      <c r="I379" s="3"/>
      <c r="J379" s="3"/>
      <c r="K379" s="3"/>
      <c r="L379" s="3"/>
      <c r="M379" s="3"/>
      <c r="N379" s="3"/>
    </row>
    <row r="380" spans="1:14" x14ac:dyDescent="0.45">
      <c r="A380" s="3"/>
      <c r="B380" s="20"/>
      <c r="C380" s="21"/>
      <c r="D380" s="21"/>
      <c r="E380" s="22"/>
      <c r="F380" s="3"/>
      <c r="G380" s="3"/>
      <c r="H380" s="3"/>
      <c r="I380" s="3"/>
      <c r="J380" s="3"/>
      <c r="K380" s="3"/>
      <c r="L380" s="3"/>
      <c r="M380" s="3"/>
      <c r="N380" s="3"/>
    </row>
    <row r="381" spans="1:14" x14ac:dyDescent="0.45">
      <c r="A381" s="3"/>
      <c r="B381" s="20"/>
      <c r="C381" s="21"/>
      <c r="D381" s="21"/>
      <c r="E381" s="22"/>
      <c r="F381" s="3"/>
      <c r="G381" s="3"/>
      <c r="H381" s="3"/>
      <c r="I381" s="3"/>
      <c r="J381" s="3"/>
      <c r="K381" s="3"/>
      <c r="L381" s="3"/>
      <c r="M381" s="3"/>
      <c r="N381" s="3"/>
    </row>
    <row r="382" spans="1:14" x14ac:dyDescent="0.45">
      <c r="A382" s="3"/>
      <c r="B382" s="20"/>
      <c r="C382" s="21"/>
      <c r="D382" s="21"/>
      <c r="E382" s="22"/>
      <c r="F382" s="3"/>
      <c r="G382" s="3"/>
      <c r="H382" s="3"/>
      <c r="I382" s="3"/>
      <c r="J382" s="3"/>
      <c r="K382" s="3"/>
      <c r="L382" s="3"/>
      <c r="M382" s="3"/>
      <c r="N382" s="3"/>
    </row>
    <row r="383" spans="1:14" x14ac:dyDescent="0.45">
      <c r="A383" s="3"/>
      <c r="B383" s="20"/>
      <c r="C383" s="21"/>
      <c r="D383" s="21"/>
      <c r="E383" s="22"/>
      <c r="F383" s="3"/>
      <c r="G383" s="3"/>
      <c r="H383" s="3"/>
      <c r="I383" s="3"/>
      <c r="J383" s="3"/>
      <c r="K383" s="3"/>
      <c r="L383" s="3"/>
      <c r="M383" s="3"/>
      <c r="N383" s="3"/>
    </row>
    <row r="384" spans="1:14" x14ac:dyDescent="0.45">
      <c r="A384" s="3"/>
      <c r="B384" s="20"/>
      <c r="C384" s="21"/>
      <c r="D384" s="21"/>
      <c r="E384" s="22"/>
      <c r="F384" s="3"/>
      <c r="G384" s="3"/>
      <c r="H384" s="3"/>
      <c r="I384" s="3"/>
      <c r="J384" s="3"/>
      <c r="K384" s="3"/>
      <c r="L384" s="3"/>
      <c r="M384" s="3"/>
      <c r="N384" s="3"/>
    </row>
    <row r="385" spans="1:14" x14ac:dyDescent="0.45">
      <c r="A385" s="3"/>
      <c r="B385" s="20"/>
      <c r="C385" s="21"/>
      <c r="D385" s="21"/>
      <c r="E385" s="22"/>
      <c r="F385" s="3"/>
      <c r="G385" s="3"/>
      <c r="H385" s="3"/>
      <c r="I385" s="3"/>
      <c r="J385" s="3"/>
      <c r="K385" s="3"/>
      <c r="L385" s="3"/>
      <c r="M385" s="3"/>
      <c r="N385" s="3"/>
    </row>
    <row r="386" spans="1:14" x14ac:dyDescent="0.45">
      <c r="A386" s="3"/>
      <c r="B386" s="20"/>
      <c r="C386" s="21"/>
      <c r="D386" s="21"/>
      <c r="E386" s="22"/>
      <c r="F386" s="3"/>
      <c r="G386" s="3"/>
      <c r="H386" s="3"/>
      <c r="I386" s="3"/>
      <c r="J386" s="3"/>
      <c r="K386" s="3"/>
      <c r="L386" s="3"/>
      <c r="M386" s="3"/>
      <c r="N386" s="3"/>
    </row>
    <row r="387" spans="1:14" x14ac:dyDescent="0.45">
      <c r="A387" s="3"/>
      <c r="B387" s="20"/>
      <c r="C387" s="21"/>
      <c r="D387" s="21"/>
      <c r="E387" s="22"/>
      <c r="F387" s="3"/>
      <c r="G387" s="3"/>
      <c r="H387" s="3"/>
      <c r="I387" s="3"/>
      <c r="J387" s="3"/>
      <c r="K387" s="3"/>
      <c r="L387" s="3"/>
      <c r="M387" s="3"/>
      <c r="N387" s="3"/>
    </row>
    <row r="388" spans="1:14" x14ac:dyDescent="0.45">
      <c r="A388" s="3"/>
      <c r="B388" s="20"/>
      <c r="C388" s="21"/>
      <c r="D388" s="21"/>
      <c r="E388" s="22"/>
      <c r="F388" s="3"/>
      <c r="G388" s="3"/>
      <c r="H388" s="3"/>
      <c r="I388" s="3"/>
      <c r="J388" s="3"/>
      <c r="K388" s="3"/>
      <c r="L388" s="3"/>
      <c r="M388" s="3"/>
      <c r="N388" s="3"/>
    </row>
    <row r="389" spans="1:14" x14ac:dyDescent="0.45">
      <c r="A389" s="3"/>
      <c r="B389" s="20"/>
      <c r="C389" s="21"/>
      <c r="D389" s="21"/>
      <c r="E389" s="22"/>
      <c r="F389" s="3"/>
      <c r="G389" s="3"/>
      <c r="H389" s="3"/>
      <c r="I389" s="3"/>
      <c r="J389" s="3"/>
      <c r="K389" s="3"/>
      <c r="L389" s="3"/>
      <c r="M389" s="3"/>
      <c r="N389" s="3"/>
    </row>
    <row r="390" spans="1:14" x14ac:dyDescent="0.45">
      <c r="A390" s="3"/>
      <c r="B390" s="20"/>
      <c r="C390" s="21"/>
      <c r="D390" s="21"/>
      <c r="E390" s="22"/>
      <c r="F390" s="3"/>
      <c r="G390" s="3"/>
      <c r="H390" s="3"/>
      <c r="I390" s="3"/>
      <c r="J390" s="3"/>
      <c r="K390" s="3"/>
      <c r="L390" s="3"/>
      <c r="M390" s="3"/>
      <c r="N390" s="3"/>
    </row>
    <row r="391" spans="1:14" x14ac:dyDescent="0.45">
      <c r="A391" s="3"/>
      <c r="B391" s="20"/>
      <c r="C391" s="21"/>
      <c r="D391" s="21"/>
      <c r="E391" s="22"/>
      <c r="F391" s="3"/>
      <c r="G391" s="3"/>
      <c r="H391" s="3"/>
      <c r="I391" s="3"/>
      <c r="J391" s="3"/>
      <c r="K391" s="3"/>
      <c r="L391" s="3"/>
      <c r="M391" s="3"/>
      <c r="N391" s="3"/>
    </row>
    <row r="392" spans="1:14" x14ac:dyDescent="0.45">
      <c r="A392" s="3"/>
      <c r="B392" s="20"/>
      <c r="C392" s="21"/>
      <c r="D392" s="21"/>
      <c r="E392" s="22"/>
      <c r="F392" s="3"/>
      <c r="G392" s="3"/>
      <c r="H392" s="3"/>
      <c r="I392" s="3"/>
      <c r="J392" s="3"/>
      <c r="K392" s="3"/>
      <c r="L392" s="3"/>
      <c r="M392" s="3"/>
      <c r="N392" s="3"/>
    </row>
    <row r="393" spans="1:14" x14ac:dyDescent="0.45">
      <c r="A393" s="3"/>
      <c r="B393" s="20"/>
      <c r="C393" s="21"/>
      <c r="D393" s="21"/>
      <c r="E393" s="22"/>
      <c r="F393" s="3"/>
      <c r="G393" s="3"/>
      <c r="H393" s="3"/>
      <c r="I393" s="3"/>
      <c r="J393" s="3"/>
      <c r="K393" s="3"/>
      <c r="L393" s="3"/>
      <c r="M393" s="3"/>
      <c r="N393" s="3"/>
    </row>
    <row r="394" spans="1:14" x14ac:dyDescent="0.45">
      <c r="A394" s="3"/>
      <c r="B394" s="20"/>
      <c r="C394" s="21"/>
      <c r="D394" s="21"/>
      <c r="E394" s="22"/>
      <c r="F394" s="3"/>
      <c r="G394" s="3"/>
      <c r="H394" s="3"/>
      <c r="I394" s="3"/>
      <c r="J394" s="3"/>
      <c r="K394" s="3"/>
      <c r="L394" s="3"/>
      <c r="M394" s="3"/>
      <c r="N394" s="3"/>
    </row>
    <row r="395" spans="1:14" x14ac:dyDescent="0.45">
      <c r="A395" s="3"/>
      <c r="B395" s="20"/>
      <c r="C395" s="21"/>
      <c r="D395" s="21"/>
      <c r="E395" s="22"/>
      <c r="F395" s="3"/>
      <c r="G395" s="3"/>
      <c r="H395" s="3"/>
      <c r="I395" s="3"/>
      <c r="J395" s="3"/>
      <c r="K395" s="3"/>
      <c r="L395" s="3"/>
      <c r="M395" s="3"/>
      <c r="N395" s="3"/>
    </row>
    <row r="396" spans="1:14" x14ac:dyDescent="0.45">
      <c r="A396" s="3"/>
      <c r="B396" s="20"/>
      <c r="C396" s="21"/>
      <c r="D396" s="21"/>
      <c r="E396" s="22"/>
      <c r="F396" s="3"/>
      <c r="G396" s="3"/>
      <c r="H396" s="3"/>
      <c r="I396" s="3"/>
      <c r="J396" s="3"/>
      <c r="K396" s="3"/>
      <c r="L396" s="3"/>
      <c r="M396" s="3"/>
      <c r="N396" s="3"/>
    </row>
    <row r="397" spans="1:14" x14ac:dyDescent="0.45">
      <c r="A397" s="3"/>
      <c r="B397" s="20"/>
      <c r="C397" s="21"/>
      <c r="D397" s="21"/>
      <c r="E397" s="22"/>
      <c r="F397" s="3"/>
      <c r="G397" s="3"/>
      <c r="H397" s="3"/>
      <c r="I397" s="3"/>
      <c r="J397" s="3"/>
      <c r="K397" s="3"/>
      <c r="L397" s="3"/>
      <c r="M397" s="3"/>
      <c r="N397" s="3"/>
    </row>
    <row r="398" spans="1:14" x14ac:dyDescent="0.45">
      <c r="A398" s="3"/>
      <c r="B398" s="20"/>
      <c r="C398" s="21"/>
      <c r="D398" s="21"/>
      <c r="E398" s="22"/>
      <c r="F398" s="3"/>
      <c r="G398" s="3"/>
      <c r="H398" s="3"/>
      <c r="I398" s="3"/>
      <c r="J398" s="3"/>
      <c r="K398" s="3"/>
      <c r="L398" s="3"/>
      <c r="M398" s="3"/>
      <c r="N398" s="3"/>
    </row>
    <row r="399" spans="1:14" x14ac:dyDescent="0.45">
      <c r="A399" s="3"/>
      <c r="B399" s="20"/>
      <c r="C399" s="21"/>
      <c r="D399" s="21"/>
      <c r="E399" s="22"/>
      <c r="F399" s="3"/>
      <c r="G399" s="3"/>
      <c r="H399" s="3"/>
      <c r="I399" s="3"/>
      <c r="J399" s="3"/>
      <c r="K399" s="3"/>
      <c r="L399" s="3"/>
      <c r="M399" s="3"/>
      <c r="N399" s="3"/>
    </row>
    <row r="400" spans="1:14" x14ac:dyDescent="0.45">
      <c r="A400" s="3"/>
      <c r="B400" s="20"/>
      <c r="C400" s="21"/>
      <c r="D400" s="21"/>
      <c r="E400" s="22"/>
      <c r="F400" s="3"/>
      <c r="G400" s="3"/>
      <c r="H400" s="3"/>
      <c r="I400" s="3"/>
      <c r="J400" s="3"/>
      <c r="K400" s="3"/>
      <c r="L400" s="3"/>
      <c r="M400" s="3"/>
      <c r="N400" s="3"/>
    </row>
    <row r="401" spans="1:14" x14ac:dyDescent="0.45">
      <c r="A401" s="3"/>
      <c r="B401" s="20"/>
      <c r="C401" s="21"/>
      <c r="D401" s="21"/>
      <c r="E401" s="22"/>
      <c r="F401" s="3"/>
      <c r="G401" s="3"/>
      <c r="H401" s="3"/>
      <c r="I401" s="3"/>
      <c r="J401" s="3"/>
      <c r="K401" s="3"/>
      <c r="L401" s="3"/>
      <c r="M401" s="3"/>
      <c r="N401" s="3"/>
    </row>
    <row r="402" spans="1:14" x14ac:dyDescent="0.45">
      <c r="A402" s="3"/>
      <c r="B402" s="20"/>
      <c r="C402" s="21"/>
      <c r="D402" s="21"/>
      <c r="E402" s="22"/>
      <c r="F402" s="3"/>
      <c r="G402" s="3"/>
      <c r="H402" s="3"/>
      <c r="I402" s="3"/>
      <c r="J402" s="3"/>
      <c r="K402" s="3"/>
      <c r="L402" s="3"/>
      <c r="M402" s="3"/>
      <c r="N402" s="3"/>
    </row>
    <row r="403" spans="1:14" x14ac:dyDescent="0.45">
      <c r="A403" s="3"/>
      <c r="B403" s="20"/>
      <c r="C403" s="21"/>
      <c r="D403" s="21"/>
      <c r="E403" s="22"/>
      <c r="F403" s="3"/>
      <c r="G403" s="3"/>
      <c r="H403" s="3"/>
      <c r="I403" s="3"/>
      <c r="J403" s="3"/>
      <c r="K403" s="3"/>
      <c r="L403" s="3"/>
      <c r="M403" s="3"/>
      <c r="N403" s="3"/>
    </row>
    <row r="404" spans="1:14" x14ac:dyDescent="0.45">
      <c r="A404" s="3"/>
      <c r="B404" s="20"/>
      <c r="C404" s="21"/>
      <c r="D404" s="21"/>
      <c r="E404" s="22"/>
      <c r="F404" s="3"/>
      <c r="G404" s="3"/>
      <c r="H404" s="3"/>
      <c r="I404" s="3"/>
      <c r="J404" s="3"/>
      <c r="K404" s="3"/>
      <c r="L404" s="3"/>
      <c r="M404" s="3"/>
      <c r="N404" s="3"/>
    </row>
    <row r="405" spans="1:14" x14ac:dyDescent="0.45">
      <c r="A405" s="3"/>
      <c r="B405" s="20"/>
      <c r="C405" s="21"/>
      <c r="D405" s="21"/>
      <c r="E405" s="22"/>
      <c r="F405" s="3"/>
      <c r="G405" s="3"/>
      <c r="H405" s="3"/>
      <c r="I405" s="3"/>
      <c r="J405" s="3"/>
      <c r="K405" s="3"/>
      <c r="L405" s="3"/>
      <c r="M405" s="3"/>
      <c r="N405" s="3"/>
    </row>
    <row r="406" spans="1:14" x14ac:dyDescent="0.45">
      <c r="A406" s="3"/>
      <c r="B406" s="20"/>
      <c r="C406" s="21"/>
      <c r="D406" s="21"/>
      <c r="E406" s="22"/>
      <c r="F406" s="3"/>
      <c r="G406" s="3"/>
      <c r="H406" s="3"/>
      <c r="I406" s="3"/>
      <c r="J406" s="3"/>
      <c r="K406" s="3"/>
      <c r="L406" s="3"/>
      <c r="M406" s="3"/>
      <c r="N406" s="3"/>
    </row>
    <row r="407" spans="1:14" x14ac:dyDescent="0.45">
      <c r="A407" s="3"/>
      <c r="B407" s="20"/>
      <c r="C407" s="21"/>
      <c r="D407" s="21"/>
      <c r="E407" s="22"/>
      <c r="F407" s="3"/>
      <c r="G407" s="3"/>
      <c r="H407" s="3"/>
      <c r="I407" s="3"/>
      <c r="J407" s="3"/>
      <c r="K407" s="3"/>
      <c r="L407" s="3"/>
      <c r="M407" s="3"/>
      <c r="N407" s="3"/>
    </row>
    <row r="408" spans="1:14" x14ac:dyDescent="0.45">
      <c r="A408" s="3"/>
      <c r="B408" s="20"/>
      <c r="C408" s="21"/>
      <c r="D408" s="21"/>
      <c r="E408" s="22"/>
      <c r="F408" s="3"/>
      <c r="G408" s="3"/>
      <c r="H408" s="3"/>
      <c r="I408" s="3"/>
      <c r="J408" s="3"/>
      <c r="K408" s="3"/>
      <c r="L408" s="3"/>
      <c r="M408" s="3"/>
      <c r="N408" s="3"/>
    </row>
    <row r="409" spans="1:14" x14ac:dyDescent="0.45">
      <c r="A409" s="3"/>
      <c r="B409" s="20"/>
      <c r="C409" s="21"/>
      <c r="D409" s="21"/>
      <c r="E409" s="22"/>
      <c r="F409" s="3"/>
      <c r="G409" s="3"/>
      <c r="H409" s="3"/>
      <c r="I409" s="3"/>
      <c r="J409" s="3"/>
      <c r="K409" s="3"/>
      <c r="L409" s="3"/>
      <c r="M409" s="3"/>
      <c r="N409" s="3"/>
    </row>
    <row r="410" spans="1:14" x14ac:dyDescent="0.45">
      <c r="A410" s="3"/>
      <c r="B410" s="20"/>
      <c r="C410" s="21"/>
      <c r="D410" s="21"/>
      <c r="E410" s="22"/>
      <c r="F410" s="3"/>
      <c r="G410" s="3"/>
      <c r="H410" s="3"/>
      <c r="I410" s="3"/>
      <c r="J410" s="3"/>
      <c r="K410" s="3"/>
      <c r="L410" s="3"/>
      <c r="M410" s="3"/>
      <c r="N410" s="3"/>
    </row>
    <row r="411" spans="1:14" x14ac:dyDescent="0.45">
      <c r="A411" s="3"/>
      <c r="B411" s="20"/>
      <c r="C411" s="21"/>
      <c r="D411" s="21"/>
      <c r="E411" s="22"/>
      <c r="F411" s="3"/>
      <c r="G411" s="3"/>
      <c r="H411" s="3"/>
      <c r="I411" s="3"/>
      <c r="J411" s="3"/>
      <c r="K411" s="3"/>
      <c r="L411" s="3"/>
      <c r="M411" s="3"/>
      <c r="N411" s="3"/>
    </row>
    <row r="412" spans="1:14" x14ac:dyDescent="0.45">
      <c r="A412" s="3"/>
      <c r="B412" s="20"/>
      <c r="C412" s="21"/>
      <c r="D412" s="21"/>
      <c r="E412" s="22"/>
      <c r="F412" s="3"/>
      <c r="G412" s="3"/>
      <c r="H412" s="3"/>
      <c r="I412" s="3"/>
      <c r="J412" s="3"/>
      <c r="K412" s="3"/>
      <c r="L412" s="3"/>
      <c r="M412" s="3"/>
      <c r="N412" s="3"/>
    </row>
    <row r="413" spans="1:14" x14ac:dyDescent="0.45">
      <c r="A413" s="3"/>
      <c r="B413" s="20"/>
      <c r="C413" s="21"/>
      <c r="D413" s="21"/>
      <c r="E413" s="22"/>
      <c r="F413" s="3"/>
      <c r="G413" s="3"/>
      <c r="H413" s="3"/>
      <c r="I413" s="3"/>
      <c r="J413" s="3"/>
      <c r="K413" s="3"/>
      <c r="L413" s="3"/>
      <c r="M413" s="3"/>
      <c r="N413" s="3"/>
    </row>
    <row r="414" spans="1:14" x14ac:dyDescent="0.45">
      <c r="A414" s="3"/>
      <c r="B414" s="20"/>
      <c r="C414" s="21"/>
      <c r="D414" s="21"/>
      <c r="E414" s="22"/>
      <c r="F414" s="3"/>
      <c r="G414" s="3"/>
      <c r="H414" s="3"/>
      <c r="I414" s="3"/>
      <c r="J414" s="3"/>
      <c r="K414" s="3"/>
      <c r="L414" s="3"/>
      <c r="M414" s="3"/>
      <c r="N414" s="3"/>
    </row>
    <row r="415" spans="1:14" x14ac:dyDescent="0.45">
      <c r="A415" s="3"/>
      <c r="B415" s="20"/>
      <c r="C415" s="21"/>
      <c r="D415" s="21"/>
      <c r="E415" s="22"/>
      <c r="F415" s="3"/>
      <c r="G415" s="3"/>
      <c r="H415" s="3"/>
      <c r="I415" s="3"/>
      <c r="J415" s="3"/>
      <c r="K415" s="3"/>
      <c r="L415" s="3"/>
      <c r="M415" s="3"/>
      <c r="N415" s="3"/>
    </row>
    <row r="416" spans="1:14" x14ac:dyDescent="0.45">
      <c r="A416" s="3"/>
      <c r="B416" s="20"/>
      <c r="C416" s="21"/>
      <c r="D416" s="21"/>
      <c r="E416" s="22"/>
      <c r="F416" s="3"/>
      <c r="G416" s="3"/>
      <c r="H416" s="3"/>
      <c r="I416" s="3"/>
      <c r="J416" s="3"/>
      <c r="K416" s="3"/>
      <c r="L416" s="3"/>
      <c r="M416" s="3"/>
      <c r="N416" s="3"/>
    </row>
    <row r="417" spans="1:14" x14ac:dyDescent="0.45">
      <c r="A417" s="3"/>
      <c r="B417" s="20"/>
      <c r="C417" s="21"/>
      <c r="D417" s="21"/>
      <c r="E417" s="22"/>
      <c r="F417" s="3"/>
      <c r="G417" s="3"/>
      <c r="H417" s="3"/>
      <c r="I417" s="3"/>
      <c r="J417" s="3"/>
      <c r="K417" s="3"/>
      <c r="L417" s="3"/>
      <c r="M417" s="3"/>
      <c r="N417" s="3"/>
    </row>
    <row r="418" spans="1:14" x14ac:dyDescent="0.45">
      <c r="A418" s="3"/>
      <c r="B418" s="20"/>
      <c r="C418" s="21"/>
      <c r="D418" s="21"/>
      <c r="E418" s="22"/>
      <c r="F418" s="3"/>
      <c r="G418" s="3"/>
      <c r="H418" s="3"/>
      <c r="I418" s="3"/>
      <c r="J418" s="3"/>
      <c r="K418" s="3"/>
      <c r="L418" s="3"/>
      <c r="M418" s="3"/>
      <c r="N418" s="3"/>
    </row>
    <row r="419" spans="1:14" x14ac:dyDescent="0.45">
      <c r="A419" s="3"/>
      <c r="B419" s="20"/>
      <c r="C419" s="21"/>
      <c r="D419" s="21"/>
      <c r="E419" s="22"/>
      <c r="F419" s="3"/>
      <c r="G419" s="3"/>
      <c r="H419" s="3"/>
      <c r="I419" s="3"/>
      <c r="J419" s="3"/>
      <c r="K419" s="3"/>
      <c r="L419" s="3"/>
      <c r="M419" s="3"/>
      <c r="N419" s="3"/>
    </row>
    <row r="420" spans="1:14" x14ac:dyDescent="0.45">
      <c r="A420" s="3"/>
      <c r="B420" s="20"/>
      <c r="C420" s="21"/>
      <c r="D420" s="21"/>
      <c r="E420" s="22"/>
      <c r="F420" s="3"/>
      <c r="G420" s="3"/>
      <c r="H420" s="3"/>
      <c r="I420" s="3"/>
      <c r="J420" s="3"/>
      <c r="K420" s="3"/>
      <c r="L420" s="3"/>
      <c r="M420" s="3"/>
      <c r="N420" s="3"/>
    </row>
    <row r="421" spans="1:14" x14ac:dyDescent="0.45">
      <c r="A421" s="3"/>
      <c r="B421" s="20"/>
      <c r="C421" s="21"/>
      <c r="D421" s="21"/>
      <c r="E421" s="22"/>
      <c r="F421" s="3"/>
      <c r="G421" s="3"/>
      <c r="H421" s="3"/>
      <c r="I421" s="3"/>
      <c r="J421" s="3"/>
      <c r="K421" s="3"/>
      <c r="L421" s="3"/>
      <c r="M421" s="3"/>
      <c r="N421" s="3"/>
    </row>
    <row r="422" spans="1:14" x14ac:dyDescent="0.45">
      <c r="A422" s="3"/>
      <c r="B422" s="20"/>
      <c r="C422" s="21"/>
      <c r="D422" s="21"/>
      <c r="E422" s="22"/>
      <c r="F422" s="3"/>
      <c r="G422" s="3"/>
      <c r="H422" s="3"/>
      <c r="I422" s="3"/>
      <c r="J422" s="3"/>
      <c r="K422" s="3"/>
      <c r="L422" s="3"/>
      <c r="M422" s="3"/>
      <c r="N422" s="3"/>
    </row>
    <row r="423" spans="1:14" x14ac:dyDescent="0.45">
      <c r="A423" s="3"/>
      <c r="B423" s="20"/>
      <c r="C423" s="21"/>
      <c r="D423" s="21"/>
      <c r="E423" s="22"/>
      <c r="F423" s="3"/>
      <c r="G423" s="3"/>
      <c r="H423" s="3"/>
      <c r="I423" s="3"/>
      <c r="J423" s="3"/>
      <c r="K423" s="3"/>
      <c r="L423" s="3"/>
      <c r="M423" s="3"/>
      <c r="N423" s="3"/>
    </row>
    <row r="424" spans="1:14" x14ac:dyDescent="0.45">
      <c r="A424" s="3"/>
      <c r="B424" s="20"/>
      <c r="C424" s="21"/>
      <c r="D424" s="21"/>
      <c r="E424" s="22"/>
      <c r="F424" s="3"/>
      <c r="G424" s="3"/>
      <c r="H424" s="3"/>
      <c r="I424" s="3"/>
      <c r="J424" s="3"/>
      <c r="K424" s="3"/>
      <c r="L424" s="3"/>
      <c r="M424" s="3"/>
      <c r="N424" s="3"/>
    </row>
    <row r="425" spans="1:14" x14ac:dyDescent="0.45">
      <c r="A425" s="3"/>
      <c r="B425" s="20"/>
      <c r="C425" s="21"/>
      <c r="D425" s="21"/>
      <c r="E425" s="22"/>
      <c r="F425" s="3"/>
      <c r="G425" s="3"/>
      <c r="H425" s="3"/>
      <c r="I425" s="3"/>
      <c r="J425" s="3"/>
      <c r="K425" s="3"/>
      <c r="L425" s="3"/>
      <c r="M425" s="3"/>
      <c r="N425" s="3"/>
    </row>
    <row r="426" spans="1:14" x14ac:dyDescent="0.45">
      <c r="A426" s="3"/>
      <c r="B426" s="20"/>
      <c r="C426" s="21"/>
      <c r="D426" s="21"/>
      <c r="E426" s="22"/>
      <c r="F426" s="3"/>
      <c r="G426" s="3"/>
      <c r="H426" s="3"/>
      <c r="I426" s="3"/>
      <c r="J426" s="3"/>
      <c r="K426" s="3"/>
      <c r="L426" s="3"/>
      <c r="M426" s="3"/>
      <c r="N426" s="3"/>
    </row>
    <row r="427" spans="1:14" x14ac:dyDescent="0.45">
      <c r="A427" s="3"/>
      <c r="B427" s="20"/>
      <c r="C427" s="21"/>
      <c r="D427" s="21"/>
      <c r="E427" s="22"/>
      <c r="F427" s="3"/>
      <c r="G427" s="3"/>
      <c r="H427" s="3"/>
      <c r="I427" s="3"/>
      <c r="J427" s="3"/>
      <c r="K427" s="3"/>
      <c r="L427" s="3"/>
      <c r="M427" s="3"/>
      <c r="N427" s="3"/>
    </row>
    <row r="428" spans="1:14" x14ac:dyDescent="0.45">
      <c r="A428" s="3"/>
      <c r="B428" s="20"/>
      <c r="C428" s="21"/>
      <c r="D428" s="21"/>
      <c r="E428" s="22"/>
      <c r="F428" s="3"/>
      <c r="G428" s="3"/>
      <c r="H428" s="3"/>
      <c r="I428" s="3"/>
      <c r="J428" s="3"/>
      <c r="K428" s="3"/>
      <c r="L428" s="3"/>
      <c r="M428" s="3"/>
      <c r="N428" s="3"/>
    </row>
    <row r="429" spans="1:14" x14ac:dyDescent="0.45">
      <c r="A429" s="3"/>
      <c r="B429" s="20"/>
      <c r="C429" s="21"/>
      <c r="D429" s="21"/>
      <c r="E429" s="22"/>
      <c r="F429" s="3"/>
      <c r="G429" s="3"/>
      <c r="H429" s="3"/>
      <c r="I429" s="3"/>
      <c r="J429" s="3"/>
      <c r="K429" s="3"/>
      <c r="L429" s="3"/>
      <c r="M429" s="3"/>
      <c r="N429" s="3"/>
    </row>
    <row r="430" spans="1:14" x14ac:dyDescent="0.45">
      <c r="A430" s="3"/>
      <c r="B430" s="20"/>
      <c r="C430" s="21"/>
      <c r="D430" s="21"/>
      <c r="E430" s="22"/>
      <c r="F430" s="3"/>
      <c r="G430" s="3"/>
      <c r="H430" s="3"/>
      <c r="I430" s="3"/>
      <c r="J430" s="3"/>
      <c r="K430" s="3"/>
      <c r="L430" s="3"/>
      <c r="M430" s="3"/>
      <c r="N430" s="3"/>
    </row>
    <row r="431" spans="1:14" x14ac:dyDescent="0.45">
      <c r="A431" s="3"/>
      <c r="B431" s="20"/>
      <c r="C431" s="21"/>
      <c r="D431" s="21"/>
      <c r="E431" s="22"/>
      <c r="F431" s="3"/>
      <c r="G431" s="3"/>
      <c r="H431" s="3"/>
      <c r="I431" s="3"/>
      <c r="J431" s="3"/>
      <c r="K431" s="3"/>
      <c r="L431" s="3"/>
      <c r="M431" s="3"/>
      <c r="N431" s="3"/>
    </row>
    <row r="432" spans="1:14" x14ac:dyDescent="0.45">
      <c r="A432" s="3"/>
      <c r="B432" s="20"/>
      <c r="C432" s="21"/>
      <c r="D432" s="21"/>
      <c r="E432" s="22"/>
      <c r="F432" s="3"/>
      <c r="G432" s="3"/>
      <c r="H432" s="3"/>
      <c r="I432" s="3"/>
      <c r="J432" s="3"/>
      <c r="K432" s="3"/>
      <c r="L432" s="3"/>
      <c r="M432" s="3"/>
      <c r="N432" s="3"/>
    </row>
    <row r="433" spans="1:14" x14ac:dyDescent="0.45">
      <c r="A433" s="3"/>
      <c r="B433" s="20"/>
      <c r="C433" s="21"/>
      <c r="D433" s="21"/>
      <c r="E433" s="22"/>
      <c r="F433" s="3"/>
      <c r="G433" s="3"/>
      <c r="H433" s="3"/>
      <c r="I433" s="3"/>
      <c r="J433" s="3"/>
      <c r="K433" s="3"/>
      <c r="L433" s="3"/>
      <c r="M433" s="3"/>
      <c r="N433" s="3"/>
    </row>
    <row r="434" spans="1:14" x14ac:dyDescent="0.45">
      <c r="A434" s="3"/>
      <c r="B434" s="20"/>
      <c r="C434" s="21"/>
      <c r="D434" s="21"/>
      <c r="E434" s="22"/>
      <c r="F434" s="3"/>
      <c r="G434" s="3"/>
      <c r="H434" s="3"/>
      <c r="I434" s="3"/>
      <c r="J434" s="3"/>
      <c r="K434" s="3"/>
      <c r="L434" s="3"/>
      <c r="M434" s="3"/>
      <c r="N434" s="3"/>
    </row>
    <row r="435" spans="1:14" x14ac:dyDescent="0.45">
      <c r="A435" s="3"/>
      <c r="B435" s="20"/>
      <c r="C435" s="21"/>
      <c r="D435" s="21"/>
      <c r="E435" s="22"/>
      <c r="F435" s="3"/>
      <c r="G435" s="3"/>
      <c r="H435" s="3"/>
      <c r="I435" s="3"/>
      <c r="J435" s="3"/>
      <c r="K435" s="3"/>
      <c r="L435" s="3"/>
      <c r="M435" s="3"/>
      <c r="N435" s="3"/>
    </row>
    <row r="436" spans="1:14" x14ac:dyDescent="0.45">
      <c r="A436" s="3"/>
      <c r="B436" s="20"/>
      <c r="C436" s="21"/>
      <c r="D436" s="21"/>
      <c r="E436" s="22"/>
      <c r="F436" s="3"/>
      <c r="G436" s="3"/>
      <c r="H436" s="3"/>
      <c r="I436" s="3"/>
      <c r="J436" s="3"/>
      <c r="K436" s="3"/>
      <c r="L436" s="3"/>
      <c r="M436" s="3"/>
      <c r="N436" s="3"/>
    </row>
    <row r="437" spans="1:14" x14ac:dyDescent="0.45">
      <c r="A437" s="3"/>
      <c r="B437" s="20"/>
      <c r="C437" s="21"/>
      <c r="D437" s="21"/>
      <c r="E437" s="22"/>
      <c r="F437" s="3"/>
      <c r="G437" s="3"/>
      <c r="H437" s="3"/>
      <c r="I437" s="3"/>
      <c r="J437" s="3"/>
      <c r="K437" s="3"/>
      <c r="L437" s="3"/>
      <c r="M437" s="3"/>
      <c r="N437" s="3"/>
    </row>
    <row r="438" spans="1:14" x14ac:dyDescent="0.45">
      <c r="A438" s="3"/>
      <c r="B438" s="20"/>
      <c r="C438" s="21"/>
      <c r="D438" s="21"/>
      <c r="E438" s="22"/>
      <c r="F438" s="3"/>
      <c r="G438" s="3"/>
      <c r="H438" s="3"/>
      <c r="I438" s="3"/>
      <c r="J438" s="3"/>
      <c r="K438" s="3"/>
      <c r="L438" s="3"/>
      <c r="M438" s="3"/>
      <c r="N438" s="3"/>
    </row>
    <row r="439" spans="1:14" x14ac:dyDescent="0.45">
      <c r="A439" s="3"/>
      <c r="B439" s="20"/>
      <c r="C439" s="21"/>
      <c r="D439" s="21"/>
      <c r="E439" s="22"/>
      <c r="F439" s="3"/>
      <c r="G439" s="3"/>
      <c r="H439" s="3"/>
      <c r="I439" s="3"/>
      <c r="J439" s="3"/>
      <c r="K439" s="3"/>
      <c r="L439" s="3"/>
      <c r="M439" s="3"/>
      <c r="N439" s="3"/>
    </row>
    <row r="440" spans="1:14" x14ac:dyDescent="0.45">
      <c r="A440" s="3"/>
      <c r="B440" s="20"/>
      <c r="C440" s="21"/>
      <c r="D440" s="21"/>
      <c r="E440" s="22"/>
      <c r="F440" s="3"/>
      <c r="G440" s="3"/>
      <c r="H440" s="3"/>
      <c r="I440" s="3"/>
      <c r="J440" s="3"/>
      <c r="K440" s="3"/>
      <c r="L440" s="3"/>
      <c r="M440" s="3"/>
      <c r="N440" s="3"/>
    </row>
    <row r="441" spans="1:14" x14ac:dyDescent="0.45">
      <c r="A441" s="3"/>
      <c r="B441" s="20"/>
      <c r="C441" s="21"/>
      <c r="D441" s="21"/>
      <c r="E441" s="22"/>
      <c r="F441" s="3"/>
      <c r="G441" s="3"/>
      <c r="H441" s="3"/>
      <c r="I441" s="3"/>
      <c r="J441" s="3"/>
      <c r="K441" s="3"/>
      <c r="L441" s="3"/>
      <c r="M441" s="3"/>
      <c r="N441" s="3"/>
    </row>
    <row r="442" spans="1:14" x14ac:dyDescent="0.45">
      <c r="A442" s="3"/>
      <c r="B442" s="20"/>
      <c r="C442" s="21"/>
      <c r="D442" s="21"/>
      <c r="E442" s="22"/>
      <c r="F442" s="3"/>
      <c r="G442" s="3"/>
      <c r="H442" s="3"/>
      <c r="I442" s="3"/>
      <c r="J442" s="3"/>
      <c r="K442" s="3"/>
      <c r="L442" s="3"/>
      <c r="M442" s="3"/>
      <c r="N442" s="3"/>
    </row>
    <row r="443" spans="1:14" x14ac:dyDescent="0.45">
      <c r="A443" s="3"/>
      <c r="B443" s="20"/>
      <c r="C443" s="21"/>
      <c r="D443" s="21"/>
      <c r="E443" s="22"/>
      <c r="F443" s="3"/>
      <c r="G443" s="3"/>
      <c r="H443" s="3"/>
      <c r="I443" s="3"/>
      <c r="J443" s="3"/>
      <c r="K443" s="3"/>
      <c r="L443" s="3"/>
      <c r="M443" s="3"/>
      <c r="N443" s="3"/>
    </row>
    <row r="444" spans="1:14" x14ac:dyDescent="0.45">
      <c r="A444" s="3"/>
      <c r="B444" s="20"/>
      <c r="C444" s="21"/>
      <c r="D444" s="21"/>
      <c r="E444" s="22"/>
      <c r="F444" s="3"/>
      <c r="G444" s="3"/>
      <c r="H444" s="3"/>
      <c r="I444" s="3"/>
      <c r="J444" s="3"/>
      <c r="K444" s="3"/>
      <c r="L444" s="3"/>
      <c r="M444" s="3"/>
      <c r="N444" s="3"/>
    </row>
    <row r="445" spans="1:14" x14ac:dyDescent="0.45">
      <c r="A445" s="3"/>
      <c r="B445" s="20"/>
      <c r="C445" s="21"/>
      <c r="D445" s="21"/>
      <c r="E445" s="22"/>
      <c r="F445" s="3"/>
      <c r="G445" s="3"/>
      <c r="H445" s="3"/>
      <c r="I445" s="3"/>
      <c r="J445" s="3"/>
      <c r="K445" s="3"/>
      <c r="L445" s="3"/>
      <c r="M445" s="3"/>
      <c r="N445" s="3"/>
    </row>
    <row r="446" spans="1:14" x14ac:dyDescent="0.45">
      <c r="A446" s="3"/>
      <c r="B446" s="20"/>
      <c r="C446" s="21"/>
      <c r="D446" s="21"/>
      <c r="E446" s="22"/>
      <c r="F446" s="3"/>
      <c r="G446" s="3"/>
      <c r="H446" s="3"/>
      <c r="I446" s="3"/>
      <c r="J446" s="3"/>
      <c r="K446" s="3"/>
      <c r="L446" s="3"/>
      <c r="M446" s="3"/>
      <c r="N446" s="3"/>
    </row>
    <row r="447" spans="1:14" x14ac:dyDescent="0.45">
      <c r="A447" s="3"/>
      <c r="B447" s="20"/>
      <c r="C447" s="21"/>
      <c r="D447" s="21"/>
      <c r="E447" s="22"/>
      <c r="F447" s="3"/>
      <c r="G447" s="3"/>
      <c r="H447" s="3"/>
      <c r="I447" s="3"/>
      <c r="J447" s="3"/>
      <c r="K447" s="3"/>
      <c r="L447" s="3"/>
      <c r="M447" s="3"/>
      <c r="N447" s="3"/>
    </row>
    <row r="448" spans="1:14" x14ac:dyDescent="0.45">
      <c r="A448" s="3"/>
      <c r="B448" s="20"/>
      <c r="C448" s="21"/>
      <c r="D448" s="21"/>
      <c r="E448" s="22"/>
      <c r="F448" s="3"/>
      <c r="G448" s="3"/>
      <c r="H448" s="3"/>
      <c r="I448" s="3"/>
      <c r="J448" s="3"/>
      <c r="K448" s="3"/>
      <c r="L448" s="3"/>
      <c r="M448" s="3"/>
      <c r="N448" s="3"/>
    </row>
    <row r="449" spans="1:14" x14ac:dyDescent="0.45">
      <c r="A449" s="3"/>
      <c r="B449" s="20"/>
      <c r="C449" s="21"/>
      <c r="D449" s="21"/>
      <c r="E449" s="22"/>
      <c r="F449" s="3"/>
      <c r="G449" s="3"/>
      <c r="H449" s="3"/>
      <c r="I449" s="3"/>
      <c r="J449" s="3"/>
      <c r="K449" s="3"/>
      <c r="L449" s="3"/>
      <c r="M449" s="3"/>
      <c r="N449" s="3"/>
    </row>
    <row r="450" spans="1:14" x14ac:dyDescent="0.45">
      <c r="A450" s="3"/>
      <c r="B450" s="20"/>
      <c r="C450" s="21"/>
      <c r="D450" s="21"/>
      <c r="E450" s="22"/>
      <c r="F450" s="3"/>
      <c r="G450" s="3"/>
      <c r="H450" s="3"/>
      <c r="I450" s="3"/>
      <c r="J450" s="3"/>
      <c r="K450" s="3"/>
      <c r="L450" s="3"/>
      <c r="M450" s="3"/>
      <c r="N450" s="3"/>
    </row>
    <row r="451" spans="1:14" x14ac:dyDescent="0.45">
      <c r="A451" s="3"/>
      <c r="B451" s="20"/>
      <c r="C451" s="21"/>
      <c r="D451" s="21"/>
      <c r="E451" s="22"/>
      <c r="F451" s="3"/>
      <c r="G451" s="3"/>
      <c r="H451" s="3"/>
      <c r="I451" s="3"/>
      <c r="J451" s="3"/>
      <c r="K451" s="3"/>
      <c r="L451" s="3"/>
      <c r="M451" s="3"/>
      <c r="N451" s="3"/>
    </row>
    <row r="452" spans="1:14" x14ac:dyDescent="0.45">
      <c r="A452" s="3"/>
      <c r="B452" s="20"/>
      <c r="C452" s="21"/>
      <c r="D452" s="21"/>
      <c r="E452" s="22"/>
      <c r="F452" s="3"/>
      <c r="G452" s="3"/>
      <c r="H452" s="3"/>
      <c r="I452" s="3"/>
      <c r="J452" s="3"/>
      <c r="K452" s="3"/>
      <c r="L452" s="3"/>
      <c r="M452" s="3"/>
      <c r="N452" s="3"/>
    </row>
    <row r="453" spans="1:14" x14ac:dyDescent="0.45">
      <c r="A453" s="3"/>
      <c r="B453" s="20"/>
      <c r="C453" s="21"/>
      <c r="D453" s="21"/>
      <c r="E453" s="22"/>
      <c r="F453" s="3"/>
      <c r="G453" s="3"/>
      <c r="H453" s="3"/>
      <c r="I453" s="3"/>
      <c r="J453" s="3"/>
      <c r="K453" s="3"/>
      <c r="L453" s="3"/>
      <c r="M453" s="3"/>
      <c r="N453" s="3"/>
    </row>
    <row r="454" spans="1:14" x14ac:dyDescent="0.45">
      <c r="A454" s="3"/>
      <c r="B454" s="20"/>
      <c r="C454" s="21"/>
      <c r="D454" s="21"/>
      <c r="E454" s="22"/>
      <c r="F454" s="3"/>
      <c r="G454" s="3"/>
      <c r="H454" s="3"/>
      <c r="I454" s="3"/>
      <c r="J454" s="3"/>
      <c r="K454" s="3"/>
      <c r="L454" s="3"/>
      <c r="M454" s="3"/>
      <c r="N454" s="3"/>
    </row>
    <row r="455" spans="1:14" x14ac:dyDescent="0.45">
      <c r="A455" s="3"/>
      <c r="B455" s="20"/>
      <c r="C455" s="21"/>
      <c r="D455" s="21"/>
      <c r="E455" s="22"/>
      <c r="F455" s="3"/>
      <c r="G455" s="3"/>
      <c r="H455" s="3"/>
      <c r="I455" s="3"/>
      <c r="J455" s="3"/>
      <c r="K455" s="3"/>
      <c r="L455" s="3"/>
      <c r="M455" s="3"/>
      <c r="N455" s="3"/>
    </row>
    <row r="456" spans="1:14" x14ac:dyDescent="0.45">
      <c r="A456" s="3"/>
      <c r="B456" s="20"/>
      <c r="C456" s="21"/>
      <c r="D456" s="21"/>
      <c r="E456" s="22"/>
      <c r="F456" s="3"/>
      <c r="G456" s="3"/>
      <c r="H456" s="3"/>
      <c r="I456" s="3"/>
      <c r="J456" s="3"/>
      <c r="K456" s="3"/>
      <c r="L456" s="3"/>
      <c r="M456" s="3"/>
      <c r="N456" s="3"/>
    </row>
    <row r="457" spans="1:14" x14ac:dyDescent="0.45">
      <c r="A457" s="3"/>
      <c r="B457" s="20"/>
      <c r="C457" s="21"/>
      <c r="D457" s="21"/>
      <c r="E457" s="22"/>
      <c r="F457" s="3"/>
      <c r="G457" s="3"/>
      <c r="H457" s="3"/>
      <c r="I457" s="3"/>
      <c r="J457" s="3"/>
      <c r="K457" s="3"/>
      <c r="L457" s="3"/>
      <c r="M457" s="3"/>
      <c r="N457" s="3"/>
    </row>
    <row r="458" spans="1:14" x14ac:dyDescent="0.45">
      <c r="A458" s="3"/>
      <c r="B458" s="20"/>
      <c r="C458" s="21"/>
      <c r="D458" s="21"/>
      <c r="E458" s="22"/>
      <c r="F458" s="3"/>
      <c r="G458" s="3"/>
      <c r="H458" s="3"/>
      <c r="I458" s="3"/>
      <c r="J458" s="3"/>
      <c r="K458" s="3"/>
      <c r="L458" s="3"/>
      <c r="M458" s="3"/>
      <c r="N458" s="3"/>
    </row>
    <row r="459" spans="1:14" x14ac:dyDescent="0.45">
      <c r="A459" s="3"/>
      <c r="B459" s="20"/>
      <c r="C459" s="21"/>
      <c r="D459" s="21"/>
      <c r="E459" s="22"/>
      <c r="F459" s="3"/>
      <c r="G459" s="3"/>
      <c r="H459" s="3"/>
      <c r="I459" s="3"/>
      <c r="J459" s="3"/>
      <c r="K459" s="3"/>
      <c r="L459" s="3"/>
      <c r="M459" s="3"/>
      <c r="N459" s="3"/>
    </row>
    <row r="460" spans="1:14" x14ac:dyDescent="0.45">
      <c r="A460" s="3"/>
      <c r="B460" s="20"/>
      <c r="C460" s="21"/>
      <c r="D460" s="21"/>
      <c r="E460" s="22"/>
      <c r="F460" s="3"/>
      <c r="G460" s="3"/>
      <c r="H460" s="3"/>
      <c r="I460" s="3"/>
      <c r="J460" s="3"/>
      <c r="K460" s="3"/>
      <c r="L460" s="3"/>
      <c r="M460" s="3"/>
      <c r="N460" s="3"/>
    </row>
    <row r="461" spans="1:14" x14ac:dyDescent="0.45">
      <c r="A461" s="3"/>
      <c r="B461" s="20"/>
      <c r="C461" s="21"/>
      <c r="D461" s="21"/>
      <c r="E461" s="22"/>
      <c r="F461" s="3"/>
      <c r="G461" s="3"/>
      <c r="H461" s="3"/>
      <c r="I461" s="3"/>
      <c r="J461" s="3"/>
      <c r="K461" s="3"/>
      <c r="L461" s="3"/>
      <c r="M461" s="3"/>
      <c r="N461" s="3"/>
    </row>
    <row r="462" spans="1:14" x14ac:dyDescent="0.45">
      <c r="A462" s="3"/>
      <c r="B462" s="20"/>
      <c r="C462" s="21"/>
      <c r="D462" s="21"/>
      <c r="E462" s="22"/>
      <c r="F462" s="3"/>
      <c r="G462" s="3"/>
      <c r="H462" s="3"/>
      <c r="I462" s="3"/>
      <c r="J462" s="3"/>
      <c r="K462" s="3"/>
      <c r="L462" s="3"/>
      <c r="M462" s="3"/>
      <c r="N462" s="3"/>
    </row>
    <row r="463" spans="1:14" x14ac:dyDescent="0.45">
      <c r="A463" s="3"/>
      <c r="B463" s="20"/>
      <c r="C463" s="21"/>
      <c r="D463" s="21"/>
      <c r="E463" s="22"/>
      <c r="F463" s="3"/>
      <c r="G463" s="3"/>
      <c r="H463" s="3"/>
      <c r="I463" s="3"/>
      <c r="J463" s="3"/>
      <c r="K463" s="3"/>
      <c r="L463" s="3"/>
      <c r="M463" s="3"/>
      <c r="N463" s="3"/>
    </row>
    <row r="464" spans="1:14" x14ac:dyDescent="0.45">
      <c r="A464" s="3"/>
      <c r="B464" s="20"/>
      <c r="C464" s="21"/>
      <c r="D464" s="21"/>
      <c r="E464" s="22"/>
      <c r="F464" s="3"/>
      <c r="G464" s="3"/>
      <c r="H464" s="3"/>
      <c r="I464" s="3"/>
      <c r="J464" s="3"/>
      <c r="K464" s="3"/>
      <c r="L464" s="3"/>
      <c r="M464" s="3"/>
      <c r="N464" s="3"/>
    </row>
    <row r="465" spans="1:14" x14ac:dyDescent="0.45">
      <c r="A465" s="3"/>
      <c r="B465" s="20"/>
      <c r="C465" s="21"/>
      <c r="D465" s="21"/>
      <c r="E465" s="22"/>
      <c r="F465" s="3"/>
      <c r="G465" s="3"/>
      <c r="H465" s="3"/>
      <c r="I465" s="3"/>
      <c r="J465" s="3"/>
      <c r="K465" s="3"/>
      <c r="L465" s="3"/>
      <c r="M465" s="3"/>
      <c r="N465" s="3"/>
    </row>
    <row r="466" spans="1:14" x14ac:dyDescent="0.45">
      <c r="A466" s="3"/>
      <c r="B466" s="20"/>
      <c r="C466" s="21"/>
      <c r="D466" s="21"/>
      <c r="E466" s="22"/>
      <c r="F466" s="3"/>
      <c r="G466" s="3"/>
      <c r="H466" s="3"/>
      <c r="I466" s="3"/>
      <c r="J466" s="3"/>
      <c r="K466" s="3"/>
      <c r="L466" s="3"/>
      <c r="M466" s="3"/>
      <c r="N466" s="3"/>
    </row>
    <row r="467" spans="1:14" x14ac:dyDescent="0.45">
      <c r="A467" s="3"/>
      <c r="B467" s="20"/>
      <c r="C467" s="21"/>
      <c r="D467" s="21"/>
      <c r="E467" s="22"/>
      <c r="F467" s="3"/>
      <c r="G467" s="3"/>
      <c r="H467" s="3"/>
      <c r="I467" s="3"/>
      <c r="J467" s="3"/>
      <c r="K467" s="3"/>
      <c r="L467" s="3"/>
      <c r="M467" s="3"/>
      <c r="N467" s="3"/>
    </row>
    <row r="468" spans="1:14" x14ac:dyDescent="0.45">
      <c r="A468" s="3"/>
      <c r="B468" s="20"/>
      <c r="C468" s="21"/>
      <c r="D468" s="21"/>
      <c r="E468" s="22"/>
      <c r="F468" s="3"/>
      <c r="G468" s="3"/>
      <c r="H468" s="3"/>
      <c r="I468" s="3"/>
      <c r="J468" s="3"/>
      <c r="K468" s="3"/>
      <c r="L468" s="3"/>
      <c r="M468" s="3"/>
      <c r="N468" s="3"/>
    </row>
    <row r="469" spans="1:14" x14ac:dyDescent="0.45">
      <c r="A469" s="3"/>
      <c r="B469" s="20"/>
      <c r="C469" s="21"/>
      <c r="D469" s="21"/>
      <c r="E469" s="22"/>
      <c r="F469" s="3"/>
      <c r="G469" s="3"/>
      <c r="H469" s="3"/>
      <c r="I469" s="3"/>
      <c r="J469" s="3"/>
      <c r="K469" s="3"/>
      <c r="L469" s="3"/>
      <c r="M469" s="3"/>
      <c r="N469" s="3"/>
    </row>
    <row r="470" spans="1:14" x14ac:dyDescent="0.45">
      <c r="A470" s="3"/>
      <c r="B470" s="20"/>
      <c r="C470" s="21"/>
      <c r="D470" s="21"/>
      <c r="E470" s="22"/>
      <c r="F470" s="3"/>
      <c r="G470" s="3"/>
      <c r="H470" s="3"/>
      <c r="I470" s="3"/>
      <c r="J470" s="3"/>
      <c r="K470" s="3"/>
      <c r="L470" s="3"/>
      <c r="M470" s="3"/>
      <c r="N470" s="3"/>
    </row>
    <row r="471" spans="1:14" x14ac:dyDescent="0.45">
      <c r="A471" s="3"/>
      <c r="B471" s="20"/>
      <c r="C471" s="21"/>
      <c r="D471" s="21"/>
      <c r="E471" s="22"/>
      <c r="F471" s="3"/>
      <c r="G471" s="3"/>
      <c r="H471" s="3"/>
      <c r="I471" s="3"/>
      <c r="J471" s="3"/>
      <c r="K471" s="3"/>
      <c r="L471" s="3"/>
      <c r="M471" s="3"/>
      <c r="N471" s="3"/>
    </row>
    <row r="472" spans="1:14" x14ac:dyDescent="0.45">
      <c r="A472" s="3"/>
      <c r="B472" s="20"/>
      <c r="C472" s="21"/>
      <c r="D472" s="21"/>
      <c r="E472" s="22"/>
      <c r="F472" s="3"/>
      <c r="G472" s="3"/>
      <c r="H472" s="3"/>
      <c r="I472" s="3"/>
      <c r="J472" s="3"/>
      <c r="K472" s="3"/>
      <c r="L472" s="3"/>
      <c r="M472" s="3"/>
      <c r="N472" s="3"/>
    </row>
    <row r="473" spans="1:14" x14ac:dyDescent="0.45">
      <c r="A473" s="3"/>
      <c r="B473" s="20"/>
      <c r="C473" s="21"/>
      <c r="D473" s="21"/>
      <c r="E473" s="22"/>
      <c r="F473" s="3"/>
      <c r="G473" s="3"/>
      <c r="H473" s="3"/>
      <c r="I473" s="3"/>
      <c r="J473" s="3"/>
      <c r="K473" s="3"/>
      <c r="L473" s="3"/>
      <c r="M473" s="3"/>
      <c r="N473" s="3"/>
    </row>
    <row r="474" spans="1:14" x14ac:dyDescent="0.45">
      <c r="A474" s="3"/>
      <c r="B474" s="20"/>
      <c r="C474" s="21"/>
      <c r="D474" s="21"/>
      <c r="E474" s="22"/>
      <c r="F474" s="3"/>
      <c r="G474" s="3"/>
      <c r="H474" s="3"/>
      <c r="I474" s="3"/>
      <c r="J474" s="3"/>
      <c r="K474" s="3"/>
      <c r="L474" s="3"/>
      <c r="M474" s="3"/>
      <c r="N474" s="3"/>
    </row>
    <row r="475" spans="1:14" x14ac:dyDescent="0.45">
      <c r="A475" s="3"/>
      <c r="B475" s="20"/>
      <c r="C475" s="21"/>
      <c r="D475" s="21"/>
      <c r="E475" s="22"/>
      <c r="F475" s="3"/>
      <c r="G475" s="3"/>
      <c r="H475" s="3"/>
      <c r="I475" s="3"/>
      <c r="J475" s="3"/>
      <c r="K475" s="3"/>
      <c r="L475" s="3"/>
      <c r="M475" s="3"/>
      <c r="N475" s="3"/>
    </row>
    <row r="476" spans="1:14" x14ac:dyDescent="0.45">
      <c r="A476" s="3"/>
      <c r="B476" s="20"/>
      <c r="C476" s="21"/>
      <c r="D476" s="21"/>
      <c r="E476" s="22"/>
      <c r="F476" s="3"/>
      <c r="G476" s="3"/>
      <c r="H476" s="3"/>
      <c r="I476" s="3"/>
      <c r="J476" s="3"/>
      <c r="K476" s="3"/>
      <c r="L476" s="3"/>
      <c r="M476" s="3"/>
      <c r="N476" s="3"/>
    </row>
    <row r="477" spans="1:14" x14ac:dyDescent="0.45">
      <c r="A477" s="3"/>
      <c r="B477" s="20"/>
      <c r="C477" s="21"/>
      <c r="D477" s="21"/>
      <c r="E477" s="22"/>
      <c r="F477" s="3"/>
      <c r="G477" s="3"/>
      <c r="H477" s="3"/>
      <c r="I477" s="3"/>
      <c r="J477" s="3"/>
      <c r="K477" s="3"/>
      <c r="L477" s="3"/>
      <c r="M477" s="3"/>
      <c r="N477" s="3"/>
    </row>
    <row r="478" spans="1:14" x14ac:dyDescent="0.45">
      <c r="A478" s="3"/>
      <c r="B478" s="20"/>
      <c r="C478" s="21"/>
      <c r="D478" s="21"/>
      <c r="E478" s="22"/>
      <c r="F478" s="3"/>
      <c r="G478" s="3"/>
      <c r="H478" s="3"/>
      <c r="I478" s="3"/>
      <c r="J478" s="3"/>
      <c r="K478" s="3"/>
      <c r="L478" s="3"/>
      <c r="M478" s="3"/>
      <c r="N478" s="3"/>
    </row>
    <row r="479" spans="1:14" x14ac:dyDescent="0.45">
      <c r="A479" s="3"/>
      <c r="B479" s="20"/>
      <c r="C479" s="21"/>
      <c r="D479" s="21"/>
      <c r="E479" s="22"/>
      <c r="F479" s="3"/>
      <c r="G479" s="3"/>
      <c r="H479" s="3"/>
      <c r="I479" s="3"/>
      <c r="J479" s="3"/>
      <c r="K479" s="3"/>
      <c r="L479" s="3"/>
      <c r="M479" s="3"/>
      <c r="N479" s="3"/>
    </row>
    <row r="480" spans="1:14" x14ac:dyDescent="0.45">
      <c r="A480" s="3"/>
      <c r="B480" s="20"/>
      <c r="C480" s="21"/>
      <c r="D480" s="21"/>
      <c r="E480" s="22"/>
      <c r="F480" s="3"/>
      <c r="G480" s="3"/>
      <c r="H480" s="3"/>
      <c r="I480" s="3"/>
      <c r="J480" s="3"/>
      <c r="K480" s="3"/>
      <c r="L480" s="3"/>
      <c r="M480" s="3"/>
      <c r="N480" s="3"/>
    </row>
    <row r="481" spans="1:14" x14ac:dyDescent="0.45">
      <c r="A481" s="3"/>
      <c r="B481" s="20"/>
      <c r="C481" s="21"/>
      <c r="D481" s="21"/>
      <c r="E481" s="22"/>
      <c r="F481" s="3"/>
      <c r="G481" s="3"/>
      <c r="H481" s="3"/>
      <c r="I481" s="3"/>
      <c r="J481" s="3"/>
      <c r="K481" s="3"/>
      <c r="L481" s="3"/>
      <c r="M481" s="3"/>
      <c r="N481" s="3"/>
    </row>
    <row r="482" spans="1:14" x14ac:dyDescent="0.45">
      <c r="A482" s="3"/>
      <c r="B482" s="20"/>
      <c r="C482" s="21"/>
      <c r="D482" s="21"/>
      <c r="E482" s="22"/>
      <c r="F482" s="3"/>
      <c r="G482" s="3"/>
      <c r="H482" s="3"/>
      <c r="I482" s="3"/>
      <c r="J482" s="3"/>
      <c r="K482" s="3"/>
      <c r="L482" s="3"/>
      <c r="M482" s="3"/>
      <c r="N482" s="3"/>
    </row>
    <row r="483" spans="1:14" x14ac:dyDescent="0.45">
      <c r="A483" s="3"/>
      <c r="B483" s="20"/>
      <c r="C483" s="21"/>
      <c r="D483" s="21"/>
      <c r="E483" s="22"/>
      <c r="F483" s="3"/>
      <c r="G483" s="3"/>
      <c r="H483" s="3"/>
      <c r="I483" s="3"/>
      <c r="J483" s="3"/>
      <c r="K483" s="3"/>
      <c r="L483" s="3"/>
      <c r="M483" s="3"/>
      <c r="N483" s="3"/>
    </row>
    <row r="484" spans="1:14" x14ac:dyDescent="0.45">
      <c r="A484" s="3"/>
      <c r="B484" s="20"/>
      <c r="C484" s="21"/>
      <c r="D484" s="21"/>
      <c r="E484" s="22"/>
      <c r="F484" s="3"/>
      <c r="G484" s="3"/>
      <c r="H484" s="3"/>
      <c r="I484" s="3"/>
      <c r="J484" s="3"/>
      <c r="K484" s="3"/>
      <c r="L484" s="3"/>
      <c r="M484" s="3"/>
      <c r="N484" s="3"/>
    </row>
    <row r="485" spans="1:14" x14ac:dyDescent="0.45">
      <c r="A485" s="3"/>
      <c r="B485" s="20"/>
      <c r="C485" s="21"/>
      <c r="D485" s="21"/>
      <c r="E485" s="22"/>
      <c r="F485" s="3"/>
      <c r="G485" s="3"/>
      <c r="H485" s="3"/>
      <c r="I485" s="3"/>
      <c r="J485" s="3"/>
      <c r="K485" s="3"/>
      <c r="L485" s="3"/>
      <c r="M485" s="3"/>
      <c r="N485" s="3"/>
    </row>
    <row r="486" spans="1:14" x14ac:dyDescent="0.45">
      <c r="A486" s="3"/>
      <c r="B486" s="20"/>
      <c r="C486" s="21"/>
      <c r="D486" s="21"/>
      <c r="E486" s="22"/>
      <c r="F486" s="3"/>
      <c r="G486" s="3"/>
      <c r="H486" s="3"/>
      <c r="I486" s="3"/>
      <c r="J486" s="3"/>
      <c r="K486" s="3"/>
      <c r="L486" s="3"/>
      <c r="M486" s="3"/>
      <c r="N486" s="3"/>
    </row>
    <row r="487" spans="1:14" x14ac:dyDescent="0.45">
      <c r="A487" s="3"/>
      <c r="B487" s="20"/>
      <c r="C487" s="21"/>
      <c r="D487" s="21"/>
      <c r="E487" s="22"/>
      <c r="F487" s="3"/>
      <c r="G487" s="3"/>
      <c r="H487" s="3"/>
      <c r="I487" s="3"/>
      <c r="J487" s="3"/>
      <c r="K487" s="3"/>
      <c r="L487" s="3"/>
      <c r="M487" s="3"/>
      <c r="N487" s="3"/>
    </row>
    <row r="488" spans="1:14" x14ac:dyDescent="0.45">
      <c r="A488" s="3"/>
      <c r="B488" s="20"/>
      <c r="C488" s="21"/>
      <c r="D488" s="21"/>
      <c r="E488" s="22"/>
      <c r="F488" s="3"/>
      <c r="G488" s="3"/>
      <c r="H488" s="3"/>
      <c r="I488" s="3"/>
      <c r="J488" s="3"/>
      <c r="K488" s="3"/>
      <c r="L488" s="3"/>
      <c r="M488" s="3"/>
      <c r="N488" s="3"/>
    </row>
    <row r="489" spans="1:14" x14ac:dyDescent="0.45">
      <c r="A489" s="3"/>
      <c r="B489" s="20"/>
      <c r="C489" s="21"/>
      <c r="D489" s="21"/>
      <c r="E489" s="22"/>
      <c r="F489" s="3"/>
      <c r="G489" s="3"/>
      <c r="H489" s="3"/>
      <c r="I489" s="3"/>
      <c r="J489" s="3"/>
      <c r="K489" s="3"/>
      <c r="L489" s="3"/>
      <c r="M489" s="3"/>
      <c r="N489" s="3"/>
    </row>
    <row r="490" spans="1:14" x14ac:dyDescent="0.45">
      <c r="A490" s="3"/>
      <c r="B490" s="20"/>
      <c r="C490" s="21"/>
      <c r="D490" s="21"/>
      <c r="E490" s="22"/>
      <c r="F490" s="3"/>
      <c r="G490" s="3"/>
      <c r="H490" s="3"/>
      <c r="I490" s="3"/>
      <c r="J490" s="3"/>
      <c r="K490" s="3"/>
      <c r="L490" s="3"/>
      <c r="M490" s="3"/>
      <c r="N490" s="3"/>
    </row>
  </sheetData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06CDF-75D5-46FE-B2F6-3DBAC25787AC}">
  <dimension ref="A1:W193"/>
  <sheetViews>
    <sheetView workbookViewId="0">
      <selection activeCell="A2" sqref="A2:W193"/>
    </sheetView>
  </sheetViews>
  <sheetFormatPr defaultRowHeight="18" x14ac:dyDescent="0.45"/>
  <cols>
    <col min="1" max="1" width="3.69921875" style="24" customWidth="1"/>
    <col min="2" max="3" width="10" style="24" customWidth="1"/>
    <col min="4" max="4" width="3.09765625" style="24" customWidth="1"/>
    <col min="5" max="7" width="7.5" style="24" customWidth="1"/>
    <col min="8" max="8" width="15" style="24" customWidth="1"/>
    <col min="9" max="10" width="9" style="24" customWidth="1"/>
    <col min="11" max="22" width="15" style="24" customWidth="1"/>
  </cols>
  <sheetData>
    <row r="1" spans="1:23" x14ac:dyDescent="0.45">
      <c r="A1" s="1" t="s">
        <v>49</v>
      </c>
      <c r="B1" s="1" t="s">
        <v>107</v>
      </c>
      <c r="C1" s="1" t="s">
        <v>50</v>
      </c>
      <c r="D1" s="1" t="s">
        <v>51</v>
      </c>
      <c r="E1" s="1" t="s">
        <v>52</v>
      </c>
      <c r="F1" s="1" t="s">
        <v>53</v>
      </c>
      <c r="G1" s="1" t="s">
        <v>54</v>
      </c>
      <c r="H1" s="1" t="s">
        <v>55</v>
      </c>
      <c r="I1" s="1" t="s">
        <v>56</v>
      </c>
      <c r="J1" s="1" t="s">
        <v>57</v>
      </c>
      <c r="K1" s="1" t="s">
        <v>58</v>
      </c>
      <c r="L1" s="1" t="s">
        <v>59</v>
      </c>
      <c r="M1" s="1" t="s">
        <v>60</v>
      </c>
      <c r="N1" s="1" t="s">
        <v>61</v>
      </c>
      <c r="O1" s="1" t="s">
        <v>62</v>
      </c>
      <c r="P1" s="1" t="s">
        <v>77</v>
      </c>
      <c r="Q1" s="1" t="s">
        <v>76</v>
      </c>
      <c r="R1" s="1" t="s">
        <v>74</v>
      </c>
      <c r="S1" s="1" t="s">
        <v>75</v>
      </c>
      <c r="T1" s="1" t="s">
        <v>124</v>
      </c>
      <c r="U1" s="1" t="s">
        <v>125</v>
      </c>
      <c r="V1" s="1" t="s">
        <v>140</v>
      </c>
      <c r="W1" s="10" t="s">
        <v>63</v>
      </c>
    </row>
    <row r="2" spans="1:23" x14ac:dyDescent="0.45">
      <c r="A2" s="2"/>
      <c r="B2" s="3"/>
      <c r="C2" s="3"/>
      <c r="D2" s="3"/>
      <c r="E2" s="4"/>
      <c r="F2" s="4"/>
      <c r="G2" s="4"/>
      <c r="H2" s="4"/>
      <c r="I2" s="3"/>
      <c r="J2" s="5"/>
      <c r="K2" s="4"/>
      <c r="L2" s="5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3" x14ac:dyDescent="0.45">
      <c r="A3" s="2"/>
      <c r="B3" s="3"/>
      <c r="C3" s="3"/>
      <c r="D3" s="3"/>
      <c r="E3" s="4"/>
      <c r="F3" s="4"/>
      <c r="G3" s="4"/>
      <c r="H3" s="4"/>
      <c r="I3" s="3"/>
      <c r="J3" s="5"/>
      <c r="K3" s="4"/>
      <c r="L3" s="5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3" x14ac:dyDescent="0.45">
      <c r="A4" s="2"/>
      <c r="B4" s="3"/>
      <c r="C4" s="3"/>
      <c r="D4" s="3"/>
      <c r="E4" s="4"/>
      <c r="F4" s="4"/>
      <c r="G4" s="4"/>
      <c r="H4" s="4"/>
      <c r="I4" s="3"/>
      <c r="J4" s="5"/>
      <c r="K4" s="4"/>
      <c r="L4" s="5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3" x14ac:dyDescent="0.45">
      <c r="A5" s="2"/>
      <c r="B5" s="3"/>
      <c r="C5" s="3"/>
      <c r="D5" s="3"/>
      <c r="E5" s="4"/>
      <c r="F5" s="4"/>
      <c r="G5" s="4"/>
      <c r="H5" s="4"/>
      <c r="I5" s="3"/>
      <c r="J5" s="5"/>
      <c r="K5" s="4"/>
      <c r="L5" s="5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3" x14ac:dyDescent="0.45">
      <c r="A6" s="2"/>
      <c r="B6" s="3"/>
      <c r="C6" s="3"/>
      <c r="D6" s="3"/>
      <c r="E6" s="4"/>
      <c r="F6" s="4"/>
      <c r="G6" s="4"/>
      <c r="H6" s="4"/>
      <c r="I6" s="3"/>
      <c r="J6" s="5"/>
      <c r="K6" s="4"/>
      <c r="L6" s="5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3" x14ac:dyDescent="0.45">
      <c r="A7" s="2"/>
      <c r="B7" s="3"/>
      <c r="C7" s="3"/>
      <c r="D7" s="3"/>
      <c r="E7" s="4"/>
      <c r="F7" s="4"/>
      <c r="G7" s="4"/>
      <c r="H7" s="4"/>
      <c r="I7" s="3"/>
      <c r="J7" s="5"/>
      <c r="K7" s="4"/>
      <c r="L7" s="5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3" x14ac:dyDescent="0.45">
      <c r="A8" s="2"/>
      <c r="B8" s="3"/>
      <c r="C8" s="3"/>
      <c r="D8" s="3"/>
      <c r="E8" s="4"/>
      <c r="F8" s="4"/>
      <c r="G8" s="4"/>
      <c r="H8" s="4"/>
      <c r="I8" s="3"/>
      <c r="J8" s="5"/>
      <c r="K8" s="4"/>
      <c r="L8" s="5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3" x14ac:dyDescent="0.45">
      <c r="A9" s="2"/>
      <c r="B9" s="3"/>
      <c r="C9" s="3"/>
      <c r="D9" s="3"/>
      <c r="E9" s="4"/>
      <c r="F9" s="4"/>
      <c r="G9" s="4"/>
      <c r="H9" s="4"/>
      <c r="I9" s="3"/>
      <c r="J9" s="5"/>
      <c r="K9" s="4"/>
      <c r="L9" s="5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3" x14ac:dyDescent="0.45">
      <c r="A10" s="2"/>
      <c r="B10" s="3"/>
      <c r="C10" s="3"/>
      <c r="D10" s="3"/>
      <c r="E10" s="4"/>
      <c r="F10" s="4"/>
      <c r="G10" s="4"/>
      <c r="H10" s="4"/>
      <c r="I10" s="3"/>
      <c r="J10" s="5"/>
      <c r="K10" s="4"/>
      <c r="L10" s="5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x14ac:dyDescent="0.45">
      <c r="A11" s="2"/>
      <c r="B11" s="3"/>
      <c r="C11" s="3"/>
      <c r="D11" s="3"/>
      <c r="E11" s="4"/>
      <c r="F11" s="4"/>
      <c r="G11" s="4"/>
      <c r="H11" s="4"/>
      <c r="I11" s="3"/>
      <c r="J11" s="5"/>
      <c r="K11" s="4"/>
      <c r="L11" s="5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3" x14ac:dyDescent="0.45">
      <c r="A12" s="2"/>
      <c r="B12" s="3"/>
      <c r="C12" s="3"/>
      <c r="D12" s="3"/>
      <c r="E12" s="4"/>
      <c r="F12" s="4"/>
      <c r="G12" s="4"/>
      <c r="H12" s="4"/>
      <c r="I12" s="3"/>
      <c r="J12" s="5"/>
      <c r="K12" s="4"/>
      <c r="L12" s="5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3" x14ac:dyDescent="0.45">
      <c r="A13" s="2"/>
      <c r="B13" s="3"/>
      <c r="C13" s="3"/>
      <c r="D13" s="3"/>
      <c r="E13" s="4"/>
      <c r="F13" s="4"/>
      <c r="G13" s="4"/>
      <c r="H13" s="4"/>
      <c r="I13" s="3"/>
      <c r="J13" s="5"/>
      <c r="K13" s="4"/>
      <c r="L13" s="5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3" x14ac:dyDescent="0.45">
      <c r="A14" s="2"/>
      <c r="B14" s="3"/>
      <c r="C14" s="3"/>
      <c r="D14" s="3"/>
      <c r="E14" s="4"/>
      <c r="F14" s="4"/>
      <c r="G14" s="4"/>
      <c r="H14" s="4"/>
      <c r="I14" s="3"/>
      <c r="J14" s="5"/>
      <c r="K14" s="4"/>
      <c r="L14" s="5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3" x14ac:dyDescent="0.45">
      <c r="A15" s="2"/>
      <c r="B15" s="3"/>
      <c r="C15" s="3"/>
      <c r="D15" s="3"/>
      <c r="E15" s="4"/>
      <c r="F15" s="4"/>
      <c r="G15" s="4"/>
      <c r="H15" s="4"/>
      <c r="I15" s="3"/>
      <c r="J15" s="5"/>
      <c r="K15" s="4"/>
      <c r="L15" s="5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3" x14ac:dyDescent="0.45">
      <c r="A16" s="2"/>
      <c r="B16" s="3"/>
      <c r="C16" s="3"/>
      <c r="D16" s="3"/>
      <c r="E16" s="4"/>
      <c r="F16" s="4"/>
      <c r="G16" s="4"/>
      <c r="H16" s="4"/>
      <c r="I16" s="3"/>
      <c r="J16" s="5"/>
      <c r="K16" s="4"/>
      <c r="L16" s="5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x14ac:dyDescent="0.45">
      <c r="A17" s="2"/>
      <c r="B17" s="3"/>
      <c r="C17" s="3"/>
      <c r="D17" s="3"/>
      <c r="E17" s="4"/>
      <c r="F17" s="4"/>
      <c r="G17" s="4"/>
      <c r="H17" s="4"/>
      <c r="I17" s="3"/>
      <c r="J17" s="5"/>
      <c r="K17" s="4"/>
      <c r="L17" s="5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x14ac:dyDescent="0.45">
      <c r="A18" s="2"/>
      <c r="B18" s="3"/>
      <c r="C18" s="3"/>
      <c r="D18" s="3"/>
      <c r="E18" s="4"/>
      <c r="F18" s="4"/>
      <c r="G18" s="4"/>
      <c r="H18" s="4"/>
      <c r="I18" s="3"/>
      <c r="J18" s="5"/>
      <c r="K18" s="4"/>
      <c r="L18" s="5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x14ac:dyDescent="0.45">
      <c r="A19" s="2"/>
      <c r="B19" s="3"/>
      <c r="C19" s="3"/>
      <c r="D19" s="3"/>
      <c r="E19" s="4"/>
      <c r="F19" s="4"/>
      <c r="G19" s="4"/>
      <c r="H19" s="4"/>
      <c r="I19" s="3"/>
      <c r="J19" s="5"/>
      <c r="K19" s="4"/>
      <c r="L19" s="5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x14ac:dyDescent="0.45">
      <c r="A20" s="2"/>
      <c r="B20" s="3"/>
      <c r="C20" s="3"/>
      <c r="D20" s="3"/>
      <c r="E20" s="4"/>
      <c r="F20" s="4"/>
      <c r="G20" s="4"/>
      <c r="H20" s="4"/>
      <c r="I20" s="3"/>
      <c r="J20" s="5"/>
      <c r="K20" s="4"/>
      <c r="L20" s="5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x14ac:dyDescent="0.45">
      <c r="A21" s="2"/>
      <c r="B21" s="3"/>
      <c r="C21" s="3"/>
      <c r="D21" s="3"/>
      <c r="E21" s="4"/>
      <c r="F21" s="4"/>
      <c r="G21" s="4"/>
      <c r="H21" s="4"/>
      <c r="I21" s="3"/>
      <c r="J21" s="5"/>
      <c r="K21" s="4"/>
      <c r="L21" s="5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x14ac:dyDescent="0.45">
      <c r="A22" s="2"/>
      <c r="B22" s="3"/>
      <c r="C22" s="3"/>
      <c r="D22" s="3"/>
      <c r="E22" s="4"/>
      <c r="F22" s="4"/>
      <c r="G22" s="4"/>
      <c r="H22" s="4"/>
      <c r="I22" s="3"/>
      <c r="J22" s="5"/>
      <c r="K22" s="4"/>
      <c r="L22" s="5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x14ac:dyDescent="0.45">
      <c r="A23" s="2"/>
      <c r="B23" s="3"/>
      <c r="C23" s="3"/>
      <c r="D23" s="3"/>
      <c r="E23" s="4"/>
      <c r="F23" s="4"/>
      <c r="G23" s="4"/>
      <c r="H23" s="4"/>
      <c r="I23" s="3"/>
      <c r="J23" s="5"/>
      <c r="K23" s="4"/>
      <c r="L23" s="5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x14ac:dyDescent="0.45">
      <c r="A24" s="2"/>
      <c r="B24" s="3"/>
      <c r="C24" s="3"/>
      <c r="D24" s="3"/>
      <c r="E24" s="4"/>
      <c r="F24" s="4"/>
      <c r="G24" s="4"/>
      <c r="H24" s="4"/>
      <c r="I24" s="3"/>
      <c r="J24" s="5"/>
      <c r="K24" s="4"/>
      <c r="L24" s="5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x14ac:dyDescent="0.45">
      <c r="A25" s="2"/>
      <c r="B25" s="3"/>
      <c r="C25" s="3"/>
      <c r="D25" s="3"/>
      <c r="E25" s="4"/>
      <c r="F25" s="4"/>
      <c r="G25" s="4"/>
      <c r="H25" s="4"/>
      <c r="I25" s="3"/>
      <c r="J25" s="5"/>
      <c r="K25" s="4"/>
      <c r="L25" s="5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x14ac:dyDescent="0.45">
      <c r="A26" s="2"/>
      <c r="B26" s="3"/>
      <c r="C26" s="3"/>
      <c r="D26" s="3"/>
      <c r="E26" s="4"/>
      <c r="F26" s="4"/>
      <c r="G26" s="4"/>
      <c r="H26" s="4"/>
      <c r="I26" s="3"/>
      <c r="J26" s="5"/>
      <c r="K26" s="4"/>
      <c r="L26" s="5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x14ac:dyDescent="0.45">
      <c r="A27" s="2"/>
      <c r="B27" s="3"/>
      <c r="C27" s="3"/>
      <c r="D27" s="3"/>
      <c r="E27" s="4"/>
      <c r="F27" s="4"/>
      <c r="G27" s="4"/>
      <c r="H27" s="4"/>
      <c r="I27" s="3"/>
      <c r="J27" s="5"/>
      <c r="K27" s="4"/>
      <c r="L27" s="5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x14ac:dyDescent="0.45">
      <c r="A28" s="2"/>
      <c r="B28" s="3"/>
      <c r="C28" s="3"/>
      <c r="D28" s="3"/>
      <c r="E28" s="4"/>
      <c r="F28" s="4"/>
      <c r="G28" s="4"/>
      <c r="H28" s="4"/>
      <c r="I28" s="3"/>
      <c r="J28" s="5"/>
      <c r="K28" s="4"/>
      <c r="L28" s="5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x14ac:dyDescent="0.45">
      <c r="A29" s="2"/>
      <c r="B29" s="3"/>
      <c r="C29" s="3"/>
      <c r="D29" s="3"/>
      <c r="E29" s="4"/>
      <c r="F29" s="4"/>
      <c r="G29" s="4"/>
      <c r="H29" s="4"/>
      <c r="I29" s="3"/>
      <c r="J29" s="5"/>
      <c r="K29" s="4"/>
      <c r="L29" s="5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x14ac:dyDescent="0.45">
      <c r="A30" s="2"/>
      <c r="B30" s="3"/>
      <c r="C30" s="3"/>
      <c r="D30" s="3"/>
      <c r="E30" s="4"/>
      <c r="F30" s="4"/>
      <c r="G30" s="4"/>
      <c r="H30" s="4"/>
      <c r="I30" s="3"/>
      <c r="J30" s="5"/>
      <c r="K30" s="4"/>
      <c r="L30" s="5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x14ac:dyDescent="0.45">
      <c r="A31" s="2"/>
      <c r="B31" s="3"/>
      <c r="C31" s="3"/>
      <c r="D31" s="3"/>
      <c r="E31" s="4"/>
      <c r="F31" s="4"/>
      <c r="G31" s="4"/>
      <c r="H31" s="4"/>
      <c r="I31" s="3"/>
      <c r="J31" s="5"/>
      <c r="K31" s="4"/>
      <c r="L31" s="5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x14ac:dyDescent="0.45">
      <c r="A32" s="2"/>
      <c r="B32" s="3"/>
      <c r="C32" s="3"/>
      <c r="D32" s="3"/>
      <c r="E32" s="4"/>
      <c r="F32" s="4"/>
      <c r="G32" s="4"/>
      <c r="H32" s="4"/>
      <c r="I32" s="3"/>
      <c r="J32" s="5"/>
      <c r="K32" s="4"/>
      <c r="L32" s="5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x14ac:dyDescent="0.45">
      <c r="A33" s="2"/>
      <c r="B33" s="3"/>
      <c r="C33" s="3"/>
      <c r="D33" s="3"/>
      <c r="E33" s="4"/>
      <c r="F33" s="4"/>
      <c r="G33" s="4"/>
      <c r="H33" s="4"/>
      <c r="I33" s="3"/>
      <c r="J33" s="5"/>
      <c r="K33" s="4"/>
      <c r="L33" s="5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x14ac:dyDescent="0.45">
      <c r="A34" s="2"/>
      <c r="B34" s="3"/>
      <c r="C34" s="3"/>
      <c r="D34" s="3"/>
      <c r="E34" s="4"/>
      <c r="F34" s="4"/>
      <c r="G34" s="4"/>
      <c r="H34" s="4"/>
      <c r="I34" s="3"/>
      <c r="J34" s="5"/>
      <c r="K34" s="4"/>
      <c r="L34" s="5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x14ac:dyDescent="0.45">
      <c r="A35" s="2"/>
      <c r="B35" s="3"/>
      <c r="C35" s="3"/>
      <c r="D35" s="3"/>
      <c r="E35" s="4"/>
      <c r="F35" s="4"/>
      <c r="G35" s="4"/>
      <c r="H35" s="4"/>
      <c r="I35" s="3"/>
      <c r="J35" s="5"/>
      <c r="K35" s="4"/>
      <c r="L35" s="5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x14ac:dyDescent="0.45">
      <c r="A36" s="2"/>
      <c r="B36" s="3"/>
      <c r="C36" s="3"/>
      <c r="D36" s="3"/>
      <c r="E36" s="4"/>
      <c r="F36" s="4"/>
      <c r="G36" s="4"/>
      <c r="H36" s="4"/>
      <c r="I36" s="3"/>
      <c r="J36" s="5"/>
      <c r="K36" s="4"/>
      <c r="L36" s="5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x14ac:dyDescent="0.45">
      <c r="A37" s="2"/>
      <c r="B37" s="3"/>
      <c r="C37" s="3"/>
      <c r="D37" s="3"/>
      <c r="E37" s="4"/>
      <c r="F37" s="4"/>
      <c r="G37" s="4"/>
      <c r="H37" s="4"/>
      <c r="I37" s="3"/>
      <c r="J37" s="5"/>
      <c r="K37" s="4"/>
      <c r="L37" s="5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x14ac:dyDescent="0.45">
      <c r="A38" s="2"/>
      <c r="B38" s="3"/>
      <c r="C38" s="3"/>
      <c r="D38" s="3"/>
      <c r="E38" s="4"/>
      <c r="F38" s="4"/>
      <c r="G38" s="4"/>
      <c r="H38" s="4"/>
      <c r="I38" s="3"/>
      <c r="J38" s="5"/>
      <c r="K38" s="4"/>
      <c r="L38" s="5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x14ac:dyDescent="0.45">
      <c r="A39" s="2"/>
      <c r="B39" s="3"/>
      <c r="C39" s="3"/>
      <c r="D39" s="3"/>
      <c r="E39" s="4"/>
      <c r="F39" s="4"/>
      <c r="G39" s="4"/>
      <c r="H39" s="4"/>
      <c r="I39" s="3"/>
      <c r="J39" s="5"/>
      <c r="K39" s="4"/>
      <c r="L39" s="5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x14ac:dyDescent="0.45">
      <c r="A40" s="2"/>
      <c r="B40" s="3"/>
      <c r="C40" s="3"/>
      <c r="D40" s="3"/>
      <c r="E40" s="4"/>
      <c r="F40" s="4"/>
      <c r="G40" s="4"/>
      <c r="H40" s="4"/>
      <c r="I40" s="3"/>
      <c r="J40" s="5"/>
      <c r="K40" s="4"/>
      <c r="L40" s="5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x14ac:dyDescent="0.45">
      <c r="A41" s="2"/>
      <c r="B41" s="3"/>
      <c r="C41" s="3"/>
      <c r="D41" s="3"/>
      <c r="E41" s="4"/>
      <c r="F41" s="4"/>
      <c r="G41" s="4"/>
      <c r="H41" s="4"/>
      <c r="I41" s="3"/>
      <c r="J41" s="5"/>
      <c r="K41" s="4"/>
      <c r="L41" s="5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x14ac:dyDescent="0.45">
      <c r="A42" s="2"/>
      <c r="B42" s="3"/>
      <c r="C42" s="3"/>
      <c r="D42" s="3"/>
      <c r="E42" s="4"/>
      <c r="F42" s="4"/>
      <c r="G42" s="4"/>
      <c r="H42" s="4"/>
      <c r="I42" s="3"/>
      <c r="J42" s="5"/>
      <c r="K42" s="4"/>
      <c r="L42" s="5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x14ac:dyDescent="0.45">
      <c r="A43" s="2"/>
      <c r="B43" s="3"/>
      <c r="C43" s="3"/>
      <c r="D43" s="3"/>
      <c r="E43" s="4"/>
      <c r="F43" s="4"/>
      <c r="G43" s="4"/>
      <c r="H43" s="4"/>
      <c r="I43" s="3"/>
      <c r="J43" s="5"/>
      <c r="K43" s="4"/>
      <c r="L43" s="5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x14ac:dyDescent="0.45">
      <c r="A44" s="2"/>
      <c r="B44" s="3"/>
      <c r="C44" s="3"/>
      <c r="D44" s="3"/>
      <c r="E44" s="4"/>
      <c r="F44" s="4"/>
      <c r="G44" s="4"/>
      <c r="H44" s="4"/>
      <c r="I44" s="3"/>
      <c r="J44" s="5"/>
      <c r="K44" s="4"/>
      <c r="L44" s="5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x14ac:dyDescent="0.45">
      <c r="A45" s="2"/>
      <c r="B45" s="3"/>
      <c r="C45" s="3"/>
      <c r="D45" s="3"/>
      <c r="E45" s="4"/>
      <c r="F45" s="4"/>
      <c r="G45" s="4"/>
      <c r="H45" s="4"/>
      <c r="I45" s="3"/>
      <c r="J45" s="5"/>
      <c r="K45" s="4"/>
      <c r="L45" s="5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x14ac:dyDescent="0.45">
      <c r="A46" s="2"/>
      <c r="B46" s="3"/>
      <c r="C46" s="3"/>
      <c r="D46" s="3"/>
      <c r="E46" s="4"/>
      <c r="F46" s="4"/>
      <c r="G46" s="4"/>
      <c r="H46" s="4"/>
      <c r="I46" s="3"/>
      <c r="J46" s="5"/>
      <c r="K46" s="4"/>
      <c r="L46" s="5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x14ac:dyDescent="0.45">
      <c r="A47" s="2"/>
      <c r="B47" s="3"/>
      <c r="C47" s="3"/>
      <c r="D47" s="3"/>
      <c r="E47" s="4"/>
      <c r="F47" s="4"/>
      <c r="G47" s="4"/>
      <c r="H47" s="4"/>
      <c r="I47" s="3"/>
      <c r="J47" s="5"/>
      <c r="K47" s="4"/>
      <c r="L47" s="5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x14ac:dyDescent="0.45">
      <c r="A48" s="2"/>
      <c r="B48" s="3"/>
      <c r="C48" s="3"/>
      <c r="D48" s="3"/>
      <c r="E48" s="4"/>
      <c r="F48" s="4"/>
      <c r="G48" s="4"/>
      <c r="H48" s="4"/>
      <c r="I48" s="3"/>
      <c r="J48" s="5"/>
      <c r="K48" s="4"/>
      <c r="L48" s="5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x14ac:dyDescent="0.45">
      <c r="A49" s="2"/>
      <c r="B49" s="3"/>
      <c r="C49" s="3"/>
      <c r="D49" s="3"/>
      <c r="E49" s="4"/>
      <c r="F49" s="4"/>
      <c r="G49" s="4"/>
      <c r="H49" s="4"/>
      <c r="I49" s="3"/>
      <c r="J49" s="5"/>
      <c r="K49" s="4"/>
      <c r="L49" s="5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x14ac:dyDescent="0.45">
      <c r="A50" s="2"/>
      <c r="B50" s="3"/>
      <c r="C50" s="3"/>
      <c r="D50" s="3"/>
      <c r="E50" s="4"/>
      <c r="F50" s="4"/>
      <c r="G50" s="4"/>
      <c r="H50" s="4"/>
      <c r="I50" s="3"/>
      <c r="J50" s="5"/>
      <c r="K50" s="4"/>
      <c r="L50" s="5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x14ac:dyDescent="0.45">
      <c r="A51" s="2"/>
      <c r="B51" s="3"/>
      <c r="C51" s="3"/>
      <c r="D51" s="3"/>
      <c r="E51" s="4"/>
      <c r="F51" s="4"/>
      <c r="G51" s="4"/>
      <c r="H51" s="4"/>
      <c r="I51" s="3"/>
      <c r="J51" s="5"/>
      <c r="K51" s="4"/>
      <c r="L51" s="5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x14ac:dyDescent="0.45">
      <c r="A52" s="2"/>
      <c r="B52" s="3"/>
      <c r="C52" s="3"/>
      <c r="D52" s="3"/>
      <c r="E52" s="4"/>
      <c r="F52" s="4"/>
      <c r="G52" s="4"/>
      <c r="H52" s="4"/>
      <c r="I52" s="3"/>
      <c r="J52" s="5"/>
      <c r="K52" s="4"/>
      <c r="L52" s="5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x14ac:dyDescent="0.45">
      <c r="A53" s="2"/>
      <c r="B53" s="3"/>
      <c r="C53" s="3"/>
      <c r="D53" s="3"/>
      <c r="E53" s="4"/>
      <c r="F53" s="4"/>
      <c r="G53" s="4"/>
      <c r="H53" s="4"/>
      <c r="I53" s="3"/>
      <c r="J53" s="5"/>
      <c r="K53" s="4"/>
      <c r="L53" s="5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x14ac:dyDescent="0.45">
      <c r="A54" s="2"/>
      <c r="B54" s="3"/>
      <c r="C54" s="3"/>
      <c r="D54" s="3"/>
      <c r="E54" s="4"/>
      <c r="F54" s="4"/>
      <c r="G54" s="4"/>
      <c r="H54" s="4"/>
      <c r="I54" s="3"/>
      <c r="J54" s="5"/>
      <c r="K54" s="4"/>
      <c r="L54" s="5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x14ac:dyDescent="0.45">
      <c r="A55" s="2"/>
      <c r="B55" s="3"/>
      <c r="C55" s="3"/>
      <c r="D55" s="3"/>
      <c r="E55" s="4"/>
      <c r="F55" s="4"/>
      <c r="G55" s="4"/>
      <c r="H55" s="4"/>
      <c r="I55" s="3"/>
      <c r="J55" s="5"/>
      <c r="K55" s="4"/>
      <c r="L55" s="5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x14ac:dyDescent="0.45">
      <c r="A56" s="2"/>
      <c r="B56" s="3"/>
      <c r="C56" s="3"/>
      <c r="D56" s="3"/>
      <c r="E56" s="4"/>
      <c r="F56" s="4"/>
      <c r="G56" s="4"/>
      <c r="H56" s="4"/>
      <c r="I56" s="3"/>
      <c r="J56" s="5"/>
      <c r="K56" s="4"/>
      <c r="L56" s="5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x14ac:dyDescent="0.45">
      <c r="A57" s="2"/>
      <c r="B57" s="3"/>
      <c r="C57" s="3"/>
      <c r="D57" s="3"/>
      <c r="E57" s="4"/>
      <c r="F57" s="4"/>
      <c r="G57" s="4"/>
      <c r="H57" s="4"/>
      <c r="I57" s="3"/>
      <c r="J57" s="5"/>
      <c r="K57" s="4"/>
      <c r="L57" s="5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x14ac:dyDescent="0.45">
      <c r="A58" s="2"/>
      <c r="B58" s="3"/>
      <c r="C58" s="3"/>
      <c r="D58" s="3"/>
      <c r="E58" s="4"/>
      <c r="F58" s="4"/>
      <c r="G58" s="4"/>
      <c r="H58" s="4"/>
      <c r="I58" s="3"/>
      <c r="J58" s="5"/>
      <c r="K58" s="4"/>
      <c r="L58" s="5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x14ac:dyDescent="0.45">
      <c r="A59" s="2"/>
      <c r="B59" s="3"/>
      <c r="C59" s="3"/>
      <c r="D59" s="3"/>
      <c r="E59" s="4"/>
      <c r="F59" s="4"/>
      <c r="G59" s="4"/>
      <c r="H59" s="4"/>
      <c r="I59" s="3"/>
      <c r="J59" s="5"/>
      <c r="K59" s="4"/>
      <c r="L59" s="5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x14ac:dyDescent="0.45">
      <c r="A60" s="2"/>
      <c r="B60" s="3"/>
      <c r="C60" s="3"/>
      <c r="D60" s="3"/>
      <c r="E60" s="4"/>
      <c r="F60" s="4"/>
      <c r="G60" s="4"/>
      <c r="H60" s="4"/>
      <c r="I60" s="3"/>
      <c r="J60" s="5"/>
      <c r="K60" s="4"/>
      <c r="L60" s="5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x14ac:dyDescent="0.45">
      <c r="A61" s="2"/>
      <c r="B61" s="3"/>
      <c r="C61" s="3"/>
      <c r="D61" s="3"/>
      <c r="E61" s="4"/>
      <c r="F61" s="4"/>
      <c r="G61" s="4"/>
      <c r="H61" s="4"/>
      <c r="I61" s="3"/>
      <c r="J61" s="5"/>
      <c r="K61" s="4"/>
      <c r="L61" s="5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x14ac:dyDescent="0.45">
      <c r="A62" s="2"/>
      <c r="B62" s="3"/>
      <c r="C62" s="3"/>
      <c r="D62" s="3"/>
      <c r="E62" s="4"/>
      <c r="F62" s="4"/>
      <c r="G62" s="4"/>
      <c r="H62" s="4"/>
      <c r="I62" s="3"/>
      <c r="J62" s="5"/>
      <c r="K62" s="4"/>
      <c r="L62" s="5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x14ac:dyDescent="0.45">
      <c r="A63" s="2"/>
      <c r="B63" s="3"/>
      <c r="C63" s="3"/>
      <c r="D63" s="3"/>
      <c r="E63" s="4"/>
      <c r="F63" s="4"/>
      <c r="G63" s="4"/>
      <c r="H63" s="4"/>
      <c r="I63" s="3"/>
      <c r="J63" s="5"/>
      <c r="K63" s="4"/>
      <c r="L63" s="5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x14ac:dyDescent="0.45">
      <c r="A64" s="2"/>
      <c r="B64" s="3"/>
      <c r="C64" s="3"/>
      <c r="D64" s="3"/>
      <c r="E64" s="4"/>
      <c r="F64" s="4"/>
      <c r="G64" s="4"/>
      <c r="H64" s="4"/>
      <c r="I64" s="3"/>
      <c r="J64" s="5"/>
      <c r="K64" s="4"/>
      <c r="L64" s="5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x14ac:dyDescent="0.45">
      <c r="A65" s="2"/>
      <c r="B65" s="3"/>
      <c r="C65" s="3"/>
      <c r="D65" s="3"/>
      <c r="E65" s="4"/>
      <c r="F65" s="4"/>
      <c r="G65" s="4"/>
      <c r="H65" s="4"/>
      <c r="I65" s="3"/>
      <c r="J65" s="5"/>
      <c r="K65" s="4"/>
      <c r="L65" s="5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x14ac:dyDescent="0.45">
      <c r="A66" s="2"/>
      <c r="B66" s="3"/>
      <c r="C66" s="3"/>
      <c r="D66" s="3"/>
      <c r="E66" s="4"/>
      <c r="F66" s="4"/>
      <c r="G66" s="4"/>
      <c r="H66" s="4"/>
      <c r="I66" s="3"/>
      <c r="J66" s="5"/>
      <c r="K66" s="4"/>
      <c r="L66" s="5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x14ac:dyDescent="0.45">
      <c r="A67" s="2"/>
      <c r="B67" s="3"/>
      <c r="C67" s="3"/>
      <c r="D67" s="3"/>
      <c r="E67" s="4"/>
      <c r="F67" s="4"/>
      <c r="G67" s="4"/>
      <c r="H67" s="4"/>
      <c r="I67" s="3"/>
      <c r="J67" s="5"/>
      <c r="K67" s="4"/>
      <c r="L67" s="5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x14ac:dyDescent="0.45">
      <c r="A68" s="2"/>
      <c r="B68" s="3"/>
      <c r="C68" s="3"/>
      <c r="D68" s="3"/>
      <c r="E68" s="4"/>
      <c r="F68" s="4"/>
      <c r="G68" s="4"/>
      <c r="H68" s="4"/>
      <c r="I68" s="3"/>
      <c r="J68" s="5"/>
      <c r="K68" s="4"/>
      <c r="L68" s="5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x14ac:dyDescent="0.45">
      <c r="A69" s="2"/>
      <c r="B69" s="3"/>
      <c r="C69" s="3"/>
      <c r="D69" s="3"/>
      <c r="E69" s="4"/>
      <c r="F69" s="4"/>
      <c r="G69" s="4"/>
      <c r="H69" s="4"/>
      <c r="I69" s="3"/>
      <c r="J69" s="5"/>
      <c r="K69" s="4"/>
      <c r="L69" s="5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x14ac:dyDescent="0.45">
      <c r="A70" s="2"/>
      <c r="B70" s="3"/>
      <c r="C70" s="3"/>
      <c r="D70" s="3"/>
      <c r="E70" s="4"/>
      <c r="F70" s="4"/>
      <c r="G70" s="4"/>
      <c r="H70" s="4"/>
      <c r="I70" s="3"/>
      <c r="J70" s="5"/>
      <c r="K70" s="4"/>
      <c r="L70" s="5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x14ac:dyDescent="0.45">
      <c r="A71" s="2"/>
      <c r="B71" s="3"/>
      <c r="C71" s="3"/>
      <c r="D71" s="3"/>
      <c r="E71" s="4"/>
      <c r="F71" s="4"/>
      <c r="G71" s="4"/>
      <c r="H71" s="4"/>
      <c r="I71" s="3"/>
      <c r="J71" s="5"/>
      <c r="K71" s="4"/>
      <c r="L71" s="5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x14ac:dyDescent="0.45">
      <c r="A72" s="2"/>
      <c r="B72" s="3"/>
      <c r="C72" s="3"/>
      <c r="D72" s="3"/>
      <c r="E72" s="4"/>
      <c r="F72" s="4"/>
      <c r="G72" s="4"/>
      <c r="H72" s="4"/>
      <c r="I72" s="3"/>
      <c r="J72" s="5"/>
      <c r="K72" s="4"/>
      <c r="L72" s="5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x14ac:dyDescent="0.45">
      <c r="A73" s="2"/>
      <c r="B73" s="3"/>
      <c r="C73" s="3"/>
      <c r="D73" s="3"/>
      <c r="E73" s="4"/>
      <c r="F73" s="4"/>
      <c r="G73" s="4"/>
      <c r="H73" s="4"/>
      <c r="I73" s="3"/>
      <c r="J73" s="5"/>
      <c r="K73" s="4"/>
      <c r="L73" s="5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x14ac:dyDescent="0.45">
      <c r="A74" s="2"/>
      <c r="B74" s="3"/>
      <c r="C74" s="3"/>
      <c r="D74" s="3"/>
      <c r="E74" s="4"/>
      <c r="F74" s="4"/>
      <c r="G74" s="4"/>
      <c r="H74" s="4"/>
      <c r="I74" s="3"/>
      <c r="J74" s="5"/>
      <c r="K74" s="4"/>
      <c r="L74" s="5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x14ac:dyDescent="0.45">
      <c r="A75" s="2"/>
      <c r="B75" s="3"/>
      <c r="C75" s="3"/>
      <c r="D75" s="3"/>
      <c r="E75" s="4"/>
      <c r="F75" s="4"/>
      <c r="G75" s="4"/>
      <c r="H75" s="4"/>
      <c r="I75" s="3"/>
      <c r="J75" s="5"/>
      <c r="K75" s="4"/>
      <c r="L75" s="5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x14ac:dyDescent="0.45">
      <c r="A76" s="2"/>
      <c r="B76" s="3"/>
      <c r="C76" s="3"/>
      <c r="D76" s="3"/>
      <c r="E76" s="4"/>
      <c r="F76" s="4"/>
      <c r="G76" s="4"/>
      <c r="H76" s="4"/>
      <c r="I76" s="3"/>
      <c r="J76" s="5"/>
      <c r="K76" s="4"/>
      <c r="L76" s="5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x14ac:dyDescent="0.45">
      <c r="A77" s="2"/>
      <c r="B77" s="3"/>
      <c r="C77" s="3"/>
      <c r="D77" s="3"/>
      <c r="E77" s="4"/>
      <c r="F77" s="4"/>
      <c r="G77" s="4"/>
      <c r="H77" s="4"/>
      <c r="I77" s="3"/>
      <c r="J77" s="5"/>
      <c r="K77" s="4"/>
      <c r="L77" s="5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x14ac:dyDescent="0.45">
      <c r="A78" s="2"/>
      <c r="B78" s="3"/>
      <c r="C78" s="3"/>
      <c r="D78" s="3"/>
      <c r="E78" s="4"/>
      <c r="F78" s="4"/>
      <c r="G78" s="4"/>
      <c r="H78" s="4"/>
      <c r="I78" s="3"/>
      <c r="J78" s="5"/>
      <c r="K78" s="4"/>
      <c r="L78" s="5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x14ac:dyDescent="0.45">
      <c r="A79" s="2"/>
      <c r="B79" s="3"/>
      <c r="C79" s="3"/>
      <c r="D79" s="3"/>
      <c r="E79" s="4"/>
      <c r="F79" s="4"/>
      <c r="G79" s="4"/>
      <c r="H79" s="4"/>
      <c r="I79" s="3"/>
      <c r="J79" s="5"/>
      <c r="K79" s="4"/>
      <c r="L79" s="5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x14ac:dyDescent="0.45">
      <c r="A80" s="2"/>
      <c r="B80" s="3"/>
      <c r="C80" s="3"/>
      <c r="D80" s="3"/>
      <c r="E80" s="4"/>
      <c r="F80" s="4"/>
      <c r="G80" s="4"/>
      <c r="H80" s="4"/>
      <c r="I80" s="3"/>
      <c r="J80" s="5"/>
      <c r="K80" s="4"/>
      <c r="L80" s="5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x14ac:dyDescent="0.45">
      <c r="A81" s="2"/>
      <c r="B81" s="3"/>
      <c r="C81" s="3"/>
      <c r="D81" s="3"/>
      <c r="E81" s="4"/>
      <c r="F81" s="4"/>
      <c r="G81" s="4"/>
      <c r="H81" s="4"/>
      <c r="I81" s="3"/>
      <c r="J81" s="5"/>
      <c r="K81" s="4"/>
      <c r="L81" s="5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x14ac:dyDescent="0.45">
      <c r="A82" s="2"/>
      <c r="B82" s="3"/>
      <c r="C82" s="3"/>
      <c r="D82" s="3"/>
      <c r="E82" s="4"/>
      <c r="F82" s="4"/>
      <c r="G82" s="4"/>
      <c r="H82" s="4"/>
      <c r="I82" s="3"/>
      <c r="J82" s="5"/>
      <c r="K82" s="4"/>
      <c r="L82" s="5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x14ac:dyDescent="0.45">
      <c r="A83" s="2"/>
      <c r="B83" s="3"/>
      <c r="C83" s="3"/>
      <c r="D83" s="3"/>
      <c r="E83" s="4"/>
      <c r="F83" s="4"/>
      <c r="G83" s="4"/>
      <c r="H83" s="4"/>
      <c r="I83" s="3"/>
      <c r="J83" s="5"/>
      <c r="K83" s="4"/>
      <c r="L83" s="5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x14ac:dyDescent="0.45">
      <c r="A84" s="2"/>
      <c r="B84" s="3"/>
      <c r="C84" s="3"/>
      <c r="D84" s="3"/>
      <c r="E84" s="4"/>
      <c r="F84" s="4"/>
      <c r="G84" s="4"/>
      <c r="H84" s="4"/>
      <c r="I84" s="3"/>
      <c r="J84" s="5"/>
      <c r="K84" s="4"/>
      <c r="L84" s="5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x14ac:dyDescent="0.45">
      <c r="A85" s="2"/>
      <c r="B85" s="3"/>
      <c r="C85" s="3"/>
      <c r="D85" s="3"/>
      <c r="E85" s="4"/>
      <c r="F85" s="4"/>
      <c r="G85" s="4"/>
      <c r="H85" s="4"/>
      <c r="I85" s="3"/>
      <c r="J85" s="5"/>
      <c r="K85" s="4"/>
      <c r="L85" s="5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x14ac:dyDescent="0.45">
      <c r="A86" s="2"/>
      <c r="B86" s="3"/>
      <c r="C86" s="3"/>
      <c r="D86" s="3"/>
      <c r="E86" s="4"/>
      <c r="F86" s="4"/>
      <c r="G86" s="4"/>
      <c r="H86" s="4"/>
      <c r="I86" s="3"/>
      <c r="J86" s="5"/>
      <c r="K86" s="4"/>
      <c r="L86" s="5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x14ac:dyDescent="0.45">
      <c r="A87" s="2"/>
      <c r="B87" s="3"/>
      <c r="C87" s="3"/>
      <c r="D87" s="3"/>
      <c r="E87" s="4"/>
      <c r="F87" s="4"/>
      <c r="G87" s="4"/>
      <c r="H87" s="4"/>
      <c r="I87" s="3"/>
      <c r="J87" s="5"/>
      <c r="K87" s="4"/>
      <c r="L87" s="5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x14ac:dyDescent="0.45">
      <c r="A88" s="2"/>
      <c r="B88" s="3"/>
      <c r="C88" s="3"/>
      <c r="D88" s="3"/>
      <c r="E88" s="4"/>
      <c r="F88" s="4"/>
      <c r="G88" s="4"/>
      <c r="H88" s="4"/>
      <c r="I88" s="3"/>
      <c r="J88" s="5"/>
      <c r="K88" s="4"/>
      <c r="L88" s="5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x14ac:dyDescent="0.45">
      <c r="A89" s="2"/>
      <c r="B89" s="3"/>
      <c r="C89" s="3"/>
      <c r="D89" s="3"/>
      <c r="E89" s="4"/>
      <c r="F89" s="4"/>
      <c r="G89" s="4"/>
      <c r="H89" s="4"/>
      <c r="I89" s="3"/>
      <c r="J89" s="5"/>
      <c r="K89" s="4"/>
      <c r="L89" s="5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x14ac:dyDescent="0.45">
      <c r="A90" s="2"/>
      <c r="B90" s="3"/>
      <c r="C90" s="3"/>
      <c r="D90" s="3"/>
      <c r="E90" s="4"/>
      <c r="F90" s="4"/>
      <c r="G90" s="4"/>
      <c r="H90" s="4"/>
      <c r="I90" s="3"/>
      <c r="J90" s="5"/>
      <c r="K90" s="4"/>
      <c r="L90" s="5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x14ac:dyDescent="0.45">
      <c r="A91" s="2"/>
      <c r="B91" s="3"/>
      <c r="C91" s="3"/>
      <c r="D91" s="3"/>
      <c r="E91" s="4"/>
      <c r="F91" s="4"/>
      <c r="G91" s="4"/>
      <c r="H91" s="4"/>
      <c r="I91" s="3"/>
      <c r="J91" s="5"/>
      <c r="K91" s="4"/>
      <c r="L91" s="5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x14ac:dyDescent="0.45">
      <c r="A92" s="2"/>
      <c r="B92" s="3"/>
      <c r="C92" s="3"/>
      <c r="D92" s="3"/>
      <c r="E92" s="4"/>
      <c r="F92" s="4"/>
      <c r="G92" s="4"/>
      <c r="H92" s="4"/>
      <c r="I92" s="3"/>
      <c r="J92" s="5"/>
      <c r="K92" s="4"/>
      <c r="L92" s="5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x14ac:dyDescent="0.45">
      <c r="A93" s="2"/>
      <c r="B93" s="3"/>
      <c r="C93" s="3"/>
      <c r="D93" s="3"/>
      <c r="E93" s="4"/>
      <c r="F93" s="4"/>
      <c r="G93" s="4"/>
      <c r="H93" s="4"/>
      <c r="I93" s="3"/>
      <c r="J93" s="5"/>
      <c r="K93" s="4"/>
      <c r="L93" s="5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x14ac:dyDescent="0.45">
      <c r="A94" s="2"/>
      <c r="B94" s="3"/>
      <c r="C94" s="3"/>
      <c r="D94" s="3"/>
      <c r="E94" s="4"/>
      <c r="F94" s="4"/>
      <c r="G94" s="4"/>
      <c r="H94" s="4"/>
      <c r="I94" s="3"/>
      <c r="J94" s="5"/>
      <c r="K94" s="4"/>
      <c r="L94" s="5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x14ac:dyDescent="0.45">
      <c r="A95" s="2"/>
      <c r="B95" s="3"/>
      <c r="C95" s="3"/>
      <c r="D95" s="3"/>
      <c r="E95" s="4"/>
      <c r="F95" s="4"/>
      <c r="G95" s="4"/>
      <c r="H95" s="4"/>
      <c r="I95" s="3"/>
      <c r="J95" s="5"/>
      <c r="K95" s="4"/>
      <c r="L95" s="5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x14ac:dyDescent="0.45">
      <c r="A96" s="2"/>
      <c r="B96" s="3"/>
      <c r="C96" s="3"/>
      <c r="D96" s="3"/>
      <c r="E96" s="4"/>
      <c r="F96" s="4"/>
      <c r="G96" s="4"/>
      <c r="H96" s="4"/>
      <c r="I96" s="3"/>
      <c r="J96" s="5"/>
      <c r="K96" s="4"/>
      <c r="L96" s="5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x14ac:dyDescent="0.45">
      <c r="A97" s="2"/>
      <c r="B97" s="3"/>
      <c r="C97" s="3"/>
      <c r="D97" s="3"/>
      <c r="E97" s="4"/>
      <c r="F97" s="4"/>
      <c r="G97" s="4"/>
      <c r="H97" s="4"/>
      <c r="I97" s="3"/>
      <c r="J97" s="5"/>
      <c r="K97" s="4"/>
      <c r="L97" s="5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x14ac:dyDescent="0.45">
      <c r="A98" s="2"/>
      <c r="B98" s="3"/>
      <c r="C98" s="3"/>
      <c r="D98" s="3"/>
      <c r="E98" s="4"/>
      <c r="F98" s="4"/>
      <c r="G98" s="4"/>
      <c r="H98" s="4"/>
      <c r="I98" s="3"/>
      <c r="J98" s="5"/>
      <c r="K98" s="4"/>
      <c r="L98" s="5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x14ac:dyDescent="0.45">
      <c r="A99" s="2"/>
      <c r="B99" s="3"/>
      <c r="C99" s="3"/>
      <c r="D99" s="3"/>
      <c r="E99" s="4"/>
      <c r="F99" s="4"/>
      <c r="G99" s="4"/>
      <c r="H99" s="4"/>
      <c r="I99" s="3"/>
      <c r="J99" s="5"/>
      <c r="K99" s="4"/>
      <c r="L99" s="5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x14ac:dyDescent="0.45">
      <c r="A100" s="2"/>
      <c r="B100" s="3"/>
      <c r="C100" s="3"/>
      <c r="D100" s="3"/>
      <c r="E100" s="4"/>
      <c r="F100" s="4"/>
      <c r="G100" s="4"/>
      <c r="H100" s="4"/>
      <c r="I100" s="3"/>
      <c r="J100" s="5"/>
      <c r="K100" s="4"/>
      <c r="L100" s="5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x14ac:dyDescent="0.45">
      <c r="A101" s="2"/>
      <c r="B101" s="3"/>
      <c r="C101" s="3"/>
      <c r="D101" s="3"/>
      <c r="E101" s="4"/>
      <c r="F101" s="4"/>
      <c r="G101" s="4"/>
      <c r="H101" s="4"/>
      <c r="I101" s="3"/>
      <c r="J101" s="5"/>
      <c r="K101" s="4"/>
      <c r="L101" s="5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x14ac:dyDescent="0.45">
      <c r="A102" s="2"/>
      <c r="B102" s="3"/>
      <c r="C102" s="3"/>
      <c r="D102" s="3"/>
      <c r="E102" s="4"/>
      <c r="F102" s="4"/>
      <c r="G102" s="4"/>
      <c r="H102" s="4"/>
      <c r="I102" s="3"/>
      <c r="J102" s="5"/>
      <c r="K102" s="4"/>
      <c r="L102" s="5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x14ac:dyDescent="0.45">
      <c r="A103" s="2"/>
      <c r="B103" s="3"/>
      <c r="C103" s="3"/>
      <c r="D103" s="3"/>
      <c r="E103" s="4"/>
      <c r="F103" s="4"/>
      <c r="G103" s="4"/>
      <c r="H103" s="4"/>
      <c r="I103" s="3"/>
      <c r="J103" s="5"/>
      <c r="K103" s="4"/>
      <c r="L103" s="5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x14ac:dyDescent="0.45">
      <c r="A104" s="2"/>
      <c r="B104" s="3"/>
      <c r="C104" s="3"/>
      <c r="D104" s="3"/>
      <c r="E104" s="4"/>
      <c r="F104" s="4"/>
      <c r="G104" s="4"/>
      <c r="H104" s="4"/>
      <c r="I104" s="3"/>
      <c r="J104" s="5"/>
      <c r="K104" s="4"/>
      <c r="L104" s="5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x14ac:dyDescent="0.45">
      <c r="A105" s="2"/>
      <c r="B105" s="3"/>
      <c r="C105" s="3"/>
      <c r="D105" s="3"/>
      <c r="E105" s="4"/>
      <c r="F105" s="4"/>
      <c r="G105" s="4"/>
      <c r="H105" s="4"/>
      <c r="I105" s="3"/>
      <c r="J105" s="5"/>
      <c r="K105" s="4"/>
      <c r="L105" s="5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x14ac:dyDescent="0.45">
      <c r="A106" s="2"/>
      <c r="B106" s="3"/>
      <c r="C106" s="3"/>
      <c r="D106" s="3"/>
      <c r="E106" s="4"/>
      <c r="F106" s="4"/>
      <c r="G106" s="4"/>
      <c r="H106" s="4"/>
      <c r="I106" s="3"/>
      <c r="J106" s="5"/>
      <c r="K106" s="4"/>
      <c r="L106" s="5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x14ac:dyDescent="0.45">
      <c r="A107" s="2"/>
      <c r="B107" s="3"/>
      <c r="C107" s="3"/>
      <c r="D107" s="3"/>
      <c r="E107" s="4"/>
      <c r="F107" s="4"/>
      <c r="G107" s="4"/>
      <c r="H107" s="4"/>
      <c r="I107" s="3"/>
      <c r="J107" s="5"/>
      <c r="K107" s="4"/>
      <c r="L107" s="5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x14ac:dyDescent="0.45">
      <c r="A108" s="2"/>
      <c r="B108" s="3"/>
      <c r="C108" s="3"/>
      <c r="D108" s="3"/>
      <c r="E108" s="4"/>
      <c r="F108" s="4"/>
      <c r="G108" s="4"/>
      <c r="H108" s="4"/>
      <c r="I108" s="3"/>
      <c r="J108" s="5"/>
      <c r="K108" s="4"/>
      <c r="L108" s="5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x14ac:dyDescent="0.45">
      <c r="A109" s="2"/>
      <c r="B109" s="3"/>
      <c r="C109" s="3"/>
      <c r="D109" s="3"/>
      <c r="E109" s="4"/>
      <c r="F109" s="4"/>
      <c r="G109" s="4"/>
      <c r="H109" s="4"/>
      <c r="I109" s="3"/>
      <c r="J109" s="5"/>
      <c r="K109" s="4"/>
      <c r="L109" s="5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x14ac:dyDescent="0.45">
      <c r="A110" s="2"/>
      <c r="B110" s="3"/>
      <c r="C110" s="3"/>
      <c r="D110" s="3"/>
      <c r="E110" s="4"/>
      <c r="F110" s="4"/>
      <c r="G110" s="4"/>
      <c r="H110" s="4"/>
      <c r="I110" s="3"/>
      <c r="J110" s="5"/>
      <c r="K110" s="4"/>
      <c r="L110" s="5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x14ac:dyDescent="0.45">
      <c r="A111" s="2"/>
      <c r="B111" s="3"/>
      <c r="C111" s="3"/>
      <c r="D111" s="3"/>
      <c r="E111" s="4"/>
      <c r="F111" s="4"/>
      <c r="G111" s="4"/>
      <c r="H111" s="4"/>
      <c r="I111" s="3"/>
      <c r="J111" s="5"/>
      <c r="K111" s="4"/>
      <c r="L111" s="5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x14ac:dyDescent="0.45">
      <c r="A112" s="2"/>
      <c r="B112" s="3"/>
      <c r="C112" s="3"/>
      <c r="D112" s="3"/>
      <c r="E112" s="4"/>
      <c r="F112" s="4"/>
      <c r="G112" s="4"/>
      <c r="H112" s="4"/>
      <c r="I112" s="3"/>
      <c r="J112" s="5"/>
      <c r="K112" s="4"/>
      <c r="L112" s="5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x14ac:dyDescent="0.45">
      <c r="A113" s="2"/>
      <c r="B113" s="3"/>
      <c r="C113" s="3"/>
      <c r="D113" s="3"/>
      <c r="E113" s="4"/>
      <c r="F113" s="4"/>
      <c r="G113" s="4"/>
      <c r="H113" s="4"/>
      <c r="I113" s="3"/>
      <c r="J113" s="5"/>
      <c r="K113" s="4"/>
      <c r="L113" s="5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x14ac:dyDescent="0.45">
      <c r="A114" s="2"/>
      <c r="B114" s="3"/>
      <c r="C114" s="3"/>
      <c r="D114" s="3"/>
      <c r="E114" s="4"/>
      <c r="F114" s="4"/>
      <c r="G114" s="4"/>
      <c r="H114" s="4"/>
      <c r="I114" s="3"/>
      <c r="J114" s="5"/>
      <c r="K114" s="4"/>
      <c r="L114" s="5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x14ac:dyDescent="0.45">
      <c r="A115" s="2"/>
      <c r="B115" s="3"/>
      <c r="C115" s="3"/>
      <c r="D115" s="3"/>
      <c r="E115" s="4"/>
      <c r="F115" s="4"/>
      <c r="G115" s="4"/>
      <c r="H115" s="4"/>
      <c r="I115" s="3"/>
      <c r="J115" s="5"/>
      <c r="K115" s="4"/>
      <c r="L115" s="5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x14ac:dyDescent="0.45">
      <c r="A116" s="2"/>
      <c r="B116" s="3"/>
      <c r="C116" s="3"/>
      <c r="D116" s="3"/>
      <c r="E116" s="4"/>
      <c r="F116" s="4"/>
      <c r="G116" s="4"/>
      <c r="H116" s="4"/>
      <c r="I116" s="3"/>
      <c r="J116" s="5"/>
      <c r="K116" s="4"/>
      <c r="L116" s="5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x14ac:dyDescent="0.45">
      <c r="A117" s="2"/>
      <c r="B117" s="3"/>
      <c r="C117" s="3"/>
      <c r="D117" s="3"/>
      <c r="E117" s="4"/>
      <c r="F117" s="4"/>
      <c r="G117" s="4"/>
      <c r="H117" s="4"/>
      <c r="I117" s="3"/>
      <c r="J117" s="5"/>
      <c r="K117" s="4"/>
      <c r="L117" s="5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x14ac:dyDescent="0.45">
      <c r="A118" s="2"/>
      <c r="B118" s="3"/>
      <c r="C118" s="3"/>
      <c r="D118" s="3"/>
      <c r="E118" s="4"/>
      <c r="F118" s="4"/>
      <c r="G118" s="4"/>
      <c r="H118" s="4"/>
      <c r="I118" s="3"/>
      <c r="J118" s="5"/>
      <c r="K118" s="4"/>
      <c r="L118" s="5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x14ac:dyDescent="0.45">
      <c r="A119" s="2"/>
      <c r="B119" s="3"/>
      <c r="C119" s="3"/>
      <c r="D119" s="3"/>
      <c r="E119" s="4"/>
      <c r="F119" s="4"/>
      <c r="G119" s="4"/>
      <c r="H119" s="4"/>
      <c r="I119" s="3"/>
      <c r="J119" s="5"/>
      <c r="K119" s="4"/>
      <c r="L119" s="5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x14ac:dyDescent="0.45">
      <c r="A120" s="2"/>
      <c r="B120" s="3"/>
      <c r="C120" s="3"/>
      <c r="D120" s="3"/>
      <c r="E120" s="4"/>
      <c r="F120" s="4"/>
      <c r="G120" s="4"/>
      <c r="H120" s="4"/>
      <c r="I120" s="3"/>
      <c r="J120" s="5"/>
      <c r="K120" s="4"/>
      <c r="L120" s="5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x14ac:dyDescent="0.45">
      <c r="A121" s="2"/>
      <c r="B121" s="3"/>
      <c r="C121" s="3"/>
      <c r="D121" s="3"/>
      <c r="E121" s="4"/>
      <c r="F121" s="4"/>
      <c r="G121" s="4"/>
      <c r="H121" s="4"/>
      <c r="I121" s="3"/>
      <c r="J121" s="5"/>
      <c r="K121" s="4"/>
      <c r="L121" s="5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x14ac:dyDescent="0.45">
      <c r="A122" s="2"/>
      <c r="B122" s="3"/>
      <c r="C122" s="3"/>
      <c r="D122" s="3"/>
      <c r="E122" s="4"/>
      <c r="F122" s="4"/>
      <c r="G122" s="4"/>
      <c r="H122" s="4"/>
      <c r="I122" s="3"/>
      <c r="J122" s="5"/>
      <c r="K122" s="4"/>
      <c r="L122" s="5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x14ac:dyDescent="0.45">
      <c r="A123" s="2"/>
      <c r="B123" s="3"/>
      <c r="C123" s="3"/>
      <c r="D123" s="3"/>
      <c r="E123" s="4"/>
      <c r="F123" s="4"/>
      <c r="G123" s="4"/>
      <c r="H123" s="4"/>
      <c r="I123" s="3"/>
      <c r="J123" s="5"/>
      <c r="K123" s="4"/>
      <c r="L123" s="5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x14ac:dyDescent="0.45">
      <c r="A124" s="2"/>
      <c r="B124" s="3"/>
      <c r="C124" s="3"/>
      <c r="D124" s="3"/>
      <c r="E124" s="4"/>
      <c r="F124" s="4"/>
      <c r="G124" s="4"/>
      <c r="H124" s="4"/>
      <c r="I124" s="3"/>
      <c r="J124" s="5"/>
      <c r="K124" s="4"/>
      <c r="L124" s="5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x14ac:dyDescent="0.45">
      <c r="A125" s="2"/>
      <c r="B125" s="3"/>
      <c r="C125" s="3"/>
      <c r="D125" s="3"/>
      <c r="E125" s="4"/>
      <c r="F125" s="4"/>
      <c r="G125" s="4"/>
      <c r="H125" s="4"/>
      <c r="I125" s="3"/>
      <c r="J125" s="5"/>
      <c r="K125" s="4"/>
      <c r="L125" s="5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x14ac:dyDescent="0.45">
      <c r="A126" s="2"/>
      <c r="B126" s="3"/>
      <c r="C126" s="3"/>
      <c r="D126" s="3"/>
      <c r="E126" s="4"/>
      <c r="F126" s="4"/>
      <c r="G126" s="4"/>
      <c r="H126" s="4"/>
      <c r="I126" s="3"/>
      <c r="J126" s="5"/>
      <c r="K126" s="4"/>
      <c r="L126" s="5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x14ac:dyDescent="0.45">
      <c r="A127" s="2"/>
      <c r="B127" s="3"/>
      <c r="C127" s="3"/>
      <c r="D127" s="3"/>
      <c r="E127" s="4"/>
      <c r="F127" s="4"/>
      <c r="G127" s="4"/>
      <c r="H127" s="4"/>
      <c r="I127" s="3"/>
      <c r="J127" s="5"/>
      <c r="K127" s="4"/>
      <c r="L127" s="5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x14ac:dyDescent="0.45">
      <c r="A128" s="2"/>
      <c r="B128" s="3"/>
      <c r="C128" s="3"/>
      <c r="D128" s="3"/>
      <c r="E128" s="4"/>
      <c r="F128" s="4"/>
      <c r="G128" s="4"/>
      <c r="H128" s="4"/>
      <c r="I128" s="3"/>
      <c r="J128" s="5"/>
      <c r="K128" s="4"/>
      <c r="L128" s="5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x14ac:dyDescent="0.45">
      <c r="A129" s="2"/>
      <c r="B129" s="3"/>
      <c r="C129" s="3"/>
      <c r="D129" s="3"/>
      <c r="E129" s="4"/>
      <c r="F129" s="4"/>
      <c r="G129" s="4"/>
      <c r="H129" s="4"/>
      <c r="I129" s="3"/>
      <c r="J129" s="5"/>
      <c r="K129" s="4"/>
      <c r="L129" s="5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x14ac:dyDescent="0.45">
      <c r="A130" s="2"/>
      <c r="B130" s="3"/>
      <c r="C130" s="3"/>
      <c r="D130" s="3"/>
      <c r="E130" s="4"/>
      <c r="F130" s="4"/>
      <c r="G130" s="4"/>
      <c r="H130" s="4"/>
      <c r="I130" s="3"/>
      <c r="J130" s="5"/>
      <c r="K130" s="4"/>
      <c r="L130" s="5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x14ac:dyDescent="0.45">
      <c r="A131" s="2"/>
      <c r="B131" s="3"/>
      <c r="C131" s="3"/>
      <c r="D131" s="3"/>
      <c r="E131" s="4"/>
      <c r="F131" s="4"/>
      <c r="G131" s="4"/>
      <c r="H131" s="4"/>
      <c r="I131" s="3"/>
      <c r="J131" s="5"/>
      <c r="K131" s="4"/>
      <c r="L131" s="5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x14ac:dyDescent="0.45">
      <c r="A132" s="2"/>
      <c r="B132" s="3"/>
      <c r="C132" s="3"/>
      <c r="D132" s="3"/>
      <c r="E132" s="4"/>
      <c r="F132" s="4"/>
      <c r="G132" s="4"/>
      <c r="H132" s="4"/>
      <c r="I132" s="3"/>
      <c r="J132" s="5"/>
      <c r="K132" s="4"/>
      <c r="L132" s="5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x14ac:dyDescent="0.45">
      <c r="A133" s="2"/>
      <c r="B133" s="3"/>
      <c r="C133" s="3"/>
      <c r="D133" s="3"/>
      <c r="E133" s="4"/>
      <c r="F133" s="4"/>
      <c r="G133" s="4"/>
      <c r="H133" s="4"/>
      <c r="I133" s="3"/>
      <c r="J133" s="5"/>
      <c r="K133" s="4"/>
      <c r="L133" s="5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x14ac:dyDescent="0.45">
      <c r="A134" s="2"/>
      <c r="B134" s="3"/>
      <c r="C134" s="3"/>
      <c r="D134" s="3"/>
      <c r="E134" s="4"/>
      <c r="F134" s="4"/>
      <c r="G134" s="4"/>
      <c r="H134" s="4"/>
      <c r="I134" s="3"/>
      <c r="J134" s="5"/>
      <c r="K134" s="4"/>
      <c r="L134" s="5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x14ac:dyDescent="0.45">
      <c r="A135" s="2"/>
      <c r="B135" s="3"/>
      <c r="C135" s="3"/>
      <c r="D135" s="3"/>
      <c r="E135" s="4"/>
      <c r="F135" s="4"/>
      <c r="G135" s="4"/>
      <c r="H135" s="4"/>
      <c r="I135" s="3"/>
      <c r="J135" s="5"/>
      <c r="K135" s="4"/>
      <c r="L135" s="5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x14ac:dyDescent="0.45">
      <c r="A136" s="2"/>
      <c r="B136" s="3"/>
      <c r="C136" s="3"/>
      <c r="D136" s="3"/>
      <c r="E136" s="4"/>
      <c r="F136" s="4"/>
      <c r="G136" s="4"/>
      <c r="H136" s="4"/>
      <c r="I136" s="3"/>
      <c r="J136" s="5"/>
      <c r="K136" s="4"/>
      <c r="L136" s="5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x14ac:dyDescent="0.45">
      <c r="A137" s="2"/>
      <c r="B137" s="3"/>
      <c r="C137" s="3"/>
      <c r="D137" s="3"/>
      <c r="E137" s="4"/>
      <c r="F137" s="4"/>
      <c r="G137" s="4"/>
      <c r="H137" s="4"/>
      <c r="I137" s="3"/>
      <c r="J137" s="5"/>
      <c r="K137" s="4"/>
      <c r="L137" s="5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x14ac:dyDescent="0.45">
      <c r="A138" s="2"/>
      <c r="B138" s="3"/>
      <c r="C138" s="3"/>
      <c r="D138" s="3"/>
      <c r="E138" s="4"/>
      <c r="F138" s="4"/>
      <c r="G138" s="4"/>
      <c r="H138" s="4"/>
      <c r="I138" s="3"/>
      <c r="J138" s="5"/>
      <c r="K138" s="4"/>
      <c r="L138" s="5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x14ac:dyDescent="0.45">
      <c r="A139" s="2"/>
      <c r="B139" s="3"/>
      <c r="C139" s="3"/>
      <c r="D139" s="3"/>
      <c r="E139" s="4"/>
      <c r="F139" s="4"/>
      <c r="G139" s="4"/>
      <c r="H139" s="4"/>
      <c r="I139" s="3"/>
      <c r="J139" s="5"/>
      <c r="K139" s="4"/>
      <c r="L139" s="5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x14ac:dyDescent="0.45">
      <c r="A140" s="2"/>
      <c r="B140" s="3"/>
      <c r="C140" s="3"/>
      <c r="D140" s="3"/>
      <c r="E140" s="4"/>
      <c r="F140" s="4"/>
      <c r="G140" s="4"/>
      <c r="H140" s="4"/>
      <c r="I140" s="3"/>
      <c r="J140" s="5"/>
      <c r="K140" s="4"/>
      <c r="L140" s="5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x14ac:dyDescent="0.45">
      <c r="A141" s="2"/>
      <c r="B141" s="3"/>
      <c r="C141" s="3"/>
      <c r="D141" s="3"/>
      <c r="E141" s="4"/>
      <c r="F141" s="4"/>
      <c r="G141" s="4"/>
      <c r="H141" s="4"/>
      <c r="I141" s="3"/>
      <c r="J141" s="5"/>
      <c r="K141" s="4"/>
      <c r="L141" s="5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x14ac:dyDescent="0.45">
      <c r="A142" s="2"/>
      <c r="B142" s="3"/>
      <c r="C142" s="3"/>
      <c r="D142" s="3"/>
      <c r="E142" s="4"/>
      <c r="F142" s="4"/>
      <c r="G142" s="4"/>
      <c r="H142" s="4"/>
      <c r="I142" s="3"/>
      <c r="J142" s="5"/>
      <c r="K142" s="4"/>
      <c r="L142" s="5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x14ac:dyDescent="0.45">
      <c r="A143" s="2"/>
      <c r="B143" s="3"/>
      <c r="C143" s="3"/>
      <c r="D143" s="3"/>
      <c r="E143" s="4"/>
      <c r="F143" s="4"/>
      <c r="G143" s="4"/>
      <c r="H143" s="4"/>
      <c r="I143" s="3"/>
      <c r="J143" s="5"/>
      <c r="K143" s="4"/>
      <c r="L143" s="5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x14ac:dyDescent="0.45">
      <c r="A144" s="2"/>
      <c r="B144" s="3"/>
      <c r="C144" s="3"/>
      <c r="D144" s="3"/>
      <c r="E144" s="4"/>
      <c r="F144" s="4"/>
      <c r="G144" s="4"/>
      <c r="H144" s="4"/>
      <c r="I144" s="3"/>
      <c r="J144" s="5"/>
      <c r="K144" s="4"/>
      <c r="L144" s="5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x14ac:dyDescent="0.45">
      <c r="A145" s="2"/>
      <c r="B145" s="3"/>
      <c r="C145" s="3"/>
      <c r="D145" s="3"/>
      <c r="E145" s="4"/>
      <c r="F145" s="4"/>
      <c r="G145" s="4"/>
      <c r="H145" s="4"/>
      <c r="I145" s="3"/>
      <c r="J145" s="5"/>
      <c r="K145" s="4"/>
      <c r="L145" s="5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x14ac:dyDescent="0.45">
      <c r="A146" s="2"/>
      <c r="B146" s="3"/>
      <c r="C146" s="3"/>
      <c r="D146" s="3"/>
      <c r="E146" s="4"/>
      <c r="F146" s="4"/>
      <c r="G146" s="4"/>
      <c r="H146" s="4"/>
      <c r="I146" s="3"/>
      <c r="J146" s="5"/>
      <c r="K146" s="4"/>
      <c r="L146" s="5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x14ac:dyDescent="0.45">
      <c r="A147" s="2"/>
      <c r="B147" s="3"/>
      <c r="C147" s="3"/>
      <c r="D147" s="3"/>
      <c r="E147" s="4"/>
      <c r="F147" s="4"/>
      <c r="G147" s="4"/>
      <c r="H147" s="4"/>
      <c r="I147" s="3"/>
      <c r="J147" s="5"/>
      <c r="K147" s="4"/>
      <c r="L147" s="5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x14ac:dyDescent="0.45">
      <c r="A148" s="2"/>
      <c r="B148" s="3"/>
      <c r="C148" s="3"/>
      <c r="D148" s="3"/>
      <c r="E148" s="4"/>
      <c r="F148" s="4"/>
      <c r="G148" s="4"/>
      <c r="H148" s="4"/>
      <c r="I148" s="3"/>
      <c r="J148" s="5"/>
      <c r="K148" s="4"/>
      <c r="L148" s="5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x14ac:dyDescent="0.45">
      <c r="A149" s="2"/>
      <c r="B149" s="3"/>
      <c r="C149" s="3"/>
      <c r="D149" s="3"/>
      <c r="E149" s="4"/>
      <c r="F149" s="4"/>
      <c r="G149" s="4"/>
      <c r="H149" s="4"/>
      <c r="I149" s="3"/>
      <c r="J149" s="5"/>
      <c r="K149" s="4"/>
      <c r="L149" s="5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x14ac:dyDescent="0.45">
      <c r="A150" s="2"/>
      <c r="B150" s="3"/>
      <c r="C150" s="3"/>
      <c r="D150" s="3"/>
      <c r="E150" s="4"/>
      <c r="F150" s="4"/>
      <c r="G150" s="4"/>
      <c r="H150" s="4"/>
      <c r="I150" s="3"/>
      <c r="J150" s="5"/>
      <c r="K150" s="4"/>
      <c r="L150" s="5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x14ac:dyDescent="0.45">
      <c r="A151" s="2"/>
      <c r="B151" s="3"/>
      <c r="C151" s="3"/>
      <c r="D151" s="3"/>
      <c r="E151" s="4"/>
      <c r="F151" s="4"/>
      <c r="G151" s="4"/>
      <c r="H151" s="4"/>
      <c r="I151" s="3"/>
      <c r="J151" s="5"/>
      <c r="K151" s="4"/>
      <c r="L151" s="5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x14ac:dyDescent="0.45">
      <c r="A152" s="2"/>
      <c r="B152" s="3"/>
      <c r="C152" s="3"/>
      <c r="D152" s="3"/>
      <c r="E152" s="4"/>
      <c r="F152" s="4"/>
      <c r="G152" s="4"/>
      <c r="H152" s="4"/>
      <c r="I152" s="3"/>
      <c r="J152" s="5"/>
      <c r="K152" s="4"/>
      <c r="L152" s="5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x14ac:dyDescent="0.45">
      <c r="A153" s="2"/>
      <c r="B153" s="3"/>
      <c r="C153" s="3"/>
      <c r="D153" s="3"/>
      <c r="E153" s="4"/>
      <c r="F153" s="4"/>
      <c r="G153" s="4"/>
      <c r="H153" s="4"/>
      <c r="I153" s="3"/>
      <c r="J153" s="5"/>
      <c r="K153" s="4"/>
      <c r="L153" s="5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x14ac:dyDescent="0.45">
      <c r="A154" s="2"/>
      <c r="B154" s="3"/>
      <c r="C154" s="3"/>
      <c r="D154" s="3"/>
      <c r="E154" s="4"/>
      <c r="F154" s="4"/>
      <c r="G154" s="4"/>
      <c r="H154" s="4"/>
      <c r="I154" s="3"/>
      <c r="J154" s="5"/>
      <c r="K154" s="4"/>
      <c r="L154" s="5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x14ac:dyDescent="0.45">
      <c r="A155" s="2"/>
      <c r="B155" s="3"/>
      <c r="C155" s="3"/>
      <c r="D155" s="3"/>
      <c r="E155" s="4"/>
      <c r="F155" s="4"/>
      <c r="G155" s="4"/>
      <c r="H155" s="4"/>
      <c r="I155" s="3"/>
      <c r="J155" s="5"/>
      <c r="K155" s="4"/>
      <c r="L155" s="5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x14ac:dyDescent="0.45">
      <c r="A156" s="2"/>
      <c r="B156" s="3"/>
      <c r="C156" s="3"/>
      <c r="D156" s="3"/>
      <c r="E156" s="4"/>
      <c r="F156" s="4"/>
      <c r="G156" s="4"/>
      <c r="H156" s="4"/>
      <c r="I156" s="3"/>
      <c r="J156" s="5"/>
      <c r="K156" s="4"/>
      <c r="L156" s="5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x14ac:dyDescent="0.45">
      <c r="A157" s="2"/>
      <c r="B157" s="3"/>
      <c r="C157" s="3"/>
      <c r="D157" s="3"/>
      <c r="E157" s="4"/>
      <c r="F157" s="4"/>
      <c r="G157" s="4"/>
      <c r="H157" s="4"/>
      <c r="I157" s="3"/>
      <c r="J157" s="5"/>
      <c r="K157" s="4"/>
      <c r="L157" s="5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x14ac:dyDescent="0.45">
      <c r="A158" s="2"/>
      <c r="B158" s="3"/>
      <c r="C158" s="3"/>
      <c r="D158" s="3"/>
      <c r="E158" s="4"/>
      <c r="F158" s="4"/>
      <c r="G158" s="4"/>
      <c r="H158" s="4"/>
      <c r="I158" s="3"/>
      <c r="J158" s="5"/>
      <c r="K158" s="4"/>
      <c r="L158" s="5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x14ac:dyDescent="0.45">
      <c r="A159" s="2"/>
      <c r="B159" s="3"/>
      <c r="C159" s="3"/>
      <c r="D159" s="3"/>
      <c r="E159" s="4"/>
      <c r="F159" s="4"/>
      <c r="G159" s="4"/>
      <c r="H159" s="4"/>
      <c r="I159" s="3"/>
      <c r="J159" s="5"/>
      <c r="K159" s="4"/>
      <c r="L159" s="5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x14ac:dyDescent="0.45">
      <c r="A160" s="2"/>
      <c r="B160" s="3"/>
      <c r="C160" s="3"/>
      <c r="D160" s="3"/>
      <c r="E160" s="4"/>
      <c r="F160" s="4"/>
      <c r="G160" s="4"/>
      <c r="H160" s="4"/>
      <c r="I160" s="3"/>
      <c r="J160" s="5"/>
      <c r="K160" s="4"/>
      <c r="L160" s="5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x14ac:dyDescent="0.45">
      <c r="A161" s="2"/>
      <c r="B161" s="3"/>
      <c r="C161" s="3"/>
      <c r="D161" s="3"/>
      <c r="E161" s="4"/>
      <c r="F161" s="4"/>
      <c r="G161" s="4"/>
      <c r="H161" s="4"/>
      <c r="I161" s="3"/>
      <c r="J161" s="5"/>
      <c r="K161" s="4"/>
      <c r="L161" s="5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x14ac:dyDescent="0.45">
      <c r="A162" s="2"/>
      <c r="B162" s="3"/>
      <c r="C162" s="3"/>
      <c r="D162" s="3"/>
      <c r="E162" s="4"/>
      <c r="F162" s="4"/>
      <c r="G162" s="4"/>
      <c r="H162" s="4"/>
      <c r="I162" s="3"/>
      <c r="J162" s="5"/>
      <c r="K162" s="4"/>
      <c r="L162" s="5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x14ac:dyDescent="0.45">
      <c r="A163" s="2"/>
      <c r="B163" s="3"/>
      <c r="C163" s="3"/>
      <c r="D163" s="3"/>
      <c r="E163" s="4"/>
      <c r="F163" s="4"/>
      <c r="G163" s="4"/>
      <c r="H163" s="4"/>
      <c r="I163" s="3"/>
      <c r="J163" s="5"/>
      <c r="K163" s="4"/>
      <c r="L163" s="5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x14ac:dyDescent="0.45">
      <c r="A164" s="2"/>
      <c r="B164" s="3"/>
      <c r="C164" s="3"/>
      <c r="D164" s="3"/>
      <c r="E164" s="4"/>
      <c r="F164" s="4"/>
      <c r="G164" s="4"/>
      <c r="H164" s="4"/>
      <c r="I164" s="3"/>
      <c r="J164" s="5"/>
      <c r="K164" s="4"/>
      <c r="L164" s="5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x14ac:dyDescent="0.45">
      <c r="A165" s="2"/>
      <c r="B165" s="3"/>
      <c r="C165" s="3"/>
      <c r="D165" s="3"/>
      <c r="E165" s="4"/>
      <c r="F165" s="4"/>
      <c r="G165" s="4"/>
      <c r="H165" s="4"/>
      <c r="I165" s="3"/>
      <c r="J165" s="5"/>
      <c r="K165" s="4"/>
      <c r="L165" s="5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x14ac:dyDescent="0.45">
      <c r="A166" s="2"/>
      <c r="B166" s="3"/>
      <c r="C166" s="3"/>
      <c r="D166" s="3"/>
      <c r="E166" s="4"/>
      <c r="F166" s="4"/>
      <c r="G166" s="4"/>
      <c r="H166" s="4"/>
      <c r="I166" s="3"/>
      <c r="J166" s="5"/>
      <c r="K166" s="4"/>
      <c r="L166" s="5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x14ac:dyDescent="0.45">
      <c r="A167" s="2"/>
      <c r="B167" s="3"/>
      <c r="C167" s="3"/>
      <c r="D167" s="3"/>
      <c r="E167" s="4"/>
      <c r="F167" s="4"/>
      <c r="G167" s="4"/>
      <c r="H167" s="4"/>
      <c r="I167" s="3"/>
      <c r="J167" s="5"/>
      <c r="K167" s="4"/>
      <c r="L167" s="5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x14ac:dyDescent="0.45">
      <c r="A168" s="2"/>
      <c r="B168" s="3"/>
      <c r="C168" s="3"/>
      <c r="D168" s="3"/>
      <c r="E168" s="4"/>
      <c r="F168" s="4"/>
      <c r="G168" s="4"/>
      <c r="H168" s="4"/>
      <c r="I168" s="3"/>
      <c r="J168" s="5"/>
      <c r="K168" s="4"/>
      <c r="L168" s="5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x14ac:dyDescent="0.45">
      <c r="A169" s="2"/>
      <c r="B169" s="3"/>
      <c r="C169" s="3"/>
      <c r="D169" s="3"/>
      <c r="E169" s="4"/>
      <c r="F169" s="4"/>
      <c r="G169" s="4"/>
      <c r="H169" s="4"/>
      <c r="I169" s="3"/>
      <c r="J169" s="5"/>
      <c r="K169" s="4"/>
      <c r="L169" s="5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x14ac:dyDescent="0.45">
      <c r="A170" s="2"/>
      <c r="B170" s="3"/>
      <c r="C170" s="3"/>
      <c r="D170" s="3"/>
      <c r="E170" s="4"/>
      <c r="F170" s="4"/>
      <c r="G170" s="4"/>
      <c r="H170" s="4"/>
      <c r="I170" s="3"/>
      <c r="J170" s="5"/>
      <c r="K170" s="4"/>
      <c r="L170" s="5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x14ac:dyDescent="0.45">
      <c r="A171" s="2"/>
      <c r="B171" s="3"/>
      <c r="C171" s="3"/>
      <c r="D171" s="3"/>
      <c r="E171" s="4"/>
      <c r="F171" s="4"/>
      <c r="G171" s="4"/>
      <c r="H171" s="4"/>
      <c r="I171" s="3"/>
      <c r="J171" s="5"/>
      <c r="K171" s="4"/>
      <c r="L171" s="5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x14ac:dyDescent="0.45">
      <c r="A172" s="2"/>
      <c r="B172" s="3"/>
      <c r="C172" s="3"/>
      <c r="D172" s="3"/>
      <c r="E172" s="4"/>
      <c r="F172" s="4"/>
      <c r="G172" s="4"/>
      <c r="H172" s="4"/>
      <c r="I172" s="3"/>
      <c r="J172" s="5"/>
      <c r="K172" s="4"/>
      <c r="L172" s="5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x14ac:dyDescent="0.45">
      <c r="A173" s="2"/>
      <c r="B173" s="3"/>
      <c r="C173" s="3"/>
      <c r="D173" s="3"/>
      <c r="E173" s="4"/>
      <c r="F173" s="4"/>
      <c r="G173" s="4"/>
      <c r="H173" s="4"/>
      <c r="I173" s="3"/>
      <c r="J173" s="5"/>
      <c r="K173" s="4"/>
      <c r="L173" s="5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x14ac:dyDescent="0.45">
      <c r="A174" s="2"/>
      <c r="B174" s="3"/>
      <c r="C174" s="3"/>
      <c r="D174" s="3"/>
      <c r="E174" s="4"/>
      <c r="F174" s="4"/>
      <c r="G174" s="4"/>
      <c r="H174" s="4"/>
      <c r="I174" s="3"/>
      <c r="J174" s="5"/>
      <c r="K174" s="4"/>
      <c r="L174" s="5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x14ac:dyDescent="0.45">
      <c r="A175" s="2"/>
      <c r="B175" s="3"/>
      <c r="C175" s="3"/>
      <c r="D175" s="3"/>
      <c r="E175" s="4"/>
      <c r="F175" s="4"/>
      <c r="G175" s="4"/>
      <c r="H175" s="4"/>
      <c r="I175" s="3"/>
      <c r="J175" s="5"/>
      <c r="K175" s="4"/>
      <c r="L175" s="5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x14ac:dyDescent="0.45">
      <c r="A176" s="2"/>
      <c r="B176" s="3"/>
      <c r="C176" s="3"/>
      <c r="D176" s="3"/>
      <c r="E176" s="4"/>
      <c r="F176" s="4"/>
      <c r="G176" s="4"/>
      <c r="H176" s="4"/>
      <c r="I176" s="3"/>
      <c r="J176" s="5"/>
      <c r="K176" s="4"/>
      <c r="L176" s="5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x14ac:dyDescent="0.45">
      <c r="A177" s="2"/>
      <c r="B177" s="3"/>
      <c r="C177" s="3"/>
      <c r="D177" s="3"/>
      <c r="E177" s="4"/>
      <c r="F177" s="4"/>
      <c r="G177" s="4"/>
      <c r="H177" s="4"/>
      <c r="I177" s="3"/>
      <c r="J177" s="5"/>
      <c r="K177" s="4"/>
      <c r="L177" s="5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x14ac:dyDescent="0.45">
      <c r="A178" s="2"/>
      <c r="B178" s="3"/>
      <c r="C178" s="3"/>
      <c r="D178" s="3"/>
      <c r="E178" s="4"/>
      <c r="F178" s="4"/>
      <c r="G178" s="4"/>
      <c r="H178" s="4"/>
      <c r="I178" s="3"/>
      <c r="J178" s="5"/>
      <c r="K178" s="4"/>
      <c r="L178" s="5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x14ac:dyDescent="0.45">
      <c r="A179" s="2"/>
      <c r="B179" s="3"/>
      <c r="C179" s="3"/>
      <c r="D179" s="3"/>
      <c r="E179" s="4"/>
      <c r="F179" s="4"/>
      <c r="G179" s="4"/>
      <c r="H179" s="4"/>
      <c r="I179" s="3"/>
      <c r="J179" s="5"/>
      <c r="K179" s="4"/>
      <c r="L179" s="5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x14ac:dyDescent="0.45">
      <c r="A180" s="2"/>
      <c r="B180" s="3"/>
      <c r="C180" s="3"/>
      <c r="D180" s="3"/>
      <c r="E180" s="4"/>
      <c r="F180" s="4"/>
      <c r="G180" s="4"/>
      <c r="H180" s="4"/>
      <c r="I180" s="3"/>
      <c r="J180" s="5"/>
      <c r="K180" s="4"/>
      <c r="L180" s="5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x14ac:dyDescent="0.45">
      <c r="A181" s="2"/>
      <c r="B181" s="3"/>
      <c r="C181" s="3"/>
      <c r="D181" s="3"/>
      <c r="E181" s="4"/>
      <c r="F181" s="4"/>
      <c r="G181" s="4"/>
      <c r="H181" s="4"/>
      <c r="I181" s="3"/>
      <c r="J181" s="5"/>
      <c r="K181" s="4"/>
      <c r="L181" s="5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x14ac:dyDescent="0.45">
      <c r="A182" s="2"/>
      <c r="B182" s="3"/>
      <c r="C182" s="3"/>
      <c r="D182" s="3"/>
      <c r="E182" s="4"/>
      <c r="F182" s="4"/>
      <c r="G182" s="4"/>
      <c r="H182" s="4"/>
      <c r="I182" s="3"/>
      <c r="J182" s="5"/>
      <c r="K182" s="4"/>
      <c r="L182" s="5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x14ac:dyDescent="0.45">
      <c r="A183" s="2"/>
      <c r="B183" s="3"/>
      <c r="C183" s="3"/>
      <c r="D183" s="3"/>
      <c r="E183" s="4"/>
      <c r="F183" s="4"/>
      <c r="G183" s="4"/>
      <c r="H183" s="4"/>
      <c r="I183" s="3"/>
      <c r="J183" s="5"/>
      <c r="K183" s="4"/>
      <c r="L183" s="5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x14ac:dyDescent="0.45">
      <c r="A184" s="2"/>
      <c r="B184" s="3"/>
      <c r="C184" s="3"/>
      <c r="D184" s="3"/>
      <c r="E184" s="4"/>
      <c r="F184" s="4"/>
      <c r="G184" s="4"/>
      <c r="H184" s="4"/>
      <c r="I184" s="3"/>
      <c r="J184" s="5"/>
      <c r="K184" s="4"/>
      <c r="L184" s="5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x14ac:dyDescent="0.45">
      <c r="A185" s="2"/>
      <c r="B185" s="3"/>
      <c r="C185" s="3"/>
      <c r="D185" s="3"/>
      <c r="E185" s="4"/>
      <c r="F185" s="4"/>
      <c r="G185" s="4"/>
      <c r="H185" s="4"/>
      <c r="I185" s="3"/>
      <c r="J185" s="5"/>
      <c r="K185" s="4"/>
      <c r="L185" s="5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x14ac:dyDescent="0.45">
      <c r="A186" s="2"/>
      <c r="B186" s="3"/>
      <c r="C186" s="3"/>
      <c r="D186" s="3"/>
      <c r="E186" s="4"/>
      <c r="F186" s="4"/>
      <c r="G186" s="4"/>
      <c r="H186" s="4"/>
      <c r="I186" s="3"/>
      <c r="J186" s="5"/>
      <c r="K186" s="4"/>
      <c r="L186" s="5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x14ac:dyDescent="0.45">
      <c r="A187" s="2"/>
      <c r="B187" s="3"/>
      <c r="C187" s="3"/>
      <c r="D187" s="3"/>
      <c r="E187" s="4"/>
      <c r="F187" s="4"/>
      <c r="G187" s="4"/>
      <c r="H187" s="4"/>
      <c r="I187" s="3"/>
      <c r="J187" s="5"/>
      <c r="K187" s="4"/>
      <c r="L187" s="5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x14ac:dyDescent="0.45">
      <c r="A188" s="2"/>
      <c r="B188" s="3"/>
      <c r="C188" s="3"/>
      <c r="D188" s="3"/>
      <c r="E188" s="4"/>
      <c r="F188" s="4"/>
      <c r="G188" s="4"/>
      <c r="H188" s="4"/>
      <c r="I188" s="3"/>
      <c r="J188" s="5"/>
      <c r="K188" s="4"/>
      <c r="L188" s="5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x14ac:dyDescent="0.45">
      <c r="A189" s="2"/>
      <c r="B189" s="3"/>
      <c r="C189" s="3"/>
      <c r="D189" s="3"/>
      <c r="E189" s="4"/>
      <c r="F189" s="4"/>
      <c r="G189" s="4"/>
      <c r="H189" s="4"/>
      <c r="I189" s="3"/>
      <c r="J189" s="5"/>
      <c r="K189" s="4"/>
      <c r="L189" s="5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x14ac:dyDescent="0.45">
      <c r="A190" s="2"/>
      <c r="B190" s="3"/>
      <c r="C190" s="3"/>
      <c r="D190" s="3"/>
      <c r="E190" s="4"/>
      <c r="F190" s="4"/>
      <c r="G190" s="4"/>
      <c r="H190" s="4"/>
      <c r="I190" s="3"/>
      <c r="J190" s="5"/>
      <c r="K190" s="4"/>
      <c r="L190" s="5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x14ac:dyDescent="0.45">
      <c r="A191" s="2"/>
      <c r="B191" s="3"/>
      <c r="C191" s="3"/>
      <c r="D191" s="3"/>
      <c r="E191" s="4"/>
      <c r="F191" s="4"/>
      <c r="G191" s="4"/>
      <c r="H191" s="4"/>
      <c r="I191" s="3"/>
      <c r="J191" s="5"/>
      <c r="K191" s="4"/>
      <c r="L191" s="5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x14ac:dyDescent="0.45">
      <c r="A192" s="2"/>
      <c r="B192" s="3"/>
      <c r="C192" s="3"/>
      <c r="D192" s="3"/>
      <c r="E192" s="4"/>
      <c r="F192" s="4"/>
      <c r="G192" s="4"/>
      <c r="H192" s="4"/>
      <c r="I192" s="3"/>
      <c r="J192" s="5"/>
      <c r="K192" s="4"/>
      <c r="L192" s="5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x14ac:dyDescent="0.45">
      <c r="A193" s="2"/>
      <c r="B193" s="3"/>
      <c r="C193" s="3"/>
      <c r="D193" s="3"/>
      <c r="E193" s="4"/>
      <c r="F193" s="4"/>
      <c r="G193" s="4"/>
      <c r="H193" s="4"/>
      <c r="I193" s="3"/>
      <c r="J193" s="5"/>
      <c r="K193" s="4"/>
      <c r="L193" s="5"/>
      <c r="M193" s="4"/>
      <c r="N193" s="4"/>
      <c r="O193" s="4"/>
      <c r="P193" s="4"/>
      <c r="Q193" s="4"/>
      <c r="R193" s="4"/>
      <c r="S193" s="4"/>
      <c r="T193" s="4"/>
      <c r="U193" s="4"/>
      <c r="V193" s="4"/>
    </row>
  </sheetData>
  <phoneticPr fontId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B7AF2-926F-4505-A01B-C6D059FD6675}">
  <dimension ref="A1:U147"/>
  <sheetViews>
    <sheetView workbookViewId="0">
      <selection activeCell="D22" sqref="D22"/>
    </sheetView>
  </sheetViews>
  <sheetFormatPr defaultRowHeight="18" x14ac:dyDescent="0.45"/>
  <cols>
    <col min="1" max="20" width="15" style="24" customWidth="1"/>
  </cols>
  <sheetData>
    <row r="1" spans="1:21" x14ac:dyDescent="0.45">
      <c r="A1" s="1" t="s">
        <v>64</v>
      </c>
      <c r="B1" s="1" t="s">
        <v>65</v>
      </c>
      <c r="C1" s="1" t="s">
        <v>66</v>
      </c>
      <c r="D1" s="1" t="s">
        <v>67</v>
      </c>
      <c r="E1" s="1" t="s">
        <v>68</v>
      </c>
      <c r="F1" s="1" t="s">
        <v>70</v>
      </c>
      <c r="G1" s="1" t="s">
        <v>71</v>
      </c>
      <c r="H1" s="1" t="s">
        <v>72</v>
      </c>
      <c r="I1" s="1" t="s">
        <v>73</v>
      </c>
      <c r="J1" s="1" t="s">
        <v>130</v>
      </c>
      <c r="K1" s="1" t="s">
        <v>113</v>
      </c>
      <c r="L1" s="1" t="s">
        <v>111</v>
      </c>
      <c r="M1" s="1" t="s">
        <v>69</v>
      </c>
      <c r="N1" s="1" t="s">
        <v>112</v>
      </c>
      <c r="O1" s="1" t="s">
        <v>116</v>
      </c>
      <c r="P1" s="1" t="s">
        <v>129</v>
      </c>
      <c r="Q1" s="1" t="s">
        <v>128</v>
      </c>
      <c r="R1" s="1" t="s">
        <v>127</v>
      </c>
      <c r="S1" s="1" t="s">
        <v>126</v>
      </c>
      <c r="T1" s="1" t="s">
        <v>139</v>
      </c>
      <c r="U1" s="10" t="s">
        <v>78</v>
      </c>
    </row>
    <row r="2" spans="1:21" x14ac:dyDescent="0.45">
      <c r="A2" s="8"/>
      <c r="B2" s="5"/>
      <c r="C2" s="5"/>
      <c r="D2" s="5"/>
      <c r="E2" s="4"/>
      <c r="F2" s="5"/>
      <c r="G2" s="4"/>
      <c r="H2" s="4"/>
      <c r="I2" s="5"/>
      <c r="J2" s="5"/>
      <c r="K2" s="4"/>
      <c r="L2" s="5"/>
      <c r="M2" s="9"/>
      <c r="N2" s="5"/>
      <c r="O2" s="4"/>
      <c r="P2" s="5"/>
      <c r="Q2" s="5"/>
      <c r="R2" s="5"/>
      <c r="S2" s="5"/>
      <c r="T2" s="5"/>
    </row>
    <row r="3" spans="1:21" x14ac:dyDescent="0.45">
      <c r="A3" s="8"/>
      <c r="B3" s="5"/>
      <c r="C3" s="5"/>
      <c r="D3" s="5"/>
      <c r="E3" s="4"/>
      <c r="F3" s="5"/>
      <c r="G3" s="4"/>
      <c r="H3" s="4"/>
      <c r="I3" s="5"/>
      <c r="J3" s="5"/>
      <c r="K3" s="4"/>
      <c r="L3" s="5"/>
      <c r="M3" s="9"/>
      <c r="N3" s="5"/>
      <c r="O3" s="4"/>
      <c r="P3" s="5"/>
      <c r="Q3" s="5"/>
      <c r="R3" s="5"/>
      <c r="S3" s="5"/>
      <c r="T3" s="5"/>
    </row>
    <row r="4" spans="1:21" x14ac:dyDescent="0.45">
      <c r="A4" s="8"/>
      <c r="B4" s="5"/>
      <c r="C4" s="5"/>
      <c r="D4" s="5"/>
      <c r="E4" s="4"/>
      <c r="F4" s="5"/>
      <c r="G4" s="4"/>
      <c r="H4" s="4"/>
      <c r="I4" s="5"/>
      <c r="J4" s="5"/>
      <c r="K4" s="4"/>
      <c r="L4" s="5"/>
      <c r="M4" s="9"/>
      <c r="N4" s="5"/>
      <c r="O4" s="4"/>
      <c r="P4" s="5"/>
      <c r="Q4" s="5"/>
      <c r="R4" s="5"/>
      <c r="S4" s="5"/>
      <c r="T4" s="5"/>
    </row>
    <row r="5" spans="1:21" x14ac:dyDescent="0.45">
      <c r="A5" s="8"/>
      <c r="B5" s="5"/>
      <c r="C5" s="5"/>
      <c r="D5" s="5"/>
      <c r="E5" s="4"/>
      <c r="F5" s="5"/>
      <c r="G5" s="4"/>
      <c r="H5" s="4"/>
      <c r="I5" s="5"/>
      <c r="J5" s="5"/>
      <c r="K5" s="4"/>
      <c r="L5" s="5"/>
      <c r="M5" s="9"/>
      <c r="N5" s="5"/>
      <c r="O5" s="4"/>
      <c r="P5" s="5"/>
      <c r="Q5" s="5"/>
      <c r="R5" s="5"/>
      <c r="S5" s="5"/>
      <c r="T5" s="5"/>
    </row>
    <row r="6" spans="1:21" x14ac:dyDescent="0.45">
      <c r="A6" s="8"/>
      <c r="B6" s="5"/>
      <c r="C6" s="5"/>
      <c r="D6" s="5"/>
      <c r="E6" s="4"/>
      <c r="F6" s="5"/>
      <c r="G6" s="4"/>
      <c r="H6" s="4"/>
      <c r="I6" s="5"/>
      <c r="J6" s="5"/>
      <c r="K6" s="4"/>
      <c r="L6" s="5"/>
      <c r="M6" s="9"/>
      <c r="N6" s="5"/>
      <c r="O6" s="4"/>
      <c r="P6" s="5"/>
      <c r="Q6" s="5"/>
      <c r="R6" s="5"/>
      <c r="S6" s="5"/>
      <c r="T6" s="5"/>
    </row>
    <row r="7" spans="1:21" x14ac:dyDescent="0.45">
      <c r="A7" s="8"/>
      <c r="B7" s="5"/>
      <c r="C7" s="5"/>
      <c r="D7" s="5"/>
      <c r="E7" s="4"/>
      <c r="F7" s="5"/>
      <c r="G7" s="4"/>
      <c r="H7" s="4"/>
      <c r="I7" s="5"/>
      <c r="J7" s="5"/>
      <c r="K7" s="4"/>
      <c r="L7" s="5"/>
      <c r="M7" s="9"/>
      <c r="N7" s="5"/>
      <c r="O7" s="4"/>
      <c r="P7" s="5"/>
      <c r="Q7" s="5"/>
      <c r="R7" s="5"/>
      <c r="S7" s="5"/>
      <c r="T7" s="5"/>
    </row>
    <row r="8" spans="1:21" x14ac:dyDescent="0.45">
      <c r="A8" s="8"/>
      <c r="B8" s="5"/>
      <c r="C8" s="5"/>
      <c r="D8" s="5"/>
      <c r="E8" s="4"/>
      <c r="F8" s="5"/>
      <c r="G8" s="4"/>
      <c r="H8" s="4"/>
      <c r="I8" s="5"/>
      <c r="J8" s="5"/>
      <c r="K8" s="4"/>
      <c r="L8" s="5"/>
      <c r="M8" s="9"/>
      <c r="N8" s="5"/>
      <c r="O8" s="4"/>
      <c r="P8" s="5"/>
      <c r="Q8" s="5"/>
      <c r="R8" s="5"/>
      <c r="S8" s="5"/>
      <c r="T8" s="5"/>
    </row>
    <row r="9" spans="1:21" x14ac:dyDescent="0.45">
      <c r="A9" s="8"/>
      <c r="B9" s="5"/>
      <c r="C9" s="5"/>
      <c r="D9" s="5"/>
      <c r="E9" s="4"/>
      <c r="F9" s="5"/>
      <c r="G9" s="4"/>
      <c r="H9" s="4"/>
      <c r="I9" s="5"/>
      <c r="J9" s="5"/>
      <c r="K9" s="4"/>
      <c r="L9" s="5"/>
      <c r="M9" s="9"/>
      <c r="N9" s="5"/>
      <c r="O9" s="4"/>
      <c r="P9" s="5"/>
      <c r="Q9" s="5"/>
      <c r="R9" s="5"/>
      <c r="S9" s="5"/>
      <c r="T9" s="5"/>
    </row>
    <row r="10" spans="1:21" x14ac:dyDescent="0.45">
      <c r="A10" s="8"/>
      <c r="B10" s="5"/>
      <c r="C10" s="5"/>
      <c r="D10" s="5"/>
      <c r="E10" s="4"/>
      <c r="F10" s="5"/>
      <c r="G10" s="4"/>
      <c r="H10" s="4"/>
      <c r="I10" s="5"/>
      <c r="J10" s="5"/>
      <c r="K10" s="4"/>
      <c r="L10" s="5"/>
      <c r="M10" s="9"/>
      <c r="N10" s="5"/>
      <c r="O10" s="4"/>
      <c r="P10" s="5"/>
      <c r="Q10" s="5"/>
      <c r="R10" s="5"/>
      <c r="S10" s="5"/>
      <c r="T10" s="5"/>
    </row>
    <row r="11" spans="1:21" x14ac:dyDescent="0.45">
      <c r="A11" s="8"/>
      <c r="B11" s="5"/>
      <c r="C11" s="5"/>
      <c r="D11" s="5"/>
      <c r="E11" s="4"/>
      <c r="F11" s="5"/>
      <c r="G11" s="4"/>
      <c r="H11" s="4"/>
      <c r="I11" s="5"/>
      <c r="J11" s="5"/>
      <c r="K11" s="4"/>
      <c r="L11" s="5"/>
      <c r="M11" s="9"/>
      <c r="N11" s="5"/>
      <c r="O11" s="4"/>
      <c r="P11" s="5"/>
      <c r="Q11" s="5"/>
      <c r="R11" s="5"/>
      <c r="S11" s="5"/>
      <c r="T11" s="5"/>
    </row>
    <row r="12" spans="1:21" x14ac:dyDescent="0.45">
      <c r="A12" s="8"/>
      <c r="B12" s="5"/>
      <c r="C12" s="5"/>
      <c r="D12" s="5"/>
      <c r="E12" s="4"/>
      <c r="F12" s="5"/>
      <c r="G12" s="4"/>
      <c r="H12" s="4"/>
      <c r="I12" s="5"/>
      <c r="J12" s="5"/>
      <c r="K12" s="4"/>
      <c r="L12" s="5"/>
      <c r="M12" s="9"/>
      <c r="N12" s="5"/>
      <c r="O12" s="4"/>
      <c r="P12" s="5"/>
      <c r="Q12" s="5"/>
      <c r="R12" s="5"/>
      <c r="S12" s="5"/>
      <c r="T12" s="5"/>
    </row>
    <row r="13" spans="1:21" x14ac:dyDescent="0.45">
      <c r="A13" s="8"/>
      <c r="B13" s="5"/>
      <c r="C13" s="5"/>
      <c r="D13" s="5"/>
      <c r="E13" s="4"/>
      <c r="F13" s="5"/>
      <c r="G13" s="4"/>
      <c r="H13" s="4"/>
      <c r="I13" s="5"/>
      <c r="J13" s="5"/>
      <c r="K13" s="4"/>
      <c r="L13" s="5"/>
      <c r="M13" s="9"/>
      <c r="N13" s="5"/>
      <c r="O13" s="4"/>
      <c r="P13" s="5"/>
      <c r="Q13" s="5"/>
      <c r="R13" s="5"/>
      <c r="S13" s="5"/>
      <c r="T13" s="5"/>
    </row>
    <row r="14" spans="1:21" x14ac:dyDescent="0.45">
      <c r="A14" s="8"/>
      <c r="B14" s="5"/>
      <c r="C14" s="5"/>
      <c r="D14" s="5"/>
      <c r="E14" s="4"/>
      <c r="F14" s="5"/>
      <c r="G14" s="4"/>
      <c r="H14" s="4"/>
      <c r="I14" s="5"/>
      <c r="J14" s="5"/>
      <c r="K14" s="4"/>
      <c r="L14" s="5"/>
      <c r="M14" s="9"/>
      <c r="N14" s="5"/>
      <c r="O14" s="4"/>
      <c r="P14" s="5"/>
      <c r="Q14" s="5"/>
      <c r="R14" s="5"/>
      <c r="S14" s="5"/>
      <c r="T14" s="5"/>
    </row>
    <row r="15" spans="1:21" x14ac:dyDescent="0.45">
      <c r="A15" s="8"/>
      <c r="B15" s="5"/>
      <c r="C15" s="5"/>
      <c r="D15" s="5"/>
      <c r="E15" s="4"/>
      <c r="F15" s="5"/>
      <c r="G15" s="4"/>
      <c r="H15" s="4"/>
      <c r="I15" s="5"/>
      <c r="J15" s="5"/>
      <c r="K15" s="4"/>
      <c r="L15" s="5"/>
      <c r="M15" s="9"/>
      <c r="N15" s="5"/>
      <c r="O15" s="4"/>
      <c r="P15" s="5"/>
      <c r="Q15" s="5"/>
      <c r="R15" s="5"/>
      <c r="S15" s="5"/>
      <c r="T15" s="5"/>
    </row>
    <row r="16" spans="1:21" x14ac:dyDescent="0.45">
      <c r="A16" s="8"/>
      <c r="B16" s="5"/>
      <c r="C16" s="5"/>
      <c r="D16" s="5"/>
      <c r="E16" s="4"/>
      <c r="F16" s="5"/>
      <c r="G16" s="4"/>
      <c r="H16" s="4"/>
      <c r="I16" s="5"/>
      <c r="J16" s="5"/>
      <c r="K16" s="4"/>
      <c r="L16" s="5"/>
      <c r="M16" s="9"/>
      <c r="N16" s="5"/>
      <c r="O16" s="4"/>
      <c r="P16" s="5"/>
      <c r="Q16" s="5"/>
      <c r="R16" s="5"/>
      <c r="S16" s="5"/>
      <c r="T16" s="5"/>
    </row>
    <row r="17" spans="1:20" x14ac:dyDescent="0.45">
      <c r="A17" s="8"/>
      <c r="B17" s="5"/>
      <c r="C17" s="5"/>
      <c r="D17" s="5"/>
      <c r="E17" s="4"/>
      <c r="F17" s="5"/>
      <c r="G17" s="4"/>
      <c r="H17" s="4"/>
      <c r="I17" s="5"/>
      <c r="J17" s="5"/>
      <c r="K17" s="4"/>
      <c r="L17" s="5"/>
      <c r="M17" s="9"/>
      <c r="N17" s="5"/>
      <c r="O17" s="4"/>
      <c r="P17" s="5"/>
      <c r="Q17" s="5"/>
      <c r="R17" s="5"/>
      <c r="S17" s="5"/>
      <c r="T17" s="5"/>
    </row>
    <row r="18" spans="1:20" x14ac:dyDescent="0.45">
      <c r="A18" s="8"/>
      <c r="B18" s="5"/>
      <c r="C18" s="5"/>
      <c r="D18" s="5"/>
      <c r="E18" s="4"/>
      <c r="F18" s="5"/>
      <c r="G18" s="4"/>
      <c r="H18" s="4"/>
      <c r="I18" s="5"/>
      <c r="J18" s="5"/>
      <c r="K18" s="4"/>
      <c r="L18" s="5"/>
      <c r="M18" s="9"/>
      <c r="N18" s="5"/>
      <c r="O18" s="4"/>
      <c r="P18" s="5"/>
      <c r="Q18" s="5"/>
      <c r="R18" s="5"/>
      <c r="S18" s="5"/>
      <c r="T18" s="5"/>
    </row>
    <row r="19" spans="1:20" x14ac:dyDescent="0.45">
      <c r="A19" s="8"/>
      <c r="B19" s="5"/>
      <c r="C19" s="5"/>
      <c r="D19" s="5"/>
      <c r="E19" s="4"/>
      <c r="F19" s="5"/>
      <c r="G19" s="4"/>
      <c r="H19" s="4"/>
      <c r="I19" s="5"/>
      <c r="J19" s="5"/>
      <c r="K19" s="4"/>
      <c r="L19" s="5"/>
      <c r="M19" s="9"/>
      <c r="N19" s="5"/>
      <c r="O19" s="4"/>
      <c r="P19" s="5"/>
      <c r="Q19" s="5"/>
      <c r="R19" s="5"/>
      <c r="S19" s="5"/>
      <c r="T19" s="5"/>
    </row>
    <row r="20" spans="1:20" x14ac:dyDescent="0.45">
      <c r="A20" s="8"/>
      <c r="B20" s="5"/>
      <c r="C20" s="5"/>
      <c r="D20" s="5"/>
      <c r="E20" s="4"/>
      <c r="F20" s="5"/>
      <c r="G20" s="4"/>
      <c r="H20" s="4"/>
      <c r="I20" s="5"/>
      <c r="J20" s="5"/>
      <c r="K20" s="4"/>
      <c r="L20" s="5"/>
      <c r="M20" s="9"/>
      <c r="N20" s="5"/>
      <c r="O20" s="4"/>
      <c r="P20" s="5"/>
      <c r="Q20" s="5"/>
      <c r="R20" s="5"/>
      <c r="S20" s="5"/>
      <c r="T20" s="5"/>
    </row>
    <row r="21" spans="1:20" x14ac:dyDescent="0.45">
      <c r="A21" s="8"/>
      <c r="B21" s="5"/>
      <c r="C21" s="5"/>
      <c r="D21" s="5"/>
      <c r="E21" s="4"/>
      <c r="F21" s="5"/>
      <c r="G21" s="4"/>
      <c r="H21" s="4"/>
      <c r="I21" s="5"/>
      <c r="J21" s="5"/>
      <c r="K21" s="4"/>
      <c r="L21" s="5"/>
      <c r="M21" s="9"/>
      <c r="N21" s="5"/>
      <c r="O21" s="4"/>
      <c r="P21" s="5"/>
      <c r="Q21" s="5"/>
      <c r="R21" s="5"/>
      <c r="S21" s="5"/>
      <c r="T21" s="5"/>
    </row>
    <row r="22" spans="1:20" x14ac:dyDescent="0.45">
      <c r="A22" s="8"/>
      <c r="B22" s="5"/>
      <c r="C22" s="5"/>
      <c r="D22" s="5"/>
      <c r="E22" s="4"/>
      <c r="F22" s="5"/>
      <c r="G22" s="4"/>
      <c r="H22" s="4"/>
      <c r="I22" s="5"/>
      <c r="J22" s="5"/>
      <c r="K22" s="4"/>
      <c r="L22" s="5"/>
      <c r="M22" s="9"/>
      <c r="N22" s="5"/>
      <c r="O22" s="4"/>
      <c r="P22" s="5"/>
      <c r="Q22" s="5"/>
      <c r="R22" s="5"/>
      <c r="S22" s="5"/>
      <c r="T22" s="5"/>
    </row>
    <row r="23" spans="1:20" x14ac:dyDescent="0.45">
      <c r="A23" s="8"/>
      <c r="B23" s="5"/>
      <c r="C23" s="5"/>
      <c r="D23" s="5"/>
      <c r="E23" s="4"/>
      <c r="F23" s="5"/>
      <c r="G23" s="4"/>
      <c r="H23" s="4"/>
      <c r="I23" s="5"/>
      <c r="J23" s="5"/>
      <c r="K23" s="4"/>
      <c r="L23" s="5"/>
      <c r="M23" s="9"/>
      <c r="N23" s="5"/>
      <c r="O23" s="4"/>
      <c r="P23" s="5"/>
      <c r="Q23" s="5"/>
      <c r="R23" s="5"/>
      <c r="S23" s="5"/>
      <c r="T23" s="5"/>
    </row>
    <row r="24" spans="1:20" x14ac:dyDescent="0.45">
      <c r="A24" s="8"/>
      <c r="B24" s="5"/>
      <c r="C24" s="5"/>
      <c r="D24" s="5"/>
      <c r="E24" s="4"/>
      <c r="F24" s="5"/>
      <c r="G24" s="4"/>
      <c r="H24" s="4"/>
      <c r="I24" s="5"/>
      <c r="J24" s="5"/>
      <c r="K24" s="4"/>
      <c r="L24" s="5"/>
      <c r="M24" s="9"/>
      <c r="N24" s="5"/>
      <c r="O24" s="4"/>
      <c r="P24" s="5"/>
      <c r="Q24" s="5"/>
      <c r="R24" s="5"/>
      <c r="S24" s="5"/>
      <c r="T24" s="5"/>
    </row>
    <row r="25" spans="1:20" x14ac:dyDescent="0.45">
      <c r="A25" s="8"/>
      <c r="B25" s="5"/>
      <c r="C25" s="5"/>
      <c r="D25" s="5"/>
      <c r="E25" s="4"/>
      <c r="F25" s="5"/>
      <c r="G25" s="4"/>
      <c r="H25" s="4"/>
      <c r="I25" s="5"/>
      <c r="J25" s="5"/>
      <c r="K25" s="4"/>
      <c r="L25" s="5"/>
      <c r="M25" s="9"/>
      <c r="N25" s="5"/>
      <c r="O25" s="4"/>
      <c r="P25" s="5"/>
      <c r="Q25" s="5"/>
      <c r="R25" s="5"/>
      <c r="S25" s="5"/>
      <c r="T25" s="5"/>
    </row>
    <row r="26" spans="1:20" x14ac:dyDescent="0.45">
      <c r="A26" s="8"/>
      <c r="B26" s="5"/>
      <c r="C26" s="5"/>
      <c r="D26" s="5"/>
      <c r="E26" s="4"/>
      <c r="F26" s="5"/>
      <c r="G26" s="4"/>
      <c r="H26" s="4"/>
      <c r="I26" s="5"/>
      <c r="J26" s="5"/>
      <c r="K26" s="4"/>
      <c r="L26" s="5"/>
      <c r="M26" s="9"/>
      <c r="N26" s="5"/>
      <c r="O26" s="4"/>
      <c r="P26" s="5"/>
      <c r="Q26" s="5"/>
      <c r="R26" s="5"/>
      <c r="S26" s="5"/>
      <c r="T26" s="5"/>
    </row>
    <row r="27" spans="1:20" x14ac:dyDescent="0.45">
      <c r="A27" s="8"/>
      <c r="B27" s="5"/>
      <c r="C27" s="5"/>
      <c r="D27" s="5"/>
      <c r="E27" s="4"/>
      <c r="F27" s="5"/>
      <c r="G27" s="4"/>
      <c r="H27" s="4"/>
      <c r="I27" s="5"/>
      <c r="J27" s="5"/>
      <c r="K27" s="4"/>
      <c r="L27" s="5"/>
      <c r="M27" s="9"/>
      <c r="N27" s="5"/>
      <c r="O27" s="4"/>
      <c r="P27" s="5"/>
      <c r="Q27" s="5"/>
      <c r="R27" s="5"/>
      <c r="S27" s="5"/>
      <c r="T27" s="5"/>
    </row>
    <row r="28" spans="1:20" x14ac:dyDescent="0.45">
      <c r="A28" s="8"/>
      <c r="B28" s="5"/>
      <c r="C28" s="5"/>
      <c r="D28" s="5"/>
      <c r="E28" s="4"/>
      <c r="F28" s="5"/>
      <c r="G28" s="4"/>
      <c r="H28" s="4"/>
      <c r="I28" s="5"/>
      <c r="J28" s="5"/>
      <c r="K28" s="4"/>
      <c r="L28" s="5"/>
      <c r="M28" s="9"/>
      <c r="N28" s="5"/>
      <c r="O28" s="4"/>
      <c r="P28" s="5"/>
      <c r="Q28" s="5"/>
      <c r="R28" s="5"/>
      <c r="S28" s="5"/>
      <c r="T28" s="5"/>
    </row>
    <row r="29" spans="1:20" x14ac:dyDescent="0.45">
      <c r="A29" s="8"/>
      <c r="B29" s="5"/>
      <c r="C29" s="5"/>
      <c r="D29" s="5"/>
      <c r="E29" s="4"/>
      <c r="F29" s="5"/>
      <c r="G29" s="4"/>
      <c r="H29" s="4"/>
      <c r="I29" s="5"/>
      <c r="J29" s="5"/>
      <c r="K29" s="4"/>
      <c r="L29" s="5"/>
      <c r="M29" s="9"/>
      <c r="N29" s="5"/>
      <c r="O29" s="4"/>
      <c r="P29" s="5"/>
      <c r="Q29" s="5"/>
      <c r="R29" s="5"/>
      <c r="S29" s="5"/>
      <c r="T29" s="5"/>
    </row>
    <row r="30" spans="1:20" x14ac:dyDescent="0.45">
      <c r="A30" s="8"/>
      <c r="B30" s="5"/>
      <c r="C30" s="5"/>
      <c r="D30" s="5"/>
      <c r="E30" s="4"/>
      <c r="F30" s="5"/>
      <c r="G30" s="4"/>
      <c r="H30" s="4"/>
      <c r="I30" s="5"/>
      <c r="J30" s="5"/>
      <c r="K30" s="4"/>
      <c r="L30" s="5"/>
      <c r="M30" s="9"/>
      <c r="N30" s="5"/>
      <c r="O30" s="4"/>
      <c r="P30" s="5"/>
      <c r="Q30" s="5"/>
      <c r="R30" s="5"/>
      <c r="S30" s="5"/>
      <c r="T30" s="5"/>
    </row>
    <row r="31" spans="1:20" x14ac:dyDescent="0.45">
      <c r="A31" s="8"/>
      <c r="B31" s="5"/>
      <c r="C31" s="5"/>
      <c r="D31" s="5"/>
      <c r="E31" s="4"/>
      <c r="F31" s="5"/>
      <c r="G31" s="4"/>
      <c r="H31" s="4"/>
      <c r="I31" s="5"/>
      <c r="J31" s="5"/>
      <c r="K31" s="4"/>
      <c r="L31" s="5"/>
      <c r="M31" s="9"/>
      <c r="N31" s="5"/>
      <c r="O31" s="4"/>
      <c r="P31" s="5"/>
      <c r="Q31" s="5"/>
      <c r="R31" s="5"/>
      <c r="S31" s="5"/>
      <c r="T31" s="5"/>
    </row>
    <row r="32" spans="1:20" x14ac:dyDescent="0.45">
      <c r="A32" s="8"/>
      <c r="B32" s="5"/>
      <c r="C32" s="5"/>
      <c r="D32" s="5"/>
      <c r="E32" s="4"/>
      <c r="F32" s="5"/>
      <c r="G32" s="4"/>
      <c r="H32" s="4"/>
      <c r="I32" s="5"/>
      <c r="J32" s="5"/>
      <c r="K32" s="4"/>
      <c r="L32" s="5"/>
      <c r="M32" s="9"/>
      <c r="N32" s="5"/>
      <c r="O32" s="4"/>
      <c r="P32" s="5"/>
      <c r="Q32" s="5"/>
      <c r="R32" s="5"/>
      <c r="S32" s="5"/>
      <c r="T32" s="5"/>
    </row>
    <row r="33" spans="1:20" x14ac:dyDescent="0.45">
      <c r="A33" s="8"/>
      <c r="B33" s="5"/>
      <c r="C33" s="5"/>
      <c r="D33" s="5"/>
      <c r="E33" s="4"/>
      <c r="F33" s="5"/>
      <c r="G33" s="4"/>
      <c r="H33" s="4"/>
      <c r="I33" s="5"/>
      <c r="J33" s="5"/>
      <c r="K33" s="4"/>
      <c r="L33" s="5"/>
      <c r="M33" s="9"/>
      <c r="N33" s="5"/>
      <c r="O33" s="4"/>
      <c r="P33" s="5"/>
      <c r="Q33" s="5"/>
      <c r="R33" s="5"/>
      <c r="S33" s="5"/>
      <c r="T33" s="5"/>
    </row>
    <row r="34" spans="1:20" x14ac:dyDescent="0.45">
      <c r="A34" s="8"/>
      <c r="B34" s="5"/>
      <c r="C34" s="5"/>
      <c r="D34" s="5"/>
      <c r="E34" s="4"/>
      <c r="F34" s="5"/>
      <c r="G34" s="4"/>
      <c r="H34" s="4"/>
      <c r="I34" s="5"/>
      <c r="J34" s="5"/>
      <c r="K34" s="4"/>
      <c r="L34" s="5"/>
      <c r="M34" s="9"/>
      <c r="N34" s="5"/>
      <c r="O34" s="4"/>
      <c r="P34" s="5"/>
      <c r="Q34" s="5"/>
      <c r="R34" s="5"/>
      <c r="S34" s="5"/>
      <c r="T34" s="5"/>
    </row>
    <row r="35" spans="1:20" x14ac:dyDescent="0.45">
      <c r="A35" s="8"/>
      <c r="B35" s="5"/>
      <c r="C35" s="5"/>
      <c r="D35" s="5"/>
      <c r="E35" s="4"/>
      <c r="F35" s="5"/>
      <c r="G35" s="4"/>
      <c r="H35" s="4"/>
      <c r="I35" s="5"/>
      <c r="J35" s="5"/>
      <c r="K35" s="4"/>
      <c r="L35" s="5"/>
      <c r="M35" s="9"/>
      <c r="N35" s="5"/>
      <c r="O35" s="4"/>
      <c r="P35" s="5"/>
      <c r="Q35" s="5"/>
      <c r="R35" s="5"/>
      <c r="S35" s="5"/>
      <c r="T35" s="5"/>
    </row>
    <row r="36" spans="1:20" x14ac:dyDescent="0.45">
      <c r="A36" s="8"/>
      <c r="B36" s="5"/>
      <c r="C36" s="5"/>
      <c r="D36" s="5"/>
      <c r="E36" s="4"/>
      <c r="F36" s="5"/>
      <c r="G36" s="4"/>
      <c r="H36" s="4"/>
      <c r="I36" s="5"/>
      <c r="J36" s="5"/>
      <c r="K36" s="4"/>
      <c r="L36" s="5"/>
      <c r="M36" s="9"/>
      <c r="N36" s="5"/>
      <c r="O36" s="4"/>
      <c r="P36" s="5"/>
      <c r="Q36" s="5"/>
      <c r="R36" s="5"/>
      <c r="S36" s="5"/>
      <c r="T36" s="5"/>
    </row>
    <row r="37" spans="1:20" x14ac:dyDescent="0.45">
      <c r="A37" s="8"/>
      <c r="B37" s="5"/>
      <c r="C37" s="5"/>
      <c r="D37" s="5"/>
      <c r="E37" s="4"/>
      <c r="F37" s="5"/>
      <c r="G37" s="4"/>
      <c r="H37" s="4"/>
      <c r="I37" s="5"/>
      <c r="J37" s="5"/>
      <c r="K37" s="4"/>
      <c r="L37" s="5"/>
      <c r="M37" s="9"/>
      <c r="N37" s="5"/>
      <c r="O37" s="4"/>
      <c r="P37" s="5"/>
      <c r="Q37" s="5"/>
      <c r="R37" s="5"/>
      <c r="S37" s="5"/>
      <c r="T37" s="5"/>
    </row>
    <row r="38" spans="1:20" x14ac:dyDescent="0.45">
      <c r="A38" s="8"/>
      <c r="B38" s="5"/>
      <c r="C38" s="5"/>
      <c r="D38" s="5"/>
      <c r="E38" s="4"/>
      <c r="F38" s="5"/>
      <c r="G38" s="4"/>
      <c r="H38" s="4"/>
      <c r="I38" s="5"/>
      <c r="J38" s="5"/>
      <c r="K38" s="4"/>
      <c r="L38" s="5"/>
      <c r="M38" s="9"/>
      <c r="N38" s="5"/>
      <c r="O38" s="4"/>
      <c r="P38" s="5"/>
      <c r="Q38" s="5"/>
      <c r="R38" s="5"/>
      <c r="S38" s="5"/>
      <c r="T38" s="5"/>
    </row>
    <row r="39" spans="1:20" x14ac:dyDescent="0.45">
      <c r="A39" s="8"/>
      <c r="B39" s="5"/>
      <c r="C39" s="5"/>
      <c r="D39" s="5"/>
      <c r="E39" s="4"/>
      <c r="F39" s="5"/>
      <c r="G39" s="4"/>
      <c r="H39" s="4"/>
      <c r="I39" s="5"/>
      <c r="J39" s="5"/>
      <c r="K39" s="4"/>
      <c r="L39" s="5"/>
      <c r="M39" s="9"/>
      <c r="N39" s="5"/>
      <c r="O39" s="4"/>
      <c r="P39" s="5"/>
      <c r="Q39" s="5"/>
      <c r="R39" s="5"/>
      <c r="S39" s="5"/>
      <c r="T39" s="5"/>
    </row>
    <row r="40" spans="1:20" x14ac:dyDescent="0.45">
      <c r="A40" s="8"/>
      <c r="B40" s="5"/>
      <c r="C40" s="5"/>
      <c r="D40" s="5"/>
      <c r="E40" s="4"/>
      <c r="F40" s="5"/>
      <c r="G40" s="4"/>
      <c r="H40" s="4"/>
      <c r="I40" s="5"/>
      <c r="J40" s="5"/>
      <c r="K40" s="4"/>
      <c r="L40" s="5"/>
      <c r="M40" s="9"/>
      <c r="N40" s="5"/>
      <c r="O40" s="4"/>
      <c r="P40" s="5"/>
      <c r="Q40" s="5"/>
      <c r="R40" s="5"/>
      <c r="S40" s="5"/>
      <c r="T40" s="5"/>
    </row>
    <row r="41" spans="1:20" x14ac:dyDescent="0.45">
      <c r="A41" s="8"/>
      <c r="B41" s="5"/>
      <c r="C41" s="5"/>
      <c r="D41" s="5"/>
      <c r="E41" s="4"/>
      <c r="F41" s="5"/>
      <c r="G41" s="4"/>
      <c r="H41" s="4"/>
      <c r="I41" s="5"/>
      <c r="J41" s="5"/>
      <c r="K41" s="4"/>
      <c r="L41" s="5"/>
      <c r="M41" s="9"/>
      <c r="N41" s="5"/>
      <c r="O41" s="4"/>
      <c r="P41" s="5"/>
      <c r="Q41" s="5"/>
      <c r="R41" s="5"/>
      <c r="S41" s="5"/>
      <c r="T41" s="5"/>
    </row>
    <row r="42" spans="1:20" x14ac:dyDescent="0.45">
      <c r="A42" s="8"/>
      <c r="B42" s="5"/>
      <c r="C42" s="5"/>
      <c r="D42" s="5"/>
      <c r="E42" s="4"/>
      <c r="F42" s="5"/>
      <c r="G42" s="4"/>
      <c r="H42" s="4"/>
      <c r="I42" s="5"/>
      <c r="J42" s="5"/>
      <c r="K42" s="4"/>
      <c r="L42" s="5"/>
      <c r="M42" s="9"/>
      <c r="N42" s="5"/>
      <c r="O42" s="4"/>
      <c r="P42" s="5"/>
      <c r="Q42" s="5"/>
      <c r="R42" s="5"/>
      <c r="S42" s="5"/>
      <c r="T42" s="5"/>
    </row>
    <row r="43" spans="1:20" x14ac:dyDescent="0.45">
      <c r="A43" s="8"/>
      <c r="B43" s="5"/>
      <c r="C43" s="5"/>
      <c r="D43" s="5"/>
      <c r="E43" s="4"/>
      <c r="F43" s="5"/>
      <c r="G43" s="4"/>
      <c r="H43" s="4"/>
      <c r="I43" s="5"/>
      <c r="J43" s="5"/>
      <c r="K43" s="4"/>
      <c r="L43" s="5"/>
      <c r="M43" s="9"/>
      <c r="N43" s="5"/>
      <c r="O43" s="4"/>
      <c r="P43" s="5"/>
      <c r="Q43" s="5"/>
      <c r="R43" s="5"/>
      <c r="S43" s="5"/>
      <c r="T43" s="5"/>
    </row>
    <row r="44" spans="1:20" x14ac:dyDescent="0.45">
      <c r="A44" s="8"/>
      <c r="B44" s="5"/>
      <c r="C44" s="5"/>
      <c r="D44" s="5"/>
      <c r="E44" s="4"/>
      <c r="F44" s="5"/>
      <c r="G44" s="4"/>
      <c r="H44" s="4"/>
      <c r="I44" s="5"/>
      <c r="J44" s="5"/>
      <c r="K44" s="4"/>
      <c r="L44" s="5"/>
      <c r="M44" s="9"/>
      <c r="N44" s="5"/>
      <c r="O44" s="4"/>
      <c r="P44" s="5"/>
      <c r="Q44" s="5"/>
      <c r="R44" s="5"/>
      <c r="S44" s="5"/>
      <c r="T44" s="5"/>
    </row>
    <row r="45" spans="1:20" x14ac:dyDescent="0.45">
      <c r="A45" s="8"/>
      <c r="B45" s="5"/>
      <c r="C45" s="5"/>
      <c r="D45" s="5"/>
      <c r="E45" s="4"/>
      <c r="F45" s="5"/>
      <c r="G45" s="4"/>
      <c r="H45" s="4"/>
      <c r="I45" s="5"/>
      <c r="J45" s="5"/>
      <c r="K45" s="4"/>
      <c r="L45" s="5"/>
      <c r="M45" s="9"/>
      <c r="N45" s="5"/>
      <c r="O45" s="4"/>
      <c r="P45" s="5"/>
      <c r="Q45" s="5"/>
      <c r="R45" s="5"/>
      <c r="S45" s="5"/>
      <c r="T45" s="5"/>
    </row>
    <row r="46" spans="1:20" x14ac:dyDescent="0.45">
      <c r="A46" s="8"/>
      <c r="B46" s="5"/>
      <c r="C46" s="5"/>
      <c r="D46" s="5"/>
      <c r="E46" s="4"/>
      <c r="F46" s="5"/>
      <c r="G46" s="4"/>
      <c r="H46" s="4"/>
      <c r="I46" s="5"/>
      <c r="J46" s="5"/>
      <c r="K46" s="4"/>
      <c r="L46" s="5"/>
      <c r="M46" s="9"/>
      <c r="N46" s="5"/>
      <c r="O46" s="4"/>
      <c r="P46" s="5"/>
      <c r="Q46" s="5"/>
      <c r="R46" s="5"/>
      <c r="S46" s="5"/>
      <c r="T46" s="5"/>
    </row>
    <row r="47" spans="1:20" x14ac:dyDescent="0.45">
      <c r="A47" s="8"/>
      <c r="B47" s="5"/>
      <c r="C47" s="5"/>
      <c r="D47" s="5"/>
      <c r="E47" s="4"/>
      <c r="F47" s="5"/>
      <c r="G47" s="4"/>
      <c r="H47" s="4"/>
      <c r="I47" s="5"/>
      <c r="J47" s="5"/>
      <c r="K47" s="4"/>
      <c r="L47" s="5"/>
      <c r="M47" s="9"/>
      <c r="N47" s="5"/>
      <c r="O47" s="4"/>
      <c r="P47" s="5"/>
      <c r="Q47" s="5"/>
      <c r="R47" s="5"/>
      <c r="S47" s="5"/>
      <c r="T47" s="5"/>
    </row>
    <row r="48" spans="1:20" x14ac:dyDescent="0.45">
      <c r="A48" s="8"/>
      <c r="B48" s="5"/>
      <c r="C48" s="5"/>
      <c r="D48" s="5"/>
      <c r="E48" s="4"/>
      <c r="F48" s="5"/>
      <c r="G48" s="4"/>
      <c r="H48" s="4"/>
      <c r="I48" s="5"/>
      <c r="J48" s="5"/>
      <c r="K48" s="4"/>
      <c r="L48" s="5"/>
      <c r="M48" s="9"/>
      <c r="N48" s="5"/>
      <c r="O48" s="4"/>
      <c r="P48" s="5"/>
      <c r="Q48" s="5"/>
      <c r="R48" s="5"/>
      <c r="S48" s="5"/>
      <c r="T48" s="5"/>
    </row>
    <row r="49" spans="1:20" x14ac:dyDescent="0.45">
      <c r="A49" s="8"/>
      <c r="B49" s="5"/>
      <c r="C49" s="5"/>
      <c r="D49" s="5"/>
      <c r="E49" s="4"/>
      <c r="F49" s="5"/>
      <c r="G49" s="4"/>
      <c r="H49" s="4"/>
      <c r="I49" s="5"/>
      <c r="J49" s="5"/>
      <c r="K49" s="4"/>
      <c r="L49" s="5"/>
      <c r="M49" s="9"/>
      <c r="N49" s="5"/>
      <c r="O49" s="4"/>
      <c r="P49" s="5"/>
      <c r="Q49" s="5"/>
      <c r="R49" s="5"/>
      <c r="S49" s="5"/>
      <c r="T49" s="5"/>
    </row>
    <row r="50" spans="1:20" x14ac:dyDescent="0.45">
      <c r="A50" s="8"/>
      <c r="B50" s="5"/>
      <c r="C50" s="5"/>
      <c r="D50" s="5"/>
      <c r="E50" s="4"/>
      <c r="F50" s="5"/>
      <c r="G50" s="4"/>
      <c r="H50" s="4"/>
      <c r="I50" s="5"/>
      <c r="J50" s="5"/>
      <c r="K50" s="4"/>
      <c r="L50" s="5"/>
      <c r="M50" s="9"/>
      <c r="N50" s="5"/>
      <c r="O50" s="4"/>
      <c r="P50" s="5"/>
      <c r="Q50" s="5"/>
      <c r="R50" s="5"/>
      <c r="S50" s="5"/>
      <c r="T50" s="5"/>
    </row>
    <row r="51" spans="1:20" x14ac:dyDescent="0.45">
      <c r="A51" s="8"/>
      <c r="B51" s="5"/>
      <c r="C51" s="5"/>
      <c r="D51" s="5"/>
      <c r="E51" s="4"/>
      <c r="F51" s="5"/>
      <c r="G51" s="4"/>
      <c r="H51" s="4"/>
      <c r="I51" s="5"/>
      <c r="J51" s="5"/>
      <c r="K51" s="4"/>
      <c r="L51" s="5"/>
      <c r="M51" s="9"/>
      <c r="N51" s="5"/>
      <c r="O51" s="4"/>
      <c r="P51" s="5"/>
      <c r="Q51" s="5"/>
      <c r="R51" s="5"/>
      <c r="S51" s="5"/>
      <c r="T51" s="5"/>
    </row>
    <row r="52" spans="1:20" x14ac:dyDescent="0.45">
      <c r="A52" s="8"/>
      <c r="B52" s="5"/>
      <c r="C52" s="5"/>
      <c r="D52" s="5"/>
      <c r="E52" s="4"/>
      <c r="F52" s="5"/>
      <c r="G52" s="4"/>
      <c r="H52" s="4"/>
      <c r="I52" s="5"/>
      <c r="J52" s="5"/>
      <c r="K52" s="4"/>
      <c r="L52" s="5"/>
      <c r="M52" s="9"/>
      <c r="N52" s="5"/>
      <c r="O52" s="4"/>
      <c r="P52" s="5"/>
      <c r="Q52" s="5"/>
      <c r="R52" s="5"/>
      <c r="S52" s="5"/>
      <c r="T52" s="5"/>
    </row>
    <row r="53" spans="1:20" x14ac:dyDescent="0.45">
      <c r="A53" s="8"/>
      <c r="B53" s="5"/>
      <c r="C53" s="5"/>
      <c r="D53" s="5"/>
      <c r="E53" s="4"/>
      <c r="F53" s="5"/>
      <c r="G53" s="4"/>
      <c r="H53" s="4"/>
      <c r="I53" s="5"/>
      <c r="J53" s="5"/>
      <c r="K53" s="4"/>
      <c r="L53" s="5"/>
      <c r="M53" s="9"/>
      <c r="N53" s="5"/>
      <c r="O53" s="4"/>
      <c r="P53" s="5"/>
      <c r="Q53" s="5"/>
      <c r="R53" s="5"/>
      <c r="S53" s="5"/>
      <c r="T53" s="5"/>
    </row>
    <row r="54" spans="1:20" x14ac:dyDescent="0.45">
      <c r="A54" s="8"/>
      <c r="B54" s="5"/>
      <c r="C54" s="5"/>
      <c r="D54" s="5"/>
      <c r="E54" s="4"/>
      <c r="F54" s="5"/>
      <c r="G54" s="4"/>
      <c r="H54" s="4"/>
      <c r="I54" s="5"/>
      <c r="J54" s="5"/>
      <c r="K54" s="4"/>
      <c r="L54" s="5"/>
      <c r="M54" s="9"/>
      <c r="N54" s="5"/>
      <c r="O54" s="4"/>
      <c r="P54" s="5"/>
      <c r="Q54" s="5"/>
      <c r="R54" s="5"/>
      <c r="S54" s="5"/>
      <c r="T54" s="5"/>
    </row>
    <row r="55" spans="1:20" x14ac:dyDescent="0.45">
      <c r="A55" s="8"/>
      <c r="B55" s="5"/>
      <c r="C55" s="5"/>
      <c r="D55" s="5"/>
      <c r="E55" s="4"/>
      <c r="F55" s="5"/>
      <c r="G55" s="4"/>
      <c r="H55" s="4"/>
      <c r="I55" s="5"/>
      <c r="J55" s="5"/>
      <c r="K55" s="4"/>
      <c r="L55" s="5"/>
      <c r="M55" s="9"/>
      <c r="N55" s="5"/>
      <c r="O55" s="4"/>
      <c r="P55" s="5"/>
      <c r="Q55" s="5"/>
      <c r="R55" s="5"/>
      <c r="S55" s="5"/>
      <c r="T55" s="5"/>
    </row>
    <row r="56" spans="1:20" x14ac:dyDescent="0.45">
      <c r="A56" s="8"/>
      <c r="B56" s="5"/>
      <c r="C56" s="5"/>
      <c r="D56" s="5"/>
      <c r="E56" s="4"/>
      <c r="F56" s="5"/>
      <c r="G56" s="4"/>
      <c r="H56" s="4"/>
      <c r="I56" s="5"/>
      <c r="J56" s="5"/>
      <c r="K56" s="4"/>
      <c r="L56" s="5"/>
      <c r="M56" s="9"/>
      <c r="N56" s="5"/>
      <c r="O56" s="4"/>
      <c r="P56" s="5"/>
      <c r="Q56" s="5"/>
      <c r="R56" s="5"/>
      <c r="S56" s="5"/>
      <c r="T56" s="5"/>
    </row>
    <row r="57" spans="1:20" x14ac:dyDescent="0.45">
      <c r="A57" s="8"/>
      <c r="B57" s="5"/>
      <c r="C57" s="5"/>
      <c r="D57" s="5"/>
      <c r="E57" s="4"/>
      <c r="F57" s="5"/>
      <c r="G57" s="4"/>
      <c r="H57" s="4"/>
      <c r="I57" s="5"/>
      <c r="J57" s="5"/>
      <c r="K57" s="4"/>
      <c r="L57" s="5"/>
      <c r="M57" s="9"/>
      <c r="N57" s="5"/>
      <c r="O57" s="4"/>
      <c r="P57" s="5"/>
      <c r="Q57" s="5"/>
      <c r="R57" s="5"/>
      <c r="S57" s="5"/>
      <c r="T57" s="5"/>
    </row>
    <row r="58" spans="1:20" x14ac:dyDescent="0.45">
      <c r="A58" s="8"/>
      <c r="B58" s="5"/>
      <c r="C58" s="5"/>
      <c r="D58" s="5"/>
      <c r="E58" s="4"/>
      <c r="F58" s="5"/>
      <c r="G58" s="4"/>
      <c r="H58" s="4"/>
      <c r="I58" s="5"/>
      <c r="J58" s="5"/>
      <c r="K58" s="4"/>
      <c r="L58" s="5"/>
      <c r="M58" s="9"/>
      <c r="N58" s="5"/>
      <c r="O58" s="4"/>
      <c r="P58" s="5"/>
      <c r="Q58" s="5"/>
      <c r="R58" s="5"/>
      <c r="S58" s="5"/>
      <c r="T58" s="5"/>
    </row>
    <row r="59" spans="1:20" x14ac:dyDescent="0.45">
      <c r="A59" s="8"/>
      <c r="B59" s="5"/>
      <c r="C59" s="5"/>
      <c r="D59" s="5"/>
      <c r="E59" s="4"/>
      <c r="F59" s="5"/>
      <c r="G59" s="4"/>
      <c r="H59" s="4"/>
      <c r="I59" s="5"/>
      <c r="J59" s="5"/>
      <c r="K59" s="4"/>
      <c r="L59" s="5"/>
      <c r="M59" s="9"/>
      <c r="N59" s="5"/>
      <c r="O59" s="4"/>
      <c r="P59" s="5"/>
      <c r="Q59" s="5"/>
      <c r="R59" s="5"/>
      <c r="S59" s="5"/>
      <c r="T59" s="5"/>
    </row>
    <row r="60" spans="1:20" x14ac:dyDescent="0.45">
      <c r="A60" s="8"/>
      <c r="B60" s="5"/>
      <c r="C60" s="5"/>
      <c r="D60" s="5"/>
      <c r="E60" s="4"/>
      <c r="F60" s="5"/>
      <c r="G60" s="4"/>
      <c r="H60" s="4"/>
      <c r="I60" s="5"/>
      <c r="J60" s="5"/>
      <c r="K60" s="4"/>
      <c r="L60" s="5"/>
      <c r="M60" s="9"/>
      <c r="N60" s="5"/>
      <c r="O60" s="4"/>
      <c r="P60" s="5"/>
      <c r="Q60" s="5"/>
      <c r="R60" s="5"/>
      <c r="S60" s="5"/>
      <c r="T60" s="5"/>
    </row>
    <row r="61" spans="1:20" x14ac:dyDescent="0.45">
      <c r="A61" s="8"/>
      <c r="B61" s="5"/>
      <c r="C61" s="5"/>
      <c r="D61" s="5"/>
      <c r="E61" s="4"/>
      <c r="F61" s="5"/>
      <c r="G61" s="4"/>
      <c r="H61" s="4"/>
      <c r="I61" s="5"/>
      <c r="J61" s="5"/>
      <c r="K61" s="4"/>
      <c r="L61" s="5"/>
      <c r="M61" s="9"/>
      <c r="N61" s="5"/>
      <c r="O61" s="4"/>
      <c r="P61" s="5"/>
      <c r="Q61" s="5"/>
      <c r="R61" s="5"/>
      <c r="S61" s="5"/>
      <c r="T61" s="5"/>
    </row>
    <row r="62" spans="1:20" x14ac:dyDescent="0.45">
      <c r="A62" s="8"/>
      <c r="B62" s="5"/>
      <c r="C62" s="5"/>
      <c r="D62" s="5"/>
      <c r="E62" s="4"/>
      <c r="F62" s="5"/>
      <c r="G62" s="4"/>
      <c r="H62" s="4"/>
      <c r="I62" s="5"/>
      <c r="J62" s="5"/>
      <c r="K62" s="4"/>
      <c r="L62" s="5"/>
      <c r="M62" s="9"/>
      <c r="N62" s="5"/>
      <c r="O62" s="4"/>
      <c r="P62" s="5"/>
      <c r="Q62" s="5"/>
      <c r="R62" s="5"/>
      <c r="S62" s="5"/>
      <c r="T62" s="5"/>
    </row>
    <row r="63" spans="1:20" x14ac:dyDescent="0.45">
      <c r="A63" s="8"/>
      <c r="B63" s="5"/>
      <c r="C63" s="5"/>
      <c r="D63" s="5"/>
      <c r="E63" s="4"/>
      <c r="F63" s="5"/>
      <c r="G63" s="4"/>
      <c r="H63" s="4"/>
      <c r="I63" s="5"/>
      <c r="J63" s="5"/>
      <c r="K63" s="4"/>
      <c r="L63" s="5"/>
      <c r="M63" s="9"/>
      <c r="N63" s="5"/>
      <c r="O63" s="4"/>
      <c r="P63" s="5"/>
      <c r="Q63" s="5"/>
      <c r="R63" s="5"/>
      <c r="S63" s="5"/>
      <c r="T63" s="5"/>
    </row>
    <row r="64" spans="1:20" x14ac:dyDescent="0.45">
      <c r="A64" s="8"/>
      <c r="B64" s="5"/>
      <c r="C64" s="5"/>
      <c r="D64" s="5"/>
      <c r="E64" s="4"/>
      <c r="F64" s="5"/>
      <c r="G64" s="4"/>
      <c r="H64" s="4"/>
      <c r="I64" s="5"/>
      <c r="J64" s="5"/>
      <c r="K64" s="4"/>
      <c r="L64" s="5"/>
      <c r="M64" s="9"/>
      <c r="N64" s="5"/>
      <c r="O64" s="4"/>
      <c r="P64" s="5"/>
      <c r="Q64" s="5"/>
      <c r="R64" s="5"/>
      <c r="S64" s="5"/>
      <c r="T64" s="5"/>
    </row>
    <row r="65" spans="1:20" x14ac:dyDescent="0.45">
      <c r="A65" s="8"/>
      <c r="B65" s="5"/>
      <c r="C65" s="5"/>
      <c r="D65" s="5"/>
      <c r="E65" s="4"/>
      <c r="F65" s="5"/>
      <c r="G65" s="4"/>
      <c r="H65" s="4"/>
      <c r="I65" s="5"/>
      <c r="J65" s="5"/>
      <c r="K65" s="4"/>
      <c r="L65" s="5"/>
      <c r="M65" s="9"/>
      <c r="N65" s="5"/>
      <c r="O65" s="4"/>
      <c r="P65" s="5"/>
      <c r="Q65" s="5"/>
      <c r="R65" s="5"/>
      <c r="S65" s="5"/>
      <c r="T65" s="5"/>
    </row>
    <row r="66" spans="1:20" x14ac:dyDescent="0.45">
      <c r="A66" s="8"/>
      <c r="B66" s="5"/>
      <c r="C66" s="5"/>
      <c r="D66" s="5"/>
      <c r="E66" s="4"/>
      <c r="F66" s="5"/>
      <c r="G66" s="4"/>
      <c r="H66" s="4"/>
      <c r="I66" s="5"/>
      <c r="J66" s="5"/>
      <c r="K66" s="4"/>
      <c r="L66" s="5"/>
      <c r="M66" s="9"/>
      <c r="N66" s="5"/>
      <c r="O66" s="4"/>
      <c r="P66" s="5"/>
      <c r="Q66" s="5"/>
      <c r="R66" s="5"/>
      <c r="S66" s="5"/>
      <c r="T66" s="5"/>
    </row>
    <row r="67" spans="1:20" x14ac:dyDescent="0.45">
      <c r="A67" s="8"/>
      <c r="B67" s="5"/>
      <c r="C67" s="5"/>
      <c r="D67" s="5"/>
      <c r="E67" s="4"/>
      <c r="F67" s="5"/>
      <c r="G67" s="4"/>
      <c r="H67" s="4"/>
      <c r="I67" s="5"/>
      <c r="J67" s="5"/>
      <c r="K67" s="4"/>
      <c r="L67" s="5"/>
      <c r="M67" s="9"/>
      <c r="N67" s="5"/>
      <c r="O67" s="4"/>
      <c r="P67" s="5"/>
      <c r="Q67" s="5"/>
      <c r="R67" s="5"/>
      <c r="S67" s="5"/>
      <c r="T67" s="5"/>
    </row>
    <row r="68" spans="1:20" x14ac:dyDescent="0.45">
      <c r="A68" s="8"/>
      <c r="B68" s="5"/>
      <c r="C68" s="5"/>
      <c r="D68" s="5"/>
      <c r="E68" s="4"/>
      <c r="F68" s="5"/>
      <c r="G68" s="4"/>
      <c r="H68" s="4"/>
      <c r="I68" s="5"/>
      <c r="J68" s="5"/>
      <c r="K68" s="4"/>
      <c r="L68" s="5"/>
      <c r="M68" s="9"/>
      <c r="N68" s="5"/>
      <c r="O68" s="4"/>
      <c r="P68" s="5"/>
      <c r="Q68" s="5"/>
      <c r="R68" s="5"/>
      <c r="S68" s="5"/>
      <c r="T68" s="5"/>
    </row>
    <row r="69" spans="1:20" x14ac:dyDescent="0.45">
      <c r="A69" s="8"/>
      <c r="B69" s="5"/>
      <c r="C69" s="5"/>
      <c r="D69" s="5"/>
      <c r="E69" s="4"/>
      <c r="F69" s="5"/>
      <c r="G69" s="4"/>
      <c r="H69" s="4"/>
      <c r="I69" s="5"/>
      <c r="J69" s="5"/>
      <c r="K69" s="4"/>
      <c r="L69" s="5"/>
      <c r="M69" s="9"/>
      <c r="N69" s="5"/>
      <c r="O69" s="4"/>
      <c r="P69" s="5"/>
      <c r="Q69" s="5"/>
      <c r="R69" s="5"/>
      <c r="S69" s="5"/>
      <c r="T69" s="5"/>
    </row>
    <row r="70" spans="1:20" x14ac:dyDescent="0.45">
      <c r="A70" s="8"/>
      <c r="B70" s="5"/>
      <c r="C70" s="5"/>
      <c r="D70" s="5"/>
      <c r="E70" s="4"/>
      <c r="F70" s="5"/>
      <c r="G70" s="4"/>
      <c r="H70" s="4"/>
      <c r="I70" s="5"/>
      <c r="J70" s="5"/>
      <c r="K70" s="4"/>
      <c r="L70" s="5"/>
      <c r="M70" s="9"/>
      <c r="N70" s="5"/>
      <c r="O70" s="4"/>
      <c r="P70" s="5"/>
      <c r="Q70" s="5"/>
      <c r="R70" s="5"/>
      <c r="S70" s="5"/>
      <c r="T70" s="5"/>
    </row>
    <row r="71" spans="1:20" x14ac:dyDescent="0.45">
      <c r="A71" s="8"/>
      <c r="B71" s="5"/>
      <c r="C71" s="5"/>
      <c r="D71" s="5"/>
      <c r="E71" s="4"/>
      <c r="F71" s="5"/>
      <c r="G71" s="4"/>
      <c r="H71" s="4"/>
      <c r="I71" s="5"/>
      <c r="J71" s="5"/>
      <c r="K71" s="4"/>
      <c r="L71" s="5"/>
      <c r="M71" s="9"/>
      <c r="N71" s="5"/>
      <c r="O71" s="4"/>
      <c r="P71" s="5"/>
      <c r="Q71" s="5"/>
      <c r="R71" s="5"/>
      <c r="S71" s="5"/>
      <c r="T71" s="5"/>
    </row>
    <row r="72" spans="1:20" x14ac:dyDescent="0.45">
      <c r="A72" s="8"/>
      <c r="B72" s="5"/>
      <c r="C72" s="5"/>
      <c r="D72" s="5"/>
      <c r="E72" s="4"/>
      <c r="F72" s="5"/>
      <c r="G72" s="4"/>
      <c r="H72" s="4"/>
      <c r="I72" s="5"/>
      <c r="J72" s="5"/>
      <c r="K72" s="4"/>
      <c r="L72" s="5"/>
      <c r="M72" s="9"/>
      <c r="N72" s="5"/>
      <c r="O72" s="4"/>
      <c r="P72" s="5"/>
      <c r="Q72" s="5"/>
      <c r="R72" s="5"/>
      <c r="S72" s="5"/>
      <c r="T72" s="5"/>
    </row>
    <row r="73" spans="1:20" x14ac:dyDescent="0.45">
      <c r="A73" s="8"/>
      <c r="B73" s="5"/>
      <c r="C73" s="5"/>
      <c r="D73" s="5"/>
      <c r="E73" s="4"/>
      <c r="F73" s="5"/>
      <c r="G73" s="4"/>
      <c r="H73" s="4"/>
      <c r="I73" s="5"/>
      <c r="J73" s="5"/>
      <c r="K73" s="4"/>
      <c r="L73" s="5"/>
      <c r="M73" s="9"/>
      <c r="N73" s="5"/>
      <c r="O73" s="4"/>
      <c r="P73" s="5"/>
      <c r="Q73" s="5"/>
      <c r="R73" s="5"/>
      <c r="S73" s="5"/>
      <c r="T73" s="5"/>
    </row>
    <row r="74" spans="1:20" x14ac:dyDescent="0.45">
      <c r="A74" s="8"/>
      <c r="B74" s="5"/>
      <c r="C74" s="5"/>
      <c r="D74" s="5"/>
      <c r="E74" s="4"/>
      <c r="F74" s="5"/>
      <c r="G74" s="4"/>
      <c r="H74" s="4"/>
      <c r="I74" s="5"/>
      <c r="J74" s="5"/>
      <c r="K74" s="4"/>
      <c r="L74" s="5"/>
      <c r="M74" s="9"/>
      <c r="N74" s="5"/>
      <c r="O74" s="4"/>
      <c r="P74" s="5"/>
      <c r="Q74" s="5"/>
      <c r="R74" s="5"/>
      <c r="S74" s="5"/>
      <c r="T74" s="5"/>
    </row>
    <row r="75" spans="1:20" x14ac:dyDescent="0.45">
      <c r="A75" s="8"/>
      <c r="B75" s="5"/>
      <c r="C75" s="5"/>
      <c r="D75" s="5"/>
      <c r="E75" s="4"/>
      <c r="F75" s="5"/>
      <c r="G75" s="4"/>
      <c r="H75" s="4"/>
      <c r="I75" s="5"/>
      <c r="J75" s="5"/>
      <c r="K75" s="4"/>
      <c r="L75" s="5"/>
      <c r="M75" s="9"/>
      <c r="N75" s="5"/>
      <c r="O75" s="4"/>
      <c r="P75" s="5"/>
      <c r="Q75" s="5"/>
      <c r="R75" s="5"/>
      <c r="S75" s="5"/>
      <c r="T75" s="5"/>
    </row>
    <row r="76" spans="1:20" x14ac:dyDescent="0.45">
      <c r="A76" s="8"/>
      <c r="B76" s="5"/>
      <c r="C76" s="5"/>
      <c r="D76" s="5"/>
      <c r="E76" s="4"/>
      <c r="F76" s="5"/>
      <c r="G76" s="4"/>
      <c r="H76" s="4"/>
      <c r="I76" s="5"/>
      <c r="J76" s="5"/>
      <c r="K76" s="4"/>
      <c r="L76" s="5"/>
      <c r="M76" s="9"/>
      <c r="N76" s="5"/>
      <c r="O76" s="4"/>
      <c r="P76" s="5"/>
      <c r="Q76" s="5"/>
      <c r="R76" s="5"/>
      <c r="S76" s="5"/>
      <c r="T76" s="5"/>
    </row>
    <row r="77" spans="1:20" x14ac:dyDescent="0.45">
      <c r="A77" s="8"/>
      <c r="B77" s="5"/>
      <c r="C77" s="5"/>
      <c r="D77" s="5"/>
      <c r="E77" s="4"/>
      <c r="F77" s="5"/>
      <c r="G77" s="4"/>
      <c r="H77" s="4"/>
      <c r="I77" s="5"/>
      <c r="J77" s="5"/>
      <c r="K77" s="4"/>
      <c r="L77" s="5"/>
      <c r="M77" s="9"/>
      <c r="N77" s="5"/>
      <c r="O77" s="4"/>
      <c r="P77" s="5"/>
      <c r="Q77" s="5"/>
      <c r="R77" s="5"/>
      <c r="S77" s="5"/>
      <c r="T77" s="5"/>
    </row>
    <row r="78" spans="1:20" x14ac:dyDescent="0.45">
      <c r="A78" s="8"/>
      <c r="B78" s="5"/>
      <c r="C78" s="5"/>
      <c r="D78" s="5"/>
      <c r="E78" s="4"/>
      <c r="F78" s="5"/>
      <c r="G78" s="4"/>
      <c r="H78" s="4"/>
      <c r="I78" s="5"/>
      <c r="J78" s="5"/>
      <c r="K78" s="4"/>
      <c r="L78" s="5"/>
      <c r="M78" s="9"/>
      <c r="N78" s="5"/>
      <c r="O78" s="4"/>
      <c r="P78" s="5"/>
      <c r="Q78" s="5"/>
      <c r="R78" s="5"/>
      <c r="S78" s="5"/>
      <c r="T78" s="5"/>
    </row>
    <row r="79" spans="1:20" x14ac:dyDescent="0.45">
      <c r="A79" s="8"/>
      <c r="B79" s="5"/>
      <c r="C79" s="5"/>
      <c r="D79" s="5"/>
      <c r="E79" s="4"/>
      <c r="F79" s="5"/>
      <c r="G79" s="4"/>
      <c r="H79" s="4"/>
      <c r="I79" s="5"/>
      <c r="J79" s="5"/>
      <c r="K79" s="4"/>
      <c r="L79" s="5"/>
      <c r="M79" s="9"/>
      <c r="N79" s="5"/>
      <c r="O79" s="4"/>
      <c r="P79" s="5"/>
      <c r="Q79" s="5"/>
      <c r="R79" s="5"/>
      <c r="S79" s="5"/>
      <c r="T79" s="5"/>
    </row>
    <row r="80" spans="1:20" x14ac:dyDescent="0.45">
      <c r="A80" s="8"/>
      <c r="B80" s="5"/>
      <c r="C80" s="5"/>
      <c r="D80" s="5"/>
      <c r="E80" s="4"/>
      <c r="F80" s="5"/>
      <c r="G80" s="4"/>
      <c r="H80" s="4"/>
      <c r="I80" s="5"/>
      <c r="J80" s="5"/>
      <c r="K80" s="4"/>
      <c r="L80" s="5"/>
      <c r="M80" s="9"/>
      <c r="N80" s="5"/>
      <c r="O80" s="4"/>
      <c r="P80" s="5"/>
      <c r="Q80" s="5"/>
      <c r="R80" s="5"/>
      <c r="S80" s="5"/>
      <c r="T80" s="5"/>
    </row>
    <row r="81" spans="1:20" x14ac:dyDescent="0.45">
      <c r="A81" s="8"/>
      <c r="B81" s="5"/>
      <c r="C81" s="5"/>
      <c r="D81" s="5"/>
      <c r="E81" s="4"/>
      <c r="F81" s="5"/>
      <c r="G81" s="4"/>
      <c r="H81" s="4"/>
      <c r="I81" s="5"/>
      <c r="J81" s="5"/>
      <c r="K81" s="4"/>
      <c r="L81" s="5"/>
      <c r="M81" s="9"/>
      <c r="N81" s="5"/>
      <c r="O81" s="4"/>
      <c r="P81" s="5"/>
      <c r="Q81" s="5"/>
      <c r="R81" s="5"/>
      <c r="S81" s="5"/>
      <c r="T81" s="5"/>
    </row>
    <row r="82" spans="1:20" x14ac:dyDescent="0.45">
      <c r="A82" s="8"/>
      <c r="B82" s="5"/>
      <c r="C82" s="5"/>
      <c r="D82" s="5"/>
      <c r="E82" s="4"/>
      <c r="F82" s="5"/>
      <c r="G82" s="4"/>
      <c r="H82" s="4"/>
      <c r="I82" s="5"/>
      <c r="J82" s="5"/>
      <c r="K82" s="4"/>
      <c r="L82" s="5"/>
      <c r="M82" s="9"/>
      <c r="N82" s="5"/>
      <c r="O82" s="4"/>
      <c r="P82" s="5"/>
      <c r="Q82" s="5"/>
      <c r="R82" s="5"/>
      <c r="S82" s="5"/>
      <c r="T82" s="5"/>
    </row>
    <row r="83" spans="1:20" x14ac:dyDescent="0.45">
      <c r="A83" s="8"/>
      <c r="B83" s="5"/>
      <c r="C83" s="5"/>
      <c r="D83" s="5"/>
      <c r="E83" s="4"/>
      <c r="F83" s="5"/>
      <c r="G83" s="4"/>
      <c r="H83" s="4"/>
      <c r="I83" s="5"/>
      <c r="J83" s="5"/>
      <c r="K83" s="4"/>
      <c r="L83" s="5"/>
      <c r="M83" s="9"/>
      <c r="N83" s="5"/>
      <c r="O83" s="4"/>
      <c r="P83" s="5"/>
      <c r="Q83" s="5"/>
      <c r="R83" s="5"/>
      <c r="S83" s="5"/>
      <c r="T83" s="5"/>
    </row>
    <row r="84" spans="1:20" x14ac:dyDescent="0.45">
      <c r="A84" s="8"/>
      <c r="B84" s="5"/>
      <c r="C84" s="5"/>
      <c r="D84" s="5"/>
      <c r="E84" s="4"/>
      <c r="F84" s="5"/>
      <c r="G84" s="4"/>
      <c r="H84" s="4"/>
      <c r="I84" s="5"/>
      <c r="J84" s="5"/>
      <c r="K84" s="4"/>
      <c r="L84" s="5"/>
      <c r="M84" s="9"/>
      <c r="N84" s="5"/>
      <c r="O84" s="4"/>
      <c r="P84" s="5"/>
      <c r="Q84" s="5"/>
      <c r="R84" s="5"/>
      <c r="S84" s="5"/>
      <c r="T84" s="5"/>
    </row>
    <row r="85" spans="1:20" x14ac:dyDescent="0.45">
      <c r="A85" s="8"/>
      <c r="B85" s="5"/>
      <c r="C85" s="5"/>
      <c r="D85" s="5"/>
      <c r="E85" s="4"/>
      <c r="F85" s="5"/>
      <c r="G85" s="4"/>
      <c r="H85" s="4"/>
      <c r="I85" s="5"/>
      <c r="J85" s="5"/>
      <c r="K85" s="4"/>
      <c r="L85" s="5"/>
      <c r="M85" s="9"/>
      <c r="N85" s="5"/>
      <c r="O85" s="4"/>
      <c r="P85" s="5"/>
      <c r="Q85" s="5"/>
      <c r="R85" s="5"/>
      <c r="S85" s="5"/>
      <c r="T85" s="5"/>
    </row>
    <row r="86" spans="1:20" x14ac:dyDescent="0.45">
      <c r="A86" s="8"/>
      <c r="B86" s="5"/>
      <c r="C86" s="5"/>
      <c r="D86" s="5"/>
      <c r="E86" s="4"/>
      <c r="F86" s="5"/>
      <c r="G86" s="4"/>
      <c r="H86" s="4"/>
      <c r="I86" s="5"/>
      <c r="J86" s="5"/>
      <c r="K86" s="4"/>
      <c r="L86" s="5"/>
      <c r="M86" s="9"/>
      <c r="N86" s="5"/>
      <c r="O86" s="4"/>
      <c r="P86" s="5"/>
      <c r="Q86" s="5"/>
      <c r="R86" s="5"/>
      <c r="S86" s="5"/>
      <c r="T86" s="5"/>
    </row>
    <row r="87" spans="1:20" x14ac:dyDescent="0.45">
      <c r="A87" s="8"/>
      <c r="B87" s="5"/>
      <c r="C87" s="5"/>
      <c r="D87" s="5"/>
      <c r="E87" s="4"/>
      <c r="F87" s="5"/>
      <c r="G87" s="4"/>
      <c r="H87" s="4"/>
      <c r="I87" s="5"/>
      <c r="J87" s="5"/>
      <c r="K87" s="4"/>
      <c r="L87" s="5"/>
      <c r="M87" s="9"/>
      <c r="N87" s="5"/>
      <c r="O87" s="4"/>
      <c r="P87" s="5"/>
      <c r="Q87" s="5"/>
      <c r="R87" s="5"/>
      <c r="S87" s="5"/>
      <c r="T87" s="5"/>
    </row>
    <row r="88" spans="1:20" x14ac:dyDescent="0.45">
      <c r="A88" s="8"/>
      <c r="B88" s="5"/>
      <c r="C88" s="5"/>
      <c r="D88" s="5"/>
      <c r="E88" s="4"/>
      <c r="F88" s="5"/>
      <c r="G88" s="4"/>
      <c r="H88" s="4"/>
      <c r="I88" s="5"/>
      <c r="J88" s="5"/>
      <c r="K88" s="4"/>
      <c r="L88" s="5"/>
      <c r="M88" s="9"/>
      <c r="N88" s="5"/>
      <c r="O88" s="4"/>
      <c r="P88" s="5"/>
      <c r="Q88" s="5"/>
      <c r="R88" s="5"/>
      <c r="S88" s="5"/>
      <c r="T88" s="5"/>
    </row>
    <row r="89" spans="1:20" x14ac:dyDescent="0.45">
      <c r="A89" s="8"/>
      <c r="B89" s="5"/>
      <c r="C89" s="5"/>
      <c r="D89" s="5"/>
      <c r="E89" s="4"/>
      <c r="F89" s="5"/>
      <c r="G89" s="4"/>
      <c r="H89" s="4"/>
      <c r="I89" s="5"/>
      <c r="J89" s="5"/>
      <c r="K89" s="4"/>
      <c r="L89" s="5"/>
      <c r="M89" s="9"/>
      <c r="N89" s="5"/>
      <c r="O89" s="4"/>
      <c r="P89" s="5"/>
      <c r="Q89" s="5"/>
      <c r="R89" s="5"/>
      <c r="S89" s="5"/>
      <c r="T89" s="5"/>
    </row>
    <row r="90" spans="1:20" x14ac:dyDescent="0.45">
      <c r="A90" s="8"/>
      <c r="B90" s="5"/>
      <c r="C90" s="5"/>
      <c r="D90" s="5"/>
      <c r="E90" s="4"/>
      <c r="F90" s="5"/>
      <c r="G90" s="4"/>
      <c r="H90" s="4"/>
      <c r="I90" s="5"/>
      <c r="J90" s="5"/>
      <c r="K90" s="4"/>
      <c r="L90" s="5"/>
      <c r="M90" s="9"/>
      <c r="N90" s="5"/>
      <c r="O90" s="4"/>
      <c r="P90" s="5"/>
      <c r="Q90" s="5"/>
      <c r="R90" s="5"/>
      <c r="S90" s="5"/>
      <c r="T90" s="5"/>
    </row>
    <row r="91" spans="1:20" x14ac:dyDescent="0.45">
      <c r="A91" s="8"/>
      <c r="B91" s="5"/>
      <c r="C91" s="5"/>
      <c r="D91" s="5"/>
      <c r="E91" s="4"/>
      <c r="F91" s="5"/>
      <c r="G91" s="4"/>
      <c r="H91" s="4"/>
      <c r="I91" s="5"/>
      <c r="J91" s="5"/>
      <c r="K91" s="4"/>
      <c r="L91" s="5"/>
      <c r="M91" s="9"/>
      <c r="N91" s="5"/>
      <c r="O91" s="4"/>
      <c r="P91" s="5"/>
      <c r="Q91" s="5"/>
      <c r="R91" s="5"/>
      <c r="S91" s="5"/>
      <c r="T91" s="5"/>
    </row>
    <row r="92" spans="1:20" x14ac:dyDescent="0.45">
      <c r="A92" s="8"/>
      <c r="B92" s="5"/>
      <c r="C92" s="5"/>
      <c r="D92" s="5"/>
      <c r="E92" s="4"/>
      <c r="F92" s="5"/>
      <c r="G92" s="4"/>
      <c r="H92" s="4"/>
      <c r="I92" s="5"/>
      <c r="J92" s="5"/>
      <c r="K92" s="4"/>
      <c r="L92" s="5"/>
      <c r="M92" s="9"/>
      <c r="N92" s="5"/>
      <c r="O92" s="4"/>
      <c r="P92" s="5"/>
      <c r="Q92" s="5"/>
      <c r="R92" s="5"/>
      <c r="S92" s="5"/>
      <c r="T92" s="5"/>
    </row>
    <row r="93" spans="1:20" x14ac:dyDescent="0.45">
      <c r="A93" s="8"/>
      <c r="B93" s="5"/>
      <c r="C93" s="5"/>
      <c r="D93" s="5"/>
      <c r="E93" s="4"/>
      <c r="F93" s="5"/>
      <c r="G93" s="4"/>
      <c r="H93" s="4"/>
      <c r="I93" s="5"/>
      <c r="J93" s="5"/>
      <c r="K93" s="4"/>
      <c r="L93" s="5"/>
      <c r="M93" s="9"/>
      <c r="N93" s="5"/>
      <c r="O93" s="4"/>
      <c r="P93" s="5"/>
      <c r="Q93" s="5"/>
      <c r="R93" s="5"/>
      <c r="S93" s="5"/>
      <c r="T93" s="5"/>
    </row>
    <row r="94" spans="1:20" x14ac:dyDescent="0.45">
      <c r="A94" s="8"/>
      <c r="B94" s="5"/>
      <c r="C94" s="5"/>
      <c r="D94" s="5"/>
      <c r="E94" s="4"/>
      <c r="F94" s="5"/>
      <c r="G94" s="4"/>
      <c r="H94" s="4"/>
      <c r="I94" s="5"/>
      <c r="J94" s="5"/>
      <c r="K94" s="4"/>
      <c r="L94" s="5"/>
      <c r="M94" s="9"/>
      <c r="N94" s="5"/>
      <c r="O94" s="4"/>
      <c r="P94" s="5"/>
      <c r="Q94" s="5"/>
      <c r="R94" s="5"/>
      <c r="S94" s="5"/>
      <c r="T94" s="5"/>
    </row>
    <row r="95" spans="1:20" x14ac:dyDescent="0.45">
      <c r="A95" s="8"/>
      <c r="B95" s="5"/>
      <c r="C95" s="5"/>
      <c r="D95" s="5"/>
      <c r="E95" s="4"/>
      <c r="F95" s="5"/>
      <c r="G95" s="4"/>
      <c r="H95" s="4"/>
      <c r="I95" s="5"/>
      <c r="J95" s="5"/>
      <c r="K95" s="4"/>
      <c r="L95" s="5"/>
      <c r="M95" s="9"/>
      <c r="N95" s="5"/>
      <c r="O95" s="4"/>
      <c r="P95" s="5"/>
      <c r="Q95" s="5"/>
      <c r="R95" s="5"/>
      <c r="S95" s="5"/>
      <c r="T95" s="5"/>
    </row>
    <row r="96" spans="1:20" x14ac:dyDescent="0.45">
      <c r="A96" s="8"/>
      <c r="B96" s="5"/>
      <c r="C96" s="5"/>
      <c r="D96" s="5"/>
      <c r="E96" s="4"/>
      <c r="F96" s="5"/>
      <c r="G96" s="4"/>
      <c r="H96" s="4"/>
      <c r="I96" s="5"/>
      <c r="J96" s="5"/>
      <c r="K96" s="4"/>
      <c r="L96" s="5"/>
      <c r="M96" s="9"/>
      <c r="N96" s="5"/>
      <c r="O96" s="4"/>
      <c r="P96" s="5"/>
      <c r="Q96" s="5"/>
      <c r="R96" s="5"/>
      <c r="S96" s="5"/>
      <c r="T96" s="5"/>
    </row>
    <row r="97" spans="1:20" x14ac:dyDescent="0.45">
      <c r="A97" s="8"/>
      <c r="B97" s="5"/>
      <c r="C97" s="5"/>
      <c r="D97" s="5"/>
      <c r="E97" s="4"/>
      <c r="F97" s="5"/>
      <c r="G97" s="4"/>
      <c r="H97" s="4"/>
      <c r="I97" s="5"/>
      <c r="J97" s="5"/>
      <c r="K97" s="4"/>
      <c r="L97" s="5"/>
      <c r="M97" s="9"/>
      <c r="N97" s="5"/>
      <c r="O97" s="4"/>
      <c r="P97" s="5"/>
      <c r="Q97" s="5"/>
      <c r="R97" s="5"/>
      <c r="S97" s="5"/>
      <c r="T97" s="5"/>
    </row>
    <row r="98" spans="1:20" x14ac:dyDescent="0.45">
      <c r="A98" s="8"/>
      <c r="B98" s="5"/>
      <c r="C98" s="5"/>
      <c r="D98" s="5"/>
      <c r="E98" s="4"/>
      <c r="F98" s="5"/>
      <c r="G98" s="4"/>
      <c r="H98" s="4"/>
      <c r="I98" s="5"/>
      <c r="J98" s="5"/>
      <c r="K98" s="4"/>
      <c r="L98" s="5"/>
      <c r="M98" s="9"/>
      <c r="N98" s="5"/>
      <c r="O98" s="4"/>
      <c r="P98" s="5"/>
      <c r="Q98" s="5"/>
      <c r="R98" s="5"/>
      <c r="S98" s="5"/>
      <c r="T98" s="5"/>
    </row>
    <row r="99" spans="1:20" x14ac:dyDescent="0.45">
      <c r="A99" s="8"/>
      <c r="B99" s="5"/>
      <c r="C99" s="5"/>
      <c r="D99" s="5"/>
      <c r="E99" s="4"/>
      <c r="F99" s="5"/>
      <c r="G99" s="4"/>
      <c r="H99" s="4"/>
      <c r="I99" s="5"/>
      <c r="J99" s="5"/>
      <c r="K99" s="4"/>
      <c r="L99" s="5"/>
      <c r="M99" s="9"/>
      <c r="N99" s="5"/>
      <c r="O99" s="4"/>
      <c r="P99" s="5"/>
      <c r="Q99" s="5"/>
      <c r="R99" s="5"/>
      <c r="S99" s="5"/>
      <c r="T99" s="5"/>
    </row>
    <row r="100" spans="1:20" x14ac:dyDescent="0.45">
      <c r="A100" s="8"/>
      <c r="B100" s="5"/>
      <c r="C100" s="5"/>
      <c r="D100" s="5"/>
      <c r="E100" s="4"/>
      <c r="F100" s="5"/>
      <c r="G100" s="4"/>
      <c r="H100" s="4"/>
      <c r="I100" s="5"/>
      <c r="J100" s="5"/>
      <c r="K100" s="4"/>
      <c r="L100" s="5"/>
      <c r="M100" s="9"/>
      <c r="N100" s="5"/>
      <c r="O100" s="4"/>
      <c r="P100" s="5"/>
      <c r="Q100" s="5"/>
      <c r="R100" s="5"/>
      <c r="S100" s="5"/>
      <c r="T100" s="5"/>
    </row>
    <row r="101" spans="1:20" x14ac:dyDescent="0.45">
      <c r="A101" s="8"/>
      <c r="B101" s="5"/>
      <c r="C101" s="5"/>
      <c r="D101" s="5"/>
      <c r="E101" s="4"/>
      <c r="F101" s="5"/>
      <c r="G101" s="4"/>
      <c r="H101" s="4"/>
      <c r="I101" s="5"/>
      <c r="J101" s="5"/>
      <c r="K101" s="4"/>
      <c r="L101" s="5"/>
      <c r="M101" s="9"/>
      <c r="N101" s="5"/>
      <c r="O101" s="4"/>
      <c r="P101" s="5"/>
      <c r="Q101" s="5"/>
      <c r="R101" s="5"/>
      <c r="S101" s="5"/>
      <c r="T101" s="5"/>
    </row>
    <row r="102" spans="1:20" x14ac:dyDescent="0.45">
      <c r="A102" s="8"/>
      <c r="B102" s="5"/>
      <c r="C102" s="5"/>
      <c r="D102" s="5"/>
      <c r="E102" s="4"/>
      <c r="F102" s="5"/>
      <c r="G102" s="4"/>
      <c r="H102" s="4"/>
      <c r="I102" s="5"/>
      <c r="J102" s="5"/>
      <c r="K102" s="4"/>
      <c r="L102" s="5"/>
      <c r="M102" s="9"/>
      <c r="N102" s="5"/>
      <c r="O102" s="4"/>
      <c r="P102" s="5"/>
      <c r="Q102" s="5"/>
      <c r="R102" s="5"/>
      <c r="S102" s="5"/>
      <c r="T102" s="5"/>
    </row>
    <row r="103" spans="1:20" x14ac:dyDescent="0.45">
      <c r="A103" s="8"/>
      <c r="B103" s="5"/>
      <c r="C103" s="5"/>
      <c r="D103" s="5"/>
      <c r="E103" s="4"/>
      <c r="F103" s="5"/>
      <c r="G103" s="4"/>
      <c r="H103" s="4"/>
      <c r="I103" s="5"/>
      <c r="J103" s="5"/>
      <c r="K103" s="4"/>
      <c r="L103" s="5"/>
      <c r="M103" s="9"/>
      <c r="N103" s="5"/>
      <c r="O103" s="4"/>
      <c r="P103" s="5"/>
      <c r="Q103" s="5"/>
      <c r="R103" s="5"/>
      <c r="S103" s="5"/>
      <c r="T103" s="5"/>
    </row>
    <row r="104" spans="1:20" x14ac:dyDescent="0.45">
      <c r="A104" s="8"/>
      <c r="B104" s="5"/>
      <c r="C104" s="5"/>
      <c r="D104" s="5"/>
      <c r="E104" s="4"/>
      <c r="F104" s="5"/>
      <c r="G104" s="4"/>
      <c r="H104" s="4"/>
      <c r="I104" s="5"/>
      <c r="J104" s="5"/>
      <c r="K104" s="4"/>
      <c r="L104" s="5"/>
      <c r="M104" s="9"/>
      <c r="N104" s="5"/>
      <c r="O104" s="4"/>
      <c r="P104" s="5"/>
      <c r="Q104" s="5"/>
      <c r="R104" s="5"/>
      <c r="S104" s="5"/>
      <c r="T104" s="5"/>
    </row>
    <row r="105" spans="1:20" x14ac:dyDescent="0.45">
      <c r="A105" s="8"/>
      <c r="B105" s="5"/>
      <c r="C105" s="5"/>
      <c r="D105" s="5"/>
      <c r="E105" s="4"/>
      <c r="F105" s="5"/>
      <c r="G105" s="4"/>
      <c r="H105" s="4"/>
      <c r="I105" s="5"/>
      <c r="J105" s="5"/>
      <c r="K105" s="4"/>
      <c r="L105" s="5"/>
      <c r="M105" s="9"/>
      <c r="N105" s="5"/>
      <c r="O105" s="4"/>
      <c r="P105" s="5"/>
      <c r="Q105" s="5"/>
      <c r="R105" s="5"/>
      <c r="S105" s="5"/>
      <c r="T105" s="5"/>
    </row>
    <row r="106" spans="1:20" x14ac:dyDescent="0.45">
      <c r="A106" s="8"/>
      <c r="B106" s="5"/>
      <c r="C106" s="5"/>
      <c r="D106" s="5"/>
      <c r="E106" s="4"/>
      <c r="F106" s="5"/>
      <c r="G106" s="4"/>
      <c r="H106" s="4"/>
      <c r="I106" s="5"/>
      <c r="J106" s="5"/>
      <c r="K106" s="4"/>
      <c r="L106" s="5"/>
      <c r="M106" s="9"/>
      <c r="N106" s="5"/>
      <c r="O106" s="4"/>
      <c r="P106" s="5"/>
      <c r="Q106" s="5"/>
      <c r="R106" s="5"/>
      <c r="S106" s="5"/>
      <c r="T106" s="5"/>
    </row>
    <row r="107" spans="1:20" x14ac:dyDescent="0.45">
      <c r="A107" s="8"/>
      <c r="B107" s="5"/>
      <c r="C107" s="5"/>
      <c r="D107" s="5"/>
      <c r="E107" s="4"/>
      <c r="F107" s="5"/>
      <c r="G107" s="4"/>
      <c r="H107" s="4"/>
      <c r="I107" s="5"/>
      <c r="J107" s="5"/>
      <c r="K107" s="4"/>
      <c r="L107" s="5"/>
      <c r="M107" s="9"/>
      <c r="N107" s="5"/>
      <c r="O107" s="4"/>
      <c r="P107" s="5"/>
      <c r="Q107" s="5"/>
      <c r="R107" s="5"/>
      <c r="S107" s="5"/>
      <c r="T107" s="5"/>
    </row>
    <row r="108" spans="1:20" x14ac:dyDescent="0.45">
      <c r="A108" s="8"/>
      <c r="B108" s="5"/>
      <c r="C108" s="5"/>
      <c r="D108" s="5"/>
      <c r="E108" s="4"/>
      <c r="F108" s="5"/>
      <c r="G108" s="4"/>
      <c r="H108" s="4"/>
      <c r="I108" s="5"/>
      <c r="J108" s="5"/>
      <c r="K108" s="4"/>
      <c r="L108" s="5"/>
      <c r="M108" s="9"/>
      <c r="N108" s="5"/>
      <c r="O108" s="4"/>
      <c r="P108" s="5"/>
      <c r="Q108" s="5"/>
      <c r="R108" s="5"/>
      <c r="S108" s="5"/>
      <c r="T108" s="5"/>
    </row>
    <row r="109" spans="1:20" x14ac:dyDescent="0.45">
      <c r="A109" s="8"/>
      <c r="B109" s="5"/>
      <c r="C109" s="5"/>
      <c r="D109" s="5"/>
      <c r="E109" s="4"/>
      <c r="F109" s="5"/>
      <c r="G109" s="4"/>
      <c r="H109" s="4"/>
      <c r="I109" s="5"/>
      <c r="J109" s="5"/>
      <c r="K109" s="4"/>
      <c r="L109" s="5"/>
      <c r="M109" s="9"/>
      <c r="N109" s="5"/>
      <c r="O109" s="4"/>
      <c r="P109" s="5"/>
      <c r="Q109" s="5"/>
      <c r="R109" s="5"/>
      <c r="S109" s="5"/>
      <c r="T109" s="5"/>
    </row>
    <row r="110" spans="1:20" x14ac:dyDescent="0.45">
      <c r="A110" s="8"/>
      <c r="B110" s="5"/>
      <c r="C110" s="5"/>
      <c r="D110" s="5"/>
      <c r="E110" s="4"/>
      <c r="F110" s="5"/>
      <c r="G110" s="4"/>
      <c r="H110" s="4"/>
      <c r="I110" s="5"/>
      <c r="J110" s="5"/>
      <c r="K110" s="4"/>
      <c r="L110" s="5"/>
      <c r="M110" s="9"/>
      <c r="N110" s="5"/>
      <c r="O110" s="4"/>
      <c r="P110" s="5"/>
      <c r="Q110" s="5"/>
      <c r="R110" s="5"/>
      <c r="S110" s="5"/>
      <c r="T110" s="5"/>
    </row>
    <row r="111" spans="1:20" x14ac:dyDescent="0.45">
      <c r="A111" s="8"/>
      <c r="B111" s="5"/>
      <c r="C111" s="5"/>
      <c r="D111" s="5"/>
      <c r="E111" s="4"/>
      <c r="F111" s="5"/>
      <c r="G111" s="4"/>
      <c r="H111" s="4"/>
      <c r="I111" s="5"/>
      <c r="J111" s="5"/>
      <c r="K111" s="4"/>
      <c r="L111" s="5"/>
      <c r="M111" s="9"/>
      <c r="N111" s="5"/>
      <c r="O111" s="4"/>
      <c r="P111" s="5"/>
      <c r="Q111" s="5"/>
      <c r="R111" s="5"/>
      <c r="S111" s="5"/>
      <c r="T111" s="5"/>
    </row>
    <row r="112" spans="1:20" x14ac:dyDescent="0.45">
      <c r="A112" s="8"/>
      <c r="B112" s="5"/>
      <c r="C112" s="5"/>
      <c r="D112" s="5"/>
      <c r="E112" s="4"/>
      <c r="F112" s="5"/>
      <c r="G112" s="4"/>
      <c r="H112" s="4"/>
      <c r="I112" s="5"/>
      <c r="J112" s="5"/>
      <c r="K112" s="4"/>
      <c r="L112" s="5"/>
      <c r="M112" s="9"/>
      <c r="N112" s="5"/>
      <c r="O112" s="4"/>
      <c r="P112" s="5"/>
      <c r="Q112" s="5"/>
      <c r="R112" s="5"/>
      <c r="S112" s="5"/>
      <c r="T112" s="5"/>
    </row>
    <row r="113" spans="1:20" x14ac:dyDescent="0.45">
      <c r="A113" s="8"/>
      <c r="B113" s="5"/>
      <c r="C113" s="5"/>
      <c r="D113" s="5"/>
      <c r="E113" s="4"/>
      <c r="F113" s="5"/>
      <c r="G113" s="4"/>
      <c r="H113" s="4"/>
      <c r="I113" s="5"/>
      <c r="J113" s="5"/>
      <c r="K113" s="4"/>
      <c r="L113" s="5"/>
      <c r="M113" s="9"/>
      <c r="N113" s="5"/>
      <c r="O113" s="4"/>
      <c r="P113" s="5"/>
      <c r="Q113" s="5"/>
      <c r="R113" s="5"/>
      <c r="S113" s="5"/>
      <c r="T113" s="5"/>
    </row>
    <row r="114" spans="1:20" x14ac:dyDescent="0.45">
      <c r="A114" s="8"/>
      <c r="B114" s="5"/>
      <c r="C114" s="5"/>
      <c r="D114" s="5"/>
      <c r="E114" s="4"/>
      <c r="F114" s="5"/>
      <c r="G114" s="4"/>
      <c r="H114" s="4"/>
      <c r="I114" s="5"/>
      <c r="J114" s="5"/>
      <c r="K114" s="4"/>
      <c r="L114" s="5"/>
      <c r="M114" s="9"/>
      <c r="N114" s="5"/>
      <c r="O114" s="4"/>
      <c r="P114" s="5"/>
      <c r="Q114" s="5"/>
      <c r="R114" s="5"/>
      <c r="S114" s="5"/>
      <c r="T114" s="5"/>
    </row>
    <row r="115" spans="1:20" x14ac:dyDescent="0.45">
      <c r="A115" s="8"/>
      <c r="B115" s="5"/>
      <c r="C115" s="5"/>
      <c r="D115" s="5"/>
      <c r="E115" s="4"/>
      <c r="F115" s="5"/>
      <c r="G115" s="4"/>
      <c r="H115" s="4"/>
      <c r="I115" s="5"/>
      <c r="J115" s="5"/>
      <c r="K115" s="4"/>
      <c r="L115" s="5"/>
      <c r="M115" s="9"/>
      <c r="N115" s="5"/>
      <c r="O115" s="4"/>
      <c r="P115" s="5"/>
      <c r="Q115" s="5"/>
      <c r="R115" s="5"/>
      <c r="S115" s="5"/>
      <c r="T115" s="5"/>
    </row>
    <row r="116" spans="1:20" x14ac:dyDescent="0.45">
      <c r="A116" s="8"/>
      <c r="B116" s="5"/>
      <c r="C116" s="5"/>
      <c r="D116" s="5"/>
      <c r="E116" s="4"/>
      <c r="F116" s="5"/>
      <c r="G116" s="4"/>
      <c r="H116" s="4"/>
      <c r="I116" s="5"/>
      <c r="J116" s="5"/>
      <c r="K116" s="4"/>
      <c r="L116" s="5"/>
      <c r="M116" s="9"/>
      <c r="N116" s="5"/>
      <c r="O116" s="4"/>
      <c r="P116" s="5"/>
      <c r="Q116" s="5"/>
      <c r="R116" s="5"/>
      <c r="S116" s="5"/>
      <c r="T116" s="5"/>
    </row>
    <row r="117" spans="1:20" x14ac:dyDescent="0.45">
      <c r="A117" s="8"/>
      <c r="B117" s="5"/>
      <c r="C117" s="5"/>
      <c r="D117" s="5"/>
      <c r="E117" s="4"/>
      <c r="F117" s="5"/>
      <c r="G117" s="4"/>
      <c r="H117" s="4"/>
      <c r="I117" s="5"/>
      <c r="J117" s="5"/>
      <c r="K117" s="4"/>
      <c r="L117" s="5"/>
      <c r="M117" s="9"/>
      <c r="N117" s="5"/>
      <c r="O117" s="4"/>
      <c r="P117" s="5"/>
      <c r="Q117" s="5"/>
      <c r="R117" s="5"/>
      <c r="S117" s="5"/>
      <c r="T117" s="5"/>
    </row>
    <row r="118" spans="1:20" x14ac:dyDescent="0.45">
      <c r="A118" s="8"/>
      <c r="B118" s="5"/>
      <c r="C118" s="5"/>
      <c r="D118" s="5"/>
      <c r="E118" s="4"/>
      <c r="F118" s="5"/>
      <c r="G118" s="4"/>
      <c r="H118" s="4"/>
      <c r="I118" s="5"/>
      <c r="J118" s="5"/>
      <c r="K118" s="4"/>
      <c r="L118" s="5"/>
      <c r="M118" s="9"/>
      <c r="N118" s="5"/>
      <c r="O118" s="4"/>
      <c r="P118" s="5"/>
      <c r="Q118" s="5"/>
      <c r="R118" s="5"/>
      <c r="S118" s="5"/>
      <c r="T118" s="5"/>
    </row>
    <row r="119" spans="1:20" x14ac:dyDescent="0.45">
      <c r="A119" s="8"/>
      <c r="B119" s="5"/>
      <c r="C119" s="5"/>
      <c r="D119" s="5"/>
      <c r="E119" s="4"/>
      <c r="F119" s="5"/>
      <c r="G119" s="4"/>
      <c r="H119" s="4"/>
      <c r="I119" s="5"/>
      <c r="J119" s="5"/>
      <c r="K119" s="4"/>
      <c r="L119" s="5"/>
      <c r="M119" s="9"/>
      <c r="N119" s="5"/>
      <c r="O119" s="4"/>
      <c r="P119" s="5"/>
      <c r="Q119" s="5"/>
      <c r="R119" s="5"/>
      <c r="S119" s="5"/>
      <c r="T119" s="5"/>
    </row>
    <row r="120" spans="1:20" x14ac:dyDescent="0.45">
      <c r="A120" s="8"/>
      <c r="B120" s="5"/>
      <c r="C120" s="5"/>
      <c r="D120" s="5"/>
      <c r="E120" s="4"/>
      <c r="F120" s="5"/>
      <c r="G120" s="4"/>
      <c r="H120" s="4"/>
      <c r="I120" s="5"/>
      <c r="J120" s="5"/>
      <c r="K120" s="4"/>
      <c r="L120" s="5"/>
      <c r="M120" s="9"/>
      <c r="N120" s="5"/>
      <c r="O120" s="4"/>
      <c r="P120" s="5"/>
      <c r="Q120" s="5"/>
      <c r="R120" s="5"/>
      <c r="S120" s="5"/>
      <c r="T120" s="5"/>
    </row>
    <row r="121" spans="1:20" x14ac:dyDescent="0.45">
      <c r="A121" s="8"/>
      <c r="B121" s="5"/>
      <c r="C121" s="5"/>
      <c r="D121" s="5"/>
      <c r="E121" s="4"/>
      <c r="F121" s="5"/>
      <c r="G121" s="4"/>
      <c r="H121" s="4"/>
      <c r="I121" s="5"/>
      <c r="J121" s="5"/>
      <c r="K121" s="4"/>
      <c r="L121" s="5"/>
      <c r="M121" s="9"/>
      <c r="N121" s="5"/>
      <c r="O121" s="4"/>
      <c r="P121" s="5"/>
      <c r="Q121" s="5"/>
      <c r="R121" s="5"/>
      <c r="S121" s="5"/>
      <c r="T121" s="5"/>
    </row>
    <row r="122" spans="1:20" x14ac:dyDescent="0.45">
      <c r="A122" s="8"/>
      <c r="B122" s="5"/>
      <c r="C122" s="5"/>
      <c r="D122" s="5"/>
      <c r="E122" s="4"/>
      <c r="F122" s="5"/>
      <c r="G122" s="4"/>
      <c r="H122" s="4"/>
      <c r="I122" s="5"/>
      <c r="J122" s="5"/>
      <c r="K122" s="4"/>
      <c r="L122" s="5"/>
      <c r="M122" s="9"/>
      <c r="N122" s="5"/>
      <c r="O122" s="4"/>
      <c r="P122" s="5"/>
      <c r="Q122" s="5"/>
      <c r="R122" s="5"/>
      <c r="S122" s="5"/>
      <c r="T122" s="5"/>
    </row>
    <row r="123" spans="1:20" x14ac:dyDescent="0.45">
      <c r="A123" s="8"/>
      <c r="B123" s="5"/>
      <c r="C123" s="5"/>
      <c r="D123" s="5"/>
      <c r="E123" s="4"/>
      <c r="F123" s="5"/>
      <c r="G123" s="4"/>
      <c r="H123" s="4"/>
      <c r="I123" s="5"/>
      <c r="J123" s="5"/>
      <c r="K123" s="4"/>
      <c r="L123" s="5"/>
      <c r="M123" s="9"/>
      <c r="N123" s="5"/>
      <c r="O123" s="4"/>
      <c r="P123" s="5"/>
      <c r="Q123" s="5"/>
      <c r="R123" s="5"/>
      <c r="S123" s="5"/>
      <c r="T123" s="5"/>
    </row>
    <row r="124" spans="1:20" x14ac:dyDescent="0.45">
      <c r="A124" s="8"/>
      <c r="B124" s="5"/>
      <c r="C124" s="5"/>
      <c r="D124" s="5"/>
      <c r="E124" s="4"/>
      <c r="F124" s="5"/>
      <c r="G124" s="4"/>
      <c r="H124" s="4"/>
      <c r="I124" s="5"/>
      <c r="J124" s="5"/>
      <c r="K124" s="4"/>
      <c r="L124" s="5"/>
      <c r="M124" s="9"/>
      <c r="N124" s="5"/>
      <c r="O124" s="4"/>
      <c r="P124" s="5"/>
      <c r="Q124" s="5"/>
      <c r="R124" s="5"/>
      <c r="S124" s="5"/>
      <c r="T124" s="5"/>
    </row>
    <row r="125" spans="1:20" x14ac:dyDescent="0.45">
      <c r="A125" s="8"/>
      <c r="B125" s="5"/>
      <c r="C125" s="5"/>
      <c r="D125" s="5"/>
      <c r="E125" s="4"/>
      <c r="F125" s="5"/>
      <c r="G125" s="4"/>
      <c r="H125" s="4"/>
      <c r="I125" s="5"/>
      <c r="J125" s="5"/>
      <c r="K125" s="4"/>
      <c r="L125" s="5"/>
      <c r="M125" s="9"/>
      <c r="N125" s="5"/>
      <c r="O125" s="4"/>
      <c r="P125" s="5"/>
      <c r="Q125" s="5"/>
      <c r="R125" s="5"/>
      <c r="S125" s="5"/>
      <c r="T125" s="5"/>
    </row>
    <row r="126" spans="1:20" x14ac:dyDescent="0.45">
      <c r="A126" s="8"/>
      <c r="B126" s="5"/>
      <c r="C126" s="5"/>
      <c r="D126" s="5"/>
      <c r="E126" s="4"/>
      <c r="F126" s="5"/>
      <c r="G126" s="4"/>
      <c r="H126" s="4"/>
      <c r="I126" s="5"/>
      <c r="J126" s="5"/>
      <c r="K126" s="4"/>
      <c r="L126" s="5"/>
      <c r="M126" s="9"/>
      <c r="N126" s="5"/>
      <c r="O126" s="4"/>
      <c r="P126" s="5"/>
      <c r="Q126" s="5"/>
      <c r="R126" s="5"/>
      <c r="S126" s="5"/>
      <c r="T126" s="5"/>
    </row>
    <row r="127" spans="1:20" x14ac:dyDescent="0.45">
      <c r="A127" s="8"/>
      <c r="B127" s="5"/>
      <c r="C127" s="5"/>
      <c r="D127" s="5"/>
      <c r="E127" s="4"/>
      <c r="F127" s="5"/>
      <c r="G127" s="4"/>
      <c r="H127" s="4"/>
      <c r="I127" s="5"/>
      <c r="J127" s="5"/>
      <c r="K127" s="4"/>
      <c r="L127" s="5"/>
      <c r="M127" s="9"/>
      <c r="N127" s="5"/>
      <c r="O127" s="4"/>
      <c r="P127" s="5"/>
      <c r="Q127" s="5"/>
      <c r="R127" s="5"/>
      <c r="S127" s="5"/>
      <c r="T127" s="5"/>
    </row>
    <row r="128" spans="1:20" x14ac:dyDescent="0.45">
      <c r="A128" s="8"/>
      <c r="B128" s="5"/>
      <c r="C128" s="5"/>
      <c r="D128" s="5"/>
      <c r="E128" s="4"/>
      <c r="F128" s="5"/>
      <c r="G128" s="4"/>
      <c r="H128" s="4"/>
      <c r="I128" s="5"/>
      <c r="J128" s="5"/>
      <c r="K128" s="4"/>
      <c r="L128" s="5"/>
      <c r="M128" s="9"/>
      <c r="N128" s="5"/>
      <c r="O128" s="4"/>
      <c r="P128" s="5"/>
      <c r="Q128" s="5"/>
      <c r="R128" s="5"/>
      <c r="S128" s="5"/>
      <c r="T128" s="5"/>
    </row>
    <row r="129" spans="1:20" x14ac:dyDescent="0.45">
      <c r="A129" s="8"/>
      <c r="B129" s="5"/>
      <c r="C129" s="5"/>
      <c r="D129" s="5"/>
      <c r="E129" s="4"/>
      <c r="F129" s="5"/>
      <c r="G129" s="4"/>
      <c r="H129" s="4"/>
      <c r="I129" s="5"/>
      <c r="J129" s="5"/>
      <c r="K129" s="4"/>
      <c r="L129" s="5"/>
      <c r="M129" s="9"/>
      <c r="N129" s="5"/>
      <c r="O129" s="4"/>
      <c r="P129" s="5"/>
      <c r="Q129" s="5"/>
      <c r="R129" s="5"/>
      <c r="S129" s="5"/>
      <c r="T129" s="5"/>
    </row>
    <row r="130" spans="1:20" x14ac:dyDescent="0.45">
      <c r="A130" s="8"/>
      <c r="B130" s="5"/>
      <c r="C130" s="5"/>
      <c r="D130" s="5"/>
      <c r="E130" s="4"/>
      <c r="F130" s="5"/>
      <c r="G130" s="4"/>
      <c r="H130" s="4"/>
      <c r="I130" s="5"/>
      <c r="J130" s="5"/>
      <c r="K130" s="4"/>
      <c r="L130" s="5"/>
      <c r="M130" s="9"/>
      <c r="N130" s="5"/>
      <c r="O130" s="4"/>
      <c r="P130" s="5"/>
      <c r="Q130" s="5"/>
      <c r="R130" s="5"/>
      <c r="S130" s="5"/>
      <c r="T130" s="5"/>
    </row>
    <row r="131" spans="1:20" x14ac:dyDescent="0.45">
      <c r="A131" s="8"/>
      <c r="B131" s="5"/>
      <c r="C131" s="5"/>
      <c r="D131" s="5"/>
      <c r="E131" s="4"/>
      <c r="F131" s="5"/>
      <c r="G131" s="4"/>
      <c r="H131" s="4"/>
      <c r="I131" s="5"/>
      <c r="J131" s="5"/>
      <c r="K131" s="4"/>
      <c r="L131" s="5"/>
      <c r="M131" s="9"/>
      <c r="N131" s="5"/>
      <c r="O131" s="4"/>
      <c r="P131" s="5"/>
      <c r="Q131" s="5"/>
      <c r="R131" s="5"/>
      <c r="S131" s="5"/>
      <c r="T131" s="5"/>
    </row>
    <row r="132" spans="1:20" x14ac:dyDescent="0.45">
      <c r="A132" s="8"/>
      <c r="B132" s="5"/>
      <c r="C132" s="5"/>
      <c r="D132" s="5"/>
      <c r="E132" s="4"/>
      <c r="F132" s="5"/>
      <c r="G132" s="4"/>
      <c r="H132" s="4"/>
      <c r="I132" s="5"/>
      <c r="J132" s="5"/>
      <c r="K132" s="4"/>
      <c r="L132" s="5"/>
      <c r="M132" s="9"/>
      <c r="N132" s="5"/>
      <c r="O132" s="4"/>
      <c r="P132" s="5"/>
      <c r="Q132" s="5"/>
      <c r="R132" s="5"/>
      <c r="S132" s="5"/>
      <c r="T132" s="5"/>
    </row>
    <row r="133" spans="1:20" x14ac:dyDescent="0.45">
      <c r="A133" s="8"/>
      <c r="B133" s="5"/>
      <c r="C133" s="5"/>
      <c r="D133" s="5"/>
      <c r="E133" s="4"/>
      <c r="F133" s="5"/>
      <c r="G133" s="4"/>
      <c r="H133" s="4"/>
      <c r="I133" s="5"/>
      <c r="J133" s="5"/>
      <c r="K133" s="4"/>
      <c r="L133" s="5"/>
      <c r="M133" s="9"/>
      <c r="N133" s="5"/>
      <c r="O133" s="4"/>
      <c r="P133" s="5"/>
      <c r="Q133" s="5"/>
      <c r="R133" s="5"/>
      <c r="S133" s="5"/>
      <c r="T133" s="5"/>
    </row>
    <row r="134" spans="1:20" x14ac:dyDescent="0.45">
      <c r="A134" s="8"/>
      <c r="B134" s="5"/>
      <c r="C134" s="5"/>
      <c r="D134" s="5"/>
      <c r="E134" s="4"/>
      <c r="F134" s="5"/>
      <c r="G134" s="4"/>
      <c r="H134" s="4"/>
      <c r="I134" s="5"/>
      <c r="J134" s="5"/>
      <c r="K134" s="4"/>
      <c r="L134" s="5"/>
      <c r="M134" s="9"/>
      <c r="N134" s="5"/>
      <c r="O134" s="4"/>
      <c r="P134" s="5"/>
      <c r="Q134" s="5"/>
      <c r="R134" s="5"/>
      <c r="S134" s="5"/>
      <c r="T134" s="5"/>
    </row>
    <row r="135" spans="1:20" x14ac:dyDescent="0.45">
      <c r="A135" s="8"/>
      <c r="B135" s="5"/>
      <c r="C135" s="5"/>
      <c r="D135" s="5"/>
      <c r="E135" s="4"/>
      <c r="F135" s="5"/>
      <c r="G135" s="4"/>
      <c r="H135" s="4"/>
      <c r="I135" s="5"/>
      <c r="J135" s="5"/>
      <c r="K135" s="4"/>
      <c r="L135" s="5"/>
      <c r="M135" s="9"/>
      <c r="N135" s="5"/>
      <c r="O135" s="4"/>
      <c r="P135" s="5"/>
      <c r="Q135" s="5"/>
      <c r="R135" s="5"/>
      <c r="S135" s="5"/>
      <c r="T135" s="5"/>
    </row>
    <row r="136" spans="1:20" x14ac:dyDescent="0.45">
      <c r="A136" s="8"/>
      <c r="B136" s="5"/>
      <c r="C136" s="5"/>
      <c r="D136" s="5"/>
      <c r="E136" s="4"/>
      <c r="F136" s="5"/>
      <c r="G136" s="4"/>
      <c r="H136" s="4"/>
      <c r="I136" s="5"/>
      <c r="J136" s="5"/>
      <c r="K136" s="4"/>
      <c r="L136" s="5"/>
      <c r="M136" s="9"/>
      <c r="N136" s="5"/>
      <c r="O136" s="4"/>
      <c r="P136" s="5"/>
      <c r="Q136" s="5"/>
      <c r="R136" s="5"/>
      <c r="S136" s="5"/>
      <c r="T136" s="5"/>
    </row>
    <row r="137" spans="1:20" x14ac:dyDescent="0.45">
      <c r="A137" s="8"/>
      <c r="B137" s="5"/>
      <c r="C137" s="5"/>
      <c r="D137" s="5"/>
      <c r="E137" s="4"/>
      <c r="F137" s="5"/>
      <c r="G137" s="4"/>
      <c r="H137" s="4"/>
      <c r="I137" s="5"/>
      <c r="J137" s="5"/>
      <c r="K137" s="4"/>
      <c r="L137" s="5"/>
      <c r="M137" s="9"/>
      <c r="N137" s="5"/>
      <c r="O137" s="4"/>
      <c r="P137" s="5"/>
      <c r="Q137" s="5"/>
      <c r="R137" s="5"/>
      <c r="S137" s="5"/>
      <c r="T137" s="5"/>
    </row>
    <row r="138" spans="1:20" x14ac:dyDescent="0.45">
      <c r="A138" s="8"/>
      <c r="B138" s="5"/>
      <c r="C138" s="5"/>
      <c r="D138" s="5"/>
      <c r="E138" s="4"/>
      <c r="F138" s="5"/>
      <c r="G138" s="4"/>
      <c r="H138" s="4"/>
      <c r="I138" s="5"/>
      <c r="J138" s="5"/>
      <c r="K138" s="4"/>
      <c r="L138" s="5"/>
      <c r="M138" s="9"/>
      <c r="N138" s="5"/>
      <c r="O138" s="4"/>
      <c r="P138" s="5"/>
      <c r="Q138" s="5"/>
      <c r="R138" s="5"/>
      <c r="S138" s="5"/>
      <c r="T138" s="5"/>
    </row>
    <row r="139" spans="1:20" x14ac:dyDescent="0.45">
      <c r="A139" s="8"/>
      <c r="B139" s="5"/>
      <c r="C139" s="5"/>
      <c r="D139" s="5"/>
      <c r="E139" s="4"/>
      <c r="F139" s="5"/>
      <c r="G139" s="4"/>
      <c r="H139" s="4"/>
      <c r="I139" s="5"/>
      <c r="J139" s="5"/>
      <c r="K139" s="4"/>
      <c r="L139" s="5"/>
      <c r="M139" s="9"/>
      <c r="N139" s="5"/>
      <c r="O139" s="4"/>
      <c r="P139" s="5"/>
      <c r="Q139" s="5"/>
      <c r="R139" s="5"/>
      <c r="S139" s="5"/>
      <c r="T139" s="5"/>
    </row>
    <row r="140" spans="1:20" x14ac:dyDescent="0.45">
      <c r="A140" s="8"/>
      <c r="B140" s="5"/>
      <c r="C140" s="5"/>
      <c r="D140" s="5"/>
      <c r="E140" s="4"/>
      <c r="F140" s="5"/>
      <c r="G140" s="4"/>
      <c r="H140" s="4"/>
      <c r="I140" s="5"/>
      <c r="J140" s="5"/>
      <c r="K140" s="4"/>
      <c r="L140" s="5"/>
      <c r="M140" s="9"/>
      <c r="N140" s="5"/>
      <c r="O140" s="4"/>
      <c r="P140" s="5"/>
      <c r="Q140" s="5"/>
      <c r="R140" s="5"/>
      <c r="S140" s="5"/>
      <c r="T140" s="5"/>
    </row>
    <row r="141" spans="1:20" x14ac:dyDescent="0.45">
      <c r="A141" s="8"/>
      <c r="B141" s="5"/>
      <c r="C141" s="5"/>
      <c r="D141" s="5"/>
      <c r="E141" s="4"/>
      <c r="F141" s="5"/>
      <c r="G141" s="4"/>
      <c r="H141" s="4"/>
      <c r="I141" s="5"/>
      <c r="J141" s="5"/>
      <c r="K141" s="4"/>
      <c r="L141" s="5"/>
      <c r="M141" s="9"/>
      <c r="N141" s="5"/>
      <c r="O141" s="4"/>
      <c r="P141" s="5"/>
      <c r="Q141" s="5"/>
      <c r="R141" s="5"/>
      <c r="S141" s="5"/>
      <c r="T141" s="5"/>
    </row>
    <row r="142" spans="1:20" x14ac:dyDescent="0.45">
      <c r="A142" s="8"/>
      <c r="B142" s="5"/>
      <c r="C142" s="5"/>
      <c r="D142" s="5"/>
      <c r="E142" s="4"/>
      <c r="F142" s="5"/>
      <c r="G142" s="4"/>
      <c r="H142" s="4"/>
      <c r="I142" s="5"/>
      <c r="J142" s="5"/>
      <c r="K142" s="4"/>
      <c r="L142" s="5"/>
      <c r="M142" s="9"/>
      <c r="N142" s="5"/>
      <c r="O142" s="4"/>
      <c r="P142" s="5"/>
      <c r="Q142" s="5"/>
      <c r="R142" s="5"/>
      <c r="S142" s="5"/>
      <c r="T142" s="5"/>
    </row>
    <row r="143" spans="1:20" x14ac:dyDescent="0.45">
      <c r="A143" s="8"/>
      <c r="B143" s="5"/>
      <c r="C143" s="5"/>
      <c r="D143" s="5"/>
      <c r="E143" s="4"/>
      <c r="F143" s="5"/>
      <c r="G143" s="4"/>
      <c r="H143" s="4"/>
      <c r="I143" s="5"/>
      <c r="J143" s="5"/>
      <c r="K143" s="4"/>
      <c r="L143" s="5"/>
      <c r="M143" s="9"/>
      <c r="N143" s="5"/>
      <c r="O143" s="4"/>
      <c r="P143" s="5"/>
      <c r="Q143" s="5"/>
      <c r="R143" s="5"/>
      <c r="S143" s="5"/>
      <c r="T143" s="5"/>
    </row>
    <row r="144" spans="1:20" x14ac:dyDescent="0.45">
      <c r="A144" s="8"/>
      <c r="B144" s="5"/>
      <c r="C144" s="5"/>
      <c r="D144" s="5"/>
      <c r="E144" s="4"/>
      <c r="F144" s="5"/>
      <c r="G144" s="4"/>
      <c r="H144" s="4"/>
      <c r="I144" s="5"/>
      <c r="J144" s="5"/>
      <c r="K144" s="4"/>
      <c r="L144" s="5"/>
      <c r="M144" s="9"/>
      <c r="N144" s="5"/>
      <c r="O144" s="4"/>
      <c r="P144" s="5"/>
      <c r="Q144" s="5"/>
      <c r="R144" s="5"/>
      <c r="S144" s="5"/>
      <c r="T144" s="5"/>
    </row>
    <row r="145" spans="1:20" x14ac:dyDescent="0.45">
      <c r="A145" s="8"/>
      <c r="B145" s="5"/>
      <c r="C145" s="5"/>
      <c r="D145" s="5"/>
      <c r="E145" s="4"/>
      <c r="F145" s="5"/>
      <c r="G145" s="4"/>
      <c r="H145" s="4"/>
      <c r="I145" s="5"/>
      <c r="J145" s="5"/>
      <c r="K145" s="4"/>
      <c r="L145" s="5"/>
      <c r="M145" s="9"/>
      <c r="N145" s="5"/>
      <c r="O145" s="4"/>
      <c r="P145" s="5"/>
      <c r="Q145" s="5"/>
      <c r="R145" s="5"/>
      <c r="S145" s="5"/>
      <c r="T145" s="5"/>
    </row>
    <row r="146" spans="1:20" x14ac:dyDescent="0.45">
      <c r="A146" s="8"/>
      <c r="B146" s="5"/>
      <c r="C146" s="5"/>
      <c r="D146" s="5"/>
      <c r="E146" s="4"/>
      <c r="F146" s="5"/>
      <c r="G146" s="4"/>
      <c r="H146" s="4"/>
      <c r="I146" s="5"/>
      <c r="J146" s="5"/>
      <c r="K146" s="4"/>
      <c r="L146" s="5"/>
      <c r="M146" s="9"/>
      <c r="N146" s="5"/>
      <c r="O146" s="4"/>
      <c r="P146" s="5"/>
      <c r="Q146" s="5"/>
      <c r="R146" s="5"/>
      <c r="S146" s="5"/>
      <c r="T146" s="5"/>
    </row>
    <row r="147" spans="1:20" x14ac:dyDescent="0.45">
      <c r="A147" s="8"/>
      <c r="B147" s="5"/>
      <c r="C147" s="5"/>
      <c r="D147" s="5"/>
      <c r="E147" s="4"/>
      <c r="F147" s="5"/>
      <c r="G147" s="4"/>
      <c r="H147" s="4"/>
      <c r="I147" s="5"/>
      <c r="J147" s="5"/>
      <c r="K147" s="4"/>
      <c r="L147" s="5"/>
      <c r="M147" s="9"/>
      <c r="N147" s="5"/>
      <c r="O147" s="4"/>
      <c r="P147" s="5"/>
      <c r="Q147" s="5"/>
      <c r="R147" s="5"/>
      <c r="S147" s="5"/>
      <c r="T147" s="5"/>
    </row>
  </sheetData>
  <autoFilter ref="A1:U2" xr:uid="{7B2B7AF2-926F-4505-A01B-C6D059FD6675}">
    <sortState xmlns:xlrd2="http://schemas.microsoft.com/office/spreadsheetml/2017/richdata2" ref="A2:U2">
      <sortCondition ref="C1:C2"/>
    </sortState>
  </autoFilter>
  <phoneticPr fontId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240C7-2E15-415C-86AF-66C247A3C420}">
  <dimension ref="A1:I137"/>
  <sheetViews>
    <sheetView workbookViewId="0">
      <selection activeCell="A2" sqref="A2:I137"/>
    </sheetView>
  </sheetViews>
  <sheetFormatPr defaultRowHeight="18" x14ac:dyDescent="0.45"/>
  <cols>
    <col min="1" max="8" width="15" style="24" customWidth="1"/>
  </cols>
  <sheetData>
    <row r="1" spans="1:9" x14ac:dyDescent="0.45">
      <c r="A1" s="1" t="s">
        <v>157</v>
      </c>
      <c r="B1" s="1" t="s">
        <v>158</v>
      </c>
      <c r="C1" s="1" t="s">
        <v>159</v>
      </c>
      <c r="D1" s="1" t="s">
        <v>160</v>
      </c>
      <c r="E1" s="1" t="s">
        <v>161</v>
      </c>
      <c r="F1" s="1" t="s">
        <v>162</v>
      </c>
      <c r="G1" s="1" t="s">
        <v>184</v>
      </c>
      <c r="H1" s="1" t="s">
        <v>163</v>
      </c>
      <c r="I1" s="10" t="s">
        <v>164</v>
      </c>
    </row>
    <row r="2" spans="1:9" x14ac:dyDescent="0.45">
      <c r="A2" s="20"/>
      <c r="B2" s="20"/>
      <c r="C2" s="3"/>
      <c r="D2" s="3"/>
      <c r="E2" s="3"/>
      <c r="F2" s="21"/>
      <c r="G2" s="21"/>
      <c r="H2" s="3"/>
    </row>
    <row r="3" spans="1:9" x14ac:dyDescent="0.45">
      <c r="A3" s="20"/>
      <c r="B3" s="20"/>
      <c r="C3" s="3"/>
      <c r="D3" s="3"/>
      <c r="E3" s="3"/>
      <c r="F3" s="21"/>
      <c r="G3" s="21"/>
      <c r="H3" s="3"/>
    </row>
    <row r="4" spans="1:9" x14ac:dyDescent="0.45">
      <c r="A4" s="20"/>
      <c r="B4" s="20"/>
      <c r="C4" s="3"/>
      <c r="D4" s="3"/>
      <c r="E4" s="3"/>
      <c r="F4" s="21"/>
      <c r="G4" s="21"/>
      <c r="H4" s="3"/>
    </row>
    <row r="5" spans="1:9" x14ac:dyDescent="0.45">
      <c r="A5" s="20"/>
      <c r="B5" s="20"/>
      <c r="C5" s="3"/>
      <c r="D5" s="3"/>
      <c r="E5" s="3"/>
      <c r="F5" s="21"/>
      <c r="G5" s="21"/>
      <c r="H5" s="3"/>
    </row>
    <row r="6" spans="1:9" x14ac:dyDescent="0.45">
      <c r="A6" s="20"/>
      <c r="B6" s="20"/>
      <c r="C6" s="3"/>
      <c r="D6" s="3"/>
      <c r="E6" s="3"/>
      <c r="F6" s="21"/>
      <c r="G6" s="21"/>
      <c r="H6" s="3"/>
    </row>
    <row r="7" spans="1:9" x14ac:dyDescent="0.45">
      <c r="A7" s="20"/>
      <c r="B7" s="20"/>
      <c r="C7" s="3"/>
      <c r="D7" s="3"/>
      <c r="E7" s="3"/>
      <c r="F7" s="21"/>
      <c r="G7" s="21"/>
      <c r="H7" s="3"/>
    </row>
    <row r="8" spans="1:9" x14ac:dyDescent="0.45">
      <c r="A8" s="20"/>
      <c r="B8" s="20"/>
      <c r="C8" s="3"/>
      <c r="D8" s="3"/>
      <c r="E8" s="3"/>
      <c r="F8" s="21"/>
      <c r="G8" s="21"/>
      <c r="H8" s="3"/>
    </row>
    <row r="9" spans="1:9" x14ac:dyDescent="0.45">
      <c r="A9" s="20"/>
      <c r="B9" s="20"/>
      <c r="C9" s="3"/>
      <c r="D9" s="3"/>
      <c r="E9" s="3"/>
      <c r="F9" s="21"/>
      <c r="G9" s="21"/>
      <c r="H9" s="3"/>
    </row>
    <row r="10" spans="1:9" x14ac:dyDescent="0.45">
      <c r="A10" s="20"/>
      <c r="B10" s="20"/>
      <c r="C10" s="3"/>
      <c r="D10" s="3"/>
      <c r="E10" s="3"/>
      <c r="F10" s="21"/>
      <c r="G10" s="21"/>
      <c r="H10" s="3"/>
    </row>
    <row r="11" spans="1:9" x14ac:dyDescent="0.45">
      <c r="A11" s="20"/>
      <c r="B11" s="20"/>
      <c r="C11" s="3"/>
      <c r="D11" s="3"/>
      <c r="E11" s="3"/>
      <c r="F11" s="21"/>
      <c r="G11" s="21"/>
      <c r="H11" s="3"/>
    </row>
    <row r="12" spans="1:9" x14ac:dyDescent="0.45">
      <c r="A12" s="20"/>
      <c r="B12" s="20"/>
      <c r="C12" s="3"/>
      <c r="D12" s="3"/>
      <c r="E12" s="3"/>
      <c r="F12" s="21"/>
      <c r="G12" s="21"/>
      <c r="H12" s="3"/>
    </row>
    <row r="13" spans="1:9" x14ac:dyDescent="0.45">
      <c r="A13" s="20"/>
      <c r="B13" s="20"/>
      <c r="C13" s="3"/>
      <c r="D13" s="3"/>
      <c r="E13" s="3"/>
      <c r="F13" s="21"/>
      <c r="G13" s="21"/>
      <c r="H13" s="3"/>
    </row>
    <row r="14" spans="1:9" x14ac:dyDescent="0.45">
      <c r="A14" s="20"/>
      <c r="B14" s="20"/>
      <c r="C14" s="3"/>
      <c r="D14" s="3"/>
      <c r="E14" s="3"/>
      <c r="F14" s="21"/>
      <c r="G14" s="21"/>
      <c r="H14" s="3"/>
    </row>
    <row r="15" spans="1:9" x14ac:dyDescent="0.45">
      <c r="A15" s="20"/>
      <c r="B15" s="20"/>
      <c r="C15" s="3"/>
      <c r="D15" s="3"/>
      <c r="E15" s="3"/>
      <c r="F15" s="21"/>
      <c r="G15" s="21"/>
      <c r="H15" s="3"/>
    </row>
    <row r="16" spans="1:9" x14ac:dyDescent="0.45">
      <c r="A16" s="20"/>
      <c r="B16" s="20"/>
      <c r="C16" s="3"/>
      <c r="D16" s="3"/>
      <c r="E16" s="3"/>
      <c r="F16" s="21"/>
      <c r="G16" s="21"/>
      <c r="H16" s="3"/>
    </row>
    <row r="17" spans="1:8" x14ac:dyDescent="0.45">
      <c r="A17" s="20"/>
      <c r="B17" s="20"/>
      <c r="C17" s="3"/>
      <c r="D17" s="3"/>
      <c r="E17" s="3"/>
      <c r="F17" s="21"/>
      <c r="G17" s="21"/>
      <c r="H17" s="3"/>
    </row>
    <row r="18" spans="1:8" x14ac:dyDescent="0.45">
      <c r="A18" s="20"/>
      <c r="B18" s="20"/>
      <c r="C18" s="3"/>
      <c r="D18" s="3"/>
      <c r="E18" s="3"/>
      <c r="F18" s="21"/>
      <c r="G18" s="21"/>
      <c r="H18" s="3"/>
    </row>
    <row r="19" spans="1:8" x14ac:dyDescent="0.45">
      <c r="A19" s="20"/>
      <c r="B19" s="20"/>
      <c r="C19" s="3"/>
      <c r="D19" s="3"/>
      <c r="E19" s="3"/>
      <c r="F19" s="21"/>
      <c r="G19" s="21"/>
      <c r="H19" s="3"/>
    </row>
    <row r="20" spans="1:8" x14ac:dyDescent="0.45">
      <c r="A20" s="20"/>
      <c r="B20" s="20"/>
      <c r="C20" s="3"/>
      <c r="D20" s="3"/>
      <c r="E20" s="3"/>
      <c r="F20" s="21"/>
      <c r="G20" s="21"/>
      <c r="H20" s="3"/>
    </row>
    <row r="21" spans="1:8" x14ac:dyDescent="0.45">
      <c r="A21" s="20"/>
      <c r="B21" s="20"/>
      <c r="C21" s="3"/>
      <c r="D21" s="3"/>
      <c r="E21" s="3"/>
      <c r="F21" s="21"/>
      <c r="G21" s="21"/>
      <c r="H21" s="3"/>
    </row>
    <row r="22" spans="1:8" x14ac:dyDescent="0.45">
      <c r="A22" s="20"/>
      <c r="B22" s="20"/>
      <c r="C22" s="3"/>
      <c r="D22" s="3"/>
      <c r="E22" s="3"/>
      <c r="F22" s="21"/>
      <c r="G22" s="21"/>
      <c r="H22" s="3"/>
    </row>
    <row r="23" spans="1:8" x14ac:dyDescent="0.45">
      <c r="A23" s="20"/>
      <c r="B23" s="20"/>
      <c r="C23" s="3"/>
      <c r="D23" s="3"/>
      <c r="E23" s="3"/>
      <c r="F23" s="21"/>
      <c r="G23" s="21"/>
      <c r="H23" s="3"/>
    </row>
    <row r="24" spans="1:8" x14ac:dyDescent="0.45">
      <c r="A24" s="20"/>
      <c r="B24" s="20"/>
      <c r="C24" s="3"/>
      <c r="D24" s="3"/>
      <c r="E24" s="3"/>
      <c r="F24" s="21"/>
      <c r="G24" s="21"/>
      <c r="H24" s="3"/>
    </row>
    <row r="25" spans="1:8" x14ac:dyDescent="0.45">
      <c r="A25" s="20"/>
      <c r="B25" s="20"/>
      <c r="C25" s="3"/>
      <c r="D25" s="3"/>
      <c r="E25" s="3"/>
      <c r="F25" s="21"/>
      <c r="G25" s="21"/>
      <c r="H25" s="3"/>
    </row>
    <row r="26" spans="1:8" x14ac:dyDescent="0.45">
      <c r="A26" s="20"/>
      <c r="B26" s="20"/>
      <c r="C26" s="3"/>
      <c r="D26" s="3"/>
      <c r="E26" s="3"/>
      <c r="F26" s="21"/>
      <c r="G26" s="21"/>
      <c r="H26" s="3"/>
    </row>
    <row r="27" spans="1:8" x14ac:dyDescent="0.45">
      <c r="A27" s="20"/>
      <c r="B27" s="20"/>
      <c r="C27" s="3"/>
      <c r="D27" s="3"/>
      <c r="E27" s="3"/>
      <c r="F27" s="21"/>
      <c r="G27" s="21"/>
      <c r="H27" s="3"/>
    </row>
    <row r="28" spans="1:8" x14ac:dyDescent="0.45">
      <c r="A28" s="20"/>
      <c r="B28" s="20"/>
      <c r="C28" s="3"/>
      <c r="D28" s="3"/>
      <c r="E28" s="3"/>
      <c r="F28" s="21"/>
      <c r="G28" s="21"/>
      <c r="H28" s="3"/>
    </row>
    <row r="29" spans="1:8" x14ac:dyDescent="0.45">
      <c r="A29" s="20"/>
      <c r="B29" s="20"/>
      <c r="C29" s="3"/>
      <c r="D29" s="3"/>
      <c r="E29" s="3"/>
      <c r="F29" s="21"/>
      <c r="G29" s="21"/>
      <c r="H29" s="3"/>
    </row>
    <row r="30" spans="1:8" x14ac:dyDescent="0.45">
      <c r="A30" s="20"/>
      <c r="B30" s="20"/>
      <c r="C30" s="3"/>
      <c r="D30" s="3"/>
      <c r="E30" s="3"/>
      <c r="F30" s="21"/>
      <c r="G30" s="21"/>
      <c r="H30" s="3"/>
    </row>
    <row r="31" spans="1:8" x14ac:dyDescent="0.45">
      <c r="A31" s="20"/>
      <c r="B31" s="20"/>
      <c r="C31" s="3"/>
      <c r="D31" s="3"/>
      <c r="E31" s="3"/>
      <c r="F31" s="21"/>
      <c r="G31" s="21"/>
      <c r="H31" s="3"/>
    </row>
    <row r="32" spans="1:8" x14ac:dyDescent="0.45">
      <c r="A32" s="20"/>
      <c r="B32" s="20"/>
      <c r="C32" s="3"/>
      <c r="D32" s="3"/>
      <c r="E32" s="3"/>
      <c r="F32" s="21"/>
      <c r="G32" s="21"/>
      <c r="H32" s="3"/>
    </row>
    <row r="33" spans="1:8" x14ac:dyDescent="0.45">
      <c r="A33" s="20"/>
      <c r="B33" s="20"/>
      <c r="C33" s="3"/>
      <c r="D33" s="3"/>
      <c r="E33" s="3"/>
      <c r="F33" s="21"/>
      <c r="G33" s="21"/>
      <c r="H33" s="3"/>
    </row>
    <row r="34" spans="1:8" x14ac:dyDescent="0.45">
      <c r="A34" s="20"/>
      <c r="B34" s="20"/>
      <c r="C34" s="3"/>
      <c r="D34" s="3"/>
      <c r="E34" s="3"/>
      <c r="F34" s="21"/>
      <c r="G34" s="21"/>
      <c r="H34" s="3"/>
    </row>
    <row r="35" spans="1:8" x14ac:dyDescent="0.45">
      <c r="A35" s="20"/>
      <c r="B35" s="20"/>
      <c r="C35" s="3"/>
      <c r="D35" s="3"/>
      <c r="E35" s="3"/>
      <c r="F35" s="21"/>
      <c r="G35" s="21"/>
      <c r="H35" s="3"/>
    </row>
    <row r="36" spans="1:8" x14ac:dyDescent="0.45">
      <c r="A36" s="20"/>
      <c r="B36" s="20"/>
      <c r="C36" s="3"/>
      <c r="D36" s="3"/>
      <c r="E36" s="3"/>
      <c r="F36" s="21"/>
      <c r="G36" s="21"/>
      <c r="H36" s="3"/>
    </row>
    <row r="37" spans="1:8" x14ac:dyDescent="0.45">
      <c r="A37" s="20"/>
      <c r="B37" s="20"/>
      <c r="C37" s="3"/>
      <c r="D37" s="3"/>
      <c r="E37" s="3"/>
      <c r="F37" s="21"/>
      <c r="G37" s="21"/>
      <c r="H37" s="3"/>
    </row>
    <row r="38" spans="1:8" x14ac:dyDescent="0.45">
      <c r="A38" s="20"/>
      <c r="B38" s="20"/>
      <c r="C38" s="3"/>
      <c r="D38" s="3"/>
      <c r="E38" s="3"/>
      <c r="F38" s="21"/>
      <c r="G38" s="21"/>
      <c r="H38" s="3"/>
    </row>
    <row r="39" spans="1:8" x14ac:dyDescent="0.45">
      <c r="A39" s="20"/>
      <c r="B39" s="20"/>
      <c r="C39" s="3"/>
      <c r="D39" s="3"/>
      <c r="E39" s="3"/>
      <c r="F39" s="21"/>
      <c r="G39" s="21"/>
      <c r="H39" s="3"/>
    </row>
    <row r="40" spans="1:8" x14ac:dyDescent="0.45">
      <c r="A40" s="20"/>
      <c r="B40" s="20"/>
      <c r="C40" s="3"/>
      <c r="D40" s="3"/>
      <c r="E40" s="3"/>
      <c r="F40" s="21"/>
      <c r="G40" s="21"/>
      <c r="H40" s="3"/>
    </row>
    <row r="41" spans="1:8" x14ac:dyDescent="0.45">
      <c r="A41" s="20"/>
      <c r="B41" s="20"/>
      <c r="C41" s="3"/>
      <c r="D41" s="3"/>
      <c r="E41" s="3"/>
      <c r="F41" s="21"/>
      <c r="G41" s="21"/>
      <c r="H41" s="3"/>
    </row>
    <row r="42" spans="1:8" x14ac:dyDescent="0.45">
      <c r="A42" s="20"/>
      <c r="B42" s="20"/>
      <c r="C42" s="3"/>
      <c r="D42" s="3"/>
      <c r="E42" s="3"/>
      <c r="F42" s="21"/>
      <c r="G42" s="21"/>
      <c r="H42" s="3"/>
    </row>
    <row r="43" spans="1:8" x14ac:dyDescent="0.45">
      <c r="A43" s="20"/>
      <c r="B43" s="20"/>
      <c r="C43" s="3"/>
      <c r="D43" s="3"/>
      <c r="E43" s="3"/>
      <c r="F43" s="21"/>
      <c r="G43" s="21"/>
      <c r="H43" s="3"/>
    </row>
    <row r="44" spans="1:8" x14ac:dyDescent="0.45">
      <c r="A44" s="20"/>
      <c r="B44" s="20"/>
      <c r="C44" s="3"/>
      <c r="D44" s="3"/>
      <c r="E44" s="3"/>
      <c r="F44" s="21"/>
      <c r="G44" s="21"/>
      <c r="H44" s="3"/>
    </row>
    <row r="45" spans="1:8" x14ac:dyDescent="0.45">
      <c r="A45" s="20"/>
      <c r="B45" s="20"/>
      <c r="C45" s="3"/>
      <c r="D45" s="3"/>
      <c r="E45" s="3"/>
      <c r="F45" s="21"/>
      <c r="G45" s="21"/>
      <c r="H45" s="3"/>
    </row>
    <row r="46" spans="1:8" x14ac:dyDescent="0.45">
      <c r="A46" s="20"/>
      <c r="B46" s="20"/>
      <c r="C46" s="3"/>
      <c r="D46" s="3"/>
      <c r="E46" s="3"/>
      <c r="F46" s="21"/>
      <c r="G46" s="21"/>
      <c r="H46" s="3"/>
    </row>
    <row r="47" spans="1:8" x14ac:dyDescent="0.45">
      <c r="A47" s="20"/>
      <c r="B47" s="20"/>
      <c r="C47" s="3"/>
      <c r="D47" s="3"/>
      <c r="E47" s="3"/>
      <c r="F47" s="21"/>
      <c r="G47" s="21"/>
      <c r="H47" s="3"/>
    </row>
    <row r="48" spans="1:8" x14ac:dyDescent="0.45">
      <c r="A48" s="20"/>
      <c r="B48" s="20"/>
      <c r="C48" s="3"/>
      <c r="D48" s="3"/>
      <c r="E48" s="3"/>
      <c r="F48" s="21"/>
      <c r="G48" s="21"/>
      <c r="H48" s="3"/>
    </row>
    <row r="49" spans="1:8" x14ac:dyDescent="0.45">
      <c r="A49" s="20"/>
      <c r="B49" s="20"/>
      <c r="C49" s="3"/>
      <c r="D49" s="3"/>
      <c r="E49" s="3"/>
      <c r="F49" s="21"/>
      <c r="G49" s="21"/>
      <c r="H49" s="3"/>
    </row>
    <row r="50" spans="1:8" x14ac:dyDescent="0.45">
      <c r="A50" s="20"/>
      <c r="B50" s="20"/>
      <c r="C50" s="3"/>
      <c r="D50" s="3"/>
      <c r="E50" s="3"/>
      <c r="F50" s="21"/>
      <c r="G50" s="21"/>
      <c r="H50" s="3"/>
    </row>
    <row r="51" spans="1:8" x14ac:dyDescent="0.45">
      <c r="A51" s="20"/>
      <c r="B51" s="20"/>
      <c r="C51" s="3"/>
      <c r="D51" s="3"/>
      <c r="E51" s="3"/>
      <c r="F51" s="21"/>
      <c r="G51" s="21"/>
      <c r="H51" s="3"/>
    </row>
    <row r="52" spans="1:8" x14ac:dyDescent="0.45">
      <c r="A52" s="20"/>
      <c r="B52" s="20"/>
      <c r="C52" s="3"/>
      <c r="D52" s="3"/>
      <c r="E52" s="3"/>
      <c r="F52" s="21"/>
      <c r="G52" s="21"/>
      <c r="H52" s="3"/>
    </row>
    <row r="53" spans="1:8" x14ac:dyDescent="0.45">
      <c r="A53" s="20"/>
      <c r="B53" s="20"/>
      <c r="C53" s="3"/>
      <c r="D53" s="3"/>
      <c r="E53" s="3"/>
      <c r="F53" s="21"/>
      <c r="G53" s="21"/>
      <c r="H53" s="3"/>
    </row>
    <row r="54" spans="1:8" x14ac:dyDescent="0.45">
      <c r="A54" s="20"/>
      <c r="B54" s="20"/>
      <c r="C54" s="3"/>
      <c r="D54" s="3"/>
      <c r="E54" s="3"/>
      <c r="F54" s="21"/>
      <c r="G54" s="21"/>
      <c r="H54" s="3"/>
    </row>
    <row r="55" spans="1:8" x14ac:dyDescent="0.45">
      <c r="A55" s="20"/>
      <c r="B55" s="20"/>
      <c r="C55" s="3"/>
      <c r="D55" s="3"/>
      <c r="E55" s="3"/>
      <c r="F55" s="21"/>
      <c r="G55" s="21"/>
      <c r="H55" s="3"/>
    </row>
    <row r="56" spans="1:8" x14ac:dyDescent="0.45">
      <c r="A56" s="20"/>
      <c r="B56" s="20"/>
      <c r="C56" s="3"/>
      <c r="D56" s="3"/>
      <c r="E56" s="3"/>
      <c r="F56" s="21"/>
      <c r="G56" s="21"/>
      <c r="H56" s="3"/>
    </row>
    <row r="57" spans="1:8" x14ac:dyDescent="0.45">
      <c r="A57" s="20"/>
      <c r="B57" s="20"/>
      <c r="C57" s="3"/>
      <c r="D57" s="3"/>
      <c r="E57" s="3"/>
      <c r="F57" s="21"/>
      <c r="G57" s="21"/>
      <c r="H57" s="3"/>
    </row>
    <row r="58" spans="1:8" x14ac:dyDescent="0.45">
      <c r="A58" s="20"/>
      <c r="B58" s="20"/>
      <c r="C58" s="3"/>
      <c r="D58" s="3"/>
      <c r="E58" s="3"/>
      <c r="F58" s="21"/>
      <c r="G58" s="21"/>
      <c r="H58" s="3"/>
    </row>
    <row r="59" spans="1:8" x14ac:dyDescent="0.45">
      <c r="A59" s="20"/>
      <c r="B59" s="20"/>
      <c r="C59" s="3"/>
      <c r="D59" s="3"/>
      <c r="E59" s="3"/>
      <c r="F59" s="21"/>
      <c r="G59" s="21"/>
      <c r="H59" s="3"/>
    </row>
    <row r="60" spans="1:8" x14ac:dyDescent="0.45">
      <c r="A60" s="20"/>
      <c r="B60" s="20"/>
      <c r="C60" s="3"/>
      <c r="D60" s="3"/>
      <c r="E60" s="3"/>
      <c r="F60" s="21"/>
      <c r="G60" s="21"/>
      <c r="H60" s="3"/>
    </row>
    <row r="61" spans="1:8" x14ac:dyDescent="0.45">
      <c r="A61" s="20"/>
      <c r="B61" s="20"/>
      <c r="C61" s="3"/>
      <c r="D61" s="3"/>
      <c r="E61" s="3"/>
      <c r="F61" s="21"/>
      <c r="G61" s="21"/>
      <c r="H61" s="3"/>
    </row>
    <row r="62" spans="1:8" x14ac:dyDescent="0.45">
      <c r="A62" s="20"/>
      <c r="B62" s="20"/>
      <c r="C62" s="3"/>
      <c r="D62" s="3"/>
      <c r="E62" s="3"/>
      <c r="F62" s="21"/>
      <c r="G62" s="21"/>
      <c r="H62" s="3"/>
    </row>
    <row r="63" spans="1:8" x14ac:dyDescent="0.45">
      <c r="A63" s="20"/>
      <c r="B63" s="20"/>
      <c r="C63" s="3"/>
      <c r="D63" s="3"/>
      <c r="E63" s="3"/>
      <c r="F63" s="21"/>
      <c r="G63" s="21"/>
      <c r="H63" s="3"/>
    </row>
    <row r="64" spans="1:8" x14ac:dyDescent="0.45">
      <c r="A64" s="20"/>
      <c r="B64" s="20"/>
      <c r="C64" s="3"/>
      <c r="D64" s="3"/>
      <c r="E64" s="3"/>
      <c r="F64" s="21"/>
      <c r="G64" s="21"/>
      <c r="H64" s="3"/>
    </row>
    <row r="65" spans="1:8" x14ac:dyDescent="0.45">
      <c r="A65" s="20"/>
      <c r="B65" s="20"/>
      <c r="C65" s="3"/>
      <c r="D65" s="3"/>
      <c r="E65" s="3"/>
      <c r="F65" s="21"/>
      <c r="G65" s="21"/>
      <c r="H65" s="3"/>
    </row>
    <row r="66" spans="1:8" x14ac:dyDescent="0.45">
      <c r="A66" s="20"/>
      <c r="B66" s="20"/>
      <c r="C66" s="3"/>
      <c r="D66" s="3"/>
      <c r="E66" s="3"/>
      <c r="F66" s="21"/>
      <c r="G66" s="21"/>
      <c r="H66" s="3"/>
    </row>
    <row r="67" spans="1:8" x14ac:dyDescent="0.45">
      <c r="A67" s="20"/>
      <c r="B67" s="20"/>
      <c r="C67" s="3"/>
      <c r="D67" s="3"/>
      <c r="E67" s="3"/>
      <c r="F67" s="21"/>
      <c r="G67" s="21"/>
      <c r="H67" s="3"/>
    </row>
    <row r="68" spans="1:8" x14ac:dyDescent="0.45">
      <c r="A68" s="20"/>
      <c r="B68" s="20"/>
      <c r="C68" s="3"/>
      <c r="D68" s="3"/>
      <c r="E68" s="3"/>
      <c r="F68" s="21"/>
      <c r="G68" s="21"/>
      <c r="H68" s="3"/>
    </row>
    <row r="69" spans="1:8" x14ac:dyDescent="0.45">
      <c r="A69" s="20"/>
      <c r="B69" s="20"/>
      <c r="C69" s="3"/>
      <c r="D69" s="3"/>
      <c r="E69" s="3"/>
      <c r="F69" s="21"/>
      <c r="G69" s="21"/>
      <c r="H69" s="3"/>
    </row>
    <row r="70" spans="1:8" x14ac:dyDescent="0.45">
      <c r="A70" s="20"/>
      <c r="B70" s="20"/>
      <c r="C70" s="3"/>
      <c r="D70" s="3"/>
      <c r="E70" s="3"/>
      <c r="F70" s="21"/>
      <c r="G70" s="21"/>
      <c r="H70" s="3"/>
    </row>
    <row r="71" spans="1:8" x14ac:dyDescent="0.45">
      <c r="A71" s="20"/>
      <c r="B71" s="20"/>
      <c r="C71" s="3"/>
      <c r="D71" s="3"/>
      <c r="E71" s="3"/>
      <c r="F71" s="21"/>
      <c r="G71" s="21"/>
      <c r="H71" s="3"/>
    </row>
    <row r="72" spans="1:8" x14ac:dyDescent="0.45">
      <c r="A72" s="20"/>
      <c r="B72" s="20"/>
      <c r="C72" s="3"/>
      <c r="D72" s="3"/>
      <c r="E72" s="3"/>
      <c r="F72" s="21"/>
      <c r="G72" s="21"/>
      <c r="H72" s="3"/>
    </row>
    <row r="73" spans="1:8" x14ac:dyDescent="0.45">
      <c r="A73" s="20"/>
      <c r="B73" s="20"/>
      <c r="C73" s="3"/>
      <c r="D73" s="3"/>
      <c r="E73" s="3"/>
      <c r="F73" s="21"/>
      <c r="G73" s="21"/>
      <c r="H73" s="3"/>
    </row>
    <row r="74" spans="1:8" x14ac:dyDescent="0.45">
      <c r="A74" s="20"/>
      <c r="B74" s="20"/>
      <c r="C74" s="3"/>
      <c r="D74" s="3"/>
      <c r="E74" s="3"/>
      <c r="F74" s="21"/>
      <c r="G74" s="21"/>
      <c r="H74" s="3"/>
    </row>
    <row r="75" spans="1:8" x14ac:dyDescent="0.45">
      <c r="A75" s="20"/>
      <c r="B75" s="20"/>
      <c r="C75" s="3"/>
      <c r="D75" s="3"/>
      <c r="E75" s="3"/>
      <c r="F75" s="21"/>
      <c r="G75" s="21"/>
      <c r="H75" s="3"/>
    </row>
    <row r="76" spans="1:8" x14ac:dyDescent="0.45">
      <c r="A76" s="20"/>
      <c r="B76" s="20"/>
      <c r="C76" s="3"/>
      <c r="D76" s="3"/>
      <c r="E76" s="3"/>
      <c r="F76" s="21"/>
      <c r="G76" s="21"/>
      <c r="H76" s="3"/>
    </row>
    <row r="77" spans="1:8" x14ac:dyDescent="0.45">
      <c r="A77" s="20"/>
      <c r="B77" s="20"/>
      <c r="C77" s="3"/>
      <c r="D77" s="3"/>
      <c r="E77" s="3"/>
      <c r="F77" s="21"/>
      <c r="G77" s="21"/>
      <c r="H77" s="3"/>
    </row>
    <row r="78" spans="1:8" x14ac:dyDescent="0.45">
      <c r="A78" s="20"/>
      <c r="B78" s="20"/>
      <c r="C78" s="3"/>
      <c r="D78" s="3"/>
      <c r="E78" s="3"/>
      <c r="F78" s="21"/>
      <c r="G78" s="21"/>
      <c r="H78" s="3"/>
    </row>
    <row r="79" spans="1:8" x14ac:dyDescent="0.45">
      <c r="A79" s="20"/>
      <c r="B79" s="20"/>
      <c r="C79" s="3"/>
      <c r="D79" s="3"/>
      <c r="E79" s="3"/>
      <c r="F79" s="21"/>
      <c r="G79" s="21"/>
      <c r="H79" s="3"/>
    </row>
    <row r="80" spans="1:8" x14ac:dyDescent="0.45">
      <c r="A80" s="20"/>
      <c r="B80" s="20"/>
      <c r="C80" s="3"/>
      <c r="D80" s="3"/>
      <c r="E80" s="3"/>
      <c r="F80" s="21"/>
      <c r="G80" s="21"/>
      <c r="H80" s="3"/>
    </row>
    <row r="81" spans="1:8" x14ac:dyDescent="0.45">
      <c r="A81" s="20"/>
      <c r="B81" s="20"/>
      <c r="C81" s="3"/>
      <c r="D81" s="3"/>
      <c r="E81" s="3"/>
      <c r="F81" s="21"/>
      <c r="G81" s="21"/>
      <c r="H81" s="3"/>
    </row>
    <row r="82" spans="1:8" x14ac:dyDescent="0.45">
      <c r="A82" s="20"/>
      <c r="B82" s="20"/>
      <c r="C82" s="3"/>
      <c r="D82" s="3"/>
      <c r="E82" s="3"/>
      <c r="F82" s="21"/>
      <c r="G82" s="21"/>
      <c r="H82" s="3"/>
    </row>
    <row r="83" spans="1:8" x14ac:dyDescent="0.45">
      <c r="A83" s="20"/>
      <c r="B83" s="20"/>
      <c r="C83" s="3"/>
      <c r="D83" s="3"/>
      <c r="E83" s="3"/>
      <c r="F83" s="21"/>
      <c r="G83" s="21"/>
      <c r="H83" s="3"/>
    </row>
    <row r="84" spans="1:8" x14ac:dyDescent="0.45">
      <c r="A84" s="20"/>
      <c r="B84" s="20"/>
      <c r="C84" s="3"/>
      <c r="D84" s="3"/>
      <c r="E84" s="3"/>
      <c r="F84" s="21"/>
      <c r="G84" s="21"/>
      <c r="H84" s="3"/>
    </row>
    <row r="85" spans="1:8" x14ac:dyDescent="0.45">
      <c r="A85" s="20"/>
      <c r="B85" s="20"/>
      <c r="C85" s="3"/>
      <c r="D85" s="3"/>
      <c r="E85" s="3"/>
      <c r="F85" s="21"/>
      <c r="G85" s="21"/>
      <c r="H85" s="3"/>
    </row>
    <row r="86" spans="1:8" x14ac:dyDescent="0.45">
      <c r="A86" s="20"/>
      <c r="B86" s="20"/>
      <c r="C86" s="3"/>
      <c r="D86" s="3"/>
      <c r="E86" s="3"/>
      <c r="F86" s="21"/>
      <c r="G86" s="21"/>
      <c r="H86" s="3"/>
    </row>
    <row r="87" spans="1:8" x14ac:dyDescent="0.45">
      <c r="A87" s="20"/>
      <c r="B87" s="20"/>
      <c r="C87" s="3"/>
      <c r="D87" s="3"/>
      <c r="E87" s="3"/>
      <c r="F87" s="21"/>
      <c r="G87" s="21"/>
      <c r="H87" s="3"/>
    </row>
    <row r="88" spans="1:8" x14ac:dyDescent="0.45">
      <c r="A88" s="20"/>
      <c r="B88" s="20"/>
      <c r="C88" s="3"/>
      <c r="D88" s="3"/>
      <c r="E88" s="3"/>
      <c r="F88" s="21"/>
      <c r="G88" s="21"/>
      <c r="H88" s="3"/>
    </row>
    <row r="89" spans="1:8" x14ac:dyDescent="0.45">
      <c r="A89" s="20"/>
      <c r="B89" s="20"/>
      <c r="C89" s="3"/>
      <c r="D89" s="3"/>
      <c r="E89" s="3"/>
      <c r="F89" s="21"/>
      <c r="G89" s="21"/>
      <c r="H89" s="3"/>
    </row>
    <row r="90" spans="1:8" x14ac:dyDescent="0.45">
      <c r="A90" s="20"/>
      <c r="B90" s="20"/>
      <c r="C90" s="3"/>
      <c r="D90" s="3"/>
      <c r="E90" s="3"/>
      <c r="F90" s="21"/>
      <c r="G90" s="21"/>
      <c r="H90" s="3"/>
    </row>
    <row r="91" spans="1:8" x14ac:dyDescent="0.45">
      <c r="A91" s="20"/>
      <c r="B91" s="20"/>
      <c r="C91" s="3"/>
      <c r="D91" s="3"/>
      <c r="E91" s="3"/>
      <c r="F91" s="21"/>
      <c r="G91" s="21"/>
      <c r="H91" s="3"/>
    </row>
    <row r="92" spans="1:8" x14ac:dyDescent="0.45">
      <c r="A92" s="20"/>
      <c r="B92" s="20"/>
      <c r="C92" s="3"/>
      <c r="D92" s="3"/>
      <c r="E92" s="3"/>
      <c r="F92" s="21"/>
      <c r="G92" s="21"/>
      <c r="H92" s="3"/>
    </row>
    <row r="93" spans="1:8" x14ac:dyDescent="0.45">
      <c r="A93" s="20"/>
      <c r="B93" s="20"/>
      <c r="C93" s="3"/>
      <c r="D93" s="3"/>
      <c r="E93" s="3"/>
      <c r="F93" s="21"/>
      <c r="G93" s="21"/>
      <c r="H93" s="3"/>
    </row>
    <row r="94" spans="1:8" x14ac:dyDescent="0.45">
      <c r="A94" s="20"/>
      <c r="B94" s="20"/>
      <c r="C94" s="3"/>
      <c r="D94" s="3"/>
      <c r="E94" s="3"/>
      <c r="F94" s="21"/>
      <c r="G94" s="21"/>
      <c r="H94" s="3"/>
    </row>
    <row r="95" spans="1:8" x14ac:dyDescent="0.45">
      <c r="A95" s="20"/>
      <c r="B95" s="20"/>
      <c r="C95" s="3"/>
      <c r="D95" s="3"/>
      <c r="E95" s="3"/>
      <c r="F95" s="21"/>
      <c r="G95" s="21"/>
      <c r="H95" s="3"/>
    </row>
    <row r="96" spans="1:8" x14ac:dyDescent="0.45">
      <c r="A96" s="20"/>
      <c r="B96" s="20"/>
      <c r="C96" s="3"/>
      <c r="D96" s="3"/>
      <c r="E96" s="3"/>
      <c r="F96" s="21"/>
      <c r="G96" s="21"/>
      <c r="H96" s="3"/>
    </row>
    <row r="97" spans="1:8" x14ac:dyDescent="0.45">
      <c r="A97" s="20"/>
      <c r="B97" s="20"/>
      <c r="C97" s="3"/>
      <c r="D97" s="3"/>
      <c r="E97" s="3"/>
      <c r="F97" s="21"/>
      <c r="G97" s="21"/>
      <c r="H97" s="3"/>
    </row>
    <row r="98" spans="1:8" x14ac:dyDescent="0.45">
      <c r="A98" s="20"/>
      <c r="B98" s="20"/>
      <c r="C98" s="3"/>
      <c r="D98" s="3"/>
      <c r="E98" s="3"/>
      <c r="F98" s="21"/>
      <c r="G98" s="21"/>
      <c r="H98" s="3"/>
    </row>
    <row r="99" spans="1:8" x14ac:dyDescent="0.45">
      <c r="A99" s="20"/>
      <c r="B99" s="20"/>
      <c r="C99" s="3"/>
      <c r="D99" s="3"/>
      <c r="E99" s="3"/>
      <c r="F99" s="21"/>
      <c r="G99" s="21"/>
      <c r="H99" s="3"/>
    </row>
    <row r="100" spans="1:8" x14ac:dyDescent="0.45">
      <c r="A100" s="20"/>
      <c r="B100" s="20"/>
      <c r="C100" s="3"/>
      <c r="D100" s="3"/>
      <c r="E100" s="3"/>
      <c r="F100" s="21"/>
      <c r="G100" s="21"/>
      <c r="H100" s="3"/>
    </row>
    <row r="101" spans="1:8" x14ac:dyDescent="0.45">
      <c r="A101" s="20"/>
      <c r="B101" s="20"/>
      <c r="C101" s="3"/>
      <c r="D101" s="3"/>
      <c r="E101" s="3"/>
      <c r="F101" s="21"/>
      <c r="G101" s="21"/>
      <c r="H101" s="3"/>
    </row>
    <row r="102" spans="1:8" x14ac:dyDescent="0.45">
      <c r="A102" s="20"/>
      <c r="B102" s="20"/>
      <c r="C102" s="3"/>
      <c r="D102" s="3"/>
      <c r="E102" s="3"/>
      <c r="F102" s="21"/>
      <c r="G102" s="21"/>
      <c r="H102" s="3"/>
    </row>
    <row r="103" spans="1:8" x14ac:dyDescent="0.45">
      <c r="A103" s="20"/>
      <c r="B103" s="20"/>
      <c r="C103" s="3"/>
      <c r="D103" s="3"/>
      <c r="E103" s="3"/>
      <c r="F103" s="21"/>
      <c r="G103" s="21"/>
      <c r="H103" s="3"/>
    </row>
    <row r="104" spans="1:8" x14ac:dyDescent="0.45">
      <c r="A104" s="20"/>
      <c r="B104" s="20"/>
      <c r="C104" s="3"/>
      <c r="D104" s="3"/>
      <c r="E104" s="3"/>
      <c r="F104" s="21"/>
      <c r="G104" s="21"/>
      <c r="H104" s="3"/>
    </row>
    <row r="105" spans="1:8" x14ac:dyDescent="0.45">
      <c r="A105" s="20"/>
      <c r="B105" s="20"/>
      <c r="C105" s="3"/>
      <c r="D105" s="3"/>
      <c r="E105" s="3"/>
      <c r="F105" s="21"/>
      <c r="G105" s="21"/>
      <c r="H105" s="3"/>
    </row>
    <row r="106" spans="1:8" x14ac:dyDescent="0.45">
      <c r="A106" s="20"/>
      <c r="B106" s="20"/>
      <c r="C106" s="3"/>
      <c r="D106" s="3"/>
      <c r="E106" s="3"/>
      <c r="F106" s="21"/>
      <c r="G106" s="21"/>
      <c r="H106" s="3"/>
    </row>
    <row r="107" spans="1:8" x14ac:dyDescent="0.45">
      <c r="A107" s="20"/>
      <c r="B107" s="20"/>
      <c r="C107" s="3"/>
      <c r="D107" s="3"/>
      <c r="E107" s="3"/>
      <c r="F107" s="21"/>
      <c r="G107" s="21"/>
      <c r="H107" s="3"/>
    </row>
    <row r="108" spans="1:8" x14ac:dyDescent="0.45">
      <c r="A108" s="20"/>
      <c r="B108" s="20"/>
      <c r="C108" s="3"/>
      <c r="D108" s="3"/>
      <c r="E108" s="3"/>
      <c r="F108" s="21"/>
      <c r="G108" s="21"/>
      <c r="H108" s="3"/>
    </row>
    <row r="109" spans="1:8" x14ac:dyDescent="0.45">
      <c r="A109" s="20"/>
      <c r="B109" s="20"/>
      <c r="C109" s="3"/>
      <c r="D109" s="3"/>
      <c r="E109" s="3"/>
      <c r="F109" s="21"/>
      <c r="G109" s="21"/>
      <c r="H109" s="3"/>
    </row>
    <row r="110" spans="1:8" x14ac:dyDescent="0.45">
      <c r="A110" s="20"/>
      <c r="B110" s="20"/>
      <c r="C110" s="3"/>
      <c r="D110" s="3"/>
      <c r="E110" s="3"/>
      <c r="F110" s="21"/>
      <c r="G110" s="21"/>
      <c r="H110" s="3"/>
    </row>
    <row r="111" spans="1:8" x14ac:dyDescent="0.45">
      <c r="A111" s="20"/>
      <c r="B111" s="20"/>
      <c r="C111" s="3"/>
      <c r="D111" s="3"/>
      <c r="E111" s="3"/>
      <c r="F111" s="21"/>
      <c r="G111" s="21"/>
      <c r="H111" s="3"/>
    </row>
    <row r="112" spans="1:8" x14ac:dyDescent="0.45">
      <c r="A112" s="20"/>
      <c r="B112" s="20"/>
      <c r="C112" s="3"/>
      <c r="D112" s="3"/>
      <c r="E112" s="3"/>
      <c r="F112" s="21"/>
      <c r="G112" s="21"/>
      <c r="H112" s="3"/>
    </row>
    <row r="113" spans="1:8" x14ac:dyDescent="0.45">
      <c r="A113" s="20"/>
      <c r="B113" s="20"/>
      <c r="C113" s="3"/>
      <c r="D113" s="3"/>
      <c r="E113" s="3"/>
      <c r="F113" s="21"/>
      <c r="G113" s="21"/>
      <c r="H113" s="3"/>
    </row>
    <row r="114" spans="1:8" x14ac:dyDescent="0.45">
      <c r="A114" s="20"/>
      <c r="B114" s="20"/>
      <c r="C114" s="3"/>
      <c r="D114" s="3"/>
      <c r="E114" s="3"/>
      <c r="F114" s="21"/>
      <c r="G114" s="21"/>
      <c r="H114" s="3"/>
    </row>
    <row r="115" spans="1:8" x14ac:dyDescent="0.45">
      <c r="A115" s="20"/>
      <c r="B115" s="20"/>
      <c r="C115" s="3"/>
      <c r="D115" s="3"/>
      <c r="E115" s="3"/>
      <c r="F115" s="21"/>
      <c r="G115" s="21"/>
      <c r="H115" s="3"/>
    </row>
    <row r="116" spans="1:8" x14ac:dyDescent="0.45">
      <c r="A116" s="20"/>
      <c r="B116" s="20"/>
      <c r="C116" s="3"/>
      <c r="D116" s="3"/>
      <c r="E116" s="3"/>
      <c r="F116" s="21"/>
      <c r="G116" s="21"/>
      <c r="H116" s="3"/>
    </row>
    <row r="117" spans="1:8" x14ac:dyDescent="0.45">
      <c r="A117" s="20"/>
      <c r="B117" s="20"/>
      <c r="C117" s="3"/>
      <c r="D117" s="3"/>
      <c r="E117" s="3"/>
      <c r="F117" s="21"/>
      <c r="G117" s="21"/>
      <c r="H117" s="3"/>
    </row>
    <row r="118" spans="1:8" x14ac:dyDescent="0.45">
      <c r="A118" s="20"/>
      <c r="B118" s="20"/>
      <c r="C118" s="3"/>
      <c r="D118" s="3"/>
      <c r="E118" s="3"/>
      <c r="F118" s="21"/>
      <c r="G118" s="21"/>
      <c r="H118" s="3"/>
    </row>
    <row r="119" spans="1:8" x14ac:dyDescent="0.45">
      <c r="A119" s="20"/>
      <c r="B119" s="20"/>
      <c r="C119" s="3"/>
      <c r="D119" s="3"/>
      <c r="E119" s="3"/>
      <c r="F119" s="21"/>
      <c r="G119" s="21"/>
      <c r="H119" s="3"/>
    </row>
    <row r="120" spans="1:8" x14ac:dyDescent="0.45">
      <c r="A120" s="20"/>
      <c r="B120" s="20"/>
      <c r="C120" s="3"/>
      <c r="D120" s="3"/>
      <c r="E120" s="3"/>
      <c r="F120" s="21"/>
      <c r="G120" s="21"/>
      <c r="H120" s="3"/>
    </row>
    <row r="121" spans="1:8" x14ac:dyDescent="0.45">
      <c r="A121" s="20"/>
      <c r="B121" s="20"/>
      <c r="C121" s="3"/>
      <c r="D121" s="3"/>
      <c r="E121" s="3"/>
      <c r="F121" s="21"/>
      <c r="G121" s="21"/>
      <c r="H121" s="3"/>
    </row>
    <row r="122" spans="1:8" x14ac:dyDescent="0.45">
      <c r="A122" s="20"/>
      <c r="B122" s="20"/>
      <c r="C122" s="3"/>
      <c r="D122" s="3"/>
      <c r="E122" s="3"/>
      <c r="F122" s="21"/>
      <c r="G122" s="21"/>
      <c r="H122" s="3"/>
    </row>
    <row r="123" spans="1:8" x14ac:dyDescent="0.45">
      <c r="A123" s="20"/>
      <c r="B123" s="20"/>
      <c r="C123" s="3"/>
      <c r="D123" s="3"/>
      <c r="E123" s="3"/>
      <c r="F123" s="21"/>
      <c r="G123" s="21"/>
      <c r="H123" s="3"/>
    </row>
    <row r="124" spans="1:8" x14ac:dyDescent="0.45">
      <c r="A124" s="20"/>
      <c r="B124" s="20"/>
      <c r="C124" s="3"/>
      <c r="D124" s="3"/>
      <c r="E124" s="3"/>
      <c r="F124" s="21"/>
      <c r="G124" s="21"/>
      <c r="H124" s="3"/>
    </row>
    <row r="125" spans="1:8" x14ac:dyDescent="0.45">
      <c r="A125" s="20"/>
      <c r="B125" s="20"/>
      <c r="C125" s="3"/>
      <c r="D125" s="3"/>
      <c r="E125" s="3"/>
      <c r="F125" s="21"/>
      <c r="G125" s="21"/>
      <c r="H125" s="3"/>
    </row>
    <row r="126" spans="1:8" x14ac:dyDescent="0.45">
      <c r="A126" s="20"/>
      <c r="B126" s="20"/>
      <c r="C126" s="3"/>
      <c r="D126" s="3"/>
      <c r="E126" s="3"/>
      <c r="F126" s="21"/>
      <c r="G126" s="21"/>
      <c r="H126" s="3"/>
    </row>
    <row r="127" spans="1:8" x14ac:dyDescent="0.45">
      <c r="A127" s="20"/>
      <c r="B127" s="20"/>
      <c r="C127" s="3"/>
      <c r="D127" s="3"/>
      <c r="E127" s="3"/>
      <c r="F127" s="21"/>
      <c r="G127" s="21"/>
      <c r="H127" s="3"/>
    </row>
    <row r="128" spans="1:8" x14ac:dyDescent="0.45">
      <c r="A128" s="20"/>
      <c r="B128" s="20"/>
      <c r="C128" s="3"/>
      <c r="D128" s="3"/>
      <c r="E128" s="3"/>
      <c r="F128" s="21"/>
      <c r="G128" s="21"/>
      <c r="H128" s="3"/>
    </row>
    <row r="129" spans="1:8" x14ac:dyDescent="0.45">
      <c r="A129" s="20"/>
      <c r="B129" s="20"/>
      <c r="C129" s="3"/>
      <c r="D129" s="3"/>
      <c r="E129" s="3"/>
      <c r="F129" s="21"/>
      <c r="G129" s="21"/>
      <c r="H129" s="3"/>
    </row>
    <row r="130" spans="1:8" x14ac:dyDescent="0.45">
      <c r="A130" s="20"/>
      <c r="B130" s="20"/>
      <c r="C130" s="3"/>
      <c r="D130" s="3"/>
      <c r="E130" s="3"/>
      <c r="F130" s="21"/>
      <c r="G130" s="21"/>
      <c r="H130" s="3"/>
    </row>
    <row r="131" spans="1:8" x14ac:dyDescent="0.45">
      <c r="A131" s="20"/>
      <c r="B131" s="20"/>
      <c r="C131" s="3"/>
      <c r="D131" s="3"/>
      <c r="E131" s="3"/>
      <c r="F131" s="21"/>
      <c r="G131" s="21"/>
      <c r="H131" s="3"/>
    </row>
    <row r="132" spans="1:8" x14ac:dyDescent="0.45">
      <c r="A132" s="20"/>
      <c r="B132" s="20"/>
      <c r="C132" s="3"/>
      <c r="D132" s="3"/>
      <c r="E132" s="3"/>
      <c r="F132" s="21"/>
      <c r="G132" s="21"/>
      <c r="H132" s="3"/>
    </row>
    <row r="133" spans="1:8" x14ac:dyDescent="0.45">
      <c r="A133" s="20"/>
      <c r="B133" s="20"/>
      <c r="C133" s="3"/>
      <c r="D133" s="3"/>
      <c r="E133" s="3"/>
      <c r="F133" s="21"/>
      <c r="G133" s="21"/>
      <c r="H133" s="3"/>
    </row>
    <row r="134" spans="1:8" x14ac:dyDescent="0.45">
      <c r="A134" s="20"/>
      <c r="B134" s="20"/>
      <c r="C134" s="3"/>
      <c r="D134" s="3"/>
      <c r="E134" s="3"/>
      <c r="F134" s="21"/>
      <c r="G134" s="21"/>
      <c r="H134" s="3"/>
    </row>
    <row r="135" spans="1:8" x14ac:dyDescent="0.45">
      <c r="A135" s="20"/>
      <c r="B135" s="20"/>
      <c r="C135" s="3"/>
      <c r="D135" s="3"/>
      <c r="E135" s="3"/>
      <c r="F135" s="21"/>
      <c r="G135" s="21"/>
      <c r="H135" s="3"/>
    </row>
    <row r="136" spans="1:8" x14ac:dyDescent="0.45">
      <c r="A136" s="20"/>
      <c r="B136" s="20"/>
      <c r="C136" s="3"/>
      <c r="D136" s="3"/>
      <c r="E136" s="3"/>
      <c r="F136" s="21"/>
      <c r="G136" s="21"/>
      <c r="H136" s="3"/>
    </row>
    <row r="137" spans="1:8" x14ac:dyDescent="0.45">
      <c r="A137" s="20"/>
      <c r="B137" s="20"/>
      <c r="C137" s="3"/>
      <c r="D137" s="3"/>
      <c r="E137" s="3"/>
      <c r="F137" s="21"/>
      <c r="G137" s="21"/>
      <c r="H137" s="3"/>
    </row>
  </sheetData>
  <phoneticPr fontId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FCD80-982C-4BC2-846F-A8A27A2780E8}">
  <dimension ref="A1:P15"/>
  <sheetViews>
    <sheetView workbookViewId="0">
      <selection activeCell="A16" sqref="A16"/>
    </sheetView>
  </sheetViews>
  <sheetFormatPr defaultRowHeight="18" x14ac:dyDescent="0.45"/>
  <sheetData>
    <row r="1" spans="1:16" x14ac:dyDescent="0.45">
      <c r="B1" t="s">
        <v>176</v>
      </c>
      <c r="G1" t="s">
        <v>177</v>
      </c>
      <c r="L1" t="s">
        <v>178</v>
      </c>
    </row>
    <row r="2" spans="1:16" x14ac:dyDescent="0.45">
      <c r="B2" t="s">
        <v>179</v>
      </c>
      <c r="C2" t="s">
        <v>77</v>
      </c>
      <c r="D2" t="s">
        <v>76</v>
      </c>
      <c r="E2" t="s">
        <v>74</v>
      </c>
      <c r="F2" t="s">
        <v>180</v>
      </c>
      <c r="G2" t="s">
        <v>179</v>
      </c>
      <c r="H2" t="s">
        <v>77</v>
      </c>
      <c r="I2" t="s">
        <v>76</v>
      </c>
      <c r="J2" t="s">
        <v>74</v>
      </c>
      <c r="K2" t="s">
        <v>180</v>
      </c>
      <c r="L2" t="s">
        <v>179</v>
      </c>
      <c r="M2" t="s">
        <v>77</v>
      </c>
      <c r="N2" t="s">
        <v>76</v>
      </c>
      <c r="O2" t="s">
        <v>74</v>
      </c>
      <c r="P2" t="s">
        <v>180</v>
      </c>
    </row>
    <row r="3" spans="1:16" x14ac:dyDescent="0.45">
      <c r="A3" t="s">
        <v>259</v>
      </c>
      <c r="B3">
        <v>7.1428571428571425E-2</v>
      </c>
      <c r="C3">
        <v>9.0252707581227443E-2</v>
      </c>
      <c r="D3">
        <v>5.3333333333333337E-2</v>
      </c>
      <c r="E3">
        <v>6.6797642436149315E-2</v>
      </c>
      <c r="F3">
        <v>4.0816326530612242E-2</v>
      </c>
      <c r="G3">
        <v>2.5274725274725275E-2</v>
      </c>
      <c r="H3">
        <v>3.6101083032490974E-2</v>
      </c>
      <c r="I3">
        <v>1.3333333333333334E-2</v>
      </c>
      <c r="J3">
        <v>2.3575638506876228E-2</v>
      </c>
      <c r="K3">
        <v>0</v>
      </c>
      <c r="L3">
        <v>2.5274725274725275E-2</v>
      </c>
      <c r="M3">
        <v>2.5270758122743681E-2</v>
      </c>
      <c r="N3">
        <v>2.6666666666666668E-2</v>
      </c>
      <c r="O3">
        <v>2.5540275049115914E-2</v>
      </c>
      <c r="P3">
        <v>2.0408163265306121E-2</v>
      </c>
    </row>
    <row r="4" spans="1:16" x14ac:dyDescent="0.45">
      <c r="A4" t="s">
        <v>260</v>
      </c>
      <c r="B4">
        <v>8.2375478927203066E-2</v>
      </c>
      <c r="C4">
        <v>0.12103746397694524</v>
      </c>
      <c r="D4">
        <v>0.10112359550561797</v>
      </c>
      <c r="E4">
        <v>5.7040998217468802E-2</v>
      </c>
      <c r="F4">
        <v>6.3829787234042548E-2</v>
      </c>
      <c r="G4">
        <v>3.8314176245210725E-2</v>
      </c>
      <c r="H4">
        <v>4.6109510086455328E-2</v>
      </c>
      <c r="I4">
        <v>4.49438202247191E-2</v>
      </c>
      <c r="J4">
        <v>3.3868092691622102E-2</v>
      </c>
      <c r="K4">
        <v>2.1276595744680851E-2</v>
      </c>
      <c r="L4">
        <v>4.9808429118773943E-2</v>
      </c>
      <c r="M4">
        <v>3.7463976945244955E-2</v>
      </c>
      <c r="N4">
        <v>6.741573033707865E-2</v>
      </c>
      <c r="O4">
        <v>5.8823529411764705E-2</v>
      </c>
      <c r="P4">
        <v>0</v>
      </c>
    </row>
    <row r="5" spans="1:16" x14ac:dyDescent="0.45">
      <c r="A5" t="s">
        <v>261</v>
      </c>
      <c r="B5">
        <v>5.8301647655259824E-2</v>
      </c>
      <c r="C5">
        <v>0.1368421052631579</v>
      </c>
      <c r="D5">
        <v>6.0606060606060608E-2</v>
      </c>
      <c r="E5">
        <v>2.8409090909090908E-2</v>
      </c>
      <c r="F5">
        <v>7.8947368421052627E-2</v>
      </c>
      <c r="G5">
        <v>2.7883396704689482E-2</v>
      </c>
      <c r="H5">
        <v>3.1578947368421054E-2</v>
      </c>
      <c r="I5">
        <v>0</v>
      </c>
      <c r="J5">
        <v>2.8409090909090908E-2</v>
      </c>
      <c r="K5">
        <v>2.6315789473684209E-2</v>
      </c>
      <c r="L5">
        <v>5.0697084917617236E-2</v>
      </c>
      <c r="M5">
        <v>6.3157894736842107E-2</v>
      </c>
      <c r="N5">
        <v>0.12121212121212122</v>
      </c>
      <c r="O5">
        <v>4.5454545454545456E-2</v>
      </c>
      <c r="P5">
        <v>0</v>
      </c>
    </row>
    <row r="6" spans="1:16" x14ac:dyDescent="0.45">
      <c r="A6" t="s">
        <v>262</v>
      </c>
      <c r="B6">
        <v>0.13261648745519714</v>
      </c>
      <c r="C6">
        <v>0.1242603550295858</v>
      </c>
      <c r="D6">
        <v>8.9743589743589744E-2</v>
      </c>
      <c r="E6">
        <v>0.19607843137254902</v>
      </c>
      <c r="F6">
        <v>0.125</v>
      </c>
      <c r="G6">
        <v>3.046594982078853E-2</v>
      </c>
      <c r="H6">
        <v>3.2544378698224852E-2</v>
      </c>
      <c r="I6">
        <v>2.564102564102564E-2</v>
      </c>
      <c r="J6">
        <v>2.9411764705882353E-2</v>
      </c>
      <c r="K6">
        <v>2.5000000000000001E-2</v>
      </c>
      <c r="L6">
        <v>2.8673835125448029E-2</v>
      </c>
      <c r="M6">
        <v>1.7751479289940829E-2</v>
      </c>
      <c r="N6">
        <v>0</v>
      </c>
      <c r="O6">
        <v>9.8039215686274508E-2</v>
      </c>
      <c r="P6">
        <v>0</v>
      </c>
    </row>
    <row r="7" spans="1:16" x14ac:dyDescent="0.45">
      <c r="A7" t="s">
        <v>263</v>
      </c>
      <c r="B7">
        <v>8.4592145015105744E-2</v>
      </c>
      <c r="C7">
        <v>9.3103448275862075E-2</v>
      </c>
      <c r="D7">
        <v>8.7301587301587297E-2</v>
      </c>
      <c r="E7">
        <v>8.0402010050251257E-2</v>
      </c>
      <c r="F7">
        <v>3.4090909090909088E-2</v>
      </c>
      <c r="G7">
        <v>1.812688821752266E-2</v>
      </c>
      <c r="H7">
        <v>1.3793103448275862E-2</v>
      </c>
      <c r="I7">
        <v>1.5873015873015872E-2</v>
      </c>
      <c r="J7">
        <v>3.5175879396984924E-2</v>
      </c>
      <c r="K7">
        <v>1.1363636363636364E-2</v>
      </c>
      <c r="L7">
        <v>3.4239677744209468E-2</v>
      </c>
      <c r="M7">
        <v>2.2413793103448276E-2</v>
      </c>
      <c r="N7">
        <v>1.5873015873015872E-2</v>
      </c>
      <c r="O7">
        <v>8.0402010050251257E-2</v>
      </c>
      <c r="P7">
        <v>3.4090909090909088E-2</v>
      </c>
    </row>
    <row r="8" spans="1:16" x14ac:dyDescent="0.45">
      <c r="A8" t="s">
        <v>264</v>
      </c>
      <c r="B8">
        <v>7.2700296735905043E-2</v>
      </c>
      <c r="C8">
        <v>9.0624999999999997E-2</v>
      </c>
      <c r="D8">
        <v>0.17499999999999999</v>
      </c>
      <c r="E8">
        <v>4.5774647887323945E-2</v>
      </c>
      <c r="F8">
        <v>0</v>
      </c>
      <c r="G8">
        <v>2.2255192878338281E-2</v>
      </c>
      <c r="H8">
        <v>2.8125000000000001E-2</v>
      </c>
      <c r="I8">
        <v>2.5000000000000001E-2</v>
      </c>
      <c r="J8">
        <v>7.0422535211267607E-3</v>
      </c>
      <c r="K8">
        <v>0.1</v>
      </c>
      <c r="L8">
        <v>3.4124629080118693E-2</v>
      </c>
      <c r="M8">
        <v>4.0625000000000001E-2</v>
      </c>
      <c r="N8">
        <v>0</v>
      </c>
      <c r="O8">
        <v>2.8169014084507043E-2</v>
      </c>
      <c r="P8">
        <v>6.6666666666666666E-2</v>
      </c>
    </row>
    <row r="9" spans="1:16" x14ac:dyDescent="0.45">
      <c r="A9" t="s">
        <v>265</v>
      </c>
      <c r="B9">
        <v>0.10074626865671642</v>
      </c>
      <c r="C9">
        <v>5.8139534883720929E-2</v>
      </c>
      <c r="D9">
        <v>0.12844036697247707</v>
      </c>
      <c r="E9">
        <v>0.171875</v>
      </c>
      <c r="F9">
        <v>9.947643979057591E-2</v>
      </c>
      <c r="G9">
        <v>2.4253731343283583E-2</v>
      </c>
      <c r="H9">
        <v>1.7441860465116279E-2</v>
      </c>
      <c r="I9">
        <v>3.669724770642202E-2</v>
      </c>
      <c r="J9">
        <v>1.5625E-2</v>
      </c>
      <c r="K9">
        <v>2.6178010471204188E-2</v>
      </c>
      <c r="L9">
        <v>3.3582089552238806E-2</v>
      </c>
      <c r="M9">
        <v>6.3953488372093026E-2</v>
      </c>
      <c r="N9">
        <v>4.5871559633027525E-2</v>
      </c>
      <c r="O9">
        <v>0</v>
      </c>
      <c r="P9">
        <v>1.0471204188481676E-2</v>
      </c>
    </row>
    <row r="10" spans="1:16" x14ac:dyDescent="0.45">
      <c r="A10" t="s">
        <v>266</v>
      </c>
      <c r="B10">
        <v>3.4567901234567898E-2</v>
      </c>
      <c r="C10">
        <v>4.1514041514041512E-2</v>
      </c>
      <c r="D10">
        <v>1.9108280254777069E-2</v>
      </c>
      <c r="E10">
        <v>4.1284403669724773E-2</v>
      </c>
      <c r="F10">
        <v>2.3474178403755867E-2</v>
      </c>
      <c r="G10">
        <v>1.4197530864197531E-2</v>
      </c>
      <c r="H10">
        <v>2.0757020757020756E-2</v>
      </c>
      <c r="I10">
        <v>0</v>
      </c>
      <c r="J10">
        <v>1.3761467889908258E-2</v>
      </c>
      <c r="K10">
        <v>7.0422535211267607E-3</v>
      </c>
      <c r="L10">
        <v>9.876543209876543E-3</v>
      </c>
      <c r="M10">
        <v>1.098901098901099E-2</v>
      </c>
      <c r="N10">
        <v>0</v>
      </c>
      <c r="O10">
        <v>2.7522935779816515E-2</v>
      </c>
      <c r="P10">
        <v>2.3474178403755869E-3</v>
      </c>
    </row>
    <row r="11" spans="1:16" x14ac:dyDescent="0.45">
      <c r="A11" t="s">
        <v>267</v>
      </c>
      <c r="B11">
        <v>7.5070821529745049E-2</v>
      </c>
      <c r="C11">
        <v>0.10676156583629894</v>
      </c>
      <c r="D11">
        <v>0.02</v>
      </c>
      <c r="E11">
        <v>5.1428571428571428E-2</v>
      </c>
      <c r="F11">
        <v>0.16</v>
      </c>
      <c r="G11">
        <v>3.2577903682719546E-2</v>
      </c>
      <c r="H11">
        <v>1.0676156583629894E-2</v>
      </c>
      <c r="I11">
        <v>0.04</v>
      </c>
      <c r="J11">
        <v>4.8571428571428571E-2</v>
      </c>
      <c r="K11">
        <v>0.04</v>
      </c>
      <c r="L11">
        <v>3.5410764872521247E-2</v>
      </c>
      <c r="M11">
        <v>2.491103202846975E-2</v>
      </c>
      <c r="N11">
        <v>0.06</v>
      </c>
      <c r="O11">
        <v>4.2857142857142858E-2</v>
      </c>
      <c r="P11">
        <v>0</v>
      </c>
    </row>
    <row r="12" spans="1:16" x14ac:dyDescent="0.45">
      <c r="A12" t="s">
        <v>268</v>
      </c>
      <c r="B12">
        <v>7.7669902912621352E-2</v>
      </c>
      <c r="C12">
        <v>6.8181818181818177E-2</v>
      </c>
      <c r="D12">
        <v>0.11764705882352941</v>
      </c>
      <c r="E12">
        <v>7.3170731707317069E-2</v>
      </c>
      <c r="F12">
        <v>0.27272727272727271</v>
      </c>
      <c r="G12">
        <v>4.8543689320388349E-2</v>
      </c>
      <c r="H12">
        <v>0.05</v>
      </c>
      <c r="I12">
        <v>0.17647058823529413</v>
      </c>
      <c r="J12">
        <v>3.6585365853658534E-2</v>
      </c>
      <c r="K12">
        <v>0</v>
      </c>
      <c r="L12">
        <v>3.3980582524271843E-2</v>
      </c>
      <c r="M12">
        <v>2.2727272727272728E-2</v>
      </c>
      <c r="N12">
        <v>5.8823529411764705E-2</v>
      </c>
      <c r="O12">
        <v>4.878048780487805E-2</v>
      </c>
      <c r="P12">
        <v>0</v>
      </c>
    </row>
    <row r="13" spans="1:16" x14ac:dyDescent="0.45">
      <c r="A13" t="s">
        <v>269</v>
      </c>
      <c r="B13">
        <v>9.3511450381679392E-2</v>
      </c>
      <c r="C13">
        <v>0.1148936170212766</v>
      </c>
      <c r="D13">
        <v>0.02</v>
      </c>
      <c r="E13">
        <v>8.6294416243654817E-2</v>
      </c>
      <c r="F13">
        <v>9.5238095238095233E-2</v>
      </c>
      <c r="G13">
        <v>1.717557251908397E-2</v>
      </c>
      <c r="H13">
        <v>0</v>
      </c>
      <c r="I13">
        <v>0</v>
      </c>
      <c r="J13">
        <v>4.5685279187817257E-2</v>
      </c>
      <c r="K13">
        <v>0</v>
      </c>
      <c r="L13">
        <v>4.7709923664122141E-2</v>
      </c>
      <c r="M13">
        <v>5.5319148936170209E-2</v>
      </c>
      <c r="N13">
        <v>0.02</v>
      </c>
      <c r="O13">
        <v>5.0761421319796954E-2</v>
      </c>
      <c r="P13">
        <v>2.3809523809523808E-2</v>
      </c>
    </row>
    <row r="14" spans="1:16" x14ac:dyDescent="0.45">
      <c r="A14" t="s">
        <v>270</v>
      </c>
      <c r="B14">
        <v>0.11578947368421053</v>
      </c>
      <c r="C14">
        <v>9.8591549295774641E-2</v>
      </c>
      <c r="D14">
        <v>0.10810810810810811</v>
      </c>
      <c r="E14">
        <v>0.18421052631578946</v>
      </c>
      <c r="F14">
        <v>0.13043478260869565</v>
      </c>
      <c r="G14">
        <v>3.4210526315789476E-2</v>
      </c>
      <c r="H14">
        <v>3.7558685446009391E-2</v>
      </c>
      <c r="I14">
        <v>2.7027027027027029E-2</v>
      </c>
      <c r="J14">
        <v>5.2631578947368418E-2</v>
      </c>
      <c r="K14">
        <v>2.1739130434782608E-2</v>
      </c>
      <c r="L14">
        <v>1.5789473684210527E-2</v>
      </c>
      <c r="M14">
        <v>1.8779342723004695E-2</v>
      </c>
      <c r="N14">
        <v>0</v>
      </c>
      <c r="O14">
        <v>2.6315789473684209E-2</v>
      </c>
      <c r="P14">
        <v>1.0869565217391304E-2</v>
      </c>
    </row>
    <row r="15" spans="1:16" x14ac:dyDescent="0.45">
      <c r="A15" t="s">
        <v>271</v>
      </c>
      <c r="B15">
        <v>6.25E-2</v>
      </c>
      <c r="C15">
        <v>8.5470085470085472E-2</v>
      </c>
      <c r="D15">
        <v>0.05</v>
      </c>
      <c r="E15">
        <v>3.3898305084745763E-2</v>
      </c>
      <c r="F15">
        <v>0</v>
      </c>
      <c r="G15">
        <v>1.4423076923076924E-2</v>
      </c>
      <c r="H15">
        <v>2.564102564102564E-2</v>
      </c>
      <c r="I15">
        <v>0</v>
      </c>
      <c r="J15">
        <v>0</v>
      </c>
      <c r="K15">
        <v>0</v>
      </c>
      <c r="L15">
        <v>9.6153846153846159E-3</v>
      </c>
      <c r="M15">
        <v>8.5470085470085479E-3</v>
      </c>
      <c r="N15">
        <v>0.05</v>
      </c>
      <c r="O15">
        <v>0</v>
      </c>
      <c r="P15">
        <v>0</v>
      </c>
    </row>
  </sheetData>
  <phoneticPr fontId="1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713AD-9A12-40CC-9402-31D2D2D9058D}">
  <dimension ref="A1:F1387"/>
  <sheetViews>
    <sheetView workbookViewId="0">
      <selection activeCell="F1" sqref="A1:F1"/>
    </sheetView>
  </sheetViews>
  <sheetFormatPr defaultRowHeight="18" x14ac:dyDescent="0.45"/>
  <sheetData>
    <row r="1" spans="1:6" x14ac:dyDescent="0.45">
      <c r="A1" s="30" t="s">
        <v>186</v>
      </c>
      <c r="B1" s="30" t="s">
        <v>187</v>
      </c>
      <c r="C1" s="30" t="s">
        <v>188</v>
      </c>
      <c r="D1" s="30" t="s">
        <v>189</v>
      </c>
      <c r="E1" s="30" t="s">
        <v>190</v>
      </c>
      <c r="F1" s="30" t="s">
        <v>191</v>
      </c>
    </row>
    <row r="2" spans="1:6" x14ac:dyDescent="0.45">
      <c r="A2" s="3"/>
      <c r="B2" s="3"/>
      <c r="C2" s="3"/>
      <c r="D2" s="3"/>
      <c r="E2" s="3"/>
      <c r="F2" s="3"/>
    </row>
    <row r="3" spans="1:6" x14ac:dyDescent="0.45">
      <c r="A3" s="3"/>
      <c r="B3" s="3"/>
      <c r="C3" s="3"/>
      <c r="D3" s="3"/>
      <c r="E3" s="3"/>
      <c r="F3" s="3"/>
    </row>
    <row r="4" spans="1:6" x14ac:dyDescent="0.45">
      <c r="A4" s="3"/>
      <c r="B4" s="3"/>
      <c r="C4" s="3"/>
      <c r="D4" s="3"/>
      <c r="E4" s="3"/>
      <c r="F4" s="3"/>
    </row>
    <row r="5" spans="1:6" x14ac:dyDescent="0.45">
      <c r="A5" s="3"/>
      <c r="B5" s="3"/>
      <c r="C5" s="3"/>
      <c r="D5" s="3"/>
      <c r="E5" s="3"/>
      <c r="F5" s="3"/>
    </row>
    <row r="6" spans="1:6" x14ac:dyDescent="0.45">
      <c r="A6" s="3"/>
      <c r="B6" s="3"/>
      <c r="C6" s="3"/>
      <c r="D6" s="3"/>
      <c r="E6" s="3"/>
      <c r="F6" s="3"/>
    </row>
    <row r="7" spans="1:6" x14ac:dyDescent="0.45">
      <c r="A7" s="3"/>
      <c r="B7" s="3"/>
      <c r="C7" s="3"/>
      <c r="D7" s="3"/>
      <c r="E7" s="3"/>
      <c r="F7" s="3"/>
    </row>
    <row r="8" spans="1:6" x14ac:dyDescent="0.45">
      <c r="A8" s="3"/>
      <c r="B8" s="3"/>
      <c r="C8" s="3"/>
      <c r="D8" s="3"/>
      <c r="E8" s="3"/>
      <c r="F8" s="3"/>
    </row>
    <row r="9" spans="1:6" x14ac:dyDescent="0.45">
      <c r="A9" s="3"/>
      <c r="B9" s="3"/>
      <c r="C9" s="3"/>
      <c r="D9" s="3"/>
      <c r="E9" s="3"/>
      <c r="F9" s="3"/>
    </row>
    <row r="10" spans="1:6" x14ac:dyDescent="0.45">
      <c r="A10" s="3"/>
      <c r="B10" s="3"/>
      <c r="C10" s="3"/>
      <c r="D10" s="3"/>
      <c r="E10" s="3"/>
      <c r="F10" s="3"/>
    </row>
    <row r="11" spans="1:6" x14ac:dyDescent="0.45">
      <c r="A11" s="3"/>
      <c r="B11" s="3"/>
      <c r="C11" s="3"/>
      <c r="D11" s="3"/>
      <c r="E11" s="3"/>
      <c r="F11" s="3"/>
    </row>
    <row r="12" spans="1:6" x14ac:dyDescent="0.45">
      <c r="A12" s="3"/>
      <c r="B12" s="3"/>
      <c r="C12" s="3"/>
      <c r="D12" s="3"/>
      <c r="E12" s="3"/>
      <c r="F12" s="3"/>
    </row>
    <row r="13" spans="1:6" x14ac:dyDescent="0.45">
      <c r="A13" s="3"/>
      <c r="B13" s="3"/>
      <c r="C13" s="3"/>
      <c r="D13" s="3"/>
      <c r="E13" s="3"/>
      <c r="F13" s="3"/>
    </row>
    <row r="14" spans="1:6" x14ac:dyDescent="0.45">
      <c r="A14" s="3"/>
      <c r="B14" s="3"/>
      <c r="C14" s="3"/>
      <c r="D14" s="3"/>
      <c r="E14" s="3"/>
      <c r="F14" s="3"/>
    </row>
    <row r="15" spans="1:6" x14ac:dyDescent="0.45">
      <c r="A15" s="3"/>
      <c r="B15" s="3"/>
      <c r="C15" s="3"/>
      <c r="D15" s="3"/>
      <c r="E15" s="3"/>
      <c r="F15" s="3"/>
    </row>
    <row r="16" spans="1:6" x14ac:dyDescent="0.45">
      <c r="A16" s="3"/>
      <c r="B16" s="3"/>
      <c r="C16" s="3"/>
      <c r="D16" s="3"/>
      <c r="E16" s="3"/>
      <c r="F16" s="3"/>
    </row>
    <row r="17" spans="1:6" x14ac:dyDescent="0.45">
      <c r="A17" s="3"/>
      <c r="B17" s="3"/>
      <c r="C17" s="3"/>
      <c r="D17" s="3"/>
      <c r="E17" s="3"/>
      <c r="F17" s="3"/>
    </row>
    <row r="18" spans="1:6" x14ac:dyDescent="0.45">
      <c r="A18" s="3"/>
      <c r="B18" s="3"/>
      <c r="C18" s="3"/>
      <c r="D18" s="3"/>
      <c r="E18" s="3"/>
      <c r="F18" s="3"/>
    </row>
    <row r="19" spans="1:6" x14ac:dyDescent="0.45">
      <c r="A19" s="3"/>
      <c r="B19" s="3"/>
      <c r="C19" s="3"/>
      <c r="D19" s="3"/>
      <c r="E19" s="3"/>
      <c r="F19" s="3"/>
    </row>
    <row r="20" spans="1:6" x14ac:dyDescent="0.45">
      <c r="A20" s="3"/>
      <c r="B20" s="3"/>
      <c r="C20" s="3"/>
      <c r="D20" s="3"/>
      <c r="E20" s="3"/>
      <c r="F20" s="3"/>
    </row>
    <row r="21" spans="1:6" x14ac:dyDescent="0.45">
      <c r="A21" s="3"/>
      <c r="B21" s="3"/>
      <c r="C21" s="3"/>
      <c r="D21" s="3"/>
      <c r="E21" s="3"/>
      <c r="F21" s="3"/>
    </row>
    <row r="22" spans="1:6" x14ac:dyDescent="0.45">
      <c r="A22" s="3"/>
      <c r="B22" s="3"/>
      <c r="C22" s="3"/>
      <c r="D22" s="3"/>
      <c r="E22" s="3"/>
      <c r="F22" s="3"/>
    </row>
    <row r="23" spans="1:6" x14ac:dyDescent="0.45">
      <c r="A23" s="3"/>
      <c r="B23" s="3"/>
      <c r="C23" s="3"/>
      <c r="D23" s="3"/>
      <c r="E23" s="3"/>
      <c r="F23" s="3"/>
    </row>
    <row r="24" spans="1:6" x14ac:dyDescent="0.45">
      <c r="A24" s="3"/>
      <c r="B24" s="3"/>
      <c r="C24" s="3"/>
      <c r="D24" s="3"/>
      <c r="E24" s="3"/>
      <c r="F24" s="3"/>
    </row>
    <row r="25" spans="1:6" x14ac:dyDescent="0.45">
      <c r="A25" s="3"/>
      <c r="B25" s="3"/>
      <c r="C25" s="3"/>
      <c r="D25" s="3"/>
      <c r="E25" s="3"/>
      <c r="F25" s="3"/>
    </row>
    <row r="26" spans="1:6" x14ac:dyDescent="0.45">
      <c r="A26" s="3"/>
      <c r="B26" s="3"/>
      <c r="C26" s="3"/>
      <c r="D26" s="3"/>
      <c r="E26" s="3"/>
      <c r="F26" s="3"/>
    </row>
    <row r="27" spans="1:6" x14ac:dyDescent="0.45">
      <c r="A27" s="3"/>
      <c r="B27" s="3"/>
      <c r="C27" s="3"/>
      <c r="D27" s="3"/>
      <c r="E27" s="3"/>
      <c r="F27" s="3"/>
    </row>
    <row r="28" spans="1:6" x14ac:dyDescent="0.45">
      <c r="A28" s="3"/>
      <c r="B28" s="3"/>
      <c r="C28" s="3"/>
      <c r="D28" s="3"/>
      <c r="E28" s="3"/>
      <c r="F28" s="3"/>
    </row>
    <row r="29" spans="1:6" x14ac:dyDescent="0.45">
      <c r="A29" s="3"/>
      <c r="B29" s="3"/>
      <c r="C29" s="3"/>
      <c r="D29" s="3"/>
      <c r="E29" s="3"/>
      <c r="F29" s="3"/>
    </row>
    <row r="30" spans="1:6" x14ac:dyDescent="0.45">
      <c r="A30" s="3"/>
      <c r="B30" s="3"/>
      <c r="C30" s="3"/>
      <c r="D30" s="3"/>
      <c r="E30" s="3"/>
      <c r="F30" s="3"/>
    </row>
    <row r="31" spans="1:6" x14ac:dyDescent="0.45">
      <c r="A31" s="3"/>
      <c r="B31" s="3"/>
      <c r="C31" s="3"/>
      <c r="D31" s="3"/>
      <c r="E31" s="3"/>
      <c r="F31" s="3"/>
    </row>
    <row r="32" spans="1:6" x14ac:dyDescent="0.45">
      <c r="A32" s="3"/>
      <c r="B32" s="3"/>
      <c r="C32" s="3"/>
      <c r="D32" s="3"/>
      <c r="E32" s="3"/>
      <c r="F32" s="3"/>
    </row>
    <row r="33" spans="1:6" x14ac:dyDescent="0.45">
      <c r="A33" s="3"/>
      <c r="B33" s="3"/>
      <c r="C33" s="3"/>
      <c r="D33" s="3"/>
      <c r="E33" s="3"/>
      <c r="F33" s="3"/>
    </row>
    <row r="34" spans="1:6" x14ac:dyDescent="0.45">
      <c r="A34" s="3"/>
      <c r="B34" s="3"/>
      <c r="C34" s="3"/>
      <c r="D34" s="3"/>
      <c r="E34" s="3"/>
      <c r="F34" s="3"/>
    </row>
    <row r="35" spans="1:6" x14ac:dyDescent="0.45">
      <c r="A35" s="3"/>
      <c r="B35" s="3"/>
      <c r="C35" s="3"/>
      <c r="D35" s="3"/>
      <c r="E35" s="3"/>
      <c r="F35" s="3"/>
    </row>
    <row r="36" spans="1:6" x14ac:dyDescent="0.45">
      <c r="A36" s="3"/>
      <c r="B36" s="3"/>
      <c r="C36" s="3"/>
      <c r="D36" s="3"/>
      <c r="E36" s="3"/>
      <c r="F36" s="3"/>
    </row>
    <row r="37" spans="1:6" x14ac:dyDescent="0.45">
      <c r="A37" s="3"/>
      <c r="B37" s="3"/>
      <c r="C37" s="3"/>
      <c r="D37" s="3"/>
      <c r="E37" s="3"/>
      <c r="F37" s="3"/>
    </row>
    <row r="38" spans="1:6" x14ac:dyDescent="0.45">
      <c r="A38" s="3"/>
      <c r="B38" s="3"/>
      <c r="C38" s="3"/>
      <c r="D38" s="3"/>
      <c r="E38" s="3"/>
      <c r="F38" s="3"/>
    </row>
    <row r="39" spans="1:6" x14ac:dyDescent="0.45">
      <c r="A39" s="3"/>
      <c r="B39" s="3"/>
      <c r="C39" s="3"/>
      <c r="D39" s="3"/>
      <c r="E39" s="3"/>
      <c r="F39" s="3"/>
    </row>
    <row r="40" spans="1:6" x14ac:dyDescent="0.45">
      <c r="A40" s="3"/>
      <c r="B40" s="3"/>
      <c r="C40" s="3"/>
      <c r="D40" s="3"/>
      <c r="E40" s="3"/>
      <c r="F40" s="3"/>
    </row>
    <row r="41" spans="1:6" x14ac:dyDescent="0.45">
      <c r="A41" s="3"/>
      <c r="B41" s="3"/>
      <c r="C41" s="3"/>
      <c r="D41" s="3"/>
      <c r="E41" s="3"/>
      <c r="F41" s="3"/>
    </row>
    <row r="42" spans="1:6" x14ac:dyDescent="0.45">
      <c r="A42" s="3"/>
      <c r="B42" s="3"/>
      <c r="C42" s="3"/>
      <c r="D42" s="3"/>
      <c r="E42" s="3"/>
      <c r="F42" s="3"/>
    </row>
    <row r="43" spans="1:6" x14ac:dyDescent="0.45">
      <c r="A43" s="3"/>
      <c r="B43" s="3"/>
      <c r="C43" s="3"/>
      <c r="D43" s="3"/>
      <c r="E43" s="3"/>
      <c r="F43" s="3"/>
    </row>
    <row r="44" spans="1:6" x14ac:dyDescent="0.45">
      <c r="A44" s="3"/>
      <c r="B44" s="3"/>
      <c r="C44" s="3"/>
      <c r="D44" s="3"/>
      <c r="E44" s="3"/>
      <c r="F44" s="3"/>
    </row>
    <row r="45" spans="1:6" x14ac:dyDescent="0.45">
      <c r="A45" s="3"/>
      <c r="B45" s="3"/>
      <c r="C45" s="3"/>
      <c r="D45" s="3"/>
      <c r="E45" s="3"/>
      <c r="F45" s="3"/>
    </row>
    <row r="46" spans="1:6" x14ac:dyDescent="0.45">
      <c r="A46" s="3"/>
      <c r="B46" s="3"/>
      <c r="C46" s="3"/>
      <c r="D46" s="3"/>
      <c r="E46" s="3"/>
      <c r="F46" s="3"/>
    </row>
    <row r="47" spans="1:6" x14ac:dyDescent="0.45">
      <c r="A47" s="3"/>
      <c r="B47" s="3"/>
      <c r="C47" s="3"/>
      <c r="D47" s="3"/>
      <c r="E47" s="3"/>
      <c r="F47" s="3"/>
    </row>
    <row r="48" spans="1:6" x14ac:dyDescent="0.45">
      <c r="A48" s="3"/>
      <c r="B48" s="3"/>
      <c r="C48" s="3"/>
      <c r="D48" s="3"/>
      <c r="E48" s="3"/>
      <c r="F48" s="3"/>
    </row>
    <row r="49" spans="1:6" x14ac:dyDescent="0.45">
      <c r="A49" s="3"/>
      <c r="B49" s="3"/>
      <c r="C49" s="3"/>
      <c r="D49" s="3"/>
      <c r="E49" s="3"/>
      <c r="F49" s="3"/>
    </row>
    <row r="50" spans="1:6" x14ac:dyDescent="0.45">
      <c r="A50" s="3"/>
      <c r="B50" s="3"/>
      <c r="C50" s="3"/>
      <c r="D50" s="3"/>
      <c r="E50" s="3"/>
      <c r="F50" s="3"/>
    </row>
    <row r="51" spans="1:6" x14ac:dyDescent="0.45">
      <c r="A51" s="3"/>
      <c r="B51" s="3"/>
      <c r="C51" s="3"/>
      <c r="D51" s="3"/>
      <c r="E51" s="3"/>
      <c r="F51" s="3"/>
    </row>
    <row r="52" spans="1:6" x14ac:dyDescent="0.45">
      <c r="A52" s="3"/>
      <c r="B52" s="3"/>
      <c r="C52" s="3"/>
      <c r="D52" s="3"/>
      <c r="E52" s="3"/>
      <c r="F52" s="3"/>
    </row>
    <row r="53" spans="1:6" x14ac:dyDescent="0.45">
      <c r="A53" s="3"/>
      <c r="B53" s="3"/>
      <c r="C53" s="3"/>
      <c r="D53" s="3"/>
      <c r="E53" s="3"/>
      <c r="F53" s="3"/>
    </row>
    <row r="54" spans="1:6" x14ac:dyDescent="0.45">
      <c r="A54" s="3"/>
      <c r="B54" s="3"/>
      <c r="C54" s="3"/>
      <c r="D54" s="3"/>
      <c r="E54" s="3"/>
      <c r="F54" s="3"/>
    </row>
    <row r="55" spans="1:6" x14ac:dyDescent="0.45">
      <c r="A55" s="3"/>
      <c r="B55" s="3"/>
      <c r="C55" s="3"/>
      <c r="D55" s="3"/>
      <c r="E55" s="3"/>
      <c r="F55" s="3"/>
    </row>
    <row r="56" spans="1:6" x14ac:dyDescent="0.45">
      <c r="A56" s="3"/>
      <c r="B56" s="3"/>
      <c r="C56" s="3"/>
      <c r="D56" s="3"/>
      <c r="E56" s="3"/>
      <c r="F56" s="3"/>
    </row>
    <row r="57" spans="1:6" x14ac:dyDescent="0.45">
      <c r="A57" s="3"/>
      <c r="B57" s="3"/>
      <c r="C57" s="3"/>
      <c r="D57" s="3"/>
      <c r="E57" s="3"/>
      <c r="F57" s="3"/>
    </row>
    <row r="58" spans="1:6" x14ac:dyDescent="0.45">
      <c r="A58" s="3"/>
      <c r="B58" s="3"/>
      <c r="C58" s="3"/>
      <c r="D58" s="3"/>
      <c r="E58" s="3"/>
      <c r="F58" s="3"/>
    </row>
    <row r="59" spans="1:6" x14ac:dyDescent="0.45">
      <c r="A59" s="3"/>
      <c r="B59" s="3"/>
      <c r="C59" s="3"/>
      <c r="D59" s="3"/>
      <c r="E59" s="3"/>
      <c r="F59" s="3"/>
    </row>
    <row r="60" spans="1:6" x14ac:dyDescent="0.45">
      <c r="A60" s="3"/>
      <c r="B60" s="3"/>
      <c r="C60" s="3"/>
      <c r="D60" s="3"/>
      <c r="E60" s="3"/>
      <c r="F60" s="3"/>
    </row>
    <row r="61" spans="1:6" x14ac:dyDescent="0.45">
      <c r="A61" s="3"/>
      <c r="B61" s="3"/>
      <c r="C61" s="3"/>
      <c r="D61" s="3"/>
      <c r="E61" s="3"/>
      <c r="F61" s="3"/>
    </row>
    <row r="62" spans="1:6" x14ac:dyDescent="0.45">
      <c r="A62" s="3"/>
      <c r="B62" s="3"/>
      <c r="C62" s="3"/>
      <c r="D62" s="3"/>
      <c r="E62" s="3"/>
      <c r="F62" s="3"/>
    </row>
    <row r="63" spans="1:6" x14ac:dyDescent="0.45">
      <c r="A63" s="3"/>
      <c r="B63" s="3"/>
      <c r="C63" s="3"/>
      <c r="D63" s="3"/>
      <c r="E63" s="3"/>
      <c r="F63" s="3"/>
    </row>
    <row r="64" spans="1:6" x14ac:dyDescent="0.45">
      <c r="A64" s="3"/>
      <c r="B64" s="3"/>
      <c r="C64" s="3"/>
      <c r="D64" s="3"/>
      <c r="E64" s="3"/>
      <c r="F64" s="3"/>
    </row>
    <row r="65" spans="1:6" x14ac:dyDescent="0.45">
      <c r="A65" s="3"/>
      <c r="B65" s="3"/>
      <c r="C65" s="3"/>
      <c r="D65" s="3"/>
      <c r="E65" s="3"/>
      <c r="F65" s="3"/>
    </row>
    <row r="66" spans="1:6" x14ac:dyDescent="0.45">
      <c r="A66" s="3"/>
      <c r="B66" s="3"/>
      <c r="C66" s="3"/>
      <c r="D66" s="3"/>
      <c r="E66" s="3"/>
      <c r="F66" s="3"/>
    </row>
    <row r="67" spans="1:6" x14ac:dyDescent="0.45">
      <c r="A67" s="3"/>
      <c r="B67" s="3"/>
      <c r="C67" s="3"/>
      <c r="D67" s="3"/>
      <c r="E67" s="3"/>
      <c r="F67" s="3"/>
    </row>
    <row r="68" spans="1:6" x14ac:dyDescent="0.45">
      <c r="A68" s="3"/>
      <c r="B68" s="3"/>
      <c r="C68" s="3"/>
      <c r="D68" s="3"/>
      <c r="E68" s="3"/>
      <c r="F68" s="3"/>
    </row>
    <row r="69" spans="1:6" x14ac:dyDescent="0.45">
      <c r="A69" s="3"/>
      <c r="B69" s="3"/>
      <c r="C69" s="3"/>
      <c r="D69" s="3"/>
      <c r="E69" s="3"/>
      <c r="F69" s="3"/>
    </row>
    <row r="70" spans="1:6" x14ac:dyDescent="0.45">
      <c r="A70" s="3"/>
      <c r="B70" s="3"/>
      <c r="C70" s="3"/>
      <c r="D70" s="3"/>
      <c r="E70" s="3"/>
      <c r="F70" s="3"/>
    </row>
    <row r="71" spans="1:6" x14ac:dyDescent="0.45">
      <c r="A71" s="3"/>
      <c r="B71" s="3"/>
      <c r="C71" s="3"/>
      <c r="D71" s="3"/>
      <c r="E71" s="3"/>
      <c r="F71" s="3"/>
    </row>
    <row r="72" spans="1:6" x14ac:dyDescent="0.45">
      <c r="A72" s="3"/>
      <c r="B72" s="3"/>
      <c r="C72" s="3"/>
      <c r="D72" s="3"/>
      <c r="E72" s="3"/>
      <c r="F72" s="3"/>
    </row>
    <row r="73" spans="1:6" x14ac:dyDescent="0.45">
      <c r="A73" s="3"/>
      <c r="B73" s="3"/>
      <c r="C73" s="3"/>
      <c r="D73" s="3"/>
      <c r="E73" s="3"/>
      <c r="F73" s="3"/>
    </row>
    <row r="74" spans="1:6" x14ac:dyDescent="0.45">
      <c r="A74" s="3"/>
      <c r="B74" s="3"/>
      <c r="C74" s="3"/>
      <c r="D74" s="3"/>
      <c r="E74" s="3"/>
      <c r="F74" s="3"/>
    </row>
    <row r="75" spans="1:6" x14ac:dyDescent="0.45">
      <c r="A75" s="3"/>
      <c r="B75" s="3"/>
      <c r="C75" s="3"/>
      <c r="D75" s="3"/>
      <c r="E75" s="3"/>
      <c r="F75" s="3"/>
    </row>
    <row r="76" spans="1:6" x14ac:dyDescent="0.45">
      <c r="A76" s="3"/>
      <c r="B76" s="3"/>
      <c r="C76" s="3"/>
      <c r="D76" s="3"/>
      <c r="E76" s="3"/>
      <c r="F76" s="3"/>
    </row>
    <row r="77" spans="1:6" x14ac:dyDescent="0.45">
      <c r="A77" s="3"/>
      <c r="B77" s="3"/>
      <c r="C77" s="3"/>
      <c r="D77" s="3"/>
      <c r="E77" s="3"/>
      <c r="F77" s="3"/>
    </row>
    <row r="78" spans="1:6" x14ac:dyDescent="0.45">
      <c r="A78" s="3"/>
      <c r="B78" s="3"/>
      <c r="C78" s="3"/>
      <c r="D78" s="3"/>
      <c r="E78" s="3"/>
      <c r="F78" s="3"/>
    </row>
    <row r="79" spans="1:6" x14ac:dyDescent="0.45">
      <c r="A79" s="3"/>
      <c r="B79" s="3"/>
      <c r="C79" s="3"/>
      <c r="D79" s="3"/>
      <c r="E79" s="3"/>
      <c r="F79" s="3"/>
    </row>
    <row r="80" spans="1:6" x14ac:dyDescent="0.45">
      <c r="A80" s="3"/>
      <c r="B80" s="3"/>
      <c r="C80" s="3"/>
      <c r="D80" s="3"/>
      <c r="E80" s="3"/>
      <c r="F80" s="3"/>
    </row>
    <row r="81" spans="1:6" x14ac:dyDescent="0.45">
      <c r="A81" s="3"/>
      <c r="B81" s="3"/>
      <c r="C81" s="3"/>
      <c r="D81" s="3"/>
      <c r="E81" s="3"/>
      <c r="F81" s="3"/>
    </row>
    <row r="82" spans="1:6" x14ac:dyDescent="0.45">
      <c r="A82" s="3"/>
      <c r="B82" s="3"/>
      <c r="C82" s="3"/>
      <c r="D82" s="3"/>
      <c r="E82" s="3"/>
      <c r="F82" s="3"/>
    </row>
    <row r="83" spans="1:6" x14ac:dyDescent="0.45">
      <c r="A83" s="3"/>
      <c r="B83" s="3"/>
      <c r="C83" s="3"/>
      <c r="D83" s="3"/>
      <c r="E83" s="3"/>
      <c r="F83" s="3"/>
    </row>
    <row r="84" spans="1:6" x14ac:dyDescent="0.45">
      <c r="A84" s="3"/>
      <c r="B84" s="3"/>
      <c r="C84" s="3"/>
      <c r="D84" s="3"/>
      <c r="E84" s="3"/>
      <c r="F84" s="3"/>
    </row>
    <row r="85" spans="1:6" x14ac:dyDescent="0.45">
      <c r="A85" s="3"/>
      <c r="B85" s="3"/>
      <c r="C85" s="3"/>
      <c r="D85" s="3"/>
      <c r="E85" s="3"/>
      <c r="F85" s="3"/>
    </row>
    <row r="86" spans="1:6" x14ac:dyDescent="0.45">
      <c r="A86" s="3"/>
      <c r="B86" s="3"/>
      <c r="C86" s="3"/>
      <c r="D86" s="3"/>
      <c r="E86" s="3"/>
      <c r="F86" s="3"/>
    </row>
    <row r="87" spans="1:6" x14ac:dyDescent="0.45">
      <c r="A87" s="3"/>
      <c r="B87" s="3"/>
      <c r="C87" s="3"/>
      <c r="D87" s="3"/>
      <c r="E87" s="3"/>
      <c r="F87" s="3"/>
    </row>
    <row r="88" spans="1:6" x14ac:dyDescent="0.45">
      <c r="A88" s="3"/>
      <c r="B88" s="3"/>
      <c r="C88" s="3"/>
      <c r="D88" s="3"/>
      <c r="E88" s="3"/>
      <c r="F88" s="3"/>
    </row>
    <row r="89" spans="1:6" x14ac:dyDescent="0.45">
      <c r="A89" s="3"/>
      <c r="B89" s="3"/>
      <c r="C89" s="3"/>
      <c r="D89" s="3"/>
      <c r="E89" s="3"/>
      <c r="F89" s="3"/>
    </row>
    <row r="90" spans="1:6" x14ac:dyDescent="0.45">
      <c r="A90" s="3"/>
      <c r="B90" s="3"/>
      <c r="C90" s="3"/>
      <c r="D90" s="3"/>
      <c r="E90" s="3"/>
      <c r="F90" s="3"/>
    </row>
    <row r="91" spans="1:6" x14ac:dyDescent="0.45">
      <c r="A91" s="3"/>
      <c r="B91" s="3"/>
      <c r="C91" s="3"/>
      <c r="D91" s="3"/>
      <c r="E91" s="3"/>
      <c r="F91" s="3"/>
    </row>
    <row r="92" spans="1:6" x14ac:dyDescent="0.45">
      <c r="A92" s="3"/>
      <c r="B92" s="3"/>
      <c r="C92" s="3"/>
      <c r="D92" s="3"/>
      <c r="E92" s="3"/>
      <c r="F92" s="3"/>
    </row>
    <row r="93" spans="1:6" x14ac:dyDescent="0.45">
      <c r="A93" s="3"/>
      <c r="B93" s="3"/>
      <c r="C93" s="3"/>
      <c r="D93" s="3"/>
      <c r="E93" s="3"/>
      <c r="F93" s="3"/>
    </row>
    <row r="94" spans="1:6" x14ac:dyDescent="0.45">
      <c r="A94" s="3"/>
      <c r="B94" s="3"/>
      <c r="C94" s="3"/>
      <c r="D94" s="3"/>
      <c r="E94" s="3"/>
      <c r="F94" s="3"/>
    </row>
    <row r="95" spans="1:6" x14ac:dyDescent="0.45">
      <c r="A95" s="3"/>
      <c r="B95" s="3"/>
      <c r="C95" s="3"/>
      <c r="D95" s="3"/>
      <c r="E95" s="3"/>
      <c r="F95" s="3"/>
    </row>
    <row r="96" spans="1:6" x14ac:dyDescent="0.45">
      <c r="A96" s="3"/>
      <c r="B96" s="3"/>
      <c r="C96" s="3"/>
      <c r="D96" s="3"/>
      <c r="E96" s="3"/>
      <c r="F96" s="3"/>
    </row>
    <row r="97" spans="1:6" x14ac:dyDescent="0.45">
      <c r="A97" s="3"/>
      <c r="B97" s="3"/>
      <c r="C97" s="3"/>
      <c r="D97" s="3"/>
      <c r="E97" s="3"/>
      <c r="F97" s="3"/>
    </row>
    <row r="98" spans="1:6" x14ac:dyDescent="0.45">
      <c r="A98" s="3"/>
      <c r="B98" s="3"/>
      <c r="C98" s="3"/>
      <c r="D98" s="3"/>
      <c r="E98" s="3"/>
      <c r="F98" s="3"/>
    </row>
    <row r="99" spans="1:6" x14ac:dyDescent="0.45">
      <c r="A99" s="3"/>
      <c r="B99" s="3"/>
      <c r="C99" s="3"/>
      <c r="D99" s="3"/>
      <c r="E99" s="3"/>
      <c r="F99" s="3"/>
    </row>
    <row r="100" spans="1:6" x14ac:dyDescent="0.45">
      <c r="A100" s="3"/>
      <c r="B100" s="3"/>
      <c r="C100" s="3"/>
      <c r="D100" s="3"/>
      <c r="E100" s="3"/>
      <c r="F100" s="3"/>
    </row>
    <row r="101" spans="1:6" x14ac:dyDescent="0.45">
      <c r="A101" s="3"/>
      <c r="B101" s="3"/>
      <c r="C101" s="3"/>
      <c r="D101" s="3"/>
      <c r="E101" s="3"/>
      <c r="F101" s="3"/>
    </row>
    <row r="102" spans="1:6" x14ac:dyDescent="0.45">
      <c r="A102" s="3"/>
      <c r="B102" s="3"/>
      <c r="C102" s="3"/>
      <c r="D102" s="3"/>
      <c r="E102" s="3"/>
      <c r="F102" s="3"/>
    </row>
    <row r="103" spans="1:6" x14ac:dyDescent="0.45">
      <c r="A103" s="3"/>
      <c r="B103" s="3"/>
      <c r="C103" s="3"/>
      <c r="D103" s="3"/>
      <c r="E103" s="3"/>
      <c r="F103" s="3"/>
    </row>
    <row r="104" spans="1:6" x14ac:dyDescent="0.45">
      <c r="A104" s="3"/>
      <c r="B104" s="3"/>
      <c r="C104" s="3"/>
      <c r="D104" s="3"/>
      <c r="E104" s="3"/>
      <c r="F104" s="3"/>
    </row>
    <row r="105" spans="1:6" x14ac:dyDescent="0.45">
      <c r="A105" s="3"/>
      <c r="B105" s="3"/>
      <c r="C105" s="3"/>
      <c r="D105" s="3"/>
      <c r="E105" s="3"/>
      <c r="F105" s="3"/>
    </row>
    <row r="106" spans="1:6" x14ac:dyDescent="0.45">
      <c r="A106" s="3"/>
      <c r="B106" s="3"/>
      <c r="C106" s="3"/>
      <c r="D106" s="3"/>
      <c r="E106" s="3"/>
      <c r="F106" s="3"/>
    </row>
    <row r="107" spans="1:6" x14ac:dyDescent="0.45">
      <c r="A107" s="3"/>
      <c r="B107" s="3"/>
      <c r="C107" s="3"/>
      <c r="D107" s="3"/>
      <c r="E107" s="3"/>
      <c r="F107" s="3"/>
    </row>
    <row r="108" spans="1:6" x14ac:dyDescent="0.45">
      <c r="A108" s="3"/>
      <c r="B108" s="3"/>
      <c r="C108" s="3"/>
      <c r="D108" s="3"/>
      <c r="E108" s="3"/>
      <c r="F108" s="3"/>
    </row>
    <row r="109" spans="1:6" x14ac:dyDescent="0.45">
      <c r="A109" s="3"/>
      <c r="B109" s="3"/>
      <c r="C109" s="3"/>
      <c r="D109" s="3"/>
      <c r="E109" s="3"/>
      <c r="F109" s="3"/>
    </row>
    <row r="110" spans="1:6" x14ac:dyDescent="0.45">
      <c r="A110" s="3"/>
      <c r="B110" s="3"/>
      <c r="C110" s="3"/>
      <c r="D110" s="3"/>
      <c r="E110" s="3"/>
      <c r="F110" s="3"/>
    </row>
    <row r="111" spans="1:6" x14ac:dyDescent="0.45">
      <c r="A111" s="3"/>
      <c r="B111" s="3"/>
      <c r="C111" s="3"/>
      <c r="D111" s="3"/>
      <c r="E111" s="3"/>
      <c r="F111" s="3"/>
    </row>
    <row r="112" spans="1:6" x14ac:dyDescent="0.45">
      <c r="A112" s="3"/>
      <c r="B112" s="3"/>
      <c r="C112" s="3"/>
      <c r="D112" s="3"/>
      <c r="E112" s="3"/>
      <c r="F112" s="3"/>
    </row>
    <row r="113" spans="1:6" x14ac:dyDescent="0.45">
      <c r="A113" s="3"/>
      <c r="B113" s="3"/>
      <c r="C113" s="3"/>
      <c r="D113" s="3"/>
      <c r="E113" s="3"/>
      <c r="F113" s="3"/>
    </row>
    <row r="114" spans="1:6" x14ac:dyDescent="0.45">
      <c r="A114" s="3"/>
      <c r="B114" s="3"/>
      <c r="C114" s="3"/>
      <c r="D114" s="3"/>
      <c r="E114" s="3"/>
      <c r="F114" s="3"/>
    </row>
    <row r="115" spans="1:6" x14ac:dyDescent="0.45">
      <c r="A115" s="3"/>
      <c r="B115" s="3"/>
      <c r="C115" s="3"/>
      <c r="D115" s="3"/>
      <c r="E115" s="3"/>
      <c r="F115" s="3"/>
    </row>
    <row r="116" spans="1:6" x14ac:dyDescent="0.45">
      <c r="A116" s="3"/>
      <c r="B116" s="3"/>
      <c r="C116" s="3"/>
      <c r="D116" s="3"/>
      <c r="E116" s="3"/>
      <c r="F116" s="3"/>
    </row>
    <row r="117" spans="1:6" x14ac:dyDescent="0.45">
      <c r="A117" s="3"/>
      <c r="B117" s="3"/>
      <c r="C117" s="3"/>
      <c r="D117" s="3"/>
      <c r="E117" s="3"/>
      <c r="F117" s="3"/>
    </row>
    <row r="118" spans="1:6" x14ac:dyDescent="0.45">
      <c r="A118" s="3"/>
      <c r="B118" s="3"/>
      <c r="C118" s="3"/>
      <c r="D118" s="3"/>
      <c r="E118" s="3"/>
      <c r="F118" s="3"/>
    </row>
    <row r="119" spans="1:6" x14ac:dyDescent="0.45">
      <c r="A119" s="3"/>
      <c r="B119" s="3"/>
      <c r="C119" s="3"/>
      <c r="D119" s="3"/>
      <c r="E119" s="3"/>
      <c r="F119" s="3"/>
    </row>
    <row r="120" spans="1:6" x14ac:dyDescent="0.45">
      <c r="A120" s="3"/>
      <c r="B120" s="3"/>
      <c r="C120" s="3"/>
      <c r="D120" s="3"/>
      <c r="E120" s="3"/>
      <c r="F120" s="3"/>
    </row>
    <row r="121" spans="1:6" x14ac:dyDescent="0.45">
      <c r="A121" s="3"/>
      <c r="B121" s="3"/>
      <c r="C121" s="3"/>
      <c r="D121" s="3"/>
      <c r="E121" s="3"/>
      <c r="F121" s="3"/>
    </row>
    <row r="122" spans="1:6" x14ac:dyDescent="0.45">
      <c r="A122" s="3"/>
      <c r="B122" s="3"/>
      <c r="C122" s="3"/>
      <c r="D122" s="3"/>
      <c r="E122" s="3"/>
      <c r="F122" s="3"/>
    </row>
    <row r="123" spans="1:6" x14ac:dyDescent="0.45">
      <c r="A123" s="3"/>
      <c r="B123" s="3"/>
      <c r="C123" s="3"/>
      <c r="D123" s="3"/>
      <c r="E123" s="3"/>
      <c r="F123" s="3"/>
    </row>
    <row r="124" spans="1:6" x14ac:dyDescent="0.45">
      <c r="A124" s="3"/>
      <c r="B124" s="3"/>
      <c r="C124" s="3"/>
      <c r="D124" s="3"/>
      <c r="E124" s="3"/>
      <c r="F124" s="3"/>
    </row>
    <row r="125" spans="1:6" x14ac:dyDescent="0.45">
      <c r="A125" s="3"/>
      <c r="B125" s="3"/>
      <c r="C125" s="3"/>
      <c r="D125" s="3"/>
      <c r="E125" s="3"/>
      <c r="F125" s="3"/>
    </row>
    <row r="126" spans="1:6" x14ac:dyDescent="0.45">
      <c r="A126" s="3"/>
      <c r="B126" s="3"/>
      <c r="C126" s="3"/>
      <c r="D126" s="3"/>
      <c r="E126" s="3"/>
      <c r="F126" s="3"/>
    </row>
    <row r="127" spans="1:6" x14ac:dyDescent="0.45">
      <c r="A127" s="3"/>
      <c r="B127" s="3"/>
      <c r="C127" s="3"/>
      <c r="D127" s="3"/>
      <c r="E127" s="3"/>
      <c r="F127" s="3"/>
    </row>
    <row r="128" spans="1:6" x14ac:dyDescent="0.45">
      <c r="A128" s="3"/>
      <c r="B128" s="3"/>
      <c r="C128" s="3"/>
      <c r="D128" s="3"/>
      <c r="E128" s="3"/>
      <c r="F128" s="3"/>
    </row>
    <row r="129" spans="1:6" x14ac:dyDescent="0.45">
      <c r="A129" s="3"/>
      <c r="B129" s="3"/>
      <c r="C129" s="3"/>
      <c r="D129" s="3"/>
      <c r="E129" s="3"/>
      <c r="F129" s="3"/>
    </row>
    <row r="130" spans="1:6" x14ac:dyDescent="0.45">
      <c r="A130" s="3"/>
      <c r="B130" s="3"/>
      <c r="C130" s="3"/>
      <c r="D130" s="3"/>
      <c r="E130" s="3"/>
      <c r="F130" s="3"/>
    </row>
    <row r="131" spans="1:6" x14ac:dyDescent="0.45">
      <c r="A131" s="3"/>
      <c r="B131" s="3"/>
      <c r="C131" s="3"/>
      <c r="D131" s="3"/>
      <c r="E131" s="3"/>
      <c r="F131" s="3"/>
    </row>
    <row r="132" spans="1:6" x14ac:dyDescent="0.45">
      <c r="A132" s="3"/>
      <c r="B132" s="3"/>
      <c r="C132" s="3"/>
      <c r="D132" s="3"/>
      <c r="E132" s="3"/>
      <c r="F132" s="3"/>
    </row>
    <row r="133" spans="1:6" x14ac:dyDescent="0.45">
      <c r="A133" s="3"/>
      <c r="B133" s="3"/>
      <c r="C133" s="3"/>
      <c r="D133" s="3"/>
      <c r="E133" s="3"/>
      <c r="F133" s="3"/>
    </row>
    <row r="134" spans="1:6" x14ac:dyDescent="0.45">
      <c r="A134" s="3"/>
      <c r="B134" s="3"/>
      <c r="C134" s="3"/>
      <c r="D134" s="3"/>
      <c r="E134" s="3"/>
      <c r="F134" s="3"/>
    </row>
    <row r="135" spans="1:6" x14ac:dyDescent="0.45">
      <c r="A135" s="3"/>
      <c r="B135" s="3"/>
      <c r="C135" s="3"/>
      <c r="D135" s="3"/>
      <c r="E135" s="3"/>
      <c r="F135" s="3"/>
    </row>
    <row r="136" spans="1:6" x14ac:dyDescent="0.45">
      <c r="A136" s="3"/>
      <c r="B136" s="3"/>
      <c r="C136" s="3"/>
      <c r="D136" s="3"/>
      <c r="E136" s="3"/>
      <c r="F136" s="3"/>
    </row>
    <row r="137" spans="1:6" x14ac:dyDescent="0.45">
      <c r="A137" s="3"/>
      <c r="B137" s="3"/>
      <c r="C137" s="3"/>
      <c r="D137" s="3"/>
      <c r="E137" s="3"/>
      <c r="F137" s="3"/>
    </row>
    <row r="138" spans="1:6" x14ac:dyDescent="0.45">
      <c r="A138" s="3"/>
      <c r="B138" s="3"/>
      <c r="C138" s="3"/>
      <c r="D138" s="3"/>
      <c r="E138" s="3"/>
      <c r="F138" s="3"/>
    </row>
    <row r="139" spans="1:6" x14ac:dyDescent="0.45">
      <c r="A139" s="3"/>
      <c r="B139" s="3"/>
      <c r="C139" s="3"/>
      <c r="D139" s="3"/>
      <c r="E139" s="3"/>
      <c r="F139" s="3"/>
    </row>
    <row r="140" spans="1:6" x14ac:dyDescent="0.45">
      <c r="A140" s="3"/>
      <c r="B140" s="3"/>
      <c r="C140" s="3"/>
      <c r="D140" s="3"/>
      <c r="E140" s="3"/>
      <c r="F140" s="3"/>
    </row>
    <row r="141" spans="1:6" x14ac:dyDescent="0.45">
      <c r="A141" s="3"/>
      <c r="B141" s="3"/>
      <c r="C141" s="3"/>
      <c r="D141" s="3"/>
      <c r="E141" s="3"/>
      <c r="F141" s="3"/>
    </row>
    <row r="142" spans="1:6" x14ac:dyDescent="0.45">
      <c r="A142" s="3"/>
      <c r="B142" s="3"/>
      <c r="C142" s="3"/>
      <c r="D142" s="3"/>
      <c r="E142" s="3"/>
      <c r="F142" s="3"/>
    </row>
    <row r="143" spans="1:6" x14ac:dyDescent="0.45">
      <c r="A143" s="3"/>
      <c r="B143" s="3"/>
      <c r="C143" s="3"/>
      <c r="D143" s="3"/>
      <c r="E143" s="3"/>
      <c r="F143" s="3"/>
    </row>
    <row r="144" spans="1:6" x14ac:dyDescent="0.45">
      <c r="A144" s="3"/>
      <c r="B144" s="3"/>
      <c r="C144" s="3"/>
      <c r="D144" s="3"/>
      <c r="E144" s="3"/>
      <c r="F144" s="3"/>
    </row>
    <row r="145" spans="1:6" x14ac:dyDescent="0.45">
      <c r="A145" s="3"/>
      <c r="B145" s="3"/>
      <c r="C145" s="3"/>
      <c r="D145" s="3"/>
      <c r="E145" s="3"/>
      <c r="F145" s="3"/>
    </row>
    <row r="146" spans="1:6" x14ac:dyDescent="0.45">
      <c r="A146" s="3"/>
      <c r="B146" s="3"/>
      <c r="C146" s="3"/>
      <c r="D146" s="3"/>
      <c r="E146" s="3"/>
      <c r="F146" s="3"/>
    </row>
    <row r="147" spans="1:6" x14ac:dyDescent="0.45">
      <c r="A147" s="3"/>
      <c r="B147" s="3"/>
      <c r="C147" s="3"/>
      <c r="D147" s="3"/>
      <c r="E147" s="3"/>
      <c r="F147" s="3"/>
    </row>
    <row r="148" spans="1:6" x14ac:dyDescent="0.45">
      <c r="A148" s="3"/>
      <c r="B148" s="3"/>
      <c r="C148" s="3"/>
      <c r="D148" s="3"/>
      <c r="E148" s="3"/>
      <c r="F148" s="3"/>
    </row>
    <row r="149" spans="1:6" x14ac:dyDescent="0.45">
      <c r="A149" s="3"/>
      <c r="B149" s="3"/>
      <c r="C149" s="3"/>
      <c r="D149" s="3"/>
      <c r="E149" s="3"/>
      <c r="F149" s="3"/>
    </row>
    <row r="150" spans="1:6" x14ac:dyDescent="0.45">
      <c r="A150" s="3"/>
      <c r="B150" s="3"/>
      <c r="C150" s="3"/>
      <c r="D150" s="3"/>
      <c r="E150" s="3"/>
      <c r="F150" s="3"/>
    </row>
    <row r="151" spans="1:6" x14ac:dyDescent="0.45">
      <c r="A151" s="3"/>
      <c r="B151" s="3"/>
      <c r="C151" s="3"/>
      <c r="D151" s="3"/>
      <c r="E151" s="3"/>
      <c r="F151" s="3"/>
    </row>
    <row r="152" spans="1:6" x14ac:dyDescent="0.45">
      <c r="A152" s="3"/>
      <c r="B152" s="3"/>
      <c r="C152" s="3"/>
      <c r="D152" s="3"/>
      <c r="E152" s="3"/>
      <c r="F152" s="3"/>
    </row>
    <row r="153" spans="1:6" x14ac:dyDescent="0.45">
      <c r="A153" s="3"/>
      <c r="B153" s="3"/>
      <c r="C153" s="3"/>
      <c r="D153" s="3"/>
      <c r="E153" s="3"/>
      <c r="F153" s="3"/>
    </row>
    <row r="154" spans="1:6" x14ac:dyDescent="0.45">
      <c r="A154" s="3"/>
      <c r="B154" s="3"/>
      <c r="C154" s="3"/>
      <c r="D154" s="3"/>
      <c r="E154" s="3"/>
      <c r="F154" s="3"/>
    </row>
    <row r="155" spans="1:6" x14ac:dyDescent="0.45">
      <c r="A155" s="3"/>
      <c r="B155" s="3"/>
      <c r="C155" s="3"/>
      <c r="D155" s="3"/>
      <c r="E155" s="3"/>
      <c r="F155" s="3"/>
    </row>
    <row r="156" spans="1:6" x14ac:dyDescent="0.45">
      <c r="A156" s="3"/>
      <c r="B156" s="3"/>
      <c r="C156" s="3"/>
      <c r="D156" s="3"/>
      <c r="E156" s="3"/>
      <c r="F156" s="3"/>
    </row>
    <row r="157" spans="1:6" x14ac:dyDescent="0.45">
      <c r="A157" s="3"/>
      <c r="B157" s="3"/>
      <c r="C157" s="3"/>
      <c r="D157" s="3"/>
      <c r="E157" s="3"/>
      <c r="F157" s="3"/>
    </row>
    <row r="158" spans="1:6" x14ac:dyDescent="0.45">
      <c r="A158" s="3"/>
      <c r="B158" s="3"/>
      <c r="C158" s="3"/>
      <c r="D158" s="3"/>
      <c r="E158" s="3"/>
      <c r="F158" s="3"/>
    </row>
    <row r="159" spans="1:6" x14ac:dyDescent="0.45">
      <c r="A159" s="3"/>
      <c r="B159" s="3"/>
      <c r="C159" s="3"/>
      <c r="D159" s="3"/>
      <c r="E159" s="3"/>
      <c r="F159" s="3"/>
    </row>
    <row r="160" spans="1:6" x14ac:dyDescent="0.45">
      <c r="A160" s="3"/>
      <c r="B160" s="3"/>
      <c r="C160" s="3"/>
      <c r="D160" s="3"/>
      <c r="E160" s="3"/>
      <c r="F160" s="3"/>
    </row>
    <row r="161" spans="1:6" x14ac:dyDescent="0.45">
      <c r="A161" s="3"/>
      <c r="B161" s="3"/>
      <c r="C161" s="3"/>
      <c r="D161" s="3"/>
      <c r="E161" s="3"/>
      <c r="F161" s="3"/>
    </row>
    <row r="162" spans="1:6" x14ac:dyDescent="0.45">
      <c r="A162" s="3"/>
      <c r="B162" s="3"/>
      <c r="C162" s="3"/>
      <c r="D162" s="3"/>
      <c r="E162" s="3"/>
      <c r="F162" s="3"/>
    </row>
    <row r="163" spans="1:6" x14ac:dyDescent="0.45">
      <c r="A163" s="3"/>
      <c r="B163" s="3"/>
      <c r="C163" s="3"/>
      <c r="D163" s="3"/>
      <c r="E163" s="3"/>
      <c r="F163" s="3"/>
    </row>
    <row r="164" spans="1:6" x14ac:dyDescent="0.45">
      <c r="A164" s="3"/>
      <c r="B164" s="3"/>
      <c r="C164" s="3"/>
      <c r="D164" s="3"/>
      <c r="E164" s="3"/>
      <c r="F164" s="3"/>
    </row>
    <row r="165" spans="1:6" x14ac:dyDescent="0.45">
      <c r="A165" s="3"/>
      <c r="B165" s="3"/>
      <c r="C165" s="3"/>
      <c r="D165" s="3"/>
      <c r="E165" s="3"/>
      <c r="F165" s="3"/>
    </row>
    <row r="166" spans="1:6" x14ac:dyDescent="0.45">
      <c r="A166" s="3"/>
      <c r="B166" s="3"/>
      <c r="C166" s="3"/>
      <c r="D166" s="3"/>
      <c r="E166" s="3"/>
      <c r="F166" s="3"/>
    </row>
    <row r="167" spans="1:6" x14ac:dyDescent="0.45">
      <c r="A167" s="3"/>
      <c r="B167" s="3"/>
      <c r="C167" s="3"/>
      <c r="D167" s="3"/>
      <c r="E167" s="3"/>
      <c r="F167" s="3"/>
    </row>
    <row r="168" spans="1:6" x14ac:dyDescent="0.45">
      <c r="A168" s="3"/>
      <c r="B168" s="3"/>
      <c r="C168" s="3"/>
      <c r="D168" s="3"/>
      <c r="E168" s="3"/>
      <c r="F168" s="3"/>
    </row>
    <row r="169" spans="1:6" x14ac:dyDescent="0.45">
      <c r="A169" s="3"/>
      <c r="B169" s="3"/>
      <c r="C169" s="3"/>
      <c r="D169" s="3"/>
      <c r="E169" s="3"/>
      <c r="F169" s="3"/>
    </row>
    <row r="170" spans="1:6" x14ac:dyDescent="0.45">
      <c r="A170" s="3"/>
      <c r="B170" s="3"/>
      <c r="C170" s="3"/>
      <c r="D170" s="3"/>
      <c r="E170" s="3"/>
      <c r="F170" s="3"/>
    </row>
    <row r="171" spans="1:6" x14ac:dyDescent="0.45">
      <c r="A171" s="3"/>
      <c r="B171" s="3"/>
      <c r="C171" s="3"/>
      <c r="D171" s="3"/>
      <c r="E171" s="3"/>
      <c r="F171" s="3"/>
    </row>
    <row r="172" spans="1:6" x14ac:dyDescent="0.45">
      <c r="A172" s="3"/>
      <c r="B172" s="3"/>
      <c r="C172" s="3"/>
      <c r="D172" s="3"/>
      <c r="E172" s="3"/>
      <c r="F172" s="3"/>
    </row>
    <row r="173" spans="1:6" x14ac:dyDescent="0.45">
      <c r="A173" s="3"/>
      <c r="B173" s="3"/>
      <c r="C173" s="3"/>
      <c r="D173" s="3"/>
      <c r="E173" s="3"/>
      <c r="F173" s="3"/>
    </row>
    <row r="174" spans="1:6" x14ac:dyDescent="0.45">
      <c r="A174" s="3"/>
      <c r="B174" s="3"/>
      <c r="C174" s="3"/>
      <c r="D174" s="3"/>
      <c r="E174" s="3"/>
      <c r="F174" s="3"/>
    </row>
    <row r="175" spans="1:6" x14ac:dyDescent="0.45">
      <c r="A175" s="3"/>
      <c r="B175" s="3"/>
      <c r="C175" s="3"/>
      <c r="D175" s="3"/>
      <c r="E175" s="3"/>
      <c r="F175" s="3"/>
    </row>
    <row r="176" spans="1:6" x14ac:dyDescent="0.45">
      <c r="A176" s="3"/>
      <c r="B176" s="3"/>
      <c r="C176" s="3"/>
      <c r="D176" s="3"/>
      <c r="E176" s="3"/>
      <c r="F176" s="3"/>
    </row>
    <row r="177" spans="1:6" x14ac:dyDescent="0.45">
      <c r="A177" s="3"/>
      <c r="B177" s="3"/>
      <c r="C177" s="3"/>
      <c r="D177" s="3"/>
      <c r="E177" s="3"/>
      <c r="F177" s="3"/>
    </row>
    <row r="178" spans="1:6" x14ac:dyDescent="0.45">
      <c r="A178" s="3"/>
      <c r="B178" s="3"/>
      <c r="C178" s="3"/>
      <c r="D178" s="3"/>
      <c r="E178" s="3"/>
      <c r="F178" s="3"/>
    </row>
    <row r="179" spans="1:6" x14ac:dyDescent="0.45">
      <c r="A179" s="3"/>
      <c r="B179" s="3"/>
      <c r="C179" s="3"/>
      <c r="D179" s="3"/>
      <c r="E179" s="3"/>
      <c r="F179" s="3"/>
    </row>
    <row r="180" spans="1:6" x14ac:dyDescent="0.45">
      <c r="A180" s="3"/>
      <c r="B180" s="3"/>
      <c r="C180" s="3"/>
      <c r="D180" s="3"/>
      <c r="E180" s="3"/>
      <c r="F180" s="3"/>
    </row>
    <row r="181" spans="1:6" x14ac:dyDescent="0.45">
      <c r="A181" s="3"/>
      <c r="B181" s="3"/>
      <c r="C181" s="3"/>
      <c r="D181" s="3"/>
      <c r="E181" s="3"/>
      <c r="F181" s="3"/>
    </row>
    <row r="182" spans="1:6" x14ac:dyDescent="0.45">
      <c r="A182" s="3"/>
      <c r="B182" s="3"/>
      <c r="C182" s="3"/>
      <c r="D182" s="3"/>
      <c r="E182" s="3"/>
      <c r="F182" s="3"/>
    </row>
    <row r="183" spans="1:6" x14ac:dyDescent="0.45">
      <c r="A183" s="3"/>
      <c r="B183" s="3"/>
      <c r="C183" s="3"/>
      <c r="D183" s="3"/>
      <c r="E183" s="3"/>
      <c r="F183" s="3"/>
    </row>
    <row r="184" spans="1:6" x14ac:dyDescent="0.45">
      <c r="A184" s="3"/>
      <c r="B184" s="3"/>
      <c r="C184" s="3"/>
      <c r="D184" s="3"/>
      <c r="E184" s="3"/>
      <c r="F184" s="3"/>
    </row>
    <row r="185" spans="1:6" x14ac:dyDescent="0.45">
      <c r="A185" s="3"/>
      <c r="B185" s="3"/>
      <c r="C185" s="3"/>
      <c r="D185" s="3"/>
      <c r="E185" s="3"/>
      <c r="F185" s="3"/>
    </row>
    <row r="186" spans="1:6" x14ac:dyDescent="0.45">
      <c r="A186" s="3"/>
      <c r="B186" s="3"/>
      <c r="C186" s="3"/>
      <c r="D186" s="3"/>
      <c r="E186" s="3"/>
      <c r="F186" s="3"/>
    </row>
    <row r="187" spans="1:6" x14ac:dyDescent="0.45">
      <c r="A187" s="3"/>
      <c r="B187" s="3"/>
      <c r="C187" s="3"/>
      <c r="D187" s="3"/>
      <c r="E187" s="3"/>
      <c r="F187" s="3"/>
    </row>
    <row r="188" spans="1:6" x14ac:dyDescent="0.45">
      <c r="A188" s="3"/>
      <c r="B188" s="3"/>
      <c r="C188" s="3"/>
      <c r="D188" s="3"/>
      <c r="E188" s="3"/>
      <c r="F188" s="3"/>
    </row>
    <row r="189" spans="1:6" x14ac:dyDescent="0.45">
      <c r="A189" s="3"/>
      <c r="B189" s="3"/>
      <c r="C189" s="3"/>
      <c r="D189" s="3"/>
      <c r="E189" s="3"/>
      <c r="F189" s="3"/>
    </row>
    <row r="190" spans="1:6" x14ac:dyDescent="0.45">
      <c r="A190" s="3"/>
      <c r="B190" s="3"/>
      <c r="C190" s="3"/>
      <c r="D190" s="3"/>
      <c r="E190" s="3"/>
      <c r="F190" s="3"/>
    </row>
    <row r="191" spans="1:6" x14ac:dyDescent="0.45">
      <c r="A191" s="3"/>
      <c r="B191" s="3"/>
      <c r="C191" s="3"/>
      <c r="D191" s="3"/>
      <c r="E191" s="3"/>
      <c r="F191" s="3"/>
    </row>
    <row r="192" spans="1:6" x14ac:dyDescent="0.45">
      <c r="A192" s="3"/>
      <c r="B192" s="3"/>
      <c r="C192" s="3"/>
      <c r="D192" s="3"/>
      <c r="E192" s="3"/>
      <c r="F192" s="3"/>
    </row>
    <row r="193" spans="1:6" x14ac:dyDescent="0.45">
      <c r="A193" s="3"/>
      <c r="B193" s="3"/>
      <c r="C193" s="3"/>
      <c r="D193" s="3"/>
      <c r="E193" s="3"/>
      <c r="F193" s="3"/>
    </row>
    <row r="194" spans="1:6" x14ac:dyDescent="0.45">
      <c r="A194" s="3"/>
      <c r="B194" s="3"/>
      <c r="C194" s="3"/>
      <c r="D194" s="3"/>
      <c r="E194" s="3"/>
      <c r="F194" s="3"/>
    </row>
    <row r="195" spans="1:6" x14ac:dyDescent="0.45">
      <c r="A195" s="3"/>
      <c r="B195" s="3"/>
      <c r="C195" s="3"/>
      <c r="D195" s="3"/>
      <c r="E195" s="3"/>
      <c r="F195" s="3"/>
    </row>
    <row r="196" spans="1:6" x14ac:dyDescent="0.45">
      <c r="A196" s="3"/>
      <c r="B196" s="3"/>
      <c r="C196" s="3"/>
      <c r="D196" s="3"/>
      <c r="E196" s="3"/>
      <c r="F196" s="3"/>
    </row>
    <row r="197" spans="1:6" x14ac:dyDescent="0.45">
      <c r="A197" s="3"/>
      <c r="B197" s="3"/>
      <c r="C197" s="3"/>
      <c r="D197" s="3"/>
      <c r="E197" s="3"/>
      <c r="F197" s="3"/>
    </row>
    <row r="198" spans="1:6" x14ac:dyDescent="0.45">
      <c r="A198" s="3"/>
      <c r="B198" s="3"/>
      <c r="C198" s="3"/>
      <c r="D198" s="3"/>
      <c r="E198" s="3"/>
      <c r="F198" s="3"/>
    </row>
    <row r="199" spans="1:6" x14ac:dyDescent="0.45">
      <c r="A199" s="3"/>
      <c r="B199" s="3"/>
      <c r="C199" s="3"/>
      <c r="D199" s="3"/>
      <c r="E199" s="3"/>
      <c r="F199" s="3"/>
    </row>
    <row r="200" spans="1:6" x14ac:dyDescent="0.45">
      <c r="A200" s="3"/>
      <c r="B200" s="3"/>
      <c r="C200" s="3"/>
      <c r="D200" s="3"/>
      <c r="E200" s="3"/>
      <c r="F200" s="3"/>
    </row>
    <row r="201" spans="1:6" x14ac:dyDescent="0.45">
      <c r="A201" s="3"/>
      <c r="B201" s="3"/>
      <c r="C201" s="3"/>
      <c r="D201" s="3"/>
      <c r="E201" s="3"/>
      <c r="F201" s="3"/>
    </row>
    <row r="202" spans="1:6" x14ac:dyDescent="0.45">
      <c r="A202" s="3"/>
      <c r="B202" s="3"/>
      <c r="C202" s="3"/>
      <c r="D202" s="3"/>
      <c r="E202" s="3"/>
      <c r="F202" s="3"/>
    </row>
    <row r="203" spans="1:6" x14ac:dyDescent="0.45">
      <c r="A203" s="3"/>
      <c r="B203" s="3"/>
      <c r="C203" s="3"/>
      <c r="D203" s="3"/>
      <c r="E203" s="3"/>
      <c r="F203" s="3"/>
    </row>
    <row r="204" spans="1:6" x14ac:dyDescent="0.45">
      <c r="A204" s="3"/>
      <c r="B204" s="3"/>
      <c r="C204" s="3"/>
      <c r="D204" s="3"/>
      <c r="E204" s="3"/>
      <c r="F204" s="3"/>
    </row>
    <row r="205" spans="1:6" x14ac:dyDescent="0.45">
      <c r="A205" s="3"/>
      <c r="B205" s="3"/>
      <c r="C205" s="3"/>
      <c r="D205" s="3"/>
      <c r="E205" s="3"/>
      <c r="F205" s="3"/>
    </row>
    <row r="206" spans="1:6" x14ac:dyDescent="0.45">
      <c r="A206" s="3"/>
      <c r="B206" s="3"/>
      <c r="C206" s="3"/>
      <c r="D206" s="3"/>
      <c r="E206" s="3"/>
      <c r="F206" s="3"/>
    </row>
    <row r="207" spans="1:6" x14ac:dyDescent="0.45">
      <c r="A207" s="3"/>
      <c r="B207" s="3"/>
      <c r="C207" s="3"/>
      <c r="D207" s="3"/>
      <c r="E207" s="3"/>
      <c r="F207" s="3"/>
    </row>
    <row r="208" spans="1:6" x14ac:dyDescent="0.45">
      <c r="A208" s="3"/>
      <c r="B208" s="3"/>
      <c r="C208" s="3"/>
      <c r="D208" s="3"/>
      <c r="E208" s="3"/>
      <c r="F208" s="3"/>
    </row>
    <row r="209" spans="1:6" x14ac:dyDescent="0.45">
      <c r="A209" s="3"/>
      <c r="B209" s="3"/>
      <c r="C209" s="3"/>
      <c r="D209" s="3"/>
      <c r="E209" s="3"/>
      <c r="F209" s="3"/>
    </row>
    <row r="210" spans="1:6" x14ac:dyDescent="0.45">
      <c r="A210" s="3"/>
      <c r="B210" s="3"/>
      <c r="C210" s="3"/>
      <c r="D210" s="3"/>
      <c r="E210" s="3"/>
      <c r="F210" s="3"/>
    </row>
    <row r="211" spans="1:6" x14ac:dyDescent="0.45">
      <c r="A211" s="3"/>
      <c r="B211" s="3"/>
      <c r="C211" s="3"/>
      <c r="D211" s="3"/>
      <c r="E211" s="3"/>
      <c r="F211" s="3"/>
    </row>
    <row r="212" spans="1:6" x14ac:dyDescent="0.45">
      <c r="A212" s="3"/>
      <c r="B212" s="3"/>
      <c r="C212" s="3"/>
      <c r="D212" s="3"/>
      <c r="E212" s="3"/>
      <c r="F212" s="3"/>
    </row>
    <row r="213" spans="1:6" x14ac:dyDescent="0.45">
      <c r="A213" s="3"/>
      <c r="B213" s="3"/>
      <c r="C213" s="3"/>
      <c r="D213" s="3"/>
      <c r="E213" s="3"/>
      <c r="F213" s="3"/>
    </row>
    <row r="214" spans="1:6" x14ac:dyDescent="0.45">
      <c r="A214" s="3"/>
      <c r="B214" s="3"/>
      <c r="C214" s="3"/>
      <c r="D214" s="3"/>
      <c r="E214" s="3"/>
      <c r="F214" s="3"/>
    </row>
    <row r="215" spans="1:6" x14ac:dyDescent="0.45">
      <c r="A215" s="3"/>
      <c r="B215" s="3"/>
      <c r="C215" s="3"/>
      <c r="D215" s="3"/>
      <c r="E215" s="3"/>
      <c r="F215" s="3"/>
    </row>
    <row r="216" spans="1:6" x14ac:dyDescent="0.45">
      <c r="A216" s="3"/>
      <c r="B216" s="3"/>
      <c r="C216" s="3"/>
      <c r="D216" s="3"/>
      <c r="E216" s="3"/>
      <c r="F216" s="3"/>
    </row>
    <row r="217" spans="1:6" x14ac:dyDescent="0.45">
      <c r="A217" s="3"/>
      <c r="B217" s="3"/>
      <c r="C217" s="3"/>
      <c r="D217" s="3"/>
      <c r="E217" s="3"/>
      <c r="F217" s="3"/>
    </row>
    <row r="218" spans="1:6" x14ac:dyDescent="0.45">
      <c r="A218" s="3"/>
      <c r="B218" s="3"/>
      <c r="C218" s="3"/>
      <c r="D218" s="3"/>
      <c r="E218" s="3"/>
      <c r="F218" s="3"/>
    </row>
    <row r="219" spans="1:6" x14ac:dyDescent="0.45">
      <c r="A219" s="3"/>
      <c r="B219" s="3"/>
      <c r="C219" s="3"/>
      <c r="D219" s="3"/>
      <c r="E219" s="3"/>
      <c r="F219" s="3"/>
    </row>
    <row r="220" spans="1:6" x14ac:dyDescent="0.45">
      <c r="A220" s="3"/>
      <c r="B220" s="3"/>
      <c r="C220" s="3"/>
      <c r="D220" s="3"/>
      <c r="E220" s="3"/>
      <c r="F220" s="3"/>
    </row>
    <row r="221" spans="1:6" x14ac:dyDescent="0.45">
      <c r="A221" s="3"/>
      <c r="B221" s="3"/>
      <c r="C221" s="3"/>
      <c r="D221" s="3"/>
      <c r="E221" s="3"/>
      <c r="F221" s="3"/>
    </row>
    <row r="222" spans="1:6" x14ac:dyDescent="0.45">
      <c r="A222" s="3"/>
      <c r="B222" s="3"/>
      <c r="C222" s="3"/>
      <c r="D222" s="3"/>
      <c r="E222" s="3"/>
      <c r="F222" s="3"/>
    </row>
    <row r="223" spans="1:6" x14ac:dyDescent="0.45">
      <c r="A223" s="3"/>
      <c r="B223" s="3"/>
      <c r="C223" s="3"/>
      <c r="D223" s="3"/>
      <c r="E223" s="3"/>
      <c r="F223" s="3"/>
    </row>
    <row r="224" spans="1:6" x14ac:dyDescent="0.45">
      <c r="A224" s="3"/>
      <c r="B224" s="3"/>
      <c r="C224" s="3"/>
      <c r="D224" s="3"/>
      <c r="E224" s="3"/>
      <c r="F224" s="3"/>
    </row>
    <row r="225" spans="1:6" x14ac:dyDescent="0.45">
      <c r="A225" s="3"/>
      <c r="B225" s="3"/>
      <c r="C225" s="3"/>
      <c r="D225" s="3"/>
      <c r="E225" s="3"/>
      <c r="F225" s="3"/>
    </row>
    <row r="226" spans="1:6" x14ac:dyDescent="0.45">
      <c r="A226" s="3"/>
      <c r="B226" s="3"/>
      <c r="C226" s="3"/>
      <c r="D226" s="3"/>
      <c r="E226" s="3"/>
      <c r="F226" s="3"/>
    </row>
    <row r="227" spans="1:6" x14ac:dyDescent="0.45">
      <c r="A227" s="3"/>
      <c r="B227" s="3"/>
      <c r="C227" s="3"/>
      <c r="D227" s="3"/>
      <c r="E227" s="3"/>
      <c r="F227" s="3"/>
    </row>
    <row r="228" spans="1:6" x14ac:dyDescent="0.45">
      <c r="A228" s="3"/>
      <c r="B228" s="3"/>
      <c r="C228" s="3"/>
      <c r="D228" s="3"/>
      <c r="E228" s="3"/>
      <c r="F228" s="3"/>
    </row>
    <row r="229" spans="1:6" x14ac:dyDescent="0.45">
      <c r="A229" s="3"/>
      <c r="B229" s="3"/>
      <c r="C229" s="3"/>
      <c r="D229" s="3"/>
      <c r="E229" s="3"/>
      <c r="F229" s="3"/>
    </row>
    <row r="230" spans="1:6" x14ac:dyDescent="0.45">
      <c r="A230" s="3"/>
      <c r="B230" s="3"/>
      <c r="C230" s="3"/>
      <c r="D230" s="3"/>
      <c r="E230" s="3"/>
      <c r="F230" s="3"/>
    </row>
    <row r="231" spans="1:6" x14ac:dyDescent="0.45">
      <c r="A231" s="3"/>
      <c r="B231" s="3"/>
      <c r="C231" s="3"/>
      <c r="D231" s="3"/>
      <c r="E231" s="3"/>
      <c r="F231" s="3"/>
    </row>
    <row r="232" spans="1:6" x14ac:dyDescent="0.45">
      <c r="A232" s="3"/>
      <c r="B232" s="3"/>
      <c r="C232" s="3"/>
      <c r="D232" s="3"/>
      <c r="E232" s="3"/>
      <c r="F232" s="3"/>
    </row>
    <row r="233" spans="1:6" x14ac:dyDescent="0.45">
      <c r="A233" s="3"/>
      <c r="B233" s="3"/>
      <c r="C233" s="3"/>
      <c r="D233" s="3"/>
      <c r="E233" s="3"/>
      <c r="F233" s="3"/>
    </row>
    <row r="234" spans="1:6" x14ac:dyDescent="0.45">
      <c r="A234" s="3"/>
      <c r="B234" s="3"/>
      <c r="C234" s="3"/>
      <c r="D234" s="3"/>
      <c r="E234" s="3"/>
      <c r="F234" s="3"/>
    </row>
    <row r="235" spans="1:6" x14ac:dyDescent="0.45">
      <c r="A235" s="3"/>
      <c r="B235" s="3"/>
      <c r="C235" s="3"/>
      <c r="D235" s="3"/>
      <c r="E235" s="3"/>
      <c r="F235" s="3"/>
    </row>
    <row r="236" spans="1:6" x14ac:dyDescent="0.45">
      <c r="A236" s="3"/>
      <c r="B236" s="3"/>
      <c r="C236" s="3"/>
      <c r="D236" s="3"/>
      <c r="E236" s="3"/>
      <c r="F236" s="3"/>
    </row>
    <row r="237" spans="1:6" x14ac:dyDescent="0.45">
      <c r="A237" s="3"/>
      <c r="B237" s="3"/>
      <c r="C237" s="3"/>
      <c r="D237" s="3"/>
      <c r="E237" s="3"/>
      <c r="F237" s="3"/>
    </row>
    <row r="238" spans="1:6" x14ac:dyDescent="0.45">
      <c r="A238" s="3"/>
      <c r="B238" s="3"/>
      <c r="C238" s="3"/>
      <c r="D238" s="3"/>
      <c r="E238" s="3"/>
      <c r="F238" s="3"/>
    </row>
    <row r="239" spans="1:6" x14ac:dyDescent="0.45">
      <c r="A239" s="3"/>
      <c r="B239" s="3"/>
      <c r="C239" s="3"/>
      <c r="D239" s="3"/>
      <c r="E239" s="3"/>
      <c r="F239" s="3"/>
    </row>
    <row r="240" spans="1:6" x14ac:dyDescent="0.45">
      <c r="A240" s="3"/>
      <c r="B240" s="3"/>
      <c r="C240" s="3"/>
      <c r="D240" s="3"/>
      <c r="E240" s="3"/>
      <c r="F240" s="3"/>
    </row>
    <row r="241" spans="1:6" x14ac:dyDescent="0.45">
      <c r="A241" s="3"/>
      <c r="B241" s="3"/>
      <c r="C241" s="3"/>
      <c r="D241" s="3"/>
      <c r="E241" s="3"/>
      <c r="F241" s="3"/>
    </row>
    <row r="242" spans="1:6" x14ac:dyDescent="0.45">
      <c r="A242" s="3"/>
      <c r="B242" s="3"/>
      <c r="C242" s="3"/>
      <c r="D242" s="3"/>
      <c r="E242" s="3"/>
      <c r="F242" s="3"/>
    </row>
    <row r="243" spans="1:6" x14ac:dyDescent="0.45">
      <c r="A243" s="3"/>
      <c r="B243" s="3"/>
      <c r="C243" s="3"/>
      <c r="D243" s="3"/>
      <c r="E243" s="3"/>
      <c r="F243" s="3"/>
    </row>
    <row r="244" spans="1:6" x14ac:dyDescent="0.45">
      <c r="A244" s="3"/>
      <c r="B244" s="3"/>
      <c r="C244" s="3"/>
      <c r="D244" s="3"/>
      <c r="E244" s="3"/>
      <c r="F244" s="3"/>
    </row>
    <row r="245" spans="1:6" x14ac:dyDescent="0.45">
      <c r="A245" s="3"/>
      <c r="B245" s="3"/>
      <c r="C245" s="3"/>
      <c r="D245" s="3"/>
      <c r="E245" s="3"/>
      <c r="F245" s="3"/>
    </row>
    <row r="246" spans="1:6" x14ac:dyDescent="0.45">
      <c r="A246" s="3"/>
      <c r="B246" s="3"/>
      <c r="C246" s="3"/>
      <c r="D246" s="3"/>
      <c r="E246" s="3"/>
      <c r="F246" s="3"/>
    </row>
    <row r="247" spans="1:6" x14ac:dyDescent="0.45">
      <c r="A247" s="3"/>
      <c r="B247" s="3"/>
      <c r="C247" s="3"/>
      <c r="D247" s="3"/>
      <c r="E247" s="3"/>
      <c r="F247" s="3"/>
    </row>
    <row r="248" spans="1:6" x14ac:dyDescent="0.45">
      <c r="A248" s="3"/>
      <c r="B248" s="3"/>
      <c r="C248" s="3"/>
      <c r="D248" s="3"/>
      <c r="E248" s="3"/>
      <c r="F248" s="3"/>
    </row>
    <row r="249" spans="1:6" x14ac:dyDescent="0.45">
      <c r="A249" s="3"/>
      <c r="B249" s="3"/>
      <c r="C249" s="3"/>
      <c r="D249" s="3"/>
      <c r="E249" s="3"/>
      <c r="F249" s="3"/>
    </row>
    <row r="250" spans="1:6" x14ac:dyDescent="0.45">
      <c r="A250" s="3"/>
      <c r="B250" s="3"/>
      <c r="C250" s="3"/>
      <c r="D250" s="3"/>
      <c r="E250" s="3"/>
      <c r="F250" s="3"/>
    </row>
    <row r="251" spans="1:6" x14ac:dyDescent="0.45">
      <c r="A251" s="3"/>
      <c r="B251" s="3"/>
      <c r="C251" s="3"/>
      <c r="D251" s="3"/>
      <c r="E251" s="3"/>
      <c r="F251" s="3"/>
    </row>
    <row r="252" spans="1:6" x14ac:dyDescent="0.45">
      <c r="A252" s="3"/>
      <c r="B252" s="3"/>
      <c r="C252" s="3"/>
      <c r="D252" s="3"/>
      <c r="E252" s="3"/>
      <c r="F252" s="3"/>
    </row>
    <row r="253" spans="1:6" x14ac:dyDescent="0.45">
      <c r="A253" s="3"/>
      <c r="B253" s="3"/>
      <c r="C253" s="3"/>
      <c r="D253" s="3"/>
      <c r="E253" s="3"/>
      <c r="F253" s="3"/>
    </row>
    <row r="254" spans="1:6" x14ac:dyDescent="0.45">
      <c r="A254" s="3"/>
      <c r="B254" s="3"/>
      <c r="C254" s="3"/>
      <c r="D254" s="3"/>
      <c r="E254" s="3"/>
      <c r="F254" s="3"/>
    </row>
    <row r="255" spans="1:6" x14ac:dyDescent="0.45">
      <c r="A255" s="3"/>
      <c r="B255" s="3"/>
      <c r="C255" s="3"/>
      <c r="D255" s="3"/>
      <c r="E255" s="3"/>
      <c r="F255" s="3"/>
    </row>
    <row r="256" spans="1:6" x14ac:dyDescent="0.45">
      <c r="A256" s="3"/>
      <c r="B256" s="3"/>
      <c r="C256" s="3"/>
      <c r="D256" s="3"/>
      <c r="E256" s="3"/>
      <c r="F256" s="3"/>
    </row>
    <row r="257" spans="1:6" x14ac:dyDescent="0.45">
      <c r="A257" s="3"/>
      <c r="B257" s="3"/>
      <c r="C257" s="3"/>
      <c r="D257" s="3"/>
      <c r="E257" s="3"/>
      <c r="F257" s="3"/>
    </row>
    <row r="258" spans="1:6" x14ac:dyDescent="0.45">
      <c r="A258" s="3"/>
      <c r="B258" s="3"/>
      <c r="C258" s="3"/>
      <c r="D258" s="3"/>
      <c r="E258" s="3"/>
      <c r="F258" s="3"/>
    </row>
    <row r="259" spans="1:6" x14ac:dyDescent="0.45">
      <c r="A259" s="3"/>
      <c r="B259" s="3"/>
      <c r="C259" s="3"/>
      <c r="D259" s="3"/>
      <c r="E259" s="3"/>
      <c r="F259" s="3"/>
    </row>
    <row r="260" spans="1:6" x14ac:dyDescent="0.45">
      <c r="A260" s="3"/>
      <c r="B260" s="3"/>
      <c r="C260" s="3"/>
      <c r="D260" s="3"/>
      <c r="E260" s="3"/>
      <c r="F260" s="3"/>
    </row>
    <row r="261" spans="1:6" x14ac:dyDescent="0.45">
      <c r="A261" s="3"/>
      <c r="B261" s="3"/>
      <c r="C261" s="3"/>
      <c r="D261" s="3"/>
      <c r="E261" s="3"/>
      <c r="F261" s="3"/>
    </row>
    <row r="262" spans="1:6" x14ac:dyDescent="0.45">
      <c r="A262" s="3"/>
      <c r="B262" s="3"/>
      <c r="C262" s="3"/>
      <c r="D262" s="3"/>
      <c r="E262" s="3"/>
      <c r="F262" s="3"/>
    </row>
    <row r="263" spans="1:6" x14ac:dyDescent="0.45">
      <c r="A263" s="3"/>
      <c r="B263" s="3"/>
      <c r="C263" s="3"/>
      <c r="D263" s="3"/>
      <c r="E263" s="3"/>
      <c r="F263" s="3"/>
    </row>
    <row r="264" spans="1:6" x14ac:dyDescent="0.45">
      <c r="A264" s="3"/>
      <c r="B264" s="3"/>
      <c r="C264" s="3"/>
      <c r="D264" s="3"/>
      <c r="E264" s="3"/>
      <c r="F264" s="3"/>
    </row>
    <row r="265" spans="1:6" x14ac:dyDescent="0.45">
      <c r="A265" s="3"/>
      <c r="B265" s="3"/>
      <c r="C265" s="3"/>
      <c r="D265" s="3"/>
      <c r="E265" s="3"/>
      <c r="F265" s="3"/>
    </row>
    <row r="266" spans="1:6" x14ac:dyDescent="0.45">
      <c r="A266" s="3"/>
      <c r="B266" s="3"/>
      <c r="C266" s="3"/>
      <c r="D266" s="3"/>
      <c r="E266" s="3"/>
      <c r="F266" s="3"/>
    </row>
    <row r="267" spans="1:6" x14ac:dyDescent="0.45">
      <c r="A267" s="3"/>
      <c r="B267" s="3"/>
      <c r="C267" s="3"/>
      <c r="D267" s="3"/>
      <c r="E267" s="3"/>
      <c r="F267" s="3"/>
    </row>
    <row r="268" spans="1:6" x14ac:dyDescent="0.45">
      <c r="A268" s="3"/>
      <c r="B268" s="3"/>
      <c r="C268" s="3"/>
      <c r="D268" s="3"/>
      <c r="E268" s="3"/>
      <c r="F268" s="3"/>
    </row>
    <row r="269" spans="1:6" x14ac:dyDescent="0.45">
      <c r="A269" s="3"/>
      <c r="B269" s="3"/>
      <c r="C269" s="3"/>
      <c r="D269" s="3"/>
      <c r="E269" s="3"/>
      <c r="F269" s="3"/>
    </row>
    <row r="270" spans="1:6" x14ac:dyDescent="0.45">
      <c r="A270" s="3"/>
      <c r="B270" s="3"/>
      <c r="C270" s="3"/>
      <c r="D270" s="3"/>
      <c r="E270" s="3"/>
      <c r="F270" s="3"/>
    </row>
    <row r="271" spans="1:6" x14ac:dyDescent="0.45">
      <c r="A271" s="3"/>
      <c r="B271" s="3"/>
      <c r="C271" s="3"/>
      <c r="D271" s="3"/>
      <c r="E271" s="3"/>
      <c r="F271" s="3"/>
    </row>
    <row r="272" spans="1:6" x14ac:dyDescent="0.45">
      <c r="A272" s="3"/>
      <c r="B272" s="3"/>
      <c r="C272" s="3"/>
      <c r="D272" s="3"/>
      <c r="E272" s="3"/>
      <c r="F272" s="3"/>
    </row>
    <row r="273" spans="1:6" x14ac:dyDescent="0.45">
      <c r="A273" s="3"/>
      <c r="B273" s="3"/>
      <c r="C273" s="3"/>
      <c r="D273" s="3"/>
      <c r="E273" s="3"/>
      <c r="F273" s="3"/>
    </row>
    <row r="274" spans="1:6" x14ac:dyDescent="0.45">
      <c r="A274" s="3"/>
      <c r="B274" s="3"/>
      <c r="C274" s="3"/>
      <c r="D274" s="3"/>
      <c r="E274" s="3"/>
      <c r="F274" s="3"/>
    </row>
    <row r="275" spans="1:6" x14ac:dyDescent="0.45">
      <c r="A275" s="3"/>
      <c r="B275" s="3"/>
      <c r="C275" s="3"/>
      <c r="D275" s="3"/>
      <c r="E275" s="3"/>
      <c r="F275" s="3"/>
    </row>
    <row r="276" spans="1:6" x14ac:dyDescent="0.45">
      <c r="A276" s="3"/>
      <c r="B276" s="3"/>
      <c r="C276" s="3"/>
      <c r="D276" s="3"/>
      <c r="E276" s="3"/>
      <c r="F276" s="3"/>
    </row>
    <row r="277" spans="1:6" x14ac:dyDescent="0.45">
      <c r="A277" s="3"/>
      <c r="B277" s="3"/>
      <c r="C277" s="3"/>
      <c r="D277" s="3"/>
      <c r="E277" s="3"/>
      <c r="F277" s="3"/>
    </row>
    <row r="278" spans="1:6" x14ac:dyDescent="0.45">
      <c r="A278" s="3"/>
      <c r="B278" s="3"/>
      <c r="C278" s="3"/>
      <c r="D278" s="3"/>
      <c r="E278" s="3"/>
      <c r="F278" s="3"/>
    </row>
    <row r="279" spans="1:6" x14ac:dyDescent="0.45">
      <c r="A279" s="3"/>
      <c r="B279" s="3"/>
      <c r="C279" s="3"/>
      <c r="D279" s="3"/>
      <c r="E279" s="3"/>
      <c r="F279" s="3"/>
    </row>
    <row r="280" spans="1:6" x14ac:dyDescent="0.45">
      <c r="A280" s="3"/>
      <c r="B280" s="3"/>
      <c r="C280" s="3"/>
      <c r="D280" s="3"/>
      <c r="E280" s="3"/>
      <c r="F280" s="3"/>
    </row>
    <row r="281" spans="1:6" x14ac:dyDescent="0.45">
      <c r="A281" s="3"/>
      <c r="B281" s="3"/>
      <c r="C281" s="3"/>
      <c r="D281" s="3"/>
      <c r="E281" s="3"/>
      <c r="F281" s="3"/>
    </row>
    <row r="282" spans="1:6" x14ac:dyDescent="0.45">
      <c r="A282" s="3"/>
      <c r="B282" s="3"/>
      <c r="C282" s="3"/>
      <c r="D282" s="3"/>
      <c r="E282" s="3"/>
      <c r="F282" s="3"/>
    </row>
    <row r="283" spans="1:6" x14ac:dyDescent="0.45">
      <c r="A283" s="3"/>
      <c r="B283" s="3"/>
      <c r="C283" s="3"/>
      <c r="D283" s="3"/>
      <c r="E283" s="3"/>
      <c r="F283" s="3"/>
    </row>
    <row r="284" spans="1:6" x14ac:dyDescent="0.45">
      <c r="A284" s="3"/>
      <c r="B284" s="3"/>
      <c r="C284" s="3"/>
      <c r="D284" s="3"/>
      <c r="E284" s="3"/>
      <c r="F284" s="3"/>
    </row>
    <row r="285" spans="1:6" x14ac:dyDescent="0.45">
      <c r="A285" s="3"/>
      <c r="B285" s="3"/>
      <c r="C285" s="3"/>
      <c r="D285" s="3"/>
      <c r="E285" s="3"/>
      <c r="F285" s="3"/>
    </row>
    <row r="286" spans="1:6" x14ac:dyDescent="0.45">
      <c r="A286" s="3"/>
      <c r="B286" s="3"/>
      <c r="C286" s="3"/>
      <c r="D286" s="3"/>
      <c r="E286" s="3"/>
      <c r="F286" s="3"/>
    </row>
    <row r="287" spans="1:6" x14ac:dyDescent="0.45">
      <c r="A287" s="3"/>
      <c r="B287" s="3"/>
      <c r="C287" s="3"/>
      <c r="D287" s="3"/>
      <c r="E287" s="3"/>
      <c r="F287" s="3"/>
    </row>
    <row r="288" spans="1:6" x14ac:dyDescent="0.45">
      <c r="A288" s="3"/>
      <c r="B288" s="3"/>
      <c r="C288" s="3"/>
      <c r="D288" s="3"/>
      <c r="E288" s="3"/>
      <c r="F288" s="3"/>
    </row>
    <row r="289" spans="1:6" x14ac:dyDescent="0.45">
      <c r="A289" s="3"/>
      <c r="B289" s="3"/>
      <c r="C289" s="3"/>
      <c r="D289" s="3"/>
      <c r="E289" s="3"/>
      <c r="F289" s="3"/>
    </row>
    <row r="290" spans="1:6" x14ac:dyDescent="0.45">
      <c r="A290" s="3"/>
      <c r="B290" s="3"/>
      <c r="C290" s="3"/>
      <c r="D290" s="3"/>
      <c r="E290" s="3"/>
      <c r="F290" s="3"/>
    </row>
    <row r="291" spans="1:6" x14ac:dyDescent="0.45">
      <c r="A291" s="3"/>
      <c r="B291" s="3"/>
      <c r="C291" s="3"/>
      <c r="D291" s="3"/>
      <c r="E291" s="3"/>
      <c r="F291" s="3"/>
    </row>
    <row r="292" spans="1:6" x14ac:dyDescent="0.45">
      <c r="A292" s="3"/>
      <c r="B292" s="3"/>
      <c r="C292" s="3"/>
      <c r="D292" s="3"/>
      <c r="E292" s="3"/>
      <c r="F292" s="3"/>
    </row>
    <row r="293" spans="1:6" x14ac:dyDescent="0.45">
      <c r="A293" s="3"/>
      <c r="B293" s="3"/>
      <c r="C293" s="3"/>
      <c r="D293" s="3"/>
      <c r="E293" s="3"/>
      <c r="F293" s="3"/>
    </row>
    <row r="294" spans="1:6" x14ac:dyDescent="0.45">
      <c r="A294" s="3"/>
      <c r="B294" s="3"/>
      <c r="C294" s="3"/>
      <c r="D294" s="3"/>
      <c r="E294" s="3"/>
      <c r="F294" s="3"/>
    </row>
    <row r="295" spans="1:6" x14ac:dyDescent="0.45">
      <c r="A295" s="3"/>
      <c r="B295" s="3"/>
      <c r="C295" s="3"/>
      <c r="D295" s="3"/>
      <c r="E295" s="3"/>
      <c r="F295" s="3"/>
    </row>
    <row r="296" spans="1:6" x14ac:dyDescent="0.45">
      <c r="A296" s="3"/>
      <c r="B296" s="3"/>
      <c r="C296" s="3"/>
      <c r="D296" s="3"/>
      <c r="E296" s="3"/>
      <c r="F296" s="3"/>
    </row>
    <row r="297" spans="1:6" x14ac:dyDescent="0.45">
      <c r="A297" s="3"/>
      <c r="B297" s="3"/>
      <c r="C297" s="3"/>
      <c r="D297" s="3"/>
      <c r="E297" s="3"/>
      <c r="F297" s="3"/>
    </row>
    <row r="298" spans="1:6" x14ac:dyDescent="0.45">
      <c r="A298" s="3"/>
      <c r="B298" s="3"/>
      <c r="C298" s="3"/>
      <c r="D298" s="3"/>
      <c r="E298" s="3"/>
      <c r="F298" s="3"/>
    </row>
    <row r="299" spans="1:6" x14ac:dyDescent="0.45">
      <c r="A299" s="3"/>
      <c r="B299" s="3"/>
      <c r="C299" s="3"/>
      <c r="D299" s="3"/>
      <c r="E299" s="3"/>
      <c r="F299" s="3"/>
    </row>
    <row r="300" spans="1:6" x14ac:dyDescent="0.45">
      <c r="A300" s="3"/>
      <c r="B300" s="3"/>
      <c r="C300" s="3"/>
      <c r="D300" s="3"/>
      <c r="E300" s="3"/>
      <c r="F300" s="3"/>
    </row>
    <row r="301" spans="1:6" x14ac:dyDescent="0.45">
      <c r="A301" s="3"/>
      <c r="B301" s="3"/>
      <c r="C301" s="3"/>
      <c r="D301" s="3"/>
      <c r="E301" s="3"/>
      <c r="F301" s="3"/>
    </row>
    <row r="302" spans="1:6" x14ac:dyDescent="0.45">
      <c r="A302" s="3"/>
      <c r="B302" s="3"/>
      <c r="C302" s="3"/>
      <c r="D302" s="3"/>
      <c r="E302" s="3"/>
      <c r="F302" s="3"/>
    </row>
    <row r="303" spans="1:6" x14ac:dyDescent="0.45">
      <c r="A303" s="3"/>
      <c r="B303" s="3"/>
      <c r="C303" s="3"/>
      <c r="D303" s="3"/>
      <c r="E303" s="3"/>
      <c r="F303" s="3"/>
    </row>
    <row r="304" spans="1:6" x14ac:dyDescent="0.45">
      <c r="A304" s="3"/>
      <c r="B304" s="3"/>
      <c r="C304" s="3"/>
      <c r="D304" s="3"/>
      <c r="E304" s="3"/>
      <c r="F304" s="3"/>
    </row>
    <row r="305" spans="1:6" x14ac:dyDescent="0.45">
      <c r="A305" s="3"/>
      <c r="B305" s="3"/>
      <c r="C305" s="3"/>
      <c r="D305" s="3"/>
      <c r="E305" s="3"/>
      <c r="F305" s="3"/>
    </row>
    <row r="306" spans="1:6" x14ac:dyDescent="0.45">
      <c r="A306" s="3"/>
      <c r="B306" s="3"/>
      <c r="C306" s="3"/>
      <c r="D306" s="3"/>
      <c r="E306" s="3"/>
      <c r="F306" s="3"/>
    </row>
    <row r="307" spans="1:6" x14ac:dyDescent="0.45">
      <c r="A307" s="3"/>
      <c r="B307" s="3"/>
      <c r="C307" s="3"/>
      <c r="D307" s="3"/>
      <c r="E307" s="3"/>
      <c r="F307" s="3"/>
    </row>
    <row r="308" spans="1:6" x14ac:dyDescent="0.45">
      <c r="A308" s="3"/>
      <c r="B308" s="3"/>
      <c r="C308" s="3"/>
      <c r="D308" s="3"/>
      <c r="E308" s="3"/>
      <c r="F308" s="3"/>
    </row>
    <row r="309" spans="1:6" x14ac:dyDescent="0.45">
      <c r="A309" s="3"/>
      <c r="B309" s="3"/>
      <c r="C309" s="3"/>
      <c r="D309" s="3"/>
      <c r="E309" s="3"/>
      <c r="F309" s="3"/>
    </row>
    <row r="310" spans="1:6" x14ac:dyDescent="0.45">
      <c r="A310" s="3"/>
      <c r="B310" s="3"/>
      <c r="C310" s="3"/>
      <c r="D310" s="3"/>
      <c r="E310" s="3"/>
      <c r="F310" s="3"/>
    </row>
    <row r="311" spans="1:6" x14ac:dyDescent="0.45">
      <c r="A311" s="3"/>
      <c r="B311" s="3"/>
      <c r="C311" s="3"/>
      <c r="D311" s="3"/>
      <c r="E311" s="3"/>
      <c r="F311" s="3"/>
    </row>
    <row r="312" spans="1:6" x14ac:dyDescent="0.45">
      <c r="A312" s="3"/>
      <c r="B312" s="3"/>
      <c r="C312" s="3"/>
      <c r="D312" s="3"/>
      <c r="E312" s="3"/>
      <c r="F312" s="3"/>
    </row>
    <row r="313" spans="1:6" x14ac:dyDescent="0.45">
      <c r="A313" s="3"/>
      <c r="B313" s="3"/>
      <c r="C313" s="3"/>
      <c r="D313" s="3"/>
      <c r="E313" s="3"/>
      <c r="F313" s="3"/>
    </row>
    <row r="314" spans="1:6" x14ac:dyDescent="0.45">
      <c r="A314" s="3"/>
      <c r="B314" s="3"/>
      <c r="C314" s="3"/>
      <c r="D314" s="3"/>
      <c r="E314" s="3"/>
      <c r="F314" s="3"/>
    </row>
    <row r="315" spans="1:6" x14ac:dyDescent="0.45">
      <c r="A315" s="3"/>
      <c r="B315" s="3"/>
      <c r="C315" s="3"/>
      <c r="D315" s="3"/>
      <c r="E315" s="3"/>
      <c r="F315" s="3"/>
    </row>
    <row r="316" spans="1:6" x14ac:dyDescent="0.45">
      <c r="A316" s="3"/>
      <c r="B316" s="3"/>
      <c r="C316" s="3"/>
      <c r="D316" s="3"/>
      <c r="E316" s="3"/>
      <c r="F316" s="3"/>
    </row>
    <row r="317" spans="1:6" x14ac:dyDescent="0.45">
      <c r="A317" s="3"/>
      <c r="B317" s="3"/>
      <c r="C317" s="3"/>
      <c r="D317" s="3"/>
      <c r="E317" s="3"/>
      <c r="F317" s="3"/>
    </row>
    <row r="318" spans="1:6" x14ac:dyDescent="0.45">
      <c r="A318" s="3"/>
      <c r="B318" s="3"/>
      <c r="C318" s="3"/>
      <c r="D318" s="3"/>
      <c r="E318" s="3"/>
      <c r="F318" s="3"/>
    </row>
    <row r="319" spans="1:6" x14ac:dyDescent="0.45">
      <c r="A319" s="3"/>
      <c r="B319" s="3"/>
      <c r="C319" s="3"/>
      <c r="D319" s="3"/>
      <c r="E319" s="3"/>
      <c r="F319" s="3"/>
    </row>
    <row r="320" spans="1:6" x14ac:dyDescent="0.45">
      <c r="A320" s="3"/>
      <c r="B320" s="3"/>
      <c r="C320" s="3"/>
      <c r="D320" s="3"/>
      <c r="E320" s="3"/>
      <c r="F320" s="3"/>
    </row>
    <row r="321" spans="1:6" x14ac:dyDescent="0.45">
      <c r="A321" s="3"/>
      <c r="B321" s="3"/>
      <c r="C321" s="3"/>
      <c r="D321" s="3"/>
      <c r="E321" s="3"/>
      <c r="F321" s="3"/>
    </row>
    <row r="322" spans="1:6" x14ac:dyDescent="0.45">
      <c r="A322" s="3"/>
      <c r="B322" s="3"/>
      <c r="C322" s="3"/>
      <c r="D322" s="3"/>
      <c r="E322" s="3"/>
      <c r="F322" s="3"/>
    </row>
    <row r="323" spans="1:6" x14ac:dyDescent="0.45">
      <c r="A323" s="3"/>
      <c r="B323" s="3"/>
      <c r="C323" s="3"/>
      <c r="D323" s="3"/>
      <c r="E323" s="3"/>
      <c r="F323" s="3"/>
    </row>
    <row r="324" spans="1:6" x14ac:dyDescent="0.45">
      <c r="A324" s="3"/>
      <c r="B324" s="3"/>
      <c r="C324" s="3"/>
      <c r="D324" s="3"/>
      <c r="E324" s="3"/>
      <c r="F324" s="3"/>
    </row>
    <row r="325" spans="1:6" x14ac:dyDescent="0.45">
      <c r="A325" s="3"/>
      <c r="B325" s="3"/>
      <c r="C325" s="3"/>
      <c r="D325" s="3"/>
      <c r="E325" s="3"/>
      <c r="F325" s="3"/>
    </row>
    <row r="326" spans="1:6" x14ac:dyDescent="0.45">
      <c r="A326" s="3"/>
      <c r="B326" s="3"/>
      <c r="C326" s="3"/>
      <c r="D326" s="3"/>
      <c r="E326" s="3"/>
      <c r="F326" s="3"/>
    </row>
    <row r="327" spans="1:6" x14ac:dyDescent="0.45">
      <c r="A327" s="3"/>
      <c r="B327" s="3"/>
      <c r="C327" s="3"/>
      <c r="D327" s="3"/>
      <c r="E327" s="3"/>
      <c r="F327" s="3"/>
    </row>
    <row r="328" spans="1:6" x14ac:dyDescent="0.45">
      <c r="A328" s="3"/>
      <c r="B328" s="3"/>
      <c r="C328" s="3"/>
      <c r="D328" s="3"/>
      <c r="E328" s="3"/>
      <c r="F328" s="3"/>
    </row>
    <row r="329" spans="1:6" x14ac:dyDescent="0.45">
      <c r="A329" s="3"/>
      <c r="B329" s="3"/>
      <c r="C329" s="3"/>
      <c r="D329" s="3"/>
      <c r="E329" s="3"/>
      <c r="F329" s="3"/>
    </row>
    <row r="330" spans="1:6" x14ac:dyDescent="0.45">
      <c r="A330" s="3"/>
      <c r="B330" s="3"/>
      <c r="C330" s="3"/>
      <c r="D330" s="3"/>
      <c r="E330" s="3"/>
      <c r="F330" s="3"/>
    </row>
    <row r="331" spans="1:6" x14ac:dyDescent="0.45">
      <c r="A331" s="3"/>
      <c r="B331" s="3"/>
      <c r="C331" s="3"/>
      <c r="D331" s="3"/>
      <c r="E331" s="3"/>
      <c r="F331" s="3"/>
    </row>
    <row r="332" spans="1:6" x14ac:dyDescent="0.45">
      <c r="A332" s="3"/>
      <c r="B332" s="3"/>
      <c r="C332" s="3"/>
      <c r="D332" s="3"/>
      <c r="E332" s="3"/>
      <c r="F332" s="3"/>
    </row>
    <row r="333" spans="1:6" x14ac:dyDescent="0.45">
      <c r="A333" s="3"/>
      <c r="B333" s="3"/>
      <c r="C333" s="3"/>
      <c r="D333" s="3"/>
      <c r="E333" s="3"/>
      <c r="F333" s="3"/>
    </row>
    <row r="334" spans="1:6" x14ac:dyDescent="0.45">
      <c r="A334" s="3"/>
      <c r="B334" s="3"/>
      <c r="C334" s="3"/>
      <c r="D334" s="3"/>
      <c r="E334" s="3"/>
      <c r="F334" s="3"/>
    </row>
    <row r="335" spans="1:6" x14ac:dyDescent="0.45">
      <c r="A335" s="3"/>
      <c r="B335" s="3"/>
      <c r="C335" s="3"/>
      <c r="D335" s="3"/>
      <c r="E335" s="3"/>
      <c r="F335" s="3"/>
    </row>
    <row r="336" spans="1:6" x14ac:dyDescent="0.45">
      <c r="A336" s="3"/>
      <c r="B336" s="3"/>
      <c r="C336" s="3"/>
      <c r="D336" s="3"/>
      <c r="E336" s="3"/>
      <c r="F336" s="3"/>
    </row>
    <row r="337" spans="1:6" x14ac:dyDescent="0.45">
      <c r="A337" s="3"/>
      <c r="B337" s="3"/>
      <c r="C337" s="3"/>
      <c r="D337" s="3"/>
      <c r="E337" s="3"/>
      <c r="F337" s="3"/>
    </row>
    <row r="338" spans="1:6" x14ac:dyDescent="0.45">
      <c r="A338" s="3"/>
      <c r="B338" s="3"/>
      <c r="C338" s="3"/>
      <c r="D338" s="3"/>
      <c r="E338" s="3"/>
      <c r="F338" s="3"/>
    </row>
    <row r="339" spans="1:6" x14ac:dyDescent="0.45">
      <c r="A339" s="3"/>
      <c r="B339" s="3"/>
      <c r="C339" s="3"/>
      <c r="D339" s="3"/>
      <c r="E339" s="3"/>
      <c r="F339" s="3"/>
    </row>
    <row r="340" spans="1:6" x14ac:dyDescent="0.45">
      <c r="A340" s="3"/>
      <c r="B340" s="3"/>
      <c r="C340" s="3"/>
      <c r="D340" s="3"/>
      <c r="E340" s="3"/>
      <c r="F340" s="3"/>
    </row>
    <row r="341" spans="1:6" x14ac:dyDescent="0.45">
      <c r="A341" s="3"/>
      <c r="B341" s="3"/>
      <c r="C341" s="3"/>
      <c r="D341" s="3"/>
      <c r="E341" s="3"/>
      <c r="F341" s="3"/>
    </row>
    <row r="342" spans="1:6" x14ac:dyDescent="0.45">
      <c r="A342" s="3"/>
      <c r="B342" s="3"/>
      <c r="C342" s="3"/>
      <c r="D342" s="3"/>
      <c r="E342" s="3"/>
      <c r="F342" s="3"/>
    </row>
    <row r="343" spans="1:6" x14ac:dyDescent="0.45">
      <c r="A343" s="3"/>
      <c r="B343" s="3"/>
      <c r="C343" s="3"/>
      <c r="D343" s="3"/>
      <c r="E343" s="3"/>
      <c r="F343" s="3"/>
    </row>
    <row r="344" spans="1:6" x14ac:dyDescent="0.45">
      <c r="A344" s="3"/>
      <c r="B344" s="3"/>
      <c r="C344" s="3"/>
      <c r="D344" s="3"/>
      <c r="E344" s="3"/>
      <c r="F344" s="3"/>
    </row>
    <row r="345" spans="1:6" x14ac:dyDescent="0.45">
      <c r="A345" s="3"/>
      <c r="B345" s="3"/>
      <c r="C345" s="3"/>
      <c r="D345" s="3"/>
      <c r="E345" s="3"/>
      <c r="F345" s="3"/>
    </row>
    <row r="346" spans="1:6" x14ac:dyDescent="0.45">
      <c r="A346" s="3"/>
      <c r="B346" s="3"/>
      <c r="C346" s="3"/>
      <c r="D346" s="3"/>
      <c r="E346" s="3"/>
      <c r="F346" s="3"/>
    </row>
    <row r="347" spans="1:6" x14ac:dyDescent="0.45">
      <c r="A347" s="3"/>
      <c r="B347" s="3"/>
      <c r="C347" s="3"/>
      <c r="D347" s="3"/>
      <c r="E347" s="3"/>
      <c r="F347" s="3"/>
    </row>
    <row r="348" spans="1:6" x14ac:dyDescent="0.45">
      <c r="A348" s="3"/>
      <c r="B348" s="3"/>
      <c r="C348" s="3"/>
      <c r="D348" s="3"/>
      <c r="E348" s="3"/>
      <c r="F348" s="3"/>
    </row>
    <row r="349" spans="1:6" x14ac:dyDescent="0.45">
      <c r="A349" s="3"/>
      <c r="B349" s="3"/>
      <c r="C349" s="3"/>
      <c r="D349" s="3"/>
      <c r="E349" s="3"/>
      <c r="F349" s="3"/>
    </row>
    <row r="350" spans="1:6" x14ac:dyDescent="0.45">
      <c r="A350" s="3"/>
      <c r="B350" s="3"/>
      <c r="C350" s="3"/>
      <c r="D350" s="3"/>
      <c r="E350" s="3"/>
      <c r="F350" s="3"/>
    </row>
    <row r="351" spans="1:6" x14ac:dyDescent="0.45">
      <c r="A351" s="3"/>
      <c r="B351" s="3"/>
      <c r="C351" s="3"/>
      <c r="D351" s="3"/>
      <c r="E351" s="3"/>
      <c r="F351" s="3"/>
    </row>
    <row r="352" spans="1:6" x14ac:dyDescent="0.45">
      <c r="A352" s="3"/>
      <c r="B352" s="3"/>
      <c r="C352" s="3"/>
      <c r="D352" s="3"/>
      <c r="E352" s="3"/>
      <c r="F352" s="3"/>
    </row>
    <row r="353" spans="1:6" x14ac:dyDescent="0.45">
      <c r="A353" s="3"/>
      <c r="B353" s="3"/>
      <c r="C353" s="3"/>
      <c r="D353" s="3"/>
      <c r="E353" s="3"/>
      <c r="F353" s="3"/>
    </row>
    <row r="354" spans="1:6" x14ac:dyDescent="0.45">
      <c r="A354" s="3"/>
      <c r="B354" s="3"/>
      <c r="C354" s="3"/>
      <c r="D354" s="3"/>
      <c r="E354" s="3"/>
      <c r="F354" s="3"/>
    </row>
    <row r="355" spans="1:6" x14ac:dyDescent="0.45">
      <c r="A355" s="3"/>
      <c r="B355" s="3"/>
      <c r="C355" s="3"/>
      <c r="D355" s="3"/>
      <c r="E355" s="3"/>
      <c r="F355" s="3"/>
    </row>
    <row r="356" spans="1:6" x14ac:dyDescent="0.45">
      <c r="A356" s="3"/>
      <c r="B356" s="3"/>
      <c r="C356" s="3"/>
      <c r="D356" s="3"/>
      <c r="E356" s="3"/>
      <c r="F356" s="3"/>
    </row>
    <row r="357" spans="1:6" x14ac:dyDescent="0.45">
      <c r="A357" s="3"/>
      <c r="B357" s="3"/>
      <c r="C357" s="3"/>
      <c r="D357" s="3"/>
      <c r="E357" s="3"/>
      <c r="F357" s="3"/>
    </row>
    <row r="358" spans="1:6" x14ac:dyDescent="0.45">
      <c r="A358" s="3"/>
      <c r="B358" s="3"/>
      <c r="C358" s="3"/>
      <c r="D358" s="3"/>
      <c r="E358" s="3"/>
      <c r="F358" s="3"/>
    </row>
    <row r="359" spans="1:6" x14ac:dyDescent="0.45">
      <c r="A359" s="3"/>
      <c r="B359" s="3"/>
      <c r="C359" s="3"/>
      <c r="D359" s="3"/>
      <c r="E359" s="3"/>
      <c r="F359" s="3"/>
    </row>
    <row r="360" spans="1:6" x14ac:dyDescent="0.45">
      <c r="A360" s="3"/>
      <c r="B360" s="3"/>
      <c r="C360" s="3"/>
      <c r="D360" s="3"/>
      <c r="E360" s="3"/>
      <c r="F360" s="3"/>
    </row>
    <row r="361" spans="1:6" x14ac:dyDescent="0.45">
      <c r="A361" s="3"/>
      <c r="B361" s="3"/>
      <c r="C361" s="3"/>
      <c r="D361" s="3"/>
      <c r="E361" s="3"/>
      <c r="F361" s="3"/>
    </row>
    <row r="362" spans="1:6" x14ac:dyDescent="0.45">
      <c r="A362" s="3"/>
      <c r="B362" s="3"/>
      <c r="C362" s="3"/>
      <c r="D362" s="3"/>
      <c r="E362" s="3"/>
      <c r="F362" s="3"/>
    </row>
    <row r="363" spans="1:6" x14ac:dyDescent="0.45">
      <c r="A363" s="3"/>
      <c r="B363" s="3"/>
      <c r="C363" s="3"/>
      <c r="D363" s="3"/>
      <c r="E363" s="3"/>
      <c r="F363" s="3"/>
    </row>
    <row r="364" spans="1:6" x14ac:dyDescent="0.45">
      <c r="A364" s="3"/>
      <c r="B364" s="3"/>
      <c r="C364" s="3"/>
      <c r="D364" s="3"/>
      <c r="E364" s="3"/>
      <c r="F364" s="3"/>
    </row>
    <row r="365" spans="1:6" x14ac:dyDescent="0.45">
      <c r="A365" s="3"/>
      <c r="B365" s="3"/>
      <c r="C365" s="3"/>
      <c r="D365" s="3"/>
      <c r="E365" s="3"/>
      <c r="F365" s="3"/>
    </row>
    <row r="366" spans="1:6" x14ac:dyDescent="0.45">
      <c r="A366" s="3"/>
      <c r="B366" s="3"/>
      <c r="C366" s="3"/>
      <c r="D366" s="3"/>
      <c r="E366" s="3"/>
      <c r="F366" s="3"/>
    </row>
    <row r="367" spans="1:6" x14ac:dyDescent="0.45">
      <c r="A367" s="3"/>
      <c r="B367" s="3"/>
      <c r="C367" s="3"/>
      <c r="D367" s="3"/>
      <c r="E367" s="3"/>
      <c r="F367" s="3"/>
    </row>
    <row r="368" spans="1:6" x14ac:dyDescent="0.45">
      <c r="A368" s="3"/>
      <c r="B368" s="3"/>
      <c r="C368" s="3"/>
      <c r="D368" s="3"/>
      <c r="E368" s="3"/>
      <c r="F368" s="3"/>
    </row>
    <row r="369" spans="1:6" x14ac:dyDescent="0.45">
      <c r="A369" s="3"/>
      <c r="B369" s="3"/>
      <c r="C369" s="3"/>
      <c r="D369" s="3"/>
      <c r="E369" s="3"/>
      <c r="F369" s="3"/>
    </row>
    <row r="370" spans="1:6" x14ac:dyDescent="0.45">
      <c r="A370" s="3"/>
      <c r="B370" s="3"/>
      <c r="C370" s="3"/>
      <c r="D370" s="3"/>
      <c r="E370" s="3"/>
      <c r="F370" s="3"/>
    </row>
    <row r="371" spans="1:6" x14ac:dyDescent="0.45">
      <c r="A371" s="3"/>
      <c r="B371" s="3"/>
      <c r="C371" s="3"/>
      <c r="D371" s="3"/>
      <c r="E371" s="3"/>
      <c r="F371" s="3"/>
    </row>
    <row r="372" spans="1:6" x14ac:dyDescent="0.45">
      <c r="A372" s="3"/>
      <c r="B372" s="3"/>
      <c r="C372" s="3"/>
      <c r="D372" s="3"/>
      <c r="E372" s="3"/>
      <c r="F372" s="3"/>
    </row>
    <row r="373" spans="1:6" x14ac:dyDescent="0.45">
      <c r="A373" s="3"/>
      <c r="B373" s="3"/>
      <c r="C373" s="3"/>
      <c r="D373" s="3"/>
      <c r="E373" s="3"/>
      <c r="F373" s="3"/>
    </row>
    <row r="374" spans="1:6" x14ac:dyDescent="0.45">
      <c r="A374" s="3"/>
      <c r="B374" s="3"/>
      <c r="C374" s="3"/>
      <c r="D374" s="3"/>
      <c r="E374" s="3"/>
      <c r="F374" s="3"/>
    </row>
    <row r="375" spans="1:6" x14ac:dyDescent="0.45">
      <c r="A375" s="3"/>
      <c r="B375" s="3"/>
      <c r="C375" s="3"/>
      <c r="D375" s="3"/>
      <c r="E375" s="3"/>
      <c r="F375" s="3"/>
    </row>
    <row r="376" spans="1:6" x14ac:dyDescent="0.45">
      <c r="A376" s="3"/>
      <c r="B376" s="3"/>
      <c r="C376" s="3"/>
      <c r="D376" s="3"/>
      <c r="E376" s="3"/>
      <c r="F376" s="3"/>
    </row>
    <row r="377" spans="1:6" x14ac:dyDescent="0.45">
      <c r="A377" s="3"/>
      <c r="B377" s="3"/>
      <c r="C377" s="3"/>
      <c r="D377" s="3"/>
      <c r="E377" s="3"/>
      <c r="F377" s="3"/>
    </row>
    <row r="378" spans="1:6" x14ac:dyDescent="0.45">
      <c r="A378" s="3"/>
      <c r="B378" s="3"/>
      <c r="C378" s="3"/>
      <c r="D378" s="3"/>
      <c r="E378" s="3"/>
      <c r="F378" s="3"/>
    </row>
    <row r="379" spans="1:6" x14ac:dyDescent="0.45">
      <c r="A379" s="3"/>
      <c r="B379" s="3"/>
      <c r="C379" s="3"/>
      <c r="D379" s="3"/>
      <c r="E379" s="3"/>
      <c r="F379" s="3"/>
    </row>
    <row r="380" spans="1:6" x14ac:dyDescent="0.45">
      <c r="A380" s="3"/>
      <c r="B380" s="3"/>
      <c r="C380" s="3"/>
      <c r="D380" s="3"/>
      <c r="E380" s="3"/>
      <c r="F380" s="3"/>
    </row>
    <row r="381" spans="1:6" x14ac:dyDescent="0.45">
      <c r="A381" s="3"/>
      <c r="B381" s="3"/>
      <c r="C381" s="3"/>
      <c r="D381" s="3"/>
      <c r="E381" s="3"/>
      <c r="F381" s="3"/>
    </row>
    <row r="382" spans="1:6" x14ac:dyDescent="0.45">
      <c r="A382" s="3"/>
      <c r="B382" s="3"/>
      <c r="C382" s="3"/>
      <c r="D382" s="3"/>
      <c r="E382" s="3"/>
      <c r="F382" s="3"/>
    </row>
    <row r="383" spans="1:6" x14ac:dyDescent="0.45">
      <c r="A383" s="3"/>
      <c r="B383" s="3"/>
      <c r="C383" s="3"/>
      <c r="D383" s="3"/>
      <c r="E383" s="3"/>
      <c r="F383" s="3"/>
    </row>
    <row r="384" spans="1:6" x14ac:dyDescent="0.45">
      <c r="A384" s="3"/>
      <c r="B384" s="3"/>
      <c r="C384" s="3"/>
      <c r="D384" s="3"/>
      <c r="E384" s="3"/>
      <c r="F384" s="3"/>
    </row>
    <row r="385" spans="1:6" x14ac:dyDescent="0.45">
      <c r="A385" s="3"/>
      <c r="B385" s="3"/>
      <c r="C385" s="3"/>
      <c r="D385" s="3"/>
      <c r="E385" s="3"/>
      <c r="F385" s="3"/>
    </row>
    <row r="386" spans="1:6" x14ac:dyDescent="0.45">
      <c r="A386" s="3"/>
      <c r="B386" s="3"/>
      <c r="C386" s="3"/>
      <c r="D386" s="3"/>
      <c r="E386" s="3"/>
      <c r="F386" s="3"/>
    </row>
    <row r="387" spans="1:6" x14ac:dyDescent="0.45">
      <c r="A387" s="3"/>
      <c r="B387" s="3"/>
      <c r="C387" s="3"/>
      <c r="D387" s="3"/>
      <c r="E387" s="3"/>
      <c r="F387" s="3"/>
    </row>
    <row r="388" spans="1:6" x14ac:dyDescent="0.45">
      <c r="A388" s="3"/>
      <c r="B388" s="3"/>
      <c r="C388" s="3"/>
      <c r="D388" s="3"/>
      <c r="E388" s="3"/>
      <c r="F388" s="3"/>
    </row>
    <row r="389" spans="1:6" x14ac:dyDescent="0.45">
      <c r="A389" s="3"/>
      <c r="B389" s="3"/>
      <c r="C389" s="3"/>
      <c r="D389" s="3"/>
      <c r="E389" s="3"/>
      <c r="F389" s="3"/>
    </row>
    <row r="390" spans="1:6" x14ac:dyDescent="0.45">
      <c r="A390" s="3"/>
      <c r="B390" s="3"/>
      <c r="C390" s="3"/>
      <c r="D390" s="3"/>
      <c r="E390" s="3"/>
      <c r="F390" s="3"/>
    </row>
    <row r="391" spans="1:6" x14ac:dyDescent="0.45">
      <c r="A391" s="3"/>
      <c r="B391" s="3"/>
      <c r="C391" s="3"/>
      <c r="D391" s="3"/>
      <c r="E391" s="3"/>
      <c r="F391" s="3"/>
    </row>
    <row r="392" spans="1:6" x14ac:dyDescent="0.45">
      <c r="A392" s="3"/>
      <c r="B392" s="3"/>
      <c r="C392" s="3"/>
      <c r="D392" s="3"/>
      <c r="E392" s="3"/>
      <c r="F392" s="3"/>
    </row>
    <row r="393" spans="1:6" x14ac:dyDescent="0.45">
      <c r="A393" s="3"/>
      <c r="B393" s="3"/>
      <c r="C393" s="3"/>
      <c r="D393" s="3"/>
      <c r="E393" s="3"/>
      <c r="F393" s="3"/>
    </row>
    <row r="394" spans="1:6" x14ac:dyDescent="0.45">
      <c r="A394" s="3"/>
      <c r="B394" s="3"/>
      <c r="C394" s="3"/>
      <c r="D394" s="3"/>
      <c r="E394" s="3"/>
      <c r="F394" s="3"/>
    </row>
    <row r="395" spans="1:6" x14ac:dyDescent="0.45">
      <c r="A395" s="3"/>
      <c r="B395" s="3"/>
      <c r="C395" s="3"/>
      <c r="D395" s="3"/>
      <c r="E395" s="3"/>
      <c r="F395" s="3"/>
    </row>
    <row r="396" spans="1:6" x14ac:dyDescent="0.45">
      <c r="A396" s="3"/>
      <c r="B396" s="3"/>
      <c r="C396" s="3"/>
      <c r="D396" s="3"/>
      <c r="E396" s="3"/>
      <c r="F396" s="3"/>
    </row>
    <row r="397" spans="1:6" x14ac:dyDescent="0.45">
      <c r="A397" s="3"/>
      <c r="B397" s="3"/>
      <c r="C397" s="3"/>
      <c r="D397" s="3"/>
      <c r="E397" s="3"/>
      <c r="F397" s="3"/>
    </row>
    <row r="398" spans="1:6" x14ac:dyDescent="0.45">
      <c r="A398" s="3"/>
      <c r="B398" s="3"/>
      <c r="C398" s="3"/>
      <c r="D398" s="3"/>
      <c r="E398" s="3"/>
      <c r="F398" s="3"/>
    </row>
    <row r="399" spans="1:6" x14ac:dyDescent="0.45">
      <c r="A399" s="3"/>
      <c r="B399" s="3"/>
      <c r="C399" s="3"/>
      <c r="D399" s="3"/>
      <c r="E399" s="3"/>
      <c r="F399" s="3"/>
    </row>
    <row r="400" spans="1:6" x14ac:dyDescent="0.45">
      <c r="A400" s="3"/>
      <c r="B400" s="3"/>
      <c r="C400" s="3"/>
      <c r="D400" s="3"/>
      <c r="E400" s="3"/>
      <c r="F400" s="3"/>
    </row>
    <row r="401" spans="1:6" x14ac:dyDescent="0.45">
      <c r="A401" s="3"/>
      <c r="B401" s="3"/>
      <c r="C401" s="3"/>
      <c r="D401" s="3"/>
      <c r="E401" s="3"/>
      <c r="F401" s="3"/>
    </row>
    <row r="402" spans="1:6" x14ac:dyDescent="0.45">
      <c r="A402" s="3"/>
      <c r="B402" s="3"/>
      <c r="C402" s="3"/>
      <c r="D402" s="3"/>
      <c r="E402" s="3"/>
      <c r="F402" s="3"/>
    </row>
    <row r="403" spans="1:6" x14ac:dyDescent="0.45">
      <c r="A403" s="3"/>
      <c r="B403" s="3"/>
      <c r="C403" s="3"/>
      <c r="D403" s="3"/>
      <c r="E403" s="3"/>
      <c r="F403" s="3"/>
    </row>
    <row r="404" spans="1:6" x14ac:dyDescent="0.45">
      <c r="A404" s="3"/>
      <c r="B404" s="3"/>
      <c r="C404" s="3"/>
      <c r="D404" s="3"/>
      <c r="E404" s="3"/>
      <c r="F404" s="3"/>
    </row>
    <row r="405" spans="1:6" x14ac:dyDescent="0.45">
      <c r="A405" s="3"/>
      <c r="B405" s="3"/>
      <c r="C405" s="3"/>
      <c r="D405" s="3"/>
      <c r="E405" s="3"/>
      <c r="F405" s="3"/>
    </row>
    <row r="406" spans="1:6" x14ac:dyDescent="0.45">
      <c r="A406" s="3"/>
      <c r="B406" s="3"/>
      <c r="C406" s="3"/>
      <c r="D406" s="3"/>
      <c r="E406" s="3"/>
      <c r="F406" s="3"/>
    </row>
    <row r="407" spans="1:6" x14ac:dyDescent="0.45">
      <c r="A407" s="3"/>
      <c r="B407" s="3"/>
      <c r="C407" s="3"/>
      <c r="D407" s="3"/>
      <c r="E407" s="3"/>
      <c r="F407" s="3"/>
    </row>
    <row r="408" spans="1:6" x14ac:dyDescent="0.45">
      <c r="A408" s="3"/>
      <c r="B408" s="3"/>
      <c r="C408" s="3"/>
      <c r="D408" s="3"/>
      <c r="E408" s="3"/>
      <c r="F408" s="3"/>
    </row>
    <row r="409" spans="1:6" x14ac:dyDescent="0.45">
      <c r="A409" s="3"/>
      <c r="B409" s="3"/>
      <c r="C409" s="3"/>
      <c r="D409" s="3"/>
      <c r="E409" s="3"/>
      <c r="F409" s="3"/>
    </row>
    <row r="410" spans="1:6" x14ac:dyDescent="0.45">
      <c r="A410" s="3"/>
      <c r="B410" s="3"/>
      <c r="C410" s="3"/>
      <c r="D410" s="3"/>
      <c r="E410" s="3"/>
      <c r="F410" s="3"/>
    </row>
    <row r="411" spans="1:6" x14ac:dyDescent="0.45">
      <c r="A411" s="3"/>
      <c r="B411" s="3"/>
      <c r="C411" s="3"/>
      <c r="D411" s="3"/>
      <c r="E411" s="3"/>
      <c r="F411" s="3"/>
    </row>
    <row r="412" spans="1:6" x14ac:dyDescent="0.45">
      <c r="A412" s="3"/>
      <c r="B412" s="3"/>
      <c r="C412" s="3"/>
      <c r="D412" s="3"/>
      <c r="E412" s="3"/>
      <c r="F412" s="3"/>
    </row>
    <row r="413" spans="1:6" x14ac:dyDescent="0.45">
      <c r="A413" s="3"/>
      <c r="B413" s="3"/>
      <c r="C413" s="3"/>
      <c r="D413" s="3"/>
      <c r="E413" s="3"/>
      <c r="F413" s="3"/>
    </row>
    <row r="414" spans="1:6" x14ac:dyDescent="0.45">
      <c r="A414" s="3"/>
      <c r="B414" s="3"/>
      <c r="C414" s="3"/>
      <c r="D414" s="3"/>
      <c r="E414" s="3"/>
      <c r="F414" s="3"/>
    </row>
    <row r="415" spans="1:6" x14ac:dyDescent="0.45">
      <c r="A415" s="3"/>
      <c r="B415" s="3"/>
      <c r="C415" s="3"/>
      <c r="D415" s="3"/>
      <c r="E415" s="3"/>
      <c r="F415" s="3"/>
    </row>
    <row r="416" spans="1:6" x14ac:dyDescent="0.45">
      <c r="A416" s="3"/>
      <c r="B416" s="3"/>
      <c r="C416" s="3"/>
      <c r="D416" s="3"/>
      <c r="E416" s="3"/>
      <c r="F416" s="3"/>
    </row>
    <row r="417" spans="1:6" x14ac:dyDescent="0.45">
      <c r="A417" s="3"/>
      <c r="B417" s="3"/>
      <c r="C417" s="3"/>
      <c r="D417" s="3"/>
      <c r="E417" s="3"/>
      <c r="F417" s="3"/>
    </row>
    <row r="418" spans="1:6" x14ac:dyDescent="0.45">
      <c r="A418" s="3"/>
      <c r="B418" s="3"/>
      <c r="C418" s="3"/>
      <c r="D418" s="3"/>
      <c r="E418" s="3"/>
      <c r="F418" s="3"/>
    </row>
    <row r="419" spans="1:6" x14ac:dyDescent="0.45">
      <c r="A419" s="3"/>
      <c r="B419" s="3"/>
      <c r="C419" s="3"/>
      <c r="D419" s="3"/>
      <c r="E419" s="3"/>
      <c r="F419" s="3"/>
    </row>
    <row r="420" spans="1:6" x14ac:dyDescent="0.45">
      <c r="A420" s="3"/>
      <c r="B420" s="3"/>
      <c r="C420" s="3"/>
      <c r="D420" s="3"/>
      <c r="E420" s="3"/>
      <c r="F420" s="3"/>
    </row>
    <row r="421" spans="1:6" x14ac:dyDescent="0.45">
      <c r="A421" s="3"/>
      <c r="B421" s="3"/>
      <c r="C421" s="3"/>
      <c r="D421" s="3"/>
      <c r="E421" s="3"/>
      <c r="F421" s="3"/>
    </row>
    <row r="422" spans="1:6" x14ac:dyDescent="0.45">
      <c r="A422" s="3"/>
      <c r="B422" s="3"/>
      <c r="C422" s="3"/>
      <c r="D422" s="3"/>
      <c r="E422" s="3"/>
      <c r="F422" s="3"/>
    </row>
    <row r="423" spans="1:6" x14ac:dyDescent="0.45">
      <c r="A423" s="3"/>
      <c r="B423" s="3"/>
      <c r="C423" s="3"/>
      <c r="D423" s="3"/>
      <c r="E423" s="3"/>
      <c r="F423" s="3"/>
    </row>
    <row r="424" spans="1:6" x14ac:dyDescent="0.45">
      <c r="A424" s="3"/>
      <c r="B424" s="3"/>
      <c r="C424" s="3"/>
      <c r="D424" s="3"/>
      <c r="E424" s="3"/>
      <c r="F424" s="3"/>
    </row>
    <row r="425" spans="1:6" x14ac:dyDescent="0.45">
      <c r="A425" s="3"/>
      <c r="B425" s="3"/>
      <c r="C425" s="3"/>
      <c r="D425" s="3"/>
      <c r="E425" s="3"/>
      <c r="F425" s="3"/>
    </row>
    <row r="426" spans="1:6" x14ac:dyDescent="0.45">
      <c r="A426" s="3"/>
      <c r="B426" s="3"/>
      <c r="C426" s="3"/>
      <c r="D426" s="3"/>
      <c r="E426" s="3"/>
      <c r="F426" s="3"/>
    </row>
    <row r="427" spans="1:6" x14ac:dyDescent="0.45">
      <c r="A427" s="3"/>
      <c r="B427" s="3"/>
      <c r="C427" s="3"/>
      <c r="D427" s="3"/>
      <c r="E427" s="3"/>
      <c r="F427" s="3"/>
    </row>
    <row r="428" spans="1:6" x14ac:dyDescent="0.45">
      <c r="A428" s="3"/>
      <c r="B428" s="3"/>
      <c r="C428" s="3"/>
      <c r="D428" s="3"/>
      <c r="E428" s="3"/>
      <c r="F428" s="3"/>
    </row>
    <row r="429" spans="1:6" x14ac:dyDescent="0.45">
      <c r="A429" s="3"/>
      <c r="B429" s="3"/>
      <c r="C429" s="3"/>
      <c r="D429" s="3"/>
      <c r="E429" s="3"/>
      <c r="F429" s="3"/>
    </row>
    <row r="430" spans="1:6" x14ac:dyDescent="0.45">
      <c r="A430" s="3"/>
      <c r="B430" s="3"/>
      <c r="C430" s="3"/>
      <c r="D430" s="3"/>
      <c r="E430" s="3"/>
      <c r="F430" s="3"/>
    </row>
    <row r="431" spans="1:6" x14ac:dyDescent="0.45">
      <c r="A431" s="3"/>
      <c r="B431" s="3"/>
      <c r="C431" s="3"/>
      <c r="D431" s="3"/>
      <c r="E431" s="3"/>
      <c r="F431" s="3"/>
    </row>
    <row r="432" spans="1:6" x14ac:dyDescent="0.45">
      <c r="A432" s="3"/>
      <c r="B432" s="3"/>
      <c r="C432" s="3"/>
      <c r="D432" s="3"/>
      <c r="E432" s="3"/>
      <c r="F432" s="3"/>
    </row>
    <row r="433" spans="1:6" x14ac:dyDescent="0.45">
      <c r="A433" s="3"/>
      <c r="B433" s="3"/>
      <c r="C433" s="3"/>
      <c r="D433" s="3"/>
      <c r="E433" s="3"/>
      <c r="F433" s="3"/>
    </row>
    <row r="434" spans="1:6" x14ac:dyDescent="0.45">
      <c r="A434" s="3"/>
      <c r="B434" s="3"/>
      <c r="C434" s="3"/>
      <c r="D434" s="3"/>
      <c r="E434" s="3"/>
      <c r="F434" s="3"/>
    </row>
    <row r="435" spans="1:6" x14ac:dyDescent="0.45">
      <c r="A435" s="3"/>
      <c r="B435" s="3"/>
      <c r="C435" s="3"/>
      <c r="D435" s="3"/>
      <c r="E435" s="3"/>
      <c r="F435" s="3"/>
    </row>
    <row r="436" spans="1:6" x14ac:dyDescent="0.45">
      <c r="A436" s="3"/>
      <c r="B436" s="3"/>
      <c r="C436" s="3"/>
      <c r="D436" s="3"/>
      <c r="E436" s="3"/>
      <c r="F436" s="3"/>
    </row>
    <row r="437" spans="1:6" x14ac:dyDescent="0.45">
      <c r="A437" s="3"/>
      <c r="B437" s="3"/>
      <c r="C437" s="3"/>
      <c r="D437" s="3"/>
      <c r="E437" s="3"/>
      <c r="F437" s="3"/>
    </row>
    <row r="438" spans="1:6" x14ac:dyDescent="0.45">
      <c r="A438" s="3"/>
      <c r="B438" s="3"/>
      <c r="C438" s="3"/>
      <c r="D438" s="3"/>
      <c r="E438" s="3"/>
      <c r="F438" s="3"/>
    </row>
    <row r="439" spans="1:6" x14ac:dyDescent="0.45">
      <c r="A439" s="3"/>
      <c r="B439" s="3"/>
      <c r="C439" s="3"/>
      <c r="D439" s="3"/>
      <c r="E439" s="3"/>
      <c r="F439" s="3"/>
    </row>
    <row r="440" spans="1:6" x14ac:dyDescent="0.45">
      <c r="A440" s="3"/>
      <c r="B440" s="3"/>
      <c r="C440" s="3"/>
      <c r="D440" s="3"/>
      <c r="E440" s="3"/>
      <c r="F440" s="3"/>
    </row>
    <row r="441" spans="1:6" x14ac:dyDescent="0.45">
      <c r="A441" s="3"/>
      <c r="B441" s="3"/>
      <c r="C441" s="3"/>
      <c r="D441" s="3"/>
      <c r="E441" s="3"/>
      <c r="F441" s="3"/>
    </row>
    <row r="442" spans="1:6" x14ac:dyDescent="0.45">
      <c r="A442" s="3"/>
      <c r="B442" s="3"/>
      <c r="C442" s="3"/>
      <c r="D442" s="3"/>
      <c r="E442" s="3"/>
      <c r="F442" s="3"/>
    </row>
    <row r="443" spans="1:6" x14ac:dyDescent="0.45">
      <c r="A443" s="3"/>
      <c r="B443" s="3"/>
      <c r="C443" s="3"/>
      <c r="D443" s="3"/>
      <c r="E443" s="3"/>
      <c r="F443" s="3"/>
    </row>
    <row r="444" spans="1:6" x14ac:dyDescent="0.45">
      <c r="A444" s="3"/>
      <c r="B444" s="3"/>
      <c r="C444" s="3"/>
      <c r="D444" s="3"/>
      <c r="E444" s="3"/>
      <c r="F444" s="3"/>
    </row>
    <row r="445" spans="1:6" x14ac:dyDescent="0.45">
      <c r="A445" s="3"/>
      <c r="B445" s="3"/>
      <c r="C445" s="3"/>
      <c r="D445" s="3"/>
      <c r="E445" s="3"/>
      <c r="F445" s="3"/>
    </row>
    <row r="446" spans="1:6" x14ac:dyDescent="0.45">
      <c r="A446" s="3"/>
      <c r="B446" s="3"/>
      <c r="C446" s="3"/>
      <c r="D446" s="3"/>
      <c r="E446" s="3"/>
      <c r="F446" s="3"/>
    </row>
    <row r="447" spans="1:6" x14ac:dyDescent="0.45">
      <c r="A447" s="3"/>
      <c r="B447" s="3"/>
      <c r="C447" s="3"/>
      <c r="D447" s="3"/>
      <c r="E447" s="3"/>
      <c r="F447" s="3"/>
    </row>
    <row r="448" spans="1:6" x14ac:dyDescent="0.45">
      <c r="A448" s="3"/>
      <c r="B448" s="3"/>
      <c r="C448" s="3"/>
      <c r="D448" s="3"/>
      <c r="E448" s="3"/>
      <c r="F448" s="3"/>
    </row>
    <row r="449" spans="1:6" x14ac:dyDescent="0.45">
      <c r="A449" s="3"/>
      <c r="B449" s="3"/>
      <c r="C449" s="3"/>
      <c r="D449" s="3"/>
      <c r="E449" s="3"/>
      <c r="F449" s="3"/>
    </row>
    <row r="450" spans="1:6" x14ac:dyDescent="0.45">
      <c r="A450" s="3"/>
      <c r="B450" s="3"/>
      <c r="C450" s="3"/>
      <c r="D450" s="3"/>
      <c r="E450" s="3"/>
      <c r="F450" s="3"/>
    </row>
    <row r="451" spans="1:6" x14ac:dyDescent="0.45">
      <c r="A451" s="3"/>
      <c r="B451" s="3"/>
      <c r="C451" s="3"/>
      <c r="D451" s="3"/>
      <c r="E451" s="3"/>
      <c r="F451" s="3"/>
    </row>
    <row r="452" spans="1:6" x14ac:dyDescent="0.45">
      <c r="A452" s="3"/>
      <c r="B452" s="3"/>
      <c r="C452" s="3"/>
      <c r="D452" s="3"/>
      <c r="E452" s="3"/>
      <c r="F452" s="3"/>
    </row>
    <row r="453" spans="1:6" x14ac:dyDescent="0.45">
      <c r="A453" s="3"/>
      <c r="B453" s="3"/>
      <c r="C453" s="3"/>
      <c r="D453" s="3"/>
      <c r="E453" s="3"/>
      <c r="F453" s="3"/>
    </row>
    <row r="454" spans="1:6" x14ac:dyDescent="0.45">
      <c r="A454" s="3"/>
      <c r="B454" s="3"/>
      <c r="C454" s="3"/>
      <c r="D454" s="3"/>
      <c r="E454" s="3"/>
      <c r="F454" s="3"/>
    </row>
    <row r="455" spans="1:6" x14ac:dyDescent="0.45">
      <c r="A455" s="3"/>
      <c r="B455" s="3"/>
      <c r="C455" s="3"/>
      <c r="D455" s="3"/>
      <c r="E455" s="3"/>
      <c r="F455" s="3"/>
    </row>
    <row r="456" spans="1:6" x14ac:dyDescent="0.45">
      <c r="A456" s="3"/>
      <c r="B456" s="3"/>
      <c r="C456" s="3"/>
      <c r="D456" s="3"/>
      <c r="E456" s="3"/>
      <c r="F456" s="3"/>
    </row>
    <row r="457" spans="1:6" x14ac:dyDescent="0.45">
      <c r="A457" s="3"/>
      <c r="B457" s="3"/>
      <c r="C457" s="3"/>
      <c r="D457" s="3"/>
      <c r="E457" s="3"/>
      <c r="F457" s="3"/>
    </row>
    <row r="458" spans="1:6" x14ac:dyDescent="0.45">
      <c r="A458" s="3"/>
      <c r="B458" s="3"/>
      <c r="C458" s="3"/>
      <c r="D458" s="3"/>
      <c r="E458" s="3"/>
      <c r="F458" s="3"/>
    </row>
    <row r="459" spans="1:6" x14ac:dyDescent="0.45">
      <c r="A459" s="3"/>
      <c r="B459" s="3"/>
      <c r="C459" s="3"/>
      <c r="D459" s="3"/>
      <c r="E459" s="3"/>
      <c r="F459" s="3"/>
    </row>
    <row r="460" spans="1:6" x14ac:dyDescent="0.45">
      <c r="A460" s="3"/>
      <c r="B460" s="3"/>
      <c r="C460" s="3"/>
      <c r="D460" s="3"/>
      <c r="E460" s="3"/>
      <c r="F460" s="3"/>
    </row>
    <row r="461" spans="1:6" x14ac:dyDescent="0.45">
      <c r="A461" s="3"/>
      <c r="B461" s="3"/>
      <c r="C461" s="3"/>
      <c r="D461" s="3"/>
      <c r="E461" s="3"/>
      <c r="F461" s="3"/>
    </row>
    <row r="462" spans="1:6" x14ac:dyDescent="0.45">
      <c r="A462" s="3"/>
      <c r="B462" s="3"/>
      <c r="C462" s="3"/>
      <c r="D462" s="3"/>
      <c r="E462" s="3"/>
      <c r="F462" s="3"/>
    </row>
    <row r="463" spans="1:6" x14ac:dyDescent="0.45">
      <c r="A463" s="3"/>
      <c r="B463" s="3"/>
      <c r="C463" s="3"/>
      <c r="D463" s="3"/>
      <c r="E463" s="3"/>
      <c r="F463" s="3"/>
    </row>
    <row r="464" spans="1:6" x14ac:dyDescent="0.45">
      <c r="A464" s="3"/>
      <c r="B464" s="3"/>
      <c r="C464" s="3"/>
      <c r="D464" s="3"/>
      <c r="E464" s="3"/>
      <c r="F464" s="3"/>
    </row>
    <row r="465" spans="1:6" x14ac:dyDescent="0.45">
      <c r="A465" s="3"/>
      <c r="B465" s="3"/>
      <c r="C465" s="3"/>
      <c r="D465" s="3"/>
      <c r="E465" s="3"/>
      <c r="F465" s="3"/>
    </row>
    <row r="466" spans="1:6" x14ac:dyDescent="0.45">
      <c r="A466" s="3"/>
      <c r="B466" s="3"/>
      <c r="C466" s="3"/>
      <c r="D466" s="3"/>
      <c r="E466" s="3"/>
      <c r="F466" s="3"/>
    </row>
    <row r="467" spans="1:6" x14ac:dyDescent="0.45">
      <c r="A467" s="3"/>
      <c r="B467" s="3"/>
      <c r="C467" s="3"/>
      <c r="D467" s="3"/>
      <c r="E467" s="3"/>
      <c r="F467" s="3"/>
    </row>
    <row r="468" spans="1:6" x14ac:dyDescent="0.45">
      <c r="A468" s="3"/>
      <c r="B468" s="3"/>
      <c r="C468" s="3"/>
      <c r="D468" s="3"/>
      <c r="E468" s="3"/>
      <c r="F468" s="3"/>
    </row>
    <row r="469" spans="1:6" x14ac:dyDescent="0.45">
      <c r="A469" s="3"/>
      <c r="B469" s="3"/>
      <c r="C469" s="3"/>
      <c r="D469" s="3"/>
      <c r="E469" s="3"/>
      <c r="F469" s="3"/>
    </row>
    <row r="470" spans="1:6" x14ac:dyDescent="0.45">
      <c r="A470" s="3"/>
      <c r="B470" s="3"/>
      <c r="C470" s="3"/>
      <c r="D470" s="3"/>
      <c r="E470" s="3"/>
      <c r="F470" s="3"/>
    </row>
    <row r="471" spans="1:6" x14ac:dyDescent="0.45">
      <c r="A471" s="3"/>
      <c r="B471" s="3"/>
      <c r="C471" s="3"/>
      <c r="D471" s="3"/>
      <c r="E471" s="3"/>
      <c r="F471" s="3"/>
    </row>
    <row r="472" spans="1:6" x14ac:dyDescent="0.45">
      <c r="A472" s="3"/>
      <c r="B472" s="3"/>
      <c r="C472" s="3"/>
      <c r="D472" s="3"/>
      <c r="E472" s="3"/>
      <c r="F472" s="3"/>
    </row>
    <row r="473" spans="1:6" x14ac:dyDescent="0.45">
      <c r="A473" s="3"/>
      <c r="B473" s="3"/>
      <c r="C473" s="3"/>
      <c r="D473" s="3"/>
      <c r="E473" s="3"/>
      <c r="F473" s="3"/>
    </row>
    <row r="474" spans="1:6" x14ac:dyDescent="0.45">
      <c r="A474" s="3"/>
      <c r="B474" s="3"/>
      <c r="C474" s="3"/>
      <c r="D474" s="3"/>
      <c r="E474" s="3"/>
      <c r="F474" s="3"/>
    </row>
    <row r="475" spans="1:6" x14ac:dyDescent="0.45">
      <c r="A475" s="3"/>
      <c r="B475" s="3"/>
      <c r="C475" s="3"/>
      <c r="D475" s="3"/>
      <c r="E475" s="3"/>
      <c r="F475" s="3"/>
    </row>
    <row r="476" spans="1:6" x14ac:dyDescent="0.45">
      <c r="A476" s="3"/>
      <c r="B476" s="3"/>
      <c r="C476" s="3"/>
      <c r="D476" s="3"/>
      <c r="E476" s="3"/>
      <c r="F476" s="3"/>
    </row>
    <row r="477" spans="1:6" x14ac:dyDescent="0.45">
      <c r="A477" s="3"/>
      <c r="B477" s="3"/>
      <c r="C477" s="3"/>
      <c r="D477" s="3"/>
      <c r="E477" s="3"/>
      <c r="F477" s="3"/>
    </row>
    <row r="478" spans="1:6" x14ac:dyDescent="0.45">
      <c r="A478" s="3"/>
      <c r="B478" s="3"/>
      <c r="C478" s="3"/>
      <c r="D478" s="3"/>
      <c r="E478" s="3"/>
      <c r="F478" s="3"/>
    </row>
    <row r="479" spans="1:6" x14ac:dyDescent="0.45">
      <c r="A479" s="3"/>
      <c r="B479" s="3"/>
      <c r="C479" s="3"/>
      <c r="D479" s="3"/>
      <c r="E479" s="3"/>
      <c r="F479" s="3"/>
    </row>
    <row r="480" spans="1:6" x14ac:dyDescent="0.45">
      <c r="A480" s="3"/>
      <c r="B480" s="3"/>
      <c r="C480" s="3"/>
      <c r="D480" s="3"/>
      <c r="E480" s="3"/>
      <c r="F480" s="3"/>
    </row>
    <row r="481" spans="1:6" x14ac:dyDescent="0.45">
      <c r="A481" s="3"/>
      <c r="B481" s="3"/>
      <c r="C481" s="3"/>
      <c r="D481" s="3"/>
      <c r="E481" s="3"/>
      <c r="F481" s="3"/>
    </row>
    <row r="482" spans="1:6" x14ac:dyDescent="0.45">
      <c r="A482" s="3"/>
      <c r="B482" s="3"/>
      <c r="C482" s="3"/>
      <c r="D482" s="3"/>
      <c r="E482" s="3"/>
      <c r="F482" s="3"/>
    </row>
    <row r="483" spans="1:6" x14ac:dyDescent="0.45">
      <c r="A483" s="3"/>
      <c r="B483" s="3"/>
      <c r="C483" s="3"/>
      <c r="D483" s="3"/>
      <c r="E483" s="3"/>
      <c r="F483" s="3"/>
    </row>
    <row r="484" spans="1:6" x14ac:dyDescent="0.45">
      <c r="A484" s="3"/>
      <c r="B484" s="3"/>
      <c r="C484" s="3"/>
      <c r="D484" s="3"/>
      <c r="E484" s="3"/>
      <c r="F484" s="3"/>
    </row>
    <row r="485" spans="1:6" x14ac:dyDescent="0.45">
      <c r="A485" s="3"/>
      <c r="B485" s="3"/>
      <c r="C485" s="3"/>
      <c r="D485" s="3"/>
      <c r="E485" s="3"/>
      <c r="F485" s="3"/>
    </row>
    <row r="486" spans="1:6" x14ac:dyDescent="0.45">
      <c r="A486" s="3"/>
      <c r="B486" s="3"/>
      <c r="C486" s="3"/>
      <c r="D486" s="3"/>
      <c r="E486" s="3"/>
      <c r="F486" s="3"/>
    </row>
    <row r="487" spans="1:6" x14ac:dyDescent="0.45">
      <c r="A487" s="3"/>
      <c r="B487" s="3"/>
      <c r="C487" s="3"/>
      <c r="D487" s="3"/>
      <c r="E487" s="3"/>
      <c r="F487" s="3"/>
    </row>
    <row r="488" spans="1:6" x14ac:dyDescent="0.45">
      <c r="A488" s="3"/>
      <c r="B488" s="3"/>
      <c r="C488" s="3"/>
      <c r="D488" s="3"/>
      <c r="E488" s="3"/>
      <c r="F488" s="3"/>
    </row>
    <row r="489" spans="1:6" x14ac:dyDescent="0.45">
      <c r="A489" s="3"/>
      <c r="B489" s="3"/>
      <c r="C489" s="3"/>
      <c r="D489" s="3"/>
      <c r="E489" s="3"/>
      <c r="F489" s="3"/>
    </row>
    <row r="490" spans="1:6" x14ac:dyDescent="0.45">
      <c r="A490" s="3"/>
      <c r="B490" s="3"/>
      <c r="C490" s="3"/>
      <c r="D490" s="3"/>
      <c r="E490" s="3"/>
      <c r="F490" s="3"/>
    </row>
    <row r="491" spans="1:6" x14ac:dyDescent="0.45">
      <c r="A491" s="3"/>
      <c r="B491" s="3"/>
      <c r="C491" s="3"/>
      <c r="D491" s="3"/>
      <c r="E491" s="3"/>
      <c r="F491" s="3"/>
    </row>
    <row r="492" spans="1:6" x14ac:dyDescent="0.45">
      <c r="A492" s="3"/>
      <c r="B492" s="3"/>
      <c r="C492" s="3"/>
      <c r="D492" s="3"/>
      <c r="E492" s="3"/>
      <c r="F492" s="3"/>
    </row>
    <row r="493" spans="1:6" x14ac:dyDescent="0.45">
      <c r="A493" s="3"/>
      <c r="B493" s="3"/>
      <c r="C493" s="3"/>
      <c r="D493" s="3"/>
      <c r="E493" s="3"/>
      <c r="F493" s="3"/>
    </row>
    <row r="494" spans="1:6" x14ac:dyDescent="0.45">
      <c r="A494" s="3"/>
      <c r="B494" s="3"/>
      <c r="C494" s="3"/>
      <c r="D494" s="3"/>
      <c r="E494" s="3"/>
      <c r="F494" s="3"/>
    </row>
    <row r="495" spans="1:6" x14ac:dyDescent="0.45">
      <c r="A495" s="3"/>
      <c r="B495" s="3"/>
      <c r="C495" s="3"/>
      <c r="D495" s="3"/>
      <c r="E495" s="3"/>
      <c r="F495" s="3"/>
    </row>
    <row r="496" spans="1:6" x14ac:dyDescent="0.45">
      <c r="A496" s="3"/>
      <c r="B496" s="3"/>
      <c r="C496" s="3"/>
      <c r="D496" s="3"/>
      <c r="E496" s="3"/>
      <c r="F496" s="3"/>
    </row>
    <row r="497" spans="1:6" x14ac:dyDescent="0.45">
      <c r="A497" s="3"/>
      <c r="B497" s="3"/>
      <c r="C497" s="3"/>
      <c r="D497" s="3"/>
      <c r="E497" s="3"/>
      <c r="F497" s="3"/>
    </row>
    <row r="498" spans="1:6" x14ac:dyDescent="0.45">
      <c r="A498" s="3"/>
      <c r="B498" s="3"/>
      <c r="C498" s="3"/>
      <c r="D498" s="3"/>
      <c r="E498" s="3"/>
      <c r="F498" s="3"/>
    </row>
    <row r="499" spans="1:6" x14ac:dyDescent="0.45">
      <c r="A499" s="3"/>
      <c r="B499" s="3"/>
      <c r="C499" s="3"/>
      <c r="D499" s="3"/>
      <c r="E499" s="3"/>
      <c r="F499" s="3"/>
    </row>
    <row r="500" spans="1:6" x14ac:dyDescent="0.45">
      <c r="A500" s="3"/>
      <c r="B500" s="3"/>
      <c r="C500" s="3"/>
      <c r="D500" s="3"/>
      <c r="E500" s="3"/>
      <c r="F500" s="3"/>
    </row>
    <row r="501" spans="1:6" x14ac:dyDescent="0.45">
      <c r="A501" s="3"/>
      <c r="B501" s="3"/>
      <c r="C501" s="3"/>
      <c r="D501" s="3"/>
      <c r="E501" s="3"/>
      <c r="F501" s="3"/>
    </row>
    <row r="502" spans="1:6" x14ac:dyDescent="0.45">
      <c r="A502" s="3"/>
      <c r="B502" s="3"/>
      <c r="C502" s="3"/>
      <c r="D502" s="3"/>
      <c r="E502" s="3"/>
      <c r="F502" s="3"/>
    </row>
    <row r="503" spans="1:6" x14ac:dyDescent="0.45">
      <c r="A503" s="3"/>
      <c r="B503" s="3"/>
      <c r="C503" s="3"/>
      <c r="D503" s="3"/>
      <c r="E503" s="3"/>
      <c r="F503" s="3"/>
    </row>
    <row r="504" spans="1:6" x14ac:dyDescent="0.45">
      <c r="A504" s="3"/>
      <c r="B504" s="3"/>
      <c r="C504" s="3"/>
      <c r="D504" s="3"/>
      <c r="E504" s="3"/>
      <c r="F504" s="3"/>
    </row>
    <row r="505" spans="1:6" x14ac:dyDescent="0.45">
      <c r="A505" s="3"/>
      <c r="B505" s="3"/>
      <c r="C505" s="3"/>
      <c r="D505" s="3"/>
      <c r="E505" s="3"/>
      <c r="F505" s="3"/>
    </row>
    <row r="506" spans="1:6" x14ac:dyDescent="0.45">
      <c r="A506" s="3"/>
      <c r="B506" s="3"/>
      <c r="C506" s="3"/>
      <c r="D506" s="3"/>
      <c r="E506" s="3"/>
      <c r="F506" s="3"/>
    </row>
    <row r="507" spans="1:6" x14ac:dyDescent="0.45">
      <c r="A507" s="3"/>
      <c r="B507" s="3"/>
      <c r="C507" s="3"/>
      <c r="D507" s="3"/>
      <c r="E507" s="3"/>
      <c r="F507" s="3"/>
    </row>
    <row r="508" spans="1:6" x14ac:dyDescent="0.45">
      <c r="A508" s="3"/>
      <c r="B508" s="3"/>
      <c r="C508" s="3"/>
      <c r="D508" s="3"/>
      <c r="E508" s="3"/>
      <c r="F508" s="3"/>
    </row>
    <row r="509" spans="1:6" x14ac:dyDescent="0.45">
      <c r="A509" s="3"/>
      <c r="B509" s="3"/>
      <c r="C509" s="3"/>
      <c r="D509" s="3"/>
      <c r="E509" s="3"/>
      <c r="F509" s="3"/>
    </row>
    <row r="510" spans="1:6" x14ac:dyDescent="0.45">
      <c r="A510" s="3"/>
      <c r="B510" s="3"/>
      <c r="C510" s="3"/>
      <c r="D510" s="3"/>
      <c r="E510" s="3"/>
      <c r="F510" s="3"/>
    </row>
    <row r="511" spans="1:6" x14ac:dyDescent="0.45">
      <c r="A511" s="3"/>
      <c r="B511" s="3"/>
      <c r="C511" s="3"/>
      <c r="D511" s="3"/>
      <c r="E511" s="3"/>
      <c r="F511" s="3"/>
    </row>
    <row r="512" spans="1:6" x14ac:dyDescent="0.45">
      <c r="A512" s="3"/>
      <c r="B512" s="3"/>
      <c r="C512" s="3"/>
      <c r="D512" s="3"/>
      <c r="E512" s="3"/>
      <c r="F512" s="3"/>
    </row>
    <row r="513" spans="1:6" x14ac:dyDescent="0.45">
      <c r="A513" s="3"/>
      <c r="B513" s="3"/>
      <c r="C513" s="3"/>
      <c r="D513" s="3"/>
      <c r="E513" s="3"/>
      <c r="F513" s="3"/>
    </row>
    <row r="514" spans="1:6" x14ac:dyDescent="0.45">
      <c r="A514" s="3"/>
      <c r="B514" s="3"/>
      <c r="C514" s="3"/>
      <c r="D514" s="3"/>
      <c r="E514" s="3"/>
      <c r="F514" s="3"/>
    </row>
    <row r="515" spans="1:6" x14ac:dyDescent="0.45">
      <c r="A515" s="3"/>
      <c r="B515" s="3"/>
      <c r="C515" s="3"/>
      <c r="D515" s="3"/>
      <c r="E515" s="3"/>
      <c r="F515" s="3"/>
    </row>
    <row r="516" spans="1:6" x14ac:dyDescent="0.45">
      <c r="A516" s="3"/>
      <c r="B516" s="3"/>
      <c r="C516" s="3"/>
      <c r="D516" s="3"/>
      <c r="E516" s="3"/>
      <c r="F516" s="3"/>
    </row>
    <row r="517" spans="1:6" x14ac:dyDescent="0.45">
      <c r="A517" s="3"/>
      <c r="B517" s="3"/>
      <c r="C517" s="3"/>
      <c r="D517" s="3"/>
      <c r="E517" s="3"/>
      <c r="F517" s="3"/>
    </row>
    <row r="518" spans="1:6" x14ac:dyDescent="0.45">
      <c r="A518" s="3"/>
      <c r="B518" s="3"/>
      <c r="C518" s="3"/>
      <c r="D518" s="3"/>
      <c r="E518" s="3"/>
      <c r="F518" s="3"/>
    </row>
    <row r="519" spans="1:6" x14ac:dyDescent="0.45">
      <c r="A519" s="3"/>
      <c r="B519" s="3"/>
      <c r="C519" s="3"/>
      <c r="D519" s="3"/>
      <c r="E519" s="3"/>
      <c r="F519" s="3"/>
    </row>
    <row r="520" spans="1:6" x14ac:dyDescent="0.45">
      <c r="A520" s="3"/>
      <c r="B520" s="3"/>
      <c r="C520" s="3"/>
      <c r="D520" s="3"/>
      <c r="E520" s="3"/>
      <c r="F520" s="3"/>
    </row>
    <row r="521" spans="1:6" x14ac:dyDescent="0.45">
      <c r="A521" s="3"/>
      <c r="B521" s="3"/>
      <c r="C521" s="3"/>
      <c r="D521" s="3"/>
      <c r="E521" s="3"/>
      <c r="F521" s="3"/>
    </row>
    <row r="522" spans="1:6" x14ac:dyDescent="0.45">
      <c r="A522" s="3"/>
      <c r="B522" s="3"/>
      <c r="C522" s="3"/>
      <c r="D522" s="3"/>
      <c r="E522" s="3"/>
      <c r="F522" s="3"/>
    </row>
    <row r="523" spans="1:6" x14ac:dyDescent="0.45">
      <c r="A523" s="3"/>
      <c r="B523" s="3"/>
      <c r="C523" s="3"/>
      <c r="D523" s="3"/>
      <c r="E523" s="3"/>
      <c r="F523" s="3"/>
    </row>
    <row r="524" spans="1:6" x14ac:dyDescent="0.45">
      <c r="A524" s="3"/>
      <c r="B524" s="3"/>
      <c r="C524" s="3"/>
      <c r="D524" s="3"/>
      <c r="E524" s="3"/>
      <c r="F524" s="3"/>
    </row>
    <row r="525" spans="1:6" x14ac:dyDescent="0.45">
      <c r="A525" s="3"/>
      <c r="B525" s="3"/>
      <c r="C525" s="3"/>
      <c r="D525" s="3"/>
      <c r="E525" s="3"/>
      <c r="F525" s="3"/>
    </row>
    <row r="526" spans="1:6" x14ac:dyDescent="0.45">
      <c r="A526" s="3"/>
      <c r="B526" s="3"/>
      <c r="C526" s="3"/>
      <c r="D526" s="3"/>
      <c r="E526" s="3"/>
      <c r="F526" s="3"/>
    </row>
    <row r="527" spans="1:6" x14ac:dyDescent="0.45">
      <c r="A527" s="3"/>
      <c r="B527" s="3"/>
      <c r="C527" s="3"/>
      <c r="D527" s="3"/>
      <c r="E527" s="3"/>
      <c r="F527" s="3"/>
    </row>
    <row r="528" spans="1:6" x14ac:dyDescent="0.45">
      <c r="A528" s="3"/>
      <c r="B528" s="3"/>
      <c r="C528" s="3"/>
      <c r="D528" s="3"/>
      <c r="E528" s="3"/>
      <c r="F528" s="3"/>
    </row>
    <row r="529" spans="1:6" x14ac:dyDescent="0.45">
      <c r="A529" s="3"/>
      <c r="B529" s="3"/>
      <c r="C529" s="3"/>
      <c r="D529" s="3"/>
      <c r="E529" s="3"/>
      <c r="F529" s="3"/>
    </row>
    <row r="530" spans="1:6" x14ac:dyDescent="0.45">
      <c r="A530" s="3"/>
      <c r="B530" s="3"/>
      <c r="C530" s="3"/>
      <c r="D530" s="3"/>
      <c r="E530" s="3"/>
      <c r="F530" s="3"/>
    </row>
    <row r="531" spans="1:6" x14ac:dyDescent="0.45">
      <c r="A531" s="3"/>
      <c r="B531" s="3"/>
      <c r="C531" s="3"/>
      <c r="D531" s="3"/>
      <c r="E531" s="3"/>
      <c r="F531" s="3"/>
    </row>
    <row r="532" spans="1:6" x14ac:dyDescent="0.45">
      <c r="A532" s="3"/>
      <c r="B532" s="3"/>
      <c r="C532" s="3"/>
      <c r="D532" s="3"/>
      <c r="E532" s="3"/>
      <c r="F532" s="3"/>
    </row>
    <row r="533" spans="1:6" x14ac:dyDescent="0.45">
      <c r="A533" s="3"/>
      <c r="B533" s="3"/>
      <c r="C533" s="3"/>
      <c r="D533" s="3"/>
      <c r="E533" s="3"/>
      <c r="F533" s="3"/>
    </row>
    <row r="534" spans="1:6" x14ac:dyDescent="0.45">
      <c r="A534" s="3"/>
      <c r="B534" s="3"/>
      <c r="C534" s="3"/>
      <c r="D534" s="3"/>
      <c r="E534" s="3"/>
      <c r="F534" s="3"/>
    </row>
    <row r="535" spans="1:6" x14ac:dyDescent="0.45">
      <c r="A535" s="3"/>
      <c r="B535" s="3"/>
      <c r="C535" s="3"/>
      <c r="D535" s="3"/>
      <c r="E535" s="3"/>
      <c r="F535" s="3"/>
    </row>
    <row r="536" spans="1:6" x14ac:dyDescent="0.45">
      <c r="A536" s="3"/>
      <c r="B536" s="3"/>
      <c r="C536" s="3"/>
      <c r="D536" s="3"/>
      <c r="E536" s="3"/>
      <c r="F536" s="3"/>
    </row>
    <row r="537" spans="1:6" x14ac:dyDescent="0.45">
      <c r="A537" s="3"/>
      <c r="B537" s="3"/>
      <c r="C537" s="3"/>
      <c r="D537" s="3"/>
      <c r="E537" s="3"/>
      <c r="F537" s="3"/>
    </row>
    <row r="538" spans="1:6" x14ac:dyDescent="0.45">
      <c r="A538" s="3"/>
      <c r="B538" s="3"/>
      <c r="C538" s="3"/>
      <c r="D538" s="3"/>
      <c r="E538" s="3"/>
      <c r="F538" s="3"/>
    </row>
    <row r="539" spans="1:6" x14ac:dyDescent="0.45">
      <c r="A539" s="3"/>
      <c r="B539" s="3"/>
      <c r="C539" s="3"/>
      <c r="D539" s="3"/>
      <c r="E539" s="3"/>
      <c r="F539" s="3"/>
    </row>
    <row r="540" spans="1:6" x14ac:dyDescent="0.45">
      <c r="A540" s="3"/>
      <c r="B540" s="3"/>
      <c r="C540" s="3"/>
      <c r="D540" s="3"/>
      <c r="E540" s="3"/>
      <c r="F540" s="3"/>
    </row>
    <row r="541" spans="1:6" x14ac:dyDescent="0.45">
      <c r="A541" s="3"/>
      <c r="B541" s="3"/>
      <c r="C541" s="3"/>
      <c r="D541" s="3"/>
      <c r="E541" s="3"/>
      <c r="F541" s="3"/>
    </row>
    <row r="542" spans="1:6" x14ac:dyDescent="0.45">
      <c r="A542" s="3"/>
      <c r="B542" s="3"/>
      <c r="C542" s="3"/>
      <c r="D542" s="3"/>
      <c r="E542" s="3"/>
      <c r="F542" s="3"/>
    </row>
    <row r="543" spans="1:6" x14ac:dyDescent="0.45">
      <c r="A543" s="3"/>
      <c r="B543" s="3"/>
      <c r="C543" s="3"/>
      <c r="D543" s="3"/>
      <c r="E543" s="3"/>
      <c r="F543" s="3"/>
    </row>
    <row r="544" spans="1:6" x14ac:dyDescent="0.45">
      <c r="A544" s="3"/>
      <c r="B544" s="3"/>
      <c r="C544" s="3"/>
      <c r="D544" s="3"/>
      <c r="E544" s="3"/>
      <c r="F544" s="3"/>
    </row>
    <row r="545" spans="1:6" x14ac:dyDescent="0.45">
      <c r="A545" s="3"/>
      <c r="B545" s="3"/>
      <c r="C545" s="3"/>
      <c r="D545" s="3"/>
      <c r="E545" s="3"/>
      <c r="F545" s="3"/>
    </row>
    <row r="546" spans="1:6" x14ac:dyDescent="0.45">
      <c r="A546" s="3"/>
      <c r="B546" s="3"/>
      <c r="C546" s="3"/>
      <c r="D546" s="3"/>
      <c r="E546" s="3"/>
      <c r="F546" s="3"/>
    </row>
    <row r="547" spans="1:6" x14ac:dyDescent="0.45">
      <c r="A547" s="3"/>
      <c r="B547" s="3"/>
      <c r="C547" s="3"/>
      <c r="D547" s="3"/>
      <c r="E547" s="3"/>
      <c r="F547" s="3"/>
    </row>
    <row r="548" spans="1:6" x14ac:dyDescent="0.45">
      <c r="A548" s="3"/>
      <c r="B548" s="3"/>
      <c r="C548" s="3"/>
      <c r="D548" s="3"/>
      <c r="E548" s="3"/>
      <c r="F548" s="3"/>
    </row>
    <row r="549" spans="1:6" x14ac:dyDescent="0.45">
      <c r="A549" s="3"/>
      <c r="B549" s="3"/>
      <c r="C549" s="3"/>
      <c r="D549" s="3"/>
      <c r="E549" s="3"/>
      <c r="F549" s="3"/>
    </row>
    <row r="550" spans="1:6" x14ac:dyDescent="0.45">
      <c r="A550" s="3"/>
      <c r="B550" s="3"/>
      <c r="C550" s="3"/>
      <c r="D550" s="3"/>
      <c r="E550" s="3"/>
      <c r="F550" s="3"/>
    </row>
    <row r="551" spans="1:6" x14ac:dyDescent="0.45">
      <c r="A551" s="3"/>
      <c r="B551" s="3"/>
      <c r="C551" s="3"/>
      <c r="D551" s="3"/>
      <c r="E551" s="3"/>
      <c r="F551" s="3"/>
    </row>
    <row r="552" spans="1:6" x14ac:dyDescent="0.45">
      <c r="A552" s="3"/>
      <c r="B552" s="3"/>
      <c r="C552" s="3"/>
      <c r="D552" s="3"/>
      <c r="E552" s="3"/>
      <c r="F552" s="3"/>
    </row>
    <row r="553" spans="1:6" x14ac:dyDescent="0.45">
      <c r="A553" s="3"/>
      <c r="B553" s="3"/>
      <c r="C553" s="3"/>
      <c r="D553" s="3"/>
      <c r="E553" s="3"/>
      <c r="F553" s="3"/>
    </row>
    <row r="554" spans="1:6" x14ac:dyDescent="0.45">
      <c r="A554" s="3"/>
      <c r="B554" s="3"/>
      <c r="C554" s="3"/>
      <c r="D554" s="3"/>
      <c r="E554" s="3"/>
      <c r="F554" s="3"/>
    </row>
    <row r="555" spans="1:6" x14ac:dyDescent="0.45">
      <c r="A555" s="3"/>
      <c r="B555" s="3"/>
      <c r="C555" s="3"/>
      <c r="D555" s="3"/>
      <c r="E555" s="3"/>
      <c r="F555" s="3"/>
    </row>
    <row r="556" spans="1:6" x14ac:dyDescent="0.45">
      <c r="A556" s="3"/>
      <c r="B556" s="3"/>
      <c r="C556" s="3"/>
      <c r="D556" s="3"/>
      <c r="E556" s="3"/>
      <c r="F556" s="3"/>
    </row>
    <row r="557" spans="1:6" x14ac:dyDescent="0.45">
      <c r="A557" s="3"/>
      <c r="B557" s="3"/>
      <c r="C557" s="3"/>
      <c r="D557" s="3"/>
      <c r="E557" s="3"/>
      <c r="F557" s="3"/>
    </row>
    <row r="558" spans="1:6" x14ac:dyDescent="0.45">
      <c r="A558" s="3"/>
      <c r="B558" s="3"/>
      <c r="C558" s="3"/>
      <c r="D558" s="3"/>
      <c r="E558" s="3"/>
      <c r="F558" s="3"/>
    </row>
    <row r="559" spans="1:6" x14ac:dyDescent="0.45">
      <c r="A559" s="3"/>
      <c r="B559" s="3"/>
      <c r="C559" s="3"/>
      <c r="D559" s="3"/>
      <c r="E559" s="3"/>
      <c r="F559" s="3"/>
    </row>
    <row r="560" spans="1:6" x14ac:dyDescent="0.45">
      <c r="A560" s="3"/>
      <c r="B560" s="3"/>
      <c r="C560" s="3"/>
      <c r="D560" s="3"/>
      <c r="E560" s="3"/>
      <c r="F560" s="3"/>
    </row>
    <row r="561" spans="1:6" x14ac:dyDescent="0.45">
      <c r="A561" s="3"/>
      <c r="B561" s="3"/>
      <c r="C561" s="3"/>
      <c r="D561" s="3"/>
      <c r="E561" s="3"/>
      <c r="F561" s="3"/>
    </row>
    <row r="562" spans="1:6" x14ac:dyDescent="0.45">
      <c r="A562" s="3"/>
      <c r="B562" s="3"/>
      <c r="C562" s="3"/>
      <c r="D562" s="3"/>
      <c r="E562" s="3"/>
      <c r="F562" s="3"/>
    </row>
    <row r="563" spans="1:6" x14ac:dyDescent="0.45">
      <c r="A563" s="3"/>
      <c r="B563" s="3"/>
      <c r="C563" s="3"/>
      <c r="D563" s="3"/>
      <c r="E563" s="3"/>
      <c r="F563" s="3"/>
    </row>
    <row r="564" spans="1:6" x14ac:dyDescent="0.45">
      <c r="A564" s="3"/>
      <c r="B564" s="3"/>
      <c r="C564" s="3"/>
      <c r="D564" s="3"/>
      <c r="E564" s="3"/>
      <c r="F564" s="3"/>
    </row>
    <row r="565" spans="1:6" x14ac:dyDescent="0.45">
      <c r="A565" s="3"/>
      <c r="B565" s="3"/>
      <c r="C565" s="3"/>
      <c r="D565" s="3"/>
      <c r="E565" s="3"/>
      <c r="F565" s="3"/>
    </row>
    <row r="566" spans="1:6" x14ac:dyDescent="0.45">
      <c r="A566" s="3"/>
      <c r="B566" s="3"/>
      <c r="C566" s="3"/>
      <c r="D566" s="3"/>
      <c r="E566" s="3"/>
      <c r="F566" s="3"/>
    </row>
    <row r="567" spans="1:6" x14ac:dyDescent="0.45">
      <c r="A567" s="3"/>
      <c r="B567" s="3"/>
      <c r="C567" s="3"/>
      <c r="D567" s="3"/>
      <c r="E567" s="3"/>
      <c r="F567" s="3"/>
    </row>
    <row r="568" spans="1:6" x14ac:dyDescent="0.45">
      <c r="A568" s="3"/>
      <c r="B568" s="3"/>
      <c r="C568" s="3"/>
      <c r="D568" s="3"/>
      <c r="E568" s="3"/>
      <c r="F568" s="3"/>
    </row>
    <row r="569" spans="1:6" x14ac:dyDescent="0.45">
      <c r="A569" s="3"/>
      <c r="B569" s="3"/>
      <c r="C569" s="3"/>
      <c r="D569" s="3"/>
      <c r="E569" s="3"/>
      <c r="F569" s="3"/>
    </row>
    <row r="570" spans="1:6" x14ac:dyDescent="0.45">
      <c r="A570" s="3"/>
      <c r="B570" s="3"/>
      <c r="C570" s="3"/>
      <c r="D570" s="3"/>
      <c r="E570" s="3"/>
      <c r="F570" s="3"/>
    </row>
    <row r="571" spans="1:6" x14ac:dyDescent="0.45">
      <c r="A571" s="3"/>
      <c r="B571" s="3"/>
      <c r="C571" s="3"/>
      <c r="D571" s="3"/>
      <c r="E571" s="3"/>
      <c r="F571" s="3"/>
    </row>
    <row r="572" spans="1:6" x14ac:dyDescent="0.45">
      <c r="A572" s="3"/>
      <c r="B572" s="3"/>
      <c r="C572" s="3"/>
      <c r="D572" s="3"/>
      <c r="E572" s="3"/>
      <c r="F572" s="3"/>
    </row>
    <row r="573" spans="1:6" x14ac:dyDescent="0.45">
      <c r="A573" s="3"/>
      <c r="B573" s="3"/>
      <c r="C573" s="3"/>
      <c r="D573" s="3"/>
      <c r="E573" s="3"/>
      <c r="F573" s="3"/>
    </row>
    <row r="574" spans="1:6" x14ac:dyDescent="0.45">
      <c r="A574" s="3"/>
      <c r="B574" s="3"/>
      <c r="C574" s="3"/>
      <c r="D574" s="3"/>
      <c r="E574" s="3"/>
      <c r="F574" s="3"/>
    </row>
    <row r="575" spans="1:6" x14ac:dyDescent="0.45">
      <c r="A575" s="3"/>
      <c r="B575" s="3"/>
      <c r="C575" s="3"/>
      <c r="D575" s="3"/>
      <c r="E575" s="3"/>
      <c r="F575" s="3"/>
    </row>
    <row r="576" spans="1:6" x14ac:dyDescent="0.45">
      <c r="A576" s="3"/>
      <c r="B576" s="3"/>
      <c r="C576" s="3"/>
      <c r="D576" s="3"/>
      <c r="E576" s="3"/>
      <c r="F576" s="3"/>
    </row>
    <row r="577" spans="1:6" x14ac:dyDescent="0.45">
      <c r="A577" s="3"/>
      <c r="B577" s="3"/>
      <c r="C577" s="3"/>
      <c r="D577" s="3"/>
      <c r="E577" s="3"/>
      <c r="F577" s="3"/>
    </row>
    <row r="578" spans="1:6" x14ac:dyDescent="0.45">
      <c r="A578" s="3"/>
      <c r="B578" s="3"/>
      <c r="C578" s="3"/>
      <c r="D578" s="3"/>
      <c r="E578" s="3"/>
      <c r="F578" s="3"/>
    </row>
    <row r="579" spans="1:6" x14ac:dyDescent="0.45">
      <c r="A579" s="3"/>
      <c r="B579" s="3"/>
      <c r="C579" s="3"/>
      <c r="D579" s="3"/>
      <c r="E579" s="3"/>
      <c r="F579" s="3"/>
    </row>
    <row r="580" spans="1:6" x14ac:dyDescent="0.45">
      <c r="A580" s="3"/>
      <c r="B580" s="3"/>
      <c r="C580" s="3"/>
      <c r="D580" s="3"/>
      <c r="E580" s="3"/>
      <c r="F580" s="3"/>
    </row>
    <row r="581" spans="1:6" x14ac:dyDescent="0.45">
      <c r="A581" s="3"/>
      <c r="B581" s="3"/>
      <c r="C581" s="3"/>
      <c r="D581" s="3"/>
      <c r="E581" s="3"/>
      <c r="F581" s="3"/>
    </row>
    <row r="582" spans="1:6" x14ac:dyDescent="0.45">
      <c r="A582" s="3"/>
      <c r="B582" s="3"/>
      <c r="C582" s="3"/>
      <c r="D582" s="3"/>
      <c r="E582" s="3"/>
      <c r="F582" s="3"/>
    </row>
    <row r="583" spans="1:6" x14ac:dyDescent="0.45">
      <c r="A583" s="3"/>
      <c r="B583" s="3"/>
      <c r="C583" s="3"/>
      <c r="D583" s="3"/>
      <c r="E583" s="3"/>
      <c r="F583" s="3"/>
    </row>
    <row r="584" spans="1:6" x14ac:dyDescent="0.45">
      <c r="A584" s="3"/>
      <c r="B584" s="3"/>
      <c r="C584" s="3"/>
      <c r="D584" s="3"/>
      <c r="E584" s="3"/>
      <c r="F584" s="3"/>
    </row>
    <row r="585" spans="1:6" x14ac:dyDescent="0.45">
      <c r="A585" s="3"/>
      <c r="B585" s="3"/>
      <c r="C585" s="3"/>
      <c r="D585" s="3"/>
      <c r="E585" s="3"/>
      <c r="F585" s="3"/>
    </row>
    <row r="586" spans="1:6" x14ac:dyDescent="0.45">
      <c r="A586" s="3"/>
      <c r="B586" s="3"/>
      <c r="C586" s="3"/>
      <c r="D586" s="3"/>
      <c r="E586" s="3"/>
      <c r="F586" s="3"/>
    </row>
    <row r="587" spans="1:6" x14ac:dyDescent="0.45">
      <c r="A587" s="3"/>
      <c r="B587" s="3"/>
      <c r="C587" s="3"/>
      <c r="D587" s="3"/>
      <c r="E587" s="3"/>
      <c r="F587" s="3"/>
    </row>
    <row r="588" spans="1:6" x14ac:dyDescent="0.45">
      <c r="A588" s="3"/>
      <c r="B588" s="3"/>
      <c r="C588" s="3"/>
      <c r="D588" s="3"/>
      <c r="E588" s="3"/>
      <c r="F588" s="3"/>
    </row>
    <row r="589" spans="1:6" x14ac:dyDescent="0.45">
      <c r="A589" s="3"/>
      <c r="B589" s="3"/>
      <c r="C589" s="3"/>
      <c r="D589" s="3"/>
      <c r="E589" s="3"/>
      <c r="F589" s="3"/>
    </row>
    <row r="590" spans="1:6" x14ac:dyDescent="0.45">
      <c r="A590" s="3"/>
      <c r="B590" s="3"/>
      <c r="C590" s="3"/>
      <c r="D590" s="3"/>
      <c r="E590" s="3"/>
      <c r="F590" s="3"/>
    </row>
    <row r="591" spans="1:6" x14ac:dyDescent="0.45">
      <c r="A591" s="3"/>
      <c r="B591" s="3"/>
      <c r="C591" s="3"/>
      <c r="D591" s="3"/>
      <c r="E591" s="3"/>
      <c r="F591" s="3"/>
    </row>
    <row r="592" spans="1:6" x14ac:dyDescent="0.45">
      <c r="A592" s="3"/>
      <c r="B592" s="3"/>
      <c r="C592" s="3"/>
      <c r="D592" s="3"/>
      <c r="E592" s="3"/>
      <c r="F592" s="3"/>
    </row>
    <row r="593" spans="1:6" x14ac:dyDescent="0.45">
      <c r="A593" s="3"/>
      <c r="B593" s="3"/>
      <c r="C593" s="3"/>
      <c r="D593" s="3"/>
      <c r="E593" s="3"/>
      <c r="F593" s="3"/>
    </row>
    <row r="594" spans="1:6" x14ac:dyDescent="0.45">
      <c r="A594" s="3"/>
      <c r="B594" s="3"/>
      <c r="C594" s="3"/>
      <c r="D594" s="3"/>
      <c r="E594" s="3"/>
      <c r="F594" s="3"/>
    </row>
    <row r="595" spans="1:6" x14ac:dyDescent="0.45">
      <c r="A595" s="3"/>
      <c r="B595" s="3"/>
      <c r="C595" s="3"/>
      <c r="D595" s="3"/>
      <c r="E595" s="3"/>
      <c r="F595" s="3"/>
    </row>
    <row r="596" spans="1:6" x14ac:dyDescent="0.45">
      <c r="A596" s="3"/>
      <c r="B596" s="3"/>
      <c r="C596" s="3"/>
      <c r="D596" s="3"/>
      <c r="E596" s="3"/>
      <c r="F596" s="3"/>
    </row>
    <row r="597" spans="1:6" x14ac:dyDescent="0.45">
      <c r="A597" s="3"/>
      <c r="B597" s="3"/>
      <c r="C597" s="3"/>
      <c r="D597" s="3"/>
      <c r="E597" s="3"/>
      <c r="F597" s="3"/>
    </row>
    <row r="598" spans="1:6" x14ac:dyDescent="0.45">
      <c r="A598" s="3"/>
      <c r="B598" s="3"/>
      <c r="C598" s="3"/>
      <c r="D598" s="3"/>
      <c r="E598" s="3"/>
      <c r="F598" s="3"/>
    </row>
    <row r="599" spans="1:6" x14ac:dyDescent="0.45">
      <c r="A599" s="3"/>
      <c r="B599" s="3"/>
      <c r="C599" s="3"/>
      <c r="D599" s="3"/>
      <c r="E599" s="3"/>
      <c r="F599" s="3"/>
    </row>
    <row r="600" spans="1:6" x14ac:dyDescent="0.45">
      <c r="A600" s="3"/>
      <c r="B600" s="3"/>
      <c r="C600" s="3"/>
      <c r="D600" s="3"/>
      <c r="E600" s="3"/>
      <c r="F600" s="3"/>
    </row>
    <row r="601" spans="1:6" x14ac:dyDescent="0.45">
      <c r="A601" s="3"/>
      <c r="B601" s="3"/>
      <c r="C601" s="3"/>
      <c r="D601" s="3"/>
      <c r="E601" s="3"/>
      <c r="F601" s="3"/>
    </row>
    <row r="602" spans="1:6" x14ac:dyDescent="0.45">
      <c r="A602" s="3"/>
      <c r="B602" s="3"/>
      <c r="C602" s="3"/>
      <c r="D602" s="3"/>
      <c r="E602" s="3"/>
      <c r="F602" s="3"/>
    </row>
    <row r="603" spans="1:6" x14ac:dyDescent="0.45">
      <c r="A603" s="3"/>
      <c r="B603" s="3"/>
      <c r="C603" s="3"/>
      <c r="D603" s="3"/>
      <c r="E603" s="3"/>
      <c r="F603" s="3"/>
    </row>
    <row r="604" spans="1:6" x14ac:dyDescent="0.45">
      <c r="A604" s="3"/>
      <c r="B604" s="3"/>
      <c r="C604" s="3"/>
      <c r="D604" s="3"/>
      <c r="E604" s="3"/>
      <c r="F604" s="3"/>
    </row>
    <row r="605" spans="1:6" x14ac:dyDescent="0.45">
      <c r="A605" s="3"/>
      <c r="B605" s="3"/>
      <c r="C605" s="3"/>
      <c r="D605" s="3"/>
      <c r="E605" s="3"/>
      <c r="F605" s="3"/>
    </row>
    <row r="606" spans="1:6" x14ac:dyDescent="0.45">
      <c r="A606" s="3"/>
      <c r="B606" s="3"/>
      <c r="C606" s="3"/>
      <c r="D606" s="3"/>
      <c r="E606" s="3"/>
      <c r="F606" s="3"/>
    </row>
    <row r="607" spans="1:6" x14ac:dyDescent="0.45">
      <c r="A607" s="3"/>
      <c r="B607" s="3"/>
      <c r="C607" s="3"/>
      <c r="D607" s="3"/>
      <c r="E607" s="3"/>
      <c r="F607" s="3"/>
    </row>
    <row r="608" spans="1:6" x14ac:dyDescent="0.45">
      <c r="A608" s="3"/>
      <c r="B608" s="3"/>
      <c r="C608" s="3"/>
      <c r="D608" s="3"/>
      <c r="E608" s="3"/>
      <c r="F608" s="3"/>
    </row>
    <row r="609" spans="1:6" x14ac:dyDescent="0.45">
      <c r="A609" s="3"/>
      <c r="B609" s="3"/>
      <c r="C609" s="3"/>
      <c r="D609" s="3"/>
      <c r="E609" s="3"/>
      <c r="F609" s="3"/>
    </row>
    <row r="610" spans="1:6" x14ac:dyDescent="0.45">
      <c r="A610" s="3"/>
      <c r="B610" s="3"/>
      <c r="C610" s="3"/>
      <c r="D610" s="3"/>
      <c r="E610" s="3"/>
      <c r="F610" s="3"/>
    </row>
    <row r="611" spans="1:6" x14ac:dyDescent="0.45">
      <c r="A611" s="3"/>
      <c r="B611" s="3"/>
      <c r="C611" s="3"/>
      <c r="D611" s="3"/>
      <c r="E611" s="3"/>
      <c r="F611" s="3"/>
    </row>
    <row r="612" spans="1:6" x14ac:dyDescent="0.45">
      <c r="A612" s="3"/>
      <c r="B612" s="3"/>
      <c r="C612" s="3"/>
      <c r="D612" s="3"/>
      <c r="E612" s="3"/>
      <c r="F612" s="3"/>
    </row>
    <row r="613" spans="1:6" x14ac:dyDescent="0.45">
      <c r="A613" s="3"/>
      <c r="B613" s="3"/>
      <c r="C613" s="3"/>
      <c r="D613" s="3"/>
      <c r="E613" s="3"/>
      <c r="F613" s="3"/>
    </row>
    <row r="614" spans="1:6" x14ac:dyDescent="0.45">
      <c r="A614" s="3"/>
      <c r="B614" s="3"/>
      <c r="C614" s="3"/>
      <c r="D614" s="3"/>
      <c r="E614" s="3"/>
      <c r="F614" s="3"/>
    </row>
    <row r="615" spans="1:6" x14ac:dyDescent="0.45">
      <c r="A615" s="3"/>
      <c r="B615" s="3"/>
      <c r="C615" s="3"/>
      <c r="D615" s="3"/>
      <c r="E615" s="3"/>
      <c r="F615" s="3"/>
    </row>
    <row r="616" spans="1:6" x14ac:dyDescent="0.45">
      <c r="A616" s="3"/>
      <c r="B616" s="3"/>
      <c r="C616" s="3"/>
      <c r="D616" s="3"/>
      <c r="E616" s="3"/>
      <c r="F616" s="3"/>
    </row>
    <row r="617" spans="1:6" x14ac:dyDescent="0.45">
      <c r="A617" s="3"/>
      <c r="B617" s="3"/>
      <c r="C617" s="3"/>
      <c r="D617" s="3"/>
      <c r="E617" s="3"/>
      <c r="F617" s="3"/>
    </row>
    <row r="618" spans="1:6" x14ac:dyDescent="0.45">
      <c r="A618" s="3"/>
      <c r="B618" s="3"/>
      <c r="C618" s="3"/>
      <c r="D618" s="3"/>
      <c r="E618" s="3"/>
      <c r="F618" s="3"/>
    </row>
    <row r="619" spans="1:6" x14ac:dyDescent="0.45">
      <c r="A619" s="3"/>
      <c r="B619" s="3"/>
      <c r="C619" s="3"/>
      <c r="D619" s="3"/>
      <c r="E619" s="3"/>
      <c r="F619" s="3"/>
    </row>
    <row r="620" spans="1:6" x14ac:dyDescent="0.45">
      <c r="A620" s="3"/>
      <c r="B620" s="3"/>
      <c r="C620" s="3"/>
      <c r="D620" s="3"/>
      <c r="E620" s="3"/>
      <c r="F620" s="3"/>
    </row>
    <row r="621" spans="1:6" x14ac:dyDescent="0.45">
      <c r="A621" s="3"/>
      <c r="B621" s="3"/>
      <c r="C621" s="3"/>
      <c r="D621" s="3"/>
      <c r="E621" s="3"/>
      <c r="F621" s="3"/>
    </row>
    <row r="622" spans="1:6" x14ac:dyDescent="0.45">
      <c r="A622" s="3"/>
      <c r="B622" s="3"/>
      <c r="C622" s="3"/>
      <c r="D622" s="3"/>
      <c r="E622" s="3"/>
      <c r="F622" s="3"/>
    </row>
    <row r="623" spans="1:6" x14ac:dyDescent="0.45">
      <c r="A623" s="3"/>
      <c r="B623" s="3"/>
      <c r="C623" s="3"/>
      <c r="D623" s="3"/>
      <c r="E623" s="3"/>
      <c r="F623" s="3"/>
    </row>
    <row r="624" spans="1:6" x14ac:dyDescent="0.45">
      <c r="A624" s="3"/>
      <c r="B624" s="3"/>
      <c r="C624" s="3"/>
      <c r="D624" s="3"/>
      <c r="E624" s="3"/>
      <c r="F624" s="3"/>
    </row>
    <row r="625" spans="1:6" x14ac:dyDescent="0.45">
      <c r="A625" s="3"/>
      <c r="B625" s="3"/>
      <c r="C625" s="3"/>
      <c r="D625" s="3"/>
      <c r="E625" s="3"/>
      <c r="F625" s="3"/>
    </row>
    <row r="626" spans="1:6" x14ac:dyDescent="0.45">
      <c r="A626" s="3"/>
      <c r="B626" s="3"/>
      <c r="C626" s="3"/>
      <c r="D626" s="3"/>
      <c r="E626" s="3"/>
      <c r="F626" s="3"/>
    </row>
    <row r="627" spans="1:6" x14ac:dyDescent="0.45">
      <c r="A627" s="3"/>
      <c r="B627" s="3"/>
      <c r="C627" s="3"/>
      <c r="D627" s="3"/>
      <c r="E627" s="3"/>
      <c r="F627" s="3"/>
    </row>
    <row r="628" spans="1:6" x14ac:dyDescent="0.45">
      <c r="A628" s="3"/>
      <c r="B628" s="3"/>
      <c r="C628" s="3"/>
      <c r="D628" s="3"/>
      <c r="E628" s="3"/>
      <c r="F628" s="3"/>
    </row>
    <row r="629" spans="1:6" x14ac:dyDescent="0.45">
      <c r="A629" s="3"/>
      <c r="B629" s="3"/>
      <c r="C629" s="3"/>
      <c r="D629" s="3"/>
      <c r="E629" s="3"/>
      <c r="F629" s="3"/>
    </row>
    <row r="630" spans="1:6" x14ac:dyDescent="0.45">
      <c r="A630" s="3"/>
      <c r="B630" s="3"/>
      <c r="C630" s="3"/>
      <c r="D630" s="3"/>
      <c r="E630" s="3"/>
      <c r="F630" s="3"/>
    </row>
    <row r="631" spans="1:6" x14ac:dyDescent="0.45">
      <c r="A631" s="3"/>
      <c r="B631" s="3"/>
      <c r="C631" s="3"/>
      <c r="D631" s="3"/>
      <c r="E631" s="3"/>
      <c r="F631" s="3"/>
    </row>
    <row r="632" spans="1:6" x14ac:dyDescent="0.45">
      <c r="A632" s="3"/>
      <c r="B632" s="3"/>
      <c r="C632" s="3"/>
      <c r="D632" s="3"/>
      <c r="E632" s="3"/>
      <c r="F632" s="3"/>
    </row>
    <row r="633" spans="1:6" x14ac:dyDescent="0.45">
      <c r="A633" s="3"/>
      <c r="B633" s="3"/>
      <c r="C633" s="3"/>
      <c r="D633" s="3"/>
      <c r="E633" s="3"/>
      <c r="F633" s="3"/>
    </row>
    <row r="634" spans="1:6" x14ac:dyDescent="0.45">
      <c r="A634" s="3"/>
      <c r="B634" s="3"/>
      <c r="C634" s="3"/>
      <c r="D634" s="3"/>
      <c r="E634" s="3"/>
      <c r="F634" s="3"/>
    </row>
    <row r="635" spans="1:6" x14ac:dyDescent="0.45">
      <c r="A635" s="3"/>
      <c r="B635" s="3"/>
      <c r="C635" s="3"/>
      <c r="D635" s="3"/>
      <c r="E635" s="3"/>
      <c r="F635" s="3"/>
    </row>
    <row r="636" spans="1:6" x14ac:dyDescent="0.45">
      <c r="A636" s="3"/>
      <c r="B636" s="3"/>
      <c r="C636" s="3"/>
      <c r="D636" s="3"/>
      <c r="E636" s="3"/>
      <c r="F636" s="3"/>
    </row>
    <row r="637" spans="1:6" x14ac:dyDescent="0.45">
      <c r="A637" s="3"/>
      <c r="B637" s="3"/>
      <c r="C637" s="3"/>
      <c r="D637" s="3"/>
      <c r="E637" s="3"/>
      <c r="F637" s="3"/>
    </row>
    <row r="638" spans="1:6" x14ac:dyDescent="0.45">
      <c r="A638" s="3"/>
      <c r="B638" s="3"/>
      <c r="C638" s="3"/>
      <c r="D638" s="3"/>
      <c r="E638" s="3"/>
      <c r="F638" s="3"/>
    </row>
    <row r="639" spans="1:6" x14ac:dyDescent="0.45">
      <c r="A639" s="3"/>
      <c r="B639" s="3"/>
      <c r="C639" s="3"/>
      <c r="D639" s="3"/>
      <c r="E639" s="3"/>
      <c r="F639" s="3"/>
    </row>
    <row r="640" spans="1:6" x14ac:dyDescent="0.45">
      <c r="A640" s="3"/>
      <c r="B640" s="3"/>
      <c r="C640" s="3"/>
      <c r="D640" s="3"/>
      <c r="E640" s="3"/>
      <c r="F640" s="3"/>
    </row>
    <row r="641" spans="1:6" x14ac:dyDescent="0.45">
      <c r="A641" s="3"/>
      <c r="B641" s="3"/>
      <c r="C641" s="3"/>
      <c r="D641" s="3"/>
      <c r="E641" s="3"/>
      <c r="F641" s="3"/>
    </row>
    <row r="642" spans="1:6" x14ac:dyDescent="0.45">
      <c r="A642" s="3"/>
      <c r="B642" s="3"/>
      <c r="C642" s="3"/>
      <c r="D642" s="3"/>
      <c r="E642" s="3"/>
      <c r="F642" s="3"/>
    </row>
    <row r="643" spans="1:6" x14ac:dyDescent="0.45">
      <c r="A643" s="3"/>
      <c r="B643" s="3"/>
      <c r="C643" s="3"/>
      <c r="D643" s="3"/>
      <c r="E643" s="3"/>
      <c r="F643" s="3"/>
    </row>
    <row r="644" spans="1:6" x14ac:dyDescent="0.45">
      <c r="A644" s="3"/>
      <c r="B644" s="3"/>
      <c r="C644" s="3"/>
      <c r="D644" s="3"/>
      <c r="E644" s="3"/>
      <c r="F644" s="3"/>
    </row>
    <row r="645" spans="1:6" x14ac:dyDescent="0.45">
      <c r="A645" s="3"/>
      <c r="B645" s="3"/>
      <c r="C645" s="3"/>
      <c r="D645" s="3"/>
      <c r="E645" s="3"/>
      <c r="F645" s="3"/>
    </row>
    <row r="646" spans="1:6" x14ac:dyDescent="0.45">
      <c r="A646" s="3"/>
      <c r="B646" s="3"/>
      <c r="C646" s="3"/>
      <c r="D646" s="3"/>
      <c r="E646" s="3"/>
      <c r="F646" s="3"/>
    </row>
    <row r="647" spans="1:6" x14ac:dyDescent="0.45">
      <c r="A647" s="3"/>
      <c r="B647" s="3"/>
      <c r="C647" s="3"/>
      <c r="D647" s="3"/>
      <c r="E647" s="3"/>
      <c r="F647" s="3"/>
    </row>
    <row r="648" spans="1:6" x14ac:dyDescent="0.45">
      <c r="A648" s="3"/>
      <c r="B648" s="3"/>
      <c r="C648" s="3"/>
      <c r="D648" s="3"/>
      <c r="E648" s="3"/>
      <c r="F648" s="3"/>
    </row>
    <row r="649" spans="1:6" x14ac:dyDescent="0.45">
      <c r="A649" s="3"/>
      <c r="B649" s="3"/>
      <c r="C649" s="3"/>
      <c r="D649" s="3"/>
      <c r="E649" s="3"/>
      <c r="F649" s="3"/>
    </row>
    <row r="650" spans="1:6" x14ac:dyDescent="0.45">
      <c r="A650" s="3"/>
      <c r="B650" s="3"/>
      <c r="C650" s="3"/>
      <c r="D650" s="3"/>
      <c r="E650" s="3"/>
      <c r="F650" s="3"/>
    </row>
    <row r="651" spans="1:6" x14ac:dyDescent="0.45">
      <c r="A651" s="3"/>
      <c r="B651" s="3"/>
      <c r="C651" s="3"/>
      <c r="D651" s="3"/>
      <c r="E651" s="3"/>
      <c r="F651" s="3"/>
    </row>
    <row r="652" spans="1:6" x14ac:dyDescent="0.45">
      <c r="A652" s="3"/>
      <c r="B652" s="3"/>
      <c r="C652" s="3"/>
      <c r="D652" s="3"/>
      <c r="E652" s="3"/>
      <c r="F652" s="3"/>
    </row>
    <row r="653" spans="1:6" x14ac:dyDescent="0.45">
      <c r="A653" s="3"/>
      <c r="B653" s="3"/>
      <c r="C653" s="3"/>
      <c r="D653" s="3"/>
      <c r="E653" s="3"/>
      <c r="F653" s="3"/>
    </row>
    <row r="654" spans="1:6" x14ac:dyDescent="0.45">
      <c r="A654" s="3"/>
      <c r="B654" s="3"/>
      <c r="C654" s="3"/>
      <c r="D654" s="3"/>
      <c r="E654" s="3"/>
      <c r="F654" s="3"/>
    </row>
    <row r="655" spans="1:6" x14ac:dyDescent="0.45">
      <c r="A655" s="3"/>
      <c r="B655" s="3"/>
      <c r="C655" s="3"/>
      <c r="D655" s="3"/>
      <c r="E655" s="3"/>
      <c r="F655" s="3"/>
    </row>
    <row r="656" spans="1:6" x14ac:dyDescent="0.45">
      <c r="A656" s="3"/>
      <c r="B656" s="3"/>
      <c r="C656" s="3"/>
      <c r="D656" s="3"/>
      <c r="E656" s="3"/>
      <c r="F656" s="3"/>
    </row>
    <row r="657" spans="1:6" x14ac:dyDescent="0.45">
      <c r="A657" s="3"/>
      <c r="B657" s="3"/>
      <c r="C657" s="3"/>
      <c r="D657" s="3"/>
      <c r="E657" s="3"/>
      <c r="F657" s="3"/>
    </row>
    <row r="658" spans="1:6" x14ac:dyDescent="0.45">
      <c r="A658" s="3"/>
      <c r="B658" s="3"/>
      <c r="C658" s="3"/>
      <c r="D658" s="3"/>
      <c r="E658" s="3"/>
      <c r="F658" s="3"/>
    </row>
    <row r="659" spans="1:6" x14ac:dyDescent="0.45">
      <c r="A659" s="3"/>
      <c r="B659" s="3"/>
      <c r="C659" s="3"/>
      <c r="D659" s="3"/>
      <c r="E659" s="3"/>
      <c r="F659" s="3"/>
    </row>
    <row r="660" spans="1:6" x14ac:dyDescent="0.45">
      <c r="A660" s="3"/>
      <c r="B660" s="3"/>
      <c r="C660" s="3"/>
      <c r="D660" s="3"/>
      <c r="E660" s="3"/>
      <c r="F660" s="3"/>
    </row>
    <row r="661" spans="1:6" x14ac:dyDescent="0.45">
      <c r="A661" s="3"/>
      <c r="B661" s="3"/>
      <c r="C661" s="3"/>
      <c r="D661" s="3"/>
      <c r="E661" s="3"/>
      <c r="F661" s="3"/>
    </row>
    <row r="662" spans="1:6" x14ac:dyDescent="0.45">
      <c r="A662" s="3"/>
      <c r="B662" s="3"/>
      <c r="C662" s="3"/>
      <c r="D662" s="3"/>
      <c r="E662" s="3"/>
      <c r="F662" s="3"/>
    </row>
    <row r="663" spans="1:6" x14ac:dyDescent="0.45">
      <c r="A663" s="3"/>
      <c r="B663" s="3"/>
      <c r="C663" s="3"/>
      <c r="D663" s="3"/>
      <c r="E663" s="3"/>
      <c r="F663" s="3"/>
    </row>
    <row r="664" spans="1:6" x14ac:dyDescent="0.45">
      <c r="A664" s="3"/>
      <c r="B664" s="3"/>
      <c r="C664" s="3"/>
      <c r="D664" s="3"/>
      <c r="E664" s="3"/>
      <c r="F664" s="3"/>
    </row>
    <row r="665" spans="1:6" x14ac:dyDescent="0.45">
      <c r="A665" s="3"/>
      <c r="B665" s="3"/>
      <c r="C665" s="3"/>
      <c r="D665" s="3"/>
      <c r="E665" s="3"/>
      <c r="F665" s="3"/>
    </row>
    <row r="666" spans="1:6" x14ac:dyDescent="0.45">
      <c r="A666" s="3"/>
      <c r="B666" s="3"/>
      <c r="C666" s="3"/>
      <c r="D666" s="3"/>
      <c r="E666" s="3"/>
      <c r="F666" s="3"/>
    </row>
    <row r="667" spans="1:6" x14ac:dyDescent="0.45">
      <c r="A667" s="3"/>
      <c r="B667" s="3"/>
      <c r="C667" s="3"/>
      <c r="D667" s="3"/>
      <c r="E667" s="3"/>
      <c r="F667" s="3"/>
    </row>
    <row r="668" spans="1:6" x14ac:dyDescent="0.45">
      <c r="A668" s="3"/>
      <c r="B668" s="3"/>
      <c r="C668" s="3"/>
      <c r="D668" s="3"/>
      <c r="E668" s="3"/>
      <c r="F668" s="3"/>
    </row>
    <row r="669" spans="1:6" x14ac:dyDescent="0.45">
      <c r="A669" s="3"/>
      <c r="B669" s="3"/>
      <c r="C669" s="3"/>
      <c r="D669" s="3"/>
      <c r="E669" s="3"/>
      <c r="F669" s="3"/>
    </row>
    <row r="670" spans="1:6" x14ac:dyDescent="0.45">
      <c r="A670" s="3"/>
      <c r="B670" s="3"/>
      <c r="C670" s="3"/>
      <c r="D670" s="3"/>
      <c r="E670" s="3"/>
      <c r="F670" s="3"/>
    </row>
    <row r="671" spans="1:6" x14ac:dyDescent="0.45">
      <c r="A671" s="3"/>
      <c r="B671" s="3"/>
      <c r="C671" s="3"/>
      <c r="D671" s="3"/>
      <c r="E671" s="3"/>
      <c r="F671" s="3"/>
    </row>
    <row r="672" spans="1:6" x14ac:dyDescent="0.45">
      <c r="A672" s="3"/>
      <c r="B672" s="3"/>
      <c r="C672" s="3"/>
      <c r="D672" s="3"/>
      <c r="E672" s="3"/>
      <c r="F672" s="3"/>
    </row>
    <row r="673" spans="1:6" x14ac:dyDescent="0.45">
      <c r="A673" s="3"/>
      <c r="B673" s="3"/>
      <c r="C673" s="3"/>
      <c r="D673" s="3"/>
      <c r="E673" s="3"/>
      <c r="F673" s="3"/>
    </row>
    <row r="674" spans="1:6" x14ac:dyDescent="0.45">
      <c r="A674" s="3"/>
      <c r="B674" s="3"/>
      <c r="C674" s="3"/>
      <c r="D674" s="3"/>
      <c r="E674" s="3"/>
      <c r="F674" s="3"/>
    </row>
    <row r="675" spans="1:6" x14ac:dyDescent="0.45">
      <c r="A675" s="3"/>
      <c r="B675" s="3"/>
      <c r="C675" s="3"/>
      <c r="D675" s="3"/>
      <c r="E675" s="3"/>
      <c r="F675" s="3"/>
    </row>
    <row r="676" spans="1:6" x14ac:dyDescent="0.45">
      <c r="A676" s="3"/>
      <c r="B676" s="3"/>
      <c r="C676" s="3"/>
      <c r="D676" s="3"/>
      <c r="E676" s="3"/>
      <c r="F676" s="3"/>
    </row>
    <row r="677" spans="1:6" x14ac:dyDescent="0.45">
      <c r="A677" s="3"/>
      <c r="B677" s="3"/>
      <c r="C677" s="3"/>
      <c r="D677" s="3"/>
      <c r="E677" s="3"/>
      <c r="F677" s="3"/>
    </row>
    <row r="678" spans="1:6" x14ac:dyDescent="0.45">
      <c r="A678" s="3"/>
      <c r="B678" s="3"/>
      <c r="C678" s="3"/>
      <c r="D678" s="3"/>
      <c r="E678" s="3"/>
      <c r="F678" s="3"/>
    </row>
    <row r="679" spans="1:6" x14ac:dyDescent="0.45">
      <c r="A679" s="3"/>
      <c r="B679" s="3"/>
      <c r="C679" s="3"/>
      <c r="D679" s="3"/>
      <c r="E679" s="3"/>
      <c r="F679" s="3"/>
    </row>
    <row r="680" spans="1:6" x14ac:dyDescent="0.45">
      <c r="A680" s="3"/>
      <c r="B680" s="3"/>
      <c r="C680" s="3"/>
      <c r="D680" s="3"/>
      <c r="E680" s="3"/>
      <c r="F680" s="3"/>
    </row>
    <row r="681" spans="1:6" x14ac:dyDescent="0.45">
      <c r="A681" s="3"/>
      <c r="B681" s="3"/>
      <c r="C681" s="3"/>
      <c r="D681" s="3"/>
      <c r="E681" s="3"/>
      <c r="F681" s="3"/>
    </row>
    <row r="682" spans="1:6" x14ac:dyDescent="0.45">
      <c r="A682" s="3"/>
      <c r="B682" s="3"/>
      <c r="C682" s="3"/>
      <c r="D682" s="3"/>
      <c r="E682" s="3"/>
      <c r="F682" s="3"/>
    </row>
    <row r="683" spans="1:6" x14ac:dyDescent="0.45">
      <c r="A683" s="3"/>
      <c r="B683" s="3"/>
      <c r="C683" s="3"/>
      <c r="D683" s="3"/>
      <c r="E683" s="3"/>
      <c r="F683" s="3"/>
    </row>
    <row r="684" spans="1:6" x14ac:dyDescent="0.45">
      <c r="A684" s="3"/>
      <c r="B684" s="3"/>
      <c r="C684" s="3"/>
      <c r="D684" s="3"/>
      <c r="E684" s="3"/>
      <c r="F684" s="3"/>
    </row>
    <row r="685" spans="1:6" x14ac:dyDescent="0.45">
      <c r="A685" s="3"/>
      <c r="B685" s="3"/>
      <c r="C685" s="3"/>
      <c r="D685" s="3"/>
      <c r="E685" s="3"/>
      <c r="F685" s="3"/>
    </row>
    <row r="686" spans="1:6" x14ac:dyDescent="0.45">
      <c r="A686" s="3"/>
      <c r="B686" s="3"/>
      <c r="C686" s="3"/>
      <c r="D686" s="3"/>
      <c r="E686" s="3"/>
      <c r="F686" s="3"/>
    </row>
    <row r="687" spans="1:6" x14ac:dyDescent="0.45">
      <c r="A687" s="3"/>
      <c r="B687" s="3"/>
      <c r="C687" s="3"/>
      <c r="D687" s="3"/>
      <c r="E687" s="3"/>
      <c r="F687" s="3"/>
    </row>
    <row r="688" spans="1:6" x14ac:dyDescent="0.45">
      <c r="A688" s="3"/>
      <c r="B688" s="3"/>
      <c r="C688" s="3"/>
      <c r="D688" s="3"/>
      <c r="E688" s="3"/>
      <c r="F688" s="3"/>
    </row>
    <row r="689" spans="1:6" x14ac:dyDescent="0.45">
      <c r="A689" s="3"/>
      <c r="B689" s="3"/>
      <c r="C689" s="3"/>
      <c r="D689" s="3"/>
      <c r="E689" s="3"/>
      <c r="F689" s="3"/>
    </row>
    <row r="690" spans="1:6" x14ac:dyDescent="0.45">
      <c r="A690" s="3"/>
      <c r="B690" s="3"/>
      <c r="C690" s="3"/>
      <c r="D690" s="3"/>
      <c r="E690" s="3"/>
      <c r="F690" s="3"/>
    </row>
    <row r="691" spans="1:6" x14ac:dyDescent="0.45">
      <c r="A691" s="3"/>
      <c r="B691" s="3"/>
      <c r="C691" s="3"/>
      <c r="D691" s="3"/>
      <c r="E691" s="3"/>
      <c r="F691" s="3"/>
    </row>
    <row r="692" spans="1:6" x14ac:dyDescent="0.45">
      <c r="A692" s="3"/>
      <c r="B692" s="3"/>
      <c r="C692" s="3"/>
      <c r="D692" s="3"/>
      <c r="E692" s="3"/>
      <c r="F692" s="3"/>
    </row>
    <row r="693" spans="1:6" x14ac:dyDescent="0.45">
      <c r="A693" s="3"/>
      <c r="B693" s="3"/>
      <c r="C693" s="3"/>
      <c r="D693" s="3"/>
      <c r="E693" s="3"/>
      <c r="F693" s="3"/>
    </row>
    <row r="694" spans="1:6" x14ac:dyDescent="0.45">
      <c r="A694" s="3"/>
      <c r="B694" s="3"/>
      <c r="C694" s="3"/>
      <c r="D694" s="3"/>
      <c r="E694" s="3"/>
      <c r="F694" s="3"/>
    </row>
    <row r="695" spans="1:6" x14ac:dyDescent="0.45">
      <c r="A695" s="3"/>
      <c r="B695" s="3"/>
      <c r="C695" s="3"/>
      <c r="D695" s="3"/>
      <c r="E695" s="3"/>
      <c r="F695" s="3"/>
    </row>
    <row r="696" spans="1:6" x14ac:dyDescent="0.45">
      <c r="A696" s="3"/>
      <c r="B696" s="3"/>
      <c r="C696" s="3"/>
      <c r="D696" s="3"/>
      <c r="E696" s="3"/>
      <c r="F696" s="3"/>
    </row>
    <row r="697" spans="1:6" x14ac:dyDescent="0.45">
      <c r="A697" s="3"/>
      <c r="B697" s="3"/>
      <c r="C697" s="3"/>
      <c r="D697" s="3"/>
      <c r="E697" s="3"/>
      <c r="F697" s="3"/>
    </row>
    <row r="698" spans="1:6" x14ac:dyDescent="0.45">
      <c r="A698" s="3"/>
      <c r="B698" s="3"/>
      <c r="C698" s="3"/>
      <c r="D698" s="3"/>
      <c r="E698" s="3"/>
      <c r="F698" s="3"/>
    </row>
    <row r="699" spans="1:6" x14ac:dyDescent="0.45">
      <c r="A699" s="3"/>
      <c r="B699" s="3"/>
      <c r="C699" s="3"/>
      <c r="D699" s="3"/>
      <c r="E699" s="3"/>
      <c r="F699" s="3"/>
    </row>
    <row r="700" spans="1:6" x14ac:dyDescent="0.45">
      <c r="A700" s="3"/>
      <c r="B700" s="3"/>
      <c r="C700" s="3"/>
      <c r="D700" s="3"/>
      <c r="E700" s="3"/>
      <c r="F700" s="3"/>
    </row>
    <row r="701" spans="1:6" x14ac:dyDescent="0.45">
      <c r="A701" s="3"/>
      <c r="B701" s="3"/>
      <c r="C701" s="3"/>
      <c r="D701" s="3"/>
      <c r="E701" s="3"/>
      <c r="F701" s="3"/>
    </row>
    <row r="702" spans="1:6" x14ac:dyDescent="0.45">
      <c r="A702" s="3"/>
      <c r="B702" s="3"/>
      <c r="C702" s="3"/>
      <c r="D702" s="3"/>
      <c r="E702" s="3"/>
      <c r="F702" s="3"/>
    </row>
    <row r="703" spans="1:6" x14ac:dyDescent="0.45">
      <c r="A703" s="3"/>
      <c r="B703" s="3"/>
      <c r="C703" s="3"/>
      <c r="D703" s="3"/>
      <c r="E703" s="3"/>
      <c r="F703" s="3"/>
    </row>
    <row r="704" spans="1:6" x14ac:dyDescent="0.45">
      <c r="A704" s="3"/>
      <c r="B704" s="3"/>
      <c r="C704" s="3"/>
      <c r="D704" s="3"/>
      <c r="E704" s="3"/>
      <c r="F704" s="3"/>
    </row>
    <row r="705" spans="1:6" x14ac:dyDescent="0.45">
      <c r="A705" s="3"/>
      <c r="B705" s="3"/>
      <c r="C705" s="3"/>
      <c r="D705" s="3"/>
      <c r="E705" s="3"/>
      <c r="F705" s="3"/>
    </row>
    <row r="706" spans="1:6" x14ac:dyDescent="0.45">
      <c r="A706" s="3"/>
      <c r="B706" s="3"/>
      <c r="C706" s="3"/>
      <c r="D706" s="3"/>
      <c r="E706" s="3"/>
      <c r="F706" s="3"/>
    </row>
    <row r="707" spans="1:6" x14ac:dyDescent="0.45">
      <c r="A707" s="3"/>
      <c r="B707" s="3"/>
      <c r="C707" s="3"/>
      <c r="D707" s="3"/>
      <c r="E707" s="3"/>
      <c r="F707" s="3"/>
    </row>
    <row r="708" spans="1:6" x14ac:dyDescent="0.45">
      <c r="A708" s="3"/>
      <c r="B708" s="3"/>
      <c r="C708" s="3"/>
      <c r="D708" s="3"/>
      <c r="E708" s="3"/>
      <c r="F708" s="3"/>
    </row>
    <row r="709" spans="1:6" x14ac:dyDescent="0.45">
      <c r="A709" s="3"/>
      <c r="B709" s="3"/>
      <c r="C709" s="3"/>
      <c r="D709" s="3"/>
      <c r="E709" s="3"/>
      <c r="F709" s="3"/>
    </row>
    <row r="710" spans="1:6" x14ac:dyDescent="0.45">
      <c r="A710" s="3"/>
      <c r="B710" s="3"/>
      <c r="C710" s="3"/>
      <c r="D710" s="3"/>
      <c r="E710" s="3"/>
      <c r="F710" s="3"/>
    </row>
    <row r="711" spans="1:6" x14ac:dyDescent="0.45">
      <c r="A711" s="3"/>
      <c r="B711" s="3"/>
      <c r="C711" s="3"/>
      <c r="D711" s="3"/>
      <c r="E711" s="3"/>
      <c r="F711" s="3"/>
    </row>
    <row r="712" spans="1:6" x14ac:dyDescent="0.45">
      <c r="A712" s="3"/>
      <c r="B712" s="3"/>
      <c r="C712" s="3"/>
      <c r="D712" s="3"/>
      <c r="E712" s="3"/>
      <c r="F712" s="3"/>
    </row>
    <row r="713" spans="1:6" x14ac:dyDescent="0.45">
      <c r="A713" s="3"/>
      <c r="B713" s="3"/>
      <c r="C713" s="3"/>
      <c r="D713" s="3"/>
      <c r="E713" s="3"/>
      <c r="F713" s="3"/>
    </row>
    <row r="714" spans="1:6" x14ac:dyDescent="0.45">
      <c r="A714" s="3"/>
      <c r="B714" s="3"/>
      <c r="C714" s="3"/>
      <c r="D714" s="3"/>
      <c r="E714" s="3"/>
      <c r="F714" s="3"/>
    </row>
    <row r="715" spans="1:6" x14ac:dyDescent="0.45">
      <c r="A715" s="3"/>
      <c r="B715" s="3"/>
      <c r="C715" s="3"/>
      <c r="D715" s="3"/>
      <c r="E715" s="3"/>
      <c r="F715" s="3"/>
    </row>
    <row r="716" spans="1:6" x14ac:dyDescent="0.45">
      <c r="A716" s="3"/>
      <c r="B716" s="3"/>
      <c r="C716" s="3"/>
      <c r="D716" s="3"/>
      <c r="E716" s="3"/>
      <c r="F716" s="3"/>
    </row>
    <row r="717" spans="1:6" x14ac:dyDescent="0.45">
      <c r="A717" s="3"/>
      <c r="B717" s="3"/>
      <c r="C717" s="3"/>
      <c r="D717" s="3"/>
      <c r="E717" s="3"/>
      <c r="F717" s="3"/>
    </row>
    <row r="718" spans="1:6" x14ac:dyDescent="0.45">
      <c r="A718" s="3"/>
      <c r="B718" s="3"/>
      <c r="C718" s="3"/>
      <c r="D718" s="3"/>
      <c r="E718" s="3"/>
      <c r="F718" s="3"/>
    </row>
    <row r="719" spans="1:6" x14ac:dyDescent="0.45">
      <c r="A719" s="3"/>
      <c r="B719" s="3"/>
      <c r="C719" s="3"/>
      <c r="D719" s="3"/>
      <c r="E719" s="3"/>
      <c r="F719" s="3"/>
    </row>
    <row r="720" spans="1:6" x14ac:dyDescent="0.45">
      <c r="A720" s="3"/>
      <c r="B720" s="3"/>
      <c r="C720" s="3"/>
      <c r="D720" s="3"/>
      <c r="E720" s="3"/>
      <c r="F720" s="3"/>
    </row>
    <row r="721" spans="1:6" x14ac:dyDescent="0.45">
      <c r="A721" s="3"/>
      <c r="B721" s="3"/>
      <c r="C721" s="3"/>
      <c r="D721" s="3"/>
      <c r="E721" s="3"/>
      <c r="F721" s="3"/>
    </row>
    <row r="722" spans="1:6" x14ac:dyDescent="0.45">
      <c r="A722" s="3"/>
      <c r="B722" s="3"/>
      <c r="C722" s="3"/>
      <c r="D722" s="3"/>
      <c r="E722" s="3"/>
      <c r="F722" s="3"/>
    </row>
    <row r="723" spans="1:6" x14ac:dyDescent="0.45">
      <c r="A723" s="3"/>
      <c r="B723" s="3"/>
      <c r="C723" s="3"/>
      <c r="D723" s="3"/>
      <c r="E723" s="3"/>
      <c r="F723" s="3"/>
    </row>
    <row r="724" spans="1:6" x14ac:dyDescent="0.45">
      <c r="A724" s="3"/>
      <c r="B724" s="3"/>
      <c r="C724" s="3"/>
      <c r="D724" s="3"/>
      <c r="E724" s="3"/>
      <c r="F724" s="3"/>
    </row>
    <row r="725" spans="1:6" x14ac:dyDescent="0.45">
      <c r="A725" s="3"/>
      <c r="B725" s="3"/>
      <c r="C725" s="3"/>
      <c r="D725" s="3"/>
      <c r="E725" s="3"/>
      <c r="F725" s="3"/>
    </row>
    <row r="726" spans="1:6" x14ac:dyDescent="0.45">
      <c r="A726" s="3"/>
      <c r="B726" s="3"/>
      <c r="C726" s="3"/>
      <c r="D726" s="3"/>
      <c r="E726" s="3"/>
      <c r="F726" s="3"/>
    </row>
    <row r="727" spans="1:6" x14ac:dyDescent="0.45">
      <c r="A727" s="3"/>
      <c r="B727" s="3"/>
      <c r="C727" s="3"/>
      <c r="D727" s="3"/>
      <c r="E727" s="3"/>
      <c r="F727" s="3"/>
    </row>
    <row r="728" spans="1:6" x14ac:dyDescent="0.45">
      <c r="A728" s="3"/>
      <c r="B728" s="3"/>
      <c r="C728" s="3"/>
      <c r="D728" s="3"/>
      <c r="E728" s="3"/>
      <c r="F728" s="3"/>
    </row>
    <row r="729" spans="1:6" x14ac:dyDescent="0.45">
      <c r="A729" s="3"/>
      <c r="B729" s="3"/>
      <c r="C729" s="3"/>
      <c r="D729" s="3"/>
      <c r="E729" s="3"/>
      <c r="F729" s="3"/>
    </row>
    <row r="730" spans="1:6" x14ac:dyDescent="0.45">
      <c r="A730" s="3"/>
      <c r="B730" s="3"/>
      <c r="C730" s="3"/>
      <c r="D730" s="3"/>
      <c r="E730" s="3"/>
      <c r="F730" s="3"/>
    </row>
    <row r="731" spans="1:6" x14ac:dyDescent="0.45">
      <c r="A731" s="3"/>
      <c r="B731" s="3"/>
      <c r="C731" s="3"/>
      <c r="D731" s="3"/>
      <c r="E731" s="3"/>
      <c r="F731" s="3"/>
    </row>
    <row r="732" spans="1:6" x14ac:dyDescent="0.45">
      <c r="A732" s="3"/>
      <c r="B732" s="3"/>
      <c r="C732" s="3"/>
      <c r="D732" s="3"/>
      <c r="E732" s="3"/>
      <c r="F732" s="3"/>
    </row>
    <row r="733" spans="1:6" x14ac:dyDescent="0.45">
      <c r="A733" s="3"/>
      <c r="B733" s="3"/>
      <c r="C733" s="3"/>
      <c r="D733" s="3"/>
      <c r="E733" s="3"/>
      <c r="F733" s="3"/>
    </row>
    <row r="734" spans="1:6" x14ac:dyDescent="0.45">
      <c r="A734" s="3"/>
      <c r="B734" s="3"/>
      <c r="C734" s="3"/>
      <c r="D734" s="3"/>
      <c r="E734" s="3"/>
      <c r="F734" s="3"/>
    </row>
    <row r="735" spans="1:6" x14ac:dyDescent="0.45">
      <c r="A735" s="3"/>
      <c r="B735" s="3"/>
      <c r="C735" s="3"/>
      <c r="D735" s="3"/>
      <c r="E735" s="3"/>
      <c r="F735" s="3"/>
    </row>
    <row r="736" spans="1:6" x14ac:dyDescent="0.45">
      <c r="A736" s="3"/>
      <c r="B736" s="3"/>
      <c r="C736" s="3"/>
      <c r="D736" s="3"/>
      <c r="E736" s="3"/>
      <c r="F736" s="3"/>
    </row>
    <row r="737" spans="1:6" x14ac:dyDescent="0.45">
      <c r="A737" s="3"/>
      <c r="B737" s="3"/>
      <c r="C737" s="3"/>
      <c r="D737" s="3"/>
      <c r="E737" s="3"/>
      <c r="F737" s="3"/>
    </row>
    <row r="738" spans="1:6" x14ac:dyDescent="0.45">
      <c r="A738" s="3"/>
      <c r="B738" s="3"/>
      <c r="C738" s="3"/>
      <c r="D738" s="3"/>
      <c r="E738" s="3"/>
      <c r="F738" s="3"/>
    </row>
    <row r="739" spans="1:6" x14ac:dyDescent="0.45">
      <c r="A739" s="3"/>
      <c r="B739" s="3"/>
      <c r="C739" s="3"/>
      <c r="D739" s="3"/>
      <c r="E739" s="3"/>
      <c r="F739" s="3"/>
    </row>
    <row r="740" spans="1:6" x14ac:dyDescent="0.45">
      <c r="A740" s="3"/>
      <c r="B740" s="3"/>
      <c r="C740" s="3"/>
      <c r="D740" s="3"/>
      <c r="E740" s="3"/>
      <c r="F740" s="3"/>
    </row>
    <row r="741" spans="1:6" x14ac:dyDescent="0.45">
      <c r="A741" s="3"/>
      <c r="B741" s="3"/>
      <c r="C741" s="3"/>
      <c r="D741" s="3"/>
      <c r="E741" s="3"/>
      <c r="F741" s="3"/>
    </row>
    <row r="742" spans="1:6" x14ac:dyDescent="0.45">
      <c r="A742" s="3"/>
      <c r="B742" s="3"/>
      <c r="C742" s="3"/>
      <c r="D742" s="3"/>
      <c r="E742" s="3"/>
      <c r="F742" s="3"/>
    </row>
    <row r="743" spans="1:6" x14ac:dyDescent="0.45">
      <c r="A743" s="3"/>
      <c r="B743" s="3"/>
      <c r="C743" s="3"/>
      <c r="D743" s="3"/>
      <c r="E743" s="3"/>
      <c r="F743" s="3"/>
    </row>
    <row r="744" spans="1:6" x14ac:dyDescent="0.45">
      <c r="A744" s="3"/>
      <c r="B744" s="3"/>
      <c r="C744" s="3"/>
      <c r="D744" s="3"/>
      <c r="E744" s="3"/>
      <c r="F744" s="3"/>
    </row>
    <row r="745" spans="1:6" x14ac:dyDescent="0.45">
      <c r="A745" s="3"/>
      <c r="B745" s="3"/>
      <c r="C745" s="3"/>
      <c r="D745" s="3"/>
      <c r="E745" s="3"/>
      <c r="F745" s="3"/>
    </row>
    <row r="746" spans="1:6" x14ac:dyDescent="0.45">
      <c r="A746" s="3"/>
      <c r="B746" s="3"/>
      <c r="C746" s="3"/>
      <c r="D746" s="3"/>
      <c r="E746" s="3"/>
      <c r="F746" s="3"/>
    </row>
    <row r="747" spans="1:6" x14ac:dyDescent="0.45">
      <c r="A747" s="3"/>
      <c r="B747" s="3"/>
      <c r="C747" s="3"/>
      <c r="D747" s="3"/>
      <c r="E747" s="3"/>
      <c r="F747" s="3"/>
    </row>
    <row r="748" spans="1:6" x14ac:dyDescent="0.45">
      <c r="A748" s="3"/>
      <c r="B748" s="3"/>
      <c r="C748" s="3"/>
      <c r="D748" s="3"/>
      <c r="E748" s="3"/>
      <c r="F748" s="3"/>
    </row>
    <row r="749" spans="1:6" x14ac:dyDescent="0.45">
      <c r="A749" s="3"/>
      <c r="B749" s="3"/>
      <c r="C749" s="3"/>
      <c r="D749" s="3"/>
      <c r="E749" s="3"/>
      <c r="F749" s="3"/>
    </row>
    <row r="750" spans="1:6" x14ac:dyDescent="0.45">
      <c r="A750" s="3"/>
      <c r="B750" s="3"/>
      <c r="C750" s="3"/>
      <c r="D750" s="3"/>
      <c r="E750" s="3"/>
      <c r="F750" s="3"/>
    </row>
    <row r="751" spans="1:6" x14ac:dyDescent="0.45">
      <c r="A751" s="3"/>
      <c r="B751" s="3"/>
      <c r="C751" s="3"/>
      <c r="D751" s="3"/>
      <c r="E751" s="3"/>
      <c r="F751" s="3"/>
    </row>
    <row r="752" spans="1:6" x14ac:dyDescent="0.45">
      <c r="A752" s="3"/>
      <c r="B752" s="3"/>
      <c r="C752" s="3"/>
      <c r="D752" s="3"/>
      <c r="E752" s="3"/>
      <c r="F752" s="3"/>
    </row>
    <row r="753" spans="1:6" x14ac:dyDescent="0.45">
      <c r="A753" s="3"/>
      <c r="B753" s="3"/>
      <c r="C753" s="3"/>
      <c r="D753" s="3"/>
      <c r="E753" s="3"/>
      <c r="F753" s="3"/>
    </row>
    <row r="754" spans="1:6" x14ac:dyDescent="0.45">
      <c r="A754" s="3"/>
      <c r="B754" s="3"/>
      <c r="C754" s="3"/>
      <c r="D754" s="3"/>
      <c r="E754" s="3"/>
      <c r="F754" s="3"/>
    </row>
    <row r="755" spans="1:6" x14ac:dyDescent="0.45">
      <c r="A755" s="3"/>
      <c r="B755" s="3"/>
      <c r="C755" s="3"/>
      <c r="D755" s="3"/>
      <c r="E755" s="3"/>
      <c r="F755" s="3"/>
    </row>
    <row r="756" spans="1:6" x14ac:dyDescent="0.45">
      <c r="A756" s="3"/>
      <c r="B756" s="3"/>
      <c r="C756" s="3"/>
      <c r="D756" s="3"/>
      <c r="E756" s="3"/>
      <c r="F756" s="3"/>
    </row>
    <row r="757" spans="1:6" x14ac:dyDescent="0.45">
      <c r="A757" s="3"/>
      <c r="B757" s="3"/>
      <c r="C757" s="3"/>
      <c r="D757" s="3"/>
      <c r="E757" s="3"/>
      <c r="F757" s="3"/>
    </row>
    <row r="758" spans="1:6" x14ac:dyDescent="0.45">
      <c r="A758" s="3"/>
      <c r="B758" s="3"/>
      <c r="C758" s="3"/>
      <c r="D758" s="3"/>
      <c r="E758" s="3"/>
      <c r="F758" s="3"/>
    </row>
    <row r="759" spans="1:6" x14ac:dyDescent="0.45">
      <c r="A759" s="3"/>
      <c r="B759" s="3"/>
      <c r="C759" s="3"/>
      <c r="D759" s="3"/>
      <c r="E759" s="3"/>
      <c r="F759" s="3"/>
    </row>
    <row r="760" spans="1:6" x14ac:dyDescent="0.45">
      <c r="A760" s="3"/>
      <c r="B760" s="3"/>
      <c r="C760" s="3"/>
      <c r="D760" s="3"/>
      <c r="E760" s="3"/>
      <c r="F760" s="3"/>
    </row>
    <row r="761" spans="1:6" x14ac:dyDescent="0.45">
      <c r="A761" s="3"/>
      <c r="B761" s="3"/>
      <c r="C761" s="3"/>
      <c r="D761" s="3"/>
      <c r="E761" s="3"/>
      <c r="F761" s="3"/>
    </row>
    <row r="762" spans="1:6" x14ac:dyDescent="0.45">
      <c r="A762" s="3"/>
      <c r="B762" s="3"/>
      <c r="C762" s="3"/>
      <c r="D762" s="3"/>
      <c r="E762" s="3"/>
      <c r="F762" s="3"/>
    </row>
    <row r="763" spans="1:6" x14ac:dyDescent="0.45">
      <c r="A763" s="3"/>
      <c r="B763" s="3"/>
      <c r="C763" s="3"/>
      <c r="D763" s="3"/>
      <c r="E763" s="3"/>
      <c r="F763" s="3"/>
    </row>
    <row r="764" spans="1:6" x14ac:dyDescent="0.45">
      <c r="A764" s="3"/>
      <c r="B764" s="3"/>
      <c r="C764" s="3"/>
      <c r="D764" s="3"/>
      <c r="E764" s="3"/>
      <c r="F764" s="3"/>
    </row>
    <row r="765" spans="1:6" x14ac:dyDescent="0.45">
      <c r="A765" s="3"/>
      <c r="B765" s="3"/>
      <c r="C765" s="3"/>
      <c r="D765" s="3"/>
      <c r="E765" s="3"/>
      <c r="F765" s="3"/>
    </row>
    <row r="766" spans="1:6" x14ac:dyDescent="0.45">
      <c r="A766" s="3"/>
      <c r="B766" s="3"/>
      <c r="C766" s="3"/>
      <c r="D766" s="3"/>
      <c r="E766" s="3"/>
      <c r="F766" s="3"/>
    </row>
    <row r="767" spans="1:6" x14ac:dyDescent="0.45">
      <c r="A767" s="3"/>
      <c r="B767" s="3"/>
      <c r="C767" s="3"/>
      <c r="D767" s="3"/>
      <c r="E767" s="3"/>
      <c r="F767" s="3"/>
    </row>
    <row r="768" spans="1:6" x14ac:dyDescent="0.45">
      <c r="A768" s="3"/>
      <c r="B768" s="3"/>
      <c r="C768" s="3"/>
      <c r="D768" s="3"/>
      <c r="E768" s="3"/>
      <c r="F768" s="3"/>
    </row>
    <row r="769" spans="1:6" x14ac:dyDescent="0.45">
      <c r="A769" s="3"/>
      <c r="B769" s="3"/>
      <c r="C769" s="3"/>
      <c r="D769" s="3"/>
      <c r="E769" s="3"/>
      <c r="F769" s="3"/>
    </row>
    <row r="770" spans="1:6" x14ac:dyDescent="0.45">
      <c r="A770" s="3"/>
      <c r="B770" s="3"/>
      <c r="C770" s="3"/>
      <c r="D770" s="3"/>
      <c r="E770" s="3"/>
      <c r="F770" s="3"/>
    </row>
    <row r="771" spans="1:6" x14ac:dyDescent="0.45">
      <c r="A771" s="3"/>
      <c r="B771" s="3"/>
      <c r="C771" s="3"/>
      <c r="D771" s="3"/>
      <c r="E771" s="3"/>
      <c r="F771" s="3"/>
    </row>
    <row r="772" spans="1:6" x14ac:dyDescent="0.45">
      <c r="A772" s="3"/>
      <c r="B772" s="3"/>
      <c r="C772" s="3"/>
      <c r="D772" s="3"/>
      <c r="E772" s="3"/>
      <c r="F772" s="3"/>
    </row>
    <row r="773" spans="1:6" x14ac:dyDescent="0.45">
      <c r="A773" s="3"/>
      <c r="B773" s="3"/>
      <c r="C773" s="3"/>
      <c r="D773" s="3"/>
      <c r="E773" s="3"/>
      <c r="F773" s="3"/>
    </row>
    <row r="774" spans="1:6" x14ac:dyDescent="0.45">
      <c r="A774" s="3"/>
      <c r="B774" s="3"/>
      <c r="C774" s="3"/>
      <c r="D774" s="3"/>
      <c r="E774" s="3"/>
      <c r="F774" s="3"/>
    </row>
    <row r="775" spans="1:6" x14ac:dyDescent="0.45">
      <c r="A775" s="3"/>
      <c r="B775" s="3"/>
      <c r="C775" s="3"/>
      <c r="D775" s="3"/>
      <c r="E775" s="3"/>
      <c r="F775" s="3"/>
    </row>
    <row r="776" spans="1:6" x14ac:dyDescent="0.45">
      <c r="A776" s="3"/>
      <c r="B776" s="3"/>
      <c r="C776" s="3"/>
      <c r="D776" s="3"/>
      <c r="E776" s="3"/>
      <c r="F776" s="3"/>
    </row>
    <row r="777" spans="1:6" x14ac:dyDescent="0.45">
      <c r="A777" s="3"/>
      <c r="B777" s="3"/>
      <c r="C777" s="3"/>
      <c r="D777" s="3"/>
      <c r="E777" s="3"/>
      <c r="F777" s="3"/>
    </row>
    <row r="778" spans="1:6" x14ac:dyDescent="0.45">
      <c r="A778" s="3"/>
      <c r="B778" s="3"/>
      <c r="C778" s="3"/>
      <c r="D778" s="3"/>
      <c r="E778" s="3"/>
      <c r="F778" s="3"/>
    </row>
    <row r="779" spans="1:6" x14ac:dyDescent="0.45">
      <c r="A779" s="3"/>
      <c r="B779" s="3"/>
      <c r="C779" s="3"/>
      <c r="D779" s="3"/>
      <c r="E779" s="3"/>
      <c r="F779" s="3"/>
    </row>
    <row r="780" spans="1:6" x14ac:dyDescent="0.45">
      <c r="A780" s="3"/>
      <c r="B780" s="3"/>
      <c r="C780" s="3"/>
      <c r="D780" s="3"/>
      <c r="E780" s="3"/>
      <c r="F780" s="3"/>
    </row>
    <row r="781" spans="1:6" x14ac:dyDescent="0.45">
      <c r="A781" s="3"/>
      <c r="B781" s="3"/>
      <c r="C781" s="3"/>
      <c r="D781" s="3"/>
      <c r="E781" s="3"/>
      <c r="F781" s="3"/>
    </row>
    <row r="782" spans="1:6" x14ac:dyDescent="0.45">
      <c r="A782" s="3"/>
      <c r="B782" s="3"/>
      <c r="C782" s="3"/>
      <c r="D782" s="3"/>
      <c r="E782" s="3"/>
      <c r="F782" s="3"/>
    </row>
    <row r="783" spans="1:6" x14ac:dyDescent="0.45">
      <c r="A783" s="3"/>
      <c r="B783" s="3"/>
      <c r="C783" s="3"/>
      <c r="D783" s="3"/>
      <c r="E783" s="3"/>
      <c r="F783" s="3"/>
    </row>
    <row r="784" spans="1:6" x14ac:dyDescent="0.45">
      <c r="A784" s="3"/>
      <c r="B784" s="3"/>
      <c r="C784" s="3"/>
      <c r="D784" s="3"/>
      <c r="E784" s="3"/>
      <c r="F784" s="3"/>
    </row>
    <row r="785" spans="1:6" x14ac:dyDescent="0.45">
      <c r="A785" s="3"/>
      <c r="B785" s="3"/>
      <c r="C785" s="3"/>
      <c r="D785" s="3"/>
      <c r="E785" s="3"/>
      <c r="F785" s="3"/>
    </row>
    <row r="786" spans="1:6" x14ac:dyDescent="0.45">
      <c r="A786" s="3"/>
      <c r="B786" s="3"/>
      <c r="C786" s="3"/>
      <c r="D786" s="3"/>
      <c r="E786" s="3"/>
      <c r="F786" s="3"/>
    </row>
    <row r="787" spans="1:6" x14ac:dyDescent="0.45">
      <c r="A787" s="3"/>
      <c r="B787" s="3"/>
      <c r="C787" s="3"/>
      <c r="D787" s="3"/>
      <c r="E787" s="3"/>
      <c r="F787" s="3"/>
    </row>
    <row r="788" spans="1:6" x14ac:dyDescent="0.45">
      <c r="A788" s="3"/>
      <c r="B788" s="3"/>
      <c r="C788" s="3"/>
      <c r="D788" s="3"/>
      <c r="E788" s="3"/>
      <c r="F788" s="3"/>
    </row>
    <row r="789" spans="1:6" x14ac:dyDescent="0.45">
      <c r="A789" s="3"/>
      <c r="B789" s="3"/>
      <c r="C789" s="3"/>
      <c r="D789" s="3"/>
      <c r="E789" s="3"/>
      <c r="F789" s="3"/>
    </row>
    <row r="790" spans="1:6" x14ac:dyDescent="0.45">
      <c r="A790" s="3"/>
      <c r="B790" s="3"/>
      <c r="C790" s="3"/>
      <c r="D790" s="3"/>
      <c r="E790" s="3"/>
      <c r="F790" s="3"/>
    </row>
    <row r="791" spans="1:6" x14ac:dyDescent="0.45">
      <c r="A791" s="3"/>
      <c r="B791" s="3"/>
      <c r="C791" s="3"/>
      <c r="D791" s="3"/>
      <c r="E791" s="3"/>
      <c r="F791" s="3"/>
    </row>
    <row r="792" spans="1:6" x14ac:dyDescent="0.45">
      <c r="A792" s="3"/>
      <c r="B792" s="3"/>
      <c r="C792" s="3"/>
      <c r="D792" s="3"/>
      <c r="E792" s="3"/>
      <c r="F792" s="3"/>
    </row>
    <row r="793" spans="1:6" x14ac:dyDescent="0.45">
      <c r="A793" s="3"/>
      <c r="B793" s="3"/>
      <c r="C793" s="3"/>
      <c r="D793" s="3"/>
      <c r="E793" s="3"/>
      <c r="F793" s="3"/>
    </row>
    <row r="794" spans="1:6" x14ac:dyDescent="0.45">
      <c r="A794" s="3"/>
      <c r="B794" s="3"/>
      <c r="C794" s="3"/>
      <c r="D794" s="3"/>
      <c r="E794" s="3"/>
      <c r="F794" s="3"/>
    </row>
    <row r="795" spans="1:6" x14ac:dyDescent="0.45">
      <c r="A795" s="3"/>
      <c r="B795" s="3"/>
      <c r="C795" s="3"/>
      <c r="D795" s="3"/>
      <c r="E795" s="3"/>
      <c r="F795" s="3"/>
    </row>
    <row r="796" spans="1:6" x14ac:dyDescent="0.45">
      <c r="A796" s="3"/>
      <c r="B796" s="3"/>
      <c r="C796" s="3"/>
      <c r="D796" s="3"/>
      <c r="E796" s="3"/>
      <c r="F796" s="3"/>
    </row>
    <row r="797" spans="1:6" x14ac:dyDescent="0.45">
      <c r="A797" s="3"/>
      <c r="B797" s="3"/>
      <c r="C797" s="3"/>
      <c r="D797" s="3"/>
      <c r="E797" s="3"/>
      <c r="F797" s="3"/>
    </row>
    <row r="798" spans="1:6" x14ac:dyDescent="0.45">
      <c r="A798" s="3"/>
      <c r="B798" s="3"/>
      <c r="C798" s="3"/>
      <c r="D798" s="3"/>
      <c r="E798" s="3"/>
      <c r="F798" s="3"/>
    </row>
    <row r="799" spans="1:6" x14ac:dyDescent="0.45">
      <c r="A799" s="3"/>
      <c r="B799" s="3"/>
      <c r="C799" s="3"/>
      <c r="D799" s="3"/>
      <c r="E799" s="3"/>
      <c r="F799" s="3"/>
    </row>
    <row r="800" spans="1:6" x14ac:dyDescent="0.45">
      <c r="A800" s="3"/>
      <c r="B800" s="3"/>
      <c r="C800" s="3"/>
      <c r="D800" s="3"/>
      <c r="E800" s="3"/>
      <c r="F800" s="3"/>
    </row>
    <row r="801" spans="1:6" x14ac:dyDescent="0.45">
      <c r="A801" s="3"/>
      <c r="B801" s="3"/>
      <c r="C801" s="3"/>
      <c r="D801" s="3"/>
      <c r="E801" s="3"/>
      <c r="F801" s="3"/>
    </row>
    <row r="802" spans="1:6" x14ac:dyDescent="0.45">
      <c r="A802" s="3"/>
      <c r="B802" s="3"/>
      <c r="C802" s="3"/>
      <c r="D802" s="3"/>
      <c r="E802" s="3"/>
      <c r="F802" s="3"/>
    </row>
    <row r="803" spans="1:6" x14ac:dyDescent="0.45">
      <c r="A803" s="3"/>
      <c r="B803" s="3"/>
      <c r="C803" s="3"/>
      <c r="D803" s="3"/>
      <c r="E803" s="3"/>
      <c r="F803" s="3"/>
    </row>
    <row r="804" spans="1:6" x14ac:dyDescent="0.45">
      <c r="A804" s="3"/>
      <c r="B804" s="3"/>
      <c r="C804" s="3"/>
      <c r="D804" s="3"/>
      <c r="E804" s="3"/>
      <c r="F804" s="3"/>
    </row>
    <row r="805" spans="1:6" x14ac:dyDescent="0.45">
      <c r="A805" s="3"/>
      <c r="B805" s="3"/>
      <c r="C805" s="3"/>
      <c r="D805" s="3"/>
      <c r="E805" s="3"/>
      <c r="F805" s="3"/>
    </row>
    <row r="806" spans="1:6" x14ac:dyDescent="0.45">
      <c r="A806" s="3"/>
      <c r="B806" s="3"/>
      <c r="C806" s="3"/>
      <c r="D806" s="3"/>
      <c r="E806" s="3"/>
      <c r="F806" s="3"/>
    </row>
    <row r="807" spans="1:6" x14ac:dyDescent="0.45">
      <c r="A807" s="3"/>
      <c r="B807" s="3"/>
      <c r="C807" s="3"/>
      <c r="D807" s="3"/>
      <c r="E807" s="3"/>
      <c r="F807" s="3"/>
    </row>
    <row r="808" spans="1:6" x14ac:dyDescent="0.45">
      <c r="A808" s="3"/>
      <c r="B808" s="3"/>
      <c r="C808" s="3"/>
      <c r="D808" s="3"/>
      <c r="E808" s="3"/>
      <c r="F808" s="3"/>
    </row>
    <row r="809" spans="1:6" x14ac:dyDescent="0.45">
      <c r="A809" s="3"/>
      <c r="B809" s="3"/>
      <c r="C809" s="3"/>
      <c r="D809" s="3"/>
      <c r="E809" s="3"/>
      <c r="F809" s="3"/>
    </row>
    <row r="810" spans="1:6" x14ac:dyDescent="0.45">
      <c r="A810" s="3"/>
      <c r="B810" s="3"/>
      <c r="C810" s="3"/>
      <c r="D810" s="3"/>
      <c r="E810" s="3"/>
      <c r="F810" s="3"/>
    </row>
    <row r="811" spans="1:6" x14ac:dyDescent="0.45">
      <c r="A811" s="3"/>
      <c r="B811" s="3"/>
      <c r="C811" s="3"/>
      <c r="D811" s="3"/>
      <c r="E811" s="3"/>
      <c r="F811" s="3"/>
    </row>
    <row r="812" spans="1:6" x14ac:dyDescent="0.45">
      <c r="A812" s="3"/>
      <c r="B812" s="3"/>
      <c r="C812" s="3"/>
      <c r="D812" s="3"/>
      <c r="E812" s="3"/>
      <c r="F812" s="3"/>
    </row>
    <row r="813" spans="1:6" x14ac:dyDescent="0.45">
      <c r="A813" s="3"/>
      <c r="B813" s="3"/>
      <c r="C813" s="3"/>
      <c r="D813" s="3"/>
      <c r="E813" s="3"/>
      <c r="F813" s="3"/>
    </row>
    <row r="814" spans="1:6" x14ac:dyDescent="0.45">
      <c r="A814" s="3"/>
      <c r="B814" s="3"/>
      <c r="C814" s="3"/>
      <c r="D814" s="3"/>
      <c r="E814" s="3"/>
      <c r="F814" s="3"/>
    </row>
    <row r="815" spans="1:6" x14ac:dyDescent="0.45">
      <c r="A815" s="3"/>
      <c r="B815" s="3"/>
      <c r="C815" s="3"/>
      <c r="D815" s="3"/>
      <c r="E815" s="3"/>
      <c r="F815" s="3"/>
    </row>
    <row r="816" spans="1:6" x14ac:dyDescent="0.45">
      <c r="A816" s="3"/>
      <c r="B816" s="3"/>
      <c r="C816" s="3"/>
      <c r="D816" s="3"/>
      <c r="E816" s="3"/>
      <c r="F816" s="3"/>
    </row>
    <row r="817" spans="1:6" x14ac:dyDescent="0.45">
      <c r="A817" s="3"/>
      <c r="B817" s="3"/>
      <c r="C817" s="3"/>
      <c r="D817" s="3"/>
      <c r="E817" s="3"/>
      <c r="F817" s="3"/>
    </row>
    <row r="818" spans="1:6" x14ac:dyDescent="0.45">
      <c r="A818" s="3"/>
      <c r="B818" s="3"/>
      <c r="C818" s="3"/>
      <c r="D818" s="3"/>
      <c r="E818" s="3"/>
      <c r="F818" s="3"/>
    </row>
    <row r="819" spans="1:6" x14ac:dyDescent="0.45">
      <c r="A819" s="3"/>
      <c r="B819" s="3"/>
      <c r="C819" s="3"/>
      <c r="D819" s="3"/>
      <c r="E819" s="3"/>
      <c r="F819" s="3"/>
    </row>
    <row r="820" spans="1:6" x14ac:dyDescent="0.45">
      <c r="A820" s="3"/>
      <c r="B820" s="3"/>
      <c r="C820" s="3"/>
      <c r="D820" s="3"/>
      <c r="E820" s="3"/>
      <c r="F820" s="3"/>
    </row>
    <row r="821" spans="1:6" x14ac:dyDescent="0.45">
      <c r="A821" s="3"/>
      <c r="B821" s="3"/>
      <c r="C821" s="3"/>
      <c r="D821" s="3"/>
      <c r="E821" s="3"/>
      <c r="F821" s="3"/>
    </row>
    <row r="822" spans="1:6" x14ac:dyDescent="0.45">
      <c r="A822" s="3"/>
      <c r="B822" s="3"/>
      <c r="C822" s="3"/>
      <c r="D822" s="3"/>
      <c r="E822" s="3"/>
      <c r="F822" s="3"/>
    </row>
    <row r="823" spans="1:6" x14ac:dyDescent="0.45">
      <c r="A823" s="3"/>
      <c r="B823" s="3"/>
      <c r="C823" s="3"/>
      <c r="D823" s="3"/>
      <c r="E823" s="3"/>
      <c r="F823" s="3"/>
    </row>
    <row r="824" spans="1:6" x14ac:dyDescent="0.45">
      <c r="A824" s="3"/>
      <c r="B824" s="3"/>
      <c r="C824" s="3"/>
      <c r="D824" s="3"/>
      <c r="E824" s="3"/>
      <c r="F824" s="3"/>
    </row>
    <row r="825" spans="1:6" x14ac:dyDescent="0.45">
      <c r="A825" s="3"/>
      <c r="B825" s="3"/>
      <c r="C825" s="3"/>
      <c r="D825" s="3"/>
      <c r="E825" s="3"/>
      <c r="F825" s="3"/>
    </row>
    <row r="826" spans="1:6" x14ac:dyDescent="0.45">
      <c r="A826" s="3"/>
      <c r="B826" s="3"/>
      <c r="C826" s="3"/>
      <c r="D826" s="3"/>
      <c r="E826" s="3"/>
      <c r="F826" s="3"/>
    </row>
    <row r="827" spans="1:6" x14ac:dyDescent="0.45">
      <c r="A827" s="3"/>
      <c r="B827" s="3"/>
      <c r="C827" s="3"/>
      <c r="D827" s="3"/>
      <c r="E827" s="3"/>
      <c r="F827" s="3"/>
    </row>
    <row r="828" spans="1:6" x14ac:dyDescent="0.45">
      <c r="A828" s="3"/>
      <c r="B828" s="3"/>
      <c r="C828" s="3"/>
      <c r="D828" s="3"/>
      <c r="E828" s="3"/>
      <c r="F828" s="3"/>
    </row>
    <row r="829" spans="1:6" x14ac:dyDescent="0.45">
      <c r="A829" s="3"/>
      <c r="B829" s="3"/>
      <c r="C829" s="3"/>
      <c r="D829" s="3"/>
      <c r="E829" s="3"/>
      <c r="F829" s="3"/>
    </row>
    <row r="830" spans="1:6" x14ac:dyDescent="0.45">
      <c r="A830" s="3"/>
      <c r="B830" s="3"/>
      <c r="C830" s="3"/>
      <c r="D830" s="3"/>
      <c r="E830" s="3"/>
      <c r="F830" s="3"/>
    </row>
    <row r="831" spans="1:6" x14ac:dyDescent="0.45">
      <c r="A831" s="3"/>
      <c r="B831" s="3"/>
      <c r="C831" s="3"/>
      <c r="D831" s="3"/>
      <c r="E831" s="3"/>
      <c r="F831" s="3"/>
    </row>
    <row r="832" spans="1:6" x14ac:dyDescent="0.45">
      <c r="A832" s="3"/>
      <c r="B832" s="3"/>
      <c r="C832" s="3"/>
      <c r="D832" s="3"/>
      <c r="E832" s="3"/>
      <c r="F832" s="3"/>
    </row>
    <row r="833" spans="1:6" x14ac:dyDescent="0.45">
      <c r="A833" s="3"/>
      <c r="B833" s="3"/>
      <c r="C833" s="3"/>
      <c r="D833" s="3"/>
      <c r="E833" s="3"/>
      <c r="F833" s="3"/>
    </row>
    <row r="834" spans="1:6" x14ac:dyDescent="0.45">
      <c r="A834" s="3"/>
      <c r="B834" s="3"/>
      <c r="C834" s="3"/>
      <c r="D834" s="3"/>
      <c r="E834" s="3"/>
      <c r="F834" s="3"/>
    </row>
    <row r="835" spans="1:6" x14ac:dyDescent="0.45">
      <c r="A835" s="3"/>
      <c r="B835" s="3"/>
      <c r="C835" s="3"/>
      <c r="D835" s="3"/>
      <c r="E835" s="3"/>
      <c r="F835" s="3"/>
    </row>
    <row r="836" spans="1:6" x14ac:dyDescent="0.45">
      <c r="A836" s="3"/>
      <c r="B836" s="3"/>
      <c r="C836" s="3"/>
      <c r="D836" s="3"/>
      <c r="E836" s="3"/>
      <c r="F836" s="3"/>
    </row>
    <row r="837" spans="1:6" x14ac:dyDescent="0.45">
      <c r="A837" s="3"/>
      <c r="B837" s="3"/>
      <c r="C837" s="3"/>
      <c r="D837" s="3"/>
      <c r="E837" s="3"/>
      <c r="F837" s="3"/>
    </row>
    <row r="838" spans="1:6" x14ac:dyDescent="0.45">
      <c r="A838" s="3"/>
      <c r="B838" s="3"/>
      <c r="C838" s="3"/>
      <c r="D838" s="3"/>
      <c r="E838" s="3"/>
      <c r="F838" s="3"/>
    </row>
    <row r="839" spans="1:6" x14ac:dyDescent="0.45">
      <c r="A839" s="3"/>
      <c r="B839" s="3"/>
      <c r="C839" s="3"/>
      <c r="D839" s="3"/>
      <c r="E839" s="3"/>
      <c r="F839" s="3"/>
    </row>
    <row r="840" spans="1:6" x14ac:dyDescent="0.45">
      <c r="A840" s="3"/>
      <c r="B840" s="3"/>
      <c r="C840" s="3"/>
      <c r="D840" s="3"/>
      <c r="E840" s="3"/>
      <c r="F840" s="3"/>
    </row>
    <row r="841" spans="1:6" x14ac:dyDescent="0.45">
      <c r="A841" s="3"/>
      <c r="B841" s="3"/>
      <c r="C841" s="3"/>
      <c r="D841" s="3"/>
      <c r="E841" s="3"/>
      <c r="F841" s="3"/>
    </row>
    <row r="842" spans="1:6" x14ac:dyDescent="0.45">
      <c r="A842" s="3"/>
      <c r="B842" s="3"/>
      <c r="C842" s="3"/>
      <c r="D842" s="3"/>
      <c r="E842" s="3"/>
      <c r="F842" s="3"/>
    </row>
    <row r="843" spans="1:6" x14ac:dyDescent="0.45">
      <c r="A843" s="3"/>
      <c r="B843" s="3"/>
      <c r="C843" s="3"/>
      <c r="D843" s="3"/>
      <c r="E843" s="3"/>
      <c r="F843" s="3"/>
    </row>
    <row r="844" spans="1:6" x14ac:dyDescent="0.45">
      <c r="A844" s="3"/>
      <c r="B844" s="3"/>
      <c r="C844" s="3"/>
      <c r="D844" s="3"/>
      <c r="E844" s="3"/>
      <c r="F844" s="3"/>
    </row>
    <row r="845" spans="1:6" x14ac:dyDescent="0.45">
      <c r="A845" s="3"/>
      <c r="B845" s="3"/>
      <c r="C845" s="3"/>
      <c r="D845" s="3"/>
      <c r="E845" s="3"/>
      <c r="F845" s="3"/>
    </row>
    <row r="846" spans="1:6" x14ac:dyDescent="0.45">
      <c r="A846" s="3"/>
      <c r="B846" s="3"/>
      <c r="C846" s="3"/>
      <c r="D846" s="3"/>
      <c r="E846" s="3"/>
      <c r="F846" s="3"/>
    </row>
    <row r="847" spans="1:6" x14ac:dyDescent="0.45">
      <c r="A847" s="3"/>
      <c r="B847" s="3"/>
      <c r="C847" s="3"/>
      <c r="D847" s="3"/>
      <c r="E847" s="3"/>
      <c r="F847" s="3"/>
    </row>
    <row r="848" spans="1:6" x14ac:dyDescent="0.45">
      <c r="A848" s="3"/>
      <c r="B848" s="3"/>
      <c r="C848" s="3"/>
      <c r="D848" s="3"/>
      <c r="E848" s="3"/>
      <c r="F848" s="3"/>
    </row>
    <row r="849" spans="1:6" x14ac:dyDescent="0.45">
      <c r="A849" s="3"/>
      <c r="B849" s="3"/>
      <c r="C849" s="3"/>
      <c r="D849" s="3"/>
      <c r="E849" s="3"/>
      <c r="F849" s="3"/>
    </row>
    <row r="850" spans="1:6" x14ac:dyDescent="0.45">
      <c r="A850" s="3"/>
      <c r="B850" s="3"/>
      <c r="C850" s="3"/>
      <c r="D850" s="3"/>
      <c r="E850" s="3"/>
      <c r="F850" s="3"/>
    </row>
    <row r="851" spans="1:6" x14ac:dyDescent="0.45">
      <c r="A851" s="3"/>
      <c r="B851" s="3"/>
      <c r="C851" s="3"/>
      <c r="D851" s="3"/>
      <c r="E851" s="3"/>
      <c r="F851" s="3"/>
    </row>
    <row r="852" spans="1:6" x14ac:dyDescent="0.45">
      <c r="A852" s="3"/>
      <c r="B852" s="3"/>
      <c r="C852" s="3"/>
      <c r="D852" s="3"/>
      <c r="E852" s="3"/>
      <c r="F852" s="3"/>
    </row>
    <row r="853" spans="1:6" x14ac:dyDescent="0.45">
      <c r="A853" s="3"/>
      <c r="B853" s="3"/>
      <c r="C853" s="3"/>
      <c r="D853" s="3"/>
      <c r="E853" s="3"/>
      <c r="F853" s="3"/>
    </row>
    <row r="854" spans="1:6" x14ac:dyDescent="0.45">
      <c r="A854" s="3"/>
      <c r="B854" s="3"/>
      <c r="C854" s="3"/>
      <c r="D854" s="3"/>
      <c r="E854" s="3"/>
      <c r="F854" s="3"/>
    </row>
    <row r="855" spans="1:6" x14ac:dyDescent="0.45">
      <c r="A855" s="3"/>
      <c r="B855" s="3"/>
      <c r="C855" s="3"/>
      <c r="D855" s="3"/>
      <c r="E855" s="3"/>
      <c r="F855" s="3"/>
    </row>
    <row r="856" spans="1:6" x14ac:dyDescent="0.45">
      <c r="A856" s="3"/>
      <c r="B856" s="3"/>
      <c r="C856" s="3"/>
      <c r="D856" s="3"/>
      <c r="E856" s="3"/>
      <c r="F856" s="3"/>
    </row>
    <row r="857" spans="1:6" x14ac:dyDescent="0.45">
      <c r="A857" s="3"/>
      <c r="B857" s="3"/>
      <c r="C857" s="3"/>
      <c r="D857" s="3"/>
      <c r="E857" s="3"/>
      <c r="F857" s="3"/>
    </row>
    <row r="858" spans="1:6" x14ac:dyDescent="0.45">
      <c r="A858" s="3"/>
      <c r="B858" s="3"/>
      <c r="C858" s="3"/>
      <c r="D858" s="3"/>
      <c r="E858" s="3"/>
      <c r="F858" s="3"/>
    </row>
    <row r="859" spans="1:6" x14ac:dyDescent="0.45">
      <c r="A859" s="3"/>
      <c r="B859" s="3"/>
      <c r="C859" s="3"/>
      <c r="D859" s="3"/>
      <c r="E859" s="3"/>
      <c r="F859" s="3"/>
    </row>
    <row r="860" spans="1:6" x14ac:dyDescent="0.45">
      <c r="A860" s="3"/>
      <c r="B860" s="3"/>
      <c r="C860" s="3"/>
      <c r="D860" s="3"/>
      <c r="E860" s="3"/>
      <c r="F860" s="3"/>
    </row>
    <row r="861" spans="1:6" x14ac:dyDescent="0.45">
      <c r="A861" s="3"/>
      <c r="B861" s="3"/>
      <c r="C861" s="3"/>
      <c r="D861" s="3"/>
      <c r="E861" s="3"/>
      <c r="F861" s="3"/>
    </row>
    <row r="862" spans="1:6" x14ac:dyDescent="0.45">
      <c r="A862" s="3"/>
      <c r="B862" s="3"/>
      <c r="C862" s="3"/>
      <c r="D862" s="3"/>
      <c r="E862" s="3"/>
      <c r="F862" s="3"/>
    </row>
    <row r="863" spans="1:6" x14ac:dyDescent="0.45">
      <c r="A863" s="3"/>
      <c r="B863" s="3"/>
      <c r="C863" s="3"/>
      <c r="D863" s="3"/>
      <c r="E863" s="3"/>
      <c r="F863" s="3"/>
    </row>
    <row r="864" spans="1:6" x14ac:dyDescent="0.45">
      <c r="A864" s="3"/>
      <c r="B864" s="3"/>
      <c r="C864" s="3"/>
      <c r="D864" s="3"/>
      <c r="E864" s="3"/>
      <c r="F864" s="3"/>
    </row>
    <row r="865" spans="1:6" x14ac:dyDescent="0.45">
      <c r="A865" s="3"/>
      <c r="B865" s="3"/>
      <c r="C865" s="3"/>
      <c r="D865" s="3"/>
      <c r="E865" s="3"/>
      <c r="F865" s="3"/>
    </row>
    <row r="866" spans="1:6" x14ac:dyDescent="0.45">
      <c r="A866" s="3"/>
      <c r="B866" s="3"/>
      <c r="C866" s="3"/>
      <c r="D866" s="3"/>
      <c r="E866" s="3"/>
      <c r="F866" s="3"/>
    </row>
    <row r="867" spans="1:6" x14ac:dyDescent="0.45">
      <c r="A867" s="3"/>
      <c r="B867" s="3"/>
      <c r="C867" s="3"/>
      <c r="D867" s="3"/>
      <c r="E867" s="3"/>
      <c r="F867" s="3"/>
    </row>
    <row r="868" spans="1:6" x14ac:dyDescent="0.45">
      <c r="A868" s="3"/>
      <c r="B868" s="3"/>
      <c r="C868" s="3"/>
      <c r="D868" s="3"/>
      <c r="E868" s="3"/>
      <c r="F868" s="3"/>
    </row>
    <row r="869" spans="1:6" x14ac:dyDescent="0.45">
      <c r="A869" s="3"/>
      <c r="B869" s="3"/>
      <c r="C869" s="3"/>
      <c r="D869" s="3"/>
      <c r="E869" s="3"/>
      <c r="F869" s="3"/>
    </row>
    <row r="870" spans="1:6" x14ac:dyDescent="0.45">
      <c r="A870" s="3"/>
      <c r="B870" s="3"/>
      <c r="C870" s="3"/>
      <c r="D870" s="3"/>
      <c r="E870" s="3"/>
      <c r="F870" s="3"/>
    </row>
    <row r="871" spans="1:6" x14ac:dyDescent="0.45">
      <c r="A871" s="3"/>
      <c r="B871" s="3"/>
      <c r="C871" s="3"/>
      <c r="D871" s="3"/>
      <c r="E871" s="3"/>
      <c r="F871" s="3"/>
    </row>
    <row r="872" spans="1:6" x14ac:dyDescent="0.45">
      <c r="A872" s="3"/>
      <c r="B872" s="3"/>
      <c r="C872" s="3"/>
      <c r="D872" s="3"/>
      <c r="E872" s="3"/>
      <c r="F872" s="3"/>
    </row>
    <row r="873" spans="1:6" x14ac:dyDescent="0.45">
      <c r="A873" s="3"/>
      <c r="B873" s="3"/>
      <c r="C873" s="3"/>
      <c r="D873" s="3"/>
      <c r="E873" s="3"/>
      <c r="F873" s="3"/>
    </row>
    <row r="874" spans="1:6" x14ac:dyDescent="0.45">
      <c r="A874" s="3"/>
      <c r="B874" s="3"/>
      <c r="C874" s="3"/>
      <c r="D874" s="3"/>
      <c r="E874" s="3"/>
      <c r="F874" s="3"/>
    </row>
    <row r="875" spans="1:6" x14ac:dyDescent="0.45">
      <c r="A875" s="3"/>
      <c r="B875" s="3"/>
      <c r="C875" s="3"/>
      <c r="D875" s="3"/>
      <c r="E875" s="3"/>
      <c r="F875" s="3"/>
    </row>
    <row r="876" spans="1:6" x14ac:dyDescent="0.45">
      <c r="A876" s="3"/>
      <c r="B876" s="3"/>
      <c r="C876" s="3"/>
      <c r="D876" s="3"/>
      <c r="E876" s="3"/>
      <c r="F876" s="3"/>
    </row>
    <row r="877" spans="1:6" x14ac:dyDescent="0.45">
      <c r="A877" s="3"/>
      <c r="B877" s="3"/>
      <c r="C877" s="3"/>
      <c r="D877" s="3"/>
      <c r="E877" s="3"/>
      <c r="F877" s="3"/>
    </row>
    <row r="878" spans="1:6" x14ac:dyDescent="0.45">
      <c r="A878" s="3"/>
      <c r="B878" s="3"/>
      <c r="C878" s="3"/>
      <c r="D878" s="3"/>
      <c r="E878" s="3"/>
      <c r="F878" s="3"/>
    </row>
    <row r="879" spans="1:6" x14ac:dyDescent="0.45">
      <c r="A879" s="3"/>
      <c r="B879" s="3"/>
      <c r="C879" s="3"/>
      <c r="D879" s="3"/>
      <c r="E879" s="3"/>
      <c r="F879" s="3"/>
    </row>
    <row r="880" spans="1:6" x14ac:dyDescent="0.45">
      <c r="A880" s="3"/>
      <c r="B880" s="3"/>
      <c r="C880" s="3"/>
      <c r="D880" s="3"/>
      <c r="E880" s="3"/>
      <c r="F880" s="3"/>
    </row>
    <row r="881" spans="1:6" x14ac:dyDescent="0.45">
      <c r="A881" s="3"/>
      <c r="B881" s="3"/>
      <c r="C881" s="3"/>
      <c r="D881" s="3"/>
      <c r="E881" s="3"/>
      <c r="F881" s="3"/>
    </row>
    <row r="882" spans="1:6" x14ac:dyDescent="0.45">
      <c r="A882" s="3"/>
      <c r="B882" s="3"/>
      <c r="C882" s="3"/>
      <c r="D882" s="3"/>
      <c r="E882" s="3"/>
      <c r="F882" s="3"/>
    </row>
    <row r="883" spans="1:6" x14ac:dyDescent="0.45">
      <c r="A883" s="3"/>
      <c r="B883" s="3"/>
      <c r="C883" s="3"/>
      <c r="D883" s="3"/>
      <c r="E883" s="3"/>
      <c r="F883" s="3"/>
    </row>
    <row r="884" spans="1:6" x14ac:dyDescent="0.45">
      <c r="A884" s="3"/>
      <c r="B884" s="3"/>
      <c r="C884" s="3"/>
      <c r="D884" s="3"/>
      <c r="E884" s="3"/>
      <c r="F884" s="3"/>
    </row>
    <row r="885" spans="1:6" x14ac:dyDescent="0.45">
      <c r="A885" s="3"/>
      <c r="B885" s="3"/>
      <c r="C885" s="3"/>
      <c r="D885" s="3"/>
      <c r="E885" s="3"/>
      <c r="F885" s="3"/>
    </row>
    <row r="886" spans="1:6" x14ac:dyDescent="0.45">
      <c r="A886" s="3"/>
      <c r="B886" s="3"/>
      <c r="C886" s="3"/>
      <c r="D886" s="3"/>
      <c r="E886" s="3"/>
      <c r="F886" s="3"/>
    </row>
    <row r="887" spans="1:6" x14ac:dyDescent="0.45">
      <c r="A887" s="3"/>
      <c r="B887" s="3"/>
      <c r="C887" s="3"/>
      <c r="D887" s="3"/>
      <c r="E887" s="3"/>
      <c r="F887" s="3"/>
    </row>
    <row r="888" spans="1:6" x14ac:dyDescent="0.45">
      <c r="A888" s="3"/>
      <c r="B888" s="3"/>
      <c r="C888" s="3"/>
      <c r="D888" s="3"/>
      <c r="E888" s="3"/>
      <c r="F888" s="3"/>
    </row>
    <row r="889" spans="1:6" x14ac:dyDescent="0.45">
      <c r="A889" s="3"/>
      <c r="B889" s="3"/>
      <c r="C889" s="3"/>
      <c r="D889" s="3"/>
      <c r="E889" s="3"/>
      <c r="F889" s="3"/>
    </row>
    <row r="890" spans="1:6" x14ac:dyDescent="0.45">
      <c r="A890" s="3"/>
      <c r="B890" s="3"/>
      <c r="C890" s="3"/>
      <c r="D890" s="3"/>
      <c r="E890" s="3"/>
      <c r="F890" s="3"/>
    </row>
    <row r="891" spans="1:6" x14ac:dyDescent="0.45">
      <c r="A891" s="3"/>
      <c r="B891" s="3"/>
      <c r="C891" s="3"/>
      <c r="D891" s="3"/>
      <c r="E891" s="3"/>
      <c r="F891" s="3"/>
    </row>
    <row r="892" spans="1:6" x14ac:dyDescent="0.45">
      <c r="A892" s="3"/>
      <c r="B892" s="3"/>
      <c r="C892" s="3"/>
      <c r="D892" s="3"/>
      <c r="E892" s="3"/>
      <c r="F892" s="3"/>
    </row>
    <row r="893" spans="1:6" x14ac:dyDescent="0.45">
      <c r="A893" s="3"/>
      <c r="B893" s="3"/>
      <c r="C893" s="3"/>
      <c r="D893" s="3"/>
      <c r="E893" s="3"/>
      <c r="F893" s="3"/>
    </row>
    <row r="894" spans="1:6" x14ac:dyDescent="0.45">
      <c r="A894" s="3"/>
      <c r="B894" s="3"/>
      <c r="C894" s="3"/>
      <c r="D894" s="3"/>
      <c r="E894" s="3"/>
      <c r="F894" s="3"/>
    </row>
    <row r="895" spans="1:6" x14ac:dyDescent="0.45">
      <c r="A895" s="3"/>
      <c r="B895" s="3"/>
      <c r="C895" s="3"/>
      <c r="D895" s="3"/>
      <c r="E895" s="3"/>
      <c r="F895" s="3"/>
    </row>
    <row r="896" spans="1:6" x14ac:dyDescent="0.45">
      <c r="A896" s="3"/>
      <c r="B896" s="3"/>
      <c r="C896" s="3"/>
      <c r="D896" s="3"/>
      <c r="E896" s="3"/>
      <c r="F896" s="3"/>
    </row>
    <row r="897" spans="1:6" x14ac:dyDescent="0.45">
      <c r="A897" s="3"/>
      <c r="B897" s="3"/>
      <c r="C897" s="3"/>
      <c r="D897" s="3"/>
      <c r="E897" s="3"/>
      <c r="F897" s="3"/>
    </row>
    <row r="898" spans="1:6" x14ac:dyDescent="0.45">
      <c r="A898" s="3"/>
      <c r="B898" s="3"/>
      <c r="C898" s="3"/>
      <c r="D898" s="3"/>
      <c r="E898" s="3"/>
      <c r="F898" s="3"/>
    </row>
    <row r="899" spans="1:6" x14ac:dyDescent="0.45">
      <c r="A899" s="3"/>
      <c r="B899" s="3"/>
      <c r="C899" s="3"/>
      <c r="D899" s="3"/>
      <c r="E899" s="3"/>
      <c r="F899" s="3"/>
    </row>
    <row r="900" spans="1:6" x14ac:dyDescent="0.45">
      <c r="A900" s="3"/>
      <c r="B900" s="3"/>
      <c r="C900" s="3"/>
      <c r="D900" s="3"/>
      <c r="E900" s="3"/>
      <c r="F900" s="3"/>
    </row>
    <row r="901" spans="1:6" x14ac:dyDescent="0.45">
      <c r="A901" s="3"/>
      <c r="B901" s="3"/>
      <c r="C901" s="3"/>
      <c r="D901" s="3"/>
      <c r="E901" s="3"/>
      <c r="F901" s="3"/>
    </row>
    <row r="902" spans="1:6" x14ac:dyDescent="0.45">
      <c r="A902" s="3"/>
      <c r="B902" s="3"/>
      <c r="C902" s="3"/>
      <c r="D902" s="3"/>
      <c r="E902" s="3"/>
      <c r="F902" s="3"/>
    </row>
    <row r="903" spans="1:6" x14ac:dyDescent="0.45">
      <c r="A903" s="3"/>
      <c r="B903" s="3"/>
      <c r="C903" s="3"/>
      <c r="D903" s="3"/>
      <c r="E903" s="3"/>
      <c r="F903" s="3"/>
    </row>
    <row r="904" spans="1:6" x14ac:dyDescent="0.45">
      <c r="A904" s="3"/>
      <c r="B904" s="3"/>
      <c r="C904" s="3"/>
      <c r="D904" s="3"/>
      <c r="E904" s="3"/>
      <c r="F904" s="3"/>
    </row>
    <row r="905" spans="1:6" x14ac:dyDescent="0.45">
      <c r="A905" s="3"/>
      <c r="B905" s="3"/>
      <c r="C905" s="3"/>
      <c r="D905" s="3"/>
      <c r="E905" s="3"/>
      <c r="F905" s="3"/>
    </row>
    <row r="906" spans="1:6" x14ac:dyDescent="0.45">
      <c r="A906" s="3"/>
      <c r="B906" s="3"/>
      <c r="C906" s="3"/>
      <c r="D906" s="3"/>
      <c r="E906" s="3"/>
      <c r="F906" s="3"/>
    </row>
    <row r="907" spans="1:6" x14ac:dyDescent="0.45">
      <c r="A907" s="3"/>
      <c r="B907" s="3"/>
      <c r="C907" s="3"/>
      <c r="D907" s="3"/>
      <c r="E907" s="3"/>
      <c r="F907" s="3"/>
    </row>
    <row r="908" spans="1:6" x14ac:dyDescent="0.45">
      <c r="A908" s="3"/>
      <c r="B908" s="3"/>
      <c r="C908" s="3"/>
      <c r="D908" s="3"/>
      <c r="E908" s="3"/>
      <c r="F908" s="3"/>
    </row>
    <row r="909" spans="1:6" x14ac:dyDescent="0.45">
      <c r="A909" s="3"/>
      <c r="B909" s="3"/>
      <c r="C909" s="3"/>
      <c r="D909" s="3"/>
      <c r="E909" s="3"/>
      <c r="F909" s="3"/>
    </row>
    <row r="910" spans="1:6" x14ac:dyDescent="0.45">
      <c r="A910" s="3"/>
      <c r="B910" s="3"/>
      <c r="C910" s="3"/>
      <c r="D910" s="3"/>
      <c r="E910" s="3"/>
      <c r="F910" s="3"/>
    </row>
    <row r="911" spans="1:6" x14ac:dyDescent="0.45">
      <c r="A911" s="3"/>
      <c r="B911" s="3"/>
      <c r="C911" s="3"/>
      <c r="D911" s="3"/>
      <c r="E911" s="3"/>
      <c r="F911" s="3"/>
    </row>
    <row r="912" spans="1:6" x14ac:dyDescent="0.45">
      <c r="A912" s="3"/>
      <c r="B912" s="3"/>
      <c r="C912" s="3"/>
      <c r="D912" s="3"/>
      <c r="E912" s="3"/>
      <c r="F912" s="3"/>
    </row>
    <row r="913" spans="1:6" x14ac:dyDescent="0.45">
      <c r="A913" s="3"/>
      <c r="B913" s="3"/>
      <c r="C913" s="3"/>
      <c r="D913" s="3"/>
      <c r="E913" s="3"/>
      <c r="F913" s="3"/>
    </row>
    <row r="914" spans="1:6" x14ac:dyDescent="0.45">
      <c r="A914" s="3"/>
      <c r="B914" s="3"/>
      <c r="C914" s="3"/>
      <c r="D914" s="3"/>
      <c r="E914" s="3"/>
      <c r="F914" s="3"/>
    </row>
    <row r="915" spans="1:6" x14ac:dyDescent="0.45">
      <c r="A915" s="3"/>
      <c r="B915" s="3"/>
      <c r="C915" s="3"/>
      <c r="D915" s="3"/>
      <c r="E915" s="3"/>
      <c r="F915" s="3"/>
    </row>
    <row r="916" spans="1:6" x14ac:dyDescent="0.45">
      <c r="A916" s="3"/>
      <c r="B916" s="3"/>
      <c r="C916" s="3"/>
      <c r="D916" s="3"/>
      <c r="E916" s="3"/>
      <c r="F916" s="3"/>
    </row>
    <row r="917" spans="1:6" x14ac:dyDescent="0.45">
      <c r="A917" s="3"/>
      <c r="B917" s="3"/>
      <c r="C917" s="3"/>
      <c r="D917" s="3"/>
      <c r="E917" s="3"/>
      <c r="F917" s="3"/>
    </row>
    <row r="918" spans="1:6" x14ac:dyDescent="0.45">
      <c r="A918" s="3"/>
      <c r="B918" s="3"/>
      <c r="C918" s="3"/>
      <c r="D918" s="3"/>
      <c r="E918" s="3"/>
      <c r="F918" s="3"/>
    </row>
    <row r="919" spans="1:6" x14ac:dyDescent="0.45">
      <c r="A919" s="3"/>
      <c r="B919" s="3"/>
      <c r="C919" s="3"/>
      <c r="D919" s="3"/>
      <c r="E919" s="3"/>
      <c r="F919" s="3"/>
    </row>
    <row r="920" spans="1:6" x14ac:dyDescent="0.45">
      <c r="A920" s="3"/>
      <c r="B920" s="3"/>
      <c r="C920" s="3"/>
      <c r="D920" s="3"/>
      <c r="E920" s="3"/>
      <c r="F920" s="3"/>
    </row>
    <row r="921" spans="1:6" x14ac:dyDescent="0.45">
      <c r="A921" s="3"/>
      <c r="B921" s="3"/>
      <c r="C921" s="3"/>
      <c r="D921" s="3"/>
      <c r="E921" s="3"/>
      <c r="F921" s="3"/>
    </row>
    <row r="922" spans="1:6" x14ac:dyDescent="0.45">
      <c r="A922" s="3"/>
      <c r="B922" s="3"/>
      <c r="C922" s="3"/>
      <c r="D922" s="3"/>
      <c r="E922" s="3"/>
      <c r="F922" s="3"/>
    </row>
    <row r="923" spans="1:6" x14ac:dyDescent="0.45">
      <c r="A923" s="3"/>
      <c r="B923" s="3"/>
      <c r="C923" s="3"/>
      <c r="D923" s="3"/>
      <c r="E923" s="3"/>
      <c r="F923" s="3"/>
    </row>
    <row r="924" spans="1:6" x14ac:dyDescent="0.45">
      <c r="A924" s="3"/>
      <c r="B924" s="3"/>
      <c r="C924" s="3"/>
      <c r="D924" s="3"/>
      <c r="E924" s="3"/>
      <c r="F924" s="3"/>
    </row>
    <row r="925" spans="1:6" x14ac:dyDescent="0.45">
      <c r="A925" s="3"/>
      <c r="B925" s="3"/>
      <c r="C925" s="3"/>
      <c r="D925" s="3"/>
      <c r="E925" s="3"/>
      <c r="F925" s="3"/>
    </row>
    <row r="926" spans="1:6" x14ac:dyDescent="0.45">
      <c r="A926" s="3"/>
      <c r="B926" s="3"/>
      <c r="C926" s="3"/>
      <c r="D926" s="3"/>
      <c r="E926" s="3"/>
      <c r="F926" s="3"/>
    </row>
    <row r="927" spans="1:6" x14ac:dyDescent="0.45">
      <c r="A927" s="3"/>
      <c r="B927" s="3"/>
      <c r="C927" s="3"/>
      <c r="D927" s="3"/>
      <c r="E927" s="3"/>
      <c r="F927" s="3"/>
    </row>
    <row r="928" spans="1:6" x14ac:dyDescent="0.45">
      <c r="A928" s="3"/>
      <c r="B928" s="3"/>
      <c r="C928" s="3"/>
      <c r="D928" s="3"/>
      <c r="E928" s="3"/>
      <c r="F928" s="3"/>
    </row>
    <row r="929" spans="1:6" x14ac:dyDescent="0.45">
      <c r="A929" s="3"/>
      <c r="B929" s="3"/>
      <c r="C929" s="3"/>
      <c r="D929" s="3"/>
      <c r="E929" s="3"/>
      <c r="F929" s="3"/>
    </row>
    <row r="930" spans="1:6" x14ac:dyDescent="0.45">
      <c r="A930" s="3"/>
      <c r="B930" s="3"/>
      <c r="C930" s="3"/>
      <c r="D930" s="3"/>
      <c r="E930" s="3"/>
      <c r="F930" s="3"/>
    </row>
    <row r="931" spans="1:6" x14ac:dyDescent="0.45">
      <c r="A931" s="3"/>
      <c r="B931" s="3"/>
      <c r="C931" s="3"/>
      <c r="D931" s="3"/>
      <c r="E931" s="3"/>
      <c r="F931" s="3"/>
    </row>
    <row r="932" spans="1:6" x14ac:dyDescent="0.45">
      <c r="A932" s="3"/>
      <c r="B932" s="3"/>
      <c r="C932" s="3"/>
      <c r="D932" s="3"/>
      <c r="E932" s="3"/>
      <c r="F932" s="3"/>
    </row>
    <row r="933" spans="1:6" x14ac:dyDescent="0.45">
      <c r="A933" s="3"/>
      <c r="B933" s="3"/>
      <c r="C933" s="3"/>
      <c r="D933" s="3"/>
      <c r="E933" s="3"/>
      <c r="F933" s="3"/>
    </row>
    <row r="934" spans="1:6" x14ac:dyDescent="0.45">
      <c r="A934" s="3"/>
      <c r="B934" s="3"/>
      <c r="C934" s="3"/>
      <c r="D934" s="3"/>
      <c r="E934" s="3"/>
      <c r="F934" s="3"/>
    </row>
    <row r="935" spans="1:6" x14ac:dyDescent="0.45">
      <c r="A935" s="3"/>
      <c r="B935" s="3"/>
      <c r="C935" s="3"/>
      <c r="D935" s="3"/>
      <c r="E935" s="3"/>
      <c r="F935" s="3"/>
    </row>
    <row r="936" spans="1:6" x14ac:dyDescent="0.45">
      <c r="A936" s="3"/>
      <c r="B936" s="3"/>
      <c r="C936" s="3"/>
      <c r="D936" s="3"/>
      <c r="E936" s="3"/>
      <c r="F936" s="3"/>
    </row>
    <row r="937" spans="1:6" x14ac:dyDescent="0.45">
      <c r="A937" s="3"/>
      <c r="B937" s="3"/>
      <c r="C937" s="3"/>
      <c r="D937" s="3"/>
      <c r="E937" s="3"/>
      <c r="F937" s="3"/>
    </row>
    <row r="938" spans="1:6" x14ac:dyDescent="0.45">
      <c r="A938" s="3"/>
      <c r="B938" s="3"/>
      <c r="C938" s="3"/>
      <c r="D938" s="3"/>
      <c r="E938" s="3"/>
      <c r="F938" s="3"/>
    </row>
    <row r="939" spans="1:6" x14ac:dyDescent="0.45">
      <c r="A939" s="3"/>
      <c r="B939" s="3"/>
      <c r="C939" s="3"/>
      <c r="D939" s="3"/>
      <c r="E939" s="3"/>
      <c r="F939" s="3"/>
    </row>
    <row r="940" spans="1:6" x14ac:dyDescent="0.45">
      <c r="A940" s="3"/>
      <c r="B940" s="3"/>
      <c r="C940" s="3"/>
      <c r="D940" s="3"/>
      <c r="E940" s="3"/>
      <c r="F940" s="3"/>
    </row>
    <row r="941" spans="1:6" x14ac:dyDescent="0.45">
      <c r="A941" s="3"/>
      <c r="B941" s="3"/>
      <c r="C941" s="3"/>
      <c r="D941" s="3"/>
      <c r="E941" s="3"/>
      <c r="F941" s="3"/>
    </row>
    <row r="942" spans="1:6" x14ac:dyDescent="0.45">
      <c r="A942" s="3"/>
      <c r="B942" s="3"/>
      <c r="C942" s="3"/>
      <c r="D942" s="3"/>
      <c r="E942" s="3"/>
      <c r="F942" s="3"/>
    </row>
    <row r="943" spans="1:6" x14ac:dyDescent="0.45">
      <c r="A943" s="3"/>
      <c r="B943" s="3"/>
      <c r="C943" s="3"/>
      <c r="D943" s="3"/>
      <c r="E943" s="3"/>
      <c r="F943" s="3"/>
    </row>
    <row r="944" spans="1:6" x14ac:dyDescent="0.45">
      <c r="A944" s="3"/>
      <c r="B944" s="3"/>
      <c r="C944" s="3"/>
      <c r="D944" s="3"/>
      <c r="E944" s="3"/>
      <c r="F944" s="3"/>
    </row>
    <row r="945" spans="1:6" x14ac:dyDescent="0.45">
      <c r="A945" s="3"/>
      <c r="B945" s="3"/>
      <c r="C945" s="3"/>
      <c r="D945" s="3"/>
      <c r="E945" s="3"/>
      <c r="F945" s="3"/>
    </row>
    <row r="946" spans="1:6" x14ac:dyDescent="0.45">
      <c r="A946" s="3"/>
      <c r="B946" s="3"/>
      <c r="C946" s="3"/>
      <c r="D946" s="3"/>
      <c r="E946" s="3"/>
      <c r="F946" s="3"/>
    </row>
    <row r="947" spans="1:6" x14ac:dyDescent="0.45">
      <c r="A947" s="3"/>
      <c r="B947" s="3"/>
      <c r="C947" s="3"/>
      <c r="D947" s="3"/>
      <c r="E947" s="3"/>
      <c r="F947" s="3"/>
    </row>
    <row r="948" spans="1:6" x14ac:dyDescent="0.45">
      <c r="A948" s="3"/>
      <c r="B948" s="3"/>
      <c r="C948" s="3"/>
      <c r="D948" s="3"/>
      <c r="E948" s="3"/>
      <c r="F948" s="3"/>
    </row>
    <row r="949" spans="1:6" x14ac:dyDescent="0.45">
      <c r="A949" s="3"/>
      <c r="B949" s="3"/>
      <c r="C949" s="3"/>
      <c r="D949" s="3"/>
      <c r="E949" s="3"/>
      <c r="F949" s="3"/>
    </row>
    <row r="950" spans="1:6" x14ac:dyDescent="0.45">
      <c r="A950" s="3"/>
      <c r="B950" s="3"/>
      <c r="C950" s="3"/>
      <c r="D950" s="3"/>
      <c r="E950" s="3"/>
      <c r="F950" s="3"/>
    </row>
    <row r="951" spans="1:6" x14ac:dyDescent="0.45">
      <c r="A951" s="3"/>
      <c r="B951" s="3"/>
      <c r="C951" s="3"/>
      <c r="D951" s="3"/>
      <c r="E951" s="3"/>
      <c r="F951" s="3"/>
    </row>
    <row r="952" spans="1:6" x14ac:dyDescent="0.45">
      <c r="A952" s="3"/>
      <c r="B952" s="3"/>
      <c r="C952" s="3"/>
      <c r="D952" s="3"/>
      <c r="E952" s="3"/>
      <c r="F952" s="3"/>
    </row>
    <row r="953" spans="1:6" x14ac:dyDescent="0.45">
      <c r="A953" s="3"/>
      <c r="B953" s="3"/>
      <c r="C953" s="3"/>
      <c r="D953" s="3"/>
      <c r="E953" s="3"/>
      <c r="F953" s="3"/>
    </row>
    <row r="954" spans="1:6" x14ac:dyDescent="0.45">
      <c r="A954" s="3"/>
      <c r="B954" s="3"/>
      <c r="C954" s="3"/>
      <c r="D954" s="3"/>
      <c r="E954" s="3"/>
      <c r="F954" s="3"/>
    </row>
    <row r="955" spans="1:6" x14ac:dyDescent="0.45">
      <c r="A955" s="3"/>
      <c r="B955" s="3"/>
      <c r="C955" s="3"/>
      <c r="D955" s="3"/>
      <c r="E955" s="3"/>
      <c r="F955" s="3"/>
    </row>
    <row r="956" spans="1:6" x14ac:dyDescent="0.45">
      <c r="A956" s="3"/>
      <c r="B956" s="3"/>
      <c r="C956" s="3"/>
      <c r="D956" s="3"/>
      <c r="E956" s="3"/>
      <c r="F956" s="3"/>
    </row>
    <row r="957" spans="1:6" x14ac:dyDescent="0.45">
      <c r="A957" s="3"/>
      <c r="B957" s="3"/>
      <c r="C957" s="3"/>
      <c r="D957" s="3"/>
      <c r="E957" s="3"/>
      <c r="F957" s="3"/>
    </row>
    <row r="958" spans="1:6" x14ac:dyDescent="0.45">
      <c r="A958" s="3"/>
      <c r="B958" s="3"/>
      <c r="C958" s="3"/>
      <c r="D958" s="3"/>
      <c r="E958" s="3"/>
      <c r="F958" s="3"/>
    </row>
    <row r="959" spans="1:6" x14ac:dyDescent="0.45">
      <c r="A959" s="3"/>
      <c r="B959" s="3"/>
      <c r="C959" s="3"/>
      <c r="D959" s="3"/>
      <c r="E959" s="3"/>
      <c r="F959" s="3"/>
    </row>
    <row r="960" spans="1:6" x14ac:dyDescent="0.45">
      <c r="A960" s="3"/>
      <c r="B960" s="3"/>
      <c r="C960" s="3"/>
      <c r="D960" s="3"/>
      <c r="E960" s="3"/>
      <c r="F960" s="3"/>
    </row>
    <row r="961" spans="1:6" x14ac:dyDescent="0.45">
      <c r="A961" s="3"/>
      <c r="B961" s="3"/>
      <c r="C961" s="3"/>
      <c r="D961" s="3"/>
      <c r="E961" s="3"/>
      <c r="F961" s="3"/>
    </row>
    <row r="962" spans="1:6" x14ac:dyDescent="0.45">
      <c r="A962" s="3"/>
      <c r="B962" s="3"/>
      <c r="C962" s="3"/>
      <c r="D962" s="3"/>
      <c r="E962" s="3"/>
      <c r="F962" s="3"/>
    </row>
    <row r="963" spans="1:6" x14ac:dyDescent="0.45">
      <c r="A963" s="3"/>
      <c r="B963" s="3"/>
      <c r="C963" s="3"/>
      <c r="D963" s="3"/>
      <c r="E963" s="3"/>
      <c r="F963" s="3"/>
    </row>
    <row r="964" spans="1:6" x14ac:dyDescent="0.45">
      <c r="A964" s="3"/>
      <c r="B964" s="3"/>
      <c r="C964" s="3"/>
      <c r="D964" s="3"/>
      <c r="E964" s="3"/>
      <c r="F964" s="3"/>
    </row>
    <row r="965" spans="1:6" x14ac:dyDescent="0.45">
      <c r="A965" s="3"/>
      <c r="B965" s="3"/>
      <c r="C965" s="3"/>
      <c r="D965" s="3"/>
      <c r="E965" s="3"/>
      <c r="F965" s="3"/>
    </row>
    <row r="966" spans="1:6" x14ac:dyDescent="0.45">
      <c r="A966" s="3"/>
      <c r="B966" s="3"/>
      <c r="C966" s="3"/>
      <c r="D966" s="3"/>
      <c r="E966" s="3"/>
      <c r="F966" s="3"/>
    </row>
    <row r="967" spans="1:6" x14ac:dyDescent="0.45">
      <c r="A967" s="3"/>
      <c r="B967" s="3"/>
      <c r="C967" s="3"/>
      <c r="D967" s="3"/>
      <c r="E967" s="3"/>
      <c r="F967" s="3"/>
    </row>
    <row r="968" spans="1:6" x14ac:dyDescent="0.45">
      <c r="A968" s="3"/>
      <c r="B968" s="3"/>
      <c r="C968" s="3"/>
      <c r="D968" s="3"/>
      <c r="E968" s="3"/>
      <c r="F968" s="3"/>
    </row>
    <row r="969" spans="1:6" x14ac:dyDescent="0.45">
      <c r="A969" s="3"/>
      <c r="B969" s="3"/>
      <c r="C969" s="3"/>
      <c r="D969" s="3"/>
      <c r="E969" s="3"/>
      <c r="F969" s="3"/>
    </row>
    <row r="970" spans="1:6" x14ac:dyDescent="0.45">
      <c r="A970" s="3"/>
      <c r="B970" s="3"/>
      <c r="C970" s="3"/>
      <c r="D970" s="3"/>
      <c r="E970" s="3"/>
      <c r="F970" s="3"/>
    </row>
    <row r="971" spans="1:6" x14ac:dyDescent="0.45">
      <c r="A971" s="3"/>
      <c r="B971" s="3"/>
      <c r="C971" s="3"/>
      <c r="D971" s="3"/>
      <c r="E971" s="3"/>
      <c r="F971" s="3"/>
    </row>
    <row r="972" spans="1:6" x14ac:dyDescent="0.45">
      <c r="A972" s="3"/>
      <c r="B972" s="3"/>
      <c r="C972" s="3"/>
      <c r="D972" s="3"/>
      <c r="E972" s="3"/>
      <c r="F972" s="3"/>
    </row>
    <row r="973" spans="1:6" x14ac:dyDescent="0.45">
      <c r="A973" s="3"/>
      <c r="B973" s="3"/>
      <c r="C973" s="3"/>
      <c r="D973" s="3"/>
      <c r="E973" s="3"/>
      <c r="F973" s="3"/>
    </row>
    <row r="974" spans="1:6" x14ac:dyDescent="0.45">
      <c r="A974" s="3"/>
      <c r="B974" s="3"/>
      <c r="C974" s="3"/>
      <c r="D974" s="3"/>
      <c r="E974" s="3"/>
      <c r="F974" s="3"/>
    </row>
    <row r="975" spans="1:6" x14ac:dyDescent="0.45">
      <c r="A975" s="3"/>
      <c r="B975" s="3"/>
      <c r="C975" s="3"/>
      <c r="D975" s="3"/>
      <c r="E975" s="3"/>
      <c r="F975" s="3"/>
    </row>
    <row r="976" spans="1:6" x14ac:dyDescent="0.45">
      <c r="A976" s="3"/>
      <c r="B976" s="3"/>
      <c r="C976" s="3"/>
      <c r="D976" s="3"/>
      <c r="E976" s="3"/>
      <c r="F976" s="3"/>
    </row>
    <row r="977" spans="1:6" x14ac:dyDescent="0.45">
      <c r="A977" s="3"/>
      <c r="B977" s="3"/>
      <c r="C977" s="3"/>
      <c r="D977" s="3"/>
      <c r="E977" s="3"/>
      <c r="F977" s="3"/>
    </row>
    <row r="978" spans="1:6" x14ac:dyDescent="0.45">
      <c r="A978" s="3"/>
      <c r="B978" s="3"/>
      <c r="C978" s="3"/>
      <c r="D978" s="3"/>
      <c r="E978" s="3"/>
      <c r="F978" s="3"/>
    </row>
    <row r="979" spans="1:6" x14ac:dyDescent="0.45">
      <c r="A979" s="3"/>
      <c r="B979" s="3"/>
      <c r="C979" s="3"/>
      <c r="D979" s="3"/>
      <c r="E979" s="3"/>
      <c r="F979" s="3"/>
    </row>
    <row r="980" spans="1:6" x14ac:dyDescent="0.45">
      <c r="A980" s="3"/>
      <c r="B980" s="3"/>
      <c r="C980" s="3"/>
      <c r="D980" s="3"/>
      <c r="E980" s="3"/>
      <c r="F980" s="3"/>
    </row>
    <row r="981" spans="1:6" x14ac:dyDescent="0.45">
      <c r="A981" s="3"/>
      <c r="B981" s="3"/>
      <c r="C981" s="3"/>
      <c r="D981" s="3"/>
      <c r="E981" s="3"/>
      <c r="F981" s="3"/>
    </row>
    <row r="982" spans="1:6" x14ac:dyDescent="0.45">
      <c r="A982" s="3"/>
      <c r="B982" s="3"/>
      <c r="C982" s="3"/>
      <c r="D982" s="3"/>
      <c r="E982" s="3"/>
      <c r="F982" s="3"/>
    </row>
    <row r="983" spans="1:6" x14ac:dyDescent="0.45">
      <c r="A983" s="3"/>
      <c r="B983" s="3"/>
      <c r="C983" s="3"/>
      <c r="D983" s="3"/>
      <c r="E983" s="3"/>
      <c r="F983" s="3"/>
    </row>
    <row r="984" spans="1:6" x14ac:dyDescent="0.45">
      <c r="A984" s="3"/>
      <c r="B984" s="3"/>
      <c r="C984" s="3"/>
      <c r="D984" s="3"/>
      <c r="E984" s="3"/>
      <c r="F984" s="3"/>
    </row>
    <row r="985" spans="1:6" x14ac:dyDescent="0.45">
      <c r="A985" s="3"/>
      <c r="B985" s="3"/>
      <c r="C985" s="3"/>
      <c r="D985" s="3"/>
      <c r="E985" s="3"/>
      <c r="F985" s="3"/>
    </row>
    <row r="986" spans="1:6" x14ac:dyDescent="0.45">
      <c r="A986" s="3"/>
      <c r="B986" s="3"/>
      <c r="C986" s="3"/>
      <c r="D986" s="3"/>
      <c r="E986" s="3"/>
      <c r="F986" s="3"/>
    </row>
    <row r="987" spans="1:6" x14ac:dyDescent="0.45">
      <c r="A987" s="3"/>
      <c r="B987" s="3"/>
      <c r="C987" s="3"/>
      <c r="D987" s="3"/>
      <c r="E987" s="3"/>
      <c r="F987" s="3"/>
    </row>
    <row r="988" spans="1:6" x14ac:dyDescent="0.45">
      <c r="A988" s="3"/>
      <c r="B988" s="3"/>
      <c r="C988" s="3"/>
      <c r="D988" s="3"/>
      <c r="E988" s="3"/>
      <c r="F988" s="3"/>
    </row>
    <row r="989" spans="1:6" x14ac:dyDescent="0.45">
      <c r="A989" s="3"/>
      <c r="B989" s="3"/>
      <c r="C989" s="3"/>
      <c r="D989" s="3"/>
      <c r="E989" s="3"/>
      <c r="F989" s="3"/>
    </row>
    <row r="990" spans="1:6" x14ac:dyDescent="0.45">
      <c r="A990" s="3"/>
      <c r="B990" s="3"/>
      <c r="C990" s="3"/>
      <c r="D990" s="3"/>
      <c r="E990" s="3"/>
      <c r="F990" s="3"/>
    </row>
    <row r="991" spans="1:6" x14ac:dyDescent="0.45">
      <c r="A991" s="3"/>
      <c r="B991" s="3"/>
      <c r="C991" s="3"/>
      <c r="D991" s="3"/>
      <c r="E991" s="3"/>
      <c r="F991" s="3"/>
    </row>
    <row r="992" spans="1:6" x14ac:dyDescent="0.45">
      <c r="A992" s="3"/>
      <c r="B992" s="3"/>
      <c r="C992" s="3"/>
      <c r="D992" s="3"/>
      <c r="E992" s="3"/>
      <c r="F992" s="3"/>
    </row>
    <row r="993" spans="1:6" x14ac:dyDescent="0.45">
      <c r="A993" s="3"/>
      <c r="B993" s="3"/>
      <c r="C993" s="3"/>
      <c r="D993" s="3"/>
      <c r="E993" s="3"/>
      <c r="F993" s="3"/>
    </row>
    <row r="994" spans="1:6" x14ac:dyDescent="0.45">
      <c r="A994" s="3"/>
      <c r="B994" s="3"/>
      <c r="C994" s="3"/>
      <c r="D994" s="3"/>
      <c r="E994" s="3"/>
      <c r="F994" s="3"/>
    </row>
    <row r="995" spans="1:6" x14ac:dyDescent="0.45">
      <c r="A995" s="3"/>
      <c r="B995" s="3"/>
      <c r="C995" s="3"/>
      <c r="D995" s="3"/>
      <c r="E995" s="3"/>
      <c r="F995" s="3"/>
    </row>
    <row r="996" spans="1:6" x14ac:dyDescent="0.45">
      <c r="A996" s="3"/>
      <c r="B996" s="3"/>
      <c r="C996" s="3"/>
      <c r="D996" s="3"/>
      <c r="E996" s="3"/>
      <c r="F996" s="3"/>
    </row>
    <row r="997" spans="1:6" x14ac:dyDescent="0.45">
      <c r="A997" s="3"/>
      <c r="B997" s="3"/>
      <c r="C997" s="3"/>
      <c r="D997" s="3"/>
      <c r="E997" s="3"/>
      <c r="F997" s="3"/>
    </row>
    <row r="998" spans="1:6" x14ac:dyDescent="0.45">
      <c r="A998" s="3"/>
      <c r="B998" s="3"/>
      <c r="C998" s="3"/>
      <c r="D998" s="3"/>
      <c r="E998" s="3"/>
      <c r="F998" s="3"/>
    </row>
    <row r="999" spans="1:6" x14ac:dyDescent="0.45">
      <c r="A999" s="3"/>
      <c r="B999" s="3"/>
      <c r="C999" s="3"/>
      <c r="D999" s="3"/>
      <c r="E999" s="3"/>
      <c r="F999" s="3"/>
    </row>
    <row r="1000" spans="1:6" x14ac:dyDescent="0.45">
      <c r="A1000" s="3"/>
      <c r="B1000" s="3"/>
      <c r="C1000" s="3"/>
      <c r="D1000" s="3"/>
      <c r="E1000" s="3"/>
      <c r="F1000" s="3"/>
    </row>
    <row r="1001" spans="1:6" x14ac:dyDescent="0.45">
      <c r="A1001" s="3"/>
      <c r="B1001" s="3"/>
      <c r="C1001" s="3"/>
      <c r="D1001" s="3"/>
      <c r="E1001" s="3"/>
      <c r="F1001" s="3"/>
    </row>
    <row r="1002" spans="1:6" x14ac:dyDescent="0.45">
      <c r="A1002" s="3"/>
      <c r="B1002" s="3"/>
      <c r="C1002" s="3"/>
      <c r="D1002" s="3"/>
      <c r="E1002" s="3"/>
      <c r="F1002" s="3"/>
    </row>
    <row r="1003" spans="1:6" x14ac:dyDescent="0.45">
      <c r="A1003" s="3"/>
      <c r="B1003" s="3"/>
      <c r="C1003" s="3"/>
      <c r="D1003" s="3"/>
      <c r="E1003" s="3"/>
      <c r="F1003" s="3"/>
    </row>
    <row r="1004" spans="1:6" x14ac:dyDescent="0.45">
      <c r="A1004" s="3"/>
      <c r="B1004" s="3"/>
      <c r="C1004" s="3"/>
      <c r="D1004" s="3"/>
      <c r="E1004" s="3"/>
      <c r="F1004" s="3"/>
    </row>
    <row r="1005" spans="1:6" x14ac:dyDescent="0.45">
      <c r="A1005" s="3"/>
      <c r="B1005" s="3"/>
      <c r="C1005" s="3"/>
      <c r="D1005" s="3"/>
      <c r="E1005" s="3"/>
      <c r="F1005" s="3"/>
    </row>
    <row r="1006" spans="1:6" x14ac:dyDescent="0.45">
      <c r="A1006" s="3"/>
      <c r="B1006" s="3"/>
      <c r="C1006" s="3"/>
      <c r="D1006" s="3"/>
      <c r="E1006" s="3"/>
      <c r="F1006" s="3"/>
    </row>
    <row r="1007" spans="1:6" x14ac:dyDescent="0.45">
      <c r="A1007" s="3"/>
      <c r="B1007" s="3"/>
      <c r="C1007" s="3"/>
      <c r="D1007" s="3"/>
      <c r="E1007" s="3"/>
      <c r="F1007" s="3"/>
    </row>
    <row r="1008" spans="1:6" x14ac:dyDescent="0.45">
      <c r="A1008" s="3"/>
      <c r="B1008" s="3"/>
      <c r="C1008" s="3"/>
      <c r="D1008" s="3"/>
      <c r="E1008" s="3"/>
      <c r="F1008" s="3"/>
    </row>
    <row r="1009" spans="1:6" x14ac:dyDescent="0.45">
      <c r="A1009" s="3"/>
      <c r="B1009" s="3"/>
      <c r="C1009" s="3"/>
      <c r="D1009" s="3"/>
      <c r="E1009" s="3"/>
      <c r="F1009" s="3"/>
    </row>
    <row r="1010" spans="1:6" x14ac:dyDescent="0.45">
      <c r="A1010" s="3"/>
      <c r="B1010" s="3"/>
      <c r="C1010" s="3"/>
      <c r="D1010" s="3"/>
      <c r="E1010" s="3"/>
      <c r="F1010" s="3"/>
    </row>
    <row r="1011" spans="1:6" x14ac:dyDescent="0.45">
      <c r="A1011" s="3"/>
      <c r="B1011" s="3"/>
      <c r="C1011" s="3"/>
      <c r="D1011" s="3"/>
      <c r="E1011" s="3"/>
      <c r="F1011" s="3"/>
    </row>
    <row r="1012" spans="1:6" x14ac:dyDescent="0.45">
      <c r="A1012" s="3"/>
      <c r="B1012" s="3"/>
      <c r="C1012" s="3"/>
      <c r="D1012" s="3"/>
      <c r="E1012" s="3"/>
      <c r="F1012" s="3"/>
    </row>
    <row r="1013" spans="1:6" x14ac:dyDescent="0.45">
      <c r="A1013" s="3"/>
      <c r="B1013" s="3"/>
      <c r="C1013" s="3"/>
      <c r="D1013" s="3"/>
      <c r="E1013" s="3"/>
      <c r="F1013" s="3"/>
    </row>
    <row r="1014" spans="1:6" x14ac:dyDescent="0.45">
      <c r="A1014" s="3"/>
      <c r="B1014" s="3"/>
      <c r="C1014" s="3"/>
      <c r="D1014" s="3"/>
      <c r="E1014" s="3"/>
      <c r="F1014" s="3"/>
    </row>
    <row r="1015" spans="1:6" x14ac:dyDescent="0.45">
      <c r="A1015" s="3"/>
      <c r="B1015" s="3"/>
      <c r="C1015" s="3"/>
      <c r="D1015" s="3"/>
      <c r="E1015" s="3"/>
      <c r="F1015" s="3"/>
    </row>
    <row r="1016" spans="1:6" x14ac:dyDescent="0.45">
      <c r="A1016" s="3"/>
      <c r="B1016" s="3"/>
      <c r="C1016" s="3"/>
      <c r="D1016" s="3"/>
      <c r="E1016" s="3"/>
      <c r="F1016" s="3"/>
    </row>
    <row r="1017" spans="1:6" x14ac:dyDescent="0.45">
      <c r="A1017" s="3"/>
      <c r="B1017" s="3"/>
      <c r="C1017" s="3"/>
      <c r="D1017" s="3"/>
      <c r="E1017" s="3"/>
      <c r="F1017" s="3"/>
    </row>
    <row r="1018" spans="1:6" x14ac:dyDescent="0.45">
      <c r="A1018" s="3"/>
      <c r="B1018" s="3"/>
      <c r="C1018" s="3"/>
      <c r="D1018" s="3"/>
      <c r="E1018" s="3"/>
      <c r="F1018" s="3"/>
    </row>
    <row r="1019" spans="1:6" x14ac:dyDescent="0.45">
      <c r="A1019" s="3"/>
      <c r="B1019" s="3"/>
      <c r="C1019" s="3"/>
      <c r="D1019" s="3"/>
      <c r="E1019" s="3"/>
      <c r="F1019" s="3"/>
    </row>
    <row r="1020" spans="1:6" x14ac:dyDescent="0.45">
      <c r="A1020" s="3"/>
      <c r="B1020" s="3"/>
      <c r="C1020" s="3"/>
      <c r="D1020" s="3"/>
      <c r="E1020" s="3"/>
      <c r="F1020" s="3"/>
    </row>
    <row r="1021" spans="1:6" x14ac:dyDescent="0.45">
      <c r="A1021" s="3"/>
      <c r="B1021" s="3"/>
      <c r="C1021" s="3"/>
      <c r="D1021" s="3"/>
      <c r="E1021" s="3"/>
      <c r="F1021" s="3"/>
    </row>
    <row r="1022" spans="1:6" x14ac:dyDescent="0.45">
      <c r="A1022" s="3"/>
      <c r="B1022" s="3"/>
      <c r="C1022" s="3"/>
      <c r="D1022" s="3"/>
      <c r="E1022" s="3"/>
      <c r="F1022" s="3"/>
    </row>
    <row r="1023" spans="1:6" x14ac:dyDescent="0.45">
      <c r="A1023" s="3"/>
      <c r="B1023" s="3"/>
      <c r="C1023" s="3"/>
      <c r="D1023" s="3"/>
      <c r="E1023" s="3"/>
      <c r="F1023" s="3"/>
    </row>
    <row r="1024" spans="1:6" x14ac:dyDescent="0.45">
      <c r="A1024" s="3"/>
      <c r="B1024" s="3"/>
      <c r="C1024" s="3"/>
      <c r="D1024" s="3"/>
      <c r="E1024" s="3"/>
      <c r="F1024" s="3"/>
    </row>
    <row r="1025" spans="1:6" x14ac:dyDescent="0.45">
      <c r="A1025" s="3"/>
      <c r="B1025" s="3"/>
      <c r="C1025" s="3"/>
      <c r="D1025" s="3"/>
      <c r="E1025" s="3"/>
      <c r="F1025" s="3"/>
    </row>
    <row r="1026" spans="1:6" x14ac:dyDescent="0.45">
      <c r="A1026" s="3"/>
      <c r="B1026" s="3"/>
      <c r="C1026" s="3"/>
      <c r="D1026" s="3"/>
      <c r="E1026" s="3"/>
      <c r="F1026" s="3"/>
    </row>
    <row r="1027" spans="1:6" x14ac:dyDescent="0.45">
      <c r="A1027" s="3"/>
      <c r="B1027" s="3"/>
      <c r="C1027" s="3"/>
      <c r="D1027" s="3"/>
      <c r="E1027" s="3"/>
      <c r="F1027" s="3"/>
    </row>
    <row r="1028" spans="1:6" x14ac:dyDescent="0.45">
      <c r="A1028" s="3"/>
      <c r="B1028" s="3"/>
      <c r="C1028" s="3"/>
      <c r="D1028" s="3"/>
      <c r="E1028" s="3"/>
      <c r="F1028" s="3"/>
    </row>
    <row r="1029" spans="1:6" x14ac:dyDescent="0.45">
      <c r="A1029" s="3"/>
      <c r="B1029" s="3"/>
      <c r="C1029" s="3"/>
      <c r="D1029" s="3"/>
      <c r="E1029" s="3"/>
      <c r="F1029" s="3"/>
    </row>
    <row r="1030" spans="1:6" x14ac:dyDescent="0.45">
      <c r="A1030" s="3"/>
      <c r="B1030" s="3"/>
      <c r="C1030" s="3"/>
      <c r="D1030" s="3"/>
      <c r="E1030" s="3"/>
      <c r="F1030" s="3"/>
    </row>
    <row r="1031" spans="1:6" x14ac:dyDescent="0.45">
      <c r="A1031" s="3"/>
      <c r="B1031" s="3"/>
      <c r="C1031" s="3"/>
      <c r="D1031" s="3"/>
      <c r="E1031" s="3"/>
      <c r="F1031" s="3"/>
    </row>
    <row r="1032" spans="1:6" x14ac:dyDescent="0.45">
      <c r="A1032" s="3"/>
      <c r="B1032" s="3"/>
      <c r="C1032" s="3"/>
      <c r="D1032" s="3"/>
      <c r="E1032" s="3"/>
      <c r="F1032" s="3"/>
    </row>
    <row r="1033" spans="1:6" x14ac:dyDescent="0.45">
      <c r="A1033" s="3"/>
      <c r="B1033" s="3"/>
      <c r="C1033" s="3"/>
      <c r="D1033" s="3"/>
      <c r="E1033" s="3"/>
      <c r="F1033" s="3"/>
    </row>
    <row r="1034" spans="1:6" x14ac:dyDescent="0.45">
      <c r="A1034" s="3"/>
      <c r="B1034" s="3"/>
      <c r="C1034" s="3"/>
      <c r="D1034" s="3"/>
      <c r="E1034" s="3"/>
      <c r="F1034" s="3"/>
    </row>
    <row r="1035" spans="1:6" x14ac:dyDescent="0.45">
      <c r="A1035" s="3"/>
      <c r="B1035" s="3"/>
      <c r="C1035" s="3"/>
      <c r="D1035" s="3"/>
      <c r="E1035" s="3"/>
      <c r="F1035" s="3"/>
    </row>
    <row r="1036" spans="1:6" x14ac:dyDescent="0.45">
      <c r="A1036" s="3"/>
      <c r="B1036" s="3"/>
      <c r="C1036" s="3"/>
      <c r="D1036" s="3"/>
      <c r="E1036" s="3"/>
      <c r="F1036" s="3"/>
    </row>
    <row r="1037" spans="1:6" x14ac:dyDescent="0.45">
      <c r="A1037" s="3"/>
      <c r="B1037" s="3"/>
      <c r="C1037" s="3"/>
      <c r="D1037" s="3"/>
      <c r="E1037" s="3"/>
      <c r="F1037" s="3"/>
    </row>
    <row r="1038" spans="1:6" x14ac:dyDescent="0.45">
      <c r="A1038" s="3"/>
      <c r="B1038" s="3"/>
      <c r="C1038" s="3"/>
      <c r="D1038" s="3"/>
      <c r="E1038" s="3"/>
      <c r="F1038" s="3"/>
    </row>
    <row r="1039" spans="1:6" x14ac:dyDescent="0.45">
      <c r="A1039" s="3"/>
      <c r="B1039" s="3"/>
      <c r="C1039" s="3"/>
      <c r="D1039" s="3"/>
      <c r="E1039" s="3"/>
      <c r="F1039" s="3"/>
    </row>
    <row r="1040" spans="1:6" x14ac:dyDescent="0.45">
      <c r="A1040" s="3"/>
      <c r="B1040" s="3"/>
      <c r="C1040" s="3"/>
      <c r="D1040" s="3"/>
      <c r="E1040" s="3"/>
      <c r="F1040" s="3"/>
    </row>
    <row r="1041" spans="1:6" x14ac:dyDescent="0.45">
      <c r="A1041" s="3"/>
      <c r="B1041" s="3"/>
      <c r="C1041" s="3"/>
      <c r="D1041" s="3"/>
      <c r="E1041" s="3"/>
      <c r="F1041" s="3"/>
    </row>
    <row r="1042" spans="1:6" x14ac:dyDescent="0.45">
      <c r="A1042" s="3"/>
      <c r="B1042" s="3"/>
      <c r="C1042" s="3"/>
      <c r="D1042" s="3"/>
      <c r="E1042" s="3"/>
      <c r="F1042" s="3"/>
    </row>
    <row r="1043" spans="1:6" x14ac:dyDescent="0.45">
      <c r="A1043" s="3"/>
      <c r="B1043" s="3"/>
      <c r="C1043" s="3"/>
      <c r="D1043" s="3"/>
      <c r="E1043" s="3"/>
      <c r="F1043" s="3"/>
    </row>
    <row r="1044" spans="1:6" x14ac:dyDescent="0.45">
      <c r="A1044" s="3"/>
      <c r="B1044" s="3"/>
      <c r="C1044" s="3"/>
      <c r="D1044" s="3"/>
      <c r="E1044" s="3"/>
      <c r="F1044" s="3"/>
    </row>
    <row r="1045" spans="1:6" x14ac:dyDescent="0.45">
      <c r="A1045" s="3"/>
      <c r="B1045" s="3"/>
      <c r="C1045" s="3"/>
      <c r="D1045" s="3"/>
      <c r="E1045" s="3"/>
      <c r="F1045" s="3"/>
    </row>
    <row r="1046" spans="1:6" x14ac:dyDescent="0.45">
      <c r="A1046" s="3"/>
      <c r="B1046" s="3"/>
      <c r="C1046" s="3"/>
      <c r="D1046" s="3"/>
      <c r="E1046" s="3"/>
      <c r="F1046" s="3"/>
    </row>
    <row r="1047" spans="1:6" x14ac:dyDescent="0.45">
      <c r="A1047" s="3"/>
      <c r="B1047" s="3"/>
      <c r="C1047" s="3"/>
      <c r="D1047" s="3"/>
      <c r="E1047" s="3"/>
      <c r="F1047" s="3"/>
    </row>
    <row r="1048" spans="1:6" x14ac:dyDescent="0.45">
      <c r="A1048" s="3"/>
      <c r="B1048" s="3"/>
      <c r="C1048" s="3"/>
      <c r="D1048" s="3"/>
      <c r="E1048" s="3"/>
      <c r="F1048" s="3"/>
    </row>
    <row r="1049" spans="1:6" x14ac:dyDescent="0.45">
      <c r="A1049" s="3"/>
      <c r="B1049" s="3"/>
      <c r="C1049" s="3"/>
      <c r="D1049" s="3"/>
      <c r="E1049" s="3"/>
      <c r="F1049" s="3"/>
    </row>
    <row r="1050" spans="1:6" x14ac:dyDescent="0.45">
      <c r="A1050" s="3"/>
      <c r="B1050" s="3"/>
      <c r="C1050" s="3"/>
      <c r="D1050" s="3"/>
      <c r="E1050" s="3"/>
      <c r="F1050" s="3"/>
    </row>
    <row r="1051" spans="1:6" x14ac:dyDescent="0.45">
      <c r="A1051" s="3"/>
      <c r="B1051" s="3"/>
      <c r="C1051" s="3"/>
      <c r="D1051" s="3"/>
      <c r="E1051" s="3"/>
      <c r="F1051" s="3"/>
    </row>
    <row r="1052" spans="1:6" x14ac:dyDescent="0.45">
      <c r="A1052" s="3"/>
      <c r="B1052" s="3"/>
      <c r="C1052" s="3"/>
      <c r="D1052" s="3"/>
      <c r="E1052" s="3"/>
      <c r="F1052" s="3"/>
    </row>
    <row r="1053" spans="1:6" x14ac:dyDescent="0.45">
      <c r="A1053" s="3"/>
      <c r="B1053" s="3"/>
      <c r="C1053" s="3"/>
      <c r="D1053" s="3"/>
      <c r="E1053" s="3"/>
      <c r="F1053" s="3"/>
    </row>
    <row r="1054" spans="1:6" x14ac:dyDescent="0.45">
      <c r="A1054" s="3"/>
      <c r="B1054" s="3"/>
      <c r="C1054" s="3"/>
      <c r="D1054" s="3"/>
      <c r="E1054" s="3"/>
      <c r="F1054" s="3"/>
    </row>
    <row r="1055" spans="1:6" x14ac:dyDescent="0.45">
      <c r="A1055" s="3"/>
      <c r="B1055" s="3"/>
      <c r="C1055" s="3"/>
      <c r="D1055" s="3"/>
      <c r="E1055" s="3"/>
      <c r="F1055" s="3"/>
    </row>
    <row r="1056" spans="1:6" x14ac:dyDescent="0.45">
      <c r="A1056" s="3"/>
      <c r="B1056" s="3"/>
      <c r="C1056" s="3"/>
      <c r="D1056" s="3"/>
      <c r="E1056" s="3"/>
      <c r="F1056" s="3"/>
    </row>
    <row r="1057" spans="1:6" x14ac:dyDescent="0.45">
      <c r="A1057" s="3"/>
      <c r="B1057" s="3"/>
      <c r="C1057" s="3"/>
      <c r="D1057" s="3"/>
      <c r="E1057" s="3"/>
      <c r="F1057" s="3"/>
    </row>
    <row r="1058" spans="1:6" x14ac:dyDescent="0.45">
      <c r="A1058" s="3"/>
      <c r="B1058" s="3"/>
      <c r="C1058" s="3"/>
      <c r="D1058" s="3"/>
      <c r="E1058" s="3"/>
      <c r="F1058" s="3"/>
    </row>
    <row r="1059" spans="1:6" x14ac:dyDescent="0.45">
      <c r="A1059" s="3"/>
      <c r="B1059" s="3"/>
      <c r="C1059" s="3"/>
      <c r="D1059" s="3"/>
      <c r="E1059" s="3"/>
      <c r="F1059" s="3"/>
    </row>
    <row r="1060" spans="1:6" x14ac:dyDescent="0.45">
      <c r="A1060" s="3"/>
      <c r="B1060" s="3"/>
      <c r="C1060" s="3"/>
      <c r="D1060" s="3"/>
      <c r="E1060" s="3"/>
      <c r="F1060" s="3"/>
    </row>
    <row r="1061" spans="1:6" x14ac:dyDescent="0.45">
      <c r="A1061" s="3"/>
      <c r="B1061" s="3"/>
      <c r="C1061" s="3"/>
      <c r="D1061" s="3"/>
      <c r="E1061" s="3"/>
      <c r="F1061" s="3"/>
    </row>
    <row r="1062" spans="1:6" x14ac:dyDescent="0.45">
      <c r="A1062" s="3"/>
      <c r="B1062" s="3"/>
      <c r="C1062" s="3"/>
      <c r="D1062" s="3"/>
      <c r="E1062" s="3"/>
      <c r="F1062" s="3"/>
    </row>
    <row r="1063" spans="1:6" x14ac:dyDescent="0.45">
      <c r="A1063" s="3"/>
      <c r="B1063" s="3"/>
      <c r="C1063" s="3"/>
      <c r="D1063" s="3"/>
      <c r="E1063" s="3"/>
      <c r="F1063" s="3"/>
    </row>
    <row r="1064" spans="1:6" x14ac:dyDescent="0.45">
      <c r="A1064" s="3"/>
      <c r="B1064" s="3"/>
      <c r="C1064" s="3"/>
      <c r="D1064" s="3"/>
      <c r="E1064" s="3"/>
      <c r="F1064" s="3"/>
    </row>
    <row r="1065" spans="1:6" x14ac:dyDescent="0.45">
      <c r="A1065" s="3"/>
      <c r="B1065" s="3"/>
      <c r="C1065" s="3"/>
      <c r="D1065" s="3"/>
      <c r="E1065" s="3"/>
      <c r="F1065" s="3"/>
    </row>
    <row r="1066" spans="1:6" x14ac:dyDescent="0.45">
      <c r="A1066" s="3"/>
      <c r="B1066" s="3"/>
      <c r="C1066" s="3"/>
      <c r="D1066" s="3"/>
      <c r="E1066" s="3"/>
      <c r="F1066" s="3"/>
    </row>
    <row r="1067" spans="1:6" x14ac:dyDescent="0.45">
      <c r="A1067" s="3"/>
      <c r="B1067" s="3"/>
      <c r="C1067" s="3"/>
      <c r="D1067" s="3"/>
      <c r="E1067" s="3"/>
      <c r="F1067" s="3"/>
    </row>
    <row r="1068" spans="1:6" x14ac:dyDescent="0.45">
      <c r="A1068" s="3"/>
      <c r="B1068" s="3"/>
      <c r="C1068" s="3"/>
      <c r="D1068" s="3"/>
      <c r="E1068" s="3"/>
      <c r="F1068" s="3"/>
    </row>
    <row r="1069" spans="1:6" x14ac:dyDescent="0.45">
      <c r="A1069" s="3"/>
      <c r="B1069" s="3"/>
      <c r="C1069" s="3"/>
      <c r="D1069" s="3"/>
      <c r="E1069" s="3"/>
      <c r="F1069" s="3"/>
    </row>
    <row r="1070" spans="1:6" x14ac:dyDescent="0.45">
      <c r="A1070" s="3"/>
      <c r="B1070" s="3"/>
      <c r="C1070" s="3"/>
      <c r="D1070" s="3"/>
      <c r="E1070" s="3"/>
      <c r="F1070" s="3"/>
    </row>
    <row r="1071" spans="1:6" x14ac:dyDescent="0.45">
      <c r="A1071" s="3"/>
      <c r="B1071" s="3"/>
      <c r="C1071" s="3"/>
      <c r="D1071" s="3"/>
      <c r="E1071" s="3"/>
      <c r="F1071" s="3"/>
    </row>
    <row r="1072" spans="1:6" x14ac:dyDescent="0.45">
      <c r="A1072" s="3"/>
      <c r="B1072" s="3"/>
      <c r="C1072" s="3"/>
      <c r="D1072" s="3"/>
      <c r="E1072" s="3"/>
      <c r="F1072" s="3"/>
    </row>
    <row r="1073" spans="1:6" x14ac:dyDescent="0.45">
      <c r="A1073" s="3"/>
      <c r="B1073" s="3"/>
      <c r="C1073" s="3"/>
      <c r="D1073" s="3"/>
      <c r="E1073" s="3"/>
      <c r="F1073" s="3"/>
    </row>
    <row r="1074" spans="1:6" x14ac:dyDescent="0.45">
      <c r="A1074" s="3"/>
      <c r="B1074" s="3"/>
      <c r="C1074" s="3"/>
      <c r="D1074" s="3"/>
      <c r="E1074" s="3"/>
      <c r="F1074" s="3"/>
    </row>
    <row r="1075" spans="1:6" x14ac:dyDescent="0.45">
      <c r="A1075" s="3"/>
      <c r="B1075" s="3"/>
      <c r="C1075" s="3"/>
      <c r="D1075" s="3"/>
      <c r="E1075" s="3"/>
      <c r="F1075" s="3"/>
    </row>
    <row r="1076" spans="1:6" x14ac:dyDescent="0.45">
      <c r="A1076" s="3"/>
      <c r="B1076" s="3"/>
      <c r="C1076" s="3"/>
      <c r="D1076" s="3"/>
      <c r="E1076" s="3"/>
      <c r="F1076" s="3"/>
    </row>
    <row r="1077" spans="1:6" x14ac:dyDescent="0.45">
      <c r="A1077" s="3"/>
      <c r="B1077" s="3"/>
      <c r="C1077" s="3"/>
      <c r="D1077" s="3"/>
      <c r="E1077" s="3"/>
      <c r="F1077" s="3"/>
    </row>
    <row r="1078" spans="1:6" x14ac:dyDescent="0.45">
      <c r="A1078" s="3"/>
      <c r="B1078" s="3"/>
      <c r="C1078" s="3"/>
      <c r="D1078" s="3"/>
      <c r="E1078" s="3"/>
      <c r="F1078" s="3"/>
    </row>
    <row r="1079" spans="1:6" x14ac:dyDescent="0.45">
      <c r="A1079" s="3"/>
      <c r="B1079" s="3"/>
      <c r="C1079" s="3"/>
      <c r="D1079" s="3"/>
      <c r="E1079" s="3"/>
      <c r="F1079" s="3"/>
    </row>
    <row r="1080" spans="1:6" x14ac:dyDescent="0.45">
      <c r="A1080" s="3"/>
      <c r="B1080" s="3"/>
      <c r="C1080" s="3"/>
      <c r="D1080" s="3"/>
      <c r="E1080" s="3"/>
      <c r="F1080" s="3"/>
    </row>
    <row r="1081" spans="1:6" x14ac:dyDescent="0.45">
      <c r="A1081" s="3"/>
      <c r="B1081" s="3"/>
      <c r="C1081" s="3"/>
      <c r="D1081" s="3"/>
      <c r="E1081" s="3"/>
      <c r="F1081" s="3"/>
    </row>
    <row r="1082" spans="1:6" x14ac:dyDescent="0.45">
      <c r="A1082" s="3"/>
      <c r="B1082" s="3"/>
      <c r="C1082" s="3"/>
      <c r="D1082" s="3"/>
      <c r="E1082" s="3"/>
      <c r="F1082" s="3"/>
    </row>
    <row r="1083" spans="1:6" x14ac:dyDescent="0.45">
      <c r="A1083" s="3"/>
      <c r="B1083" s="3"/>
      <c r="C1083" s="3"/>
      <c r="D1083" s="3"/>
      <c r="E1083" s="3"/>
      <c r="F1083" s="3"/>
    </row>
    <row r="1084" spans="1:6" x14ac:dyDescent="0.45">
      <c r="A1084" s="3"/>
      <c r="B1084" s="3"/>
      <c r="C1084" s="3"/>
      <c r="D1084" s="3"/>
      <c r="E1084" s="3"/>
      <c r="F1084" s="3"/>
    </row>
    <row r="1085" spans="1:6" x14ac:dyDescent="0.45">
      <c r="A1085" s="3"/>
      <c r="B1085" s="3"/>
      <c r="C1085" s="3"/>
      <c r="D1085" s="3"/>
      <c r="E1085" s="3"/>
      <c r="F1085" s="3"/>
    </row>
    <row r="1086" spans="1:6" x14ac:dyDescent="0.45">
      <c r="A1086" s="3"/>
      <c r="B1086" s="3"/>
      <c r="C1086" s="3"/>
      <c r="D1086" s="3"/>
      <c r="E1086" s="3"/>
      <c r="F1086" s="3"/>
    </row>
    <row r="1087" spans="1:6" x14ac:dyDescent="0.45">
      <c r="A1087" s="3"/>
      <c r="B1087" s="3"/>
      <c r="C1087" s="3"/>
      <c r="D1087" s="3"/>
      <c r="E1087" s="3"/>
      <c r="F1087" s="3"/>
    </row>
    <row r="1088" spans="1:6" x14ac:dyDescent="0.45">
      <c r="A1088" s="3"/>
      <c r="B1088" s="3"/>
      <c r="C1088" s="3"/>
      <c r="D1088" s="3"/>
      <c r="E1088" s="3"/>
      <c r="F1088" s="3"/>
    </row>
    <row r="1089" spans="1:6" x14ac:dyDescent="0.45">
      <c r="A1089" s="3"/>
      <c r="B1089" s="3"/>
      <c r="C1089" s="3"/>
      <c r="D1089" s="3"/>
      <c r="E1089" s="3"/>
      <c r="F1089" s="3"/>
    </row>
    <row r="1090" spans="1:6" x14ac:dyDescent="0.45">
      <c r="A1090" s="3"/>
      <c r="B1090" s="3"/>
      <c r="C1090" s="3"/>
      <c r="D1090" s="3"/>
      <c r="E1090" s="3"/>
      <c r="F1090" s="3"/>
    </row>
    <row r="1091" spans="1:6" x14ac:dyDescent="0.45">
      <c r="A1091" s="3"/>
      <c r="B1091" s="3"/>
      <c r="C1091" s="3"/>
      <c r="D1091" s="3"/>
      <c r="E1091" s="3"/>
      <c r="F1091" s="3"/>
    </row>
    <row r="1092" spans="1:6" x14ac:dyDescent="0.45">
      <c r="A1092" s="3"/>
      <c r="B1092" s="3"/>
      <c r="C1092" s="3"/>
      <c r="D1092" s="3"/>
      <c r="E1092" s="3"/>
      <c r="F1092" s="3"/>
    </row>
    <row r="1093" spans="1:6" x14ac:dyDescent="0.45">
      <c r="A1093" s="3"/>
      <c r="B1093" s="3"/>
      <c r="C1093" s="3"/>
      <c r="D1093" s="3"/>
      <c r="E1093" s="3"/>
      <c r="F1093" s="3"/>
    </row>
    <row r="1094" spans="1:6" x14ac:dyDescent="0.45">
      <c r="A1094" s="3"/>
      <c r="B1094" s="3"/>
      <c r="C1094" s="3"/>
      <c r="D1094" s="3"/>
      <c r="E1094" s="3"/>
      <c r="F1094" s="3"/>
    </row>
    <row r="1095" spans="1:6" x14ac:dyDescent="0.45">
      <c r="A1095" s="3"/>
      <c r="B1095" s="3"/>
      <c r="C1095" s="3"/>
      <c r="D1095" s="3"/>
      <c r="E1095" s="3"/>
      <c r="F1095" s="3"/>
    </row>
    <row r="1096" spans="1:6" x14ac:dyDescent="0.45">
      <c r="A1096" s="3"/>
      <c r="B1096" s="3"/>
      <c r="C1096" s="3"/>
      <c r="D1096" s="3"/>
      <c r="E1096" s="3"/>
      <c r="F1096" s="3"/>
    </row>
    <row r="1097" spans="1:6" x14ac:dyDescent="0.45">
      <c r="A1097" s="3"/>
      <c r="B1097" s="3"/>
      <c r="C1097" s="3"/>
      <c r="D1097" s="3"/>
      <c r="E1097" s="3"/>
      <c r="F1097" s="3"/>
    </row>
    <row r="1098" spans="1:6" x14ac:dyDescent="0.45">
      <c r="A1098" s="3"/>
      <c r="B1098" s="3"/>
      <c r="C1098" s="3"/>
      <c r="D1098" s="3"/>
      <c r="E1098" s="3"/>
      <c r="F1098" s="3"/>
    </row>
    <row r="1099" spans="1:6" x14ac:dyDescent="0.45">
      <c r="A1099" s="3"/>
      <c r="B1099" s="3"/>
      <c r="C1099" s="3"/>
      <c r="D1099" s="3"/>
      <c r="E1099" s="3"/>
      <c r="F1099" s="3"/>
    </row>
    <row r="1100" spans="1:6" x14ac:dyDescent="0.45">
      <c r="A1100" s="3"/>
      <c r="B1100" s="3"/>
      <c r="C1100" s="3"/>
      <c r="D1100" s="3"/>
      <c r="E1100" s="3"/>
      <c r="F1100" s="3"/>
    </row>
    <row r="1101" spans="1:6" x14ac:dyDescent="0.45">
      <c r="A1101" s="3"/>
      <c r="B1101" s="3"/>
      <c r="C1101" s="3"/>
      <c r="D1101" s="3"/>
      <c r="E1101" s="3"/>
      <c r="F1101" s="3"/>
    </row>
    <row r="1102" spans="1:6" x14ac:dyDescent="0.45">
      <c r="A1102" s="3"/>
      <c r="B1102" s="3"/>
      <c r="C1102" s="3"/>
      <c r="D1102" s="3"/>
      <c r="E1102" s="3"/>
      <c r="F1102" s="3"/>
    </row>
    <row r="1103" spans="1:6" x14ac:dyDescent="0.45">
      <c r="A1103" s="3"/>
      <c r="B1103" s="3"/>
      <c r="C1103" s="3"/>
      <c r="D1103" s="3"/>
      <c r="E1103" s="3"/>
      <c r="F1103" s="3"/>
    </row>
    <row r="1104" spans="1:6" x14ac:dyDescent="0.45">
      <c r="A1104" s="3"/>
      <c r="B1104" s="3"/>
      <c r="C1104" s="3"/>
      <c r="D1104" s="3"/>
      <c r="E1104" s="3"/>
      <c r="F1104" s="3"/>
    </row>
    <row r="1105" spans="1:6" x14ac:dyDescent="0.45">
      <c r="A1105" s="3"/>
      <c r="B1105" s="3"/>
      <c r="C1105" s="3"/>
      <c r="D1105" s="3"/>
      <c r="E1105" s="3"/>
      <c r="F1105" s="3"/>
    </row>
    <row r="1106" spans="1:6" x14ac:dyDescent="0.45">
      <c r="A1106" s="3"/>
      <c r="B1106" s="3"/>
      <c r="C1106" s="3"/>
      <c r="D1106" s="3"/>
      <c r="E1106" s="3"/>
      <c r="F1106" s="3"/>
    </row>
    <row r="1107" spans="1:6" x14ac:dyDescent="0.45">
      <c r="A1107" s="3"/>
      <c r="B1107" s="3"/>
      <c r="C1107" s="3"/>
      <c r="D1107" s="3"/>
      <c r="E1107" s="3"/>
      <c r="F1107" s="3"/>
    </row>
    <row r="1108" spans="1:6" x14ac:dyDescent="0.45">
      <c r="A1108" s="3"/>
      <c r="B1108" s="3"/>
      <c r="C1108" s="3"/>
      <c r="D1108" s="3"/>
      <c r="E1108" s="3"/>
      <c r="F1108" s="3"/>
    </row>
    <row r="1109" spans="1:6" x14ac:dyDescent="0.45">
      <c r="A1109" s="3"/>
      <c r="B1109" s="3"/>
      <c r="C1109" s="3"/>
      <c r="D1109" s="3"/>
      <c r="E1109" s="3"/>
      <c r="F1109" s="3"/>
    </row>
    <row r="1110" spans="1:6" x14ac:dyDescent="0.45">
      <c r="A1110" s="3"/>
      <c r="B1110" s="3"/>
      <c r="C1110" s="3"/>
      <c r="D1110" s="3"/>
      <c r="E1110" s="3"/>
      <c r="F1110" s="3"/>
    </row>
    <row r="1111" spans="1:6" x14ac:dyDescent="0.45">
      <c r="A1111" s="3"/>
      <c r="B1111" s="3"/>
      <c r="C1111" s="3"/>
      <c r="D1111" s="3"/>
      <c r="E1111" s="3"/>
      <c r="F1111" s="3"/>
    </row>
    <row r="1112" spans="1:6" x14ac:dyDescent="0.45">
      <c r="A1112" s="3"/>
      <c r="B1112" s="3"/>
      <c r="C1112" s="3"/>
      <c r="D1112" s="3"/>
      <c r="E1112" s="3"/>
      <c r="F1112" s="3"/>
    </row>
    <row r="1113" spans="1:6" x14ac:dyDescent="0.45">
      <c r="A1113" s="3"/>
      <c r="B1113" s="3"/>
      <c r="C1113" s="3"/>
      <c r="D1113" s="3"/>
      <c r="E1113" s="3"/>
      <c r="F1113" s="3"/>
    </row>
    <row r="1114" spans="1:6" x14ac:dyDescent="0.45">
      <c r="A1114" s="3"/>
      <c r="B1114" s="3"/>
      <c r="C1114" s="3"/>
      <c r="D1114" s="3"/>
      <c r="E1114" s="3"/>
      <c r="F1114" s="3"/>
    </row>
    <row r="1115" spans="1:6" x14ac:dyDescent="0.45">
      <c r="A1115" s="3"/>
      <c r="B1115" s="3"/>
      <c r="C1115" s="3"/>
      <c r="D1115" s="3"/>
      <c r="E1115" s="3"/>
      <c r="F1115" s="3"/>
    </row>
    <row r="1116" spans="1:6" x14ac:dyDescent="0.45">
      <c r="A1116" s="3"/>
      <c r="B1116" s="3"/>
      <c r="C1116" s="3"/>
      <c r="D1116" s="3"/>
      <c r="E1116" s="3"/>
      <c r="F1116" s="3"/>
    </row>
    <row r="1117" spans="1:6" x14ac:dyDescent="0.45">
      <c r="A1117" s="3"/>
      <c r="B1117" s="3"/>
      <c r="C1117" s="3"/>
      <c r="D1117" s="3"/>
      <c r="E1117" s="3"/>
      <c r="F1117" s="3"/>
    </row>
    <row r="1118" spans="1:6" x14ac:dyDescent="0.45">
      <c r="A1118" s="3"/>
      <c r="B1118" s="3"/>
      <c r="C1118" s="3"/>
      <c r="D1118" s="3"/>
      <c r="E1118" s="3"/>
      <c r="F1118" s="3"/>
    </row>
    <row r="1119" spans="1:6" x14ac:dyDescent="0.45">
      <c r="A1119" s="3"/>
      <c r="B1119" s="3"/>
      <c r="C1119" s="3"/>
      <c r="D1119" s="3"/>
      <c r="E1119" s="3"/>
      <c r="F1119" s="3"/>
    </row>
    <row r="1120" spans="1:6" x14ac:dyDescent="0.45">
      <c r="A1120" s="3"/>
      <c r="B1120" s="3"/>
      <c r="C1120" s="3"/>
      <c r="D1120" s="3"/>
      <c r="E1120" s="3"/>
      <c r="F1120" s="3"/>
    </row>
    <row r="1121" spans="1:6" x14ac:dyDescent="0.45">
      <c r="A1121" s="3"/>
      <c r="B1121" s="3"/>
      <c r="C1121" s="3"/>
      <c r="D1121" s="3"/>
      <c r="E1121" s="3"/>
      <c r="F1121" s="3"/>
    </row>
    <row r="1122" spans="1:6" x14ac:dyDescent="0.45">
      <c r="A1122" s="3"/>
      <c r="B1122" s="3"/>
      <c r="C1122" s="3"/>
      <c r="D1122" s="3"/>
      <c r="E1122" s="3"/>
      <c r="F1122" s="3"/>
    </row>
    <row r="1123" spans="1:6" x14ac:dyDescent="0.45">
      <c r="A1123" s="3"/>
      <c r="B1123" s="3"/>
      <c r="C1123" s="3"/>
      <c r="D1123" s="3"/>
      <c r="E1123" s="3"/>
      <c r="F1123" s="3"/>
    </row>
    <row r="1124" spans="1:6" x14ac:dyDescent="0.45">
      <c r="A1124" s="3"/>
      <c r="B1124" s="3"/>
      <c r="C1124" s="3"/>
      <c r="D1124" s="3"/>
      <c r="E1124" s="3"/>
      <c r="F1124" s="3"/>
    </row>
    <row r="1125" spans="1:6" x14ac:dyDescent="0.45">
      <c r="A1125" s="3"/>
      <c r="B1125" s="3"/>
      <c r="C1125" s="3"/>
      <c r="D1125" s="3"/>
      <c r="E1125" s="3"/>
      <c r="F1125" s="3"/>
    </row>
    <row r="1126" spans="1:6" x14ac:dyDescent="0.45">
      <c r="A1126" s="3"/>
      <c r="B1126" s="3"/>
      <c r="C1126" s="3"/>
      <c r="D1126" s="3"/>
      <c r="E1126" s="3"/>
      <c r="F1126" s="3"/>
    </row>
    <row r="1127" spans="1:6" x14ac:dyDescent="0.45">
      <c r="A1127" s="3"/>
      <c r="B1127" s="3"/>
      <c r="C1127" s="3"/>
      <c r="D1127" s="3"/>
      <c r="E1127" s="3"/>
      <c r="F1127" s="3"/>
    </row>
    <row r="1128" spans="1:6" x14ac:dyDescent="0.45">
      <c r="A1128" s="3"/>
      <c r="B1128" s="3"/>
      <c r="C1128" s="3"/>
      <c r="D1128" s="3"/>
      <c r="E1128" s="3"/>
      <c r="F1128" s="3"/>
    </row>
    <row r="1129" spans="1:6" x14ac:dyDescent="0.45">
      <c r="A1129" s="3"/>
      <c r="B1129" s="3"/>
      <c r="C1129" s="3"/>
      <c r="D1129" s="3"/>
      <c r="E1129" s="3"/>
      <c r="F1129" s="3"/>
    </row>
    <row r="1130" spans="1:6" x14ac:dyDescent="0.45">
      <c r="A1130" s="3"/>
      <c r="B1130" s="3"/>
      <c r="C1130" s="3"/>
      <c r="D1130" s="3"/>
      <c r="E1130" s="3"/>
      <c r="F1130" s="3"/>
    </row>
    <row r="1131" spans="1:6" x14ac:dyDescent="0.45">
      <c r="A1131" s="3"/>
      <c r="B1131" s="3"/>
      <c r="C1131" s="3"/>
      <c r="D1131" s="3"/>
      <c r="E1131" s="3"/>
      <c r="F1131" s="3"/>
    </row>
    <row r="1132" spans="1:6" x14ac:dyDescent="0.45">
      <c r="A1132" s="3"/>
      <c r="B1132" s="3"/>
      <c r="C1132" s="3"/>
      <c r="D1132" s="3"/>
      <c r="E1132" s="3"/>
      <c r="F1132" s="3"/>
    </row>
    <row r="1133" spans="1:6" x14ac:dyDescent="0.45">
      <c r="A1133" s="3"/>
      <c r="B1133" s="3"/>
      <c r="C1133" s="3"/>
      <c r="D1133" s="3"/>
      <c r="E1133" s="3"/>
      <c r="F1133" s="3"/>
    </row>
    <row r="1134" spans="1:6" x14ac:dyDescent="0.45">
      <c r="A1134" s="3"/>
      <c r="B1134" s="3"/>
      <c r="C1134" s="3"/>
      <c r="D1134" s="3"/>
      <c r="E1134" s="3"/>
      <c r="F1134" s="3"/>
    </row>
    <row r="1135" spans="1:6" x14ac:dyDescent="0.45">
      <c r="A1135" s="3"/>
      <c r="B1135" s="3"/>
      <c r="C1135" s="3"/>
      <c r="D1135" s="3"/>
      <c r="E1135" s="3"/>
      <c r="F1135" s="3"/>
    </row>
    <row r="1136" spans="1:6" x14ac:dyDescent="0.45">
      <c r="A1136" s="3"/>
      <c r="B1136" s="3"/>
      <c r="C1136" s="3"/>
      <c r="D1136" s="3"/>
      <c r="E1136" s="3"/>
      <c r="F1136" s="3"/>
    </row>
    <row r="1137" spans="1:6" x14ac:dyDescent="0.45">
      <c r="A1137" s="3"/>
      <c r="B1137" s="3"/>
      <c r="C1137" s="3"/>
      <c r="D1137" s="3"/>
      <c r="E1137" s="3"/>
      <c r="F1137" s="3"/>
    </row>
    <row r="1138" spans="1:6" x14ac:dyDescent="0.45">
      <c r="A1138" s="3"/>
      <c r="B1138" s="3"/>
      <c r="C1138" s="3"/>
      <c r="D1138" s="3"/>
      <c r="E1138" s="3"/>
      <c r="F1138" s="3"/>
    </row>
    <row r="1139" spans="1:6" x14ac:dyDescent="0.45">
      <c r="A1139" s="3"/>
      <c r="B1139" s="3"/>
      <c r="C1139" s="3"/>
      <c r="D1139" s="3"/>
      <c r="E1139" s="3"/>
      <c r="F1139" s="3"/>
    </row>
    <row r="1140" spans="1:6" x14ac:dyDescent="0.45">
      <c r="A1140" s="3"/>
      <c r="B1140" s="3"/>
      <c r="C1140" s="3"/>
      <c r="D1140" s="3"/>
      <c r="E1140" s="3"/>
      <c r="F1140" s="3"/>
    </row>
    <row r="1141" spans="1:6" x14ac:dyDescent="0.45">
      <c r="A1141" s="3"/>
      <c r="B1141" s="3"/>
      <c r="C1141" s="3"/>
      <c r="D1141" s="3"/>
      <c r="E1141" s="3"/>
      <c r="F1141" s="3"/>
    </row>
    <row r="1142" spans="1:6" x14ac:dyDescent="0.45">
      <c r="A1142" s="3"/>
      <c r="B1142" s="3"/>
      <c r="C1142" s="3"/>
      <c r="D1142" s="3"/>
      <c r="E1142" s="3"/>
      <c r="F1142" s="3"/>
    </row>
    <row r="1143" spans="1:6" x14ac:dyDescent="0.45">
      <c r="A1143" s="3"/>
      <c r="B1143" s="3"/>
      <c r="C1143" s="3"/>
      <c r="D1143" s="3"/>
      <c r="E1143" s="3"/>
      <c r="F1143" s="3"/>
    </row>
    <row r="1144" spans="1:6" x14ac:dyDescent="0.45">
      <c r="A1144" s="3"/>
      <c r="B1144" s="3"/>
      <c r="C1144" s="3"/>
      <c r="D1144" s="3"/>
      <c r="E1144" s="3"/>
      <c r="F1144" s="3"/>
    </row>
    <row r="1145" spans="1:6" x14ac:dyDescent="0.45">
      <c r="A1145" s="3"/>
      <c r="B1145" s="3"/>
      <c r="C1145" s="3"/>
      <c r="D1145" s="3"/>
      <c r="E1145" s="3"/>
      <c r="F1145" s="3"/>
    </row>
    <row r="1146" spans="1:6" x14ac:dyDescent="0.45">
      <c r="A1146" s="3"/>
      <c r="B1146" s="3"/>
      <c r="C1146" s="3"/>
      <c r="D1146" s="3"/>
      <c r="E1146" s="3"/>
      <c r="F1146" s="3"/>
    </row>
    <row r="1147" spans="1:6" x14ac:dyDescent="0.45">
      <c r="A1147" s="3"/>
      <c r="B1147" s="3"/>
      <c r="C1147" s="3"/>
      <c r="D1147" s="3"/>
      <c r="E1147" s="3"/>
      <c r="F1147" s="3"/>
    </row>
    <row r="1148" spans="1:6" x14ac:dyDescent="0.45">
      <c r="A1148" s="3"/>
      <c r="B1148" s="3"/>
      <c r="C1148" s="3"/>
      <c r="D1148" s="3"/>
      <c r="E1148" s="3"/>
      <c r="F1148" s="3"/>
    </row>
    <row r="1149" spans="1:6" x14ac:dyDescent="0.45">
      <c r="A1149" s="3"/>
      <c r="B1149" s="3"/>
      <c r="C1149" s="3"/>
      <c r="D1149" s="3"/>
      <c r="E1149" s="3"/>
      <c r="F1149" s="3"/>
    </row>
    <row r="1150" spans="1:6" x14ac:dyDescent="0.45">
      <c r="A1150" s="3"/>
      <c r="B1150" s="3"/>
      <c r="C1150" s="3"/>
      <c r="D1150" s="3"/>
      <c r="E1150" s="3"/>
      <c r="F1150" s="3"/>
    </row>
    <row r="1151" spans="1:6" x14ac:dyDescent="0.45">
      <c r="A1151" s="3"/>
      <c r="B1151" s="3"/>
      <c r="C1151" s="3"/>
      <c r="D1151" s="3"/>
      <c r="E1151" s="3"/>
      <c r="F1151" s="3"/>
    </row>
    <row r="1152" spans="1:6" x14ac:dyDescent="0.45">
      <c r="A1152" s="3"/>
      <c r="B1152" s="3"/>
      <c r="C1152" s="3"/>
      <c r="D1152" s="3"/>
      <c r="E1152" s="3"/>
      <c r="F1152" s="3"/>
    </row>
    <row r="1153" spans="1:6" x14ac:dyDescent="0.45">
      <c r="A1153" s="3"/>
      <c r="B1153" s="3"/>
      <c r="C1153" s="3"/>
      <c r="D1153" s="3"/>
      <c r="E1153" s="3"/>
      <c r="F1153" s="3"/>
    </row>
    <row r="1154" spans="1:6" x14ac:dyDescent="0.45">
      <c r="A1154" s="3"/>
      <c r="B1154" s="3"/>
      <c r="C1154" s="3"/>
      <c r="D1154" s="3"/>
      <c r="E1154" s="3"/>
      <c r="F1154" s="3"/>
    </row>
    <row r="1155" spans="1:6" x14ac:dyDescent="0.45">
      <c r="A1155" s="3"/>
      <c r="B1155" s="3"/>
      <c r="C1155" s="3"/>
      <c r="D1155" s="3"/>
      <c r="E1155" s="3"/>
      <c r="F1155" s="3"/>
    </row>
    <row r="1156" spans="1:6" x14ac:dyDescent="0.45">
      <c r="A1156" s="3"/>
      <c r="B1156" s="3"/>
      <c r="C1156" s="3"/>
      <c r="D1156" s="3"/>
      <c r="E1156" s="3"/>
      <c r="F1156" s="3"/>
    </row>
    <row r="1157" spans="1:6" x14ac:dyDescent="0.45">
      <c r="A1157" s="3"/>
      <c r="B1157" s="3"/>
      <c r="C1157" s="3"/>
      <c r="D1157" s="3"/>
      <c r="E1157" s="3"/>
      <c r="F1157" s="3"/>
    </row>
    <row r="1158" spans="1:6" x14ac:dyDescent="0.45">
      <c r="A1158" s="3"/>
      <c r="B1158" s="3"/>
      <c r="C1158" s="3"/>
      <c r="D1158" s="3"/>
      <c r="E1158" s="3"/>
      <c r="F1158" s="3"/>
    </row>
    <row r="1159" spans="1:6" x14ac:dyDescent="0.45">
      <c r="A1159" s="3"/>
      <c r="B1159" s="3"/>
      <c r="C1159" s="3"/>
      <c r="D1159" s="3"/>
      <c r="E1159" s="3"/>
      <c r="F1159" s="3"/>
    </row>
    <row r="1160" spans="1:6" x14ac:dyDescent="0.45">
      <c r="A1160" s="3"/>
      <c r="B1160" s="3"/>
      <c r="C1160" s="3"/>
      <c r="D1160" s="3"/>
      <c r="E1160" s="3"/>
      <c r="F1160" s="3"/>
    </row>
    <row r="1161" spans="1:6" x14ac:dyDescent="0.45">
      <c r="A1161" s="3"/>
      <c r="B1161" s="3"/>
      <c r="C1161" s="3"/>
      <c r="D1161" s="3"/>
      <c r="E1161" s="3"/>
      <c r="F1161" s="3"/>
    </row>
    <row r="1162" spans="1:6" x14ac:dyDescent="0.45">
      <c r="A1162" s="3"/>
      <c r="B1162" s="3"/>
      <c r="C1162" s="3"/>
      <c r="D1162" s="3"/>
      <c r="E1162" s="3"/>
      <c r="F1162" s="3"/>
    </row>
    <row r="1163" spans="1:6" x14ac:dyDescent="0.45">
      <c r="A1163" s="3"/>
      <c r="B1163" s="3"/>
      <c r="C1163" s="3"/>
      <c r="D1163" s="3"/>
      <c r="E1163" s="3"/>
      <c r="F1163" s="3"/>
    </row>
    <row r="1164" spans="1:6" x14ac:dyDescent="0.45">
      <c r="A1164" s="3"/>
      <c r="B1164" s="3"/>
      <c r="C1164" s="3"/>
      <c r="D1164" s="3"/>
      <c r="E1164" s="3"/>
      <c r="F1164" s="3"/>
    </row>
    <row r="1165" spans="1:6" x14ac:dyDescent="0.45">
      <c r="A1165" s="3"/>
      <c r="B1165" s="3"/>
      <c r="C1165" s="3"/>
      <c r="D1165" s="3"/>
      <c r="E1165" s="3"/>
      <c r="F1165" s="3"/>
    </row>
    <row r="1166" spans="1:6" x14ac:dyDescent="0.45">
      <c r="A1166" s="3"/>
      <c r="B1166" s="3"/>
      <c r="C1166" s="3"/>
      <c r="D1166" s="3"/>
      <c r="E1166" s="3"/>
      <c r="F1166" s="3"/>
    </row>
    <row r="1167" spans="1:6" x14ac:dyDescent="0.45">
      <c r="A1167" s="3"/>
      <c r="B1167" s="3"/>
      <c r="C1167" s="3"/>
      <c r="D1167" s="3"/>
      <c r="E1167" s="3"/>
      <c r="F1167" s="3"/>
    </row>
    <row r="1168" spans="1:6" x14ac:dyDescent="0.45">
      <c r="A1168" s="3"/>
      <c r="B1168" s="3"/>
      <c r="C1168" s="3"/>
      <c r="D1168" s="3"/>
      <c r="E1168" s="3"/>
      <c r="F1168" s="3"/>
    </row>
    <row r="1169" spans="1:6" x14ac:dyDescent="0.45">
      <c r="A1169" s="3"/>
      <c r="B1169" s="3"/>
      <c r="C1169" s="3"/>
      <c r="D1169" s="3"/>
      <c r="E1169" s="3"/>
      <c r="F1169" s="3"/>
    </row>
    <row r="1170" spans="1:6" x14ac:dyDescent="0.45">
      <c r="A1170" s="3"/>
      <c r="B1170" s="3"/>
      <c r="C1170" s="3"/>
      <c r="D1170" s="3"/>
      <c r="E1170" s="3"/>
      <c r="F1170" s="3"/>
    </row>
    <row r="1171" spans="1:6" x14ac:dyDescent="0.45">
      <c r="A1171" s="3"/>
      <c r="B1171" s="3"/>
      <c r="C1171" s="3"/>
      <c r="D1171" s="3"/>
      <c r="E1171" s="3"/>
      <c r="F1171" s="3"/>
    </row>
    <row r="1172" spans="1:6" x14ac:dyDescent="0.45">
      <c r="A1172" s="3"/>
      <c r="B1172" s="3"/>
      <c r="C1172" s="3"/>
      <c r="D1172" s="3"/>
      <c r="E1172" s="3"/>
      <c r="F1172" s="3"/>
    </row>
    <row r="1173" spans="1:6" x14ac:dyDescent="0.45">
      <c r="A1173" s="3"/>
      <c r="B1173" s="3"/>
      <c r="C1173" s="3"/>
      <c r="D1173" s="3"/>
      <c r="E1173" s="3"/>
      <c r="F1173" s="3"/>
    </row>
    <row r="1174" spans="1:6" x14ac:dyDescent="0.45">
      <c r="A1174" s="3"/>
      <c r="B1174" s="3"/>
      <c r="C1174" s="3"/>
      <c r="D1174" s="3"/>
      <c r="E1174" s="3"/>
      <c r="F1174" s="3"/>
    </row>
    <row r="1175" spans="1:6" x14ac:dyDescent="0.45">
      <c r="A1175" s="3"/>
      <c r="B1175" s="3"/>
      <c r="C1175" s="3"/>
      <c r="D1175" s="3"/>
      <c r="E1175" s="3"/>
      <c r="F1175" s="3"/>
    </row>
    <row r="1176" spans="1:6" x14ac:dyDescent="0.45">
      <c r="A1176" s="3"/>
      <c r="B1176" s="3"/>
      <c r="C1176" s="3"/>
      <c r="D1176" s="3"/>
      <c r="E1176" s="3"/>
      <c r="F1176" s="3"/>
    </row>
    <row r="1177" spans="1:6" x14ac:dyDescent="0.45">
      <c r="A1177" s="3"/>
      <c r="B1177" s="3"/>
      <c r="C1177" s="3"/>
      <c r="D1177" s="3"/>
      <c r="E1177" s="3"/>
      <c r="F1177" s="3"/>
    </row>
    <row r="1178" spans="1:6" x14ac:dyDescent="0.45">
      <c r="A1178" s="3"/>
      <c r="B1178" s="3"/>
      <c r="C1178" s="3"/>
      <c r="D1178" s="3"/>
      <c r="E1178" s="3"/>
      <c r="F1178" s="3"/>
    </row>
    <row r="1179" spans="1:6" x14ac:dyDescent="0.45">
      <c r="A1179" s="3"/>
      <c r="B1179" s="3"/>
      <c r="C1179" s="3"/>
      <c r="D1179" s="3"/>
      <c r="E1179" s="3"/>
      <c r="F1179" s="3"/>
    </row>
    <row r="1180" spans="1:6" x14ac:dyDescent="0.45">
      <c r="A1180" s="3"/>
      <c r="B1180" s="3"/>
      <c r="C1180" s="3"/>
      <c r="D1180" s="3"/>
      <c r="E1180" s="3"/>
      <c r="F1180" s="3"/>
    </row>
    <row r="1181" spans="1:6" x14ac:dyDescent="0.45">
      <c r="A1181" s="3"/>
      <c r="B1181" s="3"/>
      <c r="C1181" s="3"/>
      <c r="D1181" s="3"/>
      <c r="E1181" s="3"/>
      <c r="F1181" s="3"/>
    </row>
    <row r="1182" spans="1:6" x14ac:dyDescent="0.45">
      <c r="A1182" s="3"/>
      <c r="B1182" s="3"/>
      <c r="C1182" s="3"/>
      <c r="D1182" s="3"/>
      <c r="E1182" s="3"/>
      <c r="F1182" s="3"/>
    </row>
    <row r="1183" spans="1:6" x14ac:dyDescent="0.45">
      <c r="A1183" s="3"/>
      <c r="B1183" s="3"/>
      <c r="C1183" s="3"/>
      <c r="D1183" s="3"/>
      <c r="E1183" s="3"/>
      <c r="F1183" s="3"/>
    </row>
    <row r="1184" spans="1:6" x14ac:dyDescent="0.45">
      <c r="A1184" s="3"/>
      <c r="B1184" s="3"/>
      <c r="C1184" s="3"/>
      <c r="D1184" s="3"/>
      <c r="E1184" s="3"/>
      <c r="F1184" s="3"/>
    </row>
    <row r="1185" spans="1:6" x14ac:dyDescent="0.45">
      <c r="A1185" s="3"/>
      <c r="B1185" s="3"/>
      <c r="C1185" s="3"/>
      <c r="D1185" s="3"/>
      <c r="E1185" s="3"/>
      <c r="F1185" s="3"/>
    </row>
    <row r="1186" spans="1:6" x14ac:dyDescent="0.45">
      <c r="A1186" s="3"/>
      <c r="B1186" s="3"/>
      <c r="C1186" s="3"/>
      <c r="D1186" s="3"/>
      <c r="E1186" s="3"/>
      <c r="F1186" s="3"/>
    </row>
    <row r="1187" spans="1:6" x14ac:dyDescent="0.45">
      <c r="A1187" s="3"/>
      <c r="B1187" s="3"/>
      <c r="C1187" s="3"/>
      <c r="D1187" s="3"/>
      <c r="E1187" s="3"/>
      <c r="F1187" s="3"/>
    </row>
    <row r="1188" spans="1:6" x14ac:dyDescent="0.45">
      <c r="A1188" s="3"/>
      <c r="B1188" s="3"/>
      <c r="C1188" s="3"/>
      <c r="D1188" s="3"/>
      <c r="E1188" s="3"/>
      <c r="F1188" s="3"/>
    </row>
    <row r="1189" spans="1:6" x14ac:dyDescent="0.45">
      <c r="A1189" s="3"/>
      <c r="B1189" s="3"/>
      <c r="C1189" s="3"/>
      <c r="D1189" s="3"/>
      <c r="E1189" s="3"/>
      <c r="F1189" s="3"/>
    </row>
    <row r="1190" spans="1:6" x14ac:dyDescent="0.45">
      <c r="A1190" s="3"/>
      <c r="B1190" s="3"/>
      <c r="C1190" s="3"/>
      <c r="D1190" s="3"/>
      <c r="E1190" s="3"/>
      <c r="F1190" s="3"/>
    </row>
    <row r="1191" spans="1:6" x14ac:dyDescent="0.45">
      <c r="A1191" s="3"/>
      <c r="B1191" s="3"/>
      <c r="C1191" s="3"/>
      <c r="D1191" s="3"/>
      <c r="E1191" s="3"/>
      <c r="F1191" s="3"/>
    </row>
    <row r="1192" spans="1:6" x14ac:dyDescent="0.45">
      <c r="A1192" s="3"/>
      <c r="B1192" s="3"/>
      <c r="C1192" s="3"/>
      <c r="D1192" s="3"/>
      <c r="E1192" s="3"/>
      <c r="F1192" s="3"/>
    </row>
    <row r="1193" spans="1:6" x14ac:dyDescent="0.45">
      <c r="A1193" s="3"/>
      <c r="B1193" s="3"/>
      <c r="C1193" s="3"/>
      <c r="D1193" s="3"/>
      <c r="E1193" s="3"/>
      <c r="F1193" s="3"/>
    </row>
    <row r="1194" spans="1:6" x14ac:dyDescent="0.45">
      <c r="A1194" s="3"/>
      <c r="B1194" s="3"/>
      <c r="C1194" s="3"/>
      <c r="D1194" s="3"/>
      <c r="E1194" s="3"/>
      <c r="F1194" s="3"/>
    </row>
    <row r="1195" spans="1:6" x14ac:dyDescent="0.45">
      <c r="A1195" s="3"/>
      <c r="B1195" s="3"/>
      <c r="C1195" s="3"/>
      <c r="D1195" s="3"/>
      <c r="E1195" s="3"/>
      <c r="F1195" s="3"/>
    </row>
    <row r="1196" spans="1:6" x14ac:dyDescent="0.45">
      <c r="A1196" s="3"/>
      <c r="B1196" s="3"/>
      <c r="C1196" s="3"/>
      <c r="D1196" s="3"/>
      <c r="E1196" s="3"/>
      <c r="F1196" s="3"/>
    </row>
    <row r="1197" spans="1:6" x14ac:dyDescent="0.45">
      <c r="A1197" s="3"/>
      <c r="B1197" s="3"/>
      <c r="C1197" s="3"/>
      <c r="D1197" s="3"/>
      <c r="E1197" s="3"/>
      <c r="F1197" s="3"/>
    </row>
    <row r="1198" spans="1:6" x14ac:dyDescent="0.45">
      <c r="A1198" s="3"/>
      <c r="B1198" s="3"/>
      <c r="C1198" s="3"/>
      <c r="D1198" s="3"/>
      <c r="E1198" s="3"/>
      <c r="F1198" s="3"/>
    </row>
    <row r="1199" spans="1:6" x14ac:dyDescent="0.45">
      <c r="A1199" s="3"/>
      <c r="B1199" s="3"/>
      <c r="C1199" s="3"/>
      <c r="D1199" s="3"/>
      <c r="E1199" s="3"/>
      <c r="F1199" s="3"/>
    </row>
    <row r="1200" spans="1:6" x14ac:dyDescent="0.45">
      <c r="A1200" s="3"/>
      <c r="B1200" s="3"/>
      <c r="C1200" s="3"/>
      <c r="D1200" s="3"/>
      <c r="E1200" s="3"/>
      <c r="F1200" s="3"/>
    </row>
    <row r="1201" spans="1:6" x14ac:dyDescent="0.45">
      <c r="A1201" s="3"/>
      <c r="B1201" s="3"/>
      <c r="C1201" s="3"/>
      <c r="D1201" s="3"/>
      <c r="E1201" s="3"/>
      <c r="F1201" s="3"/>
    </row>
    <row r="1202" spans="1:6" x14ac:dyDescent="0.45">
      <c r="A1202" s="3"/>
      <c r="B1202" s="3"/>
      <c r="C1202" s="3"/>
      <c r="D1202" s="3"/>
      <c r="E1202" s="3"/>
      <c r="F1202" s="3"/>
    </row>
    <row r="1203" spans="1:6" x14ac:dyDescent="0.45">
      <c r="A1203" s="3"/>
      <c r="B1203" s="3"/>
      <c r="C1203" s="3"/>
      <c r="D1203" s="3"/>
      <c r="E1203" s="3"/>
      <c r="F1203" s="3"/>
    </row>
    <row r="1204" spans="1:6" x14ac:dyDescent="0.45">
      <c r="A1204" s="3"/>
      <c r="B1204" s="3"/>
      <c r="C1204" s="3"/>
      <c r="D1204" s="3"/>
      <c r="E1204" s="3"/>
      <c r="F1204" s="3"/>
    </row>
    <row r="1205" spans="1:6" x14ac:dyDescent="0.45">
      <c r="A1205" s="3"/>
      <c r="B1205" s="3"/>
      <c r="C1205" s="3"/>
      <c r="D1205" s="3"/>
      <c r="E1205" s="3"/>
      <c r="F1205" s="3"/>
    </row>
    <row r="1206" spans="1:6" x14ac:dyDescent="0.45">
      <c r="A1206" s="3"/>
      <c r="B1206" s="3"/>
      <c r="C1206" s="3"/>
      <c r="D1206" s="3"/>
      <c r="E1206" s="3"/>
      <c r="F1206" s="3"/>
    </row>
    <row r="1207" spans="1:6" x14ac:dyDescent="0.45">
      <c r="A1207" s="3"/>
      <c r="B1207" s="3"/>
      <c r="C1207" s="3"/>
      <c r="D1207" s="3"/>
      <c r="E1207" s="3"/>
      <c r="F1207" s="3"/>
    </row>
    <row r="1208" spans="1:6" x14ac:dyDescent="0.45">
      <c r="A1208" s="3"/>
      <c r="B1208" s="3"/>
      <c r="C1208" s="3"/>
      <c r="D1208" s="3"/>
      <c r="E1208" s="3"/>
      <c r="F1208" s="3"/>
    </row>
    <row r="1209" spans="1:6" x14ac:dyDescent="0.45">
      <c r="A1209" s="3"/>
      <c r="B1209" s="3"/>
      <c r="C1209" s="3"/>
      <c r="D1209" s="3"/>
      <c r="E1209" s="3"/>
      <c r="F1209" s="3"/>
    </row>
    <row r="1210" spans="1:6" x14ac:dyDescent="0.45">
      <c r="A1210" s="3"/>
      <c r="B1210" s="3"/>
      <c r="C1210" s="3"/>
      <c r="D1210" s="3"/>
      <c r="E1210" s="3"/>
      <c r="F1210" s="3"/>
    </row>
    <row r="1211" spans="1:6" x14ac:dyDescent="0.45">
      <c r="A1211" s="3"/>
      <c r="B1211" s="3"/>
      <c r="C1211" s="3"/>
      <c r="D1211" s="3"/>
      <c r="E1211" s="3"/>
      <c r="F1211" s="3"/>
    </row>
    <row r="1212" spans="1:6" x14ac:dyDescent="0.45">
      <c r="A1212" s="3"/>
      <c r="B1212" s="3"/>
      <c r="C1212" s="3"/>
      <c r="D1212" s="3"/>
      <c r="E1212" s="3"/>
      <c r="F1212" s="3"/>
    </row>
    <row r="1213" spans="1:6" x14ac:dyDescent="0.45">
      <c r="A1213" s="3"/>
      <c r="B1213" s="3"/>
      <c r="C1213" s="3"/>
      <c r="D1213" s="3"/>
      <c r="E1213" s="3"/>
      <c r="F1213" s="3"/>
    </row>
    <row r="1214" spans="1:6" x14ac:dyDescent="0.45">
      <c r="A1214" s="3"/>
      <c r="B1214" s="3"/>
      <c r="C1214" s="3"/>
      <c r="D1214" s="3"/>
      <c r="E1214" s="3"/>
      <c r="F1214" s="3"/>
    </row>
    <row r="1215" spans="1:6" x14ac:dyDescent="0.45">
      <c r="A1215" s="3"/>
      <c r="B1215" s="3"/>
      <c r="C1215" s="3"/>
      <c r="D1215" s="3"/>
      <c r="E1215" s="3"/>
      <c r="F1215" s="3"/>
    </row>
    <row r="1216" spans="1:6" x14ac:dyDescent="0.45">
      <c r="A1216" s="3"/>
      <c r="B1216" s="3"/>
      <c r="C1216" s="3"/>
      <c r="D1216" s="3"/>
      <c r="E1216" s="3"/>
      <c r="F1216" s="3"/>
    </row>
    <row r="1217" spans="1:6" x14ac:dyDescent="0.45">
      <c r="A1217" s="3"/>
      <c r="B1217" s="3"/>
      <c r="C1217" s="3"/>
      <c r="D1217" s="3"/>
      <c r="E1217" s="3"/>
      <c r="F1217" s="3"/>
    </row>
    <row r="1218" spans="1:6" x14ac:dyDescent="0.45">
      <c r="A1218" s="3"/>
      <c r="B1218" s="3"/>
      <c r="C1218" s="3"/>
      <c r="D1218" s="3"/>
      <c r="E1218" s="3"/>
      <c r="F1218" s="3"/>
    </row>
    <row r="1219" spans="1:6" x14ac:dyDescent="0.45">
      <c r="A1219" s="3"/>
      <c r="B1219" s="3"/>
      <c r="C1219" s="3"/>
      <c r="D1219" s="3"/>
      <c r="E1219" s="3"/>
      <c r="F1219" s="3"/>
    </row>
    <row r="1220" spans="1:6" x14ac:dyDescent="0.45">
      <c r="A1220" s="3"/>
      <c r="B1220" s="3"/>
      <c r="C1220" s="3"/>
      <c r="D1220" s="3"/>
      <c r="E1220" s="3"/>
      <c r="F1220" s="3"/>
    </row>
    <row r="1221" spans="1:6" x14ac:dyDescent="0.45">
      <c r="A1221" s="3"/>
      <c r="B1221" s="3"/>
      <c r="C1221" s="3"/>
      <c r="D1221" s="3"/>
      <c r="E1221" s="3"/>
      <c r="F1221" s="3"/>
    </row>
    <row r="1222" spans="1:6" x14ac:dyDescent="0.45">
      <c r="A1222" s="3"/>
      <c r="B1222" s="3"/>
      <c r="C1222" s="3"/>
      <c r="D1222" s="3"/>
      <c r="E1222" s="3"/>
      <c r="F1222" s="3"/>
    </row>
    <row r="1223" spans="1:6" x14ac:dyDescent="0.45">
      <c r="A1223" s="3"/>
      <c r="B1223" s="3"/>
      <c r="C1223" s="3"/>
      <c r="D1223" s="3"/>
      <c r="E1223" s="3"/>
      <c r="F1223" s="3"/>
    </row>
    <row r="1224" spans="1:6" x14ac:dyDescent="0.45">
      <c r="A1224" s="3"/>
      <c r="B1224" s="3"/>
      <c r="C1224" s="3"/>
      <c r="D1224" s="3"/>
      <c r="E1224" s="3"/>
      <c r="F1224" s="3"/>
    </row>
    <row r="1225" spans="1:6" x14ac:dyDescent="0.45">
      <c r="A1225" s="3"/>
      <c r="B1225" s="3"/>
      <c r="C1225" s="3"/>
      <c r="D1225" s="3"/>
      <c r="E1225" s="3"/>
      <c r="F1225" s="3"/>
    </row>
    <row r="1226" spans="1:6" x14ac:dyDescent="0.45">
      <c r="A1226" s="3"/>
      <c r="B1226" s="3"/>
      <c r="C1226" s="3"/>
      <c r="D1226" s="3"/>
      <c r="E1226" s="3"/>
      <c r="F1226" s="3"/>
    </row>
    <row r="1227" spans="1:6" x14ac:dyDescent="0.45">
      <c r="A1227" s="3"/>
      <c r="B1227" s="3"/>
      <c r="C1227" s="3"/>
      <c r="D1227" s="3"/>
      <c r="E1227" s="3"/>
      <c r="F1227" s="3"/>
    </row>
    <row r="1228" spans="1:6" x14ac:dyDescent="0.45">
      <c r="A1228" s="3"/>
      <c r="B1228" s="3"/>
      <c r="C1228" s="3"/>
      <c r="D1228" s="3"/>
      <c r="E1228" s="3"/>
      <c r="F1228" s="3"/>
    </row>
    <row r="1229" spans="1:6" x14ac:dyDescent="0.45">
      <c r="A1229" s="3"/>
      <c r="B1229" s="3"/>
      <c r="C1229" s="3"/>
      <c r="D1229" s="3"/>
      <c r="E1229" s="3"/>
      <c r="F1229" s="3"/>
    </row>
    <row r="1230" spans="1:6" x14ac:dyDescent="0.45">
      <c r="A1230" s="3"/>
      <c r="B1230" s="3"/>
      <c r="C1230" s="3"/>
      <c r="D1230" s="3"/>
      <c r="E1230" s="3"/>
      <c r="F1230" s="3"/>
    </row>
    <row r="1231" spans="1:6" x14ac:dyDescent="0.45">
      <c r="A1231" s="3"/>
      <c r="B1231" s="3"/>
      <c r="C1231" s="3"/>
      <c r="D1231" s="3"/>
      <c r="E1231" s="3"/>
      <c r="F1231" s="3"/>
    </row>
    <row r="1232" spans="1:6" x14ac:dyDescent="0.45">
      <c r="A1232" s="3"/>
      <c r="B1232" s="3"/>
      <c r="C1232" s="3"/>
      <c r="D1232" s="3"/>
      <c r="E1232" s="3"/>
      <c r="F1232" s="3"/>
    </row>
    <row r="1233" spans="1:6" x14ac:dyDescent="0.45">
      <c r="A1233" s="3"/>
      <c r="B1233" s="3"/>
      <c r="C1233" s="3"/>
      <c r="D1233" s="3"/>
      <c r="E1233" s="3"/>
      <c r="F1233" s="3"/>
    </row>
    <row r="1234" spans="1:6" x14ac:dyDescent="0.45">
      <c r="A1234" s="3"/>
      <c r="B1234" s="3"/>
      <c r="C1234" s="3"/>
      <c r="D1234" s="3"/>
      <c r="E1234" s="3"/>
      <c r="F1234" s="3"/>
    </row>
    <row r="1235" spans="1:6" x14ac:dyDescent="0.45">
      <c r="A1235" s="3"/>
      <c r="B1235" s="3"/>
      <c r="C1235" s="3"/>
      <c r="D1235" s="3"/>
      <c r="E1235" s="3"/>
      <c r="F1235" s="3"/>
    </row>
    <row r="1236" spans="1:6" x14ac:dyDescent="0.45">
      <c r="A1236" s="3"/>
      <c r="B1236" s="3"/>
      <c r="C1236" s="3"/>
      <c r="D1236" s="3"/>
      <c r="E1236" s="3"/>
      <c r="F1236" s="3"/>
    </row>
    <row r="1237" spans="1:6" x14ac:dyDescent="0.45">
      <c r="A1237" s="3"/>
      <c r="B1237" s="3"/>
      <c r="C1237" s="3"/>
      <c r="D1237" s="3"/>
      <c r="E1237" s="3"/>
      <c r="F1237" s="3"/>
    </row>
    <row r="1238" spans="1:6" x14ac:dyDescent="0.45">
      <c r="A1238" s="3"/>
      <c r="B1238" s="3"/>
      <c r="C1238" s="3"/>
      <c r="D1238" s="3"/>
      <c r="E1238" s="3"/>
      <c r="F1238" s="3"/>
    </row>
    <row r="1239" spans="1:6" x14ac:dyDescent="0.45">
      <c r="A1239" s="3"/>
      <c r="B1239" s="3"/>
      <c r="C1239" s="3"/>
      <c r="D1239" s="3"/>
      <c r="E1239" s="3"/>
      <c r="F1239" s="3"/>
    </row>
    <row r="1240" spans="1:6" x14ac:dyDescent="0.45">
      <c r="A1240" s="3"/>
      <c r="B1240" s="3"/>
      <c r="C1240" s="3"/>
      <c r="D1240" s="3"/>
      <c r="E1240" s="3"/>
      <c r="F1240" s="3"/>
    </row>
    <row r="1241" spans="1:6" x14ac:dyDescent="0.45">
      <c r="A1241" s="3"/>
      <c r="B1241" s="3"/>
      <c r="C1241" s="3"/>
      <c r="D1241" s="3"/>
      <c r="E1241" s="3"/>
      <c r="F1241" s="3"/>
    </row>
    <row r="1242" spans="1:6" x14ac:dyDescent="0.45">
      <c r="A1242" s="3"/>
      <c r="B1242" s="3"/>
      <c r="C1242" s="3"/>
      <c r="D1242" s="3"/>
      <c r="E1242" s="3"/>
      <c r="F1242" s="3"/>
    </row>
    <row r="1243" spans="1:6" x14ac:dyDescent="0.45">
      <c r="A1243" s="3"/>
      <c r="B1243" s="3"/>
      <c r="C1243" s="3"/>
      <c r="D1243" s="3"/>
      <c r="E1243" s="3"/>
      <c r="F1243" s="3"/>
    </row>
    <row r="1244" spans="1:6" x14ac:dyDescent="0.45">
      <c r="A1244" s="3"/>
      <c r="B1244" s="3"/>
      <c r="C1244" s="3"/>
      <c r="D1244" s="3"/>
      <c r="E1244" s="3"/>
      <c r="F1244" s="3"/>
    </row>
    <row r="1245" spans="1:6" x14ac:dyDescent="0.45">
      <c r="A1245" s="3"/>
      <c r="B1245" s="3"/>
      <c r="C1245" s="3"/>
      <c r="D1245" s="3"/>
      <c r="E1245" s="3"/>
      <c r="F1245" s="3"/>
    </row>
    <row r="1246" spans="1:6" x14ac:dyDescent="0.45">
      <c r="A1246" s="3"/>
      <c r="B1246" s="3"/>
      <c r="C1246" s="3"/>
      <c r="D1246" s="3"/>
      <c r="E1246" s="3"/>
      <c r="F1246" s="3"/>
    </row>
    <row r="1247" spans="1:6" x14ac:dyDescent="0.45">
      <c r="A1247" s="3"/>
      <c r="B1247" s="3"/>
      <c r="C1247" s="3"/>
      <c r="D1247" s="3"/>
      <c r="E1247" s="3"/>
      <c r="F1247" s="3"/>
    </row>
    <row r="1248" spans="1:6" x14ac:dyDescent="0.45">
      <c r="A1248" s="3"/>
      <c r="B1248" s="3"/>
      <c r="C1248" s="3"/>
      <c r="D1248" s="3"/>
      <c r="E1248" s="3"/>
      <c r="F1248" s="3"/>
    </row>
    <row r="1249" spans="1:6" x14ac:dyDescent="0.45">
      <c r="A1249" s="3"/>
      <c r="B1249" s="3"/>
      <c r="C1249" s="3"/>
      <c r="D1249" s="3"/>
      <c r="E1249" s="3"/>
      <c r="F1249" s="3"/>
    </row>
    <row r="1250" spans="1:6" x14ac:dyDescent="0.45">
      <c r="A1250" s="3"/>
      <c r="B1250" s="3"/>
      <c r="C1250" s="3"/>
      <c r="D1250" s="3"/>
      <c r="E1250" s="3"/>
      <c r="F1250" s="3"/>
    </row>
    <row r="1251" spans="1:6" x14ac:dyDescent="0.45">
      <c r="A1251" s="3"/>
      <c r="B1251" s="3"/>
      <c r="C1251" s="3"/>
      <c r="D1251" s="3"/>
      <c r="E1251" s="3"/>
      <c r="F1251" s="3"/>
    </row>
    <row r="1252" spans="1:6" x14ac:dyDescent="0.45">
      <c r="A1252" s="3"/>
      <c r="B1252" s="3"/>
      <c r="C1252" s="3"/>
      <c r="D1252" s="3"/>
      <c r="E1252" s="3"/>
      <c r="F1252" s="3"/>
    </row>
    <row r="1253" spans="1:6" x14ac:dyDescent="0.45">
      <c r="A1253" s="3"/>
      <c r="B1253" s="3"/>
      <c r="C1253" s="3"/>
      <c r="D1253" s="3"/>
      <c r="E1253" s="3"/>
      <c r="F1253" s="3"/>
    </row>
    <row r="1254" spans="1:6" x14ac:dyDescent="0.45">
      <c r="A1254" s="3"/>
      <c r="B1254" s="3"/>
      <c r="C1254" s="3"/>
      <c r="D1254" s="3"/>
      <c r="E1254" s="3"/>
      <c r="F1254" s="3"/>
    </row>
    <row r="1255" spans="1:6" x14ac:dyDescent="0.45">
      <c r="A1255" s="3"/>
      <c r="B1255" s="3"/>
      <c r="C1255" s="3"/>
      <c r="D1255" s="3"/>
      <c r="E1255" s="3"/>
      <c r="F1255" s="3"/>
    </row>
    <row r="1256" spans="1:6" x14ac:dyDescent="0.45">
      <c r="A1256" s="3"/>
      <c r="B1256" s="3"/>
      <c r="C1256" s="3"/>
      <c r="D1256" s="3"/>
      <c r="E1256" s="3"/>
      <c r="F1256" s="3"/>
    </row>
    <row r="1257" spans="1:6" x14ac:dyDescent="0.45">
      <c r="A1257" s="3"/>
      <c r="B1257" s="3"/>
      <c r="C1257" s="3"/>
      <c r="D1257" s="3"/>
      <c r="E1257" s="3"/>
      <c r="F1257" s="3"/>
    </row>
    <row r="1258" spans="1:6" x14ac:dyDescent="0.45">
      <c r="A1258" s="3"/>
      <c r="B1258" s="3"/>
      <c r="C1258" s="3"/>
      <c r="D1258" s="3"/>
      <c r="E1258" s="3"/>
      <c r="F1258" s="3"/>
    </row>
    <row r="1259" spans="1:6" x14ac:dyDescent="0.45">
      <c r="A1259" s="3"/>
      <c r="B1259" s="3"/>
      <c r="C1259" s="3"/>
      <c r="D1259" s="3"/>
      <c r="E1259" s="3"/>
      <c r="F1259" s="3"/>
    </row>
    <row r="1260" spans="1:6" x14ac:dyDescent="0.45">
      <c r="A1260" s="3"/>
      <c r="B1260" s="3"/>
      <c r="C1260" s="3"/>
      <c r="D1260" s="3"/>
      <c r="E1260" s="3"/>
      <c r="F1260" s="3"/>
    </row>
    <row r="1261" spans="1:6" x14ac:dyDescent="0.45">
      <c r="A1261" s="3"/>
      <c r="B1261" s="3"/>
      <c r="C1261" s="3"/>
      <c r="D1261" s="3"/>
      <c r="E1261" s="3"/>
      <c r="F1261" s="3"/>
    </row>
    <row r="1262" spans="1:6" x14ac:dyDescent="0.45">
      <c r="A1262" s="3"/>
      <c r="B1262" s="3"/>
      <c r="C1262" s="3"/>
      <c r="D1262" s="3"/>
      <c r="E1262" s="3"/>
      <c r="F1262" s="3"/>
    </row>
    <row r="1263" spans="1:6" x14ac:dyDescent="0.45">
      <c r="A1263" s="3"/>
      <c r="B1263" s="3"/>
      <c r="C1263" s="3"/>
      <c r="D1263" s="3"/>
      <c r="E1263" s="3"/>
      <c r="F1263" s="3"/>
    </row>
    <row r="1264" spans="1:6" x14ac:dyDescent="0.45">
      <c r="A1264" s="3"/>
      <c r="B1264" s="3"/>
      <c r="C1264" s="3"/>
      <c r="D1264" s="3"/>
      <c r="E1264" s="3"/>
      <c r="F1264" s="3"/>
    </row>
    <row r="1265" spans="1:6" x14ac:dyDescent="0.45">
      <c r="A1265" s="3"/>
      <c r="B1265" s="3"/>
      <c r="C1265" s="3"/>
      <c r="D1265" s="3"/>
      <c r="E1265" s="3"/>
      <c r="F1265" s="3"/>
    </row>
    <row r="1266" spans="1:6" x14ac:dyDescent="0.45">
      <c r="A1266" s="3"/>
      <c r="B1266" s="3"/>
      <c r="C1266" s="3"/>
      <c r="D1266" s="3"/>
      <c r="E1266" s="3"/>
      <c r="F1266" s="3"/>
    </row>
    <row r="1267" spans="1:6" x14ac:dyDescent="0.45">
      <c r="A1267" s="3"/>
      <c r="B1267" s="3"/>
      <c r="C1267" s="3"/>
      <c r="D1267" s="3"/>
      <c r="E1267" s="3"/>
      <c r="F1267" s="3"/>
    </row>
    <row r="1268" spans="1:6" x14ac:dyDescent="0.45">
      <c r="A1268" s="3"/>
      <c r="B1268" s="3"/>
      <c r="C1268" s="3"/>
      <c r="D1268" s="3"/>
      <c r="E1268" s="3"/>
      <c r="F1268" s="3"/>
    </row>
    <row r="1269" spans="1:6" x14ac:dyDescent="0.45">
      <c r="A1269" s="3"/>
      <c r="B1269" s="3"/>
      <c r="C1269" s="3"/>
      <c r="D1269" s="3"/>
      <c r="E1269" s="3"/>
      <c r="F1269" s="3"/>
    </row>
    <row r="1270" spans="1:6" x14ac:dyDescent="0.45">
      <c r="A1270" s="3"/>
      <c r="B1270" s="3"/>
      <c r="C1270" s="3"/>
      <c r="D1270" s="3"/>
      <c r="E1270" s="3"/>
      <c r="F1270" s="3"/>
    </row>
    <row r="1271" spans="1:6" x14ac:dyDescent="0.45">
      <c r="A1271" s="3"/>
      <c r="B1271" s="3"/>
      <c r="C1271" s="3"/>
      <c r="D1271" s="3"/>
      <c r="E1271" s="3"/>
      <c r="F1271" s="3"/>
    </row>
    <row r="1272" spans="1:6" x14ac:dyDescent="0.45">
      <c r="A1272" s="3"/>
      <c r="B1272" s="3"/>
      <c r="C1272" s="3"/>
      <c r="D1272" s="3"/>
      <c r="E1272" s="3"/>
      <c r="F1272" s="3"/>
    </row>
    <row r="1273" spans="1:6" x14ac:dyDescent="0.45">
      <c r="A1273" s="3"/>
      <c r="B1273" s="3"/>
      <c r="C1273" s="3"/>
      <c r="D1273" s="3"/>
      <c r="E1273" s="3"/>
      <c r="F1273" s="3"/>
    </row>
    <row r="1274" spans="1:6" x14ac:dyDescent="0.45">
      <c r="A1274" s="3"/>
      <c r="B1274" s="3"/>
      <c r="C1274" s="3"/>
      <c r="D1274" s="3"/>
      <c r="E1274" s="3"/>
      <c r="F1274" s="3"/>
    </row>
    <row r="1275" spans="1:6" x14ac:dyDescent="0.45">
      <c r="A1275" s="3"/>
      <c r="B1275" s="3"/>
      <c r="C1275" s="3"/>
      <c r="D1275" s="3"/>
      <c r="E1275" s="3"/>
      <c r="F1275" s="3"/>
    </row>
    <row r="1276" spans="1:6" x14ac:dyDescent="0.45">
      <c r="A1276" s="3"/>
      <c r="B1276" s="3"/>
      <c r="C1276" s="3"/>
      <c r="D1276" s="3"/>
      <c r="E1276" s="3"/>
      <c r="F1276" s="3"/>
    </row>
    <row r="1277" spans="1:6" x14ac:dyDescent="0.45">
      <c r="A1277" s="3"/>
      <c r="B1277" s="3"/>
      <c r="C1277" s="3"/>
      <c r="D1277" s="3"/>
      <c r="E1277" s="3"/>
      <c r="F1277" s="3"/>
    </row>
    <row r="1278" spans="1:6" x14ac:dyDescent="0.45">
      <c r="A1278" s="3"/>
      <c r="B1278" s="3"/>
      <c r="C1278" s="3"/>
      <c r="D1278" s="3"/>
      <c r="E1278" s="3"/>
      <c r="F1278" s="3"/>
    </row>
    <row r="1279" spans="1:6" x14ac:dyDescent="0.45">
      <c r="A1279" s="3"/>
      <c r="B1279" s="3"/>
      <c r="C1279" s="3"/>
      <c r="D1279" s="3"/>
      <c r="E1279" s="3"/>
      <c r="F1279" s="3"/>
    </row>
    <row r="1280" spans="1:6" x14ac:dyDescent="0.45">
      <c r="A1280" s="3"/>
      <c r="B1280" s="3"/>
      <c r="C1280" s="3"/>
      <c r="D1280" s="3"/>
      <c r="E1280" s="3"/>
      <c r="F1280" s="3"/>
    </row>
    <row r="1281" spans="1:6" x14ac:dyDescent="0.45">
      <c r="A1281" s="3"/>
      <c r="B1281" s="3"/>
      <c r="C1281" s="3"/>
      <c r="D1281" s="3"/>
      <c r="E1281" s="3"/>
      <c r="F1281" s="3"/>
    </row>
    <row r="1282" spans="1:6" x14ac:dyDescent="0.45">
      <c r="A1282" s="3"/>
      <c r="B1282" s="3"/>
      <c r="C1282" s="3"/>
      <c r="D1282" s="3"/>
      <c r="E1282" s="3"/>
      <c r="F1282" s="3"/>
    </row>
    <row r="1283" spans="1:6" x14ac:dyDescent="0.45">
      <c r="A1283" s="3"/>
      <c r="B1283" s="3"/>
      <c r="C1283" s="3"/>
      <c r="D1283" s="3"/>
      <c r="E1283" s="3"/>
      <c r="F1283" s="3"/>
    </row>
    <row r="1284" spans="1:6" x14ac:dyDescent="0.45">
      <c r="A1284" s="3"/>
      <c r="B1284" s="3"/>
      <c r="C1284" s="3"/>
      <c r="D1284" s="3"/>
      <c r="E1284" s="3"/>
      <c r="F1284" s="3"/>
    </row>
    <row r="1285" spans="1:6" x14ac:dyDescent="0.45">
      <c r="A1285" s="3"/>
      <c r="B1285" s="3"/>
      <c r="C1285" s="3"/>
      <c r="D1285" s="3"/>
      <c r="E1285" s="3"/>
      <c r="F1285" s="3"/>
    </row>
    <row r="1286" spans="1:6" x14ac:dyDescent="0.45">
      <c r="A1286" s="3"/>
      <c r="B1286" s="3"/>
      <c r="C1286" s="3"/>
      <c r="D1286" s="3"/>
      <c r="E1286" s="3"/>
      <c r="F1286" s="3"/>
    </row>
    <row r="1287" spans="1:6" x14ac:dyDescent="0.45">
      <c r="A1287" s="3"/>
      <c r="B1287" s="3"/>
      <c r="C1287" s="3"/>
      <c r="D1287" s="3"/>
      <c r="E1287" s="3"/>
      <c r="F1287" s="3"/>
    </row>
    <row r="1288" spans="1:6" x14ac:dyDescent="0.45">
      <c r="A1288" s="3"/>
      <c r="B1288" s="3"/>
      <c r="C1288" s="3"/>
      <c r="D1288" s="3"/>
      <c r="E1288" s="3"/>
      <c r="F1288" s="3"/>
    </row>
    <row r="1289" spans="1:6" x14ac:dyDescent="0.45">
      <c r="A1289" s="3"/>
      <c r="B1289" s="3"/>
      <c r="C1289" s="3"/>
      <c r="D1289" s="3"/>
      <c r="E1289" s="3"/>
      <c r="F1289" s="3"/>
    </row>
    <row r="1290" spans="1:6" x14ac:dyDescent="0.45">
      <c r="A1290" s="3"/>
      <c r="B1290" s="3"/>
      <c r="C1290" s="3"/>
      <c r="D1290" s="3"/>
      <c r="E1290" s="3"/>
      <c r="F1290" s="3"/>
    </row>
    <row r="1291" spans="1:6" x14ac:dyDescent="0.45">
      <c r="A1291" s="3"/>
      <c r="B1291" s="3"/>
      <c r="C1291" s="3"/>
      <c r="D1291" s="3"/>
      <c r="E1291" s="3"/>
      <c r="F1291" s="3"/>
    </row>
    <row r="1292" spans="1:6" x14ac:dyDescent="0.45">
      <c r="A1292" s="3"/>
      <c r="B1292" s="3"/>
      <c r="C1292" s="3"/>
      <c r="D1292" s="3"/>
      <c r="E1292" s="3"/>
      <c r="F1292" s="3"/>
    </row>
    <row r="1293" spans="1:6" x14ac:dyDescent="0.45">
      <c r="A1293" s="3"/>
      <c r="B1293" s="3"/>
      <c r="C1293" s="3"/>
      <c r="D1293" s="3"/>
      <c r="E1293" s="3"/>
      <c r="F1293" s="3"/>
    </row>
    <row r="1294" spans="1:6" x14ac:dyDescent="0.45">
      <c r="A1294" s="3"/>
      <c r="B1294" s="3"/>
      <c r="C1294" s="3"/>
      <c r="D1294" s="3"/>
      <c r="E1294" s="3"/>
      <c r="F1294" s="3"/>
    </row>
    <row r="1295" spans="1:6" x14ac:dyDescent="0.45">
      <c r="A1295" s="3"/>
      <c r="B1295" s="3"/>
      <c r="C1295" s="3"/>
      <c r="D1295" s="3"/>
      <c r="E1295" s="3"/>
      <c r="F1295" s="3"/>
    </row>
    <row r="1296" spans="1:6" x14ac:dyDescent="0.45">
      <c r="A1296" s="3"/>
      <c r="B1296" s="3"/>
      <c r="C1296" s="3"/>
      <c r="D1296" s="3"/>
      <c r="E1296" s="3"/>
      <c r="F1296" s="3"/>
    </row>
    <row r="1297" spans="1:6" x14ac:dyDescent="0.45">
      <c r="A1297" s="3"/>
      <c r="B1297" s="3"/>
      <c r="C1297" s="3"/>
      <c r="D1297" s="3"/>
      <c r="E1297" s="3"/>
      <c r="F1297" s="3"/>
    </row>
    <row r="1298" spans="1:6" x14ac:dyDescent="0.45">
      <c r="A1298" s="3"/>
      <c r="B1298" s="3"/>
      <c r="C1298" s="3"/>
      <c r="D1298" s="3"/>
      <c r="E1298" s="3"/>
      <c r="F1298" s="3"/>
    </row>
    <row r="1299" spans="1:6" x14ac:dyDescent="0.45">
      <c r="A1299" s="3"/>
      <c r="B1299" s="3"/>
      <c r="C1299" s="3"/>
      <c r="D1299" s="3"/>
      <c r="E1299" s="3"/>
      <c r="F1299" s="3"/>
    </row>
    <row r="1300" spans="1:6" x14ac:dyDescent="0.45">
      <c r="A1300" s="3"/>
      <c r="B1300" s="3"/>
      <c r="C1300" s="3"/>
      <c r="D1300" s="3"/>
      <c r="E1300" s="3"/>
      <c r="F1300" s="3"/>
    </row>
    <row r="1301" spans="1:6" x14ac:dyDescent="0.45">
      <c r="A1301" s="3"/>
      <c r="B1301" s="3"/>
      <c r="C1301" s="3"/>
      <c r="D1301" s="3"/>
      <c r="E1301" s="3"/>
      <c r="F1301" s="3"/>
    </row>
    <row r="1302" spans="1:6" x14ac:dyDescent="0.45">
      <c r="A1302" s="3"/>
      <c r="B1302" s="3"/>
      <c r="C1302" s="3"/>
      <c r="D1302" s="3"/>
      <c r="E1302" s="3"/>
      <c r="F1302" s="3"/>
    </row>
    <row r="1303" spans="1:6" x14ac:dyDescent="0.45">
      <c r="A1303" s="3"/>
      <c r="B1303" s="3"/>
      <c r="C1303" s="3"/>
      <c r="D1303" s="3"/>
      <c r="E1303" s="3"/>
      <c r="F1303" s="3"/>
    </row>
    <row r="1304" spans="1:6" x14ac:dyDescent="0.45">
      <c r="A1304" s="3"/>
      <c r="B1304" s="3"/>
      <c r="C1304" s="3"/>
      <c r="D1304" s="3"/>
      <c r="E1304" s="3"/>
      <c r="F1304" s="3"/>
    </row>
    <row r="1305" spans="1:6" x14ac:dyDescent="0.45">
      <c r="A1305" s="3"/>
      <c r="B1305" s="3"/>
      <c r="C1305" s="3"/>
      <c r="D1305" s="3"/>
      <c r="E1305" s="3"/>
      <c r="F1305" s="3"/>
    </row>
    <row r="1306" spans="1:6" x14ac:dyDescent="0.45">
      <c r="A1306" s="3"/>
      <c r="B1306" s="3"/>
      <c r="C1306" s="3"/>
      <c r="D1306" s="3"/>
      <c r="E1306" s="3"/>
      <c r="F1306" s="3"/>
    </row>
    <row r="1307" spans="1:6" x14ac:dyDescent="0.45">
      <c r="A1307" s="3"/>
      <c r="B1307" s="3"/>
      <c r="C1307" s="3"/>
      <c r="D1307" s="3"/>
      <c r="E1307" s="3"/>
      <c r="F1307" s="3"/>
    </row>
    <row r="1308" spans="1:6" x14ac:dyDescent="0.45">
      <c r="A1308" s="3"/>
      <c r="B1308" s="3"/>
      <c r="C1308" s="3"/>
      <c r="D1308" s="3"/>
      <c r="E1308" s="3"/>
      <c r="F1308" s="3"/>
    </row>
    <row r="1309" spans="1:6" x14ac:dyDescent="0.45">
      <c r="A1309" s="3"/>
      <c r="B1309" s="3"/>
      <c r="C1309" s="3"/>
      <c r="D1309" s="3"/>
      <c r="E1309" s="3"/>
      <c r="F1309" s="3"/>
    </row>
    <row r="1310" spans="1:6" x14ac:dyDescent="0.45">
      <c r="A1310" s="3"/>
      <c r="B1310" s="3"/>
      <c r="C1310" s="3"/>
      <c r="D1310" s="3"/>
      <c r="E1310" s="3"/>
      <c r="F1310" s="3"/>
    </row>
    <row r="1311" spans="1:6" x14ac:dyDescent="0.45">
      <c r="A1311" s="3"/>
      <c r="B1311" s="3"/>
      <c r="C1311" s="3"/>
      <c r="D1311" s="3"/>
      <c r="E1311" s="3"/>
      <c r="F1311" s="3"/>
    </row>
    <row r="1312" spans="1:6" x14ac:dyDescent="0.45">
      <c r="A1312" s="3"/>
      <c r="B1312" s="3"/>
      <c r="C1312" s="3"/>
      <c r="D1312" s="3"/>
      <c r="E1312" s="3"/>
      <c r="F1312" s="3"/>
    </row>
    <row r="1313" spans="1:6" x14ac:dyDescent="0.45">
      <c r="A1313" s="3"/>
      <c r="B1313" s="3"/>
      <c r="C1313" s="3"/>
      <c r="D1313" s="3"/>
      <c r="E1313" s="3"/>
      <c r="F1313" s="3"/>
    </row>
    <row r="1314" spans="1:6" x14ac:dyDescent="0.45">
      <c r="A1314" s="3"/>
      <c r="B1314" s="3"/>
      <c r="C1314" s="3"/>
      <c r="D1314" s="3"/>
      <c r="E1314" s="3"/>
      <c r="F1314" s="3"/>
    </row>
    <row r="1315" spans="1:6" x14ac:dyDescent="0.45">
      <c r="A1315" s="3"/>
      <c r="B1315" s="3"/>
      <c r="C1315" s="3"/>
      <c r="D1315" s="3"/>
      <c r="E1315" s="3"/>
      <c r="F1315" s="3"/>
    </row>
    <row r="1316" spans="1:6" x14ac:dyDescent="0.45">
      <c r="A1316" s="3"/>
      <c r="B1316" s="3"/>
      <c r="C1316" s="3"/>
      <c r="D1316" s="3"/>
      <c r="E1316" s="3"/>
      <c r="F1316" s="3"/>
    </row>
    <row r="1317" spans="1:6" x14ac:dyDescent="0.45">
      <c r="A1317" s="3"/>
      <c r="B1317" s="3"/>
      <c r="C1317" s="3"/>
      <c r="D1317" s="3"/>
      <c r="E1317" s="3"/>
      <c r="F1317" s="3"/>
    </row>
    <row r="1318" spans="1:6" x14ac:dyDescent="0.45">
      <c r="A1318" s="3"/>
      <c r="B1318" s="3"/>
      <c r="C1318" s="3"/>
      <c r="D1318" s="3"/>
      <c r="E1318" s="3"/>
      <c r="F1318" s="3"/>
    </row>
    <row r="1319" spans="1:6" x14ac:dyDescent="0.45">
      <c r="A1319" s="3"/>
      <c r="B1319" s="3"/>
      <c r="C1319" s="3"/>
      <c r="D1319" s="3"/>
      <c r="E1319" s="3"/>
      <c r="F1319" s="3"/>
    </row>
    <row r="1320" spans="1:6" x14ac:dyDescent="0.45">
      <c r="A1320" s="3"/>
      <c r="B1320" s="3"/>
      <c r="C1320" s="3"/>
      <c r="D1320" s="3"/>
      <c r="E1320" s="3"/>
      <c r="F1320" s="3"/>
    </row>
    <row r="1321" spans="1:6" x14ac:dyDescent="0.45">
      <c r="A1321" s="3"/>
      <c r="B1321" s="3"/>
      <c r="C1321" s="3"/>
      <c r="D1321" s="3"/>
      <c r="E1321" s="3"/>
      <c r="F1321" s="3"/>
    </row>
    <row r="1322" spans="1:6" x14ac:dyDescent="0.45">
      <c r="A1322" s="3"/>
      <c r="B1322" s="3"/>
      <c r="C1322" s="3"/>
      <c r="D1322" s="3"/>
      <c r="E1322" s="3"/>
      <c r="F1322" s="3"/>
    </row>
    <row r="1323" spans="1:6" x14ac:dyDescent="0.45">
      <c r="A1323" s="3"/>
      <c r="B1323" s="3"/>
      <c r="C1323" s="3"/>
      <c r="D1323" s="3"/>
      <c r="E1323" s="3"/>
      <c r="F1323" s="3"/>
    </row>
    <row r="1324" spans="1:6" x14ac:dyDescent="0.45">
      <c r="A1324" s="3"/>
      <c r="B1324" s="3"/>
      <c r="C1324" s="3"/>
      <c r="D1324" s="3"/>
      <c r="E1324" s="3"/>
      <c r="F1324" s="3"/>
    </row>
    <row r="1325" spans="1:6" x14ac:dyDescent="0.45">
      <c r="A1325" s="3"/>
      <c r="B1325" s="3"/>
      <c r="C1325" s="3"/>
      <c r="D1325" s="3"/>
      <c r="E1325" s="3"/>
      <c r="F1325" s="3"/>
    </row>
    <row r="1326" spans="1:6" x14ac:dyDescent="0.45">
      <c r="A1326" s="3"/>
      <c r="B1326" s="3"/>
      <c r="C1326" s="3"/>
      <c r="D1326" s="3"/>
      <c r="E1326" s="3"/>
      <c r="F1326" s="3"/>
    </row>
    <row r="1327" spans="1:6" x14ac:dyDescent="0.45">
      <c r="A1327" s="3"/>
      <c r="B1327" s="3"/>
      <c r="C1327" s="3"/>
      <c r="D1327" s="3"/>
      <c r="E1327" s="3"/>
      <c r="F1327" s="3"/>
    </row>
    <row r="1328" spans="1:6" x14ac:dyDescent="0.45">
      <c r="A1328" s="3"/>
      <c r="B1328" s="3"/>
      <c r="C1328" s="3"/>
      <c r="D1328" s="3"/>
      <c r="E1328" s="3"/>
      <c r="F1328" s="3"/>
    </row>
    <row r="1329" spans="1:6" x14ac:dyDescent="0.45">
      <c r="A1329" s="3"/>
      <c r="B1329" s="3"/>
      <c r="C1329" s="3"/>
      <c r="D1329" s="3"/>
      <c r="E1329" s="3"/>
      <c r="F1329" s="3"/>
    </row>
    <row r="1330" spans="1:6" x14ac:dyDescent="0.45">
      <c r="A1330" s="3"/>
      <c r="B1330" s="3"/>
      <c r="C1330" s="3"/>
      <c r="D1330" s="3"/>
      <c r="E1330" s="3"/>
      <c r="F1330" s="3"/>
    </row>
    <row r="1331" spans="1:6" x14ac:dyDescent="0.45">
      <c r="A1331" s="3"/>
      <c r="B1331" s="3"/>
      <c r="C1331" s="3"/>
      <c r="D1331" s="3"/>
      <c r="E1331" s="3"/>
      <c r="F1331" s="3"/>
    </row>
    <row r="1332" spans="1:6" x14ac:dyDescent="0.45">
      <c r="A1332" s="3"/>
      <c r="B1332" s="3"/>
      <c r="C1332" s="3"/>
      <c r="D1332" s="3"/>
      <c r="E1332" s="3"/>
      <c r="F1332" s="3"/>
    </row>
    <row r="1333" spans="1:6" x14ac:dyDescent="0.45">
      <c r="A1333" s="3"/>
      <c r="B1333" s="3"/>
      <c r="C1333" s="3"/>
      <c r="D1333" s="3"/>
      <c r="E1333" s="3"/>
      <c r="F1333" s="3"/>
    </row>
    <row r="1334" spans="1:6" x14ac:dyDescent="0.45">
      <c r="A1334" s="3"/>
      <c r="B1334" s="3"/>
      <c r="C1334" s="3"/>
      <c r="D1334" s="3"/>
      <c r="E1334" s="3"/>
      <c r="F1334" s="3"/>
    </row>
    <row r="1335" spans="1:6" x14ac:dyDescent="0.45">
      <c r="A1335" s="3"/>
      <c r="B1335" s="3"/>
      <c r="C1335" s="3"/>
      <c r="D1335" s="3"/>
      <c r="E1335" s="3"/>
      <c r="F1335" s="3"/>
    </row>
    <row r="1336" spans="1:6" x14ac:dyDescent="0.45">
      <c r="A1336" s="3"/>
      <c r="B1336" s="3"/>
      <c r="C1336" s="3"/>
      <c r="D1336" s="3"/>
      <c r="E1336" s="3"/>
      <c r="F1336" s="3"/>
    </row>
    <row r="1337" spans="1:6" x14ac:dyDescent="0.45">
      <c r="A1337" s="3"/>
      <c r="B1337" s="3"/>
      <c r="C1337" s="3"/>
      <c r="D1337" s="3"/>
      <c r="E1337" s="3"/>
      <c r="F1337" s="3"/>
    </row>
    <row r="1338" spans="1:6" x14ac:dyDescent="0.45">
      <c r="A1338" s="3"/>
      <c r="B1338" s="3"/>
      <c r="C1338" s="3"/>
      <c r="D1338" s="3"/>
      <c r="E1338" s="3"/>
      <c r="F1338" s="3"/>
    </row>
    <row r="1339" spans="1:6" x14ac:dyDescent="0.45">
      <c r="A1339" s="3"/>
      <c r="B1339" s="3"/>
      <c r="C1339" s="3"/>
      <c r="D1339" s="3"/>
      <c r="E1339" s="3"/>
      <c r="F1339" s="3"/>
    </row>
    <row r="1340" spans="1:6" x14ac:dyDescent="0.45">
      <c r="A1340" s="3"/>
      <c r="B1340" s="3"/>
      <c r="C1340" s="3"/>
      <c r="D1340" s="3"/>
      <c r="E1340" s="3"/>
      <c r="F1340" s="3"/>
    </row>
    <row r="1341" spans="1:6" x14ac:dyDescent="0.45">
      <c r="A1341" s="3"/>
      <c r="B1341" s="3"/>
      <c r="C1341" s="3"/>
      <c r="D1341" s="3"/>
      <c r="E1341" s="3"/>
      <c r="F1341" s="3"/>
    </row>
    <row r="1342" spans="1:6" x14ac:dyDescent="0.45">
      <c r="A1342" s="3"/>
      <c r="B1342" s="3"/>
      <c r="C1342" s="3"/>
      <c r="D1342" s="3"/>
      <c r="E1342" s="3"/>
      <c r="F1342" s="3"/>
    </row>
    <row r="1343" spans="1:6" x14ac:dyDescent="0.45">
      <c r="A1343" s="3"/>
      <c r="B1343" s="3"/>
      <c r="C1343" s="3"/>
      <c r="D1343" s="3"/>
      <c r="E1343" s="3"/>
      <c r="F1343" s="3"/>
    </row>
    <row r="1344" spans="1:6" x14ac:dyDescent="0.45">
      <c r="A1344" s="3"/>
      <c r="B1344" s="3"/>
      <c r="C1344" s="3"/>
      <c r="D1344" s="3"/>
      <c r="E1344" s="3"/>
      <c r="F1344" s="3"/>
    </row>
    <row r="1345" spans="1:6" x14ac:dyDescent="0.45">
      <c r="A1345" s="3"/>
      <c r="B1345" s="3"/>
      <c r="C1345" s="3"/>
      <c r="D1345" s="3"/>
      <c r="E1345" s="3"/>
      <c r="F1345" s="3"/>
    </row>
    <row r="1346" spans="1:6" x14ac:dyDescent="0.45">
      <c r="A1346" s="3"/>
      <c r="B1346" s="3"/>
      <c r="C1346" s="3"/>
      <c r="D1346" s="3"/>
      <c r="E1346" s="3"/>
      <c r="F1346" s="3"/>
    </row>
    <row r="1347" spans="1:6" x14ac:dyDescent="0.45">
      <c r="A1347" s="3"/>
      <c r="B1347" s="3"/>
      <c r="C1347" s="3"/>
      <c r="D1347" s="3"/>
      <c r="E1347" s="3"/>
      <c r="F1347" s="3"/>
    </row>
    <row r="1348" spans="1:6" x14ac:dyDescent="0.45">
      <c r="A1348" s="3"/>
      <c r="B1348" s="3"/>
      <c r="C1348" s="3"/>
      <c r="D1348" s="3"/>
      <c r="E1348" s="3"/>
      <c r="F1348" s="3"/>
    </row>
    <row r="1349" spans="1:6" x14ac:dyDescent="0.45">
      <c r="A1349" s="3"/>
      <c r="B1349" s="3"/>
      <c r="C1349" s="3"/>
      <c r="D1349" s="3"/>
      <c r="E1349" s="3"/>
      <c r="F1349" s="3"/>
    </row>
    <row r="1350" spans="1:6" x14ac:dyDescent="0.45">
      <c r="A1350" s="3"/>
      <c r="B1350" s="3"/>
      <c r="C1350" s="3"/>
      <c r="D1350" s="3"/>
      <c r="E1350" s="3"/>
      <c r="F1350" s="3"/>
    </row>
    <row r="1351" spans="1:6" x14ac:dyDescent="0.45">
      <c r="A1351" s="3"/>
      <c r="B1351" s="3"/>
      <c r="C1351" s="3"/>
      <c r="D1351" s="3"/>
      <c r="E1351" s="3"/>
      <c r="F1351" s="3"/>
    </row>
    <row r="1352" spans="1:6" x14ac:dyDescent="0.45">
      <c r="A1352" s="3"/>
      <c r="B1352" s="3"/>
      <c r="C1352" s="3"/>
      <c r="D1352" s="3"/>
      <c r="E1352" s="3"/>
      <c r="F1352" s="3"/>
    </row>
    <row r="1353" spans="1:6" x14ac:dyDescent="0.45">
      <c r="A1353" s="3"/>
      <c r="B1353" s="3"/>
      <c r="C1353" s="3"/>
      <c r="D1353" s="3"/>
      <c r="E1353" s="3"/>
      <c r="F1353" s="3"/>
    </row>
    <row r="1354" spans="1:6" x14ac:dyDescent="0.45">
      <c r="A1354" s="3"/>
      <c r="B1354" s="3"/>
      <c r="C1354" s="3"/>
      <c r="D1354" s="3"/>
      <c r="E1354" s="3"/>
      <c r="F1354" s="3"/>
    </row>
    <row r="1355" spans="1:6" x14ac:dyDescent="0.45">
      <c r="A1355" s="3"/>
      <c r="B1355" s="3"/>
      <c r="C1355" s="3"/>
      <c r="D1355" s="3"/>
      <c r="E1355" s="3"/>
      <c r="F1355" s="3"/>
    </row>
    <row r="1356" spans="1:6" x14ac:dyDescent="0.45">
      <c r="A1356" s="3"/>
      <c r="B1356" s="3"/>
      <c r="C1356" s="3"/>
      <c r="D1356" s="3"/>
      <c r="E1356" s="3"/>
      <c r="F1356" s="3"/>
    </row>
    <row r="1357" spans="1:6" x14ac:dyDescent="0.45">
      <c r="A1357" s="3"/>
      <c r="B1357" s="3"/>
      <c r="C1357" s="3"/>
      <c r="D1357" s="3"/>
      <c r="E1357" s="3"/>
      <c r="F1357" s="3"/>
    </row>
    <row r="1358" spans="1:6" x14ac:dyDescent="0.45">
      <c r="A1358" s="3"/>
      <c r="B1358" s="3"/>
      <c r="C1358" s="3"/>
      <c r="D1358" s="3"/>
      <c r="E1358" s="3"/>
      <c r="F1358" s="3"/>
    </row>
    <row r="1359" spans="1:6" x14ac:dyDescent="0.45">
      <c r="A1359" s="3"/>
      <c r="B1359" s="3"/>
      <c r="C1359" s="3"/>
      <c r="D1359" s="3"/>
      <c r="E1359" s="3"/>
      <c r="F1359" s="3"/>
    </row>
    <row r="1360" spans="1:6" x14ac:dyDescent="0.45">
      <c r="A1360" s="3"/>
      <c r="B1360" s="3"/>
      <c r="C1360" s="3"/>
      <c r="D1360" s="3"/>
      <c r="E1360" s="3"/>
      <c r="F1360" s="3"/>
    </row>
    <row r="1361" spans="1:6" x14ac:dyDescent="0.45">
      <c r="A1361" s="3"/>
      <c r="B1361" s="3"/>
      <c r="C1361" s="3"/>
      <c r="D1361" s="3"/>
      <c r="E1361" s="3"/>
      <c r="F1361" s="3"/>
    </row>
    <row r="1362" spans="1:6" x14ac:dyDescent="0.45">
      <c r="A1362" s="3"/>
      <c r="B1362" s="3"/>
      <c r="C1362" s="3"/>
      <c r="D1362" s="3"/>
      <c r="E1362" s="3"/>
      <c r="F1362" s="3"/>
    </row>
    <row r="1363" spans="1:6" x14ac:dyDescent="0.45">
      <c r="A1363" s="3"/>
      <c r="B1363" s="3"/>
      <c r="C1363" s="3"/>
      <c r="D1363" s="3"/>
      <c r="E1363" s="3"/>
      <c r="F1363" s="3"/>
    </row>
    <row r="1364" spans="1:6" x14ac:dyDescent="0.45">
      <c r="A1364" s="3"/>
      <c r="B1364" s="3"/>
      <c r="C1364" s="3"/>
      <c r="D1364" s="3"/>
      <c r="E1364" s="3"/>
      <c r="F1364" s="3"/>
    </row>
    <row r="1365" spans="1:6" x14ac:dyDescent="0.45">
      <c r="A1365" s="3"/>
      <c r="B1365" s="3"/>
      <c r="C1365" s="3"/>
      <c r="D1365" s="3"/>
      <c r="E1365" s="3"/>
      <c r="F1365" s="3"/>
    </row>
    <row r="1366" spans="1:6" x14ac:dyDescent="0.45">
      <c r="A1366" s="3"/>
      <c r="B1366" s="3"/>
      <c r="C1366" s="3"/>
      <c r="D1366" s="3"/>
      <c r="E1366" s="3"/>
      <c r="F1366" s="3"/>
    </row>
    <row r="1367" spans="1:6" x14ac:dyDescent="0.45">
      <c r="A1367" s="3"/>
      <c r="B1367" s="3"/>
      <c r="C1367" s="3"/>
      <c r="D1367" s="3"/>
      <c r="E1367" s="3"/>
      <c r="F1367" s="3"/>
    </row>
    <row r="1368" spans="1:6" x14ac:dyDescent="0.45">
      <c r="A1368" s="3"/>
      <c r="B1368" s="3"/>
      <c r="C1368" s="3"/>
      <c r="D1368" s="3"/>
      <c r="E1368" s="3"/>
      <c r="F1368" s="3"/>
    </row>
    <row r="1369" spans="1:6" x14ac:dyDescent="0.45">
      <c r="A1369" s="3"/>
      <c r="B1369" s="3"/>
      <c r="C1369" s="3"/>
      <c r="D1369" s="3"/>
      <c r="E1369" s="3"/>
      <c r="F1369" s="3"/>
    </row>
    <row r="1370" spans="1:6" x14ac:dyDescent="0.45">
      <c r="A1370" s="3"/>
      <c r="B1370" s="3"/>
      <c r="C1370" s="3"/>
      <c r="D1370" s="3"/>
      <c r="E1370" s="3"/>
      <c r="F1370" s="3"/>
    </row>
    <row r="1371" spans="1:6" x14ac:dyDescent="0.45">
      <c r="A1371" s="3"/>
      <c r="B1371" s="3"/>
      <c r="C1371" s="3"/>
      <c r="D1371" s="3"/>
      <c r="E1371" s="3"/>
      <c r="F1371" s="3"/>
    </row>
    <row r="1372" spans="1:6" x14ac:dyDescent="0.45">
      <c r="A1372" s="3"/>
      <c r="B1372" s="3"/>
      <c r="C1372" s="3"/>
      <c r="D1372" s="3"/>
      <c r="E1372" s="3"/>
      <c r="F1372" s="3"/>
    </row>
    <row r="1373" spans="1:6" x14ac:dyDescent="0.45">
      <c r="A1373" s="3"/>
      <c r="B1373" s="3"/>
      <c r="C1373" s="3"/>
      <c r="D1373" s="3"/>
      <c r="E1373" s="3"/>
      <c r="F1373" s="3"/>
    </row>
    <row r="1374" spans="1:6" x14ac:dyDescent="0.45">
      <c r="A1374" s="3"/>
      <c r="B1374" s="3"/>
      <c r="C1374" s="3"/>
      <c r="D1374" s="3"/>
      <c r="E1374" s="3"/>
      <c r="F1374" s="3"/>
    </row>
    <row r="1375" spans="1:6" x14ac:dyDescent="0.45">
      <c r="A1375" s="3"/>
      <c r="B1375" s="3"/>
      <c r="C1375" s="3"/>
      <c r="D1375" s="3"/>
      <c r="E1375" s="3"/>
      <c r="F1375" s="3"/>
    </row>
    <row r="1376" spans="1:6" x14ac:dyDescent="0.45">
      <c r="A1376" s="3"/>
      <c r="B1376" s="3"/>
      <c r="C1376" s="3"/>
      <c r="D1376" s="3"/>
      <c r="E1376" s="3"/>
      <c r="F1376" s="3"/>
    </row>
    <row r="1377" spans="1:6" x14ac:dyDescent="0.45">
      <c r="A1377" s="3"/>
      <c r="B1377" s="3"/>
      <c r="C1377" s="3"/>
      <c r="D1377" s="3"/>
      <c r="E1377" s="3"/>
      <c r="F1377" s="3"/>
    </row>
    <row r="1378" spans="1:6" x14ac:dyDescent="0.45">
      <c r="A1378" s="3"/>
      <c r="B1378" s="3"/>
      <c r="C1378" s="3"/>
      <c r="D1378" s="3"/>
      <c r="E1378" s="3"/>
      <c r="F1378" s="3"/>
    </row>
    <row r="1379" spans="1:6" x14ac:dyDescent="0.45">
      <c r="A1379" s="3"/>
      <c r="B1379" s="3"/>
      <c r="C1379" s="3"/>
      <c r="D1379" s="3"/>
      <c r="E1379" s="3"/>
      <c r="F1379" s="3"/>
    </row>
    <row r="1380" spans="1:6" x14ac:dyDescent="0.45">
      <c r="A1380" s="3"/>
      <c r="B1380" s="3"/>
      <c r="C1380" s="3"/>
      <c r="D1380" s="3"/>
      <c r="E1380" s="3"/>
      <c r="F1380" s="3"/>
    </row>
    <row r="1381" spans="1:6" x14ac:dyDescent="0.45">
      <c r="A1381" s="3"/>
      <c r="B1381" s="3"/>
      <c r="C1381" s="3"/>
      <c r="D1381" s="3"/>
      <c r="E1381" s="3"/>
      <c r="F1381" s="3"/>
    </row>
    <row r="1382" spans="1:6" x14ac:dyDescent="0.45">
      <c r="A1382" s="3"/>
      <c r="B1382" s="3"/>
      <c r="C1382" s="3"/>
      <c r="D1382" s="3"/>
      <c r="E1382" s="3"/>
      <c r="F1382" s="3"/>
    </row>
    <row r="1383" spans="1:6" x14ac:dyDescent="0.45">
      <c r="A1383" s="3"/>
      <c r="B1383" s="3"/>
      <c r="C1383" s="3"/>
      <c r="D1383" s="3"/>
      <c r="E1383" s="3"/>
      <c r="F1383" s="3"/>
    </row>
    <row r="1384" spans="1:6" x14ac:dyDescent="0.45">
      <c r="A1384" s="3"/>
      <c r="B1384" s="3"/>
      <c r="C1384" s="3"/>
      <c r="D1384" s="3"/>
      <c r="E1384" s="3"/>
      <c r="F1384" s="3"/>
    </row>
    <row r="1385" spans="1:6" x14ac:dyDescent="0.45">
      <c r="A1385" s="3"/>
      <c r="B1385" s="3"/>
      <c r="C1385" s="3"/>
      <c r="D1385" s="3"/>
      <c r="E1385" s="3"/>
      <c r="F1385" s="3"/>
    </row>
    <row r="1386" spans="1:6" x14ac:dyDescent="0.45">
      <c r="A1386" s="3"/>
      <c r="B1386" s="3"/>
      <c r="C1386" s="3"/>
      <c r="D1386" s="3"/>
      <c r="E1386" s="3"/>
      <c r="F1386" s="3"/>
    </row>
    <row r="1387" spans="1:6" x14ac:dyDescent="0.45">
      <c r="A1387" s="3"/>
      <c r="B1387" s="3"/>
      <c r="C1387" s="3"/>
      <c r="D1387" s="3"/>
      <c r="E1387" s="3"/>
      <c r="F1387" s="3"/>
    </row>
  </sheetData>
  <phoneticPr fontId="1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A2E35-1CC6-4ED7-A630-AB88C076269D}">
  <dimension ref="A1:O2030"/>
  <sheetViews>
    <sheetView workbookViewId="0">
      <selection activeCell="A2" sqref="A2:O2030"/>
    </sheetView>
  </sheetViews>
  <sheetFormatPr defaultRowHeight="18" x14ac:dyDescent="0.45"/>
  <sheetData>
    <row r="1" spans="1:15" x14ac:dyDescent="0.45">
      <c r="A1" s="1" t="s">
        <v>203</v>
      </c>
      <c r="B1" s="1" t="s">
        <v>204</v>
      </c>
      <c r="C1" s="1" t="s">
        <v>205</v>
      </c>
      <c r="D1" s="1" t="s">
        <v>206</v>
      </c>
      <c r="E1" s="1" t="s">
        <v>207</v>
      </c>
      <c r="F1" s="1" t="s">
        <v>192</v>
      </c>
      <c r="G1" s="1" t="s">
        <v>208</v>
      </c>
      <c r="H1" s="1" t="s">
        <v>209</v>
      </c>
      <c r="I1" s="1" t="s">
        <v>210</v>
      </c>
      <c r="J1" s="1" t="s">
        <v>211</v>
      </c>
      <c r="K1" s="1" t="s">
        <v>212</v>
      </c>
      <c r="L1" s="1" t="s">
        <v>213</v>
      </c>
      <c r="M1" s="1" t="s">
        <v>214</v>
      </c>
      <c r="N1" s="1" t="s">
        <v>215</v>
      </c>
      <c r="O1" s="1" t="s">
        <v>238</v>
      </c>
    </row>
    <row r="2" spans="1:15" x14ac:dyDescent="0.45">
      <c r="A2" s="3"/>
      <c r="B2" s="20"/>
      <c r="C2" s="21"/>
      <c r="D2" s="21"/>
      <c r="E2" s="22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x14ac:dyDescent="0.45">
      <c r="A3" s="3"/>
      <c r="B3" s="20"/>
      <c r="C3" s="21"/>
      <c r="D3" s="21"/>
      <c r="E3" s="22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x14ac:dyDescent="0.45">
      <c r="A4" s="3"/>
      <c r="B4" s="20"/>
      <c r="C4" s="21"/>
      <c r="D4" s="21"/>
      <c r="E4" s="22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x14ac:dyDescent="0.45">
      <c r="A5" s="3"/>
      <c r="B5" s="20"/>
      <c r="C5" s="21"/>
      <c r="D5" s="21"/>
      <c r="E5" s="22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x14ac:dyDescent="0.45">
      <c r="A6" s="3"/>
      <c r="B6" s="20"/>
      <c r="C6" s="21"/>
      <c r="D6" s="21"/>
      <c r="E6" s="22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x14ac:dyDescent="0.45">
      <c r="A7" s="3"/>
      <c r="B7" s="20"/>
      <c r="C7" s="21"/>
      <c r="D7" s="21"/>
      <c r="E7" s="22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x14ac:dyDescent="0.45">
      <c r="A8" s="3"/>
      <c r="B8" s="20"/>
      <c r="C8" s="21"/>
      <c r="D8" s="21"/>
      <c r="E8" s="22"/>
      <c r="F8" s="3"/>
      <c r="G8" s="3"/>
      <c r="H8" s="3"/>
      <c r="I8" s="3"/>
      <c r="J8" s="3"/>
      <c r="K8" s="3"/>
      <c r="L8" s="3"/>
      <c r="M8" s="3"/>
      <c r="N8" s="3"/>
      <c r="O8" s="3"/>
    </row>
    <row r="9" spans="1:15" x14ac:dyDescent="0.45">
      <c r="A9" s="3"/>
      <c r="B9" s="20"/>
      <c r="C9" s="21"/>
      <c r="D9" s="21"/>
      <c r="E9" s="22"/>
      <c r="F9" s="3"/>
      <c r="G9" s="3"/>
      <c r="H9" s="3"/>
      <c r="I9" s="3"/>
      <c r="J9" s="3"/>
      <c r="K9" s="3"/>
      <c r="L9" s="3"/>
      <c r="M9" s="3"/>
      <c r="N9" s="3"/>
      <c r="O9" s="3"/>
    </row>
    <row r="10" spans="1:15" x14ac:dyDescent="0.45">
      <c r="A10" s="3"/>
      <c r="B10" s="20"/>
      <c r="C10" s="21"/>
      <c r="D10" s="21"/>
      <c r="E10" s="22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x14ac:dyDescent="0.45">
      <c r="A11" s="3"/>
      <c r="B11" s="20"/>
      <c r="C11" s="21"/>
      <c r="D11" s="21"/>
      <c r="E11" s="22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x14ac:dyDescent="0.45">
      <c r="A12" s="3"/>
      <c r="B12" s="20"/>
      <c r="C12" s="21"/>
      <c r="D12" s="21"/>
      <c r="E12" s="22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x14ac:dyDescent="0.45">
      <c r="A13" s="3"/>
      <c r="B13" s="20"/>
      <c r="C13" s="21"/>
      <c r="D13" s="21"/>
      <c r="E13" s="22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 x14ac:dyDescent="0.45">
      <c r="A14" s="3"/>
      <c r="B14" s="20"/>
      <c r="C14" s="21"/>
      <c r="D14" s="21"/>
      <c r="E14" s="22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1:15" x14ac:dyDescent="0.45">
      <c r="A15" s="3"/>
      <c r="B15" s="20"/>
      <c r="C15" s="21"/>
      <c r="D15" s="21"/>
      <c r="E15" s="22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x14ac:dyDescent="0.45">
      <c r="A16" s="3"/>
      <c r="B16" s="20"/>
      <c r="C16" s="21"/>
      <c r="D16" s="21"/>
      <c r="E16" s="22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x14ac:dyDescent="0.45">
      <c r="A17" s="3"/>
      <c r="B17" s="20"/>
      <c r="C17" s="21"/>
      <c r="D17" s="21"/>
      <c r="E17" s="22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x14ac:dyDescent="0.45">
      <c r="A18" s="3"/>
      <c r="B18" s="20"/>
      <c r="C18" s="21"/>
      <c r="D18" s="21"/>
      <c r="E18" s="22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x14ac:dyDescent="0.45">
      <c r="A19" s="3"/>
      <c r="B19" s="20"/>
      <c r="C19" s="21"/>
      <c r="D19" s="21"/>
      <c r="E19" s="22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x14ac:dyDescent="0.45">
      <c r="A20" s="3"/>
      <c r="B20" s="20"/>
      <c r="C20" s="21"/>
      <c r="D20" s="21"/>
      <c r="E20" s="22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x14ac:dyDescent="0.45">
      <c r="A21" s="3"/>
      <c r="B21" s="20"/>
      <c r="C21" s="21"/>
      <c r="D21" s="21"/>
      <c r="E21" s="22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x14ac:dyDescent="0.45">
      <c r="A22" s="3"/>
      <c r="B22" s="20"/>
      <c r="C22" s="21"/>
      <c r="D22" s="21"/>
      <c r="E22" s="22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x14ac:dyDescent="0.45">
      <c r="A23" s="3"/>
      <c r="B23" s="20"/>
      <c r="C23" s="21"/>
      <c r="D23" s="21"/>
      <c r="E23" s="22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x14ac:dyDescent="0.45">
      <c r="A24" s="3"/>
      <c r="B24" s="20"/>
      <c r="C24" s="21"/>
      <c r="D24" s="21"/>
      <c r="E24" s="22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x14ac:dyDescent="0.45">
      <c r="A25" s="3"/>
      <c r="B25" s="20"/>
      <c r="C25" s="21"/>
      <c r="D25" s="21"/>
      <c r="E25" s="22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x14ac:dyDescent="0.45">
      <c r="A26" s="3"/>
      <c r="B26" s="20"/>
      <c r="C26" s="21"/>
      <c r="D26" s="21"/>
      <c r="E26" s="22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x14ac:dyDescent="0.45">
      <c r="A27" s="3"/>
      <c r="B27" s="20"/>
      <c r="C27" s="21"/>
      <c r="D27" s="21"/>
      <c r="E27" s="22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x14ac:dyDescent="0.45">
      <c r="A28" s="3"/>
      <c r="B28" s="20"/>
      <c r="C28" s="21"/>
      <c r="D28" s="21"/>
      <c r="E28" s="22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x14ac:dyDescent="0.45">
      <c r="A29" s="3"/>
      <c r="B29" s="20"/>
      <c r="C29" s="21"/>
      <c r="D29" s="21"/>
      <c r="E29" s="22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x14ac:dyDescent="0.45">
      <c r="A30" s="3"/>
      <c r="B30" s="20"/>
      <c r="C30" s="21"/>
      <c r="D30" s="21"/>
      <c r="E30" s="22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x14ac:dyDescent="0.45">
      <c r="A31" s="3"/>
      <c r="B31" s="20"/>
      <c r="C31" s="21"/>
      <c r="D31" s="21"/>
      <c r="E31" s="22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x14ac:dyDescent="0.45">
      <c r="A32" s="3"/>
      <c r="B32" s="20"/>
      <c r="C32" s="21"/>
      <c r="D32" s="21"/>
      <c r="E32" s="22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spans="1:15" x14ac:dyDescent="0.45">
      <c r="A33" s="3"/>
      <c r="B33" s="20"/>
      <c r="C33" s="21"/>
      <c r="D33" s="21"/>
      <c r="E33" s="22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 x14ac:dyDescent="0.45">
      <c r="A34" s="3"/>
      <c r="B34" s="20"/>
      <c r="C34" s="21"/>
      <c r="D34" s="21"/>
      <c r="E34" s="22"/>
      <c r="F34" s="3"/>
      <c r="G34" s="3"/>
      <c r="H34" s="3"/>
      <c r="I34" s="3"/>
      <c r="J34" s="3"/>
      <c r="K34" s="3"/>
      <c r="L34" s="3"/>
      <c r="M34" s="3"/>
      <c r="N34" s="3"/>
      <c r="O34" s="3"/>
    </row>
    <row r="35" spans="1:15" x14ac:dyDescent="0.45">
      <c r="A35" s="3"/>
      <c r="B35" s="20"/>
      <c r="C35" s="21"/>
      <c r="D35" s="21"/>
      <c r="E35" s="22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 spans="1:15" x14ac:dyDescent="0.45">
      <c r="A36" s="3"/>
      <c r="B36" s="20"/>
      <c r="C36" s="21"/>
      <c r="D36" s="21"/>
      <c r="E36" s="22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spans="1:15" x14ac:dyDescent="0.45">
      <c r="A37" s="3"/>
      <c r="B37" s="20"/>
      <c r="C37" s="21"/>
      <c r="D37" s="21"/>
      <c r="E37" s="22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 spans="1:15" x14ac:dyDescent="0.45">
      <c r="A38" s="3"/>
      <c r="B38" s="20"/>
      <c r="C38" s="21"/>
      <c r="D38" s="21"/>
      <c r="E38" s="22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15" x14ac:dyDescent="0.45">
      <c r="A39" s="3"/>
      <c r="B39" s="20"/>
      <c r="C39" s="21"/>
      <c r="D39" s="21"/>
      <c r="E39" s="22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1:15" x14ac:dyDescent="0.45">
      <c r="A40" s="3"/>
      <c r="B40" s="20"/>
      <c r="C40" s="21"/>
      <c r="D40" s="21"/>
      <c r="E40" s="22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1:15" x14ac:dyDescent="0.45">
      <c r="A41" s="3"/>
      <c r="B41" s="20"/>
      <c r="C41" s="21"/>
      <c r="D41" s="21"/>
      <c r="E41" s="22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 spans="1:15" x14ac:dyDescent="0.45">
      <c r="A42" s="3"/>
      <c r="B42" s="20"/>
      <c r="C42" s="21"/>
      <c r="D42" s="21"/>
      <c r="E42" s="22"/>
      <c r="F42" s="3"/>
      <c r="G42" s="3"/>
      <c r="H42" s="3"/>
      <c r="I42" s="3"/>
      <c r="J42" s="3"/>
      <c r="K42" s="3"/>
      <c r="L42" s="3"/>
      <c r="M42" s="3"/>
      <c r="N42" s="3"/>
      <c r="O42" s="3"/>
    </row>
    <row r="43" spans="1:15" x14ac:dyDescent="0.45">
      <c r="A43" s="3"/>
      <c r="B43" s="20"/>
      <c r="C43" s="21"/>
      <c r="D43" s="21"/>
      <c r="E43" s="22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spans="1:15" x14ac:dyDescent="0.45">
      <c r="A44" s="3"/>
      <c r="B44" s="20"/>
      <c r="C44" s="21"/>
      <c r="D44" s="21"/>
      <c r="E44" s="22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spans="1:15" x14ac:dyDescent="0.45">
      <c r="A45" s="3"/>
      <c r="B45" s="20"/>
      <c r="C45" s="21"/>
      <c r="D45" s="21"/>
      <c r="E45" s="22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 spans="1:15" x14ac:dyDescent="0.45">
      <c r="A46" s="3"/>
      <c r="B46" s="20"/>
      <c r="C46" s="21"/>
      <c r="D46" s="21"/>
      <c r="E46" s="22"/>
      <c r="F46" s="3"/>
      <c r="G46" s="3"/>
      <c r="H46" s="3"/>
      <c r="I46" s="3"/>
      <c r="J46" s="3"/>
      <c r="K46" s="3"/>
      <c r="L46" s="3"/>
      <c r="M46" s="3"/>
      <c r="N46" s="3"/>
      <c r="O46" s="3"/>
    </row>
    <row r="47" spans="1:15" x14ac:dyDescent="0.45">
      <c r="A47" s="3"/>
      <c r="B47" s="20"/>
      <c r="C47" s="21"/>
      <c r="D47" s="21"/>
      <c r="E47" s="22"/>
      <c r="F47" s="3"/>
      <c r="G47" s="3"/>
      <c r="H47" s="3"/>
      <c r="I47" s="3"/>
      <c r="J47" s="3"/>
      <c r="K47" s="3"/>
      <c r="L47" s="3"/>
      <c r="M47" s="3"/>
      <c r="N47" s="3"/>
      <c r="O47" s="3"/>
    </row>
    <row r="48" spans="1:15" x14ac:dyDescent="0.45">
      <c r="A48" s="3"/>
      <c r="B48" s="20"/>
      <c r="C48" s="21"/>
      <c r="D48" s="21"/>
      <c r="E48" s="22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 spans="1:15" x14ac:dyDescent="0.45">
      <c r="A49" s="3"/>
      <c r="B49" s="20"/>
      <c r="C49" s="21"/>
      <c r="D49" s="21"/>
      <c r="E49" s="22"/>
      <c r="F49" s="3"/>
      <c r="G49" s="3"/>
      <c r="H49" s="3"/>
      <c r="I49" s="3"/>
      <c r="J49" s="3"/>
      <c r="K49" s="3"/>
      <c r="L49" s="3"/>
      <c r="M49" s="3"/>
      <c r="N49" s="3"/>
      <c r="O49" s="3"/>
    </row>
    <row r="50" spans="1:15" x14ac:dyDescent="0.45">
      <c r="A50" s="3"/>
      <c r="B50" s="20"/>
      <c r="C50" s="21"/>
      <c r="D50" s="21"/>
      <c r="E50" s="22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spans="1:15" x14ac:dyDescent="0.45">
      <c r="A51" s="3"/>
      <c r="B51" s="20"/>
      <c r="C51" s="21"/>
      <c r="D51" s="21"/>
      <c r="E51" s="22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spans="1:15" x14ac:dyDescent="0.45">
      <c r="A52" s="3"/>
      <c r="B52" s="20"/>
      <c r="C52" s="21"/>
      <c r="D52" s="21"/>
      <c r="E52" s="22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 spans="1:15" x14ac:dyDescent="0.45">
      <c r="A53" s="3"/>
      <c r="B53" s="20"/>
      <c r="C53" s="21"/>
      <c r="D53" s="21"/>
      <c r="E53" s="22"/>
      <c r="F53" s="3"/>
      <c r="G53" s="3"/>
      <c r="H53" s="3"/>
      <c r="I53" s="3"/>
      <c r="J53" s="3"/>
      <c r="K53" s="3"/>
      <c r="L53" s="3"/>
      <c r="M53" s="3"/>
      <c r="N53" s="3"/>
      <c r="O53" s="3"/>
    </row>
    <row r="54" spans="1:15" x14ac:dyDescent="0.45">
      <c r="A54" s="3"/>
      <c r="B54" s="20"/>
      <c r="C54" s="21"/>
      <c r="D54" s="21"/>
      <c r="E54" s="22"/>
      <c r="F54" s="3"/>
      <c r="G54" s="3"/>
      <c r="H54" s="3"/>
      <c r="I54" s="3"/>
      <c r="J54" s="3"/>
      <c r="K54" s="3"/>
      <c r="L54" s="3"/>
      <c r="M54" s="3"/>
      <c r="N54" s="3"/>
      <c r="O54" s="3"/>
    </row>
    <row r="55" spans="1:15" x14ac:dyDescent="0.45">
      <c r="A55" s="3"/>
      <c r="B55" s="20"/>
      <c r="C55" s="21"/>
      <c r="D55" s="21"/>
      <c r="E55" s="22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 spans="1:15" x14ac:dyDescent="0.45">
      <c r="A56" s="3"/>
      <c r="B56" s="20"/>
      <c r="C56" s="21"/>
      <c r="D56" s="21"/>
      <c r="E56" s="22"/>
      <c r="F56" s="3"/>
      <c r="G56" s="3"/>
      <c r="H56" s="3"/>
      <c r="I56" s="3"/>
      <c r="J56" s="3"/>
      <c r="K56" s="3"/>
      <c r="L56" s="3"/>
      <c r="M56" s="3"/>
      <c r="N56" s="3"/>
      <c r="O56" s="3"/>
    </row>
    <row r="57" spans="1:15" x14ac:dyDescent="0.45">
      <c r="A57" s="3"/>
      <c r="B57" s="20"/>
      <c r="C57" s="21"/>
      <c r="D57" s="21"/>
      <c r="E57" s="22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spans="1:15" x14ac:dyDescent="0.45">
      <c r="A58" s="3"/>
      <c r="B58" s="20"/>
      <c r="C58" s="21"/>
      <c r="D58" s="21"/>
      <c r="E58" s="22"/>
      <c r="F58" s="3"/>
      <c r="G58" s="3"/>
      <c r="H58" s="3"/>
      <c r="I58" s="3"/>
      <c r="J58" s="3"/>
      <c r="K58" s="3"/>
      <c r="L58" s="3"/>
      <c r="M58" s="3"/>
      <c r="N58" s="3"/>
      <c r="O58" s="3"/>
    </row>
    <row r="59" spans="1:15" x14ac:dyDescent="0.45">
      <c r="A59" s="3"/>
      <c r="B59" s="20"/>
      <c r="C59" s="21"/>
      <c r="D59" s="21"/>
      <c r="E59" s="22"/>
      <c r="F59" s="3"/>
      <c r="G59" s="3"/>
      <c r="H59" s="3"/>
      <c r="I59" s="3"/>
      <c r="J59" s="3"/>
      <c r="K59" s="3"/>
      <c r="L59" s="3"/>
      <c r="M59" s="3"/>
      <c r="N59" s="3"/>
      <c r="O59" s="3"/>
    </row>
    <row r="60" spans="1:15" x14ac:dyDescent="0.45">
      <c r="A60" s="3"/>
      <c r="B60" s="20"/>
      <c r="C60" s="21"/>
      <c r="D60" s="21"/>
      <c r="E60" s="22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 spans="1:15" x14ac:dyDescent="0.45">
      <c r="A61" s="3"/>
      <c r="B61" s="20"/>
      <c r="C61" s="21"/>
      <c r="D61" s="21"/>
      <c r="E61" s="22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 spans="1:15" x14ac:dyDescent="0.45">
      <c r="A62" s="3"/>
      <c r="B62" s="20"/>
      <c r="C62" s="21"/>
      <c r="D62" s="21"/>
      <c r="E62" s="22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spans="1:15" x14ac:dyDescent="0.45">
      <c r="A63" s="3"/>
      <c r="B63" s="20"/>
      <c r="C63" s="21"/>
      <c r="D63" s="21"/>
      <c r="E63" s="22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 spans="1:15" x14ac:dyDescent="0.45">
      <c r="A64" s="3"/>
      <c r="B64" s="20"/>
      <c r="C64" s="21"/>
      <c r="D64" s="21"/>
      <c r="E64" s="22"/>
      <c r="F64" s="3"/>
      <c r="G64" s="3"/>
      <c r="H64" s="3"/>
      <c r="I64" s="3"/>
      <c r="J64" s="3"/>
      <c r="K64" s="3"/>
      <c r="L64" s="3"/>
      <c r="M64" s="3"/>
      <c r="N64" s="3"/>
      <c r="O64" s="3"/>
    </row>
    <row r="65" spans="1:15" x14ac:dyDescent="0.45">
      <c r="A65" s="3"/>
      <c r="B65" s="20"/>
      <c r="C65" s="21"/>
      <c r="D65" s="21"/>
      <c r="E65" s="22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pans="1:15" x14ac:dyDescent="0.45">
      <c r="A66" s="3"/>
      <c r="B66" s="20"/>
      <c r="C66" s="21"/>
      <c r="D66" s="21"/>
      <c r="E66" s="22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pans="1:15" x14ac:dyDescent="0.45">
      <c r="A67" s="3"/>
      <c r="B67" s="20"/>
      <c r="C67" s="21"/>
      <c r="D67" s="21"/>
      <c r="E67" s="22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 spans="1:15" x14ac:dyDescent="0.45">
      <c r="A68" s="3"/>
      <c r="B68" s="20"/>
      <c r="C68" s="21"/>
      <c r="D68" s="21"/>
      <c r="E68" s="22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spans="1:15" x14ac:dyDescent="0.45">
      <c r="A69" s="3"/>
      <c r="B69" s="20"/>
      <c r="C69" s="21"/>
      <c r="D69" s="21"/>
      <c r="E69" s="22"/>
      <c r="F69" s="3"/>
      <c r="G69" s="3"/>
      <c r="H69" s="3"/>
      <c r="I69" s="3"/>
      <c r="J69" s="3"/>
      <c r="K69" s="3"/>
      <c r="L69" s="3"/>
      <c r="M69" s="3"/>
      <c r="N69" s="3"/>
      <c r="O69" s="3"/>
    </row>
    <row r="70" spans="1:15" x14ac:dyDescent="0.45">
      <c r="A70" s="3"/>
      <c r="B70" s="20"/>
      <c r="C70" s="21"/>
      <c r="D70" s="21"/>
      <c r="E70" s="22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 spans="1:15" x14ac:dyDescent="0.45">
      <c r="A71" s="3"/>
      <c r="B71" s="20"/>
      <c r="C71" s="21"/>
      <c r="D71" s="21"/>
      <c r="E71" s="22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spans="1:15" x14ac:dyDescent="0.45">
      <c r="A72" s="3"/>
      <c r="B72" s="20"/>
      <c r="C72" s="21"/>
      <c r="D72" s="21"/>
      <c r="E72" s="22"/>
      <c r="F72" s="3"/>
      <c r="G72" s="3"/>
      <c r="H72" s="3"/>
      <c r="I72" s="3"/>
      <c r="J72" s="3"/>
      <c r="K72" s="3"/>
      <c r="L72" s="3"/>
      <c r="M72" s="3"/>
      <c r="N72" s="3"/>
      <c r="O72" s="3"/>
    </row>
    <row r="73" spans="1:15" x14ac:dyDescent="0.45">
      <c r="A73" s="3"/>
      <c r="B73" s="20"/>
      <c r="C73" s="21"/>
      <c r="D73" s="21"/>
      <c r="E73" s="22"/>
      <c r="F73" s="3"/>
      <c r="G73" s="3"/>
      <c r="H73" s="3"/>
      <c r="I73" s="3"/>
      <c r="J73" s="3"/>
      <c r="K73" s="3"/>
      <c r="L73" s="3"/>
      <c r="M73" s="3"/>
      <c r="N73" s="3"/>
      <c r="O73" s="3"/>
    </row>
    <row r="74" spans="1:15" x14ac:dyDescent="0.45">
      <c r="A74" s="3"/>
      <c r="B74" s="20"/>
      <c r="C74" s="21"/>
      <c r="D74" s="21"/>
      <c r="E74" s="22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 spans="1:15" x14ac:dyDescent="0.45">
      <c r="A75" s="3"/>
      <c r="B75" s="20"/>
      <c r="C75" s="21"/>
      <c r="D75" s="21"/>
      <c r="E75" s="22"/>
      <c r="F75" s="3"/>
      <c r="G75" s="3"/>
      <c r="H75" s="3"/>
      <c r="I75" s="3"/>
      <c r="J75" s="3"/>
      <c r="K75" s="3"/>
      <c r="L75" s="3"/>
      <c r="M75" s="3"/>
      <c r="N75" s="3"/>
      <c r="O75" s="3"/>
    </row>
    <row r="76" spans="1:15" x14ac:dyDescent="0.45">
      <c r="A76" s="3"/>
      <c r="B76" s="20"/>
      <c r="C76" s="21"/>
      <c r="D76" s="21"/>
      <c r="E76" s="22"/>
      <c r="F76" s="3"/>
      <c r="G76" s="3"/>
      <c r="H76" s="3"/>
      <c r="I76" s="3"/>
      <c r="J76" s="3"/>
      <c r="K76" s="3"/>
      <c r="L76" s="3"/>
      <c r="M76" s="3"/>
      <c r="N76" s="3"/>
      <c r="O76" s="3"/>
    </row>
    <row r="77" spans="1:15" x14ac:dyDescent="0.45">
      <c r="A77" s="3"/>
      <c r="B77" s="20"/>
      <c r="C77" s="21"/>
      <c r="D77" s="21"/>
      <c r="E77" s="22"/>
      <c r="F77" s="3"/>
      <c r="G77" s="3"/>
      <c r="H77" s="3"/>
      <c r="I77" s="3"/>
      <c r="J77" s="3"/>
      <c r="K77" s="3"/>
      <c r="L77" s="3"/>
      <c r="M77" s="3"/>
      <c r="N77" s="3"/>
      <c r="O77" s="3"/>
    </row>
    <row r="78" spans="1:15" x14ac:dyDescent="0.45">
      <c r="A78" s="3"/>
      <c r="B78" s="20"/>
      <c r="C78" s="21"/>
      <c r="D78" s="21"/>
      <c r="E78" s="22"/>
      <c r="F78" s="3"/>
      <c r="G78" s="3"/>
      <c r="H78" s="3"/>
      <c r="I78" s="3"/>
      <c r="J78" s="3"/>
      <c r="K78" s="3"/>
      <c r="L78" s="3"/>
      <c r="M78" s="3"/>
      <c r="N78" s="3"/>
      <c r="O78" s="3"/>
    </row>
    <row r="79" spans="1:15" x14ac:dyDescent="0.45">
      <c r="A79" s="3"/>
      <c r="B79" s="20"/>
      <c r="C79" s="21"/>
      <c r="D79" s="21"/>
      <c r="E79" s="22"/>
      <c r="F79" s="3"/>
      <c r="G79" s="3"/>
      <c r="H79" s="3"/>
      <c r="I79" s="3"/>
      <c r="J79" s="3"/>
      <c r="K79" s="3"/>
      <c r="L79" s="3"/>
      <c r="M79" s="3"/>
      <c r="N79" s="3"/>
      <c r="O79" s="3"/>
    </row>
    <row r="80" spans="1:15" x14ac:dyDescent="0.45">
      <c r="A80" s="3"/>
      <c r="B80" s="20"/>
      <c r="C80" s="21"/>
      <c r="D80" s="21"/>
      <c r="E80" s="22"/>
      <c r="F80" s="3"/>
      <c r="G80" s="3"/>
      <c r="H80" s="3"/>
      <c r="I80" s="3"/>
      <c r="J80" s="3"/>
      <c r="K80" s="3"/>
      <c r="L80" s="3"/>
      <c r="M80" s="3"/>
      <c r="N80" s="3"/>
      <c r="O80" s="3"/>
    </row>
    <row r="81" spans="1:15" x14ac:dyDescent="0.45">
      <c r="A81" s="3"/>
      <c r="B81" s="20"/>
      <c r="C81" s="21"/>
      <c r="D81" s="21"/>
      <c r="E81" s="22"/>
      <c r="F81" s="3"/>
      <c r="G81" s="3"/>
      <c r="H81" s="3"/>
      <c r="I81" s="3"/>
      <c r="J81" s="3"/>
      <c r="K81" s="3"/>
      <c r="L81" s="3"/>
      <c r="M81" s="3"/>
      <c r="N81" s="3"/>
      <c r="O81" s="3"/>
    </row>
    <row r="82" spans="1:15" x14ac:dyDescent="0.45">
      <c r="A82" s="3"/>
      <c r="B82" s="20"/>
      <c r="C82" s="21"/>
      <c r="D82" s="21"/>
      <c r="E82" s="22"/>
      <c r="F82" s="3"/>
      <c r="G82" s="3"/>
      <c r="H82" s="3"/>
      <c r="I82" s="3"/>
      <c r="J82" s="3"/>
      <c r="K82" s="3"/>
      <c r="L82" s="3"/>
      <c r="M82" s="3"/>
      <c r="N82" s="3"/>
      <c r="O82" s="3"/>
    </row>
    <row r="83" spans="1:15" x14ac:dyDescent="0.45">
      <c r="A83" s="3"/>
      <c r="B83" s="20"/>
      <c r="C83" s="21"/>
      <c r="D83" s="21"/>
      <c r="E83" s="22"/>
      <c r="F83" s="3"/>
      <c r="G83" s="3"/>
      <c r="H83" s="3"/>
      <c r="I83" s="3"/>
      <c r="J83" s="3"/>
      <c r="K83" s="3"/>
      <c r="L83" s="3"/>
      <c r="M83" s="3"/>
      <c r="N83" s="3"/>
      <c r="O83" s="3"/>
    </row>
    <row r="84" spans="1:15" x14ac:dyDescent="0.45">
      <c r="A84" s="3"/>
      <c r="B84" s="20"/>
      <c r="C84" s="21"/>
      <c r="D84" s="21"/>
      <c r="E84" s="22"/>
      <c r="F84" s="3"/>
      <c r="G84" s="3"/>
      <c r="H84" s="3"/>
      <c r="I84" s="3"/>
      <c r="J84" s="3"/>
      <c r="K84" s="3"/>
      <c r="L84" s="3"/>
      <c r="M84" s="3"/>
      <c r="N84" s="3"/>
      <c r="O84" s="3"/>
    </row>
    <row r="85" spans="1:15" x14ac:dyDescent="0.45">
      <c r="A85" s="3"/>
      <c r="B85" s="20"/>
      <c r="C85" s="21"/>
      <c r="D85" s="21"/>
      <c r="E85" s="22"/>
      <c r="F85" s="3"/>
      <c r="G85" s="3"/>
      <c r="H85" s="3"/>
      <c r="I85" s="3"/>
      <c r="J85" s="3"/>
      <c r="K85" s="3"/>
      <c r="L85" s="3"/>
      <c r="M85" s="3"/>
      <c r="N85" s="3"/>
      <c r="O85" s="3"/>
    </row>
    <row r="86" spans="1:15" x14ac:dyDescent="0.45">
      <c r="A86" s="3"/>
      <c r="B86" s="20"/>
      <c r="C86" s="21"/>
      <c r="D86" s="21"/>
      <c r="E86" s="22"/>
      <c r="F86" s="3"/>
      <c r="G86" s="3"/>
      <c r="H86" s="3"/>
      <c r="I86" s="3"/>
      <c r="J86" s="3"/>
      <c r="K86" s="3"/>
      <c r="L86" s="3"/>
      <c r="M86" s="3"/>
      <c r="N86" s="3"/>
      <c r="O86" s="3"/>
    </row>
    <row r="87" spans="1:15" x14ac:dyDescent="0.45">
      <c r="A87" s="3"/>
      <c r="B87" s="20"/>
      <c r="C87" s="21"/>
      <c r="D87" s="21"/>
      <c r="E87" s="22"/>
      <c r="F87" s="3"/>
      <c r="G87" s="3"/>
      <c r="H87" s="3"/>
      <c r="I87" s="3"/>
      <c r="J87" s="3"/>
      <c r="K87" s="3"/>
      <c r="L87" s="3"/>
      <c r="M87" s="3"/>
      <c r="N87" s="3"/>
      <c r="O87" s="3"/>
    </row>
    <row r="88" spans="1:15" x14ac:dyDescent="0.45">
      <c r="A88" s="3"/>
      <c r="B88" s="20"/>
      <c r="C88" s="21"/>
      <c r="D88" s="21"/>
      <c r="E88" s="22"/>
      <c r="F88" s="3"/>
      <c r="G88" s="3"/>
      <c r="H88" s="3"/>
      <c r="I88" s="3"/>
      <c r="J88" s="3"/>
      <c r="K88" s="3"/>
      <c r="L88" s="3"/>
      <c r="M88" s="3"/>
      <c r="N88" s="3"/>
      <c r="O88" s="3"/>
    </row>
    <row r="89" spans="1:15" x14ac:dyDescent="0.45">
      <c r="A89" s="3"/>
      <c r="B89" s="20"/>
      <c r="C89" s="21"/>
      <c r="D89" s="21"/>
      <c r="E89" s="22"/>
      <c r="F89" s="3"/>
      <c r="G89" s="3"/>
      <c r="H89" s="3"/>
      <c r="I89" s="3"/>
      <c r="J89" s="3"/>
      <c r="K89" s="3"/>
      <c r="L89" s="3"/>
      <c r="M89" s="3"/>
      <c r="N89" s="3"/>
      <c r="O89" s="3"/>
    </row>
    <row r="90" spans="1:15" x14ac:dyDescent="0.45">
      <c r="A90" s="3"/>
      <c r="B90" s="20"/>
      <c r="C90" s="21"/>
      <c r="D90" s="21"/>
      <c r="E90" s="22"/>
      <c r="F90" s="3"/>
      <c r="G90" s="3"/>
      <c r="H90" s="3"/>
      <c r="I90" s="3"/>
      <c r="J90" s="3"/>
      <c r="K90" s="3"/>
      <c r="L90" s="3"/>
      <c r="M90" s="3"/>
      <c r="N90" s="3"/>
      <c r="O90" s="3"/>
    </row>
    <row r="91" spans="1:15" x14ac:dyDescent="0.45">
      <c r="A91" s="3"/>
      <c r="B91" s="20"/>
      <c r="C91" s="21"/>
      <c r="D91" s="21"/>
      <c r="E91" s="22"/>
      <c r="F91" s="3"/>
      <c r="G91" s="3"/>
      <c r="H91" s="3"/>
      <c r="I91" s="3"/>
      <c r="J91" s="3"/>
      <c r="K91" s="3"/>
      <c r="L91" s="3"/>
      <c r="M91" s="3"/>
      <c r="N91" s="3"/>
      <c r="O91" s="3"/>
    </row>
    <row r="92" spans="1:15" x14ac:dyDescent="0.45">
      <c r="A92" s="3"/>
      <c r="B92" s="20"/>
      <c r="C92" s="21"/>
      <c r="D92" s="21"/>
      <c r="E92" s="22"/>
      <c r="F92" s="3"/>
      <c r="G92" s="3"/>
      <c r="H92" s="3"/>
      <c r="I92" s="3"/>
      <c r="J92" s="3"/>
      <c r="K92" s="3"/>
      <c r="L92" s="3"/>
      <c r="M92" s="3"/>
      <c r="N92" s="3"/>
      <c r="O92" s="3"/>
    </row>
    <row r="93" spans="1:15" x14ac:dyDescent="0.45">
      <c r="A93" s="3"/>
      <c r="B93" s="20"/>
      <c r="C93" s="21"/>
      <c r="D93" s="21"/>
      <c r="E93" s="22"/>
      <c r="F93" s="3"/>
      <c r="G93" s="3"/>
      <c r="H93" s="3"/>
      <c r="I93" s="3"/>
      <c r="J93" s="3"/>
      <c r="K93" s="3"/>
      <c r="L93" s="3"/>
      <c r="M93" s="3"/>
      <c r="N93" s="3"/>
      <c r="O93" s="3"/>
    </row>
    <row r="94" spans="1:15" x14ac:dyDescent="0.45">
      <c r="A94" s="3"/>
      <c r="B94" s="20"/>
      <c r="C94" s="21"/>
      <c r="D94" s="21"/>
      <c r="E94" s="22"/>
      <c r="F94" s="3"/>
      <c r="G94" s="3"/>
      <c r="H94" s="3"/>
      <c r="I94" s="3"/>
      <c r="J94" s="3"/>
      <c r="K94" s="3"/>
      <c r="L94" s="3"/>
      <c r="M94" s="3"/>
      <c r="N94" s="3"/>
      <c r="O94" s="3"/>
    </row>
    <row r="95" spans="1:15" x14ac:dyDescent="0.45">
      <c r="A95" s="3"/>
      <c r="B95" s="20"/>
      <c r="C95" s="21"/>
      <c r="D95" s="21"/>
      <c r="E95" s="22"/>
      <c r="F95" s="3"/>
      <c r="G95" s="3"/>
      <c r="H95" s="3"/>
      <c r="I95" s="3"/>
      <c r="J95" s="3"/>
      <c r="K95" s="3"/>
      <c r="L95" s="3"/>
      <c r="M95" s="3"/>
      <c r="N95" s="3"/>
      <c r="O95" s="3"/>
    </row>
    <row r="96" spans="1:15" x14ac:dyDescent="0.45">
      <c r="A96" s="3"/>
      <c r="B96" s="20"/>
      <c r="C96" s="21"/>
      <c r="D96" s="21"/>
      <c r="E96" s="22"/>
      <c r="F96" s="3"/>
      <c r="G96" s="3"/>
      <c r="H96" s="3"/>
      <c r="I96" s="3"/>
      <c r="J96" s="3"/>
      <c r="K96" s="3"/>
      <c r="L96" s="3"/>
      <c r="M96" s="3"/>
      <c r="N96" s="3"/>
      <c r="O96" s="3"/>
    </row>
    <row r="97" spans="1:15" x14ac:dyDescent="0.45">
      <c r="A97" s="3"/>
      <c r="B97" s="20"/>
      <c r="C97" s="21"/>
      <c r="D97" s="21"/>
      <c r="E97" s="22"/>
      <c r="F97" s="3"/>
      <c r="G97" s="3"/>
      <c r="H97" s="3"/>
      <c r="I97" s="3"/>
      <c r="J97" s="3"/>
      <c r="K97" s="3"/>
      <c r="L97" s="3"/>
      <c r="M97" s="3"/>
      <c r="N97" s="3"/>
      <c r="O97" s="3"/>
    </row>
    <row r="98" spans="1:15" x14ac:dyDescent="0.45">
      <c r="A98" s="3"/>
      <c r="B98" s="20"/>
      <c r="C98" s="21"/>
      <c r="D98" s="21"/>
      <c r="E98" s="22"/>
      <c r="F98" s="3"/>
      <c r="G98" s="3"/>
      <c r="H98" s="3"/>
      <c r="I98" s="3"/>
      <c r="J98" s="3"/>
      <c r="K98" s="3"/>
      <c r="L98" s="3"/>
      <c r="M98" s="3"/>
      <c r="N98" s="3"/>
      <c r="O98" s="3"/>
    </row>
    <row r="99" spans="1:15" x14ac:dyDescent="0.45">
      <c r="A99" s="3"/>
      <c r="B99" s="20"/>
      <c r="C99" s="21"/>
      <c r="D99" s="21"/>
      <c r="E99" s="22"/>
      <c r="F99" s="3"/>
      <c r="G99" s="3"/>
      <c r="H99" s="3"/>
      <c r="I99" s="3"/>
      <c r="J99" s="3"/>
      <c r="K99" s="3"/>
      <c r="L99" s="3"/>
      <c r="M99" s="3"/>
      <c r="N99" s="3"/>
      <c r="O99" s="3"/>
    </row>
    <row r="100" spans="1:15" x14ac:dyDescent="0.45">
      <c r="A100" s="3"/>
      <c r="B100" s="20"/>
      <c r="C100" s="21"/>
      <c r="D100" s="21"/>
      <c r="E100" s="22"/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spans="1:15" x14ac:dyDescent="0.45">
      <c r="A101" s="3"/>
      <c r="B101" s="20"/>
      <c r="C101" s="21"/>
      <c r="D101" s="21"/>
      <c r="E101" s="22"/>
      <c r="F101" s="3"/>
      <c r="G101" s="3"/>
      <c r="H101" s="3"/>
      <c r="I101" s="3"/>
      <c r="J101" s="3"/>
      <c r="K101" s="3"/>
      <c r="L101" s="3"/>
      <c r="M101" s="3"/>
      <c r="N101" s="3"/>
      <c r="O101" s="3"/>
    </row>
    <row r="102" spans="1:15" x14ac:dyDescent="0.45">
      <c r="A102" s="3"/>
      <c r="B102" s="20"/>
      <c r="C102" s="21"/>
      <c r="D102" s="21"/>
      <c r="E102" s="22"/>
      <c r="F102" s="3"/>
      <c r="G102" s="3"/>
      <c r="H102" s="3"/>
      <c r="I102" s="3"/>
      <c r="J102" s="3"/>
      <c r="K102" s="3"/>
      <c r="L102" s="3"/>
      <c r="M102" s="3"/>
      <c r="N102" s="3"/>
      <c r="O102" s="3"/>
    </row>
    <row r="103" spans="1:15" x14ac:dyDescent="0.45">
      <c r="A103" s="3"/>
      <c r="B103" s="20"/>
      <c r="C103" s="21"/>
      <c r="D103" s="21"/>
      <c r="E103" s="22"/>
      <c r="F103" s="3"/>
      <c r="G103" s="3"/>
      <c r="H103" s="3"/>
      <c r="I103" s="3"/>
      <c r="J103" s="3"/>
      <c r="K103" s="3"/>
      <c r="L103" s="3"/>
      <c r="M103" s="3"/>
      <c r="N103" s="3"/>
      <c r="O103" s="3"/>
    </row>
    <row r="104" spans="1:15" x14ac:dyDescent="0.45">
      <c r="A104" s="3"/>
      <c r="B104" s="20"/>
      <c r="C104" s="21"/>
      <c r="D104" s="21"/>
      <c r="E104" s="22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 spans="1:15" x14ac:dyDescent="0.45">
      <c r="A105" s="3"/>
      <c r="B105" s="20"/>
      <c r="C105" s="21"/>
      <c r="D105" s="21"/>
      <c r="E105" s="22"/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 spans="1:15" x14ac:dyDescent="0.45">
      <c r="A106" s="3"/>
      <c r="B106" s="20"/>
      <c r="C106" s="21"/>
      <c r="D106" s="21"/>
      <c r="E106" s="22"/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 spans="1:15" x14ac:dyDescent="0.45">
      <c r="A107" s="3"/>
      <c r="B107" s="20"/>
      <c r="C107" s="21"/>
      <c r="D107" s="21"/>
      <c r="E107" s="22"/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spans="1:15" x14ac:dyDescent="0.45">
      <c r="A108" s="3"/>
      <c r="B108" s="20"/>
      <c r="C108" s="21"/>
      <c r="D108" s="21"/>
      <c r="E108" s="22"/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 spans="1:15" x14ac:dyDescent="0.45">
      <c r="A109" s="3"/>
      <c r="B109" s="20"/>
      <c r="C109" s="21"/>
      <c r="D109" s="21"/>
      <c r="E109" s="22"/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 spans="1:15" x14ac:dyDescent="0.45">
      <c r="A110" s="3"/>
      <c r="B110" s="20"/>
      <c r="C110" s="21"/>
      <c r="D110" s="21"/>
      <c r="E110" s="22"/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 spans="1:15" x14ac:dyDescent="0.45">
      <c r="A111" s="3"/>
      <c r="B111" s="20"/>
      <c r="C111" s="21"/>
      <c r="D111" s="21"/>
      <c r="E111" s="22"/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 spans="1:15" x14ac:dyDescent="0.45">
      <c r="A112" s="3"/>
      <c r="B112" s="20"/>
      <c r="C112" s="21"/>
      <c r="D112" s="21"/>
      <c r="E112" s="22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 spans="1:15" x14ac:dyDescent="0.45">
      <c r="A113" s="3"/>
      <c r="B113" s="20"/>
      <c r="C113" s="21"/>
      <c r="D113" s="21"/>
      <c r="E113" s="22"/>
      <c r="F113" s="3"/>
      <c r="G113" s="3"/>
      <c r="H113" s="3"/>
      <c r="I113" s="3"/>
      <c r="J113" s="3"/>
      <c r="K113" s="3"/>
      <c r="L113" s="3"/>
      <c r="M113" s="3"/>
      <c r="N113" s="3"/>
      <c r="O113" s="3"/>
    </row>
    <row r="114" spans="1:15" x14ac:dyDescent="0.45">
      <c r="A114" s="3"/>
      <c r="B114" s="20"/>
      <c r="C114" s="21"/>
      <c r="D114" s="21"/>
      <c r="E114" s="22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 spans="1:15" x14ac:dyDescent="0.45">
      <c r="A115" s="3"/>
      <c r="B115" s="20"/>
      <c r="C115" s="21"/>
      <c r="D115" s="21"/>
      <c r="E115" s="22"/>
      <c r="F115" s="3"/>
      <c r="G115" s="3"/>
      <c r="H115" s="3"/>
      <c r="I115" s="3"/>
      <c r="J115" s="3"/>
      <c r="K115" s="3"/>
      <c r="L115" s="3"/>
      <c r="M115" s="3"/>
      <c r="N115" s="3"/>
      <c r="O115" s="3"/>
    </row>
    <row r="116" spans="1:15" x14ac:dyDescent="0.45">
      <c r="A116" s="3"/>
      <c r="B116" s="20"/>
      <c r="C116" s="21"/>
      <c r="D116" s="21"/>
      <c r="E116" s="22"/>
      <c r="F116" s="3"/>
      <c r="G116" s="3"/>
      <c r="H116" s="3"/>
      <c r="I116" s="3"/>
      <c r="J116" s="3"/>
      <c r="K116" s="3"/>
      <c r="L116" s="3"/>
      <c r="M116" s="3"/>
      <c r="N116" s="3"/>
      <c r="O116" s="3"/>
    </row>
    <row r="117" spans="1:15" x14ac:dyDescent="0.45">
      <c r="A117" s="3"/>
      <c r="B117" s="20"/>
      <c r="C117" s="21"/>
      <c r="D117" s="21"/>
      <c r="E117" s="22"/>
      <c r="F117" s="3"/>
      <c r="G117" s="3"/>
      <c r="H117" s="3"/>
      <c r="I117" s="3"/>
      <c r="J117" s="3"/>
      <c r="K117" s="3"/>
      <c r="L117" s="3"/>
      <c r="M117" s="3"/>
      <c r="N117" s="3"/>
      <c r="O117" s="3"/>
    </row>
    <row r="118" spans="1:15" x14ac:dyDescent="0.45">
      <c r="A118" s="3"/>
      <c r="B118" s="20"/>
      <c r="C118" s="21"/>
      <c r="D118" s="21"/>
      <c r="E118" s="22"/>
      <c r="F118" s="3"/>
      <c r="G118" s="3"/>
      <c r="H118" s="3"/>
      <c r="I118" s="3"/>
      <c r="J118" s="3"/>
      <c r="K118" s="3"/>
      <c r="L118" s="3"/>
      <c r="M118" s="3"/>
      <c r="N118" s="3"/>
      <c r="O118" s="3"/>
    </row>
    <row r="119" spans="1:15" x14ac:dyDescent="0.45">
      <c r="A119" s="3"/>
      <c r="B119" s="20"/>
      <c r="C119" s="21"/>
      <c r="D119" s="21"/>
      <c r="E119" s="22"/>
      <c r="F119" s="3"/>
      <c r="G119" s="3"/>
      <c r="H119" s="3"/>
      <c r="I119" s="3"/>
      <c r="J119" s="3"/>
      <c r="K119" s="3"/>
      <c r="L119" s="3"/>
      <c r="M119" s="3"/>
      <c r="N119" s="3"/>
      <c r="O119" s="3"/>
    </row>
    <row r="120" spans="1:15" x14ac:dyDescent="0.45">
      <c r="A120" s="3"/>
      <c r="B120" s="20"/>
      <c r="C120" s="21"/>
      <c r="D120" s="21"/>
      <c r="E120" s="22"/>
      <c r="F120" s="3"/>
      <c r="G120" s="3"/>
      <c r="H120" s="3"/>
      <c r="I120" s="3"/>
      <c r="J120" s="3"/>
      <c r="K120" s="3"/>
      <c r="L120" s="3"/>
      <c r="M120" s="3"/>
      <c r="N120" s="3"/>
      <c r="O120" s="3"/>
    </row>
    <row r="121" spans="1:15" x14ac:dyDescent="0.45">
      <c r="A121" s="3"/>
      <c r="B121" s="20"/>
      <c r="C121" s="21"/>
      <c r="D121" s="21"/>
      <c r="E121" s="22"/>
      <c r="F121" s="3"/>
      <c r="G121" s="3"/>
      <c r="H121" s="3"/>
      <c r="I121" s="3"/>
      <c r="J121" s="3"/>
      <c r="K121" s="3"/>
      <c r="L121" s="3"/>
      <c r="M121" s="3"/>
      <c r="N121" s="3"/>
      <c r="O121" s="3"/>
    </row>
    <row r="122" spans="1:15" x14ac:dyDescent="0.45">
      <c r="A122" s="3"/>
      <c r="B122" s="20"/>
      <c r="C122" s="21"/>
      <c r="D122" s="21"/>
      <c r="E122" s="22"/>
      <c r="F122" s="3"/>
      <c r="G122" s="3"/>
      <c r="H122" s="3"/>
      <c r="I122" s="3"/>
      <c r="J122" s="3"/>
      <c r="K122" s="3"/>
      <c r="L122" s="3"/>
      <c r="M122" s="3"/>
      <c r="N122" s="3"/>
      <c r="O122" s="3"/>
    </row>
    <row r="123" spans="1:15" x14ac:dyDescent="0.45">
      <c r="A123" s="3"/>
      <c r="B123" s="20"/>
      <c r="C123" s="21"/>
      <c r="D123" s="21"/>
      <c r="E123" s="22"/>
      <c r="F123" s="3"/>
      <c r="G123" s="3"/>
      <c r="H123" s="3"/>
      <c r="I123" s="3"/>
      <c r="J123" s="3"/>
      <c r="K123" s="3"/>
      <c r="L123" s="3"/>
      <c r="M123" s="3"/>
      <c r="N123" s="3"/>
      <c r="O123" s="3"/>
    </row>
    <row r="124" spans="1:15" x14ac:dyDescent="0.45">
      <c r="A124" s="3"/>
      <c r="B124" s="20"/>
      <c r="C124" s="21"/>
      <c r="D124" s="21"/>
      <c r="E124" s="22"/>
      <c r="F124" s="3"/>
      <c r="G124" s="3"/>
      <c r="H124" s="3"/>
      <c r="I124" s="3"/>
      <c r="J124" s="3"/>
      <c r="K124" s="3"/>
      <c r="L124" s="3"/>
      <c r="M124" s="3"/>
      <c r="N124" s="3"/>
      <c r="O124" s="3"/>
    </row>
    <row r="125" spans="1:15" x14ac:dyDescent="0.45">
      <c r="A125" s="3"/>
      <c r="B125" s="20"/>
      <c r="C125" s="21"/>
      <c r="D125" s="21"/>
      <c r="E125" s="22"/>
      <c r="F125" s="3"/>
      <c r="G125" s="3"/>
      <c r="H125" s="3"/>
      <c r="I125" s="3"/>
      <c r="J125" s="3"/>
      <c r="K125" s="3"/>
      <c r="L125" s="3"/>
      <c r="M125" s="3"/>
      <c r="N125" s="3"/>
      <c r="O125" s="3"/>
    </row>
    <row r="126" spans="1:15" x14ac:dyDescent="0.45">
      <c r="A126" s="3"/>
      <c r="B126" s="20"/>
      <c r="C126" s="21"/>
      <c r="D126" s="21"/>
      <c r="E126" s="22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 spans="1:15" x14ac:dyDescent="0.45">
      <c r="A127" s="3"/>
      <c r="B127" s="20"/>
      <c r="C127" s="21"/>
      <c r="D127" s="21"/>
      <c r="E127" s="22"/>
      <c r="F127" s="3"/>
      <c r="G127" s="3"/>
      <c r="H127" s="3"/>
      <c r="I127" s="3"/>
      <c r="J127" s="3"/>
      <c r="K127" s="3"/>
      <c r="L127" s="3"/>
      <c r="M127" s="3"/>
      <c r="N127" s="3"/>
      <c r="O127" s="3"/>
    </row>
    <row r="128" spans="1:15" x14ac:dyDescent="0.45">
      <c r="A128" s="3"/>
      <c r="B128" s="20"/>
      <c r="C128" s="21"/>
      <c r="D128" s="21"/>
      <c r="E128" s="22"/>
      <c r="F128" s="3"/>
      <c r="G128" s="3"/>
      <c r="H128" s="3"/>
      <c r="I128" s="3"/>
      <c r="J128" s="3"/>
      <c r="K128" s="3"/>
      <c r="L128" s="3"/>
      <c r="M128" s="3"/>
      <c r="N128" s="3"/>
      <c r="O128" s="3"/>
    </row>
    <row r="129" spans="1:15" x14ac:dyDescent="0.45">
      <c r="A129" s="3"/>
      <c r="B129" s="20"/>
      <c r="C129" s="21"/>
      <c r="D129" s="21"/>
      <c r="E129" s="22"/>
      <c r="F129" s="3"/>
      <c r="G129" s="3"/>
      <c r="H129" s="3"/>
      <c r="I129" s="3"/>
      <c r="J129" s="3"/>
      <c r="K129" s="3"/>
      <c r="L129" s="3"/>
      <c r="M129" s="3"/>
      <c r="N129" s="3"/>
      <c r="O129" s="3"/>
    </row>
    <row r="130" spans="1:15" x14ac:dyDescent="0.45">
      <c r="A130" s="3"/>
      <c r="B130" s="20"/>
      <c r="C130" s="21"/>
      <c r="D130" s="21"/>
      <c r="E130" s="22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 spans="1:15" x14ac:dyDescent="0.45">
      <c r="A131" s="3"/>
      <c r="B131" s="20"/>
      <c r="C131" s="21"/>
      <c r="D131" s="21"/>
      <c r="E131" s="22"/>
      <c r="F131" s="3"/>
      <c r="G131" s="3"/>
      <c r="H131" s="3"/>
      <c r="I131" s="3"/>
      <c r="J131" s="3"/>
      <c r="K131" s="3"/>
      <c r="L131" s="3"/>
      <c r="M131" s="3"/>
      <c r="N131" s="3"/>
      <c r="O131" s="3"/>
    </row>
    <row r="132" spans="1:15" x14ac:dyDescent="0.45">
      <c r="A132" s="3"/>
      <c r="B132" s="20"/>
      <c r="C132" s="21"/>
      <c r="D132" s="21"/>
      <c r="E132" s="22"/>
      <c r="F132" s="3"/>
      <c r="G132" s="3"/>
      <c r="H132" s="3"/>
      <c r="I132" s="3"/>
      <c r="J132" s="3"/>
      <c r="K132" s="3"/>
      <c r="L132" s="3"/>
      <c r="M132" s="3"/>
      <c r="N132" s="3"/>
      <c r="O132" s="3"/>
    </row>
    <row r="133" spans="1:15" x14ac:dyDescent="0.45">
      <c r="A133" s="3"/>
      <c r="B133" s="20"/>
      <c r="C133" s="21"/>
      <c r="D133" s="21"/>
      <c r="E133" s="22"/>
      <c r="F133" s="3"/>
      <c r="G133" s="3"/>
      <c r="H133" s="3"/>
      <c r="I133" s="3"/>
      <c r="J133" s="3"/>
      <c r="K133" s="3"/>
      <c r="L133" s="3"/>
      <c r="M133" s="3"/>
      <c r="N133" s="3"/>
      <c r="O133" s="3"/>
    </row>
    <row r="134" spans="1:15" x14ac:dyDescent="0.45">
      <c r="A134" s="3"/>
      <c r="B134" s="20"/>
      <c r="C134" s="21"/>
      <c r="D134" s="21"/>
      <c r="E134" s="22"/>
      <c r="F134" s="3"/>
      <c r="G134" s="3"/>
      <c r="H134" s="3"/>
      <c r="I134" s="3"/>
      <c r="J134" s="3"/>
      <c r="K134" s="3"/>
      <c r="L134" s="3"/>
      <c r="M134" s="3"/>
      <c r="N134" s="3"/>
      <c r="O134" s="3"/>
    </row>
    <row r="135" spans="1:15" x14ac:dyDescent="0.45">
      <c r="A135" s="3"/>
      <c r="B135" s="20"/>
      <c r="C135" s="21"/>
      <c r="D135" s="21"/>
      <c r="E135" s="22"/>
      <c r="F135" s="3"/>
      <c r="G135" s="3"/>
      <c r="H135" s="3"/>
      <c r="I135" s="3"/>
      <c r="J135" s="3"/>
      <c r="K135" s="3"/>
      <c r="L135" s="3"/>
      <c r="M135" s="3"/>
      <c r="N135" s="3"/>
      <c r="O135" s="3"/>
    </row>
    <row r="136" spans="1:15" x14ac:dyDescent="0.45">
      <c r="A136" s="3"/>
      <c r="B136" s="20"/>
      <c r="C136" s="21"/>
      <c r="D136" s="21"/>
      <c r="E136" s="22"/>
      <c r="F136" s="3"/>
      <c r="G136" s="3"/>
      <c r="H136" s="3"/>
      <c r="I136" s="3"/>
      <c r="J136" s="3"/>
      <c r="K136" s="3"/>
      <c r="L136" s="3"/>
      <c r="M136" s="3"/>
      <c r="N136" s="3"/>
      <c r="O136" s="3"/>
    </row>
    <row r="137" spans="1:15" x14ac:dyDescent="0.45">
      <c r="A137" s="3"/>
      <c r="B137" s="20"/>
      <c r="C137" s="21"/>
      <c r="D137" s="21"/>
      <c r="E137" s="22"/>
      <c r="F137" s="3"/>
      <c r="G137" s="3"/>
      <c r="H137" s="3"/>
      <c r="I137" s="3"/>
      <c r="J137" s="3"/>
      <c r="K137" s="3"/>
      <c r="L137" s="3"/>
      <c r="M137" s="3"/>
      <c r="N137" s="3"/>
      <c r="O137" s="3"/>
    </row>
    <row r="138" spans="1:15" x14ac:dyDescent="0.45">
      <c r="A138" s="3"/>
      <c r="B138" s="20"/>
      <c r="C138" s="21"/>
      <c r="D138" s="21"/>
      <c r="E138" s="22"/>
      <c r="F138" s="3"/>
      <c r="G138" s="3"/>
      <c r="H138" s="3"/>
      <c r="I138" s="3"/>
      <c r="J138" s="3"/>
      <c r="K138" s="3"/>
      <c r="L138" s="3"/>
      <c r="M138" s="3"/>
      <c r="N138" s="3"/>
      <c r="O138" s="3"/>
    </row>
    <row r="139" spans="1:15" x14ac:dyDescent="0.45">
      <c r="A139" s="3"/>
      <c r="B139" s="20"/>
      <c r="C139" s="21"/>
      <c r="D139" s="21"/>
      <c r="E139" s="22"/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 spans="1:15" x14ac:dyDescent="0.45">
      <c r="A140" s="3"/>
      <c r="B140" s="20"/>
      <c r="C140" s="21"/>
      <c r="D140" s="21"/>
      <c r="E140" s="22"/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 spans="1:15" x14ac:dyDescent="0.45">
      <c r="A141" s="3"/>
      <c r="B141" s="20"/>
      <c r="C141" s="21"/>
      <c r="D141" s="21"/>
      <c r="E141" s="22"/>
      <c r="F141" s="3"/>
      <c r="G141" s="3"/>
      <c r="H141" s="3"/>
      <c r="I141" s="3"/>
      <c r="J141" s="3"/>
      <c r="K141" s="3"/>
      <c r="L141" s="3"/>
      <c r="M141" s="3"/>
      <c r="N141" s="3"/>
      <c r="O141" s="3"/>
    </row>
    <row r="142" spans="1:15" x14ac:dyDescent="0.45">
      <c r="A142" s="3"/>
      <c r="B142" s="20"/>
      <c r="C142" s="21"/>
      <c r="D142" s="21"/>
      <c r="E142" s="22"/>
      <c r="F142" s="3"/>
      <c r="G142" s="3"/>
      <c r="H142" s="3"/>
      <c r="I142" s="3"/>
      <c r="J142" s="3"/>
      <c r="K142" s="3"/>
      <c r="L142" s="3"/>
      <c r="M142" s="3"/>
      <c r="N142" s="3"/>
      <c r="O142" s="3"/>
    </row>
    <row r="143" spans="1:15" x14ac:dyDescent="0.45">
      <c r="A143" s="3"/>
      <c r="B143" s="20"/>
      <c r="C143" s="21"/>
      <c r="D143" s="21"/>
      <c r="E143" s="22"/>
      <c r="F143" s="3"/>
      <c r="G143" s="3"/>
      <c r="H143" s="3"/>
      <c r="I143" s="3"/>
      <c r="J143" s="3"/>
      <c r="K143" s="3"/>
      <c r="L143" s="3"/>
      <c r="M143" s="3"/>
      <c r="N143" s="3"/>
      <c r="O143" s="3"/>
    </row>
    <row r="144" spans="1:15" x14ac:dyDescent="0.45">
      <c r="A144" s="3"/>
      <c r="B144" s="20"/>
      <c r="C144" s="21"/>
      <c r="D144" s="21"/>
      <c r="E144" s="22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 spans="1:15" x14ac:dyDescent="0.45">
      <c r="A145" s="3"/>
      <c r="B145" s="20"/>
      <c r="C145" s="21"/>
      <c r="D145" s="21"/>
      <c r="E145" s="22"/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 spans="1:15" x14ac:dyDescent="0.45">
      <c r="A146" s="3"/>
      <c r="B146" s="20"/>
      <c r="C146" s="21"/>
      <c r="D146" s="21"/>
      <c r="E146" s="22"/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 spans="1:15" x14ac:dyDescent="0.45">
      <c r="A147" s="3"/>
      <c r="B147" s="20"/>
      <c r="C147" s="21"/>
      <c r="D147" s="21"/>
      <c r="E147" s="22"/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 spans="1:15" x14ac:dyDescent="0.45">
      <c r="A148" s="3"/>
      <c r="B148" s="20"/>
      <c r="C148" s="21"/>
      <c r="D148" s="21"/>
      <c r="E148" s="22"/>
      <c r="F148" s="3"/>
      <c r="G148" s="3"/>
      <c r="H148" s="3"/>
      <c r="I148" s="3"/>
      <c r="J148" s="3"/>
      <c r="K148" s="3"/>
      <c r="L148" s="3"/>
      <c r="M148" s="3"/>
      <c r="N148" s="3"/>
      <c r="O148" s="3"/>
    </row>
    <row r="149" spans="1:15" x14ac:dyDescent="0.45">
      <c r="A149" s="3"/>
      <c r="B149" s="20"/>
      <c r="C149" s="21"/>
      <c r="D149" s="21"/>
      <c r="E149" s="22"/>
      <c r="F149" s="3"/>
      <c r="G149" s="3"/>
      <c r="H149" s="3"/>
      <c r="I149" s="3"/>
      <c r="J149" s="3"/>
      <c r="K149" s="3"/>
      <c r="L149" s="3"/>
      <c r="M149" s="3"/>
      <c r="N149" s="3"/>
      <c r="O149" s="3"/>
    </row>
    <row r="150" spans="1:15" x14ac:dyDescent="0.45">
      <c r="A150" s="3"/>
      <c r="B150" s="20"/>
      <c r="C150" s="21"/>
      <c r="D150" s="21"/>
      <c r="E150" s="22"/>
      <c r="F150" s="3"/>
      <c r="G150" s="3"/>
      <c r="H150" s="3"/>
      <c r="I150" s="3"/>
      <c r="J150" s="3"/>
      <c r="K150" s="3"/>
      <c r="L150" s="3"/>
      <c r="M150" s="3"/>
      <c r="N150" s="3"/>
      <c r="O150" s="3"/>
    </row>
    <row r="151" spans="1:15" x14ac:dyDescent="0.45">
      <c r="A151" s="3"/>
      <c r="B151" s="20"/>
      <c r="C151" s="21"/>
      <c r="D151" s="21"/>
      <c r="E151" s="22"/>
      <c r="F151" s="3"/>
      <c r="G151" s="3"/>
      <c r="H151" s="3"/>
      <c r="I151" s="3"/>
      <c r="J151" s="3"/>
      <c r="K151" s="3"/>
      <c r="L151" s="3"/>
      <c r="M151" s="3"/>
      <c r="N151" s="3"/>
      <c r="O151" s="3"/>
    </row>
    <row r="152" spans="1:15" x14ac:dyDescent="0.45">
      <c r="A152" s="3"/>
      <c r="B152" s="20"/>
      <c r="C152" s="21"/>
      <c r="D152" s="21"/>
      <c r="E152" s="22"/>
      <c r="F152" s="3"/>
      <c r="G152" s="3"/>
      <c r="H152" s="3"/>
      <c r="I152" s="3"/>
      <c r="J152" s="3"/>
      <c r="K152" s="3"/>
      <c r="L152" s="3"/>
      <c r="M152" s="3"/>
      <c r="N152" s="3"/>
      <c r="O152" s="3"/>
    </row>
    <row r="153" spans="1:15" x14ac:dyDescent="0.45">
      <c r="A153" s="3"/>
      <c r="B153" s="20"/>
      <c r="C153" s="21"/>
      <c r="D153" s="21"/>
      <c r="E153" s="22"/>
      <c r="F153" s="3"/>
      <c r="G153" s="3"/>
      <c r="H153" s="3"/>
      <c r="I153" s="3"/>
      <c r="J153" s="3"/>
      <c r="K153" s="3"/>
      <c r="L153" s="3"/>
      <c r="M153" s="3"/>
      <c r="N153" s="3"/>
      <c r="O153" s="3"/>
    </row>
    <row r="154" spans="1:15" x14ac:dyDescent="0.45">
      <c r="A154" s="3"/>
      <c r="B154" s="20"/>
      <c r="C154" s="21"/>
      <c r="D154" s="21"/>
      <c r="E154" s="22"/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 spans="1:15" x14ac:dyDescent="0.45">
      <c r="A155" s="3"/>
      <c r="B155" s="20"/>
      <c r="C155" s="21"/>
      <c r="D155" s="21"/>
      <c r="E155" s="22"/>
      <c r="F155" s="3"/>
      <c r="G155" s="3"/>
      <c r="H155" s="3"/>
      <c r="I155" s="3"/>
      <c r="J155" s="3"/>
      <c r="K155" s="3"/>
      <c r="L155" s="3"/>
      <c r="M155" s="3"/>
      <c r="N155" s="3"/>
      <c r="O155" s="3"/>
    </row>
    <row r="156" spans="1:15" x14ac:dyDescent="0.45">
      <c r="A156" s="3"/>
      <c r="B156" s="20"/>
      <c r="C156" s="21"/>
      <c r="D156" s="21"/>
      <c r="E156" s="22"/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 spans="1:15" x14ac:dyDescent="0.45">
      <c r="A157" s="3"/>
      <c r="B157" s="20"/>
      <c r="C157" s="21"/>
      <c r="D157" s="21"/>
      <c r="E157" s="22"/>
      <c r="F157" s="3"/>
      <c r="G157" s="3"/>
      <c r="H157" s="3"/>
      <c r="I157" s="3"/>
      <c r="J157" s="3"/>
      <c r="K157" s="3"/>
      <c r="L157" s="3"/>
      <c r="M157" s="3"/>
      <c r="N157" s="3"/>
      <c r="O157" s="3"/>
    </row>
    <row r="158" spans="1:15" x14ac:dyDescent="0.45">
      <c r="A158" s="3"/>
      <c r="B158" s="20"/>
      <c r="C158" s="21"/>
      <c r="D158" s="21"/>
      <c r="E158" s="22"/>
      <c r="F158" s="3"/>
      <c r="G158" s="3"/>
      <c r="H158" s="3"/>
      <c r="I158" s="3"/>
      <c r="J158" s="3"/>
      <c r="K158" s="3"/>
      <c r="L158" s="3"/>
      <c r="M158" s="3"/>
      <c r="N158" s="3"/>
      <c r="O158" s="3"/>
    </row>
    <row r="159" spans="1:15" x14ac:dyDescent="0.45">
      <c r="A159" s="3"/>
      <c r="B159" s="20"/>
      <c r="C159" s="21"/>
      <c r="D159" s="21"/>
      <c r="E159" s="22"/>
      <c r="F159" s="3"/>
      <c r="G159" s="3"/>
      <c r="H159" s="3"/>
      <c r="I159" s="3"/>
      <c r="J159" s="3"/>
      <c r="K159" s="3"/>
      <c r="L159" s="3"/>
      <c r="M159" s="3"/>
      <c r="N159" s="3"/>
      <c r="O159" s="3"/>
    </row>
    <row r="160" spans="1:15" x14ac:dyDescent="0.45">
      <c r="A160" s="3"/>
      <c r="B160" s="20"/>
      <c r="C160" s="21"/>
      <c r="D160" s="21"/>
      <c r="E160" s="22"/>
      <c r="F160" s="3"/>
      <c r="G160" s="3"/>
      <c r="H160" s="3"/>
      <c r="I160" s="3"/>
      <c r="J160" s="3"/>
      <c r="K160" s="3"/>
      <c r="L160" s="3"/>
      <c r="M160" s="3"/>
      <c r="N160" s="3"/>
      <c r="O160" s="3"/>
    </row>
    <row r="161" spans="1:15" x14ac:dyDescent="0.45">
      <c r="A161" s="3"/>
      <c r="B161" s="20"/>
      <c r="C161" s="21"/>
      <c r="D161" s="21"/>
      <c r="E161" s="22"/>
      <c r="F161" s="3"/>
      <c r="G161" s="3"/>
      <c r="H161" s="3"/>
      <c r="I161" s="3"/>
      <c r="J161" s="3"/>
      <c r="K161" s="3"/>
      <c r="L161" s="3"/>
      <c r="M161" s="3"/>
      <c r="N161" s="3"/>
      <c r="O161" s="3"/>
    </row>
    <row r="162" spans="1:15" x14ac:dyDescent="0.45">
      <c r="A162" s="3"/>
      <c r="B162" s="20"/>
      <c r="C162" s="21"/>
      <c r="D162" s="21"/>
      <c r="E162" s="22"/>
      <c r="F162" s="3"/>
      <c r="G162" s="3"/>
      <c r="H162" s="3"/>
      <c r="I162" s="3"/>
      <c r="J162" s="3"/>
      <c r="K162" s="3"/>
      <c r="L162" s="3"/>
      <c r="M162" s="3"/>
      <c r="N162" s="3"/>
      <c r="O162" s="3"/>
    </row>
    <row r="163" spans="1:15" x14ac:dyDescent="0.45">
      <c r="A163" s="3"/>
      <c r="B163" s="20"/>
      <c r="C163" s="21"/>
      <c r="D163" s="21"/>
      <c r="E163" s="22"/>
      <c r="F163" s="3"/>
      <c r="G163" s="3"/>
      <c r="H163" s="3"/>
      <c r="I163" s="3"/>
      <c r="J163" s="3"/>
      <c r="K163" s="3"/>
      <c r="L163" s="3"/>
      <c r="M163" s="3"/>
      <c r="N163" s="3"/>
      <c r="O163" s="3"/>
    </row>
    <row r="164" spans="1:15" x14ac:dyDescent="0.45">
      <c r="A164" s="3"/>
      <c r="B164" s="20"/>
      <c r="C164" s="21"/>
      <c r="D164" s="21"/>
      <c r="E164" s="22"/>
      <c r="F164" s="3"/>
      <c r="G164" s="3"/>
      <c r="H164" s="3"/>
      <c r="I164" s="3"/>
      <c r="J164" s="3"/>
      <c r="K164" s="3"/>
      <c r="L164" s="3"/>
      <c r="M164" s="3"/>
      <c r="N164" s="3"/>
      <c r="O164" s="3"/>
    </row>
    <row r="165" spans="1:15" x14ac:dyDescent="0.45">
      <c r="A165" s="3"/>
      <c r="B165" s="20"/>
      <c r="C165" s="21"/>
      <c r="D165" s="21"/>
      <c r="E165" s="22"/>
      <c r="F165" s="3"/>
      <c r="G165" s="3"/>
      <c r="H165" s="3"/>
      <c r="I165" s="3"/>
      <c r="J165" s="3"/>
      <c r="K165" s="3"/>
      <c r="L165" s="3"/>
      <c r="M165" s="3"/>
      <c r="N165" s="3"/>
      <c r="O165" s="3"/>
    </row>
    <row r="166" spans="1:15" x14ac:dyDescent="0.45">
      <c r="A166" s="3"/>
      <c r="B166" s="20"/>
      <c r="C166" s="21"/>
      <c r="D166" s="21"/>
      <c r="E166" s="22"/>
      <c r="F166" s="3"/>
      <c r="G166" s="3"/>
      <c r="H166" s="3"/>
      <c r="I166" s="3"/>
      <c r="J166" s="3"/>
      <c r="K166" s="3"/>
      <c r="L166" s="3"/>
      <c r="M166" s="3"/>
      <c r="N166" s="3"/>
      <c r="O166" s="3"/>
    </row>
    <row r="167" spans="1:15" x14ac:dyDescent="0.45">
      <c r="A167" s="3"/>
      <c r="B167" s="20"/>
      <c r="C167" s="21"/>
      <c r="D167" s="21"/>
      <c r="E167" s="22"/>
      <c r="F167" s="3"/>
      <c r="G167" s="3"/>
      <c r="H167" s="3"/>
      <c r="I167" s="3"/>
      <c r="J167" s="3"/>
      <c r="K167" s="3"/>
      <c r="L167" s="3"/>
      <c r="M167" s="3"/>
      <c r="N167" s="3"/>
      <c r="O167" s="3"/>
    </row>
    <row r="168" spans="1:15" x14ac:dyDescent="0.45">
      <c r="A168" s="3"/>
      <c r="B168" s="20"/>
      <c r="C168" s="21"/>
      <c r="D168" s="21"/>
      <c r="E168" s="22"/>
      <c r="F168" s="3"/>
      <c r="G168" s="3"/>
      <c r="H168" s="3"/>
      <c r="I168" s="3"/>
      <c r="J168" s="3"/>
      <c r="K168" s="3"/>
      <c r="L168" s="3"/>
      <c r="M168" s="3"/>
      <c r="N168" s="3"/>
      <c r="O168" s="3"/>
    </row>
    <row r="169" spans="1:15" x14ac:dyDescent="0.45">
      <c r="A169" s="3"/>
      <c r="B169" s="20"/>
      <c r="C169" s="21"/>
      <c r="D169" s="21"/>
      <c r="E169" s="22"/>
      <c r="F169" s="3"/>
      <c r="G169" s="3"/>
      <c r="H169" s="3"/>
      <c r="I169" s="3"/>
      <c r="J169" s="3"/>
      <c r="K169" s="3"/>
      <c r="L169" s="3"/>
      <c r="M169" s="3"/>
      <c r="N169" s="3"/>
      <c r="O169" s="3"/>
    </row>
    <row r="170" spans="1:15" x14ac:dyDescent="0.45">
      <c r="A170" s="3"/>
      <c r="B170" s="20"/>
      <c r="C170" s="21"/>
      <c r="D170" s="21"/>
      <c r="E170" s="22"/>
      <c r="F170" s="3"/>
      <c r="G170" s="3"/>
      <c r="H170" s="3"/>
      <c r="I170" s="3"/>
      <c r="J170" s="3"/>
      <c r="K170" s="3"/>
      <c r="L170" s="3"/>
      <c r="M170" s="3"/>
      <c r="N170" s="3"/>
      <c r="O170" s="3"/>
    </row>
    <row r="171" spans="1:15" x14ac:dyDescent="0.45">
      <c r="A171" s="3"/>
      <c r="B171" s="20"/>
      <c r="C171" s="21"/>
      <c r="D171" s="21"/>
      <c r="E171" s="22"/>
      <c r="F171" s="3"/>
      <c r="G171" s="3"/>
      <c r="H171" s="3"/>
      <c r="I171" s="3"/>
      <c r="J171" s="3"/>
      <c r="K171" s="3"/>
      <c r="L171" s="3"/>
      <c r="M171" s="3"/>
      <c r="N171" s="3"/>
      <c r="O171" s="3"/>
    </row>
    <row r="172" spans="1:15" x14ac:dyDescent="0.45">
      <c r="A172" s="3"/>
      <c r="B172" s="20"/>
      <c r="C172" s="21"/>
      <c r="D172" s="21"/>
      <c r="E172" s="22"/>
      <c r="F172" s="3"/>
      <c r="G172" s="3"/>
      <c r="H172" s="3"/>
      <c r="I172" s="3"/>
      <c r="J172" s="3"/>
      <c r="K172" s="3"/>
      <c r="L172" s="3"/>
      <c r="M172" s="3"/>
      <c r="N172" s="3"/>
      <c r="O172" s="3"/>
    </row>
    <row r="173" spans="1:15" x14ac:dyDescent="0.45">
      <c r="A173" s="3"/>
      <c r="B173" s="20"/>
      <c r="C173" s="21"/>
      <c r="D173" s="21"/>
      <c r="E173" s="22"/>
      <c r="F173" s="3"/>
      <c r="G173" s="3"/>
      <c r="H173" s="3"/>
      <c r="I173" s="3"/>
      <c r="J173" s="3"/>
      <c r="K173" s="3"/>
      <c r="L173" s="3"/>
      <c r="M173" s="3"/>
      <c r="N173" s="3"/>
      <c r="O173" s="3"/>
    </row>
    <row r="174" spans="1:15" x14ac:dyDescent="0.45">
      <c r="A174" s="3"/>
      <c r="B174" s="20"/>
      <c r="C174" s="21"/>
      <c r="D174" s="21"/>
      <c r="E174" s="22"/>
      <c r="F174" s="3"/>
      <c r="G174" s="3"/>
      <c r="H174" s="3"/>
      <c r="I174" s="3"/>
      <c r="J174" s="3"/>
      <c r="K174" s="3"/>
      <c r="L174" s="3"/>
      <c r="M174" s="3"/>
      <c r="N174" s="3"/>
      <c r="O174" s="3"/>
    </row>
    <row r="175" spans="1:15" x14ac:dyDescent="0.45">
      <c r="A175" s="3"/>
      <c r="B175" s="20"/>
      <c r="C175" s="21"/>
      <c r="D175" s="21"/>
      <c r="E175" s="22"/>
      <c r="F175" s="3"/>
      <c r="G175" s="3"/>
      <c r="H175" s="3"/>
      <c r="I175" s="3"/>
      <c r="J175" s="3"/>
      <c r="K175" s="3"/>
      <c r="L175" s="3"/>
      <c r="M175" s="3"/>
      <c r="N175" s="3"/>
      <c r="O175" s="3"/>
    </row>
    <row r="176" spans="1:15" x14ac:dyDescent="0.45">
      <c r="A176" s="3"/>
      <c r="B176" s="20"/>
      <c r="C176" s="21"/>
      <c r="D176" s="21"/>
      <c r="E176" s="22"/>
      <c r="F176" s="3"/>
      <c r="G176" s="3"/>
      <c r="H176" s="3"/>
      <c r="I176" s="3"/>
      <c r="J176" s="3"/>
      <c r="K176" s="3"/>
      <c r="L176" s="3"/>
      <c r="M176" s="3"/>
      <c r="N176" s="3"/>
      <c r="O176" s="3"/>
    </row>
    <row r="177" spans="1:15" x14ac:dyDescent="0.45">
      <c r="A177" s="3"/>
      <c r="B177" s="20"/>
      <c r="C177" s="21"/>
      <c r="D177" s="21"/>
      <c r="E177" s="22"/>
      <c r="F177" s="3"/>
      <c r="G177" s="3"/>
      <c r="H177" s="3"/>
      <c r="I177" s="3"/>
      <c r="J177" s="3"/>
      <c r="K177" s="3"/>
      <c r="L177" s="3"/>
      <c r="M177" s="3"/>
      <c r="N177" s="3"/>
      <c r="O177" s="3"/>
    </row>
    <row r="178" spans="1:15" x14ac:dyDescent="0.45">
      <c r="A178" s="3"/>
      <c r="B178" s="20"/>
      <c r="C178" s="21"/>
      <c r="D178" s="21"/>
      <c r="E178" s="22"/>
      <c r="F178" s="3"/>
      <c r="G178" s="3"/>
      <c r="H178" s="3"/>
      <c r="I178" s="3"/>
      <c r="J178" s="3"/>
      <c r="K178" s="3"/>
      <c r="L178" s="3"/>
      <c r="M178" s="3"/>
      <c r="N178" s="3"/>
      <c r="O178" s="3"/>
    </row>
    <row r="179" spans="1:15" x14ac:dyDescent="0.45">
      <c r="A179" s="3"/>
      <c r="B179" s="20"/>
      <c r="C179" s="21"/>
      <c r="D179" s="21"/>
      <c r="E179" s="22"/>
      <c r="F179" s="3"/>
      <c r="G179" s="3"/>
      <c r="H179" s="3"/>
      <c r="I179" s="3"/>
      <c r="J179" s="3"/>
      <c r="K179" s="3"/>
      <c r="L179" s="3"/>
      <c r="M179" s="3"/>
      <c r="N179" s="3"/>
      <c r="O179" s="3"/>
    </row>
    <row r="180" spans="1:15" x14ac:dyDescent="0.45">
      <c r="A180" s="3"/>
      <c r="B180" s="20"/>
      <c r="C180" s="21"/>
      <c r="D180" s="21"/>
      <c r="E180" s="22"/>
      <c r="F180" s="3"/>
      <c r="G180" s="3"/>
      <c r="H180" s="3"/>
      <c r="I180" s="3"/>
      <c r="J180" s="3"/>
      <c r="K180" s="3"/>
      <c r="L180" s="3"/>
      <c r="M180" s="3"/>
      <c r="N180" s="3"/>
      <c r="O180" s="3"/>
    </row>
    <row r="181" spans="1:15" x14ac:dyDescent="0.45">
      <c r="A181" s="3"/>
      <c r="B181" s="20"/>
      <c r="C181" s="21"/>
      <c r="D181" s="21"/>
      <c r="E181" s="22"/>
      <c r="F181" s="3"/>
      <c r="G181" s="3"/>
      <c r="H181" s="3"/>
      <c r="I181" s="3"/>
      <c r="J181" s="3"/>
      <c r="K181" s="3"/>
      <c r="L181" s="3"/>
      <c r="M181" s="3"/>
      <c r="N181" s="3"/>
      <c r="O181" s="3"/>
    </row>
    <row r="182" spans="1:15" x14ac:dyDescent="0.45">
      <c r="A182" s="3"/>
      <c r="B182" s="20"/>
      <c r="C182" s="21"/>
      <c r="D182" s="21"/>
      <c r="E182" s="22"/>
      <c r="F182" s="3"/>
      <c r="G182" s="3"/>
      <c r="H182" s="3"/>
      <c r="I182" s="3"/>
      <c r="J182" s="3"/>
      <c r="K182" s="3"/>
      <c r="L182" s="3"/>
      <c r="M182" s="3"/>
      <c r="N182" s="3"/>
      <c r="O182" s="3"/>
    </row>
    <row r="183" spans="1:15" x14ac:dyDescent="0.45">
      <c r="A183" s="3"/>
      <c r="B183" s="20"/>
      <c r="C183" s="21"/>
      <c r="D183" s="21"/>
      <c r="E183" s="22"/>
      <c r="F183" s="3"/>
      <c r="G183" s="3"/>
      <c r="H183" s="3"/>
      <c r="I183" s="3"/>
      <c r="J183" s="3"/>
      <c r="K183" s="3"/>
      <c r="L183" s="3"/>
      <c r="M183" s="3"/>
      <c r="N183" s="3"/>
      <c r="O183" s="3"/>
    </row>
    <row r="184" spans="1:15" x14ac:dyDescent="0.45">
      <c r="A184" s="3"/>
      <c r="B184" s="20"/>
      <c r="C184" s="21"/>
      <c r="D184" s="21"/>
      <c r="E184" s="22"/>
      <c r="F184" s="3"/>
      <c r="G184" s="3"/>
      <c r="H184" s="3"/>
      <c r="I184" s="3"/>
      <c r="J184" s="3"/>
      <c r="K184" s="3"/>
      <c r="L184" s="3"/>
      <c r="M184" s="3"/>
      <c r="N184" s="3"/>
      <c r="O184" s="3"/>
    </row>
    <row r="185" spans="1:15" x14ac:dyDescent="0.45">
      <c r="A185" s="3"/>
      <c r="B185" s="20"/>
      <c r="C185" s="21"/>
      <c r="D185" s="21"/>
      <c r="E185" s="22"/>
      <c r="F185" s="3"/>
      <c r="G185" s="3"/>
      <c r="H185" s="3"/>
      <c r="I185" s="3"/>
      <c r="J185" s="3"/>
      <c r="K185" s="3"/>
      <c r="L185" s="3"/>
      <c r="M185" s="3"/>
      <c r="N185" s="3"/>
      <c r="O185" s="3"/>
    </row>
    <row r="186" spans="1:15" x14ac:dyDescent="0.45">
      <c r="A186" s="3"/>
      <c r="B186" s="20"/>
      <c r="C186" s="21"/>
      <c r="D186" s="21"/>
      <c r="E186" s="22"/>
      <c r="F186" s="3"/>
      <c r="G186" s="3"/>
      <c r="H186" s="3"/>
      <c r="I186" s="3"/>
      <c r="J186" s="3"/>
      <c r="K186" s="3"/>
      <c r="L186" s="3"/>
      <c r="M186" s="3"/>
      <c r="N186" s="3"/>
      <c r="O186" s="3"/>
    </row>
    <row r="187" spans="1:15" x14ac:dyDescent="0.45">
      <c r="A187" s="3"/>
      <c r="B187" s="20"/>
      <c r="C187" s="21"/>
      <c r="D187" s="21"/>
      <c r="E187" s="22"/>
      <c r="F187" s="3"/>
      <c r="G187" s="3"/>
      <c r="H187" s="3"/>
      <c r="I187" s="3"/>
      <c r="J187" s="3"/>
      <c r="K187" s="3"/>
      <c r="L187" s="3"/>
      <c r="M187" s="3"/>
      <c r="N187" s="3"/>
      <c r="O187" s="3"/>
    </row>
    <row r="188" spans="1:15" x14ac:dyDescent="0.45">
      <c r="A188" s="3"/>
      <c r="B188" s="20"/>
      <c r="C188" s="21"/>
      <c r="D188" s="21"/>
      <c r="E188" s="22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 spans="1:15" x14ac:dyDescent="0.45">
      <c r="A189" s="3"/>
      <c r="B189" s="20"/>
      <c r="C189" s="21"/>
      <c r="D189" s="21"/>
      <c r="E189" s="22"/>
      <c r="F189" s="3"/>
      <c r="G189" s="3"/>
      <c r="H189" s="3"/>
      <c r="I189" s="3"/>
      <c r="J189" s="3"/>
      <c r="K189" s="3"/>
      <c r="L189" s="3"/>
      <c r="M189" s="3"/>
      <c r="N189" s="3"/>
      <c r="O189" s="3"/>
    </row>
    <row r="190" spans="1:15" x14ac:dyDescent="0.45">
      <c r="A190" s="3"/>
      <c r="B190" s="20"/>
      <c r="C190" s="21"/>
      <c r="D190" s="21"/>
      <c r="E190" s="22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 spans="1:15" x14ac:dyDescent="0.45">
      <c r="A191" s="3"/>
      <c r="B191" s="20"/>
      <c r="C191" s="21"/>
      <c r="D191" s="21"/>
      <c r="E191" s="22"/>
      <c r="F191" s="3"/>
      <c r="G191" s="3"/>
      <c r="H191" s="3"/>
      <c r="I191" s="3"/>
      <c r="J191" s="3"/>
      <c r="K191" s="3"/>
      <c r="L191" s="3"/>
      <c r="M191" s="3"/>
      <c r="N191" s="3"/>
      <c r="O191" s="3"/>
    </row>
    <row r="192" spans="1:15" x14ac:dyDescent="0.45">
      <c r="A192" s="3"/>
      <c r="B192" s="20"/>
      <c r="C192" s="21"/>
      <c r="D192" s="21"/>
      <c r="E192" s="22"/>
      <c r="F192" s="3"/>
      <c r="G192" s="3"/>
      <c r="H192" s="3"/>
      <c r="I192" s="3"/>
      <c r="J192" s="3"/>
      <c r="K192" s="3"/>
      <c r="L192" s="3"/>
      <c r="M192" s="3"/>
      <c r="N192" s="3"/>
      <c r="O192" s="3"/>
    </row>
    <row r="193" spans="1:15" x14ac:dyDescent="0.45">
      <c r="A193" s="3"/>
      <c r="B193" s="20"/>
      <c r="C193" s="21"/>
      <c r="D193" s="21"/>
      <c r="E193" s="22"/>
      <c r="F193" s="3"/>
      <c r="G193" s="3"/>
      <c r="H193" s="3"/>
      <c r="I193" s="3"/>
      <c r="J193" s="3"/>
      <c r="K193" s="3"/>
      <c r="L193" s="3"/>
      <c r="M193" s="3"/>
      <c r="N193" s="3"/>
      <c r="O193" s="3"/>
    </row>
    <row r="194" spans="1:15" x14ac:dyDescent="0.45">
      <c r="A194" s="3"/>
      <c r="B194" s="20"/>
      <c r="C194" s="21"/>
      <c r="D194" s="21"/>
      <c r="E194" s="22"/>
      <c r="F194" s="3"/>
      <c r="G194" s="3"/>
      <c r="H194" s="3"/>
      <c r="I194" s="3"/>
      <c r="J194" s="3"/>
      <c r="K194" s="3"/>
      <c r="L194" s="3"/>
      <c r="M194" s="3"/>
      <c r="N194" s="3"/>
      <c r="O194" s="3"/>
    </row>
    <row r="195" spans="1:15" x14ac:dyDescent="0.45">
      <c r="A195" s="3"/>
      <c r="B195" s="20"/>
      <c r="C195" s="21"/>
      <c r="D195" s="21"/>
      <c r="E195" s="22"/>
      <c r="F195" s="3"/>
      <c r="G195" s="3"/>
      <c r="H195" s="3"/>
      <c r="I195" s="3"/>
      <c r="J195" s="3"/>
      <c r="K195" s="3"/>
      <c r="L195" s="3"/>
      <c r="M195" s="3"/>
      <c r="N195" s="3"/>
      <c r="O195" s="3"/>
    </row>
    <row r="196" spans="1:15" x14ac:dyDescent="0.45">
      <c r="A196" s="3"/>
      <c r="B196" s="20"/>
      <c r="C196" s="21"/>
      <c r="D196" s="21"/>
      <c r="E196" s="22"/>
      <c r="F196" s="3"/>
      <c r="G196" s="3"/>
      <c r="H196" s="3"/>
      <c r="I196" s="3"/>
      <c r="J196" s="3"/>
      <c r="K196" s="3"/>
      <c r="L196" s="3"/>
      <c r="M196" s="3"/>
      <c r="N196" s="3"/>
      <c r="O196" s="3"/>
    </row>
    <row r="197" spans="1:15" x14ac:dyDescent="0.45">
      <c r="A197" s="3"/>
      <c r="B197" s="20"/>
      <c r="C197" s="21"/>
      <c r="D197" s="21"/>
      <c r="E197" s="22"/>
      <c r="F197" s="3"/>
      <c r="G197" s="3"/>
      <c r="H197" s="3"/>
      <c r="I197" s="3"/>
      <c r="J197" s="3"/>
      <c r="K197" s="3"/>
      <c r="L197" s="3"/>
      <c r="M197" s="3"/>
      <c r="N197" s="3"/>
      <c r="O197" s="3"/>
    </row>
    <row r="198" spans="1:15" x14ac:dyDescent="0.45">
      <c r="A198" s="3"/>
      <c r="B198" s="20"/>
      <c r="C198" s="21"/>
      <c r="D198" s="21"/>
      <c r="E198" s="22"/>
      <c r="F198" s="3"/>
      <c r="G198" s="3"/>
      <c r="H198" s="3"/>
      <c r="I198" s="3"/>
      <c r="J198" s="3"/>
      <c r="K198" s="3"/>
      <c r="L198" s="3"/>
      <c r="M198" s="3"/>
      <c r="N198" s="3"/>
      <c r="O198" s="3"/>
    </row>
    <row r="199" spans="1:15" x14ac:dyDescent="0.45">
      <c r="A199" s="3"/>
      <c r="B199" s="20"/>
      <c r="C199" s="21"/>
      <c r="D199" s="21"/>
      <c r="E199" s="22"/>
      <c r="F199" s="3"/>
      <c r="G199" s="3"/>
      <c r="H199" s="3"/>
      <c r="I199" s="3"/>
      <c r="J199" s="3"/>
      <c r="K199" s="3"/>
      <c r="L199" s="3"/>
      <c r="M199" s="3"/>
      <c r="N199" s="3"/>
      <c r="O199" s="3"/>
    </row>
    <row r="200" spans="1:15" x14ac:dyDescent="0.45">
      <c r="A200" s="3"/>
      <c r="B200" s="20"/>
      <c r="C200" s="21"/>
      <c r="D200" s="21"/>
      <c r="E200" s="22"/>
      <c r="F200" s="3"/>
      <c r="G200" s="3"/>
      <c r="H200" s="3"/>
      <c r="I200" s="3"/>
      <c r="J200" s="3"/>
      <c r="K200" s="3"/>
      <c r="L200" s="3"/>
      <c r="M200" s="3"/>
      <c r="N200" s="3"/>
      <c r="O200" s="3"/>
    </row>
    <row r="201" spans="1:15" x14ac:dyDescent="0.45">
      <c r="A201" s="3"/>
      <c r="B201" s="20"/>
      <c r="C201" s="21"/>
      <c r="D201" s="21"/>
      <c r="E201" s="22"/>
      <c r="F201" s="3"/>
      <c r="G201" s="3"/>
      <c r="H201" s="3"/>
      <c r="I201" s="3"/>
      <c r="J201" s="3"/>
      <c r="K201" s="3"/>
      <c r="L201" s="3"/>
      <c r="M201" s="3"/>
      <c r="N201" s="3"/>
      <c r="O201" s="3"/>
    </row>
    <row r="202" spans="1:15" x14ac:dyDescent="0.45">
      <c r="A202" s="3"/>
      <c r="B202" s="20"/>
      <c r="C202" s="21"/>
      <c r="D202" s="21"/>
      <c r="E202" s="22"/>
      <c r="F202" s="3"/>
      <c r="G202" s="3"/>
      <c r="H202" s="3"/>
      <c r="I202" s="3"/>
      <c r="J202" s="3"/>
      <c r="K202" s="3"/>
      <c r="L202" s="3"/>
      <c r="M202" s="3"/>
      <c r="N202" s="3"/>
      <c r="O202" s="3"/>
    </row>
    <row r="203" spans="1:15" x14ac:dyDescent="0.45">
      <c r="A203" s="3"/>
      <c r="B203" s="20"/>
      <c r="C203" s="21"/>
      <c r="D203" s="21"/>
      <c r="E203" s="22"/>
      <c r="F203" s="3"/>
      <c r="G203" s="3"/>
      <c r="H203" s="3"/>
      <c r="I203" s="3"/>
      <c r="J203" s="3"/>
      <c r="K203" s="3"/>
      <c r="L203" s="3"/>
      <c r="M203" s="3"/>
      <c r="N203" s="3"/>
      <c r="O203" s="3"/>
    </row>
    <row r="204" spans="1:15" x14ac:dyDescent="0.45">
      <c r="A204" s="3"/>
      <c r="B204" s="20"/>
      <c r="C204" s="21"/>
      <c r="D204" s="21"/>
      <c r="E204" s="22"/>
      <c r="F204" s="3"/>
      <c r="G204" s="3"/>
      <c r="H204" s="3"/>
      <c r="I204" s="3"/>
      <c r="J204" s="3"/>
      <c r="K204" s="3"/>
      <c r="L204" s="3"/>
      <c r="M204" s="3"/>
      <c r="N204" s="3"/>
      <c r="O204" s="3"/>
    </row>
    <row r="205" spans="1:15" x14ac:dyDescent="0.45">
      <c r="A205" s="3"/>
      <c r="B205" s="20"/>
      <c r="C205" s="21"/>
      <c r="D205" s="21"/>
      <c r="E205" s="22"/>
      <c r="F205" s="3"/>
      <c r="G205" s="3"/>
      <c r="H205" s="3"/>
      <c r="I205" s="3"/>
      <c r="J205" s="3"/>
      <c r="K205" s="3"/>
      <c r="L205" s="3"/>
      <c r="M205" s="3"/>
      <c r="N205" s="3"/>
      <c r="O205" s="3"/>
    </row>
    <row r="206" spans="1:15" x14ac:dyDescent="0.45">
      <c r="A206" s="3"/>
      <c r="B206" s="20"/>
      <c r="C206" s="21"/>
      <c r="D206" s="21"/>
      <c r="E206" s="22"/>
      <c r="F206" s="3"/>
      <c r="G206" s="3"/>
      <c r="H206" s="3"/>
      <c r="I206" s="3"/>
      <c r="J206" s="3"/>
      <c r="K206" s="3"/>
      <c r="L206" s="3"/>
      <c r="M206" s="3"/>
      <c r="N206" s="3"/>
      <c r="O206" s="3"/>
    </row>
    <row r="207" spans="1:15" x14ac:dyDescent="0.45">
      <c r="A207" s="3"/>
      <c r="B207" s="20"/>
      <c r="C207" s="21"/>
      <c r="D207" s="21"/>
      <c r="E207" s="22"/>
      <c r="F207" s="3"/>
      <c r="G207" s="3"/>
      <c r="H207" s="3"/>
      <c r="I207" s="3"/>
      <c r="J207" s="3"/>
      <c r="K207" s="3"/>
      <c r="L207" s="3"/>
      <c r="M207" s="3"/>
      <c r="N207" s="3"/>
      <c r="O207" s="3"/>
    </row>
    <row r="208" spans="1:15" x14ac:dyDescent="0.45">
      <c r="A208" s="3"/>
      <c r="B208" s="20"/>
      <c r="C208" s="21"/>
      <c r="D208" s="21"/>
      <c r="E208" s="22"/>
      <c r="F208" s="3"/>
      <c r="G208" s="3"/>
      <c r="H208" s="3"/>
      <c r="I208" s="3"/>
      <c r="J208" s="3"/>
      <c r="K208" s="3"/>
      <c r="L208" s="3"/>
      <c r="M208" s="3"/>
      <c r="N208" s="3"/>
      <c r="O208" s="3"/>
    </row>
    <row r="209" spans="1:15" x14ac:dyDescent="0.45">
      <c r="A209" s="3"/>
      <c r="B209" s="20"/>
      <c r="C209" s="21"/>
      <c r="D209" s="21"/>
      <c r="E209" s="22"/>
      <c r="F209" s="3"/>
      <c r="G209" s="3"/>
      <c r="H209" s="3"/>
      <c r="I209" s="3"/>
      <c r="J209" s="3"/>
      <c r="K209" s="3"/>
      <c r="L209" s="3"/>
      <c r="M209" s="3"/>
      <c r="N209" s="3"/>
      <c r="O209" s="3"/>
    </row>
    <row r="210" spans="1:15" x14ac:dyDescent="0.45">
      <c r="A210" s="3"/>
      <c r="B210" s="20"/>
      <c r="C210" s="21"/>
      <c r="D210" s="21"/>
      <c r="E210" s="22"/>
      <c r="F210" s="3"/>
      <c r="G210" s="3"/>
      <c r="H210" s="3"/>
      <c r="I210" s="3"/>
      <c r="J210" s="3"/>
      <c r="K210" s="3"/>
      <c r="L210" s="3"/>
      <c r="M210" s="3"/>
      <c r="N210" s="3"/>
      <c r="O210" s="3"/>
    </row>
    <row r="211" spans="1:15" x14ac:dyDescent="0.45">
      <c r="A211" s="3"/>
      <c r="B211" s="20"/>
      <c r="C211" s="21"/>
      <c r="D211" s="21"/>
      <c r="E211" s="22"/>
      <c r="F211" s="3"/>
      <c r="G211" s="3"/>
      <c r="H211" s="3"/>
      <c r="I211" s="3"/>
      <c r="J211" s="3"/>
      <c r="K211" s="3"/>
      <c r="L211" s="3"/>
      <c r="M211" s="3"/>
      <c r="N211" s="3"/>
      <c r="O211" s="3"/>
    </row>
    <row r="212" spans="1:15" x14ac:dyDescent="0.45">
      <c r="A212" s="3"/>
      <c r="B212" s="20"/>
      <c r="C212" s="21"/>
      <c r="D212" s="21"/>
      <c r="E212" s="22"/>
      <c r="F212" s="3"/>
      <c r="G212" s="3"/>
      <c r="H212" s="3"/>
      <c r="I212" s="3"/>
      <c r="J212" s="3"/>
      <c r="K212" s="3"/>
      <c r="L212" s="3"/>
      <c r="M212" s="3"/>
      <c r="N212" s="3"/>
      <c r="O212" s="3"/>
    </row>
    <row r="213" spans="1:15" x14ac:dyDescent="0.45">
      <c r="A213" s="3"/>
      <c r="B213" s="20"/>
      <c r="C213" s="21"/>
      <c r="D213" s="21"/>
      <c r="E213" s="22"/>
      <c r="F213" s="3"/>
      <c r="G213" s="3"/>
      <c r="H213" s="3"/>
      <c r="I213" s="3"/>
      <c r="J213" s="3"/>
      <c r="K213" s="3"/>
      <c r="L213" s="3"/>
      <c r="M213" s="3"/>
      <c r="N213" s="3"/>
      <c r="O213" s="3"/>
    </row>
    <row r="214" spans="1:15" x14ac:dyDescent="0.45">
      <c r="A214" s="3"/>
      <c r="B214" s="20"/>
      <c r="C214" s="21"/>
      <c r="D214" s="21"/>
      <c r="E214" s="22"/>
      <c r="F214" s="3"/>
      <c r="G214" s="3"/>
      <c r="H214" s="3"/>
      <c r="I214" s="3"/>
      <c r="J214" s="3"/>
      <c r="K214" s="3"/>
      <c r="L214" s="3"/>
      <c r="M214" s="3"/>
      <c r="N214" s="3"/>
      <c r="O214" s="3"/>
    </row>
    <row r="215" spans="1:15" x14ac:dyDescent="0.45">
      <c r="A215" s="3"/>
      <c r="B215" s="20"/>
      <c r="C215" s="21"/>
      <c r="D215" s="21"/>
      <c r="E215" s="22"/>
      <c r="F215" s="3"/>
      <c r="G215" s="3"/>
      <c r="H215" s="3"/>
      <c r="I215" s="3"/>
      <c r="J215" s="3"/>
      <c r="K215" s="3"/>
      <c r="L215" s="3"/>
      <c r="M215" s="3"/>
      <c r="N215" s="3"/>
      <c r="O215" s="3"/>
    </row>
    <row r="216" spans="1:15" x14ac:dyDescent="0.45">
      <c r="A216" s="3"/>
      <c r="B216" s="20"/>
      <c r="C216" s="21"/>
      <c r="D216" s="21"/>
      <c r="E216" s="22"/>
      <c r="F216" s="3"/>
      <c r="G216" s="3"/>
      <c r="H216" s="3"/>
      <c r="I216" s="3"/>
      <c r="J216" s="3"/>
      <c r="K216" s="3"/>
      <c r="L216" s="3"/>
      <c r="M216" s="3"/>
      <c r="N216" s="3"/>
      <c r="O216" s="3"/>
    </row>
    <row r="217" spans="1:15" x14ac:dyDescent="0.45">
      <c r="A217" s="3"/>
      <c r="B217" s="20"/>
      <c r="C217" s="21"/>
      <c r="D217" s="21"/>
      <c r="E217" s="22"/>
      <c r="F217" s="3"/>
      <c r="G217" s="3"/>
      <c r="H217" s="3"/>
      <c r="I217" s="3"/>
      <c r="J217" s="3"/>
      <c r="K217" s="3"/>
      <c r="L217" s="3"/>
      <c r="M217" s="3"/>
      <c r="N217" s="3"/>
      <c r="O217" s="3"/>
    </row>
    <row r="218" spans="1:15" x14ac:dyDescent="0.45">
      <c r="A218" s="3"/>
      <c r="B218" s="20"/>
      <c r="C218" s="21"/>
      <c r="D218" s="21"/>
      <c r="E218" s="22"/>
      <c r="F218" s="3"/>
      <c r="G218" s="3"/>
      <c r="H218" s="3"/>
      <c r="I218" s="3"/>
      <c r="J218" s="3"/>
      <c r="K218" s="3"/>
      <c r="L218" s="3"/>
      <c r="M218" s="3"/>
      <c r="N218" s="3"/>
      <c r="O218" s="3"/>
    </row>
    <row r="219" spans="1:15" x14ac:dyDescent="0.45">
      <c r="A219" s="3"/>
      <c r="B219" s="20"/>
      <c r="C219" s="21"/>
      <c r="D219" s="21"/>
      <c r="E219" s="22"/>
      <c r="F219" s="3"/>
      <c r="G219" s="3"/>
      <c r="H219" s="3"/>
      <c r="I219" s="3"/>
      <c r="J219" s="3"/>
      <c r="K219" s="3"/>
      <c r="L219" s="3"/>
      <c r="M219" s="3"/>
      <c r="N219" s="3"/>
      <c r="O219" s="3"/>
    </row>
    <row r="220" spans="1:15" x14ac:dyDescent="0.45">
      <c r="A220" s="3"/>
      <c r="B220" s="20"/>
      <c r="C220" s="21"/>
      <c r="D220" s="21"/>
      <c r="E220" s="22"/>
      <c r="F220" s="3"/>
      <c r="G220" s="3"/>
      <c r="H220" s="3"/>
      <c r="I220" s="3"/>
      <c r="J220" s="3"/>
      <c r="K220" s="3"/>
      <c r="L220" s="3"/>
      <c r="M220" s="3"/>
      <c r="N220" s="3"/>
      <c r="O220" s="3"/>
    </row>
    <row r="221" spans="1:15" x14ac:dyDescent="0.45">
      <c r="A221" s="3"/>
      <c r="B221" s="20"/>
      <c r="C221" s="21"/>
      <c r="D221" s="21"/>
      <c r="E221" s="22"/>
      <c r="F221" s="3"/>
      <c r="G221" s="3"/>
      <c r="H221" s="3"/>
      <c r="I221" s="3"/>
      <c r="J221" s="3"/>
      <c r="K221" s="3"/>
      <c r="L221" s="3"/>
      <c r="M221" s="3"/>
      <c r="N221" s="3"/>
      <c r="O221" s="3"/>
    </row>
    <row r="222" spans="1:15" x14ac:dyDescent="0.45">
      <c r="A222" s="3"/>
      <c r="B222" s="20"/>
      <c r="C222" s="21"/>
      <c r="D222" s="21"/>
      <c r="E222" s="22"/>
      <c r="F222" s="3"/>
      <c r="G222" s="3"/>
      <c r="H222" s="3"/>
      <c r="I222" s="3"/>
      <c r="J222" s="3"/>
      <c r="K222" s="3"/>
      <c r="L222" s="3"/>
      <c r="M222" s="3"/>
      <c r="N222" s="3"/>
      <c r="O222" s="3"/>
    </row>
    <row r="223" spans="1:15" x14ac:dyDescent="0.45">
      <c r="A223" s="3"/>
      <c r="B223" s="20"/>
      <c r="C223" s="21"/>
      <c r="D223" s="21"/>
      <c r="E223" s="22"/>
      <c r="F223" s="3"/>
      <c r="G223" s="3"/>
      <c r="H223" s="3"/>
      <c r="I223" s="3"/>
      <c r="J223" s="3"/>
      <c r="K223" s="3"/>
      <c r="L223" s="3"/>
      <c r="M223" s="3"/>
      <c r="N223" s="3"/>
      <c r="O223" s="3"/>
    </row>
    <row r="224" spans="1:15" x14ac:dyDescent="0.45">
      <c r="A224" s="3"/>
      <c r="B224" s="20"/>
      <c r="C224" s="21"/>
      <c r="D224" s="21"/>
      <c r="E224" s="22"/>
      <c r="F224" s="3"/>
      <c r="G224" s="3"/>
      <c r="H224" s="3"/>
      <c r="I224" s="3"/>
      <c r="J224" s="3"/>
      <c r="K224" s="3"/>
      <c r="L224" s="3"/>
      <c r="M224" s="3"/>
      <c r="N224" s="3"/>
      <c r="O224" s="3"/>
    </row>
    <row r="225" spans="1:15" x14ac:dyDescent="0.45">
      <c r="A225" s="3"/>
      <c r="B225" s="20"/>
      <c r="C225" s="21"/>
      <c r="D225" s="21"/>
      <c r="E225" s="22"/>
      <c r="F225" s="3"/>
      <c r="G225" s="3"/>
      <c r="H225" s="3"/>
      <c r="I225" s="3"/>
      <c r="J225" s="3"/>
      <c r="K225" s="3"/>
      <c r="L225" s="3"/>
      <c r="M225" s="3"/>
      <c r="N225" s="3"/>
      <c r="O225" s="3"/>
    </row>
    <row r="226" spans="1:15" x14ac:dyDescent="0.45">
      <c r="A226" s="3"/>
      <c r="B226" s="20"/>
      <c r="C226" s="21"/>
      <c r="D226" s="21"/>
      <c r="E226" s="22"/>
      <c r="F226" s="3"/>
      <c r="G226" s="3"/>
      <c r="H226" s="3"/>
      <c r="I226" s="3"/>
      <c r="J226" s="3"/>
      <c r="K226" s="3"/>
      <c r="L226" s="3"/>
      <c r="M226" s="3"/>
      <c r="N226" s="3"/>
      <c r="O226" s="3"/>
    </row>
    <row r="227" spans="1:15" x14ac:dyDescent="0.45">
      <c r="A227" s="3"/>
      <c r="B227" s="20"/>
      <c r="C227" s="21"/>
      <c r="D227" s="21"/>
      <c r="E227" s="22"/>
      <c r="F227" s="3"/>
      <c r="G227" s="3"/>
      <c r="H227" s="3"/>
      <c r="I227" s="3"/>
      <c r="J227" s="3"/>
      <c r="K227" s="3"/>
      <c r="L227" s="3"/>
      <c r="M227" s="3"/>
      <c r="N227" s="3"/>
      <c r="O227" s="3"/>
    </row>
    <row r="228" spans="1:15" x14ac:dyDescent="0.45">
      <c r="A228" s="3"/>
      <c r="B228" s="20"/>
      <c r="C228" s="21"/>
      <c r="D228" s="21"/>
      <c r="E228" s="22"/>
      <c r="F228" s="3"/>
      <c r="G228" s="3"/>
      <c r="H228" s="3"/>
      <c r="I228" s="3"/>
      <c r="J228" s="3"/>
      <c r="K228" s="3"/>
      <c r="L228" s="3"/>
      <c r="M228" s="3"/>
      <c r="N228" s="3"/>
      <c r="O228" s="3"/>
    </row>
    <row r="229" spans="1:15" x14ac:dyDescent="0.45">
      <c r="A229" s="3"/>
      <c r="B229" s="20"/>
      <c r="C229" s="21"/>
      <c r="D229" s="21"/>
      <c r="E229" s="22"/>
      <c r="F229" s="3"/>
      <c r="G229" s="3"/>
      <c r="H229" s="3"/>
      <c r="I229" s="3"/>
      <c r="J229" s="3"/>
      <c r="K229" s="3"/>
      <c r="L229" s="3"/>
      <c r="M229" s="3"/>
      <c r="N229" s="3"/>
      <c r="O229" s="3"/>
    </row>
    <row r="230" spans="1:15" x14ac:dyDescent="0.45">
      <c r="A230" s="3"/>
      <c r="B230" s="20"/>
      <c r="C230" s="21"/>
      <c r="D230" s="21"/>
      <c r="E230" s="22"/>
      <c r="F230" s="3"/>
      <c r="G230" s="3"/>
      <c r="H230" s="3"/>
      <c r="I230" s="3"/>
      <c r="J230" s="3"/>
      <c r="K230" s="3"/>
      <c r="L230" s="3"/>
      <c r="M230" s="3"/>
      <c r="N230" s="3"/>
      <c r="O230" s="3"/>
    </row>
    <row r="231" spans="1:15" x14ac:dyDescent="0.45">
      <c r="A231" s="3"/>
      <c r="B231" s="20"/>
      <c r="C231" s="21"/>
      <c r="D231" s="21"/>
      <c r="E231" s="22"/>
      <c r="F231" s="3"/>
      <c r="G231" s="3"/>
      <c r="H231" s="3"/>
      <c r="I231" s="3"/>
      <c r="J231" s="3"/>
      <c r="K231" s="3"/>
      <c r="L231" s="3"/>
      <c r="M231" s="3"/>
      <c r="N231" s="3"/>
      <c r="O231" s="3"/>
    </row>
    <row r="232" spans="1:15" x14ac:dyDescent="0.45">
      <c r="A232" s="3"/>
      <c r="B232" s="20"/>
      <c r="C232" s="21"/>
      <c r="D232" s="21"/>
      <c r="E232" s="22"/>
      <c r="F232" s="3"/>
      <c r="G232" s="3"/>
      <c r="H232" s="3"/>
      <c r="I232" s="3"/>
      <c r="J232" s="3"/>
      <c r="K232" s="3"/>
      <c r="L232" s="3"/>
      <c r="M232" s="3"/>
      <c r="N232" s="3"/>
      <c r="O232" s="3"/>
    </row>
    <row r="233" spans="1:15" x14ac:dyDescent="0.45">
      <c r="A233" s="3"/>
      <c r="B233" s="20"/>
      <c r="C233" s="21"/>
      <c r="D233" s="21"/>
      <c r="E233" s="22"/>
      <c r="F233" s="3"/>
      <c r="G233" s="3"/>
      <c r="H233" s="3"/>
      <c r="I233" s="3"/>
      <c r="J233" s="3"/>
      <c r="K233" s="3"/>
      <c r="L233" s="3"/>
      <c r="M233" s="3"/>
      <c r="N233" s="3"/>
      <c r="O233" s="3"/>
    </row>
    <row r="234" spans="1:15" x14ac:dyDescent="0.45">
      <c r="A234" s="3"/>
      <c r="B234" s="20"/>
      <c r="C234" s="21"/>
      <c r="D234" s="21"/>
      <c r="E234" s="22"/>
      <c r="F234" s="3"/>
      <c r="G234" s="3"/>
      <c r="H234" s="3"/>
      <c r="I234" s="3"/>
      <c r="J234" s="3"/>
      <c r="K234" s="3"/>
      <c r="L234" s="3"/>
      <c r="M234" s="3"/>
      <c r="N234" s="3"/>
      <c r="O234" s="3"/>
    </row>
    <row r="235" spans="1:15" x14ac:dyDescent="0.45">
      <c r="A235" s="3"/>
      <c r="B235" s="20"/>
      <c r="C235" s="21"/>
      <c r="D235" s="21"/>
      <c r="E235" s="22"/>
      <c r="F235" s="3"/>
      <c r="G235" s="3"/>
      <c r="H235" s="3"/>
      <c r="I235" s="3"/>
      <c r="J235" s="3"/>
      <c r="K235" s="3"/>
      <c r="L235" s="3"/>
      <c r="M235" s="3"/>
      <c r="N235" s="3"/>
      <c r="O235" s="3"/>
    </row>
    <row r="236" spans="1:15" x14ac:dyDescent="0.45">
      <c r="A236" s="3"/>
      <c r="B236" s="20"/>
      <c r="C236" s="21"/>
      <c r="D236" s="21"/>
      <c r="E236" s="22"/>
      <c r="F236" s="3"/>
      <c r="G236" s="3"/>
      <c r="H236" s="3"/>
      <c r="I236" s="3"/>
      <c r="J236" s="3"/>
      <c r="K236" s="3"/>
      <c r="L236" s="3"/>
      <c r="M236" s="3"/>
      <c r="N236" s="3"/>
      <c r="O236" s="3"/>
    </row>
    <row r="237" spans="1:15" x14ac:dyDescent="0.45">
      <c r="A237" s="3"/>
      <c r="B237" s="20"/>
      <c r="C237" s="21"/>
      <c r="D237" s="21"/>
      <c r="E237" s="22"/>
      <c r="F237" s="3"/>
      <c r="G237" s="3"/>
      <c r="H237" s="3"/>
      <c r="I237" s="3"/>
      <c r="J237" s="3"/>
      <c r="K237" s="3"/>
      <c r="L237" s="3"/>
      <c r="M237" s="3"/>
      <c r="N237" s="3"/>
      <c r="O237" s="3"/>
    </row>
    <row r="238" spans="1:15" x14ac:dyDescent="0.45">
      <c r="A238" s="3"/>
      <c r="B238" s="20"/>
      <c r="C238" s="21"/>
      <c r="D238" s="21"/>
      <c r="E238" s="22"/>
      <c r="F238" s="3"/>
      <c r="G238" s="3"/>
      <c r="H238" s="3"/>
      <c r="I238" s="3"/>
      <c r="J238" s="3"/>
      <c r="K238" s="3"/>
      <c r="L238" s="3"/>
      <c r="M238" s="3"/>
      <c r="N238" s="3"/>
      <c r="O238" s="3"/>
    </row>
    <row r="239" spans="1:15" x14ac:dyDescent="0.45">
      <c r="A239" s="3"/>
      <c r="B239" s="20"/>
      <c r="C239" s="21"/>
      <c r="D239" s="21"/>
      <c r="E239" s="22"/>
      <c r="F239" s="3"/>
      <c r="G239" s="3"/>
      <c r="H239" s="3"/>
      <c r="I239" s="3"/>
      <c r="J239" s="3"/>
      <c r="K239" s="3"/>
      <c r="L239" s="3"/>
      <c r="M239" s="3"/>
      <c r="N239" s="3"/>
      <c r="O239" s="3"/>
    </row>
    <row r="240" spans="1:15" x14ac:dyDescent="0.45">
      <c r="A240" s="3"/>
      <c r="B240" s="20"/>
      <c r="C240" s="21"/>
      <c r="D240" s="21"/>
      <c r="E240" s="22"/>
      <c r="F240" s="3"/>
      <c r="G240" s="3"/>
      <c r="H240" s="3"/>
      <c r="I240" s="3"/>
      <c r="J240" s="3"/>
      <c r="K240" s="3"/>
      <c r="L240" s="3"/>
      <c r="M240" s="3"/>
      <c r="N240" s="3"/>
      <c r="O240" s="3"/>
    </row>
    <row r="241" spans="1:15" x14ac:dyDescent="0.45">
      <c r="A241" s="3"/>
      <c r="B241" s="20"/>
      <c r="C241" s="21"/>
      <c r="D241" s="21"/>
      <c r="E241" s="22"/>
      <c r="F241" s="3"/>
      <c r="G241" s="3"/>
      <c r="H241" s="3"/>
      <c r="I241" s="3"/>
      <c r="J241" s="3"/>
      <c r="K241" s="3"/>
      <c r="L241" s="3"/>
      <c r="M241" s="3"/>
      <c r="N241" s="3"/>
      <c r="O241" s="3"/>
    </row>
    <row r="242" spans="1:15" x14ac:dyDescent="0.45">
      <c r="A242" s="3"/>
      <c r="B242" s="20"/>
      <c r="C242" s="21"/>
      <c r="D242" s="21"/>
      <c r="E242" s="22"/>
      <c r="F242" s="3"/>
      <c r="G242" s="3"/>
      <c r="H242" s="3"/>
      <c r="I242" s="3"/>
      <c r="J242" s="3"/>
      <c r="K242" s="3"/>
      <c r="L242" s="3"/>
      <c r="M242" s="3"/>
      <c r="N242" s="3"/>
      <c r="O242" s="3"/>
    </row>
    <row r="243" spans="1:15" x14ac:dyDescent="0.45">
      <c r="A243" s="3"/>
      <c r="B243" s="20"/>
      <c r="C243" s="21"/>
      <c r="D243" s="21"/>
      <c r="E243" s="22"/>
      <c r="F243" s="3"/>
      <c r="G243" s="3"/>
      <c r="H243" s="3"/>
      <c r="I243" s="3"/>
      <c r="J243" s="3"/>
      <c r="K243" s="3"/>
      <c r="L243" s="3"/>
      <c r="M243" s="3"/>
      <c r="N243" s="3"/>
      <c r="O243" s="3"/>
    </row>
    <row r="244" spans="1:15" x14ac:dyDescent="0.45">
      <c r="A244" s="3"/>
      <c r="B244" s="20"/>
      <c r="C244" s="21"/>
      <c r="D244" s="21"/>
      <c r="E244" s="22"/>
      <c r="F244" s="3"/>
      <c r="G244" s="3"/>
      <c r="H244" s="3"/>
      <c r="I244" s="3"/>
      <c r="J244" s="3"/>
      <c r="K244" s="3"/>
      <c r="L244" s="3"/>
      <c r="M244" s="3"/>
      <c r="N244" s="3"/>
      <c r="O244" s="3"/>
    </row>
    <row r="245" spans="1:15" x14ac:dyDescent="0.45">
      <c r="A245" s="3"/>
      <c r="B245" s="20"/>
      <c r="C245" s="21"/>
      <c r="D245" s="21"/>
      <c r="E245" s="22"/>
      <c r="F245" s="3"/>
      <c r="G245" s="3"/>
      <c r="H245" s="3"/>
      <c r="I245" s="3"/>
      <c r="J245" s="3"/>
      <c r="K245" s="3"/>
      <c r="L245" s="3"/>
      <c r="M245" s="3"/>
      <c r="N245" s="3"/>
      <c r="O245" s="3"/>
    </row>
    <row r="246" spans="1:15" x14ac:dyDescent="0.45">
      <c r="A246" s="3"/>
      <c r="B246" s="20"/>
      <c r="C246" s="21"/>
      <c r="D246" s="21"/>
      <c r="E246" s="22"/>
      <c r="F246" s="3"/>
      <c r="G246" s="3"/>
      <c r="H246" s="3"/>
      <c r="I246" s="3"/>
      <c r="J246" s="3"/>
      <c r="K246" s="3"/>
      <c r="L246" s="3"/>
      <c r="M246" s="3"/>
      <c r="N246" s="3"/>
      <c r="O246" s="3"/>
    </row>
    <row r="247" spans="1:15" x14ac:dyDescent="0.45">
      <c r="A247" s="3"/>
      <c r="B247" s="20"/>
      <c r="C247" s="21"/>
      <c r="D247" s="21"/>
      <c r="E247" s="22"/>
      <c r="F247" s="3"/>
      <c r="G247" s="3"/>
      <c r="H247" s="3"/>
      <c r="I247" s="3"/>
      <c r="J247" s="3"/>
      <c r="K247" s="3"/>
      <c r="L247" s="3"/>
      <c r="M247" s="3"/>
      <c r="N247" s="3"/>
      <c r="O247" s="3"/>
    </row>
    <row r="248" spans="1:15" x14ac:dyDescent="0.45">
      <c r="A248" s="3"/>
      <c r="B248" s="20"/>
      <c r="C248" s="21"/>
      <c r="D248" s="21"/>
      <c r="E248" s="22"/>
      <c r="F248" s="3"/>
      <c r="G248" s="3"/>
      <c r="H248" s="3"/>
      <c r="I248" s="3"/>
      <c r="J248" s="3"/>
      <c r="K248" s="3"/>
      <c r="L248" s="3"/>
      <c r="M248" s="3"/>
      <c r="N248" s="3"/>
      <c r="O248" s="3"/>
    </row>
    <row r="249" spans="1:15" x14ac:dyDescent="0.45">
      <c r="A249" s="3"/>
      <c r="B249" s="20"/>
      <c r="C249" s="21"/>
      <c r="D249" s="21"/>
      <c r="E249" s="22"/>
      <c r="F249" s="3"/>
      <c r="G249" s="3"/>
      <c r="H249" s="3"/>
      <c r="I249" s="3"/>
      <c r="J249" s="3"/>
      <c r="K249" s="3"/>
      <c r="L249" s="3"/>
      <c r="M249" s="3"/>
      <c r="N249" s="3"/>
      <c r="O249" s="3"/>
    </row>
    <row r="250" spans="1:15" x14ac:dyDescent="0.45">
      <c r="A250" s="3"/>
      <c r="B250" s="20"/>
      <c r="C250" s="21"/>
      <c r="D250" s="21"/>
      <c r="E250" s="22"/>
      <c r="F250" s="3"/>
      <c r="G250" s="3"/>
      <c r="H250" s="3"/>
      <c r="I250" s="3"/>
      <c r="J250" s="3"/>
      <c r="K250" s="3"/>
      <c r="L250" s="3"/>
      <c r="M250" s="3"/>
      <c r="N250" s="3"/>
      <c r="O250" s="3"/>
    </row>
    <row r="251" spans="1:15" x14ac:dyDescent="0.45">
      <c r="A251" s="3"/>
      <c r="B251" s="20"/>
      <c r="C251" s="21"/>
      <c r="D251" s="21"/>
      <c r="E251" s="22"/>
      <c r="F251" s="3"/>
      <c r="G251" s="3"/>
      <c r="H251" s="3"/>
      <c r="I251" s="3"/>
      <c r="J251" s="3"/>
      <c r="K251" s="3"/>
      <c r="L251" s="3"/>
      <c r="M251" s="3"/>
      <c r="N251" s="3"/>
      <c r="O251" s="3"/>
    </row>
    <row r="252" spans="1:15" x14ac:dyDescent="0.45">
      <c r="A252" s="3"/>
      <c r="B252" s="20"/>
      <c r="C252" s="21"/>
      <c r="D252" s="21"/>
      <c r="E252" s="22"/>
      <c r="F252" s="3"/>
      <c r="G252" s="3"/>
      <c r="H252" s="3"/>
      <c r="I252" s="3"/>
      <c r="J252" s="3"/>
      <c r="K252" s="3"/>
      <c r="L252" s="3"/>
      <c r="M252" s="3"/>
      <c r="N252" s="3"/>
      <c r="O252" s="3"/>
    </row>
    <row r="253" spans="1:15" x14ac:dyDescent="0.45">
      <c r="A253" s="3"/>
      <c r="B253" s="20"/>
      <c r="C253" s="21"/>
      <c r="D253" s="21"/>
      <c r="E253" s="22"/>
      <c r="F253" s="3"/>
      <c r="G253" s="3"/>
      <c r="H253" s="3"/>
      <c r="I253" s="3"/>
      <c r="J253" s="3"/>
      <c r="K253" s="3"/>
      <c r="L253" s="3"/>
      <c r="M253" s="3"/>
      <c r="N253" s="3"/>
      <c r="O253" s="3"/>
    </row>
    <row r="254" spans="1:15" x14ac:dyDescent="0.45">
      <c r="A254" s="3"/>
      <c r="B254" s="20"/>
      <c r="C254" s="21"/>
      <c r="D254" s="21"/>
      <c r="E254" s="22"/>
      <c r="F254" s="3"/>
      <c r="G254" s="3"/>
      <c r="H254" s="3"/>
      <c r="I254" s="3"/>
      <c r="J254" s="3"/>
      <c r="K254" s="3"/>
      <c r="L254" s="3"/>
      <c r="M254" s="3"/>
      <c r="N254" s="3"/>
      <c r="O254" s="3"/>
    </row>
    <row r="255" spans="1:15" x14ac:dyDescent="0.45">
      <c r="A255" s="3"/>
      <c r="B255" s="20"/>
      <c r="C255" s="21"/>
      <c r="D255" s="21"/>
      <c r="E255" s="22"/>
      <c r="F255" s="3"/>
      <c r="G255" s="3"/>
      <c r="H255" s="3"/>
      <c r="I255" s="3"/>
      <c r="J255" s="3"/>
      <c r="K255" s="3"/>
      <c r="L255" s="3"/>
      <c r="M255" s="3"/>
      <c r="N255" s="3"/>
      <c r="O255" s="3"/>
    </row>
    <row r="256" spans="1:15" x14ac:dyDescent="0.45">
      <c r="A256" s="3"/>
      <c r="B256" s="20"/>
      <c r="C256" s="21"/>
      <c r="D256" s="21"/>
      <c r="E256" s="22"/>
      <c r="F256" s="3"/>
      <c r="G256" s="3"/>
      <c r="H256" s="3"/>
      <c r="I256" s="3"/>
      <c r="J256" s="3"/>
      <c r="K256" s="3"/>
      <c r="L256" s="3"/>
      <c r="M256" s="3"/>
      <c r="N256" s="3"/>
      <c r="O256" s="3"/>
    </row>
    <row r="257" spans="1:15" x14ac:dyDescent="0.45">
      <c r="A257" s="3"/>
      <c r="B257" s="20"/>
      <c r="C257" s="21"/>
      <c r="D257" s="21"/>
      <c r="E257" s="22"/>
      <c r="F257" s="3"/>
      <c r="G257" s="3"/>
      <c r="H257" s="3"/>
      <c r="I257" s="3"/>
      <c r="J257" s="3"/>
      <c r="K257" s="3"/>
      <c r="L257" s="3"/>
      <c r="M257" s="3"/>
      <c r="N257" s="3"/>
      <c r="O257" s="3"/>
    </row>
    <row r="258" spans="1:15" x14ac:dyDescent="0.45">
      <c r="A258" s="3"/>
      <c r="B258" s="20"/>
      <c r="C258" s="21"/>
      <c r="D258" s="21"/>
      <c r="E258" s="22"/>
      <c r="F258" s="3"/>
      <c r="G258" s="3"/>
      <c r="H258" s="3"/>
      <c r="I258" s="3"/>
      <c r="J258" s="3"/>
      <c r="K258" s="3"/>
      <c r="L258" s="3"/>
      <c r="M258" s="3"/>
      <c r="N258" s="3"/>
      <c r="O258" s="3"/>
    </row>
    <row r="259" spans="1:15" x14ac:dyDescent="0.45">
      <c r="A259" s="3"/>
      <c r="B259" s="20"/>
      <c r="C259" s="21"/>
      <c r="D259" s="21"/>
      <c r="E259" s="22"/>
      <c r="F259" s="3"/>
      <c r="G259" s="3"/>
      <c r="H259" s="3"/>
      <c r="I259" s="3"/>
      <c r="J259" s="3"/>
      <c r="K259" s="3"/>
      <c r="L259" s="3"/>
      <c r="M259" s="3"/>
      <c r="N259" s="3"/>
      <c r="O259" s="3"/>
    </row>
    <row r="260" spans="1:15" x14ac:dyDescent="0.45">
      <c r="A260" s="3"/>
      <c r="B260" s="20"/>
      <c r="C260" s="21"/>
      <c r="D260" s="21"/>
      <c r="E260" s="22"/>
      <c r="F260" s="3"/>
      <c r="G260" s="3"/>
      <c r="H260" s="3"/>
      <c r="I260" s="3"/>
      <c r="J260" s="3"/>
      <c r="K260" s="3"/>
      <c r="L260" s="3"/>
      <c r="M260" s="3"/>
      <c r="N260" s="3"/>
      <c r="O260" s="3"/>
    </row>
    <row r="261" spans="1:15" x14ac:dyDescent="0.45">
      <c r="A261" s="3"/>
      <c r="B261" s="20"/>
      <c r="C261" s="21"/>
      <c r="D261" s="21"/>
      <c r="E261" s="22"/>
      <c r="F261" s="3"/>
      <c r="G261" s="3"/>
      <c r="H261" s="3"/>
      <c r="I261" s="3"/>
      <c r="J261" s="3"/>
      <c r="K261" s="3"/>
      <c r="L261" s="3"/>
      <c r="M261" s="3"/>
      <c r="N261" s="3"/>
      <c r="O261" s="3"/>
    </row>
    <row r="262" spans="1:15" x14ac:dyDescent="0.45">
      <c r="A262" s="3"/>
      <c r="B262" s="20"/>
      <c r="C262" s="21"/>
      <c r="D262" s="21"/>
      <c r="E262" s="22"/>
      <c r="F262" s="3"/>
      <c r="G262" s="3"/>
      <c r="H262" s="3"/>
      <c r="I262" s="3"/>
      <c r="J262" s="3"/>
      <c r="K262" s="3"/>
      <c r="L262" s="3"/>
      <c r="M262" s="3"/>
      <c r="N262" s="3"/>
      <c r="O262" s="3"/>
    </row>
    <row r="263" spans="1:15" x14ac:dyDescent="0.45">
      <c r="A263" s="3"/>
      <c r="B263" s="20"/>
      <c r="C263" s="21"/>
      <c r="D263" s="21"/>
      <c r="E263" s="22"/>
      <c r="F263" s="3"/>
      <c r="G263" s="3"/>
      <c r="H263" s="3"/>
      <c r="I263" s="3"/>
      <c r="J263" s="3"/>
      <c r="K263" s="3"/>
      <c r="L263" s="3"/>
      <c r="M263" s="3"/>
      <c r="N263" s="3"/>
      <c r="O263" s="3"/>
    </row>
    <row r="264" spans="1:15" x14ac:dyDescent="0.45">
      <c r="A264" s="3"/>
      <c r="B264" s="20"/>
      <c r="C264" s="21"/>
      <c r="D264" s="21"/>
      <c r="E264" s="22"/>
      <c r="F264" s="3"/>
      <c r="G264" s="3"/>
      <c r="H264" s="3"/>
      <c r="I264" s="3"/>
      <c r="J264" s="3"/>
      <c r="K264" s="3"/>
      <c r="L264" s="3"/>
      <c r="M264" s="3"/>
      <c r="N264" s="3"/>
      <c r="O264" s="3"/>
    </row>
    <row r="265" spans="1:15" x14ac:dyDescent="0.45">
      <c r="A265" s="3"/>
      <c r="B265" s="20"/>
      <c r="C265" s="21"/>
      <c r="D265" s="21"/>
      <c r="E265" s="22"/>
      <c r="F265" s="3"/>
      <c r="G265" s="3"/>
      <c r="H265" s="3"/>
      <c r="I265" s="3"/>
      <c r="J265" s="3"/>
      <c r="K265" s="3"/>
      <c r="L265" s="3"/>
      <c r="M265" s="3"/>
      <c r="N265" s="3"/>
      <c r="O265" s="3"/>
    </row>
    <row r="266" spans="1:15" x14ac:dyDescent="0.45">
      <c r="A266" s="3"/>
      <c r="B266" s="20"/>
      <c r="C266" s="21"/>
      <c r="D266" s="21"/>
      <c r="E266" s="22"/>
      <c r="F266" s="3"/>
      <c r="G266" s="3"/>
      <c r="H266" s="3"/>
      <c r="I266" s="3"/>
      <c r="J266" s="3"/>
      <c r="K266" s="3"/>
      <c r="L266" s="3"/>
      <c r="M266" s="3"/>
      <c r="N266" s="3"/>
      <c r="O266" s="3"/>
    </row>
    <row r="267" spans="1:15" x14ac:dyDescent="0.45">
      <c r="A267" s="3"/>
      <c r="B267" s="20"/>
      <c r="C267" s="21"/>
      <c r="D267" s="21"/>
      <c r="E267" s="22"/>
      <c r="F267" s="3"/>
      <c r="G267" s="3"/>
      <c r="H267" s="3"/>
      <c r="I267" s="3"/>
      <c r="J267" s="3"/>
      <c r="K267" s="3"/>
      <c r="L267" s="3"/>
      <c r="M267" s="3"/>
      <c r="N267" s="3"/>
      <c r="O267" s="3"/>
    </row>
    <row r="268" spans="1:15" x14ac:dyDescent="0.45">
      <c r="A268" s="3"/>
      <c r="B268" s="20"/>
      <c r="C268" s="21"/>
      <c r="D268" s="21"/>
      <c r="E268" s="22"/>
      <c r="F268" s="3"/>
      <c r="G268" s="3"/>
      <c r="H268" s="3"/>
      <c r="I268" s="3"/>
      <c r="J268" s="3"/>
      <c r="K268" s="3"/>
      <c r="L268" s="3"/>
      <c r="M268" s="3"/>
      <c r="N268" s="3"/>
      <c r="O268" s="3"/>
    </row>
    <row r="269" spans="1:15" x14ac:dyDescent="0.45">
      <c r="A269" s="3"/>
      <c r="B269" s="20"/>
      <c r="C269" s="21"/>
      <c r="D269" s="21"/>
      <c r="E269" s="22"/>
      <c r="F269" s="3"/>
      <c r="G269" s="3"/>
      <c r="H269" s="3"/>
      <c r="I269" s="3"/>
      <c r="J269" s="3"/>
      <c r="K269" s="3"/>
      <c r="L269" s="3"/>
      <c r="M269" s="3"/>
      <c r="N269" s="3"/>
      <c r="O269" s="3"/>
    </row>
    <row r="270" spans="1:15" x14ac:dyDescent="0.45">
      <c r="A270" s="3"/>
      <c r="B270" s="20"/>
      <c r="C270" s="21"/>
      <c r="D270" s="21"/>
      <c r="E270" s="22"/>
      <c r="F270" s="3"/>
      <c r="G270" s="3"/>
      <c r="H270" s="3"/>
      <c r="I270" s="3"/>
      <c r="J270" s="3"/>
      <c r="K270" s="3"/>
      <c r="L270" s="3"/>
      <c r="M270" s="3"/>
      <c r="N270" s="3"/>
      <c r="O270" s="3"/>
    </row>
    <row r="271" spans="1:15" x14ac:dyDescent="0.45">
      <c r="A271" s="3"/>
      <c r="B271" s="20"/>
      <c r="C271" s="21"/>
      <c r="D271" s="21"/>
      <c r="E271" s="22"/>
      <c r="F271" s="3"/>
      <c r="G271" s="3"/>
      <c r="H271" s="3"/>
      <c r="I271" s="3"/>
      <c r="J271" s="3"/>
      <c r="K271" s="3"/>
      <c r="L271" s="3"/>
      <c r="M271" s="3"/>
      <c r="N271" s="3"/>
      <c r="O271" s="3"/>
    </row>
    <row r="272" spans="1:15" x14ac:dyDescent="0.45">
      <c r="A272" s="3"/>
      <c r="B272" s="20"/>
      <c r="C272" s="21"/>
      <c r="D272" s="21"/>
      <c r="E272" s="22"/>
      <c r="F272" s="3"/>
      <c r="G272" s="3"/>
      <c r="H272" s="3"/>
      <c r="I272" s="3"/>
      <c r="J272" s="3"/>
      <c r="K272" s="3"/>
      <c r="L272" s="3"/>
      <c r="M272" s="3"/>
      <c r="N272" s="3"/>
      <c r="O272" s="3"/>
    </row>
    <row r="273" spans="1:15" x14ac:dyDescent="0.45">
      <c r="A273" s="3"/>
      <c r="B273" s="20"/>
      <c r="C273" s="21"/>
      <c r="D273" s="21"/>
      <c r="E273" s="22"/>
      <c r="F273" s="3"/>
      <c r="G273" s="3"/>
      <c r="H273" s="3"/>
      <c r="I273" s="3"/>
      <c r="J273" s="3"/>
      <c r="K273" s="3"/>
      <c r="L273" s="3"/>
      <c r="M273" s="3"/>
      <c r="N273" s="3"/>
      <c r="O273" s="3"/>
    </row>
    <row r="274" spans="1:15" x14ac:dyDescent="0.45">
      <c r="A274" s="3"/>
      <c r="B274" s="20"/>
      <c r="C274" s="21"/>
      <c r="D274" s="21"/>
      <c r="E274" s="22"/>
      <c r="F274" s="3"/>
      <c r="G274" s="3"/>
      <c r="H274" s="3"/>
      <c r="I274" s="3"/>
      <c r="J274" s="3"/>
      <c r="K274" s="3"/>
      <c r="L274" s="3"/>
      <c r="M274" s="3"/>
      <c r="N274" s="3"/>
      <c r="O274" s="3"/>
    </row>
    <row r="275" spans="1:15" x14ac:dyDescent="0.45">
      <c r="A275" s="3"/>
      <c r="B275" s="20"/>
      <c r="C275" s="21"/>
      <c r="D275" s="21"/>
      <c r="E275" s="22"/>
      <c r="F275" s="3"/>
      <c r="G275" s="3"/>
      <c r="H275" s="3"/>
      <c r="I275" s="3"/>
      <c r="J275" s="3"/>
      <c r="K275" s="3"/>
      <c r="L275" s="3"/>
      <c r="M275" s="3"/>
      <c r="N275" s="3"/>
      <c r="O275" s="3"/>
    </row>
    <row r="276" spans="1:15" x14ac:dyDescent="0.45">
      <c r="A276" s="3"/>
      <c r="B276" s="20"/>
      <c r="C276" s="21"/>
      <c r="D276" s="21"/>
      <c r="E276" s="22"/>
      <c r="F276" s="3"/>
      <c r="G276" s="3"/>
      <c r="H276" s="3"/>
      <c r="I276" s="3"/>
      <c r="J276" s="3"/>
      <c r="K276" s="3"/>
      <c r="L276" s="3"/>
      <c r="M276" s="3"/>
      <c r="N276" s="3"/>
      <c r="O276" s="3"/>
    </row>
    <row r="277" spans="1:15" x14ac:dyDescent="0.45">
      <c r="A277" s="3"/>
      <c r="B277" s="20"/>
      <c r="C277" s="21"/>
      <c r="D277" s="21"/>
      <c r="E277" s="22"/>
      <c r="F277" s="3"/>
      <c r="G277" s="3"/>
      <c r="H277" s="3"/>
      <c r="I277" s="3"/>
      <c r="J277" s="3"/>
      <c r="K277" s="3"/>
      <c r="L277" s="3"/>
      <c r="M277" s="3"/>
      <c r="N277" s="3"/>
      <c r="O277" s="3"/>
    </row>
    <row r="278" spans="1:15" x14ac:dyDescent="0.45">
      <c r="A278" s="3"/>
      <c r="B278" s="20"/>
      <c r="C278" s="21"/>
      <c r="D278" s="21"/>
      <c r="E278" s="22"/>
      <c r="F278" s="3"/>
      <c r="G278" s="3"/>
      <c r="H278" s="3"/>
      <c r="I278" s="3"/>
      <c r="J278" s="3"/>
      <c r="K278" s="3"/>
      <c r="L278" s="3"/>
      <c r="M278" s="3"/>
      <c r="N278" s="3"/>
      <c r="O278" s="3"/>
    </row>
    <row r="279" spans="1:15" x14ac:dyDescent="0.45">
      <c r="A279" s="3"/>
      <c r="B279" s="20"/>
      <c r="C279" s="21"/>
      <c r="D279" s="21"/>
      <c r="E279" s="22"/>
      <c r="F279" s="3"/>
      <c r="G279" s="3"/>
      <c r="H279" s="3"/>
      <c r="I279" s="3"/>
      <c r="J279" s="3"/>
      <c r="K279" s="3"/>
      <c r="L279" s="3"/>
      <c r="M279" s="3"/>
      <c r="N279" s="3"/>
      <c r="O279" s="3"/>
    </row>
    <row r="280" spans="1:15" x14ac:dyDescent="0.45">
      <c r="A280" s="3"/>
      <c r="B280" s="20"/>
      <c r="C280" s="21"/>
      <c r="D280" s="21"/>
      <c r="E280" s="22"/>
      <c r="F280" s="3"/>
      <c r="G280" s="3"/>
      <c r="H280" s="3"/>
      <c r="I280" s="3"/>
      <c r="J280" s="3"/>
      <c r="K280" s="3"/>
      <c r="L280" s="3"/>
      <c r="M280" s="3"/>
      <c r="N280" s="3"/>
      <c r="O280" s="3"/>
    </row>
    <row r="281" spans="1:15" x14ac:dyDescent="0.45">
      <c r="A281" s="3"/>
      <c r="B281" s="20"/>
      <c r="C281" s="21"/>
      <c r="D281" s="21"/>
      <c r="E281" s="22"/>
      <c r="F281" s="3"/>
      <c r="G281" s="3"/>
      <c r="H281" s="3"/>
      <c r="I281" s="3"/>
      <c r="J281" s="3"/>
      <c r="K281" s="3"/>
      <c r="L281" s="3"/>
      <c r="M281" s="3"/>
      <c r="N281" s="3"/>
      <c r="O281" s="3"/>
    </row>
    <row r="282" spans="1:15" x14ac:dyDescent="0.45">
      <c r="A282" s="3"/>
      <c r="B282" s="20"/>
      <c r="C282" s="21"/>
      <c r="D282" s="21"/>
      <c r="E282" s="22"/>
      <c r="F282" s="3"/>
      <c r="G282" s="3"/>
      <c r="H282" s="3"/>
      <c r="I282" s="3"/>
      <c r="J282" s="3"/>
      <c r="K282" s="3"/>
      <c r="L282" s="3"/>
      <c r="M282" s="3"/>
      <c r="N282" s="3"/>
      <c r="O282" s="3"/>
    </row>
    <row r="283" spans="1:15" x14ac:dyDescent="0.45">
      <c r="A283" s="3"/>
      <c r="B283" s="20"/>
      <c r="C283" s="21"/>
      <c r="D283" s="21"/>
      <c r="E283" s="22"/>
      <c r="F283" s="3"/>
      <c r="G283" s="3"/>
      <c r="H283" s="3"/>
      <c r="I283" s="3"/>
      <c r="J283" s="3"/>
      <c r="K283" s="3"/>
      <c r="L283" s="3"/>
      <c r="M283" s="3"/>
      <c r="N283" s="3"/>
      <c r="O283" s="3"/>
    </row>
    <row r="284" spans="1:15" x14ac:dyDescent="0.45">
      <c r="A284" s="3"/>
      <c r="B284" s="20"/>
      <c r="C284" s="21"/>
      <c r="D284" s="21"/>
      <c r="E284" s="22"/>
      <c r="F284" s="3"/>
      <c r="G284" s="3"/>
      <c r="H284" s="3"/>
      <c r="I284" s="3"/>
      <c r="J284" s="3"/>
      <c r="K284" s="3"/>
      <c r="L284" s="3"/>
      <c r="M284" s="3"/>
      <c r="N284" s="3"/>
      <c r="O284" s="3"/>
    </row>
    <row r="285" spans="1:15" x14ac:dyDescent="0.45">
      <c r="A285" s="3"/>
      <c r="B285" s="20"/>
      <c r="C285" s="21"/>
      <c r="D285" s="21"/>
      <c r="E285" s="22"/>
      <c r="F285" s="3"/>
      <c r="G285" s="3"/>
      <c r="H285" s="3"/>
      <c r="I285" s="3"/>
      <c r="J285" s="3"/>
      <c r="K285" s="3"/>
      <c r="L285" s="3"/>
      <c r="M285" s="3"/>
      <c r="N285" s="3"/>
      <c r="O285" s="3"/>
    </row>
    <row r="286" spans="1:15" x14ac:dyDescent="0.45">
      <c r="A286" s="3"/>
      <c r="B286" s="20"/>
      <c r="C286" s="21"/>
      <c r="D286" s="21"/>
      <c r="E286" s="22"/>
      <c r="F286" s="3"/>
      <c r="G286" s="3"/>
      <c r="H286" s="3"/>
      <c r="I286" s="3"/>
      <c r="J286" s="3"/>
      <c r="K286" s="3"/>
      <c r="L286" s="3"/>
      <c r="M286" s="3"/>
      <c r="N286" s="3"/>
      <c r="O286" s="3"/>
    </row>
    <row r="287" spans="1:15" x14ac:dyDescent="0.45">
      <c r="A287" s="3"/>
      <c r="B287" s="20"/>
      <c r="C287" s="21"/>
      <c r="D287" s="21"/>
      <c r="E287" s="22"/>
      <c r="F287" s="3"/>
      <c r="G287" s="3"/>
      <c r="H287" s="3"/>
      <c r="I287" s="3"/>
      <c r="J287" s="3"/>
      <c r="K287" s="3"/>
      <c r="L287" s="3"/>
      <c r="M287" s="3"/>
      <c r="N287" s="3"/>
      <c r="O287" s="3"/>
    </row>
    <row r="288" spans="1:15" x14ac:dyDescent="0.45">
      <c r="A288" s="3"/>
      <c r="B288" s="20"/>
      <c r="C288" s="21"/>
      <c r="D288" s="21"/>
      <c r="E288" s="22"/>
      <c r="F288" s="3"/>
      <c r="G288" s="3"/>
      <c r="H288" s="3"/>
      <c r="I288" s="3"/>
      <c r="J288" s="3"/>
      <c r="K288" s="3"/>
      <c r="L288" s="3"/>
      <c r="M288" s="3"/>
      <c r="N288" s="3"/>
      <c r="O288" s="3"/>
    </row>
    <row r="289" spans="1:15" x14ac:dyDescent="0.45">
      <c r="A289" s="3"/>
      <c r="B289" s="20"/>
      <c r="C289" s="21"/>
      <c r="D289" s="21"/>
      <c r="E289" s="22"/>
      <c r="F289" s="3"/>
      <c r="G289" s="3"/>
      <c r="H289" s="3"/>
      <c r="I289" s="3"/>
      <c r="J289" s="3"/>
      <c r="K289" s="3"/>
      <c r="L289" s="3"/>
      <c r="M289" s="3"/>
      <c r="N289" s="3"/>
      <c r="O289" s="3"/>
    </row>
    <row r="290" spans="1:15" x14ac:dyDescent="0.45">
      <c r="A290" s="3"/>
      <c r="B290" s="20"/>
      <c r="C290" s="21"/>
      <c r="D290" s="21"/>
      <c r="E290" s="22"/>
      <c r="F290" s="3"/>
      <c r="G290" s="3"/>
      <c r="H290" s="3"/>
      <c r="I290" s="3"/>
      <c r="J290" s="3"/>
      <c r="K290" s="3"/>
      <c r="L290" s="3"/>
      <c r="M290" s="3"/>
      <c r="N290" s="3"/>
      <c r="O290" s="3"/>
    </row>
    <row r="291" spans="1:15" x14ac:dyDescent="0.45">
      <c r="A291" s="3"/>
      <c r="B291" s="20"/>
      <c r="C291" s="21"/>
      <c r="D291" s="21"/>
      <c r="E291" s="22"/>
      <c r="F291" s="3"/>
      <c r="G291" s="3"/>
      <c r="H291" s="3"/>
      <c r="I291" s="3"/>
      <c r="J291" s="3"/>
      <c r="K291" s="3"/>
      <c r="L291" s="3"/>
      <c r="M291" s="3"/>
      <c r="N291" s="3"/>
      <c r="O291" s="3"/>
    </row>
    <row r="292" spans="1:15" x14ac:dyDescent="0.45">
      <c r="A292" s="3"/>
      <c r="B292" s="20"/>
      <c r="C292" s="21"/>
      <c r="D292" s="21"/>
      <c r="E292" s="22"/>
      <c r="F292" s="3"/>
      <c r="G292" s="3"/>
      <c r="H292" s="3"/>
      <c r="I292" s="3"/>
      <c r="J292" s="3"/>
      <c r="K292" s="3"/>
      <c r="L292" s="3"/>
      <c r="M292" s="3"/>
      <c r="N292" s="3"/>
      <c r="O292" s="3"/>
    </row>
    <row r="293" spans="1:15" x14ac:dyDescent="0.45">
      <c r="A293" s="3"/>
      <c r="B293" s="20"/>
      <c r="C293" s="21"/>
      <c r="D293" s="21"/>
      <c r="E293" s="22"/>
      <c r="F293" s="3"/>
      <c r="G293" s="3"/>
      <c r="H293" s="3"/>
      <c r="I293" s="3"/>
      <c r="J293" s="3"/>
      <c r="K293" s="3"/>
      <c r="L293" s="3"/>
      <c r="M293" s="3"/>
      <c r="N293" s="3"/>
      <c r="O293" s="3"/>
    </row>
    <row r="294" spans="1:15" x14ac:dyDescent="0.45">
      <c r="A294" s="3"/>
      <c r="B294" s="20"/>
      <c r="C294" s="21"/>
      <c r="D294" s="21"/>
      <c r="E294" s="22"/>
      <c r="F294" s="3"/>
      <c r="G294" s="3"/>
      <c r="H294" s="3"/>
      <c r="I294" s="3"/>
      <c r="J294" s="3"/>
      <c r="K294" s="3"/>
      <c r="L294" s="3"/>
      <c r="M294" s="3"/>
      <c r="N294" s="3"/>
      <c r="O294" s="3"/>
    </row>
    <row r="295" spans="1:15" x14ac:dyDescent="0.45">
      <c r="A295" s="3"/>
      <c r="B295" s="20"/>
      <c r="C295" s="21"/>
      <c r="D295" s="21"/>
      <c r="E295" s="22"/>
      <c r="F295" s="3"/>
      <c r="G295" s="3"/>
      <c r="H295" s="3"/>
      <c r="I295" s="3"/>
      <c r="J295" s="3"/>
      <c r="K295" s="3"/>
      <c r="L295" s="3"/>
      <c r="M295" s="3"/>
      <c r="N295" s="3"/>
      <c r="O295" s="3"/>
    </row>
    <row r="296" spans="1:15" x14ac:dyDescent="0.45">
      <c r="A296" s="3"/>
      <c r="B296" s="20"/>
      <c r="C296" s="21"/>
      <c r="D296" s="21"/>
      <c r="E296" s="22"/>
      <c r="F296" s="3"/>
      <c r="G296" s="3"/>
      <c r="H296" s="3"/>
      <c r="I296" s="3"/>
      <c r="J296" s="3"/>
      <c r="K296" s="3"/>
      <c r="L296" s="3"/>
      <c r="M296" s="3"/>
      <c r="N296" s="3"/>
      <c r="O296" s="3"/>
    </row>
    <row r="297" spans="1:15" x14ac:dyDescent="0.45">
      <c r="A297" s="3"/>
      <c r="B297" s="20"/>
      <c r="C297" s="21"/>
      <c r="D297" s="21"/>
      <c r="E297" s="22"/>
      <c r="F297" s="3"/>
      <c r="G297" s="3"/>
      <c r="H297" s="3"/>
      <c r="I297" s="3"/>
      <c r="J297" s="3"/>
      <c r="K297" s="3"/>
      <c r="L297" s="3"/>
      <c r="M297" s="3"/>
      <c r="N297" s="3"/>
      <c r="O297" s="3"/>
    </row>
    <row r="298" spans="1:15" x14ac:dyDescent="0.45">
      <c r="A298" s="3"/>
      <c r="B298" s="20"/>
      <c r="C298" s="21"/>
      <c r="D298" s="21"/>
      <c r="E298" s="22"/>
      <c r="F298" s="3"/>
      <c r="G298" s="3"/>
      <c r="H298" s="3"/>
      <c r="I298" s="3"/>
      <c r="J298" s="3"/>
      <c r="K298" s="3"/>
      <c r="L298" s="3"/>
      <c r="M298" s="3"/>
      <c r="N298" s="3"/>
      <c r="O298" s="3"/>
    </row>
    <row r="299" spans="1:15" x14ac:dyDescent="0.45">
      <c r="A299" s="3"/>
      <c r="B299" s="20"/>
      <c r="C299" s="21"/>
      <c r="D299" s="21"/>
      <c r="E299" s="22"/>
      <c r="F299" s="3"/>
      <c r="G299" s="3"/>
      <c r="H299" s="3"/>
      <c r="I299" s="3"/>
      <c r="J299" s="3"/>
      <c r="K299" s="3"/>
      <c r="L299" s="3"/>
      <c r="M299" s="3"/>
      <c r="N299" s="3"/>
      <c r="O299" s="3"/>
    </row>
    <row r="300" spans="1:15" x14ac:dyDescent="0.45">
      <c r="A300" s="3"/>
      <c r="B300" s="20"/>
      <c r="C300" s="21"/>
      <c r="D300" s="21"/>
      <c r="E300" s="22"/>
      <c r="F300" s="3"/>
      <c r="G300" s="3"/>
      <c r="H300" s="3"/>
      <c r="I300" s="3"/>
      <c r="J300" s="3"/>
      <c r="K300" s="3"/>
      <c r="L300" s="3"/>
      <c r="M300" s="3"/>
      <c r="N300" s="3"/>
      <c r="O300" s="3"/>
    </row>
    <row r="301" spans="1:15" x14ac:dyDescent="0.45">
      <c r="A301" s="3"/>
      <c r="B301" s="20"/>
      <c r="C301" s="21"/>
      <c r="D301" s="21"/>
      <c r="E301" s="22"/>
      <c r="F301" s="3"/>
      <c r="G301" s="3"/>
      <c r="H301" s="3"/>
      <c r="I301" s="3"/>
      <c r="J301" s="3"/>
      <c r="K301" s="3"/>
      <c r="L301" s="3"/>
      <c r="M301" s="3"/>
      <c r="N301" s="3"/>
      <c r="O301" s="3"/>
    </row>
    <row r="302" spans="1:15" x14ac:dyDescent="0.45">
      <c r="A302" s="3"/>
      <c r="B302" s="20"/>
      <c r="C302" s="21"/>
      <c r="D302" s="21"/>
      <c r="E302" s="22"/>
      <c r="F302" s="3"/>
      <c r="G302" s="3"/>
      <c r="H302" s="3"/>
      <c r="I302" s="3"/>
      <c r="J302" s="3"/>
      <c r="K302" s="3"/>
      <c r="L302" s="3"/>
      <c r="M302" s="3"/>
      <c r="N302" s="3"/>
      <c r="O302" s="3"/>
    </row>
    <row r="303" spans="1:15" x14ac:dyDescent="0.45">
      <c r="A303" s="3"/>
      <c r="B303" s="20"/>
      <c r="C303" s="21"/>
      <c r="D303" s="21"/>
      <c r="E303" s="22"/>
      <c r="F303" s="3"/>
      <c r="G303" s="3"/>
      <c r="H303" s="3"/>
      <c r="I303" s="3"/>
      <c r="J303" s="3"/>
      <c r="K303" s="3"/>
      <c r="L303" s="3"/>
      <c r="M303" s="3"/>
      <c r="N303" s="3"/>
      <c r="O303" s="3"/>
    </row>
    <row r="304" spans="1:15" x14ac:dyDescent="0.45">
      <c r="A304" s="3"/>
      <c r="B304" s="20"/>
      <c r="C304" s="21"/>
      <c r="D304" s="21"/>
      <c r="E304" s="22"/>
      <c r="F304" s="3"/>
      <c r="G304" s="3"/>
      <c r="H304" s="3"/>
      <c r="I304" s="3"/>
      <c r="J304" s="3"/>
      <c r="K304" s="3"/>
      <c r="L304" s="3"/>
      <c r="M304" s="3"/>
      <c r="N304" s="3"/>
      <c r="O304" s="3"/>
    </row>
    <row r="305" spans="1:15" x14ac:dyDescent="0.45">
      <c r="A305" s="3"/>
      <c r="B305" s="20"/>
      <c r="C305" s="21"/>
      <c r="D305" s="21"/>
      <c r="E305" s="22"/>
      <c r="F305" s="3"/>
      <c r="G305" s="3"/>
      <c r="H305" s="3"/>
      <c r="I305" s="3"/>
      <c r="J305" s="3"/>
      <c r="K305" s="3"/>
      <c r="L305" s="3"/>
      <c r="M305" s="3"/>
      <c r="N305" s="3"/>
      <c r="O305" s="3"/>
    </row>
    <row r="306" spans="1:15" x14ac:dyDescent="0.45">
      <c r="A306" s="3"/>
      <c r="B306" s="20"/>
      <c r="C306" s="21"/>
      <c r="D306" s="21"/>
      <c r="E306" s="22"/>
      <c r="F306" s="3"/>
      <c r="G306" s="3"/>
      <c r="H306" s="3"/>
      <c r="I306" s="3"/>
      <c r="J306" s="3"/>
      <c r="K306" s="3"/>
      <c r="L306" s="3"/>
      <c r="M306" s="3"/>
      <c r="N306" s="3"/>
      <c r="O306" s="3"/>
    </row>
    <row r="307" spans="1:15" x14ac:dyDescent="0.45">
      <c r="A307" s="3"/>
      <c r="B307" s="20"/>
      <c r="C307" s="21"/>
      <c r="D307" s="21"/>
      <c r="E307" s="22"/>
      <c r="F307" s="3"/>
      <c r="G307" s="3"/>
      <c r="H307" s="3"/>
      <c r="I307" s="3"/>
      <c r="J307" s="3"/>
      <c r="K307" s="3"/>
      <c r="L307" s="3"/>
      <c r="M307" s="3"/>
      <c r="N307" s="3"/>
      <c r="O307" s="3"/>
    </row>
    <row r="308" spans="1:15" x14ac:dyDescent="0.45">
      <c r="A308" s="3"/>
      <c r="B308" s="20"/>
      <c r="C308" s="21"/>
      <c r="D308" s="21"/>
      <c r="E308" s="22"/>
      <c r="F308" s="3"/>
      <c r="G308" s="3"/>
      <c r="H308" s="3"/>
      <c r="I308" s="3"/>
      <c r="J308" s="3"/>
      <c r="K308" s="3"/>
      <c r="L308" s="3"/>
      <c r="M308" s="3"/>
      <c r="N308" s="3"/>
      <c r="O308" s="3"/>
    </row>
    <row r="309" spans="1:15" x14ac:dyDescent="0.45">
      <c r="A309" s="3"/>
      <c r="B309" s="20"/>
      <c r="C309" s="21"/>
      <c r="D309" s="21"/>
      <c r="E309" s="22"/>
      <c r="F309" s="3"/>
      <c r="G309" s="3"/>
      <c r="H309" s="3"/>
      <c r="I309" s="3"/>
      <c r="J309" s="3"/>
      <c r="K309" s="3"/>
      <c r="L309" s="3"/>
      <c r="M309" s="3"/>
      <c r="N309" s="3"/>
      <c r="O309" s="3"/>
    </row>
    <row r="310" spans="1:15" x14ac:dyDescent="0.45">
      <c r="A310" s="3"/>
      <c r="B310" s="20"/>
      <c r="C310" s="21"/>
      <c r="D310" s="21"/>
      <c r="E310" s="22"/>
      <c r="F310" s="3"/>
      <c r="G310" s="3"/>
      <c r="H310" s="3"/>
      <c r="I310" s="3"/>
      <c r="J310" s="3"/>
      <c r="K310" s="3"/>
      <c r="L310" s="3"/>
      <c r="M310" s="3"/>
      <c r="N310" s="3"/>
      <c r="O310" s="3"/>
    </row>
    <row r="311" spans="1:15" x14ac:dyDescent="0.45">
      <c r="A311" s="3"/>
      <c r="B311" s="20"/>
      <c r="C311" s="21"/>
      <c r="D311" s="21"/>
      <c r="E311" s="22"/>
      <c r="F311" s="3"/>
      <c r="G311" s="3"/>
      <c r="H311" s="3"/>
      <c r="I311" s="3"/>
      <c r="J311" s="3"/>
      <c r="K311" s="3"/>
      <c r="L311" s="3"/>
      <c r="M311" s="3"/>
      <c r="N311" s="3"/>
      <c r="O311" s="3"/>
    </row>
    <row r="312" spans="1:15" x14ac:dyDescent="0.45">
      <c r="A312" s="3"/>
      <c r="B312" s="20"/>
      <c r="C312" s="21"/>
      <c r="D312" s="21"/>
      <c r="E312" s="22"/>
      <c r="F312" s="3"/>
      <c r="G312" s="3"/>
      <c r="H312" s="3"/>
      <c r="I312" s="3"/>
      <c r="J312" s="3"/>
      <c r="K312" s="3"/>
      <c r="L312" s="3"/>
      <c r="M312" s="3"/>
      <c r="N312" s="3"/>
      <c r="O312" s="3"/>
    </row>
    <row r="313" spans="1:15" x14ac:dyDescent="0.45">
      <c r="A313" s="3"/>
      <c r="B313" s="20"/>
      <c r="C313" s="21"/>
      <c r="D313" s="21"/>
      <c r="E313" s="22"/>
      <c r="F313" s="3"/>
      <c r="G313" s="3"/>
      <c r="H313" s="3"/>
      <c r="I313" s="3"/>
      <c r="J313" s="3"/>
      <c r="K313" s="3"/>
      <c r="L313" s="3"/>
      <c r="M313" s="3"/>
      <c r="N313" s="3"/>
      <c r="O313" s="3"/>
    </row>
    <row r="314" spans="1:15" x14ac:dyDescent="0.45">
      <c r="A314" s="3"/>
      <c r="B314" s="20"/>
      <c r="C314" s="21"/>
      <c r="D314" s="21"/>
      <c r="E314" s="22"/>
      <c r="F314" s="3"/>
      <c r="G314" s="3"/>
      <c r="H314" s="3"/>
      <c r="I314" s="3"/>
      <c r="J314" s="3"/>
      <c r="K314" s="3"/>
      <c r="L314" s="3"/>
      <c r="M314" s="3"/>
      <c r="N314" s="3"/>
      <c r="O314" s="3"/>
    </row>
    <row r="315" spans="1:15" x14ac:dyDescent="0.45">
      <c r="A315" s="3"/>
      <c r="B315" s="20"/>
      <c r="C315" s="21"/>
      <c r="D315" s="21"/>
      <c r="E315" s="22"/>
      <c r="F315" s="3"/>
      <c r="G315" s="3"/>
      <c r="H315" s="3"/>
      <c r="I315" s="3"/>
      <c r="J315" s="3"/>
      <c r="K315" s="3"/>
      <c r="L315" s="3"/>
      <c r="M315" s="3"/>
      <c r="N315" s="3"/>
      <c r="O315" s="3"/>
    </row>
    <row r="316" spans="1:15" x14ac:dyDescent="0.45">
      <c r="A316" s="3"/>
      <c r="B316" s="20"/>
      <c r="C316" s="21"/>
      <c r="D316" s="21"/>
      <c r="E316" s="22"/>
      <c r="F316" s="3"/>
      <c r="G316" s="3"/>
      <c r="H316" s="3"/>
      <c r="I316" s="3"/>
      <c r="J316" s="3"/>
      <c r="K316" s="3"/>
      <c r="L316" s="3"/>
      <c r="M316" s="3"/>
      <c r="N316" s="3"/>
      <c r="O316" s="3"/>
    </row>
    <row r="317" spans="1:15" x14ac:dyDescent="0.45">
      <c r="A317" s="3"/>
      <c r="B317" s="20"/>
      <c r="C317" s="21"/>
      <c r="D317" s="21"/>
      <c r="E317" s="22"/>
      <c r="F317" s="3"/>
      <c r="G317" s="3"/>
      <c r="H317" s="3"/>
      <c r="I317" s="3"/>
      <c r="J317" s="3"/>
      <c r="K317" s="3"/>
      <c r="L317" s="3"/>
      <c r="M317" s="3"/>
      <c r="N317" s="3"/>
      <c r="O317" s="3"/>
    </row>
    <row r="318" spans="1:15" x14ac:dyDescent="0.45">
      <c r="A318" s="3"/>
      <c r="B318" s="20"/>
      <c r="C318" s="21"/>
      <c r="D318" s="21"/>
      <c r="E318" s="22"/>
      <c r="F318" s="3"/>
      <c r="G318" s="3"/>
      <c r="H318" s="3"/>
      <c r="I318" s="3"/>
      <c r="J318" s="3"/>
      <c r="K318" s="3"/>
      <c r="L318" s="3"/>
      <c r="M318" s="3"/>
      <c r="N318" s="3"/>
      <c r="O318" s="3"/>
    </row>
    <row r="319" spans="1:15" x14ac:dyDescent="0.45">
      <c r="A319" s="3"/>
      <c r="B319" s="20"/>
      <c r="C319" s="21"/>
      <c r="D319" s="21"/>
      <c r="E319" s="22"/>
      <c r="F319" s="3"/>
      <c r="G319" s="3"/>
      <c r="H319" s="3"/>
      <c r="I319" s="3"/>
      <c r="J319" s="3"/>
      <c r="K319" s="3"/>
      <c r="L319" s="3"/>
      <c r="M319" s="3"/>
      <c r="N319" s="3"/>
      <c r="O319" s="3"/>
    </row>
    <row r="320" spans="1:15" x14ac:dyDescent="0.45">
      <c r="A320" s="3"/>
      <c r="B320" s="20"/>
      <c r="C320" s="21"/>
      <c r="D320" s="21"/>
      <c r="E320" s="22"/>
      <c r="F320" s="3"/>
      <c r="G320" s="3"/>
      <c r="H320" s="3"/>
      <c r="I320" s="3"/>
      <c r="J320" s="3"/>
      <c r="K320" s="3"/>
      <c r="L320" s="3"/>
      <c r="M320" s="3"/>
      <c r="N320" s="3"/>
      <c r="O320" s="3"/>
    </row>
    <row r="321" spans="1:15" x14ac:dyDescent="0.45">
      <c r="A321" s="3"/>
      <c r="B321" s="20"/>
      <c r="C321" s="21"/>
      <c r="D321" s="21"/>
      <c r="E321" s="22"/>
      <c r="F321" s="3"/>
      <c r="G321" s="3"/>
      <c r="H321" s="3"/>
      <c r="I321" s="3"/>
      <c r="J321" s="3"/>
      <c r="K321" s="3"/>
      <c r="L321" s="3"/>
      <c r="M321" s="3"/>
      <c r="N321" s="3"/>
      <c r="O321" s="3"/>
    </row>
    <row r="322" spans="1:15" x14ac:dyDescent="0.45">
      <c r="A322" s="3"/>
      <c r="B322" s="20"/>
      <c r="C322" s="21"/>
      <c r="D322" s="21"/>
      <c r="E322" s="22"/>
      <c r="F322" s="3"/>
      <c r="G322" s="3"/>
      <c r="H322" s="3"/>
      <c r="I322" s="3"/>
      <c r="J322" s="3"/>
      <c r="K322" s="3"/>
      <c r="L322" s="3"/>
      <c r="M322" s="3"/>
      <c r="N322" s="3"/>
      <c r="O322" s="3"/>
    </row>
    <row r="323" spans="1:15" x14ac:dyDescent="0.45">
      <c r="A323" s="3"/>
      <c r="B323" s="20"/>
      <c r="C323" s="21"/>
      <c r="D323" s="21"/>
      <c r="E323" s="22"/>
      <c r="F323" s="3"/>
      <c r="G323" s="3"/>
      <c r="H323" s="3"/>
      <c r="I323" s="3"/>
      <c r="J323" s="3"/>
      <c r="K323" s="3"/>
      <c r="L323" s="3"/>
      <c r="M323" s="3"/>
      <c r="N323" s="3"/>
      <c r="O323" s="3"/>
    </row>
    <row r="324" spans="1:15" x14ac:dyDescent="0.45">
      <c r="A324" s="3"/>
      <c r="B324" s="20"/>
      <c r="C324" s="21"/>
      <c r="D324" s="21"/>
      <c r="E324" s="22"/>
      <c r="F324" s="3"/>
      <c r="G324" s="3"/>
      <c r="H324" s="3"/>
      <c r="I324" s="3"/>
      <c r="J324" s="3"/>
      <c r="K324" s="3"/>
      <c r="L324" s="3"/>
      <c r="M324" s="3"/>
      <c r="N324" s="3"/>
      <c r="O324" s="3"/>
    </row>
    <row r="325" spans="1:15" x14ac:dyDescent="0.45">
      <c r="A325" s="3"/>
      <c r="B325" s="20"/>
      <c r="C325" s="21"/>
      <c r="D325" s="21"/>
      <c r="E325" s="22"/>
      <c r="F325" s="3"/>
      <c r="G325" s="3"/>
      <c r="H325" s="3"/>
      <c r="I325" s="3"/>
      <c r="J325" s="3"/>
      <c r="K325" s="3"/>
      <c r="L325" s="3"/>
      <c r="M325" s="3"/>
      <c r="N325" s="3"/>
      <c r="O325" s="3"/>
    </row>
    <row r="326" spans="1:15" x14ac:dyDescent="0.45">
      <c r="A326" s="3"/>
      <c r="B326" s="20"/>
      <c r="C326" s="21"/>
      <c r="D326" s="21"/>
      <c r="E326" s="22"/>
      <c r="F326" s="3"/>
      <c r="G326" s="3"/>
      <c r="H326" s="3"/>
      <c r="I326" s="3"/>
      <c r="J326" s="3"/>
      <c r="K326" s="3"/>
      <c r="L326" s="3"/>
      <c r="M326" s="3"/>
      <c r="N326" s="3"/>
      <c r="O326" s="3"/>
    </row>
    <row r="327" spans="1:15" x14ac:dyDescent="0.45">
      <c r="A327" s="3"/>
      <c r="B327" s="20"/>
      <c r="C327" s="21"/>
      <c r="D327" s="21"/>
      <c r="E327" s="22"/>
      <c r="F327" s="3"/>
      <c r="G327" s="3"/>
      <c r="H327" s="3"/>
      <c r="I327" s="3"/>
      <c r="J327" s="3"/>
      <c r="K327" s="3"/>
      <c r="L327" s="3"/>
      <c r="M327" s="3"/>
      <c r="N327" s="3"/>
      <c r="O327" s="3"/>
    </row>
    <row r="328" spans="1:15" x14ac:dyDescent="0.45">
      <c r="A328" s="3"/>
      <c r="B328" s="20"/>
      <c r="C328" s="21"/>
      <c r="D328" s="21"/>
      <c r="E328" s="22"/>
      <c r="F328" s="3"/>
      <c r="G328" s="3"/>
      <c r="H328" s="3"/>
      <c r="I328" s="3"/>
      <c r="J328" s="3"/>
      <c r="K328" s="3"/>
      <c r="L328" s="3"/>
      <c r="M328" s="3"/>
      <c r="N328" s="3"/>
      <c r="O328" s="3"/>
    </row>
    <row r="329" spans="1:15" x14ac:dyDescent="0.45">
      <c r="A329" s="3"/>
      <c r="B329" s="20"/>
      <c r="C329" s="21"/>
      <c r="D329" s="21"/>
      <c r="E329" s="22"/>
      <c r="F329" s="3"/>
      <c r="G329" s="3"/>
      <c r="H329" s="3"/>
      <c r="I329" s="3"/>
      <c r="J329" s="3"/>
      <c r="K329" s="3"/>
      <c r="L329" s="3"/>
      <c r="M329" s="3"/>
      <c r="N329" s="3"/>
      <c r="O329" s="3"/>
    </row>
    <row r="330" spans="1:15" x14ac:dyDescent="0.45">
      <c r="A330" s="3"/>
      <c r="B330" s="20"/>
      <c r="C330" s="21"/>
      <c r="D330" s="21"/>
      <c r="E330" s="22"/>
      <c r="F330" s="3"/>
      <c r="G330" s="3"/>
      <c r="H330" s="3"/>
      <c r="I330" s="3"/>
      <c r="J330" s="3"/>
      <c r="K330" s="3"/>
      <c r="L330" s="3"/>
      <c r="M330" s="3"/>
      <c r="N330" s="3"/>
      <c r="O330" s="3"/>
    </row>
    <row r="331" spans="1:15" x14ac:dyDescent="0.45">
      <c r="A331" s="3"/>
      <c r="B331" s="20"/>
      <c r="C331" s="21"/>
      <c r="D331" s="21"/>
      <c r="E331" s="22"/>
      <c r="F331" s="3"/>
      <c r="G331" s="3"/>
      <c r="H331" s="3"/>
      <c r="I331" s="3"/>
      <c r="J331" s="3"/>
      <c r="K331" s="3"/>
      <c r="L331" s="3"/>
      <c r="M331" s="3"/>
      <c r="N331" s="3"/>
      <c r="O331" s="3"/>
    </row>
    <row r="332" spans="1:15" x14ac:dyDescent="0.45">
      <c r="A332" s="3"/>
      <c r="B332" s="20"/>
      <c r="C332" s="21"/>
      <c r="D332" s="21"/>
      <c r="E332" s="22"/>
      <c r="F332" s="3"/>
      <c r="G332" s="3"/>
      <c r="H332" s="3"/>
      <c r="I332" s="3"/>
      <c r="J332" s="3"/>
      <c r="K332" s="3"/>
      <c r="L332" s="3"/>
      <c r="M332" s="3"/>
      <c r="N332" s="3"/>
      <c r="O332" s="3"/>
    </row>
    <row r="333" spans="1:15" x14ac:dyDescent="0.45">
      <c r="A333" s="3"/>
      <c r="B333" s="20"/>
      <c r="C333" s="21"/>
      <c r="D333" s="21"/>
      <c r="E333" s="22"/>
      <c r="F333" s="3"/>
      <c r="G333" s="3"/>
      <c r="H333" s="3"/>
      <c r="I333" s="3"/>
      <c r="J333" s="3"/>
      <c r="K333" s="3"/>
      <c r="L333" s="3"/>
      <c r="M333" s="3"/>
      <c r="N333" s="3"/>
      <c r="O333" s="3"/>
    </row>
    <row r="334" spans="1:15" x14ac:dyDescent="0.45">
      <c r="A334" s="3"/>
      <c r="B334" s="20"/>
      <c r="C334" s="21"/>
      <c r="D334" s="21"/>
      <c r="E334" s="22"/>
      <c r="F334" s="3"/>
      <c r="G334" s="3"/>
      <c r="H334" s="3"/>
      <c r="I334" s="3"/>
      <c r="J334" s="3"/>
      <c r="K334" s="3"/>
      <c r="L334" s="3"/>
      <c r="M334" s="3"/>
      <c r="N334" s="3"/>
      <c r="O334" s="3"/>
    </row>
    <row r="335" spans="1:15" x14ac:dyDescent="0.45">
      <c r="A335" s="3"/>
      <c r="B335" s="20"/>
      <c r="C335" s="21"/>
      <c r="D335" s="21"/>
      <c r="E335" s="22"/>
      <c r="F335" s="3"/>
      <c r="G335" s="3"/>
      <c r="H335" s="3"/>
      <c r="I335" s="3"/>
      <c r="J335" s="3"/>
      <c r="K335" s="3"/>
      <c r="L335" s="3"/>
      <c r="M335" s="3"/>
      <c r="N335" s="3"/>
      <c r="O335" s="3"/>
    </row>
    <row r="336" spans="1:15" x14ac:dyDescent="0.45">
      <c r="A336" s="3"/>
      <c r="B336" s="20"/>
      <c r="C336" s="21"/>
      <c r="D336" s="21"/>
      <c r="E336" s="22"/>
      <c r="F336" s="3"/>
      <c r="G336" s="3"/>
      <c r="H336" s="3"/>
      <c r="I336" s="3"/>
      <c r="J336" s="3"/>
      <c r="K336" s="3"/>
      <c r="L336" s="3"/>
      <c r="M336" s="3"/>
      <c r="N336" s="3"/>
      <c r="O336" s="3"/>
    </row>
    <row r="337" spans="1:15" x14ac:dyDescent="0.45">
      <c r="A337" s="3"/>
      <c r="B337" s="20"/>
      <c r="C337" s="21"/>
      <c r="D337" s="21"/>
      <c r="E337" s="22"/>
      <c r="F337" s="3"/>
      <c r="G337" s="3"/>
      <c r="H337" s="3"/>
      <c r="I337" s="3"/>
      <c r="J337" s="3"/>
      <c r="K337" s="3"/>
      <c r="L337" s="3"/>
      <c r="M337" s="3"/>
      <c r="N337" s="3"/>
      <c r="O337" s="3"/>
    </row>
    <row r="338" spans="1:15" x14ac:dyDescent="0.45">
      <c r="A338" s="3"/>
      <c r="B338" s="20"/>
      <c r="C338" s="21"/>
      <c r="D338" s="21"/>
      <c r="E338" s="22"/>
      <c r="F338" s="3"/>
      <c r="G338" s="3"/>
      <c r="H338" s="3"/>
      <c r="I338" s="3"/>
      <c r="J338" s="3"/>
      <c r="K338" s="3"/>
      <c r="L338" s="3"/>
      <c r="M338" s="3"/>
      <c r="N338" s="3"/>
      <c r="O338" s="3"/>
    </row>
    <row r="339" spans="1:15" x14ac:dyDescent="0.45">
      <c r="A339" s="3"/>
      <c r="B339" s="20"/>
      <c r="C339" s="21"/>
      <c r="D339" s="21"/>
      <c r="E339" s="22"/>
      <c r="F339" s="3"/>
      <c r="G339" s="3"/>
      <c r="H339" s="3"/>
      <c r="I339" s="3"/>
      <c r="J339" s="3"/>
      <c r="K339" s="3"/>
      <c r="L339" s="3"/>
      <c r="M339" s="3"/>
      <c r="N339" s="3"/>
      <c r="O339" s="3"/>
    </row>
    <row r="340" spans="1:15" x14ac:dyDescent="0.45">
      <c r="A340" s="3"/>
      <c r="B340" s="20"/>
      <c r="C340" s="21"/>
      <c r="D340" s="21"/>
      <c r="E340" s="22"/>
      <c r="F340" s="3"/>
      <c r="G340" s="3"/>
      <c r="H340" s="3"/>
      <c r="I340" s="3"/>
      <c r="J340" s="3"/>
      <c r="K340" s="3"/>
      <c r="L340" s="3"/>
      <c r="M340" s="3"/>
      <c r="N340" s="3"/>
      <c r="O340" s="3"/>
    </row>
    <row r="341" spans="1:15" x14ac:dyDescent="0.45">
      <c r="A341" s="3"/>
      <c r="B341" s="20"/>
      <c r="C341" s="21"/>
      <c r="D341" s="21"/>
      <c r="E341" s="22"/>
      <c r="F341" s="3"/>
      <c r="G341" s="3"/>
      <c r="H341" s="3"/>
      <c r="I341" s="3"/>
      <c r="J341" s="3"/>
      <c r="K341" s="3"/>
      <c r="L341" s="3"/>
      <c r="M341" s="3"/>
      <c r="N341" s="3"/>
      <c r="O341" s="3"/>
    </row>
    <row r="342" spans="1:15" x14ac:dyDescent="0.45">
      <c r="A342" s="3"/>
      <c r="B342" s="20"/>
      <c r="C342" s="21"/>
      <c r="D342" s="21"/>
      <c r="E342" s="22"/>
      <c r="F342" s="3"/>
      <c r="G342" s="3"/>
      <c r="H342" s="3"/>
      <c r="I342" s="3"/>
      <c r="J342" s="3"/>
      <c r="K342" s="3"/>
      <c r="L342" s="3"/>
      <c r="M342" s="3"/>
      <c r="N342" s="3"/>
      <c r="O342" s="3"/>
    </row>
    <row r="343" spans="1:15" x14ac:dyDescent="0.45">
      <c r="A343" s="3"/>
      <c r="B343" s="20"/>
      <c r="C343" s="21"/>
      <c r="D343" s="21"/>
      <c r="E343" s="22"/>
      <c r="F343" s="3"/>
      <c r="G343" s="3"/>
      <c r="H343" s="3"/>
      <c r="I343" s="3"/>
      <c r="J343" s="3"/>
      <c r="K343" s="3"/>
      <c r="L343" s="3"/>
      <c r="M343" s="3"/>
      <c r="N343" s="3"/>
      <c r="O343" s="3"/>
    </row>
    <row r="344" spans="1:15" x14ac:dyDescent="0.45">
      <c r="A344" s="3"/>
      <c r="B344" s="20"/>
      <c r="C344" s="21"/>
      <c r="D344" s="21"/>
      <c r="E344" s="22"/>
      <c r="F344" s="3"/>
      <c r="G344" s="3"/>
      <c r="H344" s="3"/>
      <c r="I344" s="3"/>
      <c r="J344" s="3"/>
      <c r="K344" s="3"/>
      <c r="L344" s="3"/>
      <c r="M344" s="3"/>
      <c r="N344" s="3"/>
      <c r="O344" s="3"/>
    </row>
    <row r="345" spans="1:15" x14ac:dyDescent="0.45">
      <c r="A345" s="3"/>
      <c r="B345" s="20"/>
      <c r="C345" s="21"/>
      <c r="D345" s="21"/>
      <c r="E345" s="22"/>
      <c r="F345" s="3"/>
      <c r="G345" s="3"/>
      <c r="H345" s="3"/>
      <c r="I345" s="3"/>
      <c r="J345" s="3"/>
      <c r="K345" s="3"/>
      <c r="L345" s="3"/>
      <c r="M345" s="3"/>
      <c r="N345" s="3"/>
      <c r="O345" s="3"/>
    </row>
    <row r="346" spans="1:15" x14ac:dyDescent="0.45">
      <c r="A346" s="3"/>
      <c r="B346" s="20"/>
      <c r="C346" s="21"/>
      <c r="D346" s="21"/>
      <c r="E346" s="22"/>
      <c r="F346" s="3"/>
      <c r="G346" s="3"/>
      <c r="H346" s="3"/>
      <c r="I346" s="3"/>
      <c r="J346" s="3"/>
      <c r="K346" s="3"/>
      <c r="L346" s="3"/>
      <c r="M346" s="3"/>
      <c r="N346" s="3"/>
      <c r="O346" s="3"/>
    </row>
    <row r="347" spans="1:15" x14ac:dyDescent="0.45">
      <c r="A347" s="3"/>
      <c r="B347" s="20"/>
      <c r="C347" s="21"/>
      <c r="D347" s="21"/>
      <c r="E347" s="22"/>
      <c r="F347" s="3"/>
      <c r="G347" s="3"/>
      <c r="H347" s="3"/>
      <c r="I347" s="3"/>
      <c r="J347" s="3"/>
      <c r="K347" s="3"/>
      <c r="L347" s="3"/>
      <c r="M347" s="3"/>
      <c r="N347" s="3"/>
      <c r="O347" s="3"/>
    </row>
    <row r="348" spans="1:15" x14ac:dyDescent="0.45">
      <c r="A348" s="3"/>
      <c r="B348" s="20"/>
      <c r="C348" s="21"/>
      <c r="D348" s="21"/>
      <c r="E348" s="22"/>
      <c r="F348" s="3"/>
      <c r="G348" s="3"/>
      <c r="H348" s="3"/>
      <c r="I348" s="3"/>
      <c r="J348" s="3"/>
      <c r="K348" s="3"/>
      <c r="L348" s="3"/>
      <c r="M348" s="3"/>
      <c r="N348" s="3"/>
      <c r="O348" s="3"/>
    </row>
    <row r="349" spans="1:15" x14ac:dyDescent="0.45">
      <c r="A349" s="3"/>
      <c r="B349" s="20"/>
      <c r="C349" s="21"/>
      <c r="D349" s="21"/>
      <c r="E349" s="22"/>
      <c r="F349" s="3"/>
      <c r="G349" s="3"/>
      <c r="H349" s="3"/>
      <c r="I349" s="3"/>
      <c r="J349" s="3"/>
      <c r="K349" s="3"/>
      <c r="L349" s="3"/>
      <c r="M349" s="3"/>
      <c r="N349" s="3"/>
      <c r="O349" s="3"/>
    </row>
    <row r="350" spans="1:15" x14ac:dyDescent="0.45">
      <c r="A350" s="3"/>
      <c r="B350" s="20"/>
      <c r="C350" s="21"/>
      <c r="D350" s="21"/>
      <c r="E350" s="22"/>
      <c r="F350" s="3"/>
      <c r="G350" s="3"/>
      <c r="H350" s="3"/>
      <c r="I350" s="3"/>
      <c r="J350" s="3"/>
      <c r="K350" s="3"/>
      <c r="L350" s="3"/>
      <c r="M350" s="3"/>
      <c r="N350" s="3"/>
      <c r="O350" s="3"/>
    </row>
    <row r="351" spans="1:15" x14ac:dyDescent="0.45">
      <c r="A351" s="3"/>
      <c r="B351" s="20"/>
      <c r="C351" s="21"/>
      <c r="D351" s="21"/>
      <c r="E351" s="22"/>
      <c r="F351" s="3"/>
      <c r="G351" s="3"/>
      <c r="H351" s="3"/>
      <c r="I351" s="3"/>
      <c r="J351" s="3"/>
      <c r="K351" s="3"/>
      <c r="L351" s="3"/>
      <c r="M351" s="3"/>
      <c r="N351" s="3"/>
      <c r="O351" s="3"/>
    </row>
    <row r="352" spans="1:15" x14ac:dyDescent="0.45">
      <c r="A352" s="3"/>
      <c r="B352" s="20"/>
      <c r="C352" s="21"/>
      <c r="D352" s="21"/>
      <c r="E352" s="22"/>
      <c r="F352" s="3"/>
      <c r="G352" s="3"/>
      <c r="H352" s="3"/>
      <c r="I352" s="3"/>
      <c r="J352" s="3"/>
      <c r="K352" s="3"/>
      <c r="L352" s="3"/>
      <c r="M352" s="3"/>
      <c r="N352" s="3"/>
      <c r="O352" s="3"/>
    </row>
    <row r="353" spans="1:15" x14ac:dyDescent="0.45">
      <c r="A353" s="3"/>
      <c r="B353" s="20"/>
      <c r="C353" s="21"/>
      <c r="D353" s="21"/>
      <c r="E353" s="22"/>
      <c r="F353" s="3"/>
      <c r="G353" s="3"/>
      <c r="H353" s="3"/>
      <c r="I353" s="3"/>
      <c r="J353" s="3"/>
      <c r="K353" s="3"/>
      <c r="L353" s="3"/>
      <c r="M353" s="3"/>
      <c r="N353" s="3"/>
      <c r="O353" s="3"/>
    </row>
    <row r="354" spans="1:15" x14ac:dyDescent="0.45">
      <c r="A354" s="3"/>
      <c r="B354" s="20"/>
      <c r="C354" s="21"/>
      <c r="D354" s="21"/>
      <c r="E354" s="22"/>
      <c r="F354" s="3"/>
      <c r="G354" s="3"/>
      <c r="H354" s="3"/>
      <c r="I354" s="3"/>
      <c r="J354" s="3"/>
      <c r="K354" s="3"/>
      <c r="L354" s="3"/>
      <c r="M354" s="3"/>
      <c r="N354" s="3"/>
      <c r="O354" s="3"/>
    </row>
    <row r="355" spans="1:15" x14ac:dyDescent="0.45">
      <c r="A355" s="3"/>
      <c r="B355" s="20"/>
      <c r="C355" s="21"/>
      <c r="D355" s="21"/>
      <c r="E355" s="22"/>
      <c r="F355" s="3"/>
      <c r="G355" s="3"/>
      <c r="H355" s="3"/>
      <c r="I355" s="3"/>
      <c r="J355" s="3"/>
      <c r="K355" s="3"/>
      <c r="L355" s="3"/>
      <c r="M355" s="3"/>
      <c r="N355" s="3"/>
      <c r="O355" s="3"/>
    </row>
    <row r="356" spans="1:15" x14ac:dyDescent="0.45">
      <c r="A356" s="3"/>
      <c r="B356" s="20"/>
      <c r="C356" s="21"/>
      <c r="D356" s="21"/>
      <c r="E356" s="22"/>
      <c r="F356" s="3"/>
      <c r="G356" s="3"/>
      <c r="H356" s="3"/>
      <c r="I356" s="3"/>
      <c r="J356" s="3"/>
      <c r="K356" s="3"/>
      <c r="L356" s="3"/>
      <c r="M356" s="3"/>
      <c r="N356" s="3"/>
      <c r="O356" s="3"/>
    </row>
    <row r="357" spans="1:15" x14ac:dyDescent="0.45">
      <c r="A357" s="3"/>
      <c r="B357" s="20"/>
      <c r="C357" s="21"/>
      <c r="D357" s="21"/>
      <c r="E357" s="22"/>
      <c r="F357" s="3"/>
      <c r="G357" s="3"/>
      <c r="H357" s="3"/>
      <c r="I357" s="3"/>
      <c r="J357" s="3"/>
      <c r="K357" s="3"/>
      <c r="L357" s="3"/>
      <c r="M357" s="3"/>
      <c r="N357" s="3"/>
      <c r="O357" s="3"/>
    </row>
    <row r="358" spans="1:15" x14ac:dyDescent="0.45">
      <c r="A358" s="3"/>
      <c r="B358" s="20"/>
      <c r="C358" s="21"/>
      <c r="D358" s="21"/>
      <c r="E358" s="22"/>
      <c r="F358" s="3"/>
      <c r="G358" s="3"/>
      <c r="H358" s="3"/>
      <c r="I358" s="3"/>
      <c r="J358" s="3"/>
      <c r="K358" s="3"/>
      <c r="L358" s="3"/>
      <c r="M358" s="3"/>
      <c r="N358" s="3"/>
      <c r="O358" s="3"/>
    </row>
    <row r="359" spans="1:15" x14ac:dyDescent="0.45">
      <c r="A359" s="3"/>
      <c r="B359" s="20"/>
      <c r="C359" s="21"/>
      <c r="D359" s="21"/>
      <c r="E359" s="22"/>
      <c r="F359" s="3"/>
      <c r="G359" s="3"/>
      <c r="H359" s="3"/>
      <c r="I359" s="3"/>
      <c r="J359" s="3"/>
      <c r="K359" s="3"/>
      <c r="L359" s="3"/>
      <c r="M359" s="3"/>
      <c r="N359" s="3"/>
      <c r="O359" s="3"/>
    </row>
    <row r="360" spans="1:15" x14ac:dyDescent="0.45">
      <c r="A360" s="3"/>
      <c r="B360" s="20"/>
      <c r="C360" s="21"/>
      <c r="D360" s="21"/>
      <c r="E360" s="22"/>
      <c r="F360" s="3"/>
      <c r="G360" s="3"/>
      <c r="H360" s="3"/>
      <c r="I360" s="3"/>
      <c r="J360" s="3"/>
      <c r="K360" s="3"/>
      <c r="L360" s="3"/>
      <c r="M360" s="3"/>
      <c r="N360" s="3"/>
      <c r="O360" s="3"/>
    </row>
    <row r="361" spans="1:15" x14ac:dyDescent="0.45">
      <c r="A361" s="3"/>
      <c r="B361" s="20"/>
      <c r="C361" s="21"/>
      <c r="D361" s="21"/>
      <c r="E361" s="22"/>
      <c r="F361" s="3"/>
      <c r="G361" s="3"/>
      <c r="H361" s="3"/>
      <c r="I361" s="3"/>
      <c r="J361" s="3"/>
      <c r="K361" s="3"/>
      <c r="L361" s="3"/>
      <c r="M361" s="3"/>
      <c r="N361" s="3"/>
      <c r="O361" s="3"/>
    </row>
    <row r="362" spans="1:15" x14ac:dyDescent="0.45">
      <c r="A362" s="3"/>
      <c r="B362" s="20"/>
      <c r="C362" s="21"/>
      <c r="D362" s="21"/>
      <c r="E362" s="22"/>
      <c r="F362" s="3"/>
      <c r="G362" s="3"/>
      <c r="H362" s="3"/>
      <c r="I362" s="3"/>
      <c r="J362" s="3"/>
      <c r="K362" s="3"/>
      <c r="L362" s="3"/>
      <c r="M362" s="3"/>
      <c r="N362" s="3"/>
      <c r="O362" s="3"/>
    </row>
    <row r="363" spans="1:15" x14ac:dyDescent="0.45">
      <c r="A363" s="3"/>
      <c r="B363" s="20"/>
      <c r="C363" s="21"/>
      <c r="D363" s="21"/>
      <c r="E363" s="22"/>
      <c r="F363" s="3"/>
      <c r="G363" s="3"/>
      <c r="H363" s="3"/>
      <c r="I363" s="3"/>
      <c r="J363" s="3"/>
      <c r="K363" s="3"/>
      <c r="L363" s="3"/>
      <c r="M363" s="3"/>
      <c r="N363" s="3"/>
      <c r="O363" s="3"/>
    </row>
    <row r="364" spans="1:15" x14ac:dyDescent="0.45">
      <c r="A364" s="3"/>
      <c r="B364" s="20"/>
      <c r="C364" s="21"/>
      <c r="D364" s="21"/>
      <c r="E364" s="22"/>
      <c r="F364" s="3"/>
      <c r="G364" s="3"/>
      <c r="H364" s="3"/>
      <c r="I364" s="3"/>
      <c r="J364" s="3"/>
      <c r="K364" s="3"/>
      <c r="L364" s="3"/>
      <c r="M364" s="3"/>
      <c r="N364" s="3"/>
      <c r="O364" s="3"/>
    </row>
    <row r="365" spans="1:15" x14ac:dyDescent="0.45">
      <c r="A365" s="3"/>
      <c r="B365" s="20"/>
      <c r="C365" s="21"/>
      <c r="D365" s="21"/>
      <c r="E365" s="22"/>
      <c r="F365" s="3"/>
      <c r="G365" s="3"/>
      <c r="H365" s="3"/>
      <c r="I365" s="3"/>
      <c r="J365" s="3"/>
      <c r="K365" s="3"/>
      <c r="L365" s="3"/>
      <c r="M365" s="3"/>
      <c r="N365" s="3"/>
      <c r="O365" s="3"/>
    </row>
    <row r="366" spans="1:15" x14ac:dyDescent="0.45">
      <c r="A366" s="3"/>
      <c r="B366" s="20"/>
      <c r="C366" s="21"/>
      <c r="D366" s="21"/>
      <c r="E366" s="22"/>
      <c r="F366" s="3"/>
      <c r="G366" s="3"/>
      <c r="H366" s="3"/>
      <c r="I366" s="3"/>
      <c r="J366" s="3"/>
      <c r="K366" s="3"/>
      <c r="L366" s="3"/>
      <c r="M366" s="3"/>
      <c r="N366" s="3"/>
      <c r="O366" s="3"/>
    </row>
    <row r="367" spans="1:15" x14ac:dyDescent="0.45">
      <c r="A367" s="3"/>
      <c r="B367" s="20"/>
      <c r="C367" s="21"/>
      <c r="D367" s="21"/>
      <c r="E367" s="22"/>
      <c r="F367" s="3"/>
      <c r="G367" s="3"/>
      <c r="H367" s="3"/>
      <c r="I367" s="3"/>
      <c r="J367" s="3"/>
      <c r="K367" s="3"/>
      <c r="L367" s="3"/>
      <c r="M367" s="3"/>
      <c r="N367" s="3"/>
      <c r="O367" s="3"/>
    </row>
    <row r="368" spans="1:15" x14ac:dyDescent="0.45">
      <c r="A368" s="3"/>
      <c r="B368" s="20"/>
      <c r="C368" s="21"/>
      <c r="D368" s="21"/>
      <c r="E368" s="22"/>
      <c r="F368" s="3"/>
      <c r="G368" s="3"/>
      <c r="H368" s="3"/>
      <c r="I368" s="3"/>
      <c r="J368" s="3"/>
      <c r="K368" s="3"/>
      <c r="L368" s="3"/>
      <c r="M368" s="3"/>
      <c r="N368" s="3"/>
      <c r="O368" s="3"/>
    </row>
    <row r="369" spans="1:15" x14ac:dyDescent="0.45">
      <c r="A369" s="3"/>
      <c r="B369" s="20"/>
      <c r="C369" s="21"/>
      <c r="D369" s="21"/>
      <c r="E369" s="22"/>
      <c r="F369" s="3"/>
      <c r="G369" s="3"/>
      <c r="H369" s="3"/>
      <c r="I369" s="3"/>
      <c r="J369" s="3"/>
      <c r="K369" s="3"/>
      <c r="L369" s="3"/>
      <c r="M369" s="3"/>
      <c r="N369" s="3"/>
      <c r="O369" s="3"/>
    </row>
    <row r="370" spans="1:15" x14ac:dyDescent="0.45">
      <c r="A370" s="3"/>
      <c r="B370" s="20"/>
      <c r="C370" s="21"/>
      <c r="D370" s="21"/>
      <c r="E370" s="22"/>
      <c r="F370" s="3"/>
      <c r="G370" s="3"/>
      <c r="H370" s="3"/>
      <c r="I370" s="3"/>
      <c r="J370" s="3"/>
      <c r="K370" s="3"/>
      <c r="L370" s="3"/>
      <c r="M370" s="3"/>
      <c r="N370" s="3"/>
      <c r="O370" s="3"/>
    </row>
    <row r="371" spans="1:15" x14ac:dyDescent="0.45">
      <c r="A371" s="3"/>
      <c r="B371" s="20"/>
      <c r="C371" s="21"/>
      <c r="D371" s="21"/>
      <c r="E371" s="22"/>
      <c r="F371" s="3"/>
      <c r="G371" s="3"/>
      <c r="H371" s="3"/>
      <c r="I371" s="3"/>
      <c r="J371" s="3"/>
      <c r="K371" s="3"/>
      <c r="L371" s="3"/>
      <c r="M371" s="3"/>
      <c r="N371" s="3"/>
      <c r="O371" s="3"/>
    </row>
    <row r="372" spans="1:15" x14ac:dyDescent="0.45">
      <c r="A372" s="3"/>
      <c r="B372" s="20"/>
      <c r="C372" s="21"/>
      <c r="D372" s="21"/>
      <c r="E372" s="22"/>
      <c r="F372" s="3"/>
      <c r="G372" s="3"/>
      <c r="H372" s="3"/>
      <c r="I372" s="3"/>
      <c r="J372" s="3"/>
      <c r="K372" s="3"/>
      <c r="L372" s="3"/>
      <c r="M372" s="3"/>
      <c r="N372" s="3"/>
      <c r="O372" s="3"/>
    </row>
    <row r="373" spans="1:15" x14ac:dyDescent="0.45">
      <c r="A373" s="3"/>
      <c r="B373" s="20"/>
      <c r="C373" s="21"/>
      <c r="D373" s="21"/>
      <c r="E373" s="22"/>
      <c r="F373" s="3"/>
      <c r="G373" s="3"/>
      <c r="H373" s="3"/>
      <c r="I373" s="3"/>
      <c r="J373" s="3"/>
      <c r="K373" s="3"/>
      <c r="L373" s="3"/>
      <c r="M373" s="3"/>
      <c r="N373" s="3"/>
      <c r="O373" s="3"/>
    </row>
    <row r="374" spans="1:15" x14ac:dyDescent="0.45">
      <c r="A374" s="3"/>
      <c r="B374" s="20"/>
      <c r="C374" s="21"/>
      <c r="D374" s="21"/>
      <c r="E374" s="22"/>
      <c r="F374" s="3"/>
      <c r="G374" s="3"/>
      <c r="H374" s="3"/>
      <c r="I374" s="3"/>
      <c r="J374" s="3"/>
      <c r="K374" s="3"/>
      <c r="L374" s="3"/>
      <c r="M374" s="3"/>
      <c r="N374" s="3"/>
      <c r="O374" s="3"/>
    </row>
    <row r="375" spans="1:15" x14ac:dyDescent="0.45">
      <c r="A375" s="3"/>
      <c r="B375" s="20"/>
      <c r="C375" s="21"/>
      <c r="D375" s="21"/>
      <c r="E375" s="22"/>
      <c r="F375" s="3"/>
      <c r="G375" s="3"/>
      <c r="H375" s="3"/>
      <c r="I375" s="3"/>
      <c r="J375" s="3"/>
      <c r="K375" s="3"/>
      <c r="L375" s="3"/>
      <c r="M375" s="3"/>
      <c r="N375" s="3"/>
      <c r="O375" s="3"/>
    </row>
    <row r="376" spans="1:15" x14ac:dyDescent="0.45">
      <c r="A376" s="3"/>
      <c r="B376" s="20"/>
      <c r="C376" s="21"/>
      <c r="D376" s="21"/>
      <c r="E376" s="22"/>
      <c r="F376" s="3"/>
      <c r="G376" s="3"/>
      <c r="H376" s="3"/>
      <c r="I376" s="3"/>
      <c r="J376" s="3"/>
      <c r="K376" s="3"/>
      <c r="L376" s="3"/>
      <c r="M376" s="3"/>
      <c r="N376" s="3"/>
      <c r="O376" s="3"/>
    </row>
    <row r="377" spans="1:15" x14ac:dyDescent="0.45">
      <c r="A377" s="3"/>
      <c r="B377" s="20"/>
      <c r="C377" s="21"/>
      <c r="D377" s="21"/>
      <c r="E377" s="22"/>
      <c r="F377" s="3"/>
      <c r="G377" s="3"/>
      <c r="H377" s="3"/>
      <c r="I377" s="3"/>
      <c r="J377" s="3"/>
      <c r="K377" s="3"/>
      <c r="L377" s="3"/>
      <c r="M377" s="3"/>
      <c r="N377" s="3"/>
      <c r="O377" s="3"/>
    </row>
    <row r="378" spans="1:15" x14ac:dyDescent="0.45">
      <c r="A378" s="3"/>
      <c r="B378" s="20"/>
      <c r="C378" s="21"/>
      <c r="D378" s="21"/>
      <c r="E378" s="22"/>
      <c r="F378" s="3"/>
      <c r="G378" s="3"/>
      <c r="H378" s="3"/>
      <c r="I378" s="3"/>
      <c r="J378" s="3"/>
      <c r="K378" s="3"/>
      <c r="L378" s="3"/>
      <c r="M378" s="3"/>
      <c r="N378" s="3"/>
      <c r="O378" s="3"/>
    </row>
    <row r="379" spans="1:15" x14ac:dyDescent="0.45">
      <c r="A379" s="3"/>
      <c r="B379" s="20"/>
      <c r="C379" s="21"/>
      <c r="D379" s="21"/>
      <c r="E379" s="22"/>
      <c r="F379" s="3"/>
      <c r="G379" s="3"/>
      <c r="H379" s="3"/>
      <c r="I379" s="3"/>
      <c r="J379" s="3"/>
      <c r="K379" s="3"/>
      <c r="L379" s="3"/>
      <c r="M379" s="3"/>
      <c r="N379" s="3"/>
      <c r="O379" s="3"/>
    </row>
    <row r="380" spans="1:15" x14ac:dyDescent="0.45">
      <c r="A380" s="3"/>
      <c r="B380" s="20"/>
      <c r="C380" s="21"/>
      <c r="D380" s="21"/>
      <c r="E380" s="22"/>
      <c r="F380" s="3"/>
      <c r="G380" s="3"/>
      <c r="H380" s="3"/>
      <c r="I380" s="3"/>
      <c r="J380" s="3"/>
      <c r="K380" s="3"/>
      <c r="L380" s="3"/>
      <c r="M380" s="3"/>
      <c r="N380" s="3"/>
      <c r="O380" s="3"/>
    </row>
    <row r="381" spans="1:15" x14ac:dyDescent="0.45">
      <c r="A381" s="3"/>
      <c r="B381" s="20"/>
      <c r="C381" s="21"/>
      <c r="D381" s="21"/>
      <c r="E381" s="22"/>
      <c r="F381" s="3"/>
      <c r="G381" s="3"/>
      <c r="H381" s="3"/>
      <c r="I381" s="3"/>
      <c r="J381" s="3"/>
      <c r="K381" s="3"/>
      <c r="L381" s="3"/>
      <c r="M381" s="3"/>
      <c r="N381" s="3"/>
      <c r="O381" s="3"/>
    </row>
    <row r="382" spans="1:15" x14ac:dyDescent="0.45">
      <c r="A382" s="3"/>
      <c r="B382" s="20"/>
      <c r="C382" s="21"/>
      <c r="D382" s="21"/>
      <c r="E382" s="22"/>
      <c r="F382" s="3"/>
      <c r="G382" s="3"/>
      <c r="H382" s="3"/>
      <c r="I382" s="3"/>
      <c r="J382" s="3"/>
      <c r="K382" s="3"/>
      <c r="L382" s="3"/>
      <c r="M382" s="3"/>
      <c r="N382" s="3"/>
      <c r="O382" s="3"/>
    </row>
    <row r="383" spans="1:15" x14ac:dyDescent="0.45">
      <c r="A383" s="3"/>
      <c r="B383" s="20"/>
      <c r="C383" s="21"/>
      <c r="D383" s="21"/>
      <c r="E383" s="22"/>
      <c r="F383" s="3"/>
      <c r="G383" s="3"/>
      <c r="H383" s="3"/>
      <c r="I383" s="3"/>
      <c r="J383" s="3"/>
      <c r="K383" s="3"/>
      <c r="L383" s="3"/>
      <c r="M383" s="3"/>
      <c r="N383" s="3"/>
      <c r="O383" s="3"/>
    </row>
    <row r="384" spans="1:15" x14ac:dyDescent="0.45">
      <c r="A384" s="3"/>
      <c r="B384" s="20"/>
      <c r="C384" s="21"/>
      <c r="D384" s="21"/>
      <c r="E384" s="22"/>
      <c r="F384" s="3"/>
      <c r="G384" s="3"/>
      <c r="H384" s="3"/>
      <c r="I384" s="3"/>
      <c r="J384" s="3"/>
      <c r="K384" s="3"/>
      <c r="L384" s="3"/>
      <c r="M384" s="3"/>
      <c r="N384" s="3"/>
      <c r="O384" s="3"/>
    </row>
    <row r="385" spans="1:15" x14ac:dyDescent="0.45">
      <c r="A385" s="3"/>
      <c r="B385" s="20"/>
      <c r="C385" s="21"/>
      <c r="D385" s="21"/>
      <c r="E385" s="22"/>
      <c r="F385" s="3"/>
      <c r="G385" s="3"/>
      <c r="H385" s="3"/>
      <c r="I385" s="3"/>
      <c r="J385" s="3"/>
      <c r="K385" s="3"/>
      <c r="L385" s="3"/>
      <c r="M385" s="3"/>
      <c r="N385" s="3"/>
      <c r="O385" s="3"/>
    </row>
    <row r="386" spans="1:15" x14ac:dyDescent="0.45">
      <c r="A386" s="3"/>
      <c r="B386" s="20"/>
      <c r="C386" s="21"/>
      <c r="D386" s="21"/>
      <c r="E386" s="22"/>
      <c r="F386" s="3"/>
      <c r="G386" s="3"/>
      <c r="H386" s="3"/>
      <c r="I386" s="3"/>
      <c r="J386" s="3"/>
      <c r="K386" s="3"/>
      <c r="L386" s="3"/>
      <c r="M386" s="3"/>
      <c r="N386" s="3"/>
      <c r="O386" s="3"/>
    </row>
    <row r="387" spans="1:15" x14ac:dyDescent="0.45">
      <c r="A387" s="3"/>
      <c r="B387" s="20"/>
      <c r="C387" s="21"/>
      <c r="D387" s="21"/>
      <c r="E387" s="22"/>
      <c r="F387" s="3"/>
      <c r="G387" s="3"/>
      <c r="H387" s="3"/>
      <c r="I387" s="3"/>
      <c r="J387" s="3"/>
      <c r="K387" s="3"/>
      <c r="L387" s="3"/>
      <c r="M387" s="3"/>
      <c r="N387" s="3"/>
      <c r="O387" s="3"/>
    </row>
    <row r="388" spans="1:15" x14ac:dyDescent="0.45">
      <c r="A388" s="3"/>
      <c r="B388" s="20"/>
      <c r="C388" s="21"/>
      <c r="D388" s="21"/>
      <c r="E388" s="22"/>
      <c r="F388" s="3"/>
      <c r="G388" s="3"/>
      <c r="H388" s="3"/>
      <c r="I388" s="3"/>
      <c r="J388" s="3"/>
      <c r="K388" s="3"/>
      <c r="L388" s="3"/>
      <c r="M388" s="3"/>
      <c r="N388" s="3"/>
      <c r="O388" s="3"/>
    </row>
    <row r="389" spans="1:15" x14ac:dyDescent="0.45">
      <c r="A389" s="3"/>
      <c r="B389" s="20"/>
      <c r="C389" s="21"/>
      <c r="D389" s="21"/>
      <c r="E389" s="22"/>
      <c r="F389" s="3"/>
      <c r="G389" s="3"/>
      <c r="H389" s="3"/>
      <c r="I389" s="3"/>
      <c r="J389" s="3"/>
      <c r="K389" s="3"/>
      <c r="L389" s="3"/>
      <c r="M389" s="3"/>
      <c r="N389" s="3"/>
      <c r="O389" s="3"/>
    </row>
    <row r="390" spans="1:15" x14ac:dyDescent="0.45">
      <c r="A390" s="3"/>
      <c r="B390" s="20"/>
      <c r="C390" s="21"/>
      <c r="D390" s="21"/>
      <c r="E390" s="22"/>
      <c r="F390" s="3"/>
      <c r="G390" s="3"/>
      <c r="H390" s="3"/>
      <c r="I390" s="3"/>
      <c r="J390" s="3"/>
      <c r="K390" s="3"/>
      <c r="L390" s="3"/>
      <c r="M390" s="3"/>
      <c r="N390" s="3"/>
      <c r="O390" s="3"/>
    </row>
    <row r="391" spans="1:15" x14ac:dyDescent="0.45">
      <c r="A391" s="3"/>
      <c r="B391" s="20"/>
      <c r="C391" s="21"/>
      <c r="D391" s="21"/>
      <c r="E391" s="22"/>
      <c r="F391" s="3"/>
      <c r="G391" s="3"/>
      <c r="H391" s="3"/>
      <c r="I391" s="3"/>
      <c r="J391" s="3"/>
      <c r="K391" s="3"/>
      <c r="L391" s="3"/>
      <c r="M391" s="3"/>
      <c r="N391" s="3"/>
      <c r="O391" s="3"/>
    </row>
    <row r="392" spans="1:15" x14ac:dyDescent="0.45">
      <c r="A392" s="3"/>
      <c r="B392" s="20"/>
      <c r="C392" s="21"/>
      <c r="D392" s="21"/>
      <c r="E392" s="22"/>
      <c r="F392" s="3"/>
      <c r="G392" s="3"/>
      <c r="H392" s="3"/>
      <c r="I392" s="3"/>
      <c r="J392" s="3"/>
      <c r="K392" s="3"/>
      <c r="L392" s="3"/>
      <c r="M392" s="3"/>
      <c r="N392" s="3"/>
      <c r="O392" s="3"/>
    </row>
    <row r="393" spans="1:15" x14ac:dyDescent="0.45">
      <c r="A393" s="3"/>
      <c r="B393" s="20"/>
      <c r="C393" s="21"/>
      <c r="D393" s="21"/>
      <c r="E393" s="22"/>
      <c r="F393" s="3"/>
      <c r="G393" s="3"/>
      <c r="H393" s="3"/>
      <c r="I393" s="3"/>
      <c r="J393" s="3"/>
      <c r="K393" s="3"/>
      <c r="L393" s="3"/>
      <c r="M393" s="3"/>
      <c r="N393" s="3"/>
      <c r="O393" s="3"/>
    </row>
    <row r="394" spans="1:15" x14ac:dyDescent="0.45">
      <c r="A394" s="3"/>
      <c r="B394" s="20"/>
      <c r="C394" s="21"/>
      <c r="D394" s="21"/>
      <c r="E394" s="22"/>
      <c r="F394" s="3"/>
      <c r="G394" s="3"/>
      <c r="H394" s="3"/>
      <c r="I394" s="3"/>
      <c r="J394" s="3"/>
      <c r="K394" s="3"/>
      <c r="L394" s="3"/>
      <c r="M394" s="3"/>
      <c r="N394" s="3"/>
      <c r="O394" s="3"/>
    </row>
    <row r="395" spans="1:15" x14ac:dyDescent="0.45">
      <c r="A395" s="3"/>
      <c r="B395" s="20"/>
      <c r="C395" s="21"/>
      <c r="D395" s="21"/>
      <c r="E395" s="22"/>
      <c r="F395" s="3"/>
      <c r="G395" s="3"/>
      <c r="H395" s="3"/>
      <c r="I395" s="3"/>
      <c r="J395" s="3"/>
      <c r="K395" s="3"/>
      <c r="L395" s="3"/>
      <c r="M395" s="3"/>
      <c r="N395" s="3"/>
      <c r="O395" s="3"/>
    </row>
    <row r="396" spans="1:15" x14ac:dyDescent="0.45">
      <c r="A396" s="3"/>
      <c r="B396" s="20"/>
      <c r="C396" s="21"/>
      <c r="D396" s="21"/>
      <c r="E396" s="22"/>
      <c r="F396" s="3"/>
      <c r="G396" s="3"/>
      <c r="H396" s="3"/>
      <c r="I396" s="3"/>
      <c r="J396" s="3"/>
      <c r="K396" s="3"/>
      <c r="L396" s="3"/>
      <c r="M396" s="3"/>
      <c r="N396" s="3"/>
      <c r="O396" s="3"/>
    </row>
    <row r="397" spans="1:15" x14ac:dyDescent="0.45">
      <c r="A397" s="3"/>
      <c r="B397" s="20"/>
      <c r="C397" s="21"/>
      <c r="D397" s="21"/>
      <c r="E397" s="22"/>
      <c r="F397" s="3"/>
      <c r="G397" s="3"/>
      <c r="H397" s="3"/>
      <c r="I397" s="3"/>
      <c r="J397" s="3"/>
      <c r="K397" s="3"/>
      <c r="L397" s="3"/>
      <c r="M397" s="3"/>
      <c r="N397" s="3"/>
      <c r="O397" s="3"/>
    </row>
    <row r="398" spans="1:15" x14ac:dyDescent="0.45">
      <c r="A398" s="3"/>
      <c r="B398" s="20"/>
      <c r="C398" s="21"/>
      <c r="D398" s="21"/>
      <c r="E398" s="22"/>
      <c r="F398" s="3"/>
      <c r="G398" s="3"/>
      <c r="H398" s="3"/>
      <c r="I398" s="3"/>
      <c r="J398" s="3"/>
      <c r="K398" s="3"/>
      <c r="L398" s="3"/>
      <c r="M398" s="3"/>
      <c r="N398" s="3"/>
      <c r="O398" s="3"/>
    </row>
    <row r="399" spans="1:15" x14ac:dyDescent="0.45">
      <c r="A399" s="3"/>
      <c r="B399" s="20"/>
      <c r="C399" s="21"/>
      <c r="D399" s="21"/>
      <c r="E399" s="22"/>
      <c r="F399" s="3"/>
      <c r="G399" s="3"/>
      <c r="H399" s="3"/>
      <c r="I399" s="3"/>
      <c r="J399" s="3"/>
      <c r="K399" s="3"/>
      <c r="L399" s="3"/>
      <c r="M399" s="3"/>
      <c r="N399" s="3"/>
      <c r="O399" s="3"/>
    </row>
    <row r="400" spans="1:15" x14ac:dyDescent="0.45">
      <c r="A400" s="3"/>
      <c r="B400" s="20"/>
      <c r="C400" s="21"/>
      <c r="D400" s="21"/>
      <c r="E400" s="22"/>
      <c r="F400" s="3"/>
      <c r="G400" s="3"/>
      <c r="H400" s="3"/>
      <c r="I400" s="3"/>
      <c r="J400" s="3"/>
      <c r="K400" s="3"/>
      <c r="L400" s="3"/>
      <c r="M400" s="3"/>
      <c r="N400" s="3"/>
      <c r="O400" s="3"/>
    </row>
    <row r="401" spans="1:15" x14ac:dyDescent="0.45">
      <c r="A401" s="3"/>
      <c r="B401" s="20"/>
      <c r="C401" s="21"/>
      <c r="D401" s="21"/>
      <c r="E401" s="22"/>
      <c r="F401" s="3"/>
      <c r="G401" s="3"/>
      <c r="H401" s="3"/>
      <c r="I401" s="3"/>
      <c r="J401" s="3"/>
      <c r="K401" s="3"/>
      <c r="L401" s="3"/>
      <c r="M401" s="3"/>
      <c r="N401" s="3"/>
      <c r="O401" s="3"/>
    </row>
    <row r="402" spans="1:15" x14ac:dyDescent="0.45">
      <c r="A402" s="3"/>
      <c r="B402" s="20"/>
      <c r="C402" s="21"/>
      <c r="D402" s="21"/>
      <c r="E402" s="22"/>
      <c r="F402" s="3"/>
      <c r="G402" s="3"/>
      <c r="H402" s="3"/>
      <c r="I402" s="3"/>
      <c r="J402" s="3"/>
      <c r="K402" s="3"/>
      <c r="L402" s="3"/>
      <c r="M402" s="3"/>
      <c r="N402" s="3"/>
      <c r="O402" s="3"/>
    </row>
    <row r="403" spans="1:15" x14ac:dyDescent="0.45">
      <c r="A403" s="3"/>
      <c r="B403" s="20"/>
      <c r="C403" s="21"/>
      <c r="D403" s="21"/>
      <c r="E403" s="22"/>
      <c r="F403" s="3"/>
      <c r="G403" s="3"/>
      <c r="H403" s="3"/>
      <c r="I403" s="3"/>
      <c r="J403" s="3"/>
      <c r="K403" s="3"/>
      <c r="L403" s="3"/>
      <c r="M403" s="3"/>
      <c r="N403" s="3"/>
      <c r="O403" s="3"/>
    </row>
    <row r="404" spans="1:15" x14ac:dyDescent="0.45">
      <c r="A404" s="3"/>
      <c r="B404" s="20"/>
      <c r="C404" s="21"/>
      <c r="D404" s="21"/>
      <c r="E404" s="22"/>
      <c r="F404" s="3"/>
      <c r="G404" s="3"/>
      <c r="H404" s="3"/>
      <c r="I404" s="3"/>
      <c r="J404" s="3"/>
      <c r="K404" s="3"/>
      <c r="L404" s="3"/>
      <c r="M404" s="3"/>
      <c r="N404" s="3"/>
      <c r="O404" s="3"/>
    </row>
    <row r="405" spans="1:15" x14ac:dyDescent="0.45">
      <c r="A405" s="3"/>
      <c r="B405" s="20"/>
      <c r="C405" s="21"/>
      <c r="D405" s="21"/>
      <c r="E405" s="22"/>
      <c r="F405" s="3"/>
      <c r="G405" s="3"/>
      <c r="H405" s="3"/>
      <c r="I405" s="3"/>
      <c r="J405" s="3"/>
      <c r="K405" s="3"/>
      <c r="L405" s="3"/>
      <c r="M405" s="3"/>
      <c r="N405" s="3"/>
      <c r="O405" s="3"/>
    </row>
    <row r="406" spans="1:15" x14ac:dyDescent="0.45">
      <c r="A406" s="3"/>
      <c r="B406" s="20"/>
      <c r="C406" s="21"/>
      <c r="D406" s="21"/>
      <c r="E406" s="22"/>
      <c r="F406" s="3"/>
      <c r="G406" s="3"/>
      <c r="H406" s="3"/>
      <c r="I406" s="3"/>
      <c r="J406" s="3"/>
      <c r="K406" s="3"/>
      <c r="L406" s="3"/>
      <c r="M406" s="3"/>
      <c r="N406" s="3"/>
      <c r="O406" s="3"/>
    </row>
    <row r="407" spans="1:15" x14ac:dyDescent="0.45">
      <c r="A407" s="3"/>
      <c r="B407" s="20"/>
      <c r="C407" s="21"/>
      <c r="D407" s="21"/>
      <c r="E407" s="22"/>
      <c r="F407" s="3"/>
      <c r="G407" s="3"/>
      <c r="H407" s="3"/>
      <c r="I407" s="3"/>
      <c r="J407" s="3"/>
      <c r="K407" s="3"/>
      <c r="L407" s="3"/>
      <c r="M407" s="3"/>
      <c r="N407" s="3"/>
      <c r="O407" s="3"/>
    </row>
    <row r="408" spans="1:15" x14ac:dyDescent="0.45">
      <c r="A408" s="3"/>
      <c r="B408" s="20"/>
      <c r="C408" s="21"/>
      <c r="D408" s="21"/>
      <c r="E408" s="22"/>
      <c r="F408" s="3"/>
      <c r="G408" s="3"/>
      <c r="H408" s="3"/>
      <c r="I408" s="3"/>
      <c r="J408" s="3"/>
      <c r="K408" s="3"/>
      <c r="L408" s="3"/>
      <c r="M408" s="3"/>
      <c r="N408" s="3"/>
      <c r="O408" s="3"/>
    </row>
    <row r="409" spans="1:15" x14ac:dyDescent="0.45">
      <c r="A409" s="3"/>
      <c r="B409" s="20"/>
      <c r="C409" s="21"/>
      <c r="D409" s="21"/>
      <c r="E409" s="22"/>
      <c r="F409" s="3"/>
      <c r="G409" s="3"/>
      <c r="H409" s="3"/>
      <c r="I409" s="3"/>
      <c r="J409" s="3"/>
      <c r="K409" s="3"/>
      <c r="L409" s="3"/>
      <c r="M409" s="3"/>
      <c r="N409" s="3"/>
      <c r="O409" s="3"/>
    </row>
    <row r="410" spans="1:15" x14ac:dyDescent="0.45">
      <c r="A410" s="3"/>
      <c r="B410" s="20"/>
      <c r="C410" s="21"/>
      <c r="D410" s="21"/>
      <c r="E410" s="22"/>
      <c r="F410" s="3"/>
      <c r="G410" s="3"/>
      <c r="H410" s="3"/>
      <c r="I410" s="3"/>
      <c r="J410" s="3"/>
      <c r="K410" s="3"/>
      <c r="L410" s="3"/>
      <c r="M410" s="3"/>
      <c r="N410" s="3"/>
      <c r="O410" s="3"/>
    </row>
    <row r="411" spans="1:15" x14ac:dyDescent="0.45">
      <c r="A411" s="3"/>
      <c r="B411" s="20"/>
      <c r="C411" s="21"/>
      <c r="D411" s="21"/>
      <c r="E411" s="22"/>
      <c r="F411" s="3"/>
      <c r="G411" s="3"/>
      <c r="H411" s="3"/>
      <c r="I411" s="3"/>
      <c r="J411" s="3"/>
      <c r="K411" s="3"/>
      <c r="L411" s="3"/>
      <c r="M411" s="3"/>
      <c r="N411" s="3"/>
      <c r="O411" s="3"/>
    </row>
    <row r="412" spans="1:15" x14ac:dyDescent="0.45">
      <c r="A412" s="3"/>
      <c r="B412" s="20"/>
      <c r="C412" s="21"/>
      <c r="D412" s="21"/>
      <c r="E412" s="22"/>
      <c r="F412" s="3"/>
      <c r="G412" s="3"/>
      <c r="H412" s="3"/>
      <c r="I412" s="3"/>
      <c r="J412" s="3"/>
      <c r="K412" s="3"/>
      <c r="L412" s="3"/>
      <c r="M412" s="3"/>
      <c r="N412" s="3"/>
      <c r="O412" s="3"/>
    </row>
    <row r="413" spans="1:15" x14ac:dyDescent="0.45">
      <c r="A413" s="3"/>
      <c r="B413" s="20"/>
      <c r="C413" s="21"/>
      <c r="D413" s="21"/>
      <c r="E413" s="22"/>
      <c r="F413" s="3"/>
      <c r="G413" s="3"/>
      <c r="H413" s="3"/>
      <c r="I413" s="3"/>
      <c r="J413" s="3"/>
      <c r="K413" s="3"/>
      <c r="L413" s="3"/>
      <c r="M413" s="3"/>
      <c r="N413" s="3"/>
      <c r="O413" s="3"/>
    </row>
    <row r="414" spans="1:15" x14ac:dyDescent="0.45">
      <c r="A414" s="3"/>
      <c r="B414" s="20"/>
      <c r="C414" s="21"/>
      <c r="D414" s="21"/>
      <c r="E414" s="22"/>
      <c r="F414" s="3"/>
      <c r="G414" s="3"/>
      <c r="H414" s="3"/>
      <c r="I414" s="3"/>
      <c r="J414" s="3"/>
      <c r="K414" s="3"/>
      <c r="L414" s="3"/>
      <c r="M414" s="3"/>
      <c r="N414" s="3"/>
      <c r="O414" s="3"/>
    </row>
    <row r="415" spans="1:15" x14ac:dyDescent="0.45">
      <c r="A415" s="3"/>
      <c r="B415" s="20"/>
      <c r="C415" s="21"/>
      <c r="D415" s="21"/>
      <c r="E415" s="22"/>
      <c r="F415" s="3"/>
      <c r="G415" s="3"/>
      <c r="H415" s="3"/>
      <c r="I415" s="3"/>
      <c r="J415" s="3"/>
      <c r="K415" s="3"/>
      <c r="L415" s="3"/>
      <c r="M415" s="3"/>
      <c r="N415" s="3"/>
      <c r="O415" s="3"/>
    </row>
    <row r="416" spans="1:15" x14ac:dyDescent="0.45">
      <c r="A416" s="3"/>
      <c r="B416" s="20"/>
      <c r="C416" s="21"/>
      <c r="D416" s="21"/>
      <c r="E416" s="22"/>
      <c r="F416" s="3"/>
      <c r="G416" s="3"/>
      <c r="H416" s="3"/>
      <c r="I416" s="3"/>
      <c r="J416" s="3"/>
      <c r="K416" s="3"/>
      <c r="L416" s="3"/>
      <c r="M416" s="3"/>
      <c r="N416" s="3"/>
      <c r="O416" s="3"/>
    </row>
    <row r="417" spans="1:15" x14ac:dyDescent="0.45">
      <c r="A417" s="3"/>
      <c r="B417" s="20"/>
      <c r="C417" s="21"/>
      <c r="D417" s="21"/>
      <c r="E417" s="22"/>
      <c r="F417" s="3"/>
      <c r="G417" s="3"/>
      <c r="H417" s="3"/>
      <c r="I417" s="3"/>
      <c r="J417" s="3"/>
      <c r="K417" s="3"/>
      <c r="L417" s="3"/>
      <c r="M417" s="3"/>
      <c r="N417" s="3"/>
      <c r="O417" s="3"/>
    </row>
    <row r="418" spans="1:15" x14ac:dyDescent="0.45">
      <c r="A418" s="3"/>
      <c r="B418" s="20"/>
      <c r="C418" s="21"/>
      <c r="D418" s="21"/>
      <c r="E418" s="22"/>
      <c r="F418" s="3"/>
      <c r="G418" s="3"/>
      <c r="H418" s="3"/>
      <c r="I418" s="3"/>
      <c r="J418" s="3"/>
      <c r="K418" s="3"/>
      <c r="L418" s="3"/>
      <c r="M418" s="3"/>
      <c r="N418" s="3"/>
      <c r="O418" s="3"/>
    </row>
    <row r="419" spans="1:15" x14ac:dyDescent="0.45">
      <c r="A419" s="3"/>
      <c r="B419" s="20"/>
      <c r="C419" s="21"/>
      <c r="D419" s="21"/>
      <c r="E419" s="22"/>
      <c r="F419" s="3"/>
      <c r="G419" s="3"/>
      <c r="H419" s="3"/>
      <c r="I419" s="3"/>
      <c r="J419" s="3"/>
      <c r="K419" s="3"/>
      <c r="L419" s="3"/>
      <c r="M419" s="3"/>
      <c r="N419" s="3"/>
      <c r="O419" s="3"/>
    </row>
    <row r="420" spans="1:15" x14ac:dyDescent="0.45">
      <c r="A420" s="3"/>
      <c r="B420" s="20"/>
      <c r="C420" s="21"/>
      <c r="D420" s="21"/>
      <c r="E420" s="22"/>
      <c r="F420" s="3"/>
      <c r="G420" s="3"/>
      <c r="H420" s="3"/>
      <c r="I420" s="3"/>
      <c r="J420" s="3"/>
      <c r="K420" s="3"/>
      <c r="L420" s="3"/>
      <c r="M420" s="3"/>
      <c r="N420" s="3"/>
      <c r="O420" s="3"/>
    </row>
    <row r="421" spans="1:15" x14ac:dyDescent="0.45">
      <c r="A421" s="3"/>
      <c r="B421" s="20"/>
      <c r="C421" s="21"/>
      <c r="D421" s="21"/>
      <c r="E421" s="22"/>
      <c r="F421" s="3"/>
      <c r="G421" s="3"/>
      <c r="H421" s="3"/>
      <c r="I421" s="3"/>
      <c r="J421" s="3"/>
      <c r="K421" s="3"/>
      <c r="L421" s="3"/>
      <c r="M421" s="3"/>
      <c r="N421" s="3"/>
      <c r="O421" s="3"/>
    </row>
    <row r="422" spans="1:15" x14ac:dyDescent="0.45">
      <c r="A422" s="3"/>
      <c r="B422" s="20"/>
      <c r="C422" s="21"/>
      <c r="D422" s="21"/>
      <c r="E422" s="22"/>
      <c r="F422" s="3"/>
      <c r="G422" s="3"/>
      <c r="H422" s="3"/>
      <c r="I422" s="3"/>
      <c r="J422" s="3"/>
      <c r="K422" s="3"/>
      <c r="L422" s="3"/>
      <c r="M422" s="3"/>
      <c r="N422" s="3"/>
      <c r="O422" s="3"/>
    </row>
    <row r="423" spans="1:15" x14ac:dyDescent="0.45">
      <c r="A423" s="3"/>
      <c r="B423" s="20"/>
      <c r="C423" s="21"/>
      <c r="D423" s="21"/>
      <c r="E423" s="22"/>
      <c r="F423" s="3"/>
      <c r="G423" s="3"/>
      <c r="H423" s="3"/>
      <c r="I423" s="3"/>
      <c r="J423" s="3"/>
      <c r="K423" s="3"/>
      <c r="L423" s="3"/>
      <c r="M423" s="3"/>
      <c r="N423" s="3"/>
      <c r="O423" s="3"/>
    </row>
    <row r="424" spans="1:15" x14ac:dyDescent="0.45">
      <c r="A424" s="3"/>
      <c r="B424" s="20"/>
      <c r="C424" s="21"/>
      <c r="D424" s="21"/>
      <c r="E424" s="22"/>
      <c r="F424" s="3"/>
      <c r="G424" s="3"/>
      <c r="H424" s="3"/>
      <c r="I424" s="3"/>
      <c r="J424" s="3"/>
      <c r="K424" s="3"/>
      <c r="L424" s="3"/>
      <c r="M424" s="3"/>
      <c r="N424" s="3"/>
      <c r="O424" s="3"/>
    </row>
    <row r="425" spans="1:15" x14ac:dyDescent="0.45">
      <c r="A425" s="3"/>
      <c r="B425" s="20"/>
      <c r="C425" s="21"/>
      <c r="D425" s="21"/>
      <c r="E425" s="22"/>
      <c r="F425" s="3"/>
      <c r="G425" s="3"/>
      <c r="H425" s="3"/>
      <c r="I425" s="3"/>
      <c r="J425" s="3"/>
      <c r="K425" s="3"/>
      <c r="L425" s="3"/>
      <c r="M425" s="3"/>
      <c r="N425" s="3"/>
      <c r="O425" s="3"/>
    </row>
    <row r="426" spans="1:15" x14ac:dyDescent="0.45">
      <c r="A426" s="3"/>
      <c r="B426" s="20"/>
      <c r="C426" s="21"/>
      <c r="D426" s="21"/>
      <c r="E426" s="22"/>
      <c r="F426" s="3"/>
      <c r="G426" s="3"/>
      <c r="H426" s="3"/>
      <c r="I426" s="3"/>
      <c r="J426" s="3"/>
      <c r="K426" s="3"/>
      <c r="L426" s="3"/>
      <c r="M426" s="3"/>
      <c r="N426" s="3"/>
      <c r="O426" s="3"/>
    </row>
    <row r="427" spans="1:15" x14ac:dyDescent="0.45">
      <c r="A427" s="3"/>
      <c r="B427" s="20"/>
      <c r="C427" s="21"/>
      <c r="D427" s="21"/>
      <c r="E427" s="22"/>
      <c r="F427" s="3"/>
      <c r="G427" s="3"/>
      <c r="H427" s="3"/>
      <c r="I427" s="3"/>
      <c r="J427" s="3"/>
      <c r="K427" s="3"/>
      <c r="L427" s="3"/>
      <c r="M427" s="3"/>
      <c r="N427" s="3"/>
      <c r="O427" s="3"/>
    </row>
    <row r="428" spans="1:15" x14ac:dyDescent="0.45">
      <c r="A428" s="3"/>
      <c r="B428" s="20"/>
      <c r="C428" s="21"/>
      <c r="D428" s="21"/>
      <c r="E428" s="22"/>
      <c r="F428" s="3"/>
      <c r="G428" s="3"/>
      <c r="H428" s="3"/>
      <c r="I428" s="3"/>
      <c r="J428" s="3"/>
      <c r="K428" s="3"/>
      <c r="L428" s="3"/>
      <c r="M428" s="3"/>
      <c r="N428" s="3"/>
      <c r="O428" s="3"/>
    </row>
    <row r="429" spans="1:15" x14ac:dyDescent="0.45">
      <c r="A429" s="3"/>
      <c r="B429" s="20"/>
      <c r="C429" s="21"/>
      <c r="D429" s="21"/>
      <c r="E429" s="22"/>
      <c r="F429" s="3"/>
      <c r="G429" s="3"/>
      <c r="H429" s="3"/>
      <c r="I429" s="3"/>
      <c r="J429" s="3"/>
      <c r="K429" s="3"/>
      <c r="L429" s="3"/>
      <c r="M429" s="3"/>
      <c r="N429" s="3"/>
      <c r="O429" s="3"/>
    </row>
    <row r="430" spans="1:15" x14ac:dyDescent="0.45">
      <c r="A430" s="3"/>
      <c r="B430" s="20"/>
      <c r="C430" s="21"/>
      <c r="D430" s="21"/>
      <c r="E430" s="22"/>
      <c r="F430" s="3"/>
      <c r="G430" s="3"/>
      <c r="H430" s="3"/>
      <c r="I430" s="3"/>
      <c r="J430" s="3"/>
      <c r="K430" s="3"/>
      <c r="L430" s="3"/>
      <c r="M430" s="3"/>
      <c r="N430" s="3"/>
      <c r="O430" s="3"/>
    </row>
    <row r="431" spans="1:15" x14ac:dyDescent="0.45">
      <c r="A431" s="3"/>
      <c r="B431" s="20"/>
      <c r="C431" s="21"/>
      <c r="D431" s="21"/>
      <c r="E431" s="22"/>
      <c r="F431" s="3"/>
      <c r="G431" s="3"/>
      <c r="H431" s="3"/>
      <c r="I431" s="3"/>
      <c r="J431" s="3"/>
      <c r="K431" s="3"/>
      <c r="L431" s="3"/>
      <c r="M431" s="3"/>
      <c r="N431" s="3"/>
      <c r="O431" s="3"/>
    </row>
    <row r="432" spans="1:15" x14ac:dyDescent="0.45">
      <c r="A432" s="3"/>
      <c r="B432" s="20"/>
      <c r="C432" s="21"/>
      <c r="D432" s="21"/>
      <c r="E432" s="22"/>
      <c r="F432" s="3"/>
      <c r="G432" s="3"/>
      <c r="H432" s="3"/>
      <c r="I432" s="3"/>
      <c r="J432" s="3"/>
      <c r="K432" s="3"/>
      <c r="L432" s="3"/>
      <c r="M432" s="3"/>
      <c r="N432" s="3"/>
      <c r="O432" s="3"/>
    </row>
    <row r="433" spans="1:15" x14ac:dyDescent="0.45">
      <c r="A433" s="3"/>
      <c r="B433" s="20"/>
      <c r="C433" s="21"/>
      <c r="D433" s="21"/>
      <c r="E433" s="22"/>
      <c r="F433" s="3"/>
      <c r="G433" s="3"/>
      <c r="H433" s="3"/>
      <c r="I433" s="3"/>
      <c r="J433" s="3"/>
      <c r="K433" s="3"/>
      <c r="L433" s="3"/>
      <c r="M433" s="3"/>
      <c r="N433" s="3"/>
      <c r="O433" s="3"/>
    </row>
    <row r="434" spans="1:15" x14ac:dyDescent="0.45">
      <c r="A434" s="3"/>
      <c r="B434" s="20"/>
      <c r="C434" s="21"/>
      <c r="D434" s="21"/>
      <c r="E434" s="22"/>
      <c r="F434" s="3"/>
      <c r="G434" s="3"/>
      <c r="H434" s="3"/>
      <c r="I434" s="3"/>
      <c r="J434" s="3"/>
      <c r="K434" s="3"/>
      <c r="L434" s="3"/>
      <c r="M434" s="3"/>
      <c r="N434" s="3"/>
      <c r="O434" s="3"/>
    </row>
    <row r="435" spans="1:15" x14ac:dyDescent="0.45">
      <c r="A435" s="3"/>
      <c r="B435" s="20"/>
      <c r="C435" s="21"/>
      <c r="D435" s="21"/>
      <c r="E435" s="22"/>
      <c r="F435" s="3"/>
      <c r="G435" s="3"/>
      <c r="H435" s="3"/>
      <c r="I435" s="3"/>
      <c r="J435" s="3"/>
      <c r="K435" s="3"/>
      <c r="L435" s="3"/>
      <c r="M435" s="3"/>
      <c r="N435" s="3"/>
      <c r="O435" s="3"/>
    </row>
    <row r="436" spans="1:15" x14ac:dyDescent="0.45">
      <c r="A436" s="3"/>
      <c r="B436" s="20"/>
      <c r="C436" s="21"/>
      <c r="D436" s="21"/>
      <c r="E436" s="22"/>
      <c r="F436" s="3"/>
      <c r="G436" s="3"/>
      <c r="H436" s="3"/>
      <c r="I436" s="3"/>
      <c r="J436" s="3"/>
      <c r="K436" s="3"/>
      <c r="L436" s="3"/>
      <c r="M436" s="3"/>
      <c r="N436" s="3"/>
      <c r="O436" s="3"/>
    </row>
    <row r="437" spans="1:15" x14ac:dyDescent="0.45">
      <c r="A437" s="3"/>
      <c r="B437" s="20"/>
      <c r="C437" s="21"/>
      <c r="D437" s="21"/>
      <c r="E437" s="22"/>
      <c r="F437" s="3"/>
      <c r="G437" s="3"/>
      <c r="H437" s="3"/>
      <c r="I437" s="3"/>
      <c r="J437" s="3"/>
      <c r="K437" s="3"/>
      <c r="L437" s="3"/>
      <c r="M437" s="3"/>
      <c r="N437" s="3"/>
      <c r="O437" s="3"/>
    </row>
    <row r="438" spans="1:15" x14ac:dyDescent="0.45">
      <c r="A438" s="3"/>
      <c r="B438" s="20"/>
      <c r="C438" s="21"/>
      <c r="D438" s="21"/>
      <c r="E438" s="22"/>
      <c r="F438" s="3"/>
      <c r="G438" s="3"/>
      <c r="H438" s="3"/>
      <c r="I438" s="3"/>
      <c r="J438" s="3"/>
      <c r="K438" s="3"/>
      <c r="L438" s="3"/>
      <c r="M438" s="3"/>
      <c r="N438" s="3"/>
      <c r="O438" s="3"/>
    </row>
    <row r="439" spans="1:15" x14ac:dyDescent="0.45">
      <c r="A439" s="3"/>
      <c r="B439" s="20"/>
      <c r="C439" s="21"/>
      <c r="D439" s="21"/>
      <c r="E439" s="22"/>
      <c r="F439" s="3"/>
      <c r="G439" s="3"/>
      <c r="H439" s="3"/>
      <c r="I439" s="3"/>
      <c r="J439" s="3"/>
      <c r="K439" s="3"/>
      <c r="L439" s="3"/>
      <c r="M439" s="3"/>
      <c r="N439" s="3"/>
      <c r="O439" s="3"/>
    </row>
    <row r="440" spans="1:15" x14ac:dyDescent="0.45">
      <c r="A440" s="3"/>
      <c r="B440" s="20"/>
      <c r="C440" s="21"/>
      <c r="D440" s="21"/>
      <c r="E440" s="22"/>
      <c r="F440" s="3"/>
      <c r="G440" s="3"/>
      <c r="H440" s="3"/>
      <c r="I440" s="3"/>
      <c r="J440" s="3"/>
      <c r="K440" s="3"/>
      <c r="L440" s="3"/>
      <c r="M440" s="3"/>
      <c r="N440" s="3"/>
      <c r="O440" s="3"/>
    </row>
    <row r="441" spans="1:15" x14ac:dyDescent="0.45">
      <c r="A441" s="3"/>
      <c r="B441" s="20"/>
      <c r="C441" s="21"/>
      <c r="D441" s="21"/>
      <c r="E441" s="22"/>
      <c r="F441" s="3"/>
      <c r="G441" s="3"/>
      <c r="H441" s="3"/>
      <c r="I441" s="3"/>
      <c r="J441" s="3"/>
      <c r="K441" s="3"/>
      <c r="L441" s="3"/>
      <c r="M441" s="3"/>
      <c r="N441" s="3"/>
      <c r="O441" s="3"/>
    </row>
    <row r="442" spans="1:15" x14ac:dyDescent="0.45">
      <c r="A442" s="3"/>
      <c r="B442" s="20"/>
      <c r="C442" s="21"/>
      <c r="D442" s="21"/>
      <c r="E442" s="22"/>
      <c r="F442" s="3"/>
      <c r="G442" s="3"/>
      <c r="H442" s="3"/>
      <c r="I442" s="3"/>
      <c r="J442" s="3"/>
      <c r="K442" s="3"/>
      <c r="L442" s="3"/>
      <c r="M442" s="3"/>
      <c r="N442" s="3"/>
      <c r="O442" s="3"/>
    </row>
    <row r="443" spans="1:15" x14ac:dyDescent="0.45">
      <c r="A443" s="3"/>
      <c r="B443" s="20"/>
      <c r="C443" s="21"/>
      <c r="D443" s="21"/>
      <c r="E443" s="22"/>
      <c r="F443" s="3"/>
      <c r="G443" s="3"/>
      <c r="H443" s="3"/>
      <c r="I443" s="3"/>
      <c r="J443" s="3"/>
      <c r="K443" s="3"/>
      <c r="L443" s="3"/>
      <c r="M443" s="3"/>
      <c r="N443" s="3"/>
      <c r="O443" s="3"/>
    </row>
    <row r="444" spans="1:15" x14ac:dyDescent="0.45">
      <c r="A444" s="3"/>
      <c r="B444" s="20"/>
      <c r="C444" s="21"/>
      <c r="D444" s="21"/>
      <c r="E444" s="22"/>
      <c r="F444" s="3"/>
      <c r="G444" s="3"/>
      <c r="H444" s="3"/>
      <c r="I444" s="3"/>
      <c r="J444" s="3"/>
      <c r="K444" s="3"/>
      <c r="L444" s="3"/>
      <c r="M444" s="3"/>
      <c r="N444" s="3"/>
      <c r="O444" s="3"/>
    </row>
    <row r="445" spans="1:15" x14ac:dyDescent="0.45">
      <c r="A445" s="3"/>
      <c r="B445" s="20"/>
      <c r="C445" s="21"/>
      <c r="D445" s="21"/>
      <c r="E445" s="22"/>
      <c r="F445" s="3"/>
      <c r="G445" s="3"/>
      <c r="H445" s="3"/>
      <c r="I445" s="3"/>
      <c r="J445" s="3"/>
      <c r="K445" s="3"/>
      <c r="L445" s="3"/>
      <c r="M445" s="3"/>
      <c r="N445" s="3"/>
      <c r="O445" s="3"/>
    </row>
    <row r="446" spans="1:15" x14ac:dyDescent="0.45">
      <c r="A446" s="3"/>
      <c r="B446" s="20"/>
      <c r="C446" s="21"/>
      <c r="D446" s="21"/>
      <c r="E446" s="22"/>
      <c r="F446" s="3"/>
      <c r="G446" s="3"/>
      <c r="H446" s="3"/>
      <c r="I446" s="3"/>
      <c r="J446" s="3"/>
      <c r="K446" s="3"/>
      <c r="L446" s="3"/>
      <c r="M446" s="3"/>
      <c r="N446" s="3"/>
      <c r="O446" s="3"/>
    </row>
    <row r="447" spans="1:15" x14ac:dyDescent="0.45">
      <c r="A447" s="3"/>
      <c r="B447" s="20"/>
      <c r="C447" s="21"/>
      <c r="D447" s="21"/>
      <c r="E447" s="22"/>
      <c r="F447" s="3"/>
      <c r="G447" s="3"/>
      <c r="H447" s="3"/>
      <c r="I447" s="3"/>
      <c r="J447" s="3"/>
      <c r="K447" s="3"/>
      <c r="L447" s="3"/>
      <c r="M447" s="3"/>
      <c r="N447" s="3"/>
      <c r="O447" s="3"/>
    </row>
    <row r="448" spans="1:15" x14ac:dyDescent="0.45">
      <c r="A448" s="3"/>
      <c r="B448" s="20"/>
      <c r="C448" s="21"/>
      <c r="D448" s="21"/>
      <c r="E448" s="22"/>
      <c r="F448" s="3"/>
      <c r="G448" s="3"/>
      <c r="H448" s="3"/>
      <c r="I448" s="3"/>
      <c r="J448" s="3"/>
      <c r="K448" s="3"/>
      <c r="L448" s="3"/>
      <c r="M448" s="3"/>
      <c r="N448" s="3"/>
      <c r="O448" s="3"/>
    </row>
    <row r="449" spans="1:15" x14ac:dyDescent="0.45">
      <c r="A449" s="3"/>
      <c r="B449" s="20"/>
      <c r="C449" s="21"/>
      <c r="D449" s="21"/>
      <c r="E449" s="22"/>
      <c r="F449" s="3"/>
      <c r="G449" s="3"/>
      <c r="H449" s="3"/>
      <c r="I449" s="3"/>
      <c r="J449" s="3"/>
      <c r="K449" s="3"/>
      <c r="L449" s="3"/>
      <c r="M449" s="3"/>
      <c r="N449" s="3"/>
      <c r="O449" s="3"/>
    </row>
    <row r="450" spans="1:15" x14ac:dyDescent="0.45">
      <c r="A450" s="3"/>
      <c r="B450" s="20"/>
      <c r="C450" s="21"/>
      <c r="D450" s="21"/>
      <c r="E450" s="22"/>
      <c r="F450" s="3"/>
      <c r="G450" s="3"/>
      <c r="H450" s="3"/>
      <c r="I450" s="3"/>
      <c r="J450" s="3"/>
      <c r="K450" s="3"/>
      <c r="L450" s="3"/>
      <c r="M450" s="3"/>
      <c r="N450" s="3"/>
      <c r="O450" s="3"/>
    </row>
    <row r="451" spans="1:15" x14ac:dyDescent="0.45">
      <c r="A451" s="3"/>
      <c r="B451" s="20"/>
      <c r="C451" s="21"/>
      <c r="D451" s="21"/>
      <c r="E451" s="22"/>
      <c r="F451" s="3"/>
      <c r="G451" s="3"/>
      <c r="H451" s="3"/>
      <c r="I451" s="3"/>
      <c r="J451" s="3"/>
      <c r="K451" s="3"/>
      <c r="L451" s="3"/>
      <c r="M451" s="3"/>
      <c r="N451" s="3"/>
      <c r="O451" s="3"/>
    </row>
    <row r="452" spans="1:15" x14ac:dyDescent="0.45">
      <c r="A452" s="3"/>
      <c r="B452" s="20"/>
      <c r="C452" s="21"/>
      <c r="D452" s="21"/>
      <c r="E452" s="22"/>
      <c r="F452" s="3"/>
      <c r="G452" s="3"/>
      <c r="H452" s="3"/>
      <c r="I452" s="3"/>
      <c r="J452" s="3"/>
      <c r="K452" s="3"/>
      <c r="L452" s="3"/>
      <c r="M452" s="3"/>
      <c r="N452" s="3"/>
      <c r="O452" s="3"/>
    </row>
    <row r="453" spans="1:15" x14ac:dyDescent="0.45">
      <c r="A453" s="3"/>
      <c r="B453" s="20"/>
      <c r="C453" s="21"/>
      <c r="D453" s="21"/>
      <c r="E453" s="22"/>
      <c r="F453" s="3"/>
      <c r="G453" s="3"/>
      <c r="H453" s="3"/>
      <c r="I453" s="3"/>
      <c r="J453" s="3"/>
      <c r="K453" s="3"/>
      <c r="L453" s="3"/>
      <c r="M453" s="3"/>
      <c r="N453" s="3"/>
      <c r="O453" s="3"/>
    </row>
    <row r="454" spans="1:15" x14ac:dyDescent="0.45">
      <c r="A454" s="3"/>
      <c r="B454" s="20"/>
      <c r="C454" s="21"/>
      <c r="D454" s="21"/>
      <c r="E454" s="22"/>
      <c r="F454" s="3"/>
      <c r="G454" s="3"/>
      <c r="H454" s="3"/>
      <c r="I454" s="3"/>
      <c r="J454" s="3"/>
      <c r="K454" s="3"/>
      <c r="L454" s="3"/>
      <c r="M454" s="3"/>
      <c r="N454" s="3"/>
      <c r="O454" s="3"/>
    </row>
    <row r="455" spans="1:15" x14ac:dyDescent="0.45">
      <c r="A455" s="3"/>
      <c r="B455" s="20"/>
      <c r="C455" s="21"/>
      <c r="D455" s="21"/>
      <c r="E455" s="22"/>
      <c r="F455" s="3"/>
      <c r="G455" s="3"/>
      <c r="H455" s="3"/>
      <c r="I455" s="3"/>
      <c r="J455" s="3"/>
      <c r="K455" s="3"/>
      <c r="L455" s="3"/>
      <c r="M455" s="3"/>
      <c r="N455" s="3"/>
      <c r="O455" s="3"/>
    </row>
    <row r="456" spans="1:15" x14ac:dyDescent="0.45">
      <c r="A456" s="3"/>
      <c r="B456" s="20"/>
      <c r="C456" s="21"/>
      <c r="D456" s="21"/>
      <c r="E456" s="22"/>
      <c r="F456" s="3"/>
      <c r="G456" s="3"/>
      <c r="H456" s="3"/>
      <c r="I456" s="3"/>
      <c r="J456" s="3"/>
      <c r="K456" s="3"/>
      <c r="L456" s="3"/>
      <c r="M456" s="3"/>
      <c r="N456" s="3"/>
      <c r="O456" s="3"/>
    </row>
    <row r="457" spans="1:15" x14ac:dyDescent="0.45">
      <c r="A457" s="3"/>
      <c r="B457" s="20"/>
      <c r="C457" s="21"/>
      <c r="D457" s="21"/>
      <c r="E457" s="22"/>
      <c r="F457" s="3"/>
      <c r="G457" s="3"/>
      <c r="H457" s="3"/>
      <c r="I457" s="3"/>
      <c r="J457" s="3"/>
      <c r="K457" s="3"/>
      <c r="L457" s="3"/>
      <c r="M457" s="3"/>
      <c r="N457" s="3"/>
      <c r="O457" s="3"/>
    </row>
    <row r="458" spans="1:15" x14ac:dyDescent="0.45">
      <c r="A458" s="3"/>
      <c r="B458" s="20"/>
      <c r="C458" s="21"/>
      <c r="D458" s="21"/>
      <c r="E458" s="22"/>
      <c r="F458" s="3"/>
      <c r="G458" s="3"/>
      <c r="H458" s="3"/>
      <c r="I458" s="3"/>
      <c r="J458" s="3"/>
      <c r="K458" s="3"/>
      <c r="L458" s="3"/>
      <c r="M458" s="3"/>
      <c r="N458" s="3"/>
      <c r="O458" s="3"/>
    </row>
    <row r="459" spans="1:15" x14ac:dyDescent="0.45">
      <c r="A459" s="3"/>
      <c r="B459" s="20"/>
      <c r="C459" s="21"/>
      <c r="D459" s="21"/>
      <c r="E459" s="22"/>
      <c r="F459" s="3"/>
      <c r="G459" s="3"/>
      <c r="H459" s="3"/>
      <c r="I459" s="3"/>
      <c r="J459" s="3"/>
      <c r="K459" s="3"/>
      <c r="L459" s="3"/>
      <c r="M459" s="3"/>
      <c r="N459" s="3"/>
      <c r="O459" s="3"/>
    </row>
    <row r="460" spans="1:15" x14ac:dyDescent="0.45">
      <c r="A460" s="3"/>
      <c r="B460" s="20"/>
      <c r="C460" s="21"/>
      <c r="D460" s="21"/>
      <c r="E460" s="22"/>
      <c r="F460" s="3"/>
      <c r="G460" s="3"/>
      <c r="H460" s="3"/>
      <c r="I460" s="3"/>
      <c r="J460" s="3"/>
      <c r="K460" s="3"/>
      <c r="L460" s="3"/>
      <c r="M460" s="3"/>
      <c r="N460" s="3"/>
      <c r="O460" s="3"/>
    </row>
    <row r="461" spans="1:15" x14ac:dyDescent="0.45">
      <c r="A461" s="3"/>
      <c r="B461" s="20"/>
      <c r="C461" s="21"/>
      <c r="D461" s="21"/>
      <c r="E461" s="22"/>
      <c r="F461" s="3"/>
      <c r="G461" s="3"/>
      <c r="H461" s="3"/>
      <c r="I461" s="3"/>
      <c r="J461" s="3"/>
      <c r="K461" s="3"/>
      <c r="L461" s="3"/>
      <c r="M461" s="3"/>
      <c r="N461" s="3"/>
      <c r="O461" s="3"/>
    </row>
    <row r="462" spans="1:15" x14ac:dyDescent="0.45">
      <c r="A462" s="3"/>
      <c r="B462" s="20"/>
      <c r="C462" s="21"/>
      <c r="D462" s="21"/>
      <c r="E462" s="22"/>
      <c r="F462" s="3"/>
      <c r="G462" s="3"/>
      <c r="H462" s="3"/>
      <c r="I462" s="3"/>
      <c r="J462" s="3"/>
      <c r="K462" s="3"/>
      <c r="L462" s="3"/>
      <c r="M462" s="3"/>
      <c r="N462" s="3"/>
      <c r="O462" s="3"/>
    </row>
    <row r="463" spans="1:15" x14ac:dyDescent="0.45">
      <c r="A463" s="3"/>
      <c r="B463" s="20"/>
      <c r="C463" s="21"/>
      <c r="D463" s="21"/>
      <c r="E463" s="22"/>
      <c r="F463" s="3"/>
      <c r="G463" s="3"/>
      <c r="H463" s="3"/>
      <c r="I463" s="3"/>
      <c r="J463" s="3"/>
      <c r="K463" s="3"/>
      <c r="L463" s="3"/>
      <c r="M463" s="3"/>
      <c r="N463" s="3"/>
      <c r="O463" s="3"/>
    </row>
    <row r="464" spans="1:15" x14ac:dyDescent="0.45">
      <c r="A464" s="3"/>
      <c r="B464" s="20"/>
      <c r="C464" s="21"/>
      <c r="D464" s="21"/>
      <c r="E464" s="22"/>
      <c r="F464" s="3"/>
      <c r="G464" s="3"/>
      <c r="H464" s="3"/>
      <c r="I464" s="3"/>
      <c r="J464" s="3"/>
      <c r="K464" s="3"/>
      <c r="L464" s="3"/>
      <c r="M464" s="3"/>
      <c r="N464" s="3"/>
      <c r="O464" s="3"/>
    </row>
    <row r="465" spans="1:15" x14ac:dyDescent="0.45">
      <c r="A465" s="3"/>
      <c r="B465" s="20"/>
      <c r="C465" s="21"/>
      <c r="D465" s="21"/>
      <c r="E465" s="22"/>
      <c r="F465" s="3"/>
      <c r="G465" s="3"/>
      <c r="H465" s="3"/>
      <c r="I465" s="3"/>
      <c r="J465" s="3"/>
      <c r="K465" s="3"/>
      <c r="L465" s="3"/>
      <c r="M465" s="3"/>
      <c r="N465" s="3"/>
      <c r="O465" s="3"/>
    </row>
    <row r="466" spans="1:15" x14ac:dyDescent="0.45">
      <c r="A466" s="3"/>
      <c r="B466" s="20"/>
      <c r="C466" s="21"/>
      <c r="D466" s="21"/>
      <c r="E466" s="22"/>
      <c r="F466" s="3"/>
      <c r="G466" s="3"/>
      <c r="H466" s="3"/>
      <c r="I466" s="3"/>
      <c r="J466" s="3"/>
      <c r="K466" s="3"/>
      <c r="L466" s="3"/>
      <c r="M466" s="3"/>
      <c r="N466" s="3"/>
      <c r="O466" s="3"/>
    </row>
    <row r="467" spans="1:15" x14ac:dyDescent="0.45">
      <c r="A467" s="3"/>
      <c r="B467" s="20"/>
      <c r="C467" s="21"/>
      <c r="D467" s="21"/>
      <c r="E467" s="22"/>
      <c r="F467" s="3"/>
      <c r="G467" s="3"/>
      <c r="H467" s="3"/>
      <c r="I467" s="3"/>
      <c r="J467" s="3"/>
      <c r="K467" s="3"/>
      <c r="L467" s="3"/>
      <c r="M467" s="3"/>
      <c r="N467" s="3"/>
      <c r="O467" s="3"/>
    </row>
    <row r="468" spans="1:15" x14ac:dyDescent="0.45">
      <c r="A468" s="3"/>
      <c r="B468" s="20"/>
      <c r="C468" s="21"/>
      <c r="D468" s="21"/>
      <c r="E468" s="22"/>
      <c r="F468" s="3"/>
      <c r="G468" s="3"/>
      <c r="H468" s="3"/>
      <c r="I468" s="3"/>
      <c r="J468" s="3"/>
      <c r="K468" s="3"/>
      <c r="L468" s="3"/>
      <c r="M468" s="3"/>
      <c r="N468" s="3"/>
      <c r="O468" s="3"/>
    </row>
    <row r="469" spans="1:15" x14ac:dyDescent="0.45">
      <c r="A469" s="3"/>
      <c r="B469" s="20"/>
      <c r="C469" s="21"/>
      <c r="D469" s="21"/>
      <c r="E469" s="22"/>
      <c r="F469" s="3"/>
      <c r="G469" s="3"/>
      <c r="H469" s="3"/>
      <c r="I469" s="3"/>
      <c r="J469" s="3"/>
      <c r="K469" s="3"/>
      <c r="L469" s="3"/>
      <c r="M469" s="3"/>
      <c r="N469" s="3"/>
      <c r="O469" s="3"/>
    </row>
    <row r="470" spans="1:15" x14ac:dyDescent="0.45">
      <c r="A470" s="3"/>
      <c r="B470" s="20"/>
      <c r="C470" s="21"/>
      <c r="D470" s="21"/>
      <c r="E470" s="22"/>
      <c r="F470" s="3"/>
      <c r="G470" s="3"/>
      <c r="H470" s="3"/>
      <c r="I470" s="3"/>
      <c r="J470" s="3"/>
      <c r="K470" s="3"/>
      <c r="L470" s="3"/>
      <c r="M470" s="3"/>
      <c r="N470" s="3"/>
      <c r="O470" s="3"/>
    </row>
    <row r="471" spans="1:15" x14ac:dyDescent="0.45">
      <c r="A471" s="3"/>
      <c r="B471" s="20"/>
      <c r="C471" s="21"/>
      <c r="D471" s="21"/>
      <c r="E471" s="22"/>
      <c r="F471" s="3"/>
      <c r="G471" s="3"/>
      <c r="H471" s="3"/>
      <c r="I471" s="3"/>
      <c r="J471" s="3"/>
      <c r="K471" s="3"/>
      <c r="L471" s="3"/>
      <c r="M471" s="3"/>
      <c r="N471" s="3"/>
      <c r="O471" s="3"/>
    </row>
    <row r="472" spans="1:15" x14ac:dyDescent="0.45">
      <c r="A472" s="3"/>
      <c r="B472" s="20"/>
      <c r="C472" s="21"/>
      <c r="D472" s="21"/>
      <c r="E472" s="22"/>
      <c r="F472" s="3"/>
      <c r="G472" s="3"/>
      <c r="H472" s="3"/>
      <c r="I472" s="3"/>
      <c r="J472" s="3"/>
      <c r="K472" s="3"/>
      <c r="L472" s="3"/>
      <c r="M472" s="3"/>
      <c r="N472" s="3"/>
      <c r="O472" s="3"/>
    </row>
    <row r="473" spans="1:15" x14ac:dyDescent="0.45">
      <c r="A473" s="3"/>
      <c r="B473" s="20"/>
      <c r="C473" s="21"/>
      <c r="D473" s="21"/>
      <c r="E473" s="22"/>
      <c r="F473" s="3"/>
      <c r="G473" s="3"/>
      <c r="H473" s="3"/>
      <c r="I473" s="3"/>
      <c r="J473" s="3"/>
      <c r="K473" s="3"/>
      <c r="L473" s="3"/>
      <c r="M473" s="3"/>
      <c r="N473" s="3"/>
      <c r="O473" s="3"/>
    </row>
    <row r="474" spans="1:15" x14ac:dyDescent="0.45">
      <c r="A474" s="3"/>
      <c r="B474" s="20"/>
      <c r="C474" s="21"/>
      <c r="D474" s="21"/>
      <c r="E474" s="22"/>
      <c r="F474" s="3"/>
      <c r="G474" s="3"/>
      <c r="H474" s="3"/>
      <c r="I474" s="3"/>
      <c r="J474" s="3"/>
      <c r="K474" s="3"/>
      <c r="L474" s="3"/>
      <c r="M474" s="3"/>
      <c r="N474" s="3"/>
      <c r="O474" s="3"/>
    </row>
    <row r="475" spans="1:15" x14ac:dyDescent="0.45">
      <c r="A475" s="3"/>
      <c r="B475" s="20"/>
      <c r="C475" s="21"/>
      <c r="D475" s="21"/>
      <c r="E475" s="22"/>
      <c r="F475" s="3"/>
      <c r="G475" s="3"/>
      <c r="H475" s="3"/>
      <c r="I475" s="3"/>
      <c r="J475" s="3"/>
      <c r="K475" s="3"/>
      <c r="L475" s="3"/>
      <c r="M475" s="3"/>
      <c r="N475" s="3"/>
      <c r="O475" s="3"/>
    </row>
    <row r="476" spans="1:15" x14ac:dyDescent="0.45">
      <c r="A476" s="3"/>
      <c r="B476" s="20"/>
      <c r="C476" s="21"/>
      <c r="D476" s="21"/>
      <c r="E476" s="22"/>
      <c r="F476" s="3"/>
      <c r="G476" s="3"/>
      <c r="H476" s="3"/>
      <c r="I476" s="3"/>
      <c r="J476" s="3"/>
      <c r="K476" s="3"/>
      <c r="L476" s="3"/>
      <c r="M476" s="3"/>
      <c r="N476" s="3"/>
      <c r="O476" s="3"/>
    </row>
    <row r="477" spans="1:15" x14ac:dyDescent="0.45">
      <c r="A477" s="3"/>
      <c r="B477" s="20"/>
      <c r="C477" s="21"/>
      <c r="D477" s="21"/>
      <c r="E477" s="22"/>
      <c r="F477" s="3"/>
      <c r="G477" s="3"/>
      <c r="H477" s="3"/>
      <c r="I477" s="3"/>
      <c r="J477" s="3"/>
      <c r="K477" s="3"/>
      <c r="L477" s="3"/>
      <c r="M477" s="3"/>
      <c r="N477" s="3"/>
      <c r="O477" s="3"/>
    </row>
    <row r="478" spans="1:15" x14ac:dyDescent="0.45">
      <c r="A478" s="3"/>
      <c r="B478" s="20"/>
      <c r="C478" s="21"/>
      <c r="D478" s="21"/>
      <c r="E478" s="22"/>
      <c r="F478" s="3"/>
      <c r="G478" s="3"/>
      <c r="H478" s="3"/>
      <c r="I478" s="3"/>
      <c r="J478" s="3"/>
      <c r="K478" s="3"/>
      <c r="L478" s="3"/>
      <c r="M478" s="3"/>
      <c r="N478" s="3"/>
      <c r="O478" s="3"/>
    </row>
    <row r="479" spans="1:15" x14ac:dyDescent="0.45">
      <c r="A479" s="3"/>
      <c r="B479" s="20"/>
      <c r="C479" s="21"/>
      <c r="D479" s="21"/>
      <c r="E479" s="22"/>
      <c r="F479" s="3"/>
      <c r="G479" s="3"/>
      <c r="H479" s="3"/>
      <c r="I479" s="3"/>
      <c r="J479" s="3"/>
      <c r="K479" s="3"/>
      <c r="L479" s="3"/>
      <c r="M479" s="3"/>
      <c r="N479" s="3"/>
      <c r="O479" s="3"/>
    </row>
    <row r="480" spans="1:15" x14ac:dyDescent="0.45">
      <c r="A480" s="3"/>
      <c r="B480" s="20"/>
      <c r="C480" s="21"/>
      <c r="D480" s="21"/>
      <c r="E480" s="22"/>
      <c r="F480" s="3"/>
      <c r="G480" s="3"/>
      <c r="H480" s="3"/>
      <c r="I480" s="3"/>
      <c r="J480" s="3"/>
      <c r="K480" s="3"/>
      <c r="L480" s="3"/>
      <c r="M480" s="3"/>
      <c r="N480" s="3"/>
      <c r="O480" s="3"/>
    </row>
    <row r="481" spans="1:15" x14ac:dyDescent="0.45">
      <c r="A481" s="3"/>
      <c r="B481" s="20"/>
      <c r="C481" s="21"/>
      <c r="D481" s="21"/>
      <c r="E481" s="22"/>
      <c r="F481" s="3"/>
      <c r="G481" s="3"/>
      <c r="H481" s="3"/>
      <c r="I481" s="3"/>
      <c r="J481" s="3"/>
      <c r="K481" s="3"/>
      <c r="L481" s="3"/>
      <c r="M481" s="3"/>
      <c r="N481" s="3"/>
      <c r="O481" s="3"/>
    </row>
    <row r="482" spans="1:15" x14ac:dyDescent="0.45">
      <c r="A482" s="3"/>
      <c r="B482" s="20"/>
      <c r="C482" s="21"/>
      <c r="D482" s="21"/>
      <c r="E482" s="22"/>
      <c r="F482" s="3"/>
      <c r="G482" s="3"/>
      <c r="H482" s="3"/>
      <c r="I482" s="3"/>
      <c r="J482" s="3"/>
      <c r="K482" s="3"/>
      <c r="L482" s="3"/>
      <c r="M482" s="3"/>
      <c r="N482" s="3"/>
      <c r="O482" s="3"/>
    </row>
    <row r="483" spans="1:15" x14ac:dyDescent="0.45">
      <c r="A483" s="3"/>
      <c r="B483" s="20"/>
      <c r="C483" s="21"/>
      <c r="D483" s="21"/>
      <c r="E483" s="22"/>
      <c r="F483" s="3"/>
      <c r="G483" s="3"/>
      <c r="H483" s="3"/>
      <c r="I483" s="3"/>
      <c r="J483" s="3"/>
      <c r="K483" s="3"/>
      <c r="L483" s="3"/>
      <c r="M483" s="3"/>
      <c r="N483" s="3"/>
      <c r="O483" s="3"/>
    </row>
    <row r="484" spans="1:15" x14ac:dyDescent="0.45">
      <c r="A484" s="3"/>
      <c r="B484" s="20"/>
      <c r="C484" s="21"/>
      <c r="D484" s="21"/>
      <c r="E484" s="22"/>
      <c r="F484" s="3"/>
      <c r="G484" s="3"/>
      <c r="H484" s="3"/>
      <c r="I484" s="3"/>
      <c r="J484" s="3"/>
      <c r="K484" s="3"/>
      <c r="L484" s="3"/>
      <c r="M484" s="3"/>
      <c r="N484" s="3"/>
      <c r="O484" s="3"/>
    </row>
    <row r="485" spans="1:15" x14ac:dyDescent="0.45">
      <c r="A485" s="3"/>
      <c r="B485" s="20"/>
      <c r="C485" s="21"/>
      <c r="D485" s="21"/>
      <c r="E485" s="22"/>
      <c r="F485" s="3"/>
      <c r="G485" s="3"/>
      <c r="H485" s="3"/>
      <c r="I485" s="3"/>
      <c r="J485" s="3"/>
      <c r="K485" s="3"/>
      <c r="L485" s="3"/>
      <c r="M485" s="3"/>
      <c r="N485" s="3"/>
      <c r="O485" s="3"/>
    </row>
    <row r="486" spans="1:15" x14ac:dyDescent="0.45">
      <c r="A486" s="3"/>
      <c r="B486" s="20"/>
      <c r="C486" s="21"/>
      <c r="D486" s="21"/>
      <c r="E486" s="22"/>
      <c r="F486" s="3"/>
      <c r="G486" s="3"/>
      <c r="H486" s="3"/>
      <c r="I486" s="3"/>
      <c r="J486" s="3"/>
      <c r="K486" s="3"/>
      <c r="L486" s="3"/>
      <c r="M486" s="3"/>
      <c r="N486" s="3"/>
      <c r="O486" s="3"/>
    </row>
    <row r="487" spans="1:15" x14ac:dyDescent="0.45">
      <c r="A487" s="3"/>
      <c r="B487" s="20"/>
      <c r="C487" s="21"/>
      <c r="D487" s="21"/>
      <c r="E487" s="22"/>
      <c r="F487" s="3"/>
      <c r="G487" s="3"/>
      <c r="H487" s="3"/>
      <c r="I487" s="3"/>
      <c r="J487" s="3"/>
      <c r="K487" s="3"/>
      <c r="L487" s="3"/>
      <c r="M487" s="3"/>
      <c r="N487" s="3"/>
      <c r="O487" s="3"/>
    </row>
    <row r="488" spans="1:15" x14ac:dyDescent="0.45">
      <c r="A488" s="3"/>
      <c r="B488" s="20"/>
      <c r="C488" s="21"/>
      <c r="D488" s="21"/>
      <c r="E488" s="22"/>
      <c r="F488" s="3"/>
      <c r="G488" s="3"/>
      <c r="H488" s="3"/>
      <c r="I488" s="3"/>
      <c r="J488" s="3"/>
      <c r="K488" s="3"/>
      <c r="L488" s="3"/>
      <c r="M488" s="3"/>
      <c r="N488" s="3"/>
      <c r="O488" s="3"/>
    </row>
    <row r="489" spans="1:15" x14ac:dyDescent="0.45">
      <c r="A489" s="3"/>
      <c r="B489" s="20"/>
      <c r="C489" s="21"/>
      <c r="D489" s="21"/>
      <c r="E489" s="22"/>
      <c r="F489" s="3"/>
      <c r="G489" s="3"/>
      <c r="H489" s="3"/>
      <c r="I489" s="3"/>
      <c r="J489" s="3"/>
      <c r="K489" s="3"/>
      <c r="L489" s="3"/>
      <c r="M489" s="3"/>
      <c r="N489" s="3"/>
      <c r="O489" s="3"/>
    </row>
    <row r="490" spans="1:15" x14ac:dyDescent="0.45">
      <c r="A490" s="3"/>
      <c r="B490" s="20"/>
      <c r="C490" s="21"/>
      <c r="D490" s="21"/>
      <c r="E490" s="22"/>
      <c r="F490" s="3"/>
      <c r="G490" s="3"/>
      <c r="H490" s="3"/>
      <c r="I490" s="3"/>
      <c r="J490" s="3"/>
      <c r="K490" s="3"/>
      <c r="L490" s="3"/>
      <c r="M490" s="3"/>
      <c r="N490" s="3"/>
      <c r="O490" s="3"/>
    </row>
    <row r="491" spans="1:15" x14ac:dyDescent="0.45">
      <c r="A491" s="3"/>
      <c r="B491" s="20"/>
      <c r="C491" s="21"/>
      <c r="D491" s="21"/>
      <c r="E491" s="22"/>
      <c r="F491" s="3"/>
      <c r="G491" s="3"/>
      <c r="H491" s="3"/>
      <c r="I491" s="3"/>
      <c r="J491" s="3"/>
      <c r="K491" s="3"/>
      <c r="L491" s="3"/>
      <c r="M491" s="3"/>
      <c r="N491" s="3"/>
      <c r="O491" s="3"/>
    </row>
    <row r="492" spans="1:15" x14ac:dyDescent="0.45">
      <c r="A492" s="3"/>
      <c r="B492" s="20"/>
      <c r="C492" s="21"/>
      <c r="D492" s="21"/>
      <c r="E492" s="22"/>
      <c r="F492" s="3"/>
      <c r="G492" s="3"/>
      <c r="H492" s="3"/>
      <c r="I492" s="3"/>
      <c r="J492" s="3"/>
      <c r="K492" s="3"/>
      <c r="L492" s="3"/>
      <c r="M492" s="3"/>
      <c r="N492" s="3"/>
      <c r="O492" s="3"/>
    </row>
    <row r="493" spans="1:15" x14ac:dyDescent="0.45">
      <c r="A493" s="3"/>
      <c r="B493" s="20"/>
      <c r="C493" s="21"/>
      <c r="D493" s="21"/>
      <c r="E493" s="22"/>
      <c r="F493" s="3"/>
      <c r="G493" s="3"/>
      <c r="H493" s="3"/>
      <c r="I493" s="3"/>
      <c r="J493" s="3"/>
      <c r="K493" s="3"/>
      <c r="L493" s="3"/>
      <c r="M493" s="3"/>
      <c r="N493" s="3"/>
      <c r="O493" s="3"/>
    </row>
    <row r="494" spans="1:15" x14ac:dyDescent="0.45">
      <c r="A494" s="3"/>
      <c r="B494" s="20"/>
      <c r="C494" s="21"/>
      <c r="D494" s="21"/>
      <c r="E494" s="22"/>
      <c r="F494" s="3"/>
      <c r="G494" s="3"/>
      <c r="H494" s="3"/>
      <c r="I494" s="3"/>
      <c r="J494" s="3"/>
      <c r="K494" s="3"/>
      <c r="L494" s="3"/>
      <c r="M494" s="3"/>
      <c r="N494" s="3"/>
      <c r="O494" s="3"/>
    </row>
    <row r="495" spans="1:15" x14ac:dyDescent="0.45">
      <c r="A495" s="3"/>
      <c r="B495" s="20"/>
      <c r="C495" s="21"/>
      <c r="D495" s="21"/>
      <c r="E495" s="22"/>
      <c r="F495" s="3"/>
      <c r="G495" s="3"/>
      <c r="H495" s="3"/>
      <c r="I495" s="3"/>
      <c r="J495" s="3"/>
      <c r="K495" s="3"/>
      <c r="L495" s="3"/>
      <c r="M495" s="3"/>
      <c r="N495" s="3"/>
      <c r="O495" s="3"/>
    </row>
    <row r="496" spans="1:15" x14ac:dyDescent="0.45">
      <c r="A496" s="3"/>
      <c r="B496" s="20"/>
      <c r="C496" s="21"/>
      <c r="D496" s="21"/>
      <c r="E496" s="22"/>
      <c r="F496" s="3"/>
      <c r="G496" s="3"/>
      <c r="H496" s="3"/>
      <c r="I496" s="3"/>
      <c r="J496" s="3"/>
      <c r="K496" s="3"/>
      <c r="L496" s="3"/>
      <c r="M496" s="3"/>
      <c r="N496" s="3"/>
      <c r="O496" s="3"/>
    </row>
    <row r="497" spans="1:15" x14ac:dyDescent="0.45">
      <c r="A497" s="3"/>
      <c r="B497" s="20"/>
      <c r="C497" s="21"/>
      <c r="D497" s="21"/>
      <c r="E497" s="22"/>
      <c r="F497" s="3"/>
      <c r="G497" s="3"/>
      <c r="H497" s="3"/>
      <c r="I497" s="3"/>
      <c r="J497" s="3"/>
      <c r="K497" s="3"/>
      <c r="L497" s="3"/>
      <c r="M497" s="3"/>
      <c r="N497" s="3"/>
      <c r="O497" s="3"/>
    </row>
    <row r="498" spans="1:15" x14ac:dyDescent="0.45">
      <c r="A498" s="3"/>
      <c r="B498" s="20"/>
      <c r="C498" s="21"/>
      <c r="D498" s="21"/>
      <c r="E498" s="22"/>
      <c r="F498" s="3"/>
      <c r="G498" s="3"/>
      <c r="H498" s="3"/>
      <c r="I498" s="3"/>
      <c r="J498" s="3"/>
      <c r="K498" s="3"/>
      <c r="L498" s="3"/>
      <c r="M498" s="3"/>
      <c r="N498" s="3"/>
      <c r="O498" s="3"/>
    </row>
    <row r="499" spans="1:15" x14ac:dyDescent="0.45">
      <c r="A499" s="3"/>
      <c r="B499" s="20"/>
      <c r="C499" s="21"/>
      <c r="D499" s="21"/>
      <c r="E499" s="22"/>
      <c r="F499" s="3"/>
      <c r="G499" s="3"/>
      <c r="H499" s="3"/>
      <c r="I499" s="3"/>
      <c r="J499" s="3"/>
      <c r="K499" s="3"/>
      <c r="L499" s="3"/>
      <c r="M499" s="3"/>
      <c r="N499" s="3"/>
      <c r="O499" s="3"/>
    </row>
    <row r="500" spans="1:15" x14ac:dyDescent="0.45">
      <c r="A500" s="3"/>
      <c r="B500" s="20"/>
      <c r="C500" s="21"/>
      <c r="D500" s="21"/>
      <c r="E500" s="22"/>
      <c r="F500" s="3"/>
      <c r="G500" s="3"/>
      <c r="H500" s="3"/>
      <c r="I500" s="3"/>
      <c r="J500" s="3"/>
      <c r="K500" s="3"/>
      <c r="L500" s="3"/>
      <c r="M500" s="3"/>
      <c r="N500" s="3"/>
      <c r="O500" s="3"/>
    </row>
    <row r="501" spans="1:15" x14ac:dyDescent="0.45">
      <c r="A501" s="3"/>
      <c r="B501" s="20"/>
      <c r="C501" s="21"/>
      <c r="D501" s="21"/>
      <c r="E501" s="22"/>
      <c r="F501" s="3"/>
      <c r="G501" s="3"/>
      <c r="H501" s="3"/>
      <c r="I501" s="3"/>
      <c r="J501" s="3"/>
      <c r="K501" s="3"/>
      <c r="L501" s="3"/>
      <c r="M501" s="3"/>
      <c r="N501" s="3"/>
      <c r="O501" s="3"/>
    </row>
    <row r="502" spans="1:15" x14ac:dyDescent="0.45">
      <c r="A502" s="3"/>
      <c r="B502" s="20"/>
      <c r="C502" s="21"/>
      <c r="D502" s="21"/>
      <c r="E502" s="22"/>
      <c r="F502" s="3"/>
      <c r="G502" s="3"/>
      <c r="H502" s="3"/>
      <c r="I502" s="3"/>
      <c r="J502" s="3"/>
      <c r="K502" s="3"/>
      <c r="L502" s="3"/>
      <c r="M502" s="3"/>
      <c r="N502" s="3"/>
      <c r="O502" s="3"/>
    </row>
    <row r="503" spans="1:15" x14ac:dyDescent="0.45">
      <c r="A503" s="3"/>
      <c r="B503" s="20"/>
      <c r="C503" s="21"/>
      <c r="D503" s="21"/>
      <c r="E503" s="22"/>
      <c r="F503" s="3"/>
      <c r="G503" s="3"/>
      <c r="H503" s="3"/>
      <c r="I503" s="3"/>
      <c r="J503" s="3"/>
      <c r="K503" s="3"/>
      <c r="L503" s="3"/>
      <c r="M503" s="3"/>
      <c r="N503" s="3"/>
      <c r="O503" s="3"/>
    </row>
    <row r="504" spans="1:15" x14ac:dyDescent="0.45">
      <c r="A504" s="3"/>
      <c r="B504" s="20"/>
      <c r="C504" s="21"/>
      <c r="D504" s="21"/>
      <c r="E504" s="22"/>
      <c r="F504" s="3"/>
      <c r="G504" s="3"/>
      <c r="H504" s="3"/>
      <c r="I504" s="3"/>
      <c r="J504" s="3"/>
      <c r="K504" s="3"/>
      <c r="L504" s="3"/>
      <c r="M504" s="3"/>
      <c r="N504" s="3"/>
      <c r="O504" s="3"/>
    </row>
    <row r="505" spans="1:15" x14ac:dyDescent="0.45">
      <c r="A505" s="3"/>
      <c r="B505" s="20"/>
      <c r="C505" s="21"/>
      <c r="D505" s="21"/>
      <c r="E505" s="22"/>
      <c r="F505" s="3"/>
      <c r="G505" s="3"/>
      <c r="H505" s="3"/>
      <c r="I505" s="3"/>
      <c r="J505" s="3"/>
      <c r="K505" s="3"/>
      <c r="L505" s="3"/>
      <c r="M505" s="3"/>
      <c r="N505" s="3"/>
      <c r="O505" s="3"/>
    </row>
    <row r="506" spans="1:15" x14ac:dyDescent="0.45">
      <c r="A506" s="3"/>
      <c r="B506" s="20"/>
      <c r="C506" s="21"/>
      <c r="D506" s="21"/>
      <c r="E506" s="22"/>
      <c r="F506" s="3"/>
      <c r="G506" s="3"/>
      <c r="H506" s="3"/>
      <c r="I506" s="3"/>
      <c r="J506" s="3"/>
      <c r="K506" s="3"/>
      <c r="L506" s="3"/>
      <c r="M506" s="3"/>
      <c r="N506" s="3"/>
      <c r="O506" s="3"/>
    </row>
    <row r="507" spans="1:15" x14ac:dyDescent="0.45">
      <c r="A507" s="3"/>
      <c r="B507" s="20"/>
      <c r="C507" s="21"/>
      <c r="D507" s="21"/>
      <c r="E507" s="22"/>
      <c r="F507" s="3"/>
      <c r="G507" s="3"/>
      <c r="H507" s="3"/>
      <c r="I507" s="3"/>
      <c r="J507" s="3"/>
      <c r="K507" s="3"/>
      <c r="L507" s="3"/>
      <c r="M507" s="3"/>
      <c r="N507" s="3"/>
      <c r="O507" s="3"/>
    </row>
    <row r="508" spans="1:15" x14ac:dyDescent="0.45">
      <c r="A508" s="3"/>
      <c r="B508" s="20"/>
      <c r="C508" s="21"/>
      <c r="D508" s="21"/>
      <c r="E508" s="22"/>
      <c r="F508" s="3"/>
      <c r="G508" s="3"/>
      <c r="H508" s="3"/>
      <c r="I508" s="3"/>
      <c r="J508" s="3"/>
      <c r="K508" s="3"/>
      <c r="L508" s="3"/>
      <c r="M508" s="3"/>
      <c r="N508" s="3"/>
      <c r="O508" s="3"/>
    </row>
    <row r="509" spans="1:15" x14ac:dyDescent="0.45">
      <c r="A509" s="3"/>
      <c r="B509" s="20"/>
      <c r="C509" s="21"/>
      <c r="D509" s="21"/>
      <c r="E509" s="22"/>
      <c r="F509" s="3"/>
      <c r="G509" s="3"/>
      <c r="H509" s="3"/>
      <c r="I509" s="3"/>
      <c r="J509" s="3"/>
      <c r="K509" s="3"/>
      <c r="L509" s="3"/>
      <c r="M509" s="3"/>
      <c r="N509" s="3"/>
      <c r="O509" s="3"/>
    </row>
    <row r="510" spans="1:15" x14ac:dyDescent="0.45">
      <c r="A510" s="3"/>
      <c r="B510" s="20"/>
      <c r="C510" s="21"/>
      <c r="D510" s="21"/>
      <c r="E510" s="22"/>
      <c r="F510" s="3"/>
      <c r="G510" s="3"/>
      <c r="H510" s="3"/>
      <c r="I510" s="3"/>
      <c r="J510" s="3"/>
      <c r="K510" s="3"/>
      <c r="L510" s="3"/>
      <c r="M510" s="3"/>
      <c r="N510" s="3"/>
      <c r="O510" s="3"/>
    </row>
    <row r="511" spans="1:15" x14ac:dyDescent="0.45">
      <c r="A511" s="3"/>
      <c r="B511" s="20"/>
      <c r="C511" s="21"/>
      <c r="D511" s="21"/>
      <c r="E511" s="22"/>
      <c r="F511" s="3"/>
      <c r="G511" s="3"/>
      <c r="H511" s="3"/>
      <c r="I511" s="3"/>
      <c r="J511" s="3"/>
      <c r="K511" s="3"/>
      <c r="L511" s="3"/>
      <c r="M511" s="3"/>
      <c r="N511" s="3"/>
      <c r="O511" s="3"/>
    </row>
    <row r="512" spans="1:15" x14ac:dyDescent="0.45">
      <c r="A512" s="3"/>
      <c r="B512" s="20"/>
      <c r="C512" s="21"/>
      <c r="D512" s="21"/>
      <c r="E512" s="22"/>
      <c r="F512" s="3"/>
      <c r="G512" s="3"/>
      <c r="H512" s="3"/>
      <c r="I512" s="3"/>
      <c r="J512" s="3"/>
      <c r="K512" s="3"/>
      <c r="L512" s="3"/>
      <c r="M512" s="3"/>
      <c r="N512" s="3"/>
      <c r="O512" s="3"/>
    </row>
    <row r="513" spans="1:15" x14ac:dyDescent="0.45">
      <c r="A513" s="3"/>
      <c r="B513" s="20"/>
      <c r="C513" s="21"/>
      <c r="D513" s="21"/>
      <c r="E513" s="22"/>
      <c r="F513" s="3"/>
      <c r="G513" s="3"/>
      <c r="H513" s="3"/>
      <c r="I513" s="3"/>
      <c r="J513" s="3"/>
      <c r="K513" s="3"/>
      <c r="L513" s="3"/>
      <c r="M513" s="3"/>
      <c r="N513" s="3"/>
      <c r="O513" s="3"/>
    </row>
    <row r="514" spans="1:15" x14ac:dyDescent="0.45">
      <c r="A514" s="3"/>
      <c r="B514" s="20"/>
      <c r="C514" s="21"/>
      <c r="D514" s="21"/>
      <c r="E514" s="22"/>
      <c r="F514" s="3"/>
      <c r="G514" s="3"/>
      <c r="H514" s="3"/>
      <c r="I514" s="3"/>
      <c r="J514" s="3"/>
      <c r="K514" s="3"/>
      <c r="L514" s="3"/>
      <c r="M514" s="3"/>
      <c r="N514" s="3"/>
      <c r="O514" s="3"/>
    </row>
    <row r="515" spans="1:15" x14ac:dyDescent="0.45">
      <c r="A515" s="3"/>
      <c r="B515" s="20"/>
      <c r="C515" s="21"/>
      <c r="D515" s="21"/>
      <c r="E515" s="22"/>
      <c r="F515" s="3"/>
      <c r="G515" s="3"/>
      <c r="H515" s="3"/>
      <c r="I515" s="3"/>
      <c r="J515" s="3"/>
      <c r="K515" s="3"/>
      <c r="L515" s="3"/>
      <c r="M515" s="3"/>
      <c r="N515" s="3"/>
      <c r="O515" s="3"/>
    </row>
    <row r="516" spans="1:15" x14ac:dyDescent="0.45">
      <c r="A516" s="3"/>
      <c r="B516" s="20"/>
      <c r="C516" s="21"/>
      <c r="D516" s="21"/>
      <c r="E516" s="22"/>
      <c r="F516" s="3"/>
      <c r="G516" s="3"/>
      <c r="H516" s="3"/>
      <c r="I516" s="3"/>
      <c r="J516" s="3"/>
      <c r="K516" s="3"/>
      <c r="L516" s="3"/>
      <c r="M516" s="3"/>
      <c r="N516" s="3"/>
      <c r="O516" s="3"/>
    </row>
    <row r="517" spans="1:15" x14ac:dyDescent="0.45">
      <c r="A517" s="3"/>
      <c r="B517" s="20"/>
      <c r="C517" s="21"/>
      <c r="D517" s="21"/>
      <c r="E517" s="22"/>
      <c r="F517" s="3"/>
      <c r="G517" s="3"/>
      <c r="H517" s="3"/>
      <c r="I517" s="3"/>
      <c r="J517" s="3"/>
      <c r="K517" s="3"/>
      <c r="L517" s="3"/>
      <c r="M517" s="3"/>
      <c r="N517" s="3"/>
      <c r="O517" s="3"/>
    </row>
    <row r="518" spans="1:15" x14ac:dyDescent="0.45">
      <c r="A518" s="3"/>
      <c r="B518" s="20"/>
      <c r="C518" s="21"/>
      <c r="D518" s="21"/>
      <c r="E518" s="22"/>
      <c r="F518" s="3"/>
      <c r="G518" s="3"/>
      <c r="H518" s="3"/>
      <c r="I518" s="3"/>
      <c r="J518" s="3"/>
      <c r="K518" s="3"/>
      <c r="L518" s="3"/>
      <c r="M518" s="3"/>
      <c r="N518" s="3"/>
      <c r="O518" s="3"/>
    </row>
    <row r="519" spans="1:15" x14ac:dyDescent="0.45">
      <c r="A519" s="3"/>
      <c r="B519" s="20"/>
      <c r="C519" s="21"/>
      <c r="D519" s="21"/>
      <c r="E519" s="22"/>
      <c r="F519" s="3"/>
      <c r="G519" s="3"/>
      <c r="H519" s="3"/>
      <c r="I519" s="3"/>
      <c r="J519" s="3"/>
      <c r="K519" s="3"/>
      <c r="L519" s="3"/>
      <c r="M519" s="3"/>
      <c r="N519" s="3"/>
      <c r="O519" s="3"/>
    </row>
    <row r="520" spans="1:15" x14ac:dyDescent="0.45">
      <c r="A520" s="3"/>
      <c r="B520" s="20"/>
      <c r="C520" s="21"/>
      <c r="D520" s="21"/>
      <c r="E520" s="22"/>
      <c r="F520" s="3"/>
      <c r="G520" s="3"/>
      <c r="H520" s="3"/>
      <c r="I520" s="3"/>
      <c r="J520" s="3"/>
      <c r="K520" s="3"/>
      <c r="L520" s="3"/>
      <c r="M520" s="3"/>
      <c r="N520" s="3"/>
      <c r="O520" s="3"/>
    </row>
    <row r="521" spans="1:15" x14ac:dyDescent="0.45">
      <c r="A521" s="3"/>
      <c r="B521" s="20"/>
      <c r="C521" s="21"/>
      <c r="D521" s="21"/>
      <c r="E521" s="22"/>
      <c r="F521" s="3"/>
      <c r="G521" s="3"/>
      <c r="H521" s="3"/>
      <c r="I521" s="3"/>
      <c r="J521" s="3"/>
      <c r="K521" s="3"/>
      <c r="L521" s="3"/>
      <c r="M521" s="3"/>
      <c r="N521" s="3"/>
      <c r="O521" s="3"/>
    </row>
    <row r="522" spans="1:15" x14ac:dyDescent="0.45">
      <c r="A522" s="3"/>
      <c r="B522" s="20"/>
      <c r="C522" s="21"/>
      <c r="D522" s="21"/>
      <c r="E522" s="22"/>
      <c r="F522" s="3"/>
      <c r="G522" s="3"/>
      <c r="H522" s="3"/>
      <c r="I522" s="3"/>
      <c r="J522" s="3"/>
      <c r="K522" s="3"/>
      <c r="L522" s="3"/>
      <c r="M522" s="3"/>
      <c r="N522" s="3"/>
      <c r="O522" s="3"/>
    </row>
    <row r="523" spans="1:15" x14ac:dyDescent="0.45">
      <c r="A523" s="3"/>
      <c r="B523" s="20"/>
      <c r="C523" s="21"/>
      <c r="D523" s="21"/>
      <c r="E523" s="22"/>
      <c r="F523" s="3"/>
      <c r="G523" s="3"/>
      <c r="H523" s="3"/>
      <c r="I523" s="3"/>
      <c r="J523" s="3"/>
      <c r="K523" s="3"/>
      <c r="L523" s="3"/>
      <c r="M523" s="3"/>
      <c r="N523" s="3"/>
      <c r="O523" s="3"/>
    </row>
    <row r="524" spans="1:15" x14ac:dyDescent="0.45">
      <c r="A524" s="3"/>
      <c r="B524" s="20"/>
      <c r="C524" s="21"/>
      <c r="D524" s="21"/>
      <c r="E524" s="22"/>
      <c r="F524" s="3"/>
      <c r="G524" s="3"/>
      <c r="H524" s="3"/>
      <c r="I524" s="3"/>
      <c r="J524" s="3"/>
      <c r="K524" s="3"/>
      <c r="L524" s="3"/>
      <c r="M524" s="3"/>
      <c r="N524" s="3"/>
      <c r="O524" s="3"/>
    </row>
    <row r="525" spans="1:15" x14ac:dyDescent="0.45">
      <c r="A525" s="3"/>
      <c r="B525" s="20"/>
      <c r="C525" s="21"/>
      <c r="D525" s="21"/>
      <c r="E525" s="22"/>
      <c r="F525" s="3"/>
      <c r="G525" s="3"/>
      <c r="H525" s="3"/>
      <c r="I525" s="3"/>
      <c r="J525" s="3"/>
      <c r="K525" s="3"/>
      <c r="L525" s="3"/>
      <c r="M525" s="3"/>
      <c r="N525" s="3"/>
      <c r="O525" s="3"/>
    </row>
    <row r="526" spans="1:15" x14ac:dyDescent="0.45">
      <c r="A526" s="3"/>
      <c r="B526" s="20"/>
      <c r="C526" s="21"/>
      <c r="D526" s="21"/>
      <c r="E526" s="22"/>
      <c r="F526" s="3"/>
      <c r="G526" s="3"/>
      <c r="H526" s="3"/>
      <c r="I526" s="3"/>
      <c r="J526" s="3"/>
      <c r="K526" s="3"/>
      <c r="L526" s="3"/>
      <c r="M526" s="3"/>
      <c r="N526" s="3"/>
      <c r="O526" s="3"/>
    </row>
    <row r="527" spans="1:15" x14ac:dyDescent="0.45">
      <c r="A527" s="3"/>
      <c r="B527" s="20"/>
      <c r="C527" s="21"/>
      <c r="D527" s="21"/>
      <c r="E527" s="22"/>
      <c r="F527" s="3"/>
      <c r="G527" s="3"/>
      <c r="H527" s="3"/>
      <c r="I527" s="3"/>
      <c r="J527" s="3"/>
      <c r="K527" s="3"/>
      <c r="L527" s="3"/>
      <c r="M527" s="3"/>
      <c r="N527" s="3"/>
      <c r="O527" s="3"/>
    </row>
    <row r="528" spans="1:15" x14ac:dyDescent="0.45">
      <c r="A528" s="3"/>
      <c r="B528" s="20"/>
      <c r="C528" s="21"/>
      <c r="D528" s="21"/>
      <c r="E528" s="22"/>
      <c r="F528" s="3"/>
      <c r="G528" s="3"/>
      <c r="H528" s="3"/>
      <c r="I528" s="3"/>
      <c r="J528" s="3"/>
      <c r="K528" s="3"/>
      <c r="L528" s="3"/>
      <c r="M528" s="3"/>
      <c r="N528" s="3"/>
      <c r="O528" s="3"/>
    </row>
    <row r="529" spans="1:15" x14ac:dyDescent="0.45">
      <c r="A529" s="3"/>
      <c r="B529" s="20"/>
      <c r="C529" s="21"/>
      <c r="D529" s="21"/>
      <c r="E529" s="22"/>
      <c r="F529" s="3"/>
      <c r="G529" s="3"/>
      <c r="H529" s="3"/>
      <c r="I529" s="3"/>
      <c r="J529" s="3"/>
      <c r="K529" s="3"/>
      <c r="L529" s="3"/>
      <c r="M529" s="3"/>
      <c r="N529" s="3"/>
      <c r="O529" s="3"/>
    </row>
    <row r="530" spans="1:15" x14ac:dyDescent="0.45">
      <c r="A530" s="3"/>
      <c r="B530" s="20"/>
      <c r="C530" s="21"/>
      <c r="D530" s="21"/>
      <c r="E530" s="22"/>
      <c r="F530" s="3"/>
      <c r="G530" s="3"/>
      <c r="H530" s="3"/>
      <c r="I530" s="3"/>
      <c r="J530" s="3"/>
      <c r="K530" s="3"/>
      <c r="L530" s="3"/>
      <c r="M530" s="3"/>
      <c r="N530" s="3"/>
      <c r="O530" s="3"/>
    </row>
    <row r="531" spans="1:15" x14ac:dyDescent="0.45">
      <c r="A531" s="3"/>
      <c r="B531" s="20"/>
      <c r="C531" s="21"/>
      <c r="D531" s="21"/>
      <c r="E531" s="22"/>
      <c r="F531" s="3"/>
      <c r="G531" s="3"/>
      <c r="H531" s="3"/>
      <c r="I531" s="3"/>
      <c r="J531" s="3"/>
      <c r="K531" s="3"/>
      <c r="L531" s="3"/>
      <c r="M531" s="3"/>
      <c r="N531" s="3"/>
      <c r="O531" s="3"/>
    </row>
    <row r="532" spans="1:15" x14ac:dyDescent="0.45">
      <c r="A532" s="3"/>
      <c r="B532" s="20"/>
      <c r="C532" s="21"/>
      <c r="D532" s="21"/>
      <c r="E532" s="22"/>
      <c r="F532" s="3"/>
      <c r="G532" s="3"/>
      <c r="H532" s="3"/>
      <c r="I532" s="3"/>
      <c r="J532" s="3"/>
      <c r="K532" s="3"/>
      <c r="L532" s="3"/>
      <c r="M532" s="3"/>
      <c r="N532" s="3"/>
      <c r="O532" s="3"/>
    </row>
    <row r="533" spans="1:15" x14ac:dyDescent="0.45">
      <c r="A533" s="3"/>
      <c r="B533" s="20"/>
      <c r="C533" s="21"/>
      <c r="D533" s="21"/>
      <c r="E533" s="22"/>
      <c r="F533" s="3"/>
      <c r="G533" s="3"/>
      <c r="H533" s="3"/>
      <c r="I533" s="3"/>
      <c r="J533" s="3"/>
      <c r="K533" s="3"/>
      <c r="L533" s="3"/>
      <c r="M533" s="3"/>
      <c r="N533" s="3"/>
      <c r="O533" s="3"/>
    </row>
    <row r="534" spans="1:15" x14ac:dyDescent="0.45">
      <c r="A534" s="3"/>
      <c r="B534" s="20"/>
      <c r="C534" s="21"/>
      <c r="D534" s="21"/>
      <c r="E534" s="22"/>
      <c r="F534" s="3"/>
      <c r="G534" s="3"/>
      <c r="H534" s="3"/>
      <c r="I534" s="3"/>
      <c r="J534" s="3"/>
      <c r="K534" s="3"/>
      <c r="L534" s="3"/>
      <c r="M534" s="3"/>
      <c r="N534" s="3"/>
      <c r="O534" s="3"/>
    </row>
    <row r="535" spans="1:15" x14ac:dyDescent="0.45">
      <c r="A535" s="3"/>
      <c r="B535" s="20"/>
      <c r="C535" s="21"/>
      <c r="D535" s="21"/>
      <c r="E535" s="22"/>
      <c r="F535" s="3"/>
      <c r="G535" s="3"/>
      <c r="H535" s="3"/>
      <c r="I535" s="3"/>
      <c r="J535" s="3"/>
      <c r="K535" s="3"/>
      <c r="L535" s="3"/>
      <c r="M535" s="3"/>
      <c r="N535" s="3"/>
      <c r="O535" s="3"/>
    </row>
    <row r="536" spans="1:15" x14ac:dyDescent="0.45">
      <c r="A536" s="3"/>
      <c r="B536" s="20"/>
      <c r="C536" s="21"/>
      <c r="D536" s="21"/>
      <c r="E536" s="22"/>
      <c r="F536" s="3"/>
      <c r="G536" s="3"/>
      <c r="H536" s="3"/>
      <c r="I536" s="3"/>
      <c r="J536" s="3"/>
      <c r="K536" s="3"/>
      <c r="L536" s="3"/>
      <c r="M536" s="3"/>
      <c r="N536" s="3"/>
      <c r="O536" s="3"/>
    </row>
    <row r="537" spans="1:15" x14ac:dyDescent="0.45">
      <c r="A537" s="3"/>
      <c r="B537" s="20"/>
      <c r="C537" s="21"/>
      <c r="D537" s="21"/>
      <c r="E537" s="22"/>
      <c r="F537" s="3"/>
      <c r="G537" s="3"/>
      <c r="H537" s="3"/>
      <c r="I537" s="3"/>
      <c r="J537" s="3"/>
      <c r="K537" s="3"/>
      <c r="L537" s="3"/>
      <c r="M537" s="3"/>
      <c r="N537" s="3"/>
      <c r="O537" s="3"/>
    </row>
    <row r="538" spans="1:15" x14ac:dyDescent="0.45">
      <c r="A538" s="3"/>
      <c r="B538" s="20"/>
      <c r="C538" s="21"/>
      <c r="D538" s="21"/>
      <c r="E538" s="22"/>
      <c r="F538" s="3"/>
      <c r="G538" s="3"/>
      <c r="H538" s="3"/>
      <c r="I538" s="3"/>
      <c r="J538" s="3"/>
      <c r="K538" s="3"/>
      <c r="L538" s="3"/>
      <c r="M538" s="3"/>
      <c r="N538" s="3"/>
      <c r="O538" s="3"/>
    </row>
    <row r="539" spans="1:15" x14ac:dyDescent="0.45">
      <c r="A539" s="3"/>
      <c r="B539" s="20"/>
      <c r="C539" s="21"/>
      <c r="D539" s="21"/>
      <c r="E539" s="22"/>
      <c r="F539" s="3"/>
      <c r="G539" s="3"/>
      <c r="H539" s="3"/>
      <c r="I539" s="3"/>
      <c r="J539" s="3"/>
      <c r="K539" s="3"/>
      <c r="L539" s="3"/>
      <c r="M539" s="3"/>
      <c r="N539" s="3"/>
      <c r="O539" s="3"/>
    </row>
    <row r="540" spans="1:15" x14ac:dyDescent="0.45">
      <c r="A540" s="3"/>
      <c r="B540" s="20"/>
      <c r="C540" s="21"/>
      <c r="D540" s="21"/>
      <c r="E540" s="22"/>
      <c r="F540" s="3"/>
      <c r="G540" s="3"/>
      <c r="H540" s="3"/>
      <c r="I540" s="3"/>
      <c r="J540" s="3"/>
      <c r="K540" s="3"/>
      <c r="L540" s="3"/>
      <c r="M540" s="3"/>
      <c r="N540" s="3"/>
      <c r="O540" s="3"/>
    </row>
    <row r="541" spans="1:15" x14ac:dyDescent="0.45">
      <c r="A541" s="3"/>
      <c r="B541" s="20"/>
      <c r="C541" s="21"/>
      <c r="D541" s="21"/>
      <c r="E541" s="22"/>
      <c r="F541" s="3"/>
      <c r="G541" s="3"/>
      <c r="H541" s="3"/>
      <c r="I541" s="3"/>
      <c r="J541" s="3"/>
      <c r="K541" s="3"/>
      <c r="L541" s="3"/>
      <c r="M541" s="3"/>
      <c r="N541" s="3"/>
      <c r="O541" s="3"/>
    </row>
    <row r="542" spans="1:15" x14ac:dyDescent="0.45">
      <c r="A542" s="3"/>
      <c r="B542" s="20"/>
      <c r="C542" s="21"/>
      <c r="D542" s="21"/>
      <c r="E542" s="22"/>
      <c r="F542" s="3"/>
      <c r="G542" s="3"/>
      <c r="H542" s="3"/>
      <c r="I542" s="3"/>
      <c r="J542" s="3"/>
      <c r="K542" s="3"/>
      <c r="L542" s="3"/>
      <c r="M542" s="3"/>
      <c r="N542" s="3"/>
      <c r="O542" s="3"/>
    </row>
    <row r="543" spans="1:15" x14ac:dyDescent="0.45">
      <c r="A543" s="3"/>
      <c r="B543" s="20"/>
      <c r="C543" s="21"/>
      <c r="D543" s="21"/>
      <c r="E543" s="22"/>
      <c r="F543" s="3"/>
      <c r="G543" s="3"/>
      <c r="H543" s="3"/>
      <c r="I543" s="3"/>
      <c r="J543" s="3"/>
      <c r="K543" s="3"/>
      <c r="L543" s="3"/>
      <c r="M543" s="3"/>
      <c r="N543" s="3"/>
      <c r="O543" s="3"/>
    </row>
    <row r="544" spans="1:15" x14ac:dyDescent="0.45">
      <c r="A544" s="3"/>
      <c r="B544" s="20"/>
      <c r="C544" s="21"/>
      <c r="D544" s="21"/>
      <c r="E544" s="22"/>
      <c r="F544" s="3"/>
      <c r="G544" s="3"/>
      <c r="H544" s="3"/>
      <c r="I544" s="3"/>
      <c r="J544" s="3"/>
      <c r="K544" s="3"/>
      <c r="L544" s="3"/>
      <c r="M544" s="3"/>
      <c r="N544" s="3"/>
      <c r="O544" s="3"/>
    </row>
    <row r="545" spans="1:15" x14ac:dyDescent="0.45">
      <c r="A545" s="3"/>
      <c r="B545" s="20"/>
      <c r="C545" s="21"/>
      <c r="D545" s="21"/>
      <c r="E545" s="22"/>
      <c r="F545" s="3"/>
      <c r="G545" s="3"/>
      <c r="H545" s="3"/>
      <c r="I545" s="3"/>
      <c r="J545" s="3"/>
      <c r="K545" s="3"/>
      <c r="L545" s="3"/>
      <c r="M545" s="3"/>
      <c r="N545" s="3"/>
      <c r="O545" s="3"/>
    </row>
    <row r="546" spans="1:15" x14ac:dyDescent="0.45">
      <c r="A546" s="3"/>
      <c r="B546" s="20"/>
      <c r="C546" s="21"/>
      <c r="D546" s="21"/>
      <c r="E546" s="22"/>
      <c r="F546" s="3"/>
      <c r="G546" s="3"/>
      <c r="H546" s="3"/>
      <c r="I546" s="3"/>
      <c r="J546" s="3"/>
      <c r="K546" s="3"/>
      <c r="L546" s="3"/>
      <c r="M546" s="3"/>
      <c r="N546" s="3"/>
      <c r="O546" s="3"/>
    </row>
    <row r="547" spans="1:15" x14ac:dyDescent="0.45">
      <c r="A547" s="3"/>
      <c r="B547" s="20"/>
      <c r="C547" s="21"/>
      <c r="D547" s="21"/>
      <c r="E547" s="22"/>
      <c r="F547" s="3"/>
      <c r="G547" s="3"/>
      <c r="H547" s="3"/>
      <c r="I547" s="3"/>
      <c r="J547" s="3"/>
      <c r="K547" s="3"/>
      <c r="L547" s="3"/>
      <c r="M547" s="3"/>
      <c r="N547" s="3"/>
      <c r="O547" s="3"/>
    </row>
    <row r="548" spans="1:15" x14ac:dyDescent="0.45">
      <c r="A548" s="3"/>
      <c r="B548" s="20"/>
      <c r="C548" s="21"/>
      <c r="D548" s="21"/>
      <c r="E548" s="22"/>
      <c r="F548" s="3"/>
      <c r="G548" s="3"/>
      <c r="H548" s="3"/>
      <c r="I548" s="3"/>
      <c r="J548" s="3"/>
      <c r="K548" s="3"/>
      <c r="L548" s="3"/>
      <c r="M548" s="3"/>
      <c r="N548" s="3"/>
      <c r="O548" s="3"/>
    </row>
    <row r="549" spans="1:15" x14ac:dyDescent="0.45">
      <c r="A549" s="3"/>
      <c r="B549" s="20"/>
      <c r="C549" s="21"/>
      <c r="D549" s="21"/>
      <c r="E549" s="22"/>
      <c r="F549" s="3"/>
      <c r="G549" s="3"/>
      <c r="H549" s="3"/>
      <c r="I549" s="3"/>
      <c r="J549" s="3"/>
      <c r="K549" s="3"/>
      <c r="L549" s="3"/>
      <c r="M549" s="3"/>
      <c r="N549" s="3"/>
      <c r="O549" s="3"/>
    </row>
    <row r="550" spans="1:15" x14ac:dyDescent="0.45">
      <c r="A550" s="3"/>
      <c r="B550" s="20"/>
      <c r="C550" s="21"/>
      <c r="D550" s="21"/>
      <c r="E550" s="22"/>
      <c r="F550" s="3"/>
      <c r="G550" s="3"/>
      <c r="H550" s="3"/>
      <c r="I550" s="3"/>
      <c r="J550" s="3"/>
      <c r="K550" s="3"/>
      <c r="L550" s="3"/>
      <c r="M550" s="3"/>
      <c r="N550" s="3"/>
      <c r="O550" s="3"/>
    </row>
    <row r="551" spans="1:15" x14ac:dyDescent="0.45">
      <c r="A551" s="3"/>
      <c r="B551" s="20"/>
      <c r="C551" s="21"/>
      <c r="D551" s="21"/>
      <c r="E551" s="22"/>
      <c r="F551" s="3"/>
      <c r="G551" s="3"/>
      <c r="H551" s="3"/>
      <c r="I551" s="3"/>
      <c r="J551" s="3"/>
      <c r="K551" s="3"/>
      <c r="L551" s="3"/>
      <c r="M551" s="3"/>
      <c r="N551" s="3"/>
      <c r="O551" s="3"/>
    </row>
    <row r="552" spans="1:15" x14ac:dyDescent="0.45">
      <c r="A552" s="3"/>
      <c r="B552" s="20"/>
      <c r="C552" s="21"/>
      <c r="D552" s="21"/>
      <c r="E552" s="22"/>
      <c r="F552" s="3"/>
      <c r="G552" s="3"/>
      <c r="H552" s="3"/>
      <c r="I552" s="3"/>
      <c r="J552" s="3"/>
      <c r="K552" s="3"/>
      <c r="L552" s="3"/>
      <c r="M552" s="3"/>
      <c r="N552" s="3"/>
      <c r="O552" s="3"/>
    </row>
    <row r="553" spans="1:15" x14ac:dyDescent="0.45">
      <c r="A553" s="3"/>
      <c r="B553" s="20"/>
      <c r="C553" s="21"/>
      <c r="D553" s="21"/>
      <c r="E553" s="22"/>
      <c r="F553" s="3"/>
      <c r="G553" s="3"/>
      <c r="H553" s="3"/>
      <c r="I553" s="3"/>
      <c r="J553" s="3"/>
      <c r="K553" s="3"/>
      <c r="L553" s="3"/>
      <c r="M553" s="3"/>
      <c r="N553" s="3"/>
      <c r="O553" s="3"/>
    </row>
    <row r="554" spans="1:15" x14ac:dyDescent="0.45">
      <c r="A554" s="3"/>
      <c r="B554" s="20"/>
      <c r="C554" s="21"/>
      <c r="D554" s="21"/>
      <c r="E554" s="22"/>
      <c r="F554" s="3"/>
      <c r="G554" s="3"/>
      <c r="H554" s="3"/>
      <c r="I554" s="3"/>
      <c r="J554" s="3"/>
      <c r="K554" s="3"/>
      <c r="L554" s="3"/>
      <c r="M554" s="3"/>
      <c r="N554" s="3"/>
      <c r="O554" s="3"/>
    </row>
    <row r="555" spans="1:15" x14ac:dyDescent="0.45">
      <c r="A555" s="3"/>
      <c r="B555" s="20"/>
      <c r="C555" s="21"/>
      <c r="D555" s="21"/>
      <c r="E555" s="22"/>
      <c r="F555" s="3"/>
      <c r="G555" s="3"/>
      <c r="H555" s="3"/>
      <c r="I555" s="3"/>
      <c r="J555" s="3"/>
      <c r="K555" s="3"/>
      <c r="L555" s="3"/>
      <c r="M555" s="3"/>
      <c r="N555" s="3"/>
      <c r="O555" s="3"/>
    </row>
    <row r="556" spans="1:15" x14ac:dyDescent="0.45">
      <c r="A556" s="3"/>
      <c r="B556" s="20"/>
      <c r="C556" s="21"/>
      <c r="D556" s="21"/>
      <c r="E556" s="22"/>
      <c r="F556" s="3"/>
      <c r="G556" s="3"/>
      <c r="H556" s="3"/>
      <c r="I556" s="3"/>
      <c r="J556" s="3"/>
      <c r="K556" s="3"/>
      <c r="L556" s="3"/>
      <c r="M556" s="3"/>
      <c r="N556" s="3"/>
      <c r="O556" s="3"/>
    </row>
    <row r="557" spans="1:15" x14ac:dyDescent="0.45">
      <c r="A557" s="3"/>
      <c r="B557" s="20"/>
      <c r="C557" s="21"/>
      <c r="D557" s="21"/>
      <c r="E557" s="22"/>
      <c r="F557" s="3"/>
      <c r="G557" s="3"/>
      <c r="H557" s="3"/>
      <c r="I557" s="3"/>
      <c r="J557" s="3"/>
      <c r="K557" s="3"/>
      <c r="L557" s="3"/>
      <c r="M557" s="3"/>
      <c r="N557" s="3"/>
      <c r="O557" s="3"/>
    </row>
    <row r="558" spans="1:15" x14ac:dyDescent="0.45">
      <c r="A558" s="3"/>
      <c r="B558" s="20"/>
      <c r="C558" s="21"/>
      <c r="D558" s="21"/>
      <c r="E558" s="22"/>
      <c r="F558" s="3"/>
      <c r="G558" s="3"/>
      <c r="H558" s="3"/>
      <c r="I558" s="3"/>
      <c r="J558" s="3"/>
      <c r="K558" s="3"/>
      <c r="L558" s="3"/>
      <c r="M558" s="3"/>
      <c r="N558" s="3"/>
      <c r="O558" s="3"/>
    </row>
    <row r="559" spans="1:15" x14ac:dyDescent="0.45">
      <c r="A559" s="3"/>
      <c r="B559" s="20"/>
      <c r="C559" s="21"/>
      <c r="D559" s="21"/>
      <c r="E559" s="22"/>
      <c r="F559" s="3"/>
      <c r="G559" s="3"/>
      <c r="H559" s="3"/>
      <c r="I559" s="3"/>
      <c r="J559" s="3"/>
      <c r="K559" s="3"/>
      <c r="L559" s="3"/>
      <c r="M559" s="3"/>
      <c r="N559" s="3"/>
      <c r="O559" s="3"/>
    </row>
    <row r="560" spans="1:15" x14ac:dyDescent="0.45">
      <c r="A560" s="3"/>
      <c r="B560" s="20"/>
      <c r="C560" s="21"/>
      <c r="D560" s="21"/>
      <c r="E560" s="22"/>
      <c r="F560" s="3"/>
      <c r="G560" s="3"/>
      <c r="H560" s="3"/>
      <c r="I560" s="3"/>
      <c r="J560" s="3"/>
      <c r="K560" s="3"/>
      <c r="L560" s="3"/>
      <c r="M560" s="3"/>
      <c r="N560" s="3"/>
      <c r="O560" s="3"/>
    </row>
    <row r="561" spans="1:15" x14ac:dyDescent="0.45">
      <c r="A561" s="3"/>
      <c r="B561" s="20"/>
      <c r="C561" s="21"/>
      <c r="D561" s="21"/>
      <c r="E561" s="22"/>
      <c r="F561" s="3"/>
      <c r="G561" s="3"/>
      <c r="H561" s="3"/>
      <c r="I561" s="3"/>
      <c r="J561" s="3"/>
      <c r="K561" s="3"/>
      <c r="L561" s="3"/>
      <c r="M561" s="3"/>
      <c r="N561" s="3"/>
      <c r="O561" s="3"/>
    </row>
    <row r="562" spans="1:15" x14ac:dyDescent="0.45">
      <c r="A562" s="3"/>
      <c r="B562" s="20"/>
      <c r="C562" s="21"/>
      <c r="D562" s="21"/>
      <c r="E562" s="22"/>
      <c r="F562" s="3"/>
      <c r="G562" s="3"/>
      <c r="H562" s="3"/>
      <c r="I562" s="3"/>
      <c r="J562" s="3"/>
      <c r="K562" s="3"/>
      <c r="L562" s="3"/>
      <c r="M562" s="3"/>
      <c r="N562" s="3"/>
      <c r="O562" s="3"/>
    </row>
    <row r="563" spans="1:15" x14ac:dyDescent="0.45">
      <c r="A563" s="3"/>
      <c r="B563" s="20"/>
      <c r="C563" s="21"/>
      <c r="D563" s="21"/>
      <c r="E563" s="22"/>
      <c r="F563" s="3"/>
      <c r="G563" s="3"/>
      <c r="H563" s="3"/>
      <c r="I563" s="3"/>
      <c r="J563" s="3"/>
      <c r="K563" s="3"/>
      <c r="L563" s="3"/>
      <c r="M563" s="3"/>
      <c r="N563" s="3"/>
      <c r="O563" s="3"/>
    </row>
    <row r="564" spans="1:15" x14ac:dyDescent="0.45">
      <c r="A564" s="3"/>
      <c r="B564" s="20"/>
      <c r="C564" s="21"/>
      <c r="D564" s="21"/>
      <c r="E564" s="22"/>
      <c r="F564" s="3"/>
      <c r="G564" s="3"/>
      <c r="H564" s="3"/>
      <c r="I564" s="3"/>
      <c r="J564" s="3"/>
      <c r="K564" s="3"/>
      <c r="L564" s="3"/>
      <c r="M564" s="3"/>
      <c r="N564" s="3"/>
      <c r="O564" s="3"/>
    </row>
    <row r="565" spans="1:15" x14ac:dyDescent="0.45">
      <c r="A565" s="3"/>
      <c r="B565" s="20"/>
      <c r="C565" s="21"/>
      <c r="D565" s="21"/>
      <c r="E565" s="22"/>
      <c r="F565" s="3"/>
      <c r="G565" s="3"/>
      <c r="H565" s="3"/>
      <c r="I565" s="3"/>
      <c r="J565" s="3"/>
      <c r="K565" s="3"/>
      <c r="L565" s="3"/>
      <c r="M565" s="3"/>
      <c r="N565" s="3"/>
      <c r="O565" s="3"/>
    </row>
    <row r="566" spans="1:15" x14ac:dyDescent="0.45">
      <c r="A566" s="3"/>
      <c r="B566" s="20"/>
      <c r="C566" s="21"/>
      <c r="D566" s="21"/>
      <c r="E566" s="22"/>
      <c r="F566" s="3"/>
      <c r="G566" s="3"/>
      <c r="H566" s="3"/>
      <c r="I566" s="3"/>
      <c r="J566" s="3"/>
      <c r="K566" s="3"/>
      <c r="L566" s="3"/>
      <c r="M566" s="3"/>
      <c r="N566" s="3"/>
      <c r="O566" s="3"/>
    </row>
    <row r="567" spans="1:15" x14ac:dyDescent="0.45">
      <c r="A567" s="3"/>
      <c r="B567" s="20"/>
      <c r="C567" s="21"/>
      <c r="D567" s="21"/>
      <c r="E567" s="22"/>
      <c r="F567" s="3"/>
      <c r="G567" s="3"/>
      <c r="H567" s="3"/>
      <c r="I567" s="3"/>
      <c r="J567" s="3"/>
      <c r="K567" s="3"/>
      <c r="L567" s="3"/>
      <c r="M567" s="3"/>
      <c r="N567" s="3"/>
      <c r="O567" s="3"/>
    </row>
    <row r="568" spans="1:15" x14ac:dyDescent="0.45">
      <c r="A568" s="3"/>
      <c r="B568" s="20"/>
      <c r="C568" s="21"/>
      <c r="D568" s="21"/>
      <c r="E568" s="22"/>
      <c r="F568" s="3"/>
      <c r="G568" s="3"/>
      <c r="H568" s="3"/>
      <c r="I568" s="3"/>
      <c r="J568" s="3"/>
      <c r="K568" s="3"/>
      <c r="L568" s="3"/>
      <c r="M568" s="3"/>
      <c r="N568" s="3"/>
      <c r="O568" s="3"/>
    </row>
    <row r="569" spans="1:15" x14ac:dyDescent="0.45">
      <c r="A569" s="3"/>
      <c r="B569" s="20"/>
      <c r="C569" s="21"/>
      <c r="D569" s="21"/>
      <c r="E569" s="22"/>
      <c r="F569" s="3"/>
      <c r="G569" s="3"/>
      <c r="H569" s="3"/>
      <c r="I569" s="3"/>
      <c r="J569" s="3"/>
      <c r="K569" s="3"/>
      <c r="L569" s="3"/>
      <c r="M569" s="3"/>
      <c r="N569" s="3"/>
      <c r="O569" s="3"/>
    </row>
    <row r="570" spans="1:15" x14ac:dyDescent="0.45">
      <c r="A570" s="3"/>
      <c r="B570" s="20"/>
      <c r="C570" s="21"/>
      <c r="D570" s="21"/>
      <c r="E570" s="22"/>
      <c r="F570" s="3"/>
      <c r="G570" s="3"/>
      <c r="H570" s="3"/>
      <c r="I570" s="3"/>
      <c r="J570" s="3"/>
      <c r="K570" s="3"/>
      <c r="L570" s="3"/>
      <c r="M570" s="3"/>
      <c r="N570" s="3"/>
      <c r="O570" s="3"/>
    </row>
    <row r="571" spans="1:15" x14ac:dyDescent="0.45">
      <c r="A571" s="3"/>
      <c r="B571" s="20"/>
      <c r="C571" s="21"/>
      <c r="D571" s="21"/>
      <c r="E571" s="22"/>
      <c r="F571" s="3"/>
      <c r="G571" s="3"/>
      <c r="H571" s="3"/>
      <c r="I571" s="3"/>
      <c r="J571" s="3"/>
      <c r="K571" s="3"/>
      <c r="L571" s="3"/>
      <c r="M571" s="3"/>
      <c r="N571" s="3"/>
      <c r="O571" s="3"/>
    </row>
    <row r="572" spans="1:15" x14ac:dyDescent="0.45">
      <c r="A572" s="3"/>
      <c r="B572" s="20"/>
      <c r="C572" s="21"/>
      <c r="D572" s="21"/>
      <c r="E572" s="22"/>
      <c r="F572" s="3"/>
      <c r="G572" s="3"/>
      <c r="H572" s="3"/>
      <c r="I572" s="3"/>
      <c r="J572" s="3"/>
      <c r="K572" s="3"/>
      <c r="L572" s="3"/>
      <c r="M572" s="3"/>
      <c r="N572" s="3"/>
      <c r="O572" s="3"/>
    </row>
    <row r="573" spans="1:15" x14ac:dyDescent="0.45">
      <c r="A573" s="3"/>
      <c r="B573" s="20"/>
      <c r="C573" s="21"/>
      <c r="D573" s="21"/>
      <c r="E573" s="22"/>
      <c r="F573" s="3"/>
      <c r="G573" s="3"/>
      <c r="H573" s="3"/>
      <c r="I573" s="3"/>
      <c r="J573" s="3"/>
      <c r="K573" s="3"/>
      <c r="L573" s="3"/>
      <c r="M573" s="3"/>
      <c r="N573" s="3"/>
      <c r="O573" s="3"/>
    </row>
    <row r="574" spans="1:15" x14ac:dyDescent="0.45">
      <c r="A574" s="3"/>
      <c r="B574" s="20"/>
      <c r="C574" s="21"/>
      <c r="D574" s="21"/>
      <c r="E574" s="22"/>
      <c r="F574" s="3"/>
      <c r="G574" s="3"/>
      <c r="H574" s="3"/>
      <c r="I574" s="3"/>
      <c r="J574" s="3"/>
      <c r="K574" s="3"/>
      <c r="L574" s="3"/>
      <c r="M574" s="3"/>
      <c r="N574" s="3"/>
      <c r="O574" s="3"/>
    </row>
    <row r="575" spans="1:15" x14ac:dyDescent="0.45">
      <c r="A575" s="3"/>
      <c r="B575" s="20"/>
      <c r="C575" s="21"/>
      <c r="D575" s="21"/>
      <c r="E575" s="22"/>
      <c r="F575" s="3"/>
      <c r="G575" s="3"/>
      <c r="H575" s="3"/>
      <c r="I575" s="3"/>
      <c r="J575" s="3"/>
      <c r="K575" s="3"/>
      <c r="L575" s="3"/>
      <c r="M575" s="3"/>
      <c r="N575" s="3"/>
      <c r="O575" s="3"/>
    </row>
    <row r="576" spans="1:15" x14ac:dyDescent="0.45">
      <c r="A576" s="3"/>
      <c r="B576" s="20"/>
      <c r="C576" s="21"/>
      <c r="D576" s="21"/>
      <c r="E576" s="22"/>
      <c r="F576" s="3"/>
      <c r="G576" s="3"/>
      <c r="H576" s="3"/>
      <c r="I576" s="3"/>
      <c r="J576" s="3"/>
      <c r="K576" s="3"/>
      <c r="L576" s="3"/>
      <c r="M576" s="3"/>
      <c r="N576" s="3"/>
      <c r="O576" s="3"/>
    </row>
    <row r="577" spans="1:15" x14ac:dyDescent="0.45">
      <c r="A577" s="3"/>
      <c r="B577" s="20"/>
      <c r="C577" s="21"/>
      <c r="D577" s="21"/>
      <c r="E577" s="22"/>
      <c r="F577" s="3"/>
      <c r="G577" s="3"/>
      <c r="H577" s="3"/>
      <c r="I577" s="3"/>
      <c r="J577" s="3"/>
      <c r="K577" s="3"/>
      <c r="L577" s="3"/>
      <c r="M577" s="3"/>
      <c r="N577" s="3"/>
      <c r="O577" s="3"/>
    </row>
    <row r="578" spans="1:15" x14ac:dyDescent="0.45">
      <c r="A578" s="3"/>
      <c r="B578" s="20"/>
      <c r="C578" s="21"/>
      <c r="D578" s="21"/>
      <c r="E578" s="22"/>
      <c r="F578" s="3"/>
      <c r="G578" s="3"/>
      <c r="H578" s="3"/>
      <c r="I578" s="3"/>
      <c r="J578" s="3"/>
      <c r="K578" s="3"/>
      <c r="L578" s="3"/>
      <c r="M578" s="3"/>
      <c r="N578" s="3"/>
      <c r="O578" s="3"/>
    </row>
    <row r="579" spans="1:15" x14ac:dyDescent="0.45">
      <c r="A579" s="3"/>
      <c r="B579" s="20"/>
      <c r="C579" s="21"/>
      <c r="D579" s="21"/>
      <c r="E579" s="22"/>
      <c r="F579" s="3"/>
      <c r="G579" s="3"/>
      <c r="H579" s="3"/>
      <c r="I579" s="3"/>
      <c r="J579" s="3"/>
      <c r="K579" s="3"/>
      <c r="L579" s="3"/>
      <c r="M579" s="3"/>
      <c r="N579" s="3"/>
      <c r="O579" s="3"/>
    </row>
    <row r="580" spans="1:15" x14ac:dyDescent="0.45">
      <c r="A580" s="3"/>
      <c r="B580" s="20"/>
      <c r="C580" s="21"/>
      <c r="D580" s="21"/>
      <c r="E580" s="22"/>
      <c r="F580" s="3"/>
      <c r="G580" s="3"/>
      <c r="H580" s="3"/>
      <c r="I580" s="3"/>
      <c r="J580" s="3"/>
      <c r="K580" s="3"/>
      <c r="L580" s="3"/>
      <c r="M580" s="3"/>
      <c r="N580" s="3"/>
      <c r="O580" s="3"/>
    </row>
    <row r="581" spans="1:15" x14ac:dyDescent="0.45">
      <c r="A581" s="3"/>
      <c r="B581" s="20"/>
      <c r="C581" s="21"/>
      <c r="D581" s="21"/>
      <c r="E581" s="22"/>
      <c r="F581" s="3"/>
      <c r="G581" s="3"/>
      <c r="H581" s="3"/>
      <c r="I581" s="3"/>
      <c r="J581" s="3"/>
      <c r="K581" s="3"/>
      <c r="L581" s="3"/>
      <c r="M581" s="3"/>
      <c r="N581" s="3"/>
      <c r="O581" s="3"/>
    </row>
    <row r="582" spans="1:15" x14ac:dyDescent="0.45">
      <c r="A582" s="3"/>
      <c r="B582" s="20"/>
      <c r="C582" s="21"/>
      <c r="D582" s="21"/>
      <c r="E582" s="22"/>
      <c r="F582" s="3"/>
      <c r="G582" s="3"/>
      <c r="H582" s="3"/>
      <c r="I582" s="3"/>
      <c r="J582" s="3"/>
      <c r="K582" s="3"/>
      <c r="L582" s="3"/>
      <c r="M582" s="3"/>
      <c r="N582" s="3"/>
      <c r="O582" s="3"/>
    </row>
    <row r="583" spans="1:15" x14ac:dyDescent="0.45">
      <c r="A583" s="3"/>
      <c r="B583" s="20"/>
      <c r="C583" s="21"/>
      <c r="D583" s="21"/>
      <c r="E583" s="22"/>
      <c r="F583" s="3"/>
      <c r="G583" s="3"/>
      <c r="H583" s="3"/>
      <c r="I583" s="3"/>
      <c r="J583" s="3"/>
      <c r="K583" s="3"/>
      <c r="L583" s="3"/>
      <c r="M583" s="3"/>
      <c r="N583" s="3"/>
      <c r="O583" s="3"/>
    </row>
    <row r="584" spans="1:15" x14ac:dyDescent="0.45">
      <c r="A584" s="3"/>
      <c r="B584" s="20"/>
      <c r="C584" s="21"/>
      <c r="D584" s="21"/>
      <c r="E584" s="22"/>
      <c r="F584" s="3"/>
      <c r="G584" s="3"/>
      <c r="H584" s="3"/>
      <c r="I584" s="3"/>
      <c r="J584" s="3"/>
      <c r="K584" s="3"/>
      <c r="L584" s="3"/>
      <c r="M584" s="3"/>
      <c r="N584" s="3"/>
      <c r="O584" s="3"/>
    </row>
    <row r="585" spans="1:15" x14ac:dyDescent="0.45">
      <c r="A585" s="3"/>
      <c r="B585" s="20"/>
      <c r="C585" s="21"/>
      <c r="D585" s="21"/>
      <c r="E585" s="22"/>
      <c r="F585" s="3"/>
      <c r="G585" s="3"/>
      <c r="H585" s="3"/>
      <c r="I585" s="3"/>
      <c r="J585" s="3"/>
      <c r="K585" s="3"/>
      <c r="L585" s="3"/>
      <c r="M585" s="3"/>
      <c r="N585" s="3"/>
      <c r="O585" s="3"/>
    </row>
    <row r="586" spans="1:15" x14ac:dyDescent="0.45">
      <c r="A586" s="3"/>
      <c r="B586" s="20"/>
      <c r="C586" s="21"/>
      <c r="D586" s="21"/>
      <c r="E586" s="22"/>
      <c r="F586" s="3"/>
      <c r="G586" s="3"/>
      <c r="H586" s="3"/>
      <c r="I586" s="3"/>
      <c r="J586" s="3"/>
      <c r="K586" s="3"/>
      <c r="L586" s="3"/>
      <c r="M586" s="3"/>
      <c r="N586" s="3"/>
      <c r="O586" s="3"/>
    </row>
    <row r="587" spans="1:15" x14ac:dyDescent="0.45">
      <c r="A587" s="3"/>
      <c r="B587" s="20"/>
      <c r="C587" s="21"/>
      <c r="D587" s="21"/>
      <c r="E587" s="22"/>
      <c r="F587" s="3"/>
      <c r="G587" s="3"/>
      <c r="H587" s="3"/>
      <c r="I587" s="3"/>
      <c r="J587" s="3"/>
      <c r="K587" s="3"/>
      <c r="L587" s="3"/>
      <c r="M587" s="3"/>
      <c r="N587" s="3"/>
      <c r="O587" s="3"/>
    </row>
    <row r="588" spans="1:15" x14ac:dyDescent="0.45">
      <c r="A588" s="3"/>
      <c r="B588" s="20"/>
      <c r="C588" s="21"/>
      <c r="D588" s="21"/>
      <c r="E588" s="22"/>
      <c r="F588" s="3"/>
      <c r="G588" s="3"/>
      <c r="H588" s="3"/>
      <c r="I588" s="3"/>
      <c r="J588" s="3"/>
      <c r="K588" s="3"/>
      <c r="L588" s="3"/>
      <c r="M588" s="3"/>
      <c r="N588" s="3"/>
      <c r="O588" s="3"/>
    </row>
    <row r="589" spans="1:15" x14ac:dyDescent="0.45">
      <c r="A589" s="3"/>
      <c r="B589" s="20"/>
      <c r="C589" s="21"/>
      <c r="D589" s="21"/>
      <c r="E589" s="22"/>
      <c r="F589" s="3"/>
      <c r="G589" s="3"/>
      <c r="H589" s="3"/>
      <c r="I589" s="3"/>
      <c r="J589" s="3"/>
      <c r="K589" s="3"/>
      <c r="L589" s="3"/>
      <c r="M589" s="3"/>
      <c r="N589" s="3"/>
      <c r="O589" s="3"/>
    </row>
    <row r="590" spans="1:15" x14ac:dyDescent="0.45">
      <c r="A590" s="3"/>
      <c r="B590" s="20"/>
      <c r="C590" s="21"/>
      <c r="D590" s="21"/>
      <c r="E590" s="22"/>
      <c r="F590" s="3"/>
      <c r="G590" s="3"/>
      <c r="H590" s="3"/>
      <c r="I590" s="3"/>
      <c r="J590" s="3"/>
      <c r="K590" s="3"/>
      <c r="L590" s="3"/>
      <c r="M590" s="3"/>
      <c r="N590" s="3"/>
      <c r="O590" s="3"/>
    </row>
    <row r="591" spans="1:15" x14ac:dyDescent="0.45">
      <c r="A591" s="3"/>
      <c r="B591" s="20"/>
      <c r="C591" s="21"/>
      <c r="D591" s="21"/>
      <c r="E591" s="22"/>
      <c r="F591" s="3"/>
      <c r="G591" s="3"/>
      <c r="H591" s="3"/>
      <c r="I591" s="3"/>
      <c r="J591" s="3"/>
      <c r="K591" s="3"/>
      <c r="L591" s="3"/>
      <c r="M591" s="3"/>
      <c r="N591" s="3"/>
      <c r="O591" s="3"/>
    </row>
    <row r="592" spans="1:15" x14ac:dyDescent="0.45">
      <c r="A592" s="3"/>
      <c r="B592" s="20"/>
      <c r="C592" s="21"/>
      <c r="D592" s="21"/>
      <c r="E592" s="22"/>
      <c r="F592" s="3"/>
      <c r="G592" s="3"/>
      <c r="H592" s="3"/>
      <c r="I592" s="3"/>
      <c r="J592" s="3"/>
      <c r="K592" s="3"/>
      <c r="L592" s="3"/>
      <c r="M592" s="3"/>
      <c r="N592" s="3"/>
      <c r="O592" s="3"/>
    </row>
    <row r="593" spans="1:15" x14ac:dyDescent="0.45">
      <c r="A593" s="3"/>
      <c r="B593" s="20"/>
      <c r="C593" s="21"/>
      <c r="D593" s="21"/>
      <c r="E593" s="22"/>
      <c r="F593" s="3"/>
      <c r="G593" s="3"/>
      <c r="H593" s="3"/>
      <c r="I593" s="3"/>
      <c r="J593" s="3"/>
      <c r="K593" s="3"/>
      <c r="L593" s="3"/>
      <c r="M593" s="3"/>
      <c r="N593" s="3"/>
      <c r="O593" s="3"/>
    </row>
    <row r="594" spans="1:15" x14ac:dyDescent="0.45">
      <c r="A594" s="3"/>
      <c r="B594" s="20"/>
      <c r="C594" s="21"/>
      <c r="D594" s="21"/>
      <c r="E594" s="22"/>
      <c r="F594" s="3"/>
      <c r="G594" s="3"/>
      <c r="H594" s="3"/>
      <c r="I594" s="3"/>
      <c r="J594" s="3"/>
      <c r="K594" s="3"/>
      <c r="L594" s="3"/>
      <c r="M594" s="3"/>
      <c r="N594" s="3"/>
      <c r="O594" s="3"/>
    </row>
    <row r="595" spans="1:15" x14ac:dyDescent="0.45">
      <c r="A595" s="3"/>
      <c r="B595" s="20"/>
      <c r="C595" s="21"/>
      <c r="D595" s="21"/>
      <c r="E595" s="22"/>
      <c r="F595" s="3"/>
      <c r="G595" s="3"/>
      <c r="H595" s="3"/>
      <c r="I595" s="3"/>
      <c r="J595" s="3"/>
      <c r="K595" s="3"/>
      <c r="L595" s="3"/>
      <c r="M595" s="3"/>
      <c r="N595" s="3"/>
      <c r="O595" s="3"/>
    </row>
    <row r="596" spans="1:15" x14ac:dyDescent="0.45">
      <c r="A596" s="3"/>
      <c r="B596" s="20"/>
      <c r="C596" s="21"/>
      <c r="D596" s="21"/>
      <c r="E596" s="22"/>
      <c r="F596" s="3"/>
      <c r="G596" s="3"/>
      <c r="H596" s="3"/>
      <c r="I596" s="3"/>
      <c r="J596" s="3"/>
      <c r="K596" s="3"/>
      <c r="L596" s="3"/>
      <c r="M596" s="3"/>
      <c r="N596" s="3"/>
      <c r="O596" s="3"/>
    </row>
    <row r="597" spans="1:15" x14ac:dyDescent="0.45">
      <c r="A597" s="3"/>
      <c r="B597" s="20"/>
      <c r="C597" s="21"/>
      <c r="D597" s="21"/>
      <c r="E597" s="22"/>
      <c r="F597" s="3"/>
      <c r="G597" s="3"/>
      <c r="H597" s="3"/>
      <c r="I597" s="3"/>
      <c r="J597" s="3"/>
      <c r="K597" s="3"/>
      <c r="L597" s="3"/>
      <c r="M597" s="3"/>
      <c r="N597" s="3"/>
      <c r="O597" s="3"/>
    </row>
    <row r="598" spans="1:15" x14ac:dyDescent="0.45">
      <c r="A598" s="3"/>
      <c r="B598" s="20"/>
      <c r="C598" s="21"/>
      <c r="D598" s="21"/>
      <c r="E598" s="22"/>
      <c r="F598" s="3"/>
      <c r="G598" s="3"/>
      <c r="H598" s="3"/>
      <c r="I598" s="3"/>
      <c r="J598" s="3"/>
      <c r="K598" s="3"/>
      <c r="L598" s="3"/>
      <c r="M598" s="3"/>
      <c r="N598" s="3"/>
      <c r="O598" s="3"/>
    </row>
    <row r="599" spans="1:15" x14ac:dyDescent="0.45">
      <c r="A599" s="3"/>
      <c r="B599" s="20"/>
      <c r="C599" s="21"/>
      <c r="D599" s="21"/>
      <c r="E599" s="22"/>
      <c r="F599" s="3"/>
      <c r="G599" s="3"/>
      <c r="H599" s="3"/>
      <c r="I599" s="3"/>
      <c r="J599" s="3"/>
      <c r="K599" s="3"/>
      <c r="L599" s="3"/>
      <c r="M599" s="3"/>
      <c r="N599" s="3"/>
      <c r="O599" s="3"/>
    </row>
    <row r="600" spans="1:15" x14ac:dyDescent="0.45">
      <c r="A600" s="3"/>
      <c r="B600" s="20"/>
      <c r="C600" s="21"/>
      <c r="D600" s="21"/>
      <c r="E600" s="22"/>
      <c r="F600" s="3"/>
      <c r="G600" s="3"/>
      <c r="H600" s="3"/>
      <c r="I600" s="3"/>
      <c r="J600" s="3"/>
      <c r="K600" s="3"/>
      <c r="L600" s="3"/>
      <c r="M600" s="3"/>
      <c r="N600" s="3"/>
      <c r="O600" s="3"/>
    </row>
    <row r="601" spans="1:15" x14ac:dyDescent="0.45">
      <c r="A601" s="3"/>
      <c r="B601" s="20"/>
      <c r="C601" s="21"/>
      <c r="D601" s="21"/>
      <c r="E601" s="22"/>
      <c r="F601" s="3"/>
      <c r="G601" s="3"/>
      <c r="H601" s="3"/>
      <c r="I601" s="3"/>
      <c r="J601" s="3"/>
      <c r="K601" s="3"/>
      <c r="L601" s="3"/>
      <c r="M601" s="3"/>
      <c r="N601" s="3"/>
      <c r="O601" s="3"/>
    </row>
    <row r="602" spans="1:15" x14ac:dyDescent="0.45">
      <c r="A602" s="3"/>
      <c r="B602" s="20"/>
      <c r="C602" s="21"/>
      <c r="D602" s="21"/>
      <c r="E602" s="22"/>
      <c r="F602" s="3"/>
      <c r="G602" s="3"/>
      <c r="H602" s="3"/>
      <c r="I602" s="3"/>
      <c r="J602" s="3"/>
      <c r="K602" s="3"/>
      <c r="L602" s="3"/>
      <c r="M602" s="3"/>
      <c r="N602" s="3"/>
      <c r="O602" s="3"/>
    </row>
    <row r="603" spans="1:15" x14ac:dyDescent="0.45">
      <c r="A603" s="3"/>
      <c r="B603" s="20"/>
      <c r="C603" s="21"/>
      <c r="D603" s="21"/>
      <c r="E603" s="22"/>
      <c r="F603" s="3"/>
      <c r="G603" s="3"/>
      <c r="H603" s="3"/>
      <c r="I603" s="3"/>
      <c r="J603" s="3"/>
      <c r="K603" s="3"/>
      <c r="L603" s="3"/>
      <c r="M603" s="3"/>
      <c r="N603" s="3"/>
      <c r="O603" s="3"/>
    </row>
    <row r="604" spans="1:15" x14ac:dyDescent="0.45">
      <c r="A604" s="3"/>
      <c r="B604" s="20"/>
      <c r="C604" s="21"/>
      <c r="D604" s="21"/>
      <c r="E604" s="22"/>
      <c r="F604" s="3"/>
      <c r="G604" s="3"/>
      <c r="H604" s="3"/>
      <c r="I604" s="3"/>
      <c r="J604" s="3"/>
      <c r="K604" s="3"/>
      <c r="L604" s="3"/>
      <c r="M604" s="3"/>
      <c r="N604" s="3"/>
      <c r="O604" s="3"/>
    </row>
    <row r="605" spans="1:15" x14ac:dyDescent="0.45">
      <c r="A605" s="3"/>
      <c r="B605" s="20"/>
      <c r="C605" s="21"/>
      <c r="D605" s="21"/>
      <c r="E605" s="22"/>
      <c r="F605" s="3"/>
      <c r="G605" s="3"/>
      <c r="H605" s="3"/>
      <c r="I605" s="3"/>
      <c r="J605" s="3"/>
      <c r="K605" s="3"/>
      <c r="L605" s="3"/>
      <c r="M605" s="3"/>
      <c r="N605" s="3"/>
      <c r="O605" s="3"/>
    </row>
    <row r="606" spans="1:15" x14ac:dyDescent="0.45">
      <c r="A606" s="3"/>
      <c r="B606" s="20"/>
      <c r="C606" s="21"/>
      <c r="D606" s="21"/>
      <c r="E606" s="22"/>
      <c r="F606" s="3"/>
      <c r="G606" s="3"/>
      <c r="H606" s="3"/>
      <c r="I606" s="3"/>
      <c r="J606" s="3"/>
      <c r="K606" s="3"/>
      <c r="L606" s="3"/>
      <c r="M606" s="3"/>
      <c r="N606" s="3"/>
      <c r="O606" s="3"/>
    </row>
    <row r="607" spans="1:15" x14ac:dyDescent="0.45">
      <c r="A607" s="3"/>
      <c r="B607" s="20"/>
      <c r="C607" s="21"/>
      <c r="D607" s="21"/>
      <c r="E607" s="22"/>
      <c r="F607" s="3"/>
      <c r="G607" s="3"/>
      <c r="H607" s="3"/>
      <c r="I607" s="3"/>
      <c r="J607" s="3"/>
      <c r="K607" s="3"/>
      <c r="L607" s="3"/>
      <c r="M607" s="3"/>
      <c r="N607" s="3"/>
      <c r="O607" s="3"/>
    </row>
    <row r="608" spans="1:15" x14ac:dyDescent="0.45">
      <c r="A608" s="3"/>
      <c r="B608" s="20"/>
      <c r="C608" s="21"/>
      <c r="D608" s="21"/>
      <c r="E608" s="22"/>
      <c r="F608" s="3"/>
      <c r="G608" s="3"/>
      <c r="H608" s="3"/>
      <c r="I608" s="3"/>
      <c r="J608" s="3"/>
      <c r="K608" s="3"/>
      <c r="L608" s="3"/>
      <c r="M608" s="3"/>
      <c r="N608" s="3"/>
      <c r="O608" s="3"/>
    </row>
    <row r="609" spans="1:15" x14ac:dyDescent="0.45">
      <c r="A609" s="3"/>
      <c r="B609" s="20"/>
      <c r="C609" s="21"/>
      <c r="D609" s="21"/>
      <c r="E609" s="22"/>
      <c r="F609" s="3"/>
      <c r="G609" s="3"/>
      <c r="H609" s="3"/>
      <c r="I609" s="3"/>
      <c r="J609" s="3"/>
      <c r="K609" s="3"/>
      <c r="L609" s="3"/>
      <c r="M609" s="3"/>
      <c r="N609" s="3"/>
      <c r="O609" s="3"/>
    </row>
    <row r="610" spans="1:15" x14ac:dyDescent="0.45">
      <c r="A610" s="3"/>
      <c r="B610" s="20"/>
      <c r="C610" s="21"/>
      <c r="D610" s="21"/>
      <c r="E610" s="22"/>
      <c r="F610" s="3"/>
      <c r="G610" s="3"/>
      <c r="H610" s="3"/>
      <c r="I610" s="3"/>
      <c r="J610" s="3"/>
      <c r="K610" s="3"/>
      <c r="L610" s="3"/>
      <c r="M610" s="3"/>
      <c r="N610" s="3"/>
      <c r="O610" s="3"/>
    </row>
    <row r="611" spans="1:15" x14ac:dyDescent="0.45">
      <c r="A611" s="3"/>
      <c r="B611" s="20"/>
      <c r="C611" s="21"/>
      <c r="D611" s="21"/>
      <c r="E611" s="22"/>
      <c r="F611" s="3"/>
      <c r="G611" s="3"/>
      <c r="H611" s="3"/>
      <c r="I611" s="3"/>
      <c r="J611" s="3"/>
      <c r="K611" s="3"/>
      <c r="L611" s="3"/>
      <c r="M611" s="3"/>
      <c r="N611" s="3"/>
      <c r="O611" s="3"/>
    </row>
    <row r="612" spans="1:15" x14ac:dyDescent="0.45">
      <c r="A612" s="3"/>
      <c r="B612" s="20"/>
      <c r="C612" s="21"/>
      <c r="D612" s="21"/>
      <c r="E612" s="22"/>
      <c r="F612" s="3"/>
      <c r="G612" s="3"/>
      <c r="H612" s="3"/>
      <c r="I612" s="3"/>
      <c r="J612" s="3"/>
      <c r="K612" s="3"/>
      <c r="L612" s="3"/>
      <c r="M612" s="3"/>
      <c r="N612" s="3"/>
      <c r="O612" s="3"/>
    </row>
    <row r="613" spans="1:15" x14ac:dyDescent="0.45">
      <c r="A613" s="3"/>
      <c r="B613" s="20"/>
      <c r="C613" s="21"/>
      <c r="D613" s="21"/>
      <c r="E613" s="22"/>
      <c r="F613" s="3"/>
      <c r="G613" s="3"/>
      <c r="H613" s="3"/>
      <c r="I613" s="3"/>
      <c r="J613" s="3"/>
      <c r="K613" s="3"/>
      <c r="L613" s="3"/>
      <c r="M613" s="3"/>
      <c r="N613" s="3"/>
      <c r="O613" s="3"/>
    </row>
    <row r="614" spans="1:15" x14ac:dyDescent="0.45">
      <c r="A614" s="3"/>
      <c r="B614" s="20"/>
      <c r="C614" s="21"/>
      <c r="D614" s="21"/>
      <c r="E614" s="22"/>
      <c r="F614" s="3"/>
      <c r="G614" s="3"/>
      <c r="H614" s="3"/>
      <c r="I614" s="3"/>
      <c r="J614" s="3"/>
      <c r="K614" s="3"/>
      <c r="L614" s="3"/>
      <c r="M614" s="3"/>
      <c r="N614" s="3"/>
      <c r="O614" s="3"/>
    </row>
    <row r="615" spans="1:15" x14ac:dyDescent="0.45">
      <c r="A615" s="3"/>
      <c r="B615" s="20"/>
      <c r="C615" s="21"/>
      <c r="D615" s="21"/>
      <c r="E615" s="22"/>
      <c r="F615" s="3"/>
      <c r="G615" s="3"/>
      <c r="H615" s="3"/>
      <c r="I615" s="3"/>
      <c r="J615" s="3"/>
      <c r="K615" s="3"/>
      <c r="L615" s="3"/>
      <c r="M615" s="3"/>
      <c r="N615" s="3"/>
      <c r="O615" s="3"/>
    </row>
    <row r="616" spans="1:15" x14ac:dyDescent="0.45">
      <c r="A616" s="3"/>
      <c r="B616" s="20"/>
      <c r="C616" s="21"/>
      <c r="D616" s="21"/>
      <c r="E616" s="22"/>
      <c r="F616" s="3"/>
      <c r="G616" s="3"/>
      <c r="H616" s="3"/>
      <c r="I616" s="3"/>
      <c r="J616" s="3"/>
      <c r="K616" s="3"/>
      <c r="L616" s="3"/>
      <c r="M616" s="3"/>
      <c r="N616" s="3"/>
      <c r="O616" s="3"/>
    </row>
    <row r="617" spans="1:15" x14ac:dyDescent="0.45">
      <c r="A617" s="3"/>
      <c r="B617" s="20"/>
      <c r="C617" s="21"/>
      <c r="D617" s="21"/>
      <c r="E617" s="22"/>
      <c r="F617" s="3"/>
      <c r="G617" s="3"/>
      <c r="H617" s="3"/>
      <c r="I617" s="3"/>
      <c r="J617" s="3"/>
      <c r="K617" s="3"/>
      <c r="L617" s="3"/>
      <c r="M617" s="3"/>
      <c r="N617" s="3"/>
      <c r="O617" s="3"/>
    </row>
    <row r="618" spans="1:15" x14ac:dyDescent="0.45">
      <c r="A618" s="3"/>
      <c r="B618" s="20"/>
      <c r="C618" s="21"/>
      <c r="D618" s="21"/>
      <c r="E618" s="22"/>
      <c r="F618" s="3"/>
      <c r="G618" s="3"/>
      <c r="H618" s="3"/>
      <c r="I618" s="3"/>
      <c r="J618" s="3"/>
      <c r="K618" s="3"/>
      <c r="L618" s="3"/>
      <c r="M618" s="3"/>
      <c r="N618" s="3"/>
      <c r="O618" s="3"/>
    </row>
    <row r="619" spans="1:15" x14ac:dyDescent="0.45">
      <c r="A619" s="3"/>
      <c r="B619" s="20"/>
      <c r="C619" s="21"/>
      <c r="D619" s="21"/>
      <c r="E619" s="22"/>
      <c r="F619" s="3"/>
      <c r="G619" s="3"/>
      <c r="H619" s="3"/>
      <c r="I619" s="3"/>
      <c r="J619" s="3"/>
      <c r="K619" s="3"/>
      <c r="L619" s="3"/>
      <c r="M619" s="3"/>
      <c r="N619" s="3"/>
      <c r="O619" s="3"/>
    </row>
    <row r="620" spans="1:15" x14ac:dyDescent="0.45">
      <c r="A620" s="3"/>
      <c r="B620" s="20"/>
      <c r="C620" s="21"/>
      <c r="D620" s="21"/>
      <c r="E620" s="22"/>
      <c r="F620" s="3"/>
      <c r="G620" s="3"/>
      <c r="H620" s="3"/>
      <c r="I620" s="3"/>
      <c r="J620" s="3"/>
      <c r="K620" s="3"/>
      <c r="L620" s="3"/>
      <c r="M620" s="3"/>
      <c r="N620" s="3"/>
      <c r="O620" s="3"/>
    </row>
    <row r="621" spans="1:15" x14ac:dyDescent="0.45">
      <c r="A621" s="3"/>
      <c r="B621" s="20"/>
      <c r="C621" s="21"/>
      <c r="D621" s="21"/>
      <c r="E621" s="22"/>
      <c r="F621" s="3"/>
      <c r="G621" s="3"/>
      <c r="H621" s="3"/>
      <c r="I621" s="3"/>
      <c r="J621" s="3"/>
      <c r="K621" s="3"/>
      <c r="L621" s="3"/>
      <c r="M621" s="3"/>
      <c r="N621" s="3"/>
      <c r="O621" s="3"/>
    </row>
    <row r="622" spans="1:15" x14ac:dyDescent="0.45">
      <c r="A622" s="3"/>
      <c r="B622" s="20"/>
      <c r="C622" s="21"/>
      <c r="D622" s="21"/>
      <c r="E622" s="22"/>
      <c r="F622" s="3"/>
      <c r="G622" s="3"/>
      <c r="H622" s="3"/>
      <c r="I622" s="3"/>
      <c r="J622" s="3"/>
      <c r="K622" s="3"/>
      <c r="L622" s="3"/>
      <c r="M622" s="3"/>
      <c r="N622" s="3"/>
      <c r="O622" s="3"/>
    </row>
    <row r="623" spans="1:15" x14ac:dyDescent="0.45">
      <c r="A623" s="3"/>
      <c r="B623" s="20"/>
      <c r="C623" s="21"/>
      <c r="D623" s="21"/>
      <c r="E623" s="22"/>
      <c r="F623" s="3"/>
      <c r="G623" s="3"/>
      <c r="H623" s="3"/>
      <c r="I623" s="3"/>
      <c r="J623" s="3"/>
      <c r="K623" s="3"/>
      <c r="L623" s="3"/>
      <c r="M623" s="3"/>
      <c r="N623" s="3"/>
      <c r="O623" s="3"/>
    </row>
    <row r="624" spans="1:15" x14ac:dyDescent="0.45">
      <c r="A624" s="3"/>
      <c r="B624" s="20"/>
      <c r="C624" s="21"/>
      <c r="D624" s="21"/>
      <c r="E624" s="22"/>
      <c r="F624" s="3"/>
      <c r="G624" s="3"/>
      <c r="H624" s="3"/>
      <c r="I624" s="3"/>
      <c r="J624" s="3"/>
      <c r="K624" s="3"/>
      <c r="L624" s="3"/>
      <c r="M624" s="3"/>
      <c r="N624" s="3"/>
      <c r="O624" s="3"/>
    </row>
    <row r="625" spans="1:15" x14ac:dyDescent="0.45">
      <c r="A625" s="3"/>
      <c r="B625" s="20"/>
      <c r="C625" s="21"/>
      <c r="D625" s="21"/>
      <c r="E625" s="22"/>
      <c r="F625" s="3"/>
      <c r="G625" s="3"/>
      <c r="H625" s="3"/>
      <c r="I625" s="3"/>
      <c r="J625" s="3"/>
      <c r="K625" s="3"/>
      <c r="L625" s="3"/>
      <c r="M625" s="3"/>
      <c r="N625" s="3"/>
      <c r="O625" s="3"/>
    </row>
    <row r="626" spans="1:15" x14ac:dyDescent="0.45">
      <c r="A626" s="3"/>
      <c r="B626" s="20"/>
      <c r="C626" s="21"/>
      <c r="D626" s="21"/>
      <c r="E626" s="22"/>
      <c r="F626" s="3"/>
      <c r="G626" s="3"/>
      <c r="H626" s="3"/>
      <c r="I626" s="3"/>
      <c r="J626" s="3"/>
      <c r="K626" s="3"/>
      <c r="L626" s="3"/>
      <c r="M626" s="3"/>
      <c r="N626" s="3"/>
      <c r="O626" s="3"/>
    </row>
    <row r="627" spans="1:15" x14ac:dyDescent="0.45">
      <c r="A627" s="3"/>
      <c r="B627" s="20"/>
      <c r="C627" s="21"/>
      <c r="D627" s="21"/>
      <c r="E627" s="22"/>
      <c r="F627" s="3"/>
      <c r="G627" s="3"/>
      <c r="H627" s="3"/>
      <c r="I627" s="3"/>
      <c r="J627" s="3"/>
      <c r="K627" s="3"/>
      <c r="L627" s="3"/>
      <c r="M627" s="3"/>
      <c r="N627" s="3"/>
      <c r="O627" s="3"/>
    </row>
    <row r="628" spans="1:15" x14ac:dyDescent="0.45">
      <c r="A628" s="3"/>
      <c r="B628" s="20"/>
      <c r="C628" s="21"/>
      <c r="D628" s="21"/>
      <c r="E628" s="22"/>
      <c r="F628" s="3"/>
      <c r="G628" s="3"/>
      <c r="H628" s="3"/>
      <c r="I628" s="3"/>
      <c r="J628" s="3"/>
      <c r="K628" s="3"/>
      <c r="L628" s="3"/>
      <c r="M628" s="3"/>
      <c r="N628" s="3"/>
      <c r="O628" s="3"/>
    </row>
    <row r="629" spans="1:15" x14ac:dyDescent="0.45">
      <c r="A629" s="3"/>
      <c r="B629" s="20"/>
      <c r="C629" s="21"/>
      <c r="D629" s="21"/>
      <c r="E629" s="22"/>
      <c r="F629" s="3"/>
      <c r="G629" s="3"/>
      <c r="H629" s="3"/>
      <c r="I629" s="3"/>
      <c r="J629" s="3"/>
      <c r="K629" s="3"/>
      <c r="L629" s="3"/>
      <c r="M629" s="3"/>
      <c r="N629" s="3"/>
      <c r="O629" s="3"/>
    </row>
    <row r="630" spans="1:15" x14ac:dyDescent="0.45">
      <c r="A630" s="3"/>
      <c r="B630" s="20"/>
      <c r="C630" s="21"/>
      <c r="D630" s="21"/>
      <c r="E630" s="22"/>
      <c r="F630" s="3"/>
      <c r="G630" s="3"/>
      <c r="H630" s="3"/>
      <c r="I630" s="3"/>
      <c r="J630" s="3"/>
      <c r="K630" s="3"/>
      <c r="L630" s="3"/>
      <c r="M630" s="3"/>
      <c r="N630" s="3"/>
      <c r="O630" s="3"/>
    </row>
    <row r="631" spans="1:15" x14ac:dyDescent="0.45">
      <c r="A631" s="3"/>
      <c r="B631" s="20"/>
      <c r="C631" s="21"/>
      <c r="D631" s="21"/>
      <c r="E631" s="22"/>
      <c r="F631" s="3"/>
      <c r="G631" s="3"/>
      <c r="H631" s="3"/>
      <c r="I631" s="3"/>
      <c r="J631" s="3"/>
      <c r="K631" s="3"/>
      <c r="L631" s="3"/>
      <c r="M631" s="3"/>
      <c r="N631" s="3"/>
      <c r="O631" s="3"/>
    </row>
    <row r="632" spans="1:15" x14ac:dyDescent="0.45">
      <c r="A632" s="3"/>
      <c r="B632" s="20"/>
      <c r="C632" s="21"/>
      <c r="D632" s="21"/>
      <c r="E632" s="22"/>
      <c r="F632" s="3"/>
      <c r="G632" s="3"/>
      <c r="H632" s="3"/>
      <c r="I632" s="3"/>
      <c r="J632" s="3"/>
      <c r="K632" s="3"/>
      <c r="L632" s="3"/>
      <c r="M632" s="3"/>
      <c r="N632" s="3"/>
      <c r="O632" s="3"/>
    </row>
    <row r="633" spans="1:15" x14ac:dyDescent="0.45">
      <c r="A633" s="3"/>
      <c r="B633" s="20"/>
      <c r="C633" s="21"/>
      <c r="D633" s="21"/>
      <c r="E633" s="22"/>
      <c r="F633" s="3"/>
      <c r="G633" s="3"/>
      <c r="H633" s="3"/>
      <c r="I633" s="3"/>
      <c r="J633" s="3"/>
      <c r="K633" s="3"/>
      <c r="L633" s="3"/>
      <c r="M633" s="3"/>
      <c r="N633" s="3"/>
      <c r="O633" s="3"/>
    </row>
    <row r="634" spans="1:15" x14ac:dyDescent="0.45">
      <c r="A634" s="3"/>
      <c r="B634" s="20"/>
      <c r="C634" s="21"/>
      <c r="D634" s="21"/>
      <c r="E634" s="22"/>
      <c r="F634" s="3"/>
      <c r="G634" s="3"/>
      <c r="H634" s="3"/>
      <c r="I634" s="3"/>
      <c r="J634" s="3"/>
      <c r="K634" s="3"/>
      <c r="L634" s="3"/>
      <c r="M634" s="3"/>
      <c r="N634" s="3"/>
      <c r="O634" s="3"/>
    </row>
    <row r="635" spans="1:15" x14ac:dyDescent="0.45">
      <c r="A635" s="3"/>
      <c r="B635" s="20"/>
      <c r="C635" s="21"/>
      <c r="D635" s="21"/>
      <c r="E635" s="22"/>
      <c r="F635" s="3"/>
      <c r="G635" s="3"/>
      <c r="H635" s="3"/>
      <c r="I635" s="3"/>
      <c r="J635" s="3"/>
      <c r="K635" s="3"/>
      <c r="L635" s="3"/>
      <c r="M635" s="3"/>
      <c r="N635" s="3"/>
      <c r="O635" s="3"/>
    </row>
    <row r="636" spans="1:15" x14ac:dyDescent="0.45">
      <c r="A636" s="3"/>
      <c r="B636" s="20"/>
      <c r="C636" s="21"/>
      <c r="D636" s="21"/>
      <c r="E636" s="22"/>
      <c r="F636" s="3"/>
      <c r="G636" s="3"/>
      <c r="H636" s="3"/>
      <c r="I636" s="3"/>
      <c r="J636" s="3"/>
      <c r="K636" s="3"/>
      <c r="L636" s="3"/>
      <c r="M636" s="3"/>
      <c r="N636" s="3"/>
      <c r="O636" s="3"/>
    </row>
    <row r="637" spans="1:15" x14ac:dyDescent="0.45">
      <c r="A637" s="3"/>
      <c r="B637" s="20"/>
      <c r="C637" s="21"/>
      <c r="D637" s="21"/>
      <c r="E637" s="22"/>
      <c r="F637" s="3"/>
      <c r="G637" s="3"/>
      <c r="H637" s="3"/>
      <c r="I637" s="3"/>
      <c r="J637" s="3"/>
      <c r="K637" s="3"/>
      <c r="L637" s="3"/>
      <c r="M637" s="3"/>
      <c r="N637" s="3"/>
      <c r="O637" s="3"/>
    </row>
    <row r="638" spans="1:15" x14ac:dyDescent="0.45">
      <c r="A638" s="3"/>
      <c r="B638" s="20"/>
      <c r="C638" s="21"/>
      <c r="D638" s="21"/>
      <c r="E638" s="22"/>
      <c r="F638" s="3"/>
      <c r="G638" s="3"/>
      <c r="H638" s="3"/>
      <c r="I638" s="3"/>
      <c r="J638" s="3"/>
      <c r="K638" s="3"/>
      <c r="L638" s="3"/>
      <c r="M638" s="3"/>
      <c r="N638" s="3"/>
      <c r="O638" s="3"/>
    </row>
    <row r="639" spans="1:15" x14ac:dyDescent="0.45">
      <c r="A639" s="3"/>
      <c r="B639" s="20"/>
      <c r="C639" s="21"/>
      <c r="D639" s="21"/>
      <c r="E639" s="22"/>
      <c r="F639" s="3"/>
      <c r="G639" s="3"/>
      <c r="H639" s="3"/>
      <c r="I639" s="3"/>
      <c r="J639" s="3"/>
      <c r="K639" s="3"/>
      <c r="L639" s="3"/>
      <c r="M639" s="3"/>
      <c r="N639" s="3"/>
      <c r="O639" s="3"/>
    </row>
    <row r="640" spans="1:15" x14ac:dyDescent="0.45">
      <c r="A640" s="3"/>
      <c r="B640" s="20"/>
      <c r="C640" s="21"/>
      <c r="D640" s="21"/>
      <c r="E640" s="22"/>
      <c r="F640" s="3"/>
      <c r="G640" s="3"/>
      <c r="H640" s="3"/>
      <c r="I640" s="3"/>
      <c r="J640" s="3"/>
      <c r="K640" s="3"/>
      <c r="L640" s="3"/>
      <c r="M640" s="3"/>
      <c r="N640" s="3"/>
      <c r="O640" s="3"/>
    </row>
    <row r="641" spans="1:15" x14ac:dyDescent="0.45">
      <c r="A641" s="3"/>
      <c r="B641" s="20"/>
      <c r="C641" s="21"/>
      <c r="D641" s="21"/>
      <c r="E641" s="22"/>
      <c r="F641" s="3"/>
      <c r="G641" s="3"/>
      <c r="H641" s="3"/>
      <c r="I641" s="3"/>
      <c r="J641" s="3"/>
      <c r="K641" s="3"/>
      <c r="L641" s="3"/>
      <c r="M641" s="3"/>
      <c r="N641" s="3"/>
      <c r="O641" s="3"/>
    </row>
    <row r="642" spans="1:15" x14ac:dyDescent="0.45">
      <c r="A642" s="3"/>
      <c r="B642" s="20"/>
      <c r="C642" s="21"/>
      <c r="D642" s="21"/>
      <c r="E642" s="22"/>
      <c r="F642" s="3"/>
      <c r="G642" s="3"/>
      <c r="H642" s="3"/>
      <c r="I642" s="3"/>
      <c r="J642" s="3"/>
      <c r="K642" s="3"/>
      <c r="L642" s="3"/>
      <c r="M642" s="3"/>
      <c r="N642" s="3"/>
      <c r="O642" s="3"/>
    </row>
    <row r="643" spans="1:15" x14ac:dyDescent="0.45">
      <c r="A643" s="3"/>
      <c r="B643" s="20"/>
      <c r="C643" s="21"/>
      <c r="D643" s="21"/>
      <c r="E643" s="22"/>
      <c r="F643" s="3"/>
      <c r="G643" s="3"/>
      <c r="H643" s="3"/>
      <c r="I643" s="3"/>
      <c r="J643" s="3"/>
      <c r="K643" s="3"/>
      <c r="L643" s="3"/>
      <c r="M643" s="3"/>
      <c r="N643" s="3"/>
      <c r="O643" s="3"/>
    </row>
    <row r="644" spans="1:15" x14ac:dyDescent="0.45">
      <c r="A644" s="3"/>
      <c r="B644" s="20"/>
      <c r="C644" s="21"/>
      <c r="D644" s="21"/>
      <c r="E644" s="22"/>
      <c r="F644" s="3"/>
      <c r="G644" s="3"/>
      <c r="H644" s="3"/>
      <c r="I644" s="3"/>
      <c r="J644" s="3"/>
      <c r="K644" s="3"/>
      <c r="L644" s="3"/>
      <c r="M644" s="3"/>
      <c r="N644" s="3"/>
      <c r="O644" s="3"/>
    </row>
    <row r="645" spans="1:15" x14ac:dyDescent="0.45">
      <c r="A645" s="3"/>
      <c r="B645" s="20"/>
      <c r="C645" s="21"/>
      <c r="D645" s="21"/>
      <c r="E645" s="22"/>
      <c r="F645" s="3"/>
      <c r="G645" s="3"/>
      <c r="H645" s="3"/>
      <c r="I645" s="3"/>
      <c r="J645" s="3"/>
      <c r="K645" s="3"/>
      <c r="L645" s="3"/>
      <c r="M645" s="3"/>
      <c r="N645" s="3"/>
      <c r="O645" s="3"/>
    </row>
    <row r="646" spans="1:15" x14ac:dyDescent="0.45">
      <c r="A646" s="3"/>
      <c r="B646" s="20"/>
      <c r="C646" s="21"/>
      <c r="D646" s="21"/>
      <c r="E646" s="22"/>
      <c r="F646" s="3"/>
      <c r="G646" s="3"/>
      <c r="H646" s="3"/>
      <c r="I646" s="3"/>
      <c r="J646" s="3"/>
      <c r="K646" s="3"/>
      <c r="L646" s="3"/>
      <c r="M646" s="3"/>
      <c r="N646" s="3"/>
      <c r="O646" s="3"/>
    </row>
    <row r="647" spans="1:15" x14ac:dyDescent="0.45">
      <c r="A647" s="3"/>
      <c r="B647" s="20"/>
      <c r="C647" s="21"/>
      <c r="D647" s="21"/>
      <c r="E647" s="22"/>
      <c r="F647" s="3"/>
      <c r="G647" s="3"/>
      <c r="H647" s="3"/>
      <c r="I647" s="3"/>
      <c r="J647" s="3"/>
      <c r="K647" s="3"/>
      <c r="L647" s="3"/>
      <c r="M647" s="3"/>
      <c r="N647" s="3"/>
      <c r="O647" s="3"/>
    </row>
    <row r="648" spans="1:15" x14ac:dyDescent="0.45">
      <c r="A648" s="3"/>
      <c r="B648" s="20"/>
      <c r="C648" s="21"/>
      <c r="D648" s="21"/>
      <c r="E648" s="22"/>
      <c r="F648" s="3"/>
      <c r="G648" s="3"/>
      <c r="H648" s="3"/>
      <c r="I648" s="3"/>
      <c r="J648" s="3"/>
      <c r="K648" s="3"/>
      <c r="L648" s="3"/>
      <c r="M648" s="3"/>
      <c r="N648" s="3"/>
      <c r="O648" s="3"/>
    </row>
    <row r="649" spans="1:15" x14ac:dyDescent="0.45">
      <c r="A649" s="3"/>
      <c r="B649" s="20"/>
      <c r="C649" s="21"/>
      <c r="D649" s="21"/>
      <c r="E649" s="22"/>
      <c r="F649" s="3"/>
      <c r="G649" s="3"/>
      <c r="H649" s="3"/>
      <c r="I649" s="3"/>
      <c r="J649" s="3"/>
      <c r="K649" s="3"/>
      <c r="L649" s="3"/>
      <c r="M649" s="3"/>
      <c r="N649" s="3"/>
      <c r="O649" s="3"/>
    </row>
    <row r="650" spans="1:15" x14ac:dyDescent="0.45">
      <c r="A650" s="3"/>
      <c r="B650" s="20"/>
      <c r="C650" s="21"/>
      <c r="D650" s="21"/>
      <c r="E650" s="22"/>
      <c r="F650" s="3"/>
      <c r="G650" s="3"/>
      <c r="H650" s="3"/>
      <c r="I650" s="3"/>
      <c r="J650" s="3"/>
      <c r="K650" s="3"/>
      <c r="L650" s="3"/>
      <c r="M650" s="3"/>
      <c r="N650" s="3"/>
      <c r="O650" s="3"/>
    </row>
    <row r="651" spans="1:15" x14ac:dyDescent="0.45">
      <c r="A651" s="3"/>
      <c r="B651" s="20"/>
      <c r="C651" s="21"/>
      <c r="D651" s="21"/>
      <c r="E651" s="22"/>
      <c r="F651" s="3"/>
      <c r="G651" s="3"/>
      <c r="H651" s="3"/>
      <c r="I651" s="3"/>
      <c r="J651" s="3"/>
      <c r="K651" s="3"/>
      <c r="L651" s="3"/>
      <c r="M651" s="3"/>
      <c r="N651" s="3"/>
      <c r="O651" s="3"/>
    </row>
    <row r="652" spans="1:15" x14ac:dyDescent="0.45">
      <c r="A652" s="3"/>
      <c r="B652" s="20"/>
      <c r="C652" s="21"/>
      <c r="D652" s="21"/>
      <c r="E652" s="22"/>
      <c r="F652" s="3"/>
      <c r="G652" s="3"/>
      <c r="H652" s="3"/>
      <c r="I652" s="3"/>
      <c r="J652" s="3"/>
      <c r="K652" s="3"/>
      <c r="L652" s="3"/>
      <c r="M652" s="3"/>
      <c r="N652" s="3"/>
      <c r="O652" s="3"/>
    </row>
    <row r="653" spans="1:15" x14ac:dyDescent="0.45">
      <c r="A653" s="3"/>
      <c r="B653" s="20"/>
      <c r="C653" s="21"/>
      <c r="D653" s="21"/>
      <c r="E653" s="22"/>
      <c r="F653" s="3"/>
      <c r="G653" s="3"/>
      <c r="H653" s="3"/>
      <c r="I653" s="3"/>
      <c r="J653" s="3"/>
      <c r="K653" s="3"/>
      <c r="L653" s="3"/>
      <c r="M653" s="3"/>
      <c r="N653" s="3"/>
      <c r="O653" s="3"/>
    </row>
    <row r="654" spans="1:15" x14ac:dyDescent="0.45">
      <c r="A654" s="3"/>
      <c r="B654" s="20"/>
      <c r="C654" s="21"/>
      <c r="D654" s="21"/>
      <c r="E654" s="22"/>
      <c r="F654" s="3"/>
      <c r="G654" s="3"/>
      <c r="H654" s="3"/>
      <c r="I654" s="3"/>
      <c r="J654" s="3"/>
      <c r="K654" s="3"/>
      <c r="L654" s="3"/>
      <c r="M654" s="3"/>
      <c r="N654" s="3"/>
      <c r="O654" s="3"/>
    </row>
    <row r="655" spans="1:15" x14ac:dyDescent="0.45">
      <c r="A655" s="3"/>
      <c r="B655" s="20"/>
      <c r="C655" s="21"/>
      <c r="D655" s="21"/>
      <c r="E655" s="22"/>
      <c r="F655" s="3"/>
      <c r="G655" s="3"/>
      <c r="H655" s="3"/>
      <c r="I655" s="3"/>
      <c r="J655" s="3"/>
      <c r="K655" s="3"/>
      <c r="L655" s="3"/>
      <c r="M655" s="3"/>
      <c r="N655" s="3"/>
      <c r="O655" s="3"/>
    </row>
    <row r="656" spans="1:15" x14ac:dyDescent="0.45">
      <c r="A656" s="3"/>
      <c r="B656" s="20"/>
      <c r="C656" s="21"/>
      <c r="D656" s="21"/>
      <c r="E656" s="22"/>
      <c r="F656" s="3"/>
      <c r="G656" s="3"/>
      <c r="H656" s="3"/>
      <c r="I656" s="3"/>
      <c r="J656" s="3"/>
      <c r="K656" s="3"/>
      <c r="L656" s="3"/>
      <c r="M656" s="3"/>
      <c r="N656" s="3"/>
      <c r="O656" s="3"/>
    </row>
    <row r="657" spans="1:15" x14ac:dyDescent="0.45">
      <c r="A657" s="3"/>
      <c r="B657" s="20"/>
      <c r="C657" s="21"/>
      <c r="D657" s="21"/>
      <c r="E657" s="22"/>
      <c r="F657" s="3"/>
      <c r="G657" s="3"/>
      <c r="H657" s="3"/>
      <c r="I657" s="3"/>
      <c r="J657" s="3"/>
      <c r="K657" s="3"/>
      <c r="L657" s="3"/>
      <c r="M657" s="3"/>
      <c r="N657" s="3"/>
      <c r="O657" s="3"/>
    </row>
    <row r="658" spans="1:15" x14ac:dyDescent="0.45">
      <c r="A658" s="3"/>
      <c r="B658" s="20"/>
      <c r="C658" s="21"/>
      <c r="D658" s="21"/>
      <c r="E658" s="22"/>
      <c r="F658" s="3"/>
      <c r="G658" s="3"/>
      <c r="H658" s="3"/>
      <c r="I658" s="3"/>
      <c r="J658" s="3"/>
      <c r="K658" s="3"/>
      <c r="L658" s="3"/>
      <c r="M658" s="3"/>
      <c r="N658" s="3"/>
      <c r="O658" s="3"/>
    </row>
    <row r="659" spans="1:15" x14ac:dyDescent="0.45">
      <c r="A659" s="3"/>
      <c r="B659" s="20"/>
      <c r="C659" s="21"/>
      <c r="D659" s="21"/>
      <c r="E659" s="22"/>
      <c r="F659" s="3"/>
      <c r="G659" s="3"/>
      <c r="H659" s="3"/>
      <c r="I659" s="3"/>
      <c r="J659" s="3"/>
      <c r="K659" s="3"/>
      <c r="L659" s="3"/>
      <c r="M659" s="3"/>
      <c r="N659" s="3"/>
      <c r="O659" s="3"/>
    </row>
    <row r="660" spans="1:15" x14ac:dyDescent="0.45">
      <c r="A660" s="3"/>
      <c r="B660" s="20"/>
      <c r="C660" s="21"/>
      <c r="D660" s="21"/>
      <c r="E660" s="22"/>
      <c r="F660" s="3"/>
      <c r="G660" s="3"/>
      <c r="H660" s="3"/>
      <c r="I660" s="3"/>
      <c r="J660" s="3"/>
      <c r="K660" s="3"/>
      <c r="L660" s="3"/>
      <c r="M660" s="3"/>
      <c r="N660" s="3"/>
      <c r="O660" s="3"/>
    </row>
    <row r="661" spans="1:15" x14ac:dyDescent="0.45">
      <c r="A661" s="3"/>
      <c r="B661" s="20"/>
      <c r="C661" s="21"/>
      <c r="D661" s="21"/>
      <c r="E661" s="22"/>
      <c r="F661" s="3"/>
      <c r="G661" s="3"/>
      <c r="H661" s="3"/>
      <c r="I661" s="3"/>
      <c r="J661" s="3"/>
      <c r="K661" s="3"/>
      <c r="L661" s="3"/>
      <c r="M661" s="3"/>
      <c r="N661" s="3"/>
      <c r="O661" s="3"/>
    </row>
    <row r="662" spans="1:15" x14ac:dyDescent="0.45">
      <c r="A662" s="3"/>
      <c r="B662" s="20"/>
      <c r="C662" s="21"/>
      <c r="D662" s="21"/>
      <c r="E662" s="22"/>
      <c r="F662" s="3"/>
      <c r="G662" s="3"/>
      <c r="H662" s="3"/>
      <c r="I662" s="3"/>
      <c r="J662" s="3"/>
      <c r="K662" s="3"/>
      <c r="L662" s="3"/>
      <c r="M662" s="3"/>
      <c r="N662" s="3"/>
      <c r="O662" s="3"/>
    </row>
    <row r="663" spans="1:15" x14ac:dyDescent="0.45">
      <c r="A663" s="3"/>
      <c r="B663" s="20"/>
      <c r="C663" s="21"/>
      <c r="D663" s="21"/>
      <c r="E663" s="22"/>
      <c r="F663" s="3"/>
      <c r="G663" s="3"/>
      <c r="H663" s="3"/>
      <c r="I663" s="3"/>
      <c r="J663" s="3"/>
      <c r="K663" s="3"/>
      <c r="L663" s="3"/>
      <c r="M663" s="3"/>
      <c r="N663" s="3"/>
      <c r="O663" s="3"/>
    </row>
    <row r="664" spans="1:15" x14ac:dyDescent="0.45">
      <c r="A664" s="3"/>
      <c r="B664" s="20"/>
      <c r="C664" s="21"/>
      <c r="D664" s="21"/>
      <c r="E664" s="22"/>
      <c r="F664" s="3"/>
      <c r="G664" s="3"/>
      <c r="H664" s="3"/>
      <c r="I664" s="3"/>
      <c r="J664" s="3"/>
      <c r="K664" s="3"/>
      <c r="L664" s="3"/>
      <c r="M664" s="3"/>
      <c r="N664" s="3"/>
      <c r="O664" s="3"/>
    </row>
    <row r="665" spans="1:15" x14ac:dyDescent="0.45">
      <c r="A665" s="3"/>
      <c r="B665" s="20"/>
      <c r="C665" s="21"/>
      <c r="D665" s="21"/>
      <c r="E665" s="22"/>
      <c r="F665" s="3"/>
      <c r="G665" s="3"/>
      <c r="H665" s="3"/>
      <c r="I665" s="3"/>
      <c r="J665" s="3"/>
      <c r="K665" s="3"/>
      <c r="L665" s="3"/>
      <c r="M665" s="3"/>
      <c r="N665" s="3"/>
      <c r="O665" s="3"/>
    </row>
    <row r="666" spans="1:15" x14ac:dyDescent="0.45">
      <c r="A666" s="3"/>
      <c r="B666" s="20"/>
      <c r="C666" s="21"/>
      <c r="D666" s="21"/>
      <c r="E666" s="22"/>
      <c r="F666" s="3"/>
      <c r="G666" s="3"/>
      <c r="H666" s="3"/>
      <c r="I666" s="3"/>
      <c r="J666" s="3"/>
      <c r="K666" s="3"/>
      <c r="L666" s="3"/>
      <c r="M666" s="3"/>
      <c r="N666" s="3"/>
      <c r="O666" s="3"/>
    </row>
    <row r="667" spans="1:15" x14ac:dyDescent="0.45">
      <c r="A667" s="3"/>
      <c r="B667" s="20"/>
      <c r="C667" s="21"/>
      <c r="D667" s="21"/>
      <c r="E667" s="22"/>
      <c r="F667" s="3"/>
      <c r="G667" s="3"/>
      <c r="H667" s="3"/>
      <c r="I667" s="3"/>
      <c r="J667" s="3"/>
      <c r="K667" s="3"/>
      <c r="L667" s="3"/>
      <c r="M667" s="3"/>
      <c r="N667" s="3"/>
      <c r="O667" s="3"/>
    </row>
    <row r="668" spans="1:15" x14ac:dyDescent="0.45">
      <c r="A668" s="3"/>
      <c r="B668" s="20"/>
      <c r="C668" s="21"/>
      <c r="D668" s="21"/>
      <c r="E668" s="22"/>
      <c r="F668" s="3"/>
      <c r="G668" s="3"/>
      <c r="H668" s="3"/>
      <c r="I668" s="3"/>
      <c r="J668" s="3"/>
      <c r="K668" s="3"/>
      <c r="L668" s="3"/>
      <c r="M668" s="3"/>
      <c r="N668" s="3"/>
      <c r="O668" s="3"/>
    </row>
    <row r="669" spans="1:15" x14ac:dyDescent="0.45">
      <c r="A669" s="3"/>
      <c r="B669" s="20"/>
      <c r="C669" s="21"/>
      <c r="D669" s="21"/>
      <c r="E669" s="22"/>
      <c r="F669" s="3"/>
      <c r="G669" s="3"/>
      <c r="H669" s="3"/>
      <c r="I669" s="3"/>
      <c r="J669" s="3"/>
      <c r="K669" s="3"/>
      <c r="L669" s="3"/>
      <c r="M669" s="3"/>
      <c r="N669" s="3"/>
      <c r="O669" s="3"/>
    </row>
    <row r="670" spans="1:15" x14ac:dyDescent="0.45">
      <c r="A670" s="3"/>
      <c r="B670" s="20"/>
      <c r="C670" s="21"/>
      <c r="D670" s="21"/>
      <c r="E670" s="22"/>
      <c r="F670" s="3"/>
      <c r="G670" s="3"/>
      <c r="H670" s="3"/>
      <c r="I670" s="3"/>
      <c r="J670" s="3"/>
      <c r="K670" s="3"/>
      <c r="L670" s="3"/>
      <c r="M670" s="3"/>
      <c r="N670" s="3"/>
      <c r="O670" s="3"/>
    </row>
    <row r="671" spans="1:15" x14ac:dyDescent="0.45">
      <c r="A671" s="3"/>
      <c r="B671" s="20"/>
      <c r="C671" s="21"/>
      <c r="D671" s="21"/>
      <c r="E671" s="22"/>
      <c r="F671" s="3"/>
      <c r="G671" s="3"/>
      <c r="H671" s="3"/>
      <c r="I671" s="3"/>
      <c r="J671" s="3"/>
      <c r="K671" s="3"/>
      <c r="L671" s="3"/>
      <c r="M671" s="3"/>
      <c r="N671" s="3"/>
      <c r="O671" s="3"/>
    </row>
    <row r="672" spans="1:15" x14ac:dyDescent="0.45">
      <c r="A672" s="3"/>
      <c r="B672" s="20"/>
      <c r="C672" s="21"/>
      <c r="D672" s="21"/>
      <c r="E672" s="22"/>
      <c r="F672" s="3"/>
      <c r="G672" s="3"/>
      <c r="H672" s="3"/>
      <c r="I672" s="3"/>
      <c r="J672" s="3"/>
      <c r="K672" s="3"/>
      <c r="L672" s="3"/>
      <c r="M672" s="3"/>
      <c r="N672" s="3"/>
      <c r="O672" s="3"/>
    </row>
    <row r="673" spans="1:15" x14ac:dyDescent="0.45">
      <c r="A673" s="3"/>
      <c r="B673" s="20"/>
      <c r="C673" s="21"/>
      <c r="D673" s="21"/>
      <c r="E673" s="22"/>
      <c r="F673" s="3"/>
      <c r="G673" s="3"/>
      <c r="H673" s="3"/>
      <c r="I673" s="3"/>
      <c r="J673" s="3"/>
      <c r="K673" s="3"/>
      <c r="L673" s="3"/>
      <c r="M673" s="3"/>
      <c r="N673" s="3"/>
      <c r="O673" s="3"/>
    </row>
    <row r="674" spans="1:15" x14ac:dyDescent="0.45">
      <c r="A674" s="3"/>
      <c r="B674" s="20"/>
      <c r="C674" s="21"/>
      <c r="D674" s="21"/>
      <c r="E674" s="22"/>
      <c r="F674" s="3"/>
      <c r="G674" s="3"/>
      <c r="H674" s="3"/>
      <c r="I674" s="3"/>
      <c r="J674" s="3"/>
      <c r="K674" s="3"/>
      <c r="L674" s="3"/>
      <c r="M674" s="3"/>
      <c r="N674" s="3"/>
      <c r="O674" s="3"/>
    </row>
    <row r="675" spans="1:15" x14ac:dyDescent="0.45">
      <c r="A675" s="3"/>
      <c r="B675" s="20"/>
      <c r="C675" s="21"/>
      <c r="D675" s="21"/>
      <c r="E675" s="22"/>
      <c r="F675" s="3"/>
      <c r="G675" s="3"/>
      <c r="H675" s="3"/>
      <c r="I675" s="3"/>
      <c r="J675" s="3"/>
      <c r="K675" s="3"/>
      <c r="L675" s="3"/>
      <c r="M675" s="3"/>
      <c r="N675" s="3"/>
      <c r="O675" s="3"/>
    </row>
    <row r="676" spans="1:15" x14ac:dyDescent="0.45">
      <c r="A676" s="3"/>
      <c r="B676" s="20"/>
      <c r="C676" s="21"/>
      <c r="D676" s="21"/>
      <c r="E676" s="22"/>
      <c r="F676" s="3"/>
      <c r="G676" s="3"/>
      <c r="H676" s="3"/>
      <c r="I676" s="3"/>
      <c r="J676" s="3"/>
      <c r="K676" s="3"/>
      <c r="L676" s="3"/>
      <c r="M676" s="3"/>
      <c r="N676" s="3"/>
      <c r="O676" s="3"/>
    </row>
    <row r="677" spans="1:15" x14ac:dyDescent="0.45">
      <c r="A677" s="3"/>
      <c r="B677" s="20"/>
      <c r="C677" s="21"/>
      <c r="D677" s="21"/>
      <c r="E677" s="22"/>
      <c r="F677" s="3"/>
      <c r="G677" s="3"/>
      <c r="H677" s="3"/>
      <c r="I677" s="3"/>
      <c r="J677" s="3"/>
      <c r="K677" s="3"/>
      <c r="L677" s="3"/>
      <c r="M677" s="3"/>
      <c r="N677" s="3"/>
      <c r="O677" s="3"/>
    </row>
    <row r="678" spans="1:15" x14ac:dyDescent="0.45">
      <c r="A678" s="3"/>
      <c r="B678" s="20"/>
      <c r="C678" s="21"/>
      <c r="D678" s="21"/>
      <c r="E678" s="22"/>
      <c r="F678" s="3"/>
      <c r="G678" s="3"/>
      <c r="H678" s="3"/>
      <c r="I678" s="3"/>
      <c r="J678" s="3"/>
      <c r="K678" s="3"/>
      <c r="L678" s="3"/>
      <c r="M678" s="3"/>
      <c r="N678" s="3"/>
      <c r="O678" s="3"/>
    </row>
    <row r="679" spans="1:15" x14ac:dyDescent="0.45">
      <c r="A679" s="3"/>
      <c r="B679" s="20"/>
      <c r="C679" s="21"/>
      <c r="D679" s="21"/>
      <c r="E679" s="22"/>
      <c r="F679" s="3"/>
      <c r="G679" s="3"/>
      <c r="H679" s="3"/>
      <c r="I679" s="3"/>
      <c r="J679" s="3"/>
      <c r="K679" s="3"/>
      <c r="L679" s="3"/>
      <c r="M679" s="3"/>
      <c r="N679" s="3"/>
      <c r="O679" s="3"/>
    </row>
    <row r="680" spans="1:15" x14ac:dyDescent="0.45">
      <c r="A680" s="3"/>
      <c r="B680" s="20"/>
      <c r="C680" s="21"/>
      <c r="D680" s="21"/>
      <c r="E680" s="22"/>
      <c r="F680" s="3"/>
      <c r="G680" s="3"/>
      <c r="H680" s="3"/>
      <c r="I680" s="3"/>
      <c r="J680" s="3"/>
      <c r="K680" s="3"/>
      <c r="L680" s="3"/>
      <c r="M680" s="3"/>
      <c r="N680" s="3"/>
      <c r="O680" s="3"/>
    </row>
    <row r="681" spans="1:15" x14ac:dyDescent="0.45">
      <c r="A681" s="3"/>
      <c r="B681" s="20"/>
      <c r="C681" s="21"/>
      <c r="D681" s="21"/>
      <c r="E681" s="22"/>
      <c r="F681" s="3"/>
      <c r="G681" s="3"/>
      <c r="H681" s="3"/>
      <c r="I681" s="3"/>
      <c r="J681" s="3"/>
      <c r="K681" s="3"/>
      <c r="L681" s="3"/>
      <c r="M681" s="3"/>
      <c r="N681" s="3"/>
      <c r="O681" s="3"/>
    </row>
    <row r="682" spans="1:15" x14ac:dyDescent="0.45">
      <c r="A682" s="3"/>
      <c r="B682" s="20"/>
      <c r="C682" s="21"/>
      <c r="D682" s="21"/>
      <c r="E682" s="22"/>
      <c r="F682" s="3"/>
      <c r="G682" s="3"/>
      <c r="H682" s="3"/>
      <c r="I682" s="3"/>
      <c r="J682" s="3"/>
      <c r="K682" s="3"/>
      <c r="L682" s="3"/>
      <c r="M682" s="3"/>
      <c r="N682" s="3"/>
      <c r="O682" s="3"/>
    </row>
    <row r="683" spans="1:15" x14ac:dyDescent="0.45">
      <c r="A683" s="3"/>
      <c r="B683" s="20"/>
      <c r="C683" s="21"/>
      <c r="D683" s="21"/>
      <c r="E683" s="22"/>
      <c r="F683" s="3"/>
      <c r="G683" s="3"/>
      <c r="H683" s="3"/>
      <c r="I683" s="3"/>
      <c r="J683" s="3"/>
      <c r="K683" s="3"/>
      <c r="L683" s="3"/>
      <c r="M683" s="3"/>
      <c r="N683" s="3"/>
      <c r="O683" s="3"/>
    </row>
    <row r="684" spans="1:15" x14ac:dyDescent="0.45">
      <c r="A684" s="3"/>
      <c r="B684" s="20"/>
      <c r="C684" s="21"/>
      <c r="D684" s="21"/>
      <c r="E684" s="22"/>
      <c r="F684" s="3"/>
      <c r="G684" s="3"/>
      <c r="H684" s="3"/>
      <c r="I684" s="3"/>
      <c r="J684" s="3"/>
      <c r="K684" s="3"/>
      <c r="L684" s="3"/>
      <c r="M684" s="3"/>
      <c r="N684" s="3"/>
      <c r="O684" s="3"/>
    </row>
    <row r="685" spans="1:15" x14ac:dyDescent="0.45">
      <c r="A685" s="3"/>
      <c r="B685" s="20"/>
      <c r="C685" s="21"/>
      <c r="D685" s="21"/>
      <c r="E685" s="22"/>
      <c r="F685" s="3"/>
      <c r="G685" s="3"/>
      <c r="H685" s="3"/>
      <c r="I685" s="3"/>
      <c r="J685" s="3"/>
      <c r="K685" s="3"/>
      <c r="L685" s="3"/>
      <c r="M685" s="3"/>
      <c r="N685" s="3"/>
      <c r="O685" s="3"/>
    </row>
    <row r="686" spans="1:15" x14ac:dyDescent="0.45">
      <c r="A686" s="3"/>
      <c r="B686" s="20"/>
      <c r="C686" s="21"/>
      <c r="D686" s="21"/>
      <c r="E686" s="22"/>
      <c r="F686" s="3"/>
      <c r="G686" s="3"/>
      <c r="H686" s="3"/>
      <c r="I686" s="3"/>
      <c r="J686" s="3"/>
      <c r="K686" s="3"/>
      <c r="L686" s="3"/>
      <c r="M686" s="3"/>
      <c r="N686" s="3"/>
      <c r="O686" s="3"/>
    </row>
    <row r="687" spans="1:15" x14ac:dyDescent="0.45">
      <c r="A687" s="3"/>
      <c r="B687" s="20"/>
      <c r="C687" s="21"/>
      <c r="D687" s="21"/>
      <c r="E687" s="22"/>
      <c r="F687" s="3"/>
      <c r="G687" s="3"/>
      <c r="H687" s="3"/>
      <c r="I687" s="3"/>
      <c r="J687" s="3"/>
      <c r="K687" s="3"/>
      <c r="L687" s="3"/>
      <c r="M687" s="3"/>
      <c r="N687" s="3"/>
      <c r="O687" s="3"/>
    </row>
    <row r="688" spans="1:15" x14ac:dyDescent="0.45">
      <c r="A688" s="3"/>
      <c r="B688" s="20"/>
      <c r="C688" s="21"/>
      <c r="D688" s="21"/>
      <c r="E688" s="22"/>
      <c r="F688" s="3"/>
      <c r="G688" s="3"/>
      <c r="H688" s="3"/>
      <c r="I688" s="3"/>
      <c r="J688" s="3"/>
      <c r="K688" s="3"/>
      <c r="L688" s="3"/>
      <c r="M688" s="3"/>
      <c r="N688" s="3"/>
      <c r="O688" s="3"/>
    </row>
    <row r="689" spans="1:15" x14ac:dyDescent="0.45">
      <c r="A689" s="3"/>
      <c r="B689" s="20"/>
      <c r="C689" s="21"/>
      <c r="D689" s="21"/>
      <c r="E689" s="22"/>
      <c r="F689" s="3"/>
      <c r="G689" s="3"/>
      <c r="H689" s="3"/>
      <c r="I689" s="3"/>
      <c r="J689" s="3"/>
      <c r="K689" s="3"/>
      <c r="L689" s="3"/>
      <c r="M689" s="3"/>
      <c r="N689" s="3"/>
      <c r="O689" s="3"/>
    </row>
    <row r="690" spans="1:15" x14ac:dyDescent="0.45">
      <c r="A690" s="3"/>
      <c r="B690" s="20"/>
      <c r="C690" s="21"/>
      <c r="D690" s="21"/>
      <c r="E690" s="22"/>
      <c r="F690" s="3"/>
      <c r="G690" s="3"/>
      <c r="H690" s="3"/>
      <c r="I690" s="3"/>
      <c r="J690" s="3"/>
      <c r="K690" s="3"/>
      <c r="L690" s="3"/>
      <c r="M690" s="3"/>
      <c r="N690" s="3"/>
      <c r="O690" s="3"/>
    </row>
    <row r="691" spans="1:15" x14ac:dyDescent="0.45">
      <c r="A691" s="3"/>
      <c r="B691" s="20"/>
      <c r="C691" s="21"/>
      <c r="D691" s="21"/>
      <c r="E691" s="22"/>
      <c r="F691" s="3"/>
      <c r="G691" s="3"/>
      <c r="H691" s="3"/>
      <c r="I691" s="3"/>
      <c r="J691" s="3"/>
      <c r="K691" s="3"/>
      <c r="L691" s="3"/>
      <c r="M691" s="3"/>
      <c r="N691" s="3"/>
      <c r="O691" s="3"/>
    </row>
    <row r="692" spans="1:15" x14ac:dyDescent="0.45">
      <c r="A692" s="3"/>
      <c r="B692" s="20"/>
      <c r="C692" s="21"/>
      <c r="D692" s="21"/>
      <c r="E692" s="22"/>
      <c r="F692" s="3"/>
      <c r="G692" s="3"/>
      <c r="H692" s="3"/>
      <c r="I692" s="3"/>
      <c r="J692" s="3"/>
      <c r="K692" s="3"/>
      <c r="L692" s="3"/>
      <c r="M692" s="3"/>
      <c r="N692" s="3"/>
      <c r="O692" s="3"/>
    </row>
    <row r="693" spans="1:15" x14ac:dyDescent="0.45">
      <c r="A693" s="3"/>
      <c r="B693" s="20"/>
      <c r="C693" s="21"/>
      <c r="D693" s="21"/>
      <c r="E693" s="22"/>
      <c r="F693" s="3"/>
      <c r="G693" s="3"/>
      <c r="H693" s="3"/>
      <c r="I693" s="3"/>
      <c r="J693" s="3"/>
      <c r="K693" s="3"/>
      <c r="L693" s="3"/>
      <c r="M693" s="3"/>
      <c r="N693" s="3"/>
      <c r="O693" s="3"/>
    </row>
    <row r="694" spans="1:15" x14ac:dyDescent="0.45">
      <c r="A694" s="3"/>
      <c r="B694" s="20"/>
      <c r="C694" s="21"/>
      <c r="D694" s="21"/>
      <c r="E694" s="22"/>
      <c r="F694" s="3"/>
      <c r="G694" s="3"/>
      <c r="H694" s="3"/>
      <c r="I694" s="3"/>
      <c r="J694" s="3"/>
      <c r="K694" s="3"/>
      <c r="L694" s="3"/>
      <c r="M694" s="3"/>
      <c r="N694" s="3"/>
      <c r="O694" s="3"/>
    </row>
    <row r="695" spans="1:15" x14ac:dyDescent="0.45">
      <c r="A695" s="3"/>
      <c r="B695" s="20"/>
      <c r="C695" s="21"/>
      <c r="D695" s="21"/>
      <c r="E695" s="22"/>
      <c r="F695" s="3"/>
      <c r="G695" s="3"/>
      <c r="H695" s="3"/>
      <c r="I695" s="3"/>
      <c r="J695" s="3"/>
      <c r="K695" s="3"/>
      <c r="L695" s="3"/>
      <c r="M695" s="3"/>
      <c r="N695" s="3"/>
      <c r="O695" s="3"/>
    </row>
    <row r="696" spans="1:15" x14ac:dyDescent="0.45">
      <c r="A696" s="3"/>
      <c r="B696" s="20"/>
      <c r="C696" s="21"/>
      <c r="D696" s="21"/>
      <c r="E696" s="22"/>
      <c r="F696" s="3"/>
      <c r="G696" s="3"/>
      <c r="H696" s="3"/>
      <c r="I696" s="3"/>
      <c r="J696" s="3"/>
      <c r="K696" s="3"/>
      <c r="L696" s="3"/>
      <c r="M696" s="3"/>
      <c r="N696" s="3"/>
      <c r="O696" s="3"/>
    </row>
    <row r="697" spans="1:15" x14ac:dyDescent="0.45">
      <c r="A697" s="3"/>
      <c r="B697" s="20"/>
      <c r="C697" s="21"/>
      <c r="D697" s="21"/>
      <c r="E697" s="22"/>
      <c r="F697" s="3"/>
      <c r="G697" s="3"/>
      <c r="H697" s="3"/>
      <c r="I697" s="3"/>
      <c r="J697" s="3"/>
      <c r="K697" s="3"/>
      <c r="L697" s="3"/>
      <c r="M697" s="3"/>
      <c r="N697" s="3"/>
      <c r="O697" s="3"/>
    </row>
    <row r="698" spans="1:15" x14ac:dyDescent="0.45">
      <c r="A698" s="3"/>
      <c r="B698" s="20"/>
      <c r="C698" s="21"/>
      <c r="D698" s="21"/>
      <c r="E698" s="22"/>
      <c r="F698" s="3"/>
      <c r="G698" s="3"/>
      <c r="H698" s="3"/>
      <c r="I698" s="3"/>
      <c r="J698" s="3"/>
      <c r="K698" s="3"/>
      <c r="L698" s="3"/>
      <c r="M698" s="3"/>
      <c r="N698" s="3"/>
      <c r="O698" s="3"/>
    </row>
    <row r="699" spans="1:15" x14ac:dyDescent="0.45">
      <c r="A699" s="3"/>
      <c r="B699" s="20"/>
      <c r="C699" s="21"/>
      <c r="D699" s="21"/>
      <c r="E699" s="22"/>
      <c r="F699" s="3"/>
      <c r="G699" s="3"/>
      <c r="H699" s="3"/>
      <c r="I699" s="3"/>
      <c r="J699" s="3"/>
      <c r="K699" s="3"/>
      <c r="L699" s="3"/>
      <c r="M699" s="3"/>
      <c r="N699" s="3"/>
      <c r="O699" s="3"/>
    </row>
    <row r="700" spans="1:15" x14ac:dyDescent="0.45">
      <c r="A700" s="3"/>
      <c r="B700" s="20"/>
      <c r="C700" s="21"/>
      <c r="D700" s="21"/>
      <c r="E700" s="22"/>
      <c r="F700" s="3"/>
      <c r="G700" s="3"/>
      <c r="H700" s="3"/>
      <c r="I700" s="3"/>
      <c r="J700" s="3"/>
      <c r="K700" s="3"/>
      <c r="L700" s="3"/>
      <c r="M700" s="3"/>
      <c r="N700" s="3"/>
      <c r="O700" s="3"/>
    </row>
    <row r="701" spans="1:15" x14ac:dyDescent="0.45">
      <c r="A701" s="3"/>
      <c r="B701" s="20"/>
      <c r="C701" s="21"/>
      <c r="D701" s="21"/>
      <c r="E701" s="22"/>
      <c r="F701" s="3"/>
      <c r="G701" s="3"/>
      <c r="H701" s="3"/>
      <c r="I701" s="3"/>
      <c r="J701" s="3"/>
      <c r="K701" s="3"/>
      <c r="L701" s="3"/>
      <c r="M701" s="3"/>
      <c r="N701" s="3"/>
      <c r="O701" s="3"/>
    </row>
    <row r="702" spans="1:15" x14ac:dyDescent="0.45">
      <c r="A702" s="3"/>
      <c r="B702" s="20"/>
      <c r="C702" s="21"/>
      <c r="D702" s="21"/>
      <c r="E702" s="22"/>
      <c r="F702" s="3"/>
      <c r="G702" s="3"/>
      <c r="H702" s="3"/>
      <c r="I702" s="3"/>
      <c r="J702" s="3"/>
      <c r="K702" s="3"/>
      <c r="L702" s="3"/>
      <c r="M702" s="3"/>
      <c r="N702" s="3"/>
      <c r="O702" s="3"/>
    </row>
    <row r="703" spans="1:15" x14ac:dyDescent="0.45">
      <c r="A703" s="3"/>
      <c r="B703" s="20"/>
      <c r="C703" s="21"/>
      <c r="D703" s="21"/>
      <c r="E703" s="22"/>
      <c r="F703" s="3"/>
      <c r="G703" s="3"/>
      <c r="H703" s="3"/>
      <c r="I703" s="3"/>
      <c r="J703" s="3"/>
      <c r="K703" s="3"/>
      <c r="L703" s="3"/>
      <c r="M703" s="3"/>
      <c r="N703" s="3"/>
      <c r="O703" s="3"/>
    </row>
    <row r="704" spans="1:15" x14ac:dyDescent="0.45">
      <c r="A704" s="3"/>
      <c r="B704" s="20"/>
      <c r="C704" s="21"/>
      <c r="D704" s="21"/>
      <c r="E704" s="22"/>
      <c r="F704" s="3"/>
      <c r="G704" s="3"/>
      <c r="H704" s="3"/>
      <c r="I704" s="3"/>
      <c r="J704" s="3"/>
      <c r="K704" s="3"/>
      <c r="L704" s="3"/>
      <c r="M704" s="3"/>
      <c r="N704" s="3"/>
      <c r="O704" s="3"/>
    </row>
    <row r="705" spans="1:15" x14ac:dyDescent="0.45">
      <c r="A705" s="3"/>
      <c r="B705" s="20"/>
      <c r="C705" s="21"/>
      <c r="D705" s="21"/>
      <c r="E705" s="22"/>
      <c r="F705" s="3"/>
      <c r="G705" s="3"/>
      <c r="H705" s="3"/>
      <c r="I705" s="3"/>
      <c r="J705" s="3"/>
      <c r="K705" s="3"/>
      <c r="L705" s="3"/>
      <c r="M705" s="3"/>
      <c r="N705" s="3"/>
      <c r="O705" s="3"/>
    </row>
    <row r="706" spans="1:15" x14ac:dyDescent="0.45">
      <c r="A706" s="3"/>
      <c r="B706" s="20"/>
      <c r="C706" s="21"/>
      <c r="D706" s="21"/>
      <c r="E706" s="22"/>
      <c r="F706" s="3"/>
      <c r="G706" s="3"/>
      <c r="H706" s="3"/>
      <c r="I706" s="3"/>
      <c r="J706" s="3"/>
      <c r="K706" s="3"/>
      <c r="L706" s="3"/>
      <c r="M706" s="3"/>
      <c r="N706" s="3"/>
      <c r="O706" s="3"/>
    </row>
    <row r="707" spans="1:15" x14ac:dyDescent="0.45">
      <c r="A707" s="3"/>
      <c r="B707" s="20"/>
      <c r="C707" s="21"/>
      <c r="D707" s="21"/>
      <c r="E707" s="22"/>
      <c r="F707" s="3"/>
      <c r="G707" s="3"/>
      <c r="H707" s="3"/>
      <c r="I707" s="3"/>
      <c r="J707" s="3"/>
      <c r="K707" s="3"/>
      <c r="L707" s="3"/>
      <c r="M707" s="3"/>
      <c r="N707" s="3"/>
      <c r="O707" s="3"/>
    </row>
    <row r="708" spans="1:15" x14ac:dyDescent="0.45">
      <c r="A708" s="3"/>
      <c r="B708" s="20"/>
      <c r="C708" s="21"/>
      <c r="D708" s="21"/>
      <c r="E708" s="22"/>
      <c r="F708" s="3"/>
      <c r="G708" s="3"/>
      <c r="H708" s="3"/>
      <c r="I708" s="3"/>
      <c r="J708" s="3"/>
      <c r="K708" s="3"/>
      <c r="L708" s="3"/>
      <c r="M708" s="3"/>
      <c r="N708" s="3"/>
      <c r="O708" s="3"/>
    </row>
    <row r="709" spans="1:15" x14ac:dyDescent="0.45">
      <c r="A709" s="3"/>
      <c r="B709" s="20"/>
      <c r="C709" s="21"/>
      <c r="D709" s="21"/>
      <c r="E709" s="22"/>
      <c r="F709" s="3"/>
      <c r="G709" s="3"/>
      <c r="H709" s="3"/>
      <c r="I709" s="3"/>
      <c r="J709" s="3"/>
      <c r="K709" s="3"/>
      <c r="L709" s="3"/>
      <c r="M709" s="3"/>
      <c r="N709" s="3"/>
      <c r="O709" s="3"/>
    </row>
    <row r="710" spans="1:15" x14ac:dyDescent="0.45">
      <c r="A710" s="3"/>
      <c r="B710" s="20"/>
      <c r="C710" s="21"/>
      <c r="D710" s="21"/>
      <c r="E710" s="22"/>
      <c r="F710" s="3"/>
      <c r="G710" s="3"/>
      <c r="H710" s="3"/>
      <c r="I710" s="3"/>
      <c r="J710" s="3"/>
      <c r="K710" s="3"/>
      <c r="L710" s="3"/>
      <c r="M710" s="3"/>
      <c r="N710" s="3"/>
      <c r="O710" s="3"/>
    </row>
    <row r="711" spans="1:15" x14ac:dyDescent="0.45">
      <c r="A711" s="3"/>
      <c r="B711" s="20"/>
      <c r="C711" s="21"/>
      <c r="D711" s="21"/>
      <c r="E711" s="22"/>
      <c r="F711" s="3"/>
      <c r="G711" s="3"/>
      <c r="H711" s="3"/>
      <c r="I711" s="3"/>
      <c r="J711" s="3"/>
      <c r="K711" s="3"/>
      <c r="L711" s="3"/>
      <c r="M711" s="3"/>
      <c r="N711" s="3"/>
      <c r="O711" s="3"/>
    </row>
    <row r="712" spans="1:15" x14ac:dyDescent="0.45">
      <c r="A712" s="3"/>
      <c r="B712" s="20"/>
      <c r="C712" s="21"/>
      <c r="D712" s="21"/>
      <c r="E712" s="22"/>
      <c r="F712" s="3"/>
      <c r="G712" s="3"/>
      <c r="H712" s="3"/>
      <c r="I712" s="3"/>
      <c r="J712" s="3"/>
      <c r="K712" s="3"/>
      <c r="L712" s="3"/>
      <c r="M712" s="3"/>
      <c r="N712" s="3"/>
      <c r="O712" s="3"/>
    </row>
    <row r="713" spans="1:15" x14ac:dyDescent="0.45">
      <c r="A713" s="3"/>
      <c r="B713" s="20"/>
      <c r="C713" s="21"/>
      <c r="D713" s="21"/>
      <c r="E713" s="22"/>
      <c r="F713" s="3"/>
      <c r="G713" s="3"/>
      <c r="H713" s="3"/>
      <c r="I713" s="3"/>
      <c r="J713" s="3"/>
      <c r="K713" s="3"/>
      <c r="L713" s="3"/>
      <c r="M713" s="3"/>
      <c r="N713" s="3"/>
      <c r="O713" s="3"/>
    </row>
    <row r="714" spans="1:15" x14ac:dyDescent="0.45">
      <c r="A714" s="3"/>
      <c r="B714" s="20"/>
      <c r="C714" s="21"/>
      <c r="D714" s="21"/>
      <c r="E714" s="22"/>
      <c r="F714" s="3"/>
      <c r="G714" s="3"/>
      <c r="H714" s="3"/>
      <c r="I714" s="3"/>
      <c r="J714" s="3"/>
      <c r="K714" s="3"/>
      <c r="L714" s="3"/>
      <c r="M714" s="3"/>
      <c r="N714" s="3"/>
      <c r="O714" s="3"/>
    </row>
    <row r="715" spans="1:15" x14ac:dyDescent="0.45">
      <c r="A715" s="3"/>
      <c r="B715" s="20"/>
      <c r="C715" s="21"/>
      <c r="D715" s="21"/>
      <c r="E715" s="22"/>
      <c r="F715" s="3"/>
      <c r="G715" s="3"/>
      <c r="H715" s="3"/>
      <c r="I715" s="3"/>
      <c r="J715" s="3"/>
      <c r="K715" s="3"/>
      <c r="L715" s="3"/>
      <c r="M715" s="3"/>
      <c r="N715" s="3"/>
      <c r="O715" s="3"/>
    </row>
    <row r="716" spans="1:15" x14ac:dyDescent="0.45">
      <c r="A716" s="3"/>
      <c r="B716" s="20"/>
      <c r="C716" s="21"/>
      <c r="D716" s="21"/>
      <c r="E716" s="22"/>
      <c r="F716" s="3"/>
      <c r="G716" s="3"/>
      <c r="H716" s="3"/>
      <c r="I716" s="3"/>
      <c r="J716" s="3"/>
      <c r="K716" s="3"/>
      <c r="L716" s="3"/>
      <c r="M716" s="3"/>
      <c r="N716" s="3"/>
      <c r="O716" s="3"/>
    </row>
    <row r="717" spans="1:15" x14ac:dyDescent="0.45">
      <c r="A717" s="3"/>
      <c r="B717" s="20"/>
      <c r="C717" s="21"/>
      <c r="D717" s="21"/>
      <c r="E717" s="22"/>
      <c r="F717" s="3"/>
      <c r="G717" s="3"/>
      <c r="H717" s="3"/>
      <c r="I717" s="3"/>
      <c r="J717" s="3"/>
      <c r="K717" s="3"/>
      <c r="L717" s="3"/>
      <c r="M717" s="3"/>
      <c r="N717" s="3"/>
      <c r="O717" s="3"/>
    </row>
    <row r="718" spans="1:15" x14ac:dyDescent="0.45">
      <c r="A718" s="3"/>
      <c r="B718" s="20"/>
      <c r="C718" s="21"/>
      <c r="D718" s="21"/>
      <c r="E718" s="22"/>
      <c r="F718" s="3"/>
      <c r="G718" s="3"/>
      <c r="H718" s="3"/>
      <c r="I718" s="3"/>
      <c r="J718" s="3"/>
      <c r="K718" s="3"/>
      <c r="L718" s="3"/>
      <c r="M718" s="3"/>
      <c r="N718" s="3"/>
      <c r="O718" s="3"/>
    </row>
    <row r="719" spans="1:15" x14ac:dyDescent="0.45">
      <c r="A719" s="3"/>
      <c r="B719" s="20"/>
      <c r="C719" s="21"/>
      <c r="D719" s="21"/>
      <c r="E719" s="22"/>
      <c r="F719" s="3"/>
      <c r="G719" s="3"/>
      <c r="H719" s="3"/>
      <c r="I719" s="3"/>
      <c r="J719" s="3"/>
      <c r="K719" s="3"/>
      <c r="L719" s="3"/>
      <c r="M719" s="3"/>
      <c r="N719" s="3"/>
      <c r="O719" s="3"/>
    </row>
    <row r="720" spans="1:15" x14ac:dyDescent="0.45">
      <c r="A720" s="3"/>
      <c r="B720" s="20"/>
      <c r="C720" s="21"/>
      <c r="D720" s="21"/>
      <c r="E720" s="22"/>
      <c r="F720" s="3"/>
      <c r="G720" s="3"/>
      <c r="H720" s="3"/>
      <c r="I720" s="3"/>
      <c r="J720" s="3"/>
      <c r="K720" s="3"/>
      <c r="L720" s="3"/>
      <c r="M720" s="3"/>
      <c r="N720" s="3"/>
      <c r="O720" s="3"/>
    </row>
    <row r="721" spans="1:15" x14ac:dyDescent="0.45">
      <c r="A721" s="3"/>
      <c r="B721" s="20"/>
      <c r="C721" s="21"/>
      <c r="D721" s="21"/>
      <c r="E721" s="22"/>
      <c r="F721" s="3"/>
      <c r="G721" s="3"/>
      <c r="H721" s="3"/>
      <c r="I721" s="3"/>
      <c r="J721" s="3"/>
      <c r="K721" s="3"/>
      <c r="L721" s="3"/>
      <c r="M721" s="3"/>
      <c r="N721" s="3"/>
      <c r="O721" s="3"/>
    </row>
    <row r="722" spans="1:15" x14ac:dyDescent="0.45">
      <c r="A722" s="3"/>
      <c r="B722" s="20"/>
      <c r="C722" s="21"/>
      <c r="D722" s="21"/>
      <c r="E722" s="22"/>
      <c r="F722" s="3"/>
      <c r="G722" s="3"/>
      <c r="H722" s="3"/>
      <c r="I722" s="3"/>
      <c r="J722" s="3"/>
      <c r="K722" s="3"/>
      <c r="L722" s="3"/>
      <c r="M722" s="3"/>
      <c r="N722" s="3"/>
      <c r="O722" s="3"/>
    </row>
    <row r="723" spans="1:15" x14ac:dyDescent="0.45">
      <c r="A723" s="3"/>
      <c r="B723" s="20"/>
      <c r="C723" s="21"/>
      <c r="D723" s="21"/>
      <c r="E723" s="22"/>
      <c r="F723" s="3"/>
      <c r="G723" s="3"/>
      <c r="H723" s="3"/>
      <c r="I723" s="3"/>
      <c r="J723" s="3"/>
      <c r="K723" s="3"/>
      <c r="L723" s="3"/>
      <c r="M723" s="3"/>
      <c r="N723" s="3"/>
      <c r="O723" s="3"/>
    </row>
    <row r="724" spans="1:15" x14ac:dyDescent="0.45">
      <c r="A724" s="3"/>
      <c r="B724" s="20"/>
      <c r="C724" s="21"/>
      <c r="D724" s="21"/>
      <c r="E724" s="22"/>
      <c r="F724" s="3"/>
      <c r="G724" s="3"/>
      <c r="H724" s="3"/>
      <c r="I724" s="3"/>
      <c r="J724" s="3"/>
      <c r="K724" s="3"/>
      <c r="L724" s="3"/>
      <c r="M724" s="3"/>
      <c r="N724" s="3"/>
      <c r="O724" s="3"/>
    </row>
    <row r="725" spans="1:15" x14ac:dyDescent="0.45">
      <c r="A725" s="3"/>
      <c r="B725" s="20"/>
      <c r="C725" s="21"/>
      <c r="D725" s="21"/>
      <c r="E725" s="22"/>
      <c r="F725" s="3"/>
      <c r="G725" s="3"/>
      <c r="H725" s="3"/>
      <c r="I725" s="3"/>
      <c r="J725" s="3"/>
      <c r="K725" s="3"/>
      <c r="L725" s="3"/>
      <c r="M725" s="3"/>
      <c r="N725" s="3"/>
      <c r="O725" s="3"/>
    </row>
    <row r="726" spans="1:15" x14ac:dyDescent="0.45">
      <c r="A726" s="3"/>
      <c r="B726" s="20"/>
      <c r="C726" s="21"/>
      <c r="D726" s="21"/>
      <c r="E726" s="22"/>
      <c r="F726" s="3"/>
      <c r="G726" s="3"/>
      <c r="H726" s="3"/>
      <c r="I726" s="3"/>
      <c r="J726" s="3"/>
      <c r="K726" s="3"/>
      <c r="L726" s="3"/>
      <c r="M726" s="3"/>
      <c r="N726" s="3"/>
      <c r="O726" s="3"/>
    </row>
    <row r="727" spans="1:15" x14ac:dyDescent="0.45">
      <c r="A727" s="3"/>
      <c r="B727" s="20"/>
      <c r="C727" s="21"/>
      <c r="D727" s="21"/>
      <c r="E727" s="22"/>
      <c r="F727" s="3"/>
      <c r="G727" s="3"/>
      <c r="H727" s="3"/>
      <c r="I727" s="3"/>
      <c r="J727" s="3"/>
      <c r="K727" s="3"/>
      <c r="L727" s="3"/>
      <c r="M727" s="3"/>
      <c r="N727" s="3"/>
      <c r="O727" s="3"/>
    </row>
    <row r="728" spans="1:15" x14ac:dyDescent="0.45">
      <c r="A728" s="3"/>
      <c r="B728" s="20"/>
      <c r="C728" s="21"/>
      <c r="D728" s="21"/>
      <c r="E728" s="22"/>
      <c r="F728" s="3"/>
      <c r="G728" s="3"/>
      <c r="H728" s="3"/>
      <c r="I728" s="3"/>
      <c r="J728" s="3"/>
      <c r="K728" s="3"/>
      <c r="L728" s="3"/>
      <c r="M728" s="3"/>
      <c r="N728" s="3"/>
      <c r="O728" s="3"/>
    </row>
    <row r="729" spans="1:15" x14ac:dyDescent="0.45">
      <c r="A729" s="3"/>
      <c r="B729" s="20"/>
      <c r="C729" s="21"/>
      <c r="D729" s="21"/>
      <c r="E729" s="22"/>
      <c r="F729" s="3"/>
      <c r="G729" s="3"/>
      <c r="H729" s="3"/>
      <c r="I729" s="3"/>
      <c r="J729" s="3"/>
      <c r="K729" s="3"/>
      <c r="L729" s="3"/>
      <c r="M729" s="3"/>
      <c r="N729" s="3"/>
      <c r="O729" s="3"/>
    </row>
    <row r="730" spans="1:15" x14ac:dyDescent="0.45">
      <c r="A730" s="3"/>
      <c r="B730" s="20"/>
      <c r="C730" s="21"/>
      <c r="D730" s="21"/>
      <c r="E730" s="22"/>
      <c r="F730" s="3"/>
      <c r="G730" s="3"/>
      <c r="H730" s="3"/>
      <c r="I730" s="3"/>
      <c r="J730" s="3"/>
      <c r="K730" s="3"/>
      <c r="L730" s="3"/>
      <c r="M730" s="3"/>
      <c r="N730" s="3"/>
      <c r="O730" s="3"/>
    </row>
    <row r="731" spans="1:15" x14ac:dyDescent="0.45">
      <c r="A731" s="3"/>
      <c r="B731" s="20"/>
      <c r="C731" s="21"/>
      <c r="D731" s="21"/>
      <c r="E731" s="22"/>
      <c r="F731" s="3"/>
      <c r="G731" s="3"/>
      <c r="H731" s="3"/>
      <c r="I731" s="3"/>
      <c r="J731" s="3"/>
      <c r="K731" s="3"/>
      <c r="L731" s="3"/>
      <c r="M731" s="3"/>
      <c r="N731" s="3"/>
      <c r="O731" s="3"/>
    </row>
    <row r="732" spans="1:15" x14ac:dyDescent="0.45">
      <c r="A732" s="3"/>
      <c r="B732" s="20"/>
      <c r="C732" s="21"/>
      <c r="D732" s="21"/>
      <c r="E732" s="22"/>
      <c r="F732" s="3"/>
      <c r="G732" s="3"/>
      <c r="H732" s="3"/>
      <c r="I732" s="3"/>
      <c r="J732" s="3"/>
      <c r="K732" s="3"/>
      <c r="L732" s="3"/>
      <c r="M732" s="3"/>
      <c r="N732" s="3"/>
      <c r="O732" s="3"/>
    </row>
    <row r="733" spans="1:15" x14ac:dyDescent="0.45">
      <c r="A733" s="3"/>
      <c r="B733" s="20"/>
      <c r="C733" s="21"/>
      <c r="D733" s="21"/>
      <c r="E733" s="22"/>
      <c r="F733" s="3"/>
      <c r="G733" s="3"/>
      <c r="H733" s="3"/>
      <c r="I733" s="3"/>
      <c r="J733" s="3"/>
      <c r="K733" s="3"/>
      <c r="L733" s="3"/>
      <c r="M733" s="3"/>
      <c r="N733" s="3"/>
      <c r="O733" s="3"/>
    </row>
    <row r="734" spans="1:15" x14ac:dyDescent="0.45">
      <c r="A734" s="3"/>
      <c r="B734" s="20"/>
      <c r="C734" s="21"/>
      <c r="D734" s="21"/>
      <c r="E734" s="22"/>
      <c r="F734" s="3"/>
      <c r="G734" s="3"/>
      <c r="H734" s="3"/>
      <c r="I734" s="3"/>
      <c r="J734" s="3"/>
      <c r="K734" s="3"/>
      <c r="L734" s="3"/>
      <c r="M734" s="3"/>
      <c r="N734" s="3"/>
      <c r="O734" s="3"/>
    </row>
    <row r="735" spans="1:15" x14ac:dyDescent="0.45">
      <c r="A735" s="3"/>
      <c r="B735" s="20"/>
      <c r="C735" s="21"/>
      <c r="D735" s="21"/>
      <c r="E735" s="22"/>
      <c r="F735" s="3"/>
      <c r="G735" s="3"/>
      <c r="H735" s="3"/>
      <c r="I735" s="3"/>
      <c r="J735" s="3"/>
      <c r="K735" s="3"/>
      <c r="L735" s="3"/>
      <c r="M735" s="3"/>
      <c r="N735" s="3"/>
      <c r="O735" s="3"/>
    </row>
    <row r="736" spans="1:15" x14ac:dyDescent="0.45">
      <c r="A736" s="3"/>
      <c r="B736" s="20"/>
      <c r="C736" s="21"/>
      <c r="D736" s="21"/>
      <c r="E736" s="22"/>
      <c r="F736" s="3"/>
      <c r="G736" s="3"/>
      <c r="H736" s="3"/>
      <c r="I736" s="3"/>
      <c r="J736" s="3"/>
      <c r="K736" s="3"/>
      <c r="L736" s="3"/>
      <c r="M736" s="3"/>
      <c r="N736" s="3"/>
      <c r="O736" s="3"/>
    </row>
    <row r="737" spans="1:15" x14ac:dyDescent="0.45">
      <c r="A737" s="3"/>
      <c r="B737" s="20"/>
      <c r="C737" s="21"/>
      <c r="D737" s="21"/>
      <c r="E737" s="22"/>
      <c r="F737" s="3"/>
      <c r="G737" s="3"/>
      <c r="H737" s="3"/>
      <c r="I737" s="3"/>
      <c r="J737" s="3"/>
      <c r="K737" s="3"/>
      <c r="L737" s="3"/>
      <c r="M737" s="3"/>
      <c r="N737" s="3"/>
      <c r="O737" s="3"/>
    </row>
    <row r="738" spans="1:15" x14ac:dyDescent="0.45">
      <c r="A738" s="3"/>
      <c r="B738" s="20"/>
      <c r="C738" s="21"/>
      <c r="D738" s="21"/>
      <c r="E738" s="22"/>
      <c r="F738" s="3"/>
      <c r="G738" s="3"/>
      <c r="H738" s="3"/>
      <c r="I738" s="3"/>
      <c r="J738" s="3"/>
      <c r="K738" s="3"/>
      <c r="L738" s="3"/>
      <c r="M738" s="3"/>
      <c r="N738" s="3"/>
      <c r="O738" s="3"/>
    </row>
    <row r="739" spans="1:15" x14ac:dyDescent="0.45">
      <c r="A739" s="3"/>
      <c r="B739" s="20"/>
      <c r="C739" s="21"/>
      <c r="D739" s="21"/>
      <c r="E739" s="22"/>
      <c r="F739" s="3"/>
      <c r="G739" s="3"/>
      <c r="H739" s="3"/>
      <c r="I739" s="3"/>
      <c r="J739" s="3"/>
      <c r="K739" s="3"/>
      <c r="L739" s="3"/>
      <c r="M739" s="3"/>
      <c r="N739" s="3"/>
      <c r="O739" s="3"/>
    </row>
    <row r="740" spans="1:15" x14ac:dyDescent="0.45">
      <c r="A740" s="3"/>
      <c r="B740" s="20"/>
      <c r="C740" s="21"/>
      <c r="D740" s="21"/>
      <c r="E740" s="22"/>
      <c r="F740" s="3"/>
      <c r="G740" s="3"/>
      <c r="H740" s="3"/>
      <c r="I740" s="3"/>
      <c r="J740" s="3"/>
      <c r="K740" s="3"/>
      <c r="L740" s="3"/>
      <c r="M740" s="3"/>
      <c r="N740" s="3"/>
      <c r="O740" s="3"/>
    </row>
    <row r="741" spans="1:15" x14ac:dyDescent="0.45">
      <c r="A741" s="3"/>
      <c r="B741" s="20"/>
      <c r="C741" s="21"/>
      <c r="D741" s="21"/>
      <c r="E741" s="22"/>
      <c r="F741" s="3"/>
      <c r="G741" s="3"/>
      <c r="H741" s="3"/>
      <c r="I741" s="3"/>
      <c r="J741" s="3"/>
      <c r="K741" s="3"/>
      <c r="L741" s="3"/>
      <c r="M741" s="3"/>
      <c r="N741" s="3"/>
      <c r="O741" s="3"/>
    </row>
    <row r="742" spans="1:15" x14ac:dyDescent="0.45">
      <c r="A742" s="3"/>
      <c r="B742" s="20"/>
      <c r="C742" s="21"/>
      <c r="D742" s="21"/>
      <c r="E742" s="22"/>
      <c r="F742" s="3"/>
      <c r="G742" s="3"/>
      <c r="H742" s="3"/>
      <c r="I742" s="3"/>
      <c r="J742" s="3"/>
      <c r="K742" s="3"/>
      <c r="L742" s="3"/>
      <c r="M742" s="3"/>
      <c r="N742" s="3"/>
      <c r="O742" s="3"/>
    </row>
    <row r="743" spans="1:15" x14ac:dyDescent="0.45">
      <c r="A743" s="3"/>
      <c r="B743" s="20"/>
      <c r="C743" s="21"/>
      <c r="D743" s="21"/>
      <c r="E743" s="22"/>
      <c r="F743" s="3"/>
      <c r="G743" s="3"/>
      <c r="H743" s="3"/>
      <c r="I743" s="3"/>
      <c r="J743" s="3"/>
      <c r="K743" s="3"/>
      <c r="L743" s="3"/>
      <c r="M743" s="3"/>
      <c r="N743" s="3"/>
      <c r="O743" s="3"/>
    </row>
    <row r="744" spans="1:15" x14ac:dyDescent="0.45">
      <c r="A744" s="3"/>
      <c r="B744" s="20"/>
      <c r="C744" s="21"/>
      <c r="D744" s="21"/>
      <c r="E744" s="22"/>
      <c r="F744" s="3"/>
      <c r="G744" s="3"/>
      <c r="H744" s="3"/>
      <c r="I744" s="3"/>
      <c r="J744" s="3"/>
      <c r="K744" s="3"/>
      <c r="L744" s="3"/>
      <c r="M744" s="3"/>
      <c r="N744" s="3"/>
      <c r="O744" s="3"/>
    </row>
    <row r="745" spans="1:15" x14ac:dyDescent="0.45">
      <c r="A745" s="3"/>
      <c r="B745" s="20"/>
      <c r="C745" s="21"/>
      <c r="D745" s="21"/>
      <c r="E745" s="22"/>
      <c r="F745" s="3"/>
      <c r="G745" s="3"/>
      <c r="H745" s="3"/>
      <c r="I745" s="3"/>
      <c r="J745" s="3"/>
      <c r="K745" s="3"/>
      <c r="L745" s="3"/>
      <c r="M745" s="3"/>
      <c r="N745" s="3"/>
      <c r="O745" s="3"/>
    </row>
    <row r="746" spans="1:15" x14ac:dyDescent="0.45">
      <c r="A746" s="3"/>
      <c r="B746" s="20"/>
      <c r="C746" s="21"/>
      <c r="D746" s="21"/>
      <c r="E746" s="22"/>
      <c r="F746" s="3"/>
      <c r="G746" s="3"/>
      <c r="H746" s="3"/>
      <c r="I746" s="3"/>
      <c r="J746" s="3"/>
      <c r="K746" s="3"/>
      <c r="L746" s="3"/>
      <c r="M746" s="3"/>
      <c r="N746" s="3"/>
      <c r="O746" s="3"/>
    </row>
    <row r="747" spans="1:15" x14ac:dyDescent="0.45">
      <c r="A747" s="3"/>
      <c r="B747" s="20"/>
      <c r="C747" s="21"/>
      <c r="D747" s="21"/>
      <c r="E747" s="22"/>
      <c r="F747" s="3"/>
      <c r="G747" s="3"/>
      <c r="H747" s="3"/>
      <c r="I747" s="3"/>
      <c r="J747" s="3"/>
      <c r="K747" s="3"/>
      <c r="L747" s="3"/>
      <c r="M747" s="3"/>
      <c r="N747" s="3"/>
      <c r="O747" s="3"/>
    </row>
    <row r="748" spans="1:15" x14ac:dyDescent="0.45">
      <c r="A748" s="3"/>
      <c r="B748" s="20"/>
      <c r="C748" s="21"/>
      <c r="D748" s="21"/>
      <c r="E748" s="22"/>
      <c r="F748" s="3"/>
      <c r="G748" s="3"/>
      <c r="H748" s="3"/>
      <c r="I748" s="3"/>
      <c r="J748" s="3"/>
      <c r="K748" s="3"/>
      <c r="L748" s="3"/>
      <c r="M748" s="3"/>
      <c r="N748" s="3"/>
      <c r="O748" s="3"/>
    </row>
    <row r="749" spans="1:15" x14ac:dyDescent="0.45">
      <c r="A749" s="3"/>
      <c r="B749" s="20"/>
      <c r="C749" s="21"/>
      <c r="D749" s="21"/>
      <c r="E749" s="22"/>
      <c r="F749" s="3"/>
      <c r="G749" s="3"/>
      <c r="H749" s="3"/>
      <c r="I749" s="3"/>
      <c r="J749" s="3"/>
      <c r="K749" s="3"/>
      <c r="L749" s="3"/>
      <c r="M749" s="3"/>
      <c r="N749" s="3"/>
      <c r="O749" s="3"/>
    </row>
    <row r="750" spans="1:15" x14ac:dyDescent="0.45">
      <c r="A750" s="3"/>
      <c r="B750" s="20"/>
      <c r="C750" s="21"/>
      <c r="D750" s="21"/>
      <c r="E750" s="22"/>
      <c r="F750" s="3"/>
      <c r="G750" s="3"/>
      <c r="H750" s="3"/>
      <c r="I750" s="3"/>
      <c r="J750" s="3"/>
      <c r="K750" s="3"/>
      <c r="L750" s="3"/>
      <c r="M750" s="3"/>
      <c r="N750" s="3"/>
      <c r="O750" s="3"/>
    </row>
    <row r="751" spans="1:15" x14ac:dyDescent="0.45">
      <c r="A751" s="3"/>
      <c r="B751" s="20"/>
      <c r="C751" s="21"/>
      <c r="D751" s="21"/>
      <c r="E751" s="22"/>
      <c r="F751" s="3"/>
      <c r="G751" s="3"/>
      <c r="H751" s="3"/>
      <c r="I751" s="3"/>
      <c r="J751" s="3"/>
      <c r="K751" s="3"/>
      <c r="L751" s="3"/>
      <c r="M751" s="3"/>
      <c r="N751" s="3"/>
      <c r="O751" s="3"/>
    </row>
    <row r="752" spans="1:15" x14ac:dyDescent="0.45">
      <c r="A752" s="3"/>
      <c r="B752" s="20"/>
      <c r="C752" s="21"/>
      <c r="D752" s="21"/>
      <c r="E752" s="22"/>
      <c r="F752" s="3"/>
      <c r="G752" s="3"/>
      <c r="H752" s="3"/>
      <c r="I752" s="3"/>
      <c r="J752" s="3"/>
      <c r="K752" s="3"/>
      <c r="L752" s="3"/>
      <c r="M752" s="3"/>
      <c r="N752" s="3"/>
      <c r="O752" s="3"/>
    </row>
    <row r="753" spans="1:15" x14ac:dyDescent="0.45">
      <c r="A753" s="3"/>
      <c r="B753" s="20"/>
      <c r="C753" s="21"/>
      <c r="D753" s="21"/>
      <c r="E753" s="22"/>
      <c r="F753" s="3"/>
      <c r="G753" s="3"/>
      <c r="H753" s="3"/>
      <c r="I753" s="3"/>
      <c r="J753" s="3"/>
      <c r="K753" s="3"/>
      <c r="L753" s="3"/>
      <c r="M753" s="3"/>
      <c r="N753" s="3"/>
      <c r="O753" s="3"/>
    </row>
    <row r="754" spans="1:15" x14ac:dyDescent="0.45">
      <c r="A754" s="3"/>
      <c r="B754" s="20"/>
      <c r="C754" s="21"/>
      <c r="D754" s="21"/>
      <c r="E754" s="22"/>
      <c r="F754" s="3"/>
      <c r="G754" s="3"/>
      <c r="H754" s="3"/>
      <c r="I754" s="3"/>
      <c r="J754" s="3"/>
      <c r="K754" s="3"/>
      <c r="L754" s="3"/>
      <c r="M754" s="3"/>
      <c r="N754" s="3"/>
      <c r="O754" s="3"/>
    </row>
    <row r="755" spans="1:15" x14ac:dyDescent="0.45">
      <c r="A755" s="3"/>
      <c r="B755" s="20"/>
      <c r="C755" s="21"/>
      <c r="D755" s="21"/>
      <c r="E755" s="22"/>
      <c r="F755" s="3"/>
      <c r="G755" s="3"/>
      <c r="H755" s="3"/>
      <c r="I755" s="3"/>
      <c r="J755" s="3"/>
      <c r="K755" s="3"/>
      <c r="L755" s="3"/>
      <c r="M755" s="3"/>
      <c r="N755" s="3"/>
      <c r="O755" s="3"/>
    </row>
    <row r="756" spans="1:15" x14ac:dyDescent="0.45">
      <c r="A756" s="3"/>
      <c r="B756" s="20"/>
      <c r="C756" s="21"/>
      <c r="D756" s="21"/>
      <c r="E756" s="22"/>
      <c r="F756" s="3"/>
      <c r="G756" s="3"/>
      <c r="H756" s="3"/>
      <c r="I756" s="3"/>
      <c r="J756" s="3"/>
      <c r="K756" s="3"/>
      <c r="L756" s="3"/>
      <c r="M756" s="3"/>
      <c r="N756" s="3"/>
      <c r="O756" s="3"/>
    </row>
    <row r="757" spans="1:15" x14ac:dyDescent="0.45">
      <c r="A757" s="3"/>
      <c r="B757" s="20"/>
      <c r="C757" s="21"/>
      <c r="D757" s="21"/>
      <c r="E757" s="22"/>
      <c r="F757" s="3"/>
      <c r="G757" s="3"/>
      <c r="H757" s="3"/>
      <c r="I757" s="3"/>
      <c r="J757" s="3"/>
      <c r="K757" s="3"/>
      <c r="L757" s="3"/>
      <c r="M757" s="3"/>
      <c r="N757" s="3"/>
      <c r="O757" s="3"/>
    </row>
    <row r="758" spans="1:15" x14ac:dyDescent="0.45">
      <c r="A758" s="3"/>
      <c r="B758" s="20"/>
      <c r="C758" s="21"/>
      <c r="D758" s="21"/>
      <c r="E758" s="22"/>
      <c r="F758" s="3"/>
      <c r="G758" s="3"/>
      <c r="H758" s="3"/>
      <c r="I758" s="3"/>
      <c r="J758" s="3"/>
      <c r="K758" s="3"/>
      <c r="L758" s="3"/>
      <c r="M758" s="3"/>
      <c r="N758" s="3"/>
      <c r="O758" s="3"/>
    </row>
    <row r="759" spans="1:15" x14ac:dyDescent="0.45">
      <c r="A759" s="3"/>
      <c r="B759" s="20"/>
      <c r="C759" s="21"/>
      <c r="D759" s="21"/>
      <c r="E759" s="22"/>
      <c r="F759" s="3"/>
      <c r="G759" s="3"/>
      <c r="H759" s="3"/>
      <c r="I759" s="3"/>
      <c r="J759" s="3"/>
      <c r="K759" s="3"/>
      <c r="L759" s="3"/>
      <c r="M759" s="3"/>
      <c r="N759" s="3"/>
      <c r="O759" s="3"/>
    </row>
    <row r="760" spans="1:15" x14ac:dyDescent="0.45">
      <c r="A760" s="3"/>
      <c r="B760" s="20"/>
      <c r="C760" s="21"/>
      <c r="D760" s="21"/>
      <c r="E760" s="22"/>
      <c r="F760" s="3"/>
      <c r="G760" s="3"/>
      <c r="H760" s="3"/>
      <c r="I760" s="3"/>
      <c r="J760" s="3"/>
      <c r="K760" s="3"/>
      <c r="L760" s="3"/>
      <c r="M760" s="3"/>
      <c r="N760" s="3"/>
      <c r="O760" s="3"/>
    </row>
    <row r="761" spans="1:15" x14ac:dyDescent="0.45">
      <c r="A761" s="3"/>
      <c r="B761" s="20"/>
      <c r="C761" s="21"/>
      <c r="D761" s="21"/>
      <c r="E761" s="22"/>
      <c r="F761" s="3"/>
      <c r="G761" s="3"/>
      <c r="H761" s="3"/>
      <c r="I761" s="3"/>
      <c r="J761" s="3"/>
      <c r="K761" s="3"/>
      <c r="L761" s="3"/>
      <c r="M761" s="3"/>
      <c r="N761" s="3"/>
      <c r="O761" s="3"/>
    </row>
    <row r="762" spans="1:15" x14ac:dyDescent="0.45">
      <c r="A762" s="3"/>
      <c r="B762" s="20"/>
      <c r="C762" s="21"/>
      <c r="D762" s="21"/>
      <c r="E762" s="22"/>
      <c r="F762" s="3"/>
      <c r="G762" s="3"/>
      <c r="H762" s="3"/>
      <c r="I762" s="3"/>
      <c r="J762" s="3"/>
      <c r="K762" s="3"/>
      <c r="L762" s="3"/>
      <c r="M762" s="3"/>
      <c r="N762" s="3"/>
      <c r="O762" s="3"/>
    </row>
    <row r="763" spans="1:15" x14ac:dyDescent="0.45">
      <c r="A763" s="3"/>
      <c r="B763" s="20"/>
      <c r="C763" s="21"/>
      <c r="D763" s="21"/>
      <c r="E763" s="22"/>
      <c r="F763" s="3"/>
      <c r="G763" s="3"/>
      <c r="H763" s="3"/>
      <c r="I763" s="3"/>
      <c r="J763" s="3"/>
      <c r="K763" s="3"/>
      <c r="L763" s="3"/>
      <c r="M763" s="3"/>
      <c r="N763" s="3"/>
      <c r="O763" s="3"/>
    </row>
    <row r="764" spans="1:15" x14ac:dyDescent="0.45">
      <c r="A764" s="3"/>
      <c r="B764" s="20"/>
      <c r="C764" s="21"/>
      <c r="D764" s="21"/>
      <c r="E764" s="22"/>
      <c r="F764" s="3"/>
      <c r="G764" s="3"/>
      <c r="H764" s="3"/>
      <c r="I764" s="3"/>
      <c r="J764" s="3"/>
      <c r="K764" s="3"/>
      <c r="L764" s="3"/>
      <c r="M764" s="3"/>
      <c r="N764" s="3"/>
      <c r="O764" s="3"/>
    </row>
    <row r="765" spans="1:15" x14ac:dyDescent="0.45">
      <c r="A765" s="3"/>
      <c r="B765" s="20"/>
      <c r="C765" s="21"/>
      <c r="D765" s="21"/>
      <c r="E765" s="22"/>
      <c r="F765" s="3"/>
      <c r="G765" s="3"/>
      <c r="H765" s="3"/>
      <c r="I765" s="3"/>
      <c r="J765" s="3"/>
      <c r="K765" s="3"/>
      <c r="L765" s="3"/>
      <c r="M765" s="3"/>
      <c r="N765" s="3"/>
      <c r="O765" s="3"/>
    </row>
    <row r="766" spans="1:15" x14ac:dyDescent="0.45">
      <c r="A766" s="3"/>
      <c r="B766" s="20"/>
      <c r="C766" s="21"/>
      <c r="D766" s="21"/>
      <c r="E766" s="22"/>
      <c r="F766" s="3"/>
      <c r="G766" s="3"/>
      <c r="H766" s="3"/>
      <c r="I766" s="3"/>
      <c r="J766" s="3"/>
      <c r="K766" s="3"/>
      <c r="L766" s="3"/>
      <c r="M766" s="3"/>
      <c r="N766" s="3"/>
      <c r="O766" s="3"/>
    </row>
    <row r="767" spans="1:15" x14ac:dyDescent="0.45">
      <c r="A767" s="3"/>
      <c r="B767" s="20"/>
      <c r="C767" s="21"/>
      <c r="D767" s="21"/>
      <c r="E767" s="22"/>
      <c r="F767" s="3"/>
      <c r="G767" s="3"/>
      <c r="H767" s="3"/>
      <c r="I767" s="3"/>
      <c r="J767" s="3"/>
      <c r="K767" s="3"/>
      <c r="L767" s="3"/>
      <c r="M767" s="3"/>
      <c r="N767" s="3"/>
      <c r="O767" s="3"/>
    </row>
    <row r="768" spans="1:15" x14ac:dyDescent="0.45">
      <c r="A768" s="3"/>
      <c r="B768" s="20"/>
      <c r="C768" s="21"/>
      <c r="D768" s="21"/>
      <c r="E768" s="22"/>
      <c r="F768" s="3"/>
      <c r="G768" s="3"/>
      <c r="H768" s="3"/>
      <c r="I768" s="3"/>
      <c r="J768" s="3"/>
      <c r="K768" s="3"/>
      <c r="L768" s="3"/>
      <c r="M768" s="3"/>
      <c r="N768" s="3"/>
      <c r="O768" s="3"/>
    </row>
    <row r="769" spans="1:15" x14ac:dyDescent="0.45">
      <c r="A769" s="3"/>
      <c r="B769" s="20"/>
      <c r="C769" s="21"/>
      <c r="D769" s="21"/>
      <c r="E769" s="22"/>
      <c r="F769" s="3"/>
      <c r="G769" s="3"/>
      <c r="H769" s="3"/>
      <c r="I769" s="3"/>
      <c r="J769" s="3"/>
      <c r="K769" s="3"/>
      <c r="L769" s="3"/>
      <c r="M769" s="3"/>
      <c r="N769" s="3"/>
      <c r="O769" s="3"/>
    </row>
    <row r="770" spans="1:15" x14ac:dyDescent="0.45">
      <c r="A770" s="3"/>
      <c r="B770" s="20"/>
      <c r="C770" s="21"/>
      <c r="D770" s="21"/>
      <c r="E770" s="22"/>
      <c r="F770" s="3"/>
      <c r="G770" s="3"/>
      <c r="H770" s="3"/>
      <c r="I770" s="3"/>
      <c r="J770" s="3"/>
      <c r="K770" s="3"/>
      <c r="L770" s="3"/>
      <c r="M770" s="3"/>
      <c r="N770" s="3"/>
      <c r="O770" s="3"/>
    </row>
    <row r="771" spans="1:15" x14ac:dyDescent="0.45">
      <c r="A771" s="3"/>
      <c r="B771" s="20"/>
      <c r="C771" s="21"/>
      <c r="D771" s="21"/>
      <c r="E771" s="22"/>
      <c r="F771" s="3"/>
      <c r="G771" s="3"/>
      <c r="H771" s="3"/>
      <c r="I771" s="3"/>
      <c r="J771" s="3"/>
      <c r="K771" s="3"/>
      <c r="L771" s="3"/>
      <c r="M771" s="3"/>
      <c r="N771" s="3"/>
      <c r="O771" s="3"/>
    </row>
    <row r="772" spans="1:15" x14ac:dyDescent="0.45">
      <c r="A772" s="3"/>
      <c r="B772" s="20"/>
      <c r="C772" s="21"/>
      <c r="D772" s="21"/>
      <c r="E772" s="22"/>
      <c r="F772" s="3"/>
      <c r="G772" s="3"/>
      <c r="H772" s="3"/>
      <c r="I772" s="3"/>
      <c r="J772" s="3"/>
      <c r="K772" s="3"/>
      <c r="L772" s="3"/>
      <c r="M772" s="3"/>
      <c r="N772" s="3"/>
      <c r="O772" s="3"/>
    </row>
    <row r="773" spans="1:15" x14ac:dyDescent="0.45">
      <c r="A773" s="3"/>
      <c r="B773" s="20"/>
      <c r="C773" s="21"/>
      <c r="D773" s="21"/>
      <c r="E773" s="22"/>
      <c r="F773" s="3"/>
      <c r="G773" s="3"/>
      <c r="H773" s="3"/>
      <c r="I773" s="3"/>
      <c r="J773" s="3"/>
      <c r="K773" s="3"/>
      <c r="L773" s="3"/>
      <c r="M773" s="3"/>
      <c r="N773" s="3"/>
      <c r="O773" s="3"/>
    </row>
    <row r="774" spans="1:15" x14ac:dyDescent="0.45">
      <c r="A774" s="3"/>
      <c r="B774" s="20"/>
      <c r="C774" s="21"/>
      <c r="D774" s="21"/>
      <c r="E774" s="22"/>
      <c r="F774" s="3"/>
      <c r="G774" s="3"/>
      <c r="H774" s="3"/>
      <c r="I774" s="3"/>
      <c r="J774" s="3"/>
      <c r="K774" s="3"/>
      <c r="L774" s="3"/>
      <c r="M774" s="3"/>
      <c r="N774" s="3"/>
      <c r="O774" s="3"/>
    </row>
    <row r="775" spans="1:15" x14ac:dyDescent="0.45">
      <c r="A775" s="3"/>
      <c r="B775" s="20"/>
      <c r="C775" s="21"/>
      <c r="D775" s="21"/>
      <c r="E775" s="22"/>
      <c r="F775" s="3"/>
      <c r="G775" s="3"/>
      <c r="H775" s="3"/>
      <c r="I775" s="3"/>
      <c r="J775" s="3"/>
      <c r="K775" s="3"/>
      <c r="L775" s="3"/>
      <c r="M775" s="3"/>
      <c r="N775" s="3"/>
      <c r="O775" s="3"/>
    </row>
    <row r="776" spans="1:15" x14ac:dyDescent="0.45">
      <c r="A776" s="3"/>
      <c r="B776" s="20"/>
      <c r="C776" s="21"/>
      <c r="D776" s="21"/>
      <c r="E776" s="22"/>
      <c r="F776" s="3"/>
      <c r="G776" s="3"/>
      <c r="H776" s="3"/>
      <c r="I776" s="3"/>
      <c r="J776" s="3"/>
      <c r="K776" s="3"/>
      <c r="L776" s="3"/>
      <c r="M776" s="3"/>
      <c r="N776" s="3"/>
      <c r="O776" s="3"/>
    </row>
    <row r="777" spans="1:15" x14ac:dyDescent="0.45">
      <c r="A777" s="3"/>
      <c r="B777" s="20"/>
      <c r="C777" s="21"/>
      <c r="D777" s="21"/>
      <c r="E777" s="22"/>
      <c r="F777" s="3"/>
      <c r="G777" s="3"/>
      <c r="H777" s="3"/>
      <c r="I777" s="3"/>
      <c r="J777" s="3"/>
      <c r="K777" s="3"/>
      <c r="L777" s="3"/>
      <c r="M777" s="3"/>
      <c r="N777" s="3"/>
      <c r="O777" s="3"/>
    </row>
    <row r="778" spans="1:15" x14ac:dyDescent="0.45">
      <c r="A778" s="3"/>
      <c r="B778" s="20"/>
      <c r="C778" s="21"/>
      <c r="D778" s="21"/>
      <c r="E778" s="22"/>
      <c r="F778" s="3"/>
      <c r="G778" s="3"/>
      <c r="H778" s="3"/>
      <c r="I778" s="3"/>
      <c r="J778" s="3"/>
      <c r="K778" s="3"/>
      <c r="L778" s="3"/>
      <c r="M778" s="3"/>
      <c r="N778" s="3"/>
      <c r="O778" s="3"/>
    </row>
    <row r="779" spans="1:15" x14ac:dyDescent="0.45">
      <c r="A779" s="3"/>
      <c r="B779" s="20"/>
      <c r="C779" s="21"/>
      <c r="D779" s="21"/>
      <c r="E779" s="22"/>
      <c r="F779" s="3"/>
      <c r="G779" s="3"/>
      <c r="H779" s="3"/>
      <c r="I779" s="3"/>
      <c r="J779" s="3"/>
      <c r="K779" s="3"/>
      <c r="L779" s="3"/>
      <c r="M779" s="3"/>
      <c r="N779" s="3"/>
      <c r="O779" s="3"/>
    </row>
    <row r="780" spans="1:15" x14ac:dyDescent="0.45">
      <c r="A780" s="3"/>
      <c r="B780" s="20"/>
      <c r="C780" s="21"/>
      <c r="D780" s="21"/>
      <c r="E780" s="22"/>
      <c r="F780" s="3"/>
      <c r="G780" s="3"/>
      <c r="H780" s="3"/>
      <c r="I780" s="3"/>
      <c r="J780" s="3"/>
      <c r="K780" s="3"/>
      <c r="L780" s="3"/>
      <c r="M780" s="3"/>
      <c r="N780" s="3"/>
      <c r="O780" s="3"/>
    </row>
    <row r="781" spans="1:15" x14ac:dyDescent="0.45">
      <c r="A781" s="3"/>
      <c r="B781" s="20"/>
      <c r="C781" s="21"/>
      <c r="D781" s="21"/>
      <c r="E781" s="22"/>
      <c r="F781" s="3"/>
      <c r="G781" s="3"/>
      <c r="H781" s="3"/>
      <c r="I781" s="3"/>
      <c r="J781" s="3"/>
      <c r="K781" s="3"/>
      <c r="L781" s="3"/>
      <c r="M781" s="3"/>
      <c r="N781" s="3"/>
      <c r="O781" s="3"/>
    </row>
    <row r="782" spans="1:15" x14ac:dyDescent="0.45">
      <c r="A782" s="3"/>
      <c r="B782" s="20"/>
      <c r="C782" s="21"/>
      <c r="D782" s="21"/>
      <c r="E782" s="22"/>
      <c r="F782" s="3"/>
      <c r="G782" s="3"/>
      <c r="H782" s="3"/>
      <c r="I782" s="3"/>
      <c r="J782" s="3"/>
      <c r="K782" s="3"/>
      <c r="L782" s="3"/>
      <c r="M782" s="3"/>
      <c r="N782" s="3"/>
      <c r="O782" s="3"/>
    </row>
    <row r="783" spans="1:15" x14ac:dyDescent="0.45">
      <c r="A783" s="3"/>
      <c r="B783" s="20"/>
      <c r="C783" s="21"/>
      <c r="D783" s="21"/>
      <c r="E783" s="22"/>
      <c r="F783" s="3"/>
      <c r="G783" s="3"/>
      <c r="H783" s="3"/>
      <c r="I783" s="3"/>
      <c r="J783" s="3"/>
      <c r="K783" s="3"/>
      <c r="L783" s="3"/>
      <c r="M783" s="3"/>
      <c r="N783" s="3"/>
      <c r="O783" s="3"/>
    </row>
    <row r="784" spans="1:15" x14ac:dyDescent="0.45">
      <c r="A784" s="3"/>
      <c r="B784" s="20"/>
      <c r="C784" s="21"/>
      <c r="D784" s="21"/>
      <c r="E784" s="22"/>
      <c r="F784" s="3"/>
      <c r="G784" s="3"/>
      <c r="H784" s="3"/>
      <c r="I784" s="3"/>
      <c r="J784" s="3"/>
      <c r="K784" s="3"/>
      <c r="L784" s="3"/>
      <c r="M784" s="3"/>
      <c r="N784" s="3"/>
      <c r="O784" s="3"/>
    </row>
    <row r="785" spans="1:15" x14ac:dyDescent="0.45">
      <c r="A785" s="3"/>
      <c r="B785" s="20"/>
      <c r="C785" s="21"/>
      <c r="D785" s="21"/>
      <c r="E785" s="22"/>
      <c r="F785" s="3"/>
      <c r="G785" s="3"/>
      <c r="H785" s="3"/>
      <c r="I785" s="3"/>
      <c r="J785" s="3"/>
      <c r="K785" s="3"/>
      <c r="L785" s="3"/>
      <c r="M785" s="3"/>
      <c r="N785" s="3"/>
      <c r="O785" s="3"/>
    </row>
    <row r="786" spans="1:15" x14ac:dyDescent="0.45">
      <c r="A786" s="3"/>
      <c r="B786" s="20"/>
      <c r="C786" s="21"/>
      <c r="D786" s="21"/>
      <c r="E786" s="22"/>
      <c r="F786" s="3"/>
      <c r="G786" s="3"/>
      <c r="H786" s="3"/>
      <c r="I786" s="3"/>
      <c r="J786" s="3"/>
      <c r="K786" s="3"/>
      <c r="L786" s="3"/>
      <c r="M786" s="3"/>
      <c r="N786" s="3"/>
      <c r="O786" s="3"/>
    </row>
    <row r="787" spans="1:15" x14ac:dyDescent="0.45">
      <c r="A787" s="3"/>
      <c r="B787" s="20"/>
      <c r="C787" s="21"/>
      <c r="D787" s="21"/>
      <c r="E787" s="22"/>
      <c r="F787" s="3"/>
      <c r="G787" s="3"/>
      <c r="H787" s="3"/>
      <c r="I787" s="3"/>
      <c r="J787" s="3"/>
      <c r="K787" s="3"/>
      <c r="L787" s="3"/>
      <c r="M787" s="3"/>
      <c r="N787" s="3"/>
      <c r="O787" s="3"/>
    </row>
    <row r="788" spans="1:15" x14ac:dyDescent="0.45">
      <c r="A788" s="3"/>
      <c r="B788" s="20"/>
      <c r="C788" s="21"/>
      <c r="D788" s="21"/>
      <c r="E788" s="22"/>
      <c r="F788" s="3"/>
      <c r="G788" s="3"/>
      <c r="H788" s="3"/>
      <c r="I788" s="3"/>
      <c r="J788" s="3"/>
      <c r="K788" s="3"/>
      <c r="L788" s="3"/>
      <c r="M788" s="3"/>
      <c r="N788" s="3"/>
      <c r="O788" s="3"/>
    </row>
    <row r="789" spans="1:15" x14ac:dyDescent="0.45">
      <c r="A789" s="3"/>
      <c r="B789" s="20"/>
      <c r="C789" s="21"/>
      <c r="D789" s="21"/>
      <c r="E789" s="22"/>
      <c r="F789" s="3"/>
      <c r="G789" s="3"/>
      <c r="H789" s="3"/>
      <c r="I789" s="3"/>
      <c r="J789" s="3"/>
      <c r="K789" s="3"/>
      <c r="L789" s="3"/>
      <c r="M789" s="3"/>
      <c r="N789" s="3"/>
      <c r="O789" s="3"/>
    </row>
    <row r="790" spans="1:15" x14ac:dyDescent="0.45">
      <c r="A790" s="3"/>
      <c r="B790" s="20"/>
      <c r="C790" s="21"/>
      <c r="D790" s="21"/>
      <c r="E790" s="22"/>
      <c r="F790" s="3"/>
      <c r="G790" s="3"/>
      <c r="H790" s="3"/>
      <c r="I790" s="3"/>
      <c r="J790" s="3"/>
      <c r="K790" s="3"/>
      <c r="L790" s="3"/>
      <c r="M790" s="3"/>
      <c r="N790" s="3"/>
      <c r="O790" s="3"/>
    </row>
    <row r="791" spans="1:15" x14ac:dyDescent="0.45">
      <c r="A791" s="3"/>
      <c r="B791" s="20"/>
      <c r="C791" s="21"/>
      <c r="D791" s="21"/>
      <c r="E791" s="22"/>
      <c r="F791" s="3"/>
      <c r="G791" s="3"/>
      <c r="H791" s="3"/>
      <c r="I791" s="3"/>
      <c r="J791" s="3"/>
      <c r="K791" s="3"/>
      <c r="L791" s="3"/>
      <c r="M791" s="3"/>
      <c r="N791" s="3"/>
      <c r="O791" s="3"/>
    </row>
    <row r="792" spans="1:15" x14ac:dyDescent="0.45">
      <c r="A792" s="3"/>
      <c r="B792" s="20"/>
      <c r="C792" s="21"/>
      <c r="D792" s="21"/>
      <c r="E792" s="22"/>
      <c r="F792" s="3"/>
      <c r="G792" s="3"/>
      <c r="H792" s="3"/>
      <c r="I792" s="3"/>
      <c r="J792" s="3"/>
      <c r="K792" s="3"/>
      <c r="L792" s="3"/>
      <c r="M792" s="3"/>
      <c r="N792" s="3"/>
      <c r="O792" s="3"/>
    </row>
    <row r="793" spans="1:15" x14ac:dyDescent="0.45">
      <c r="A793" s="3"/>
      <c r="B793" s="20"/>
      <c r="C793" s="21"/>
      <c r="D793" s="21"/>
      <c r="E793" s="22"/>
      <c r="F793" s="3"/>
      <c r="G793" s="3"/>
      <c r="H793" s="3"/>
      <c r="I793" s="3"/>
      <c r="J793" s="3"/>
      <c r="K793" s="3"/>
      <c r="L793" s="3"/>
      <c r="M793" s="3"/>
      <c r="N793" s="3"/>
      <c r="O793" s="3"/>
    </row>
    <row r="794" spans="1:15" x14ac:dyDescent="0.45">
      <c r="A794" s="3"/>
      <c r="B794" s="20"/>
      <c r="C794" s="21"/>
      <c r="D794" s="21"/>
      <c r="E794" s="22"/>
      <c r="F794" s="3"/>
      <c r="G794" s="3"/>
      <c r="H794" s="3"/>
      <c r="I794" s="3"/>
      <c r="J794" s="3"/>
      <c r="K794" s="3"/>
      <c r="L794" s="3"/>
      <c r="M794" s="3"/>
      <c r="N794" s="3"/>
      <c r="O794" s="3"/>
    </row>
    <row r="795" spans="1:15" x14ac:dyDescent="0.45">
      <c r="A795" s="3"/>
      <c r="B795" s="20"/>
      <c r="C795" s="21"/>
      <c r="D795" s="21"/>
      <c r="E795" s="22"/>
      <c r="F795" s="3"/>
      <c r="G795" s="3"/>
      <c r="H795" s="3"/>
      <c r="I795" s="3"/>
      <c r="J795" s="3"/>
      <c r="K795" s="3"/>
      <c r="L795" s="3"/>
      <c r="M795" s="3"/>
      <c r="N795" s="3"/>
      <c r="O795" s="3"/>
    </row>
    <row r="796" spans="1:15" x14ac:dyDescent="0.45">
      <c r="A796" s="3"/>
      <c r="B796" s="20"/>
      <c r="C796" s="21"/>
      <c r="D796" s="21"/>
      <c r="E796" s="22"/>
      <c r="F796" s="3"/>
      <c r="G796" s="3"/>
      <c r="H796" s="3"/>
      <c r="I796" s="3"/>
      <c r="J796" s="3"/>
      <c r="K796" s="3"/>
      <c r="L796" s="3"/>
      <c r="M796" s="3"/>
      <c r="N796" s="3"/>
      <c r="O796" s="3"/>
    </row>
    <row r="797" spans="1:15" x14ac:dyDescent="0.45">
      <c r="A797" s="3"/>
      <c r="B797" s="20"/>
      <c r="C797" s="21"/>
      <c r="D797" s="21"/>
      <c r="E797" s="22"/>
      <c r="F797" s="3"/>
      <c r="G797" s="3"/>
      <c r="H797" s="3"/>
      <c r="I797" s="3"/>
      <c r="J797" s="3"/>
      <c r="K797" s="3"/>
      <c r="L797" s="3"/>
      <c r="M797" s="3"/>
      <c r="N797" s="3"/>
      <c r="O797" s="3"/>
    </row>
    <row r="798" spans="1:15" x14ac:dyDescent="0.45">
      <c r="A798" s="3"/>
      <c r="B798" s="20"/>
      <c r="C798" s="21"/>
      <c r="D798" s="21"/>
      <c r="E798" s="22"/>
      <c r="F798" s="3"/>
      <c r="G798" s="3"/>
      <c r="H798" s="3"/>
      <c r="I798" s="3"/>
      <c r="J798" s="3"/>
      <c r="K798" s="3"/>
      <c r="L798" s="3"/>
      <c r="M798" s="3"/>
      <c r="N798" s="3"/>
      <c r="O798" s="3"/>
    </row>
    <row r="799" spans="1:15" x14ac:dyDescent="0.45">
      <c r="A799" s="3"/>
      <c r="B799" s="20"/>
      <c r="C799" s="21"/>
      <c r="D799" s="21"/>
      <c r="E799" s="22"/>
      <c r="F799" s="3"/>
      <c r="G799" s="3"/>
      <c r="H799" s="3"/>
      <c r="I799" s="3"/>
      <c r="J799" s="3"/>
      <c r="K799" s="3"/>
      <c r="L799" s="3"/>
      <c r="M799" s="3"/>
      <c r="N799" s="3"/>
      <c r="O799" s="3"/>
    </row>
    <row r="800" spans="1:15" x14ac:dyDescent="0.45">
      <c r="A800" s="3"/>
      <c r="B800" s="20"/>
      <c r="C800" s="21"/>
      <c r="D800" s="21"/>
      <c r="E800" s="22"/>
      <c r="F800" s="3"/>
      <c r="G800" s="3"/>
      <c r="H800" s="3"/>
      <c r="I800" s="3"/>
      <c r="J800" s="3"/>
      <c r="K800" s="3"/>
      <c r="L800" s="3"/>
      <c r="M800" s="3"/>
      <c r="N800" s="3"/>
      <c r="O800" s="3"/>
    </row>
    <row r="801" spans="1:15" x14ac:dyDescent="0.45">
      <c r="A801" s="3"/>
      <c r="B801" s="20"/>
      <c r="C801" s="21"/>
      <c r="D801" s="21"/>
      <c r="E801" s="22"/>
      <c r="F801" s="3"/>
      <c r="G801" s="3"/>
      <c r="H801" s="3"/>
      <c r="I801" s="3"/>
      <c r="J801" s="3"/>
      <c r="K801" s="3"/>
      <c r="L801" s="3"/>
      <c r="M801" s="3"/>
      <c r="N801" s="3"/>
      <c r="O801" s="3"/>
    </row>
    <row r="802" spans="1:15" x14ac:dyDescent="0.45">
      <c r="A802" s="3"/>
      <c r="B802" s="20"/>
      <c r="C802" s="21"/>
      <c r="D802" s="21"/>
      <c r="E802" s="22"/>
      <c r="F802" s="3"/>
      <c r="G802" s="3"/>
      <c r="H802" s="3"/>
      <c r="I802" s="3"/>
      <c r="J802" s="3"/>
      <c r="K802" s="3"/>
      <c r="L802" s="3"/>
      <c r="M802" s="3"/>
      <c r="N802" s="3"/>
      <c r="O802" s="3"/>
    </row>
    <row r="803" spans="1:15" x14ac:dyDescent="0.45">
      <c r="A803" s="3"/>
      <c r="B803" s="20"/>
      <c r="C803" s="21"/>
      <c r="D803" s="21"/>
      <c r="E803" s="22"/>
      <c r="F803" s="3"/>
      <c r="G803" s="3"/>
      <c r="H803" s="3"/>
      <c r="I803" s="3"/>
      <c r="J803" s="3"/>
      <c r="K803" s="3"/>
      <c r="L803" s="3"/>
      <c r="M803" s="3"/>
      <c r="N803" s="3"/>
      <c r="O803" s="3"/>
    </row>
    <row r="804" spans="1:15" x14ac:dyDescent="0.45">
      <c r="A804" s="3"/>
      <c r="B804" s="20"/>
      <c r="C804" s="21"/>
      <c r="D804" s="21"/>
      <c r="E804" s="22"/>
      <c r="F804" s="3"/>
      <c r="G804" s="3"/>
      <c r="H804" s="3"/>
      <c r="I804" s="3"/>
      <c r="J804" s="3"/>
      <c r="K804" s="3"/>
      <c r="L804" s="3"/>
      <c r="M804" s="3"/>
      <c r="N804" s="3"/>
      <c r="O804" s="3"/>
    </row>
    <row r="805" spans="1:15" x14ac:dyDescent="0.45">
      <c r="A805" s="3"/>
      <c r="B805" s="20"/>
      <c r="C805" s="21"/>
      <c r="D805" s="21"/>
      <c r="E805" s="22"/>
      <c r="F805" s="3"/>
      <c r="G805" s="3"/>
      <c r="H805" s="3"/>
      <c r="I805" s="3"/>
      <c r="J805" s="3"/>
      <c r="K805" s="3"/>
      <c r="L805" s="3"/>
      <c r="M805" s="3"/>
      <c r="N805" s="3"/>
      <c r="O805" s="3"/>
    </row>
    <row r="806" spans="1:15" x14ac:dyDescent="0.45">
      <c r="A806" s="3"/>
      <c r="B806" s="20"/>
      <c r="C806" s="21"/>
      <c r="D806" s="21"/>
      <c r="E806" s="22"/>
      <c r="F806" s="3"/>
      <c r="G806" s="3"/>
      <c r="H806" s="3"/>
      <c r="I806" s="3"/>
      <c r="J806" s="3"/>
      <c r="K806" s="3"/>
      <c r="L806" s="3"/>
      <c r="M806" s="3"/>
      <c r="N806" s="3"/>
      <c r="O806" s="3"/>
    </row>
    <row r="807" spans="1:15" x14ac:dyDescent="0.45">
      <c r="A807" s="3"/>
      <c r="B807" s="20"/>
      <c r="C807" s="21"/>
      <c r="D807" s="21"/>
      <c r="E807" s="22"/>
      <c r="F807" s="3"/>
      <c r="G807" s="3"/>
      <c r="H807" s="3"/>
      <c r="I807" s="3"/>
      <c r="J807" s="3"/>
      <c r="K807" s="3"/>
      <c r="L807" s="3"/>
      <c r="M807" s="3"/>
      <c r="N807" s="3"/>
      <c r="O807" s="3"/>
    </row>
    <row r="808" spans="1:15" x14ac:dyDescent="0.45">
      <c r="A808" s="3"/>
      <c r="B808" s="20"/>
      <c r="C808" s="21"/>
      <c r="D808" s="21"/>
      <c r="E808" s="22"/>
      <c r="F808" s="3"/>
      <c r="G808" s="3"/>
      <c r="H808" s="3"/>
      <c r="I808" s="3"/>
      <c r="J808" s="3"/>
      <c r="K808" s="3"/>
      <c r="L808" s="3"/>
      <c r="M808" s="3"/>
      <c r="N808" s="3"/>
      <c r="O808" s="3"/>
    </row>
    <row r="809" spans="1:15" x14ac:dyDescent="0.45">
      <c r="A809" s="3"/>
      <c r="B809" s="20"/>
      <c r="C809" s="21"/>
      <c r="D809" s="21"/>
      <c r="E809" s="22"/>
      <c r="F809" s="3"/>
      <c r="G809" s="3"/>
      <c r="H809" s="3"/>
      <c r="I809" s="3"/>
      <c r="J809" s="3"/>
      <c r="K809" s="3"/>
      <c r="L809" s="3"/>
      <c r="M809" s="3"/>
      <c r="N809" s="3"/>
      <c r="O809" s="3"/>
    </row>
    <row r="810" spans="1:15" x14ac:dyDescent="0.45">
      <c r="A810" s="3"/>
      <c r="B810" s="20"/>
      <c r="C810" s="21"/>
      <c r="D810" s="21"/>
      <c r="E810" s="22"/>
      <c r="F810" s="3"/>
      <c r="G810" s="3"/>
      <c r="H810" s="3"/>
      <c r="I810" s="3"/>
      <c r="J810" s="3"/>
      <c r="K810" s="3"/>
      <c r="L810" s="3"/>
      <c r="M810" s="3"/>
      <c r="N810" s="3"/>
      <c r="O810" s="3"/>
    </row>
    <row r="811" spans="1:15" x14ac:dyDescent="0.45">
      <c r="A811" s="3"/>
      <c r="B811" s="20"/>
      <c r="C811" s="21"/>
      <c r="D811" s="21"/>
      <c r="E811" s="22"/>
      <c r="F811" s="3"/>
      <c r="G811" s="3"/>
      <c r="H811" s="3"/>
      <c r="I811" s="3"/>
      <c r="J811" s="3"/>
      <c r="K811" s="3"/>
      <c r="L811" s="3"/>
      <c r="M811" s="3"/>
      <c r="N811" s="3"/>
      <c r="O811" s="3"/>
    </row>
    <row r="812" spans="1:15" x14ac:dyDescent="0.45">
      <c r="A812" s="3"/>
      <c r="B812" s="20"/>
      <c r="C812" s="21"/>
      <c r="D812" s="21"/>
      <c r="E812" s="22"/>
      <c r="F812" s="3"/>
      <c r="G812" s="3"/>
      <c r="H812" s="3"/>
      <c r="I812" s="3"/>
      <c r="J812" s="3"/>
      <c r="K812" s="3"/>
      <c r="L812" s="3"/>
      <c r="M812" s="3"/>
      <c r="N812" s="3"/>
      <c r="O812" s="3"/>
    </row>
    <row r="813" spans="1:15" x14ac:dyDescent="0.45">
      <c r="A813" s="3"/>
      <c r="B813" s="20"/>
      <c r="C813" s="21"/>
      <c r="D813" s="21"/>
      <c r="E813" s="22"/>
      <c r="F813" s="3"/>
      <c r="G813" s="3"/>
      <c r="H813" s="3"/>
      <c r="I813" s="3"/>
      <c r="J813" s="3"/>
      <c r="K813" s="3"/>
      <c r="L813" s="3"/>
      <c r="M813" s="3"/>
      <c r="N813" s="3"/>
      <c r="O813" s="3"/>
    </row>
    <row r="814" spans="1:15" x14ac:dyDescent="0.45">
      <c r="A814" s="3"/>
      <c r="B814" s="20"/>
      <c r="C814" s="21"/>
      <c r="D814" s="21"/>
      <c r="E814" s="22"/>
      <c r="F814" s="3"/>
      <c r="G814" s="3"/>
      <c r="H814" s="3"/>
      <c r="I814" s="3"/>
      <c r="J814" s="3"/>
      <c r="K814" s="3"/>
      <c r="L814" s="3"/>
      <c r="M814" s="3"/>
      <c r="N814" s="3"/>
      <c r="O814" s="3"/>
    </row>
    <row r="815" spans="1:15" x14ac:dyDescent="0.45">
      <c r="A815" s="3"/>
      <c r="B815" s="20"/>
      <c r="C815" s="21"/>
      <c r="D815" s="21"/>
      <c r="E815" s="22"/>
      <c r="F815" s="3"/>
      <c r="G815" s="3"/>
      <c r="H815" s="3"/>
      <c r="I815" s="3"/>
      <c r="J815" s="3"/>
      <c r="K815" s="3"/>
      <c r="L815" s="3"/>
      <c r="M815" s="3"/>
      <c r="N815" s="3"/>
      <c r="O815" s="3"/>
    </row>
    <row r="816" spans="1:15" x14ac:dyDescent="0.45">
      <c r="A816" s="3"/>
      <c r="B816" s="20"/>
      <c r="C816" s="21"/>
      <c r="D816" s="21"/>
      <c r="E816" s="22"/>
      <c r="F816" s="3"/>
      <c r="G816" s="3"/>
      <c r="H816" s="3"/>
      <c r="I816" s="3"/>
      <c r="J816" s="3"/>
      <c r="K816" s="3"/>
      <c r="L816" s="3"/>
      <c r="M816" s="3"/>
      <c r="N816" s="3"/>
      <c r="O816" s="3"/>
    </row>
    <row r="817" spans="1:15" x14ac:dyDescent="0.45">
      <c r="A817" s="3"/>
      <c r="B817" s="20"/>
      <c r="C817" s="21"/>
      <c r="D817" s="21"/>
      <c r="E817" s="22"/>
      <c r="F817" s="3"/>
      <c r="G817" s="3"/>
      <c r="H817" s="3"/>
      <c r="I817" s="3"/>
      <c r="J817" s="3"/>
      <c r="K817" s="3"/>
      <c r="L817" s="3"/>
      <c r="M817" s="3"/>
      <c r="N817" s="3"/>
      <c r="O817" s="3"/>
    </row>
    <row r="818" spans="1:15" x14ac:dyDescent="0.45">
      <c r="A818" s="3"/>
      <c r="B818" s="20"/>
      <c r="C818" s="21"/>
      <c r="D818" s="21"/>
      <c r="E818" s="22"/>
      <c r="F818" s="3"/>
      <c r="G818" s="3"/>
      <c r="H818" s="3"/>
      <c r="I818" s="3"/>
      <c r="J818" s="3"/>
      <c r="K818" s="3"/>
      <c r="L818" s="3"/>
      <c r="M818" s="3"/>
      <c r="N818" s="3"/>
      <c r="O818" s="3"/>
    </row>
    <row r="819" spans="1:15" x14ac:dyDescent="0.45">
      <c r="A819" s="3"/>
      <c r="B819" s="20"/>
      <c r="C819" s="21"/>
      <c r="D819" s="21"/>
      <c r="E819" s="22"/>
      <c r="F819" s="3"/>
      <c r="G819" s="3"/>
      <c r="H819" s="3"/>
      <c r="I819" s="3"/>
      <c r="J819" s="3"/>
      <c r="K819" s="3"/>
      <c r="L819" s="3"/>
      <c r="M819" s="3"/>
      <c r="N819" s="3"/>
      <c r="O819" s="3"/>
    </row>
    <row r="820" spans="1:15" x14ac:dyDescent="0.45">
      <c r="A820" s="3"/>
      <c r="B820" s="20"/>
      <c r="C820" s="21"/>
      <c r="D820" s="21"/>
      <c r="E820" s="22"/>
      <c r="F820" s="3"/>
      <c r="G820" s="3"/>
      <c r="H820" s="3"/>
      <c r="I820" s="3"/>
      <c r="J820" s="3"/>
      <c r="K820" s="3"/>
      <c r="L820" s="3"/>
      <c r="M820" s="3"/>
      <c r="N820" s="3"/>
      <c r="O820" s="3"/>
    </row>
    <row r="821" spans="1:15" x14ac:dyDescent="0.45">
      <c r="A821" s="3"/>
      <c r="B821" s="20"/>
      <c r="C821" s="21"/>
      <c r="D821" s="21"/>
      <c r="E821" s="22"/>
      <c r="F821" s="3"/>
      <c r="G821" s="3"/>
      <c r="H821" s="3"/>
      <c r="I821" s="3"/>
      <c r="J821" s="3"/>
      <c r="K821" s="3"/>
      <c r="L821" s="3"/>
      <c r="M821" s="3"/>
      <c r="N821" s="3"/>
      <c r="O821" s="3"/>
    </row>
    <row r="822" spans="1:15" x14ac:dyDescent="0.45">
      <c r="A822" s="3"/>
      <c r="B822" s="20"/>
      <c r="C822" s="21"/>
      <c r="D822" s="21"/>
      <c r="E822" s="22"/>
      <c r="F822" s="3"/>
      <c r="G822" s="3"/>
      <c r="H822" s="3"/>
      <c r="I822" s="3"/>
      <c r="J822" s="3"/>
      <c r="K822" s="3"/>
      <c r="L822" s="3"/>
      <c r="M822" s="3"/>
      <c r="N822" s="3"/>
      <c r="O822" s="3"/>
    </row>
    <row r="823" spans="1:15" x14ac:dyDescent="0.45">
      <c r="A823" s="3"/>
      <c r="B823" s="20"/>
      <c r="C823" s="21"/>
      <c r="D823" s="21"/>
      <c r="E823" s="22"/>
      <c r="F823" s="3"/>
      <c r="G823" s="3"/>
      <c r="H823" s="3"/>
      <c r="I823" s="3"/>
      <c r="J823" s="3"/>
      <c r="K823" s="3"/>
      <c r="L823" s="3"/>
      <c r="M823" s="3"/>
      <c r="N823" s="3"/>
      <c r="O823" s="3"/>
    </row>
    <row r="824" spans="1:15" x14ac:dyDescent="0.45">
      <c r="A824" s="3"/>
      <c r="B824" s="20"/>
      <c r="C824" s="21"/>
      <c r="D824" s="21"/>
      <c r="E824" s="22"/>
      <c r="F824" s="3"/>
      <c r="G824" s="3"/>
      <c r="H824" s="3"/>
      <c r="I824" s="3"/>
      <c r="J824" s="3"/>
      <c r="K824" s="3"/>
      <c r="L824" s="3"/>
      <c r="M824" s="3"/>
      <c r="N824" s="3"/>
      <c r="O824" s="3"/>
    </row>
    <row r="825" spans="1:15" x14ac:dyDescent="0.45">
      <c r="A825" s="3"/>
      <c r="B825" s="20"/>
      <c r="C825" s="21"/>
      <c r="D825" s="21"/>
      <c r="E825" s="22"/>
      <c r="F825" s="3"/>
      <c r="G825" s="3"/>
      <c r="H825" s="3"/>
      <c r="I825" s="3"/>
      <c r="J825" s="3"/>
      <c r="K825" s="3"/>
      <c r="L825" s="3"/>
      <c r="M825" s="3"/>
      <c r="N825" s="3"/>
      <c r="O825" s="3"/>
    </row>
    <row r="826" spans="1:15" x14ac:dyDescent="0.45">
      <c r="A826" s="3"/>
      <c r="B826" s="20"/>
      <c r="C826" s="21"/>
      <c r="D826" s="21"/>
      <c r="E826" s="22"/>
      <c r="F826" s="3"/>
      <c r="G826" s="3"/>
      <c r="H826" s="3"/>
      <c r="I826" s="3"/>
      <c r="J826" s="3"/>
      <c r="K826" s="3"/>
      <c r="L826" s="3"/>
      <c r="M826" s="3"/>
      <c r="N826" s="3"/>
      <c r="O826" s="3"/>
    </row>
    <row r="827" spans="1:15" x14ac:dyDescent="0.45">
      <c r="A827" s="3"/>
      <c r="B827" s="20"/>
      <c r="C827" s="21"/>
      <c r="D827" s="21"/>
      <c r="E827" s="22"/>
      <c r="F827" s="3"/>
      <c r="G827" s="3"/>
      <c r="H827" s="3"/>
      <c r="I827" s="3"/>
      <c r="J827" s="3"/>
      <c r="K827" s="3"/>
      <c r="L827" s="3"/>
      <c r="M827" s="3"/>
      <c r="N827" s="3"/>
      <c r="O827" s="3"/>
    </row>
    <row r="828" spans="1:15" x14ac:dyDescent="0.45">
      <c r="A828" s="3"/>
      <c r="B828" s="20"/>
      <c r="C828" s="21"/>
      <c r="D828" s="21"/>
      <c r="E828" s="22"/>
      <c r="F828" s="3"/>
      <c r="G828" s="3"/>
      <c r="H828" s="3"/>
      <c r="I828" s="3"/>
      <c r="J828" s="3"/>
      <c r="K828" s="3"/>
      <c r="L828" s="3"/>
      <c r="M828" s="3"/>
      <c r="N828" s="3"/>
      <c r="O828" s="3"/>
    </row>
    <row r="829" spans="1:15" x14ac:dyDescent="0.45">
      <c r="A829" s="3"/>
      <c r="B829" s="20"/>
      <c r="C829" s="21"/>
      <c r="D829" s="21"/>
      <c r="E829" s="22"/>
      <c r="F829" s="3"/>
      <c r="G829" s="3"/>
      <c r="H829" s="3"/>
      <c r="I829" s="3"/>
      <c r="J829" s="3"/>
      <c r="K829" s="3"/>
      <c r="L829" s="3"/>
      <c r="M829" s="3"/>
      <c r="N829" s="3"/>
      <c r="O829" s="3"/>
    </row>
    <row r="830" spans="1:15" x14ac:dyDescent="0.45">
      <c r="A830" s="3"/>
      <c r="B830" s="20"/>
      <c r="C830" s="21"/>
      <c r="D830" s="21"/>
      <c r="E830" s="22"/>
      <c r="F830" s="3"/>
      <c r="G830" s="3"/>
      <c r="H830" s="3"/>
      <c r="I830" s="3"/>
      <c r="J830" s="3"/>
      <c r="K830" s="3"/>
      <c r="L830" s="3"/>
      <c r="M830" s="3"/>
      <c r="N830" s="3"/>
      <c r="O830" s="3"/>
    </row>
    <row r="831" spans="1:15" x14ac:dyDescent="0.45">
      <c r="A831" s="3"/>
      <c r="B831" s="20"/>
      <c r="C831" s="21"/>
      <c r="D831" s="21"/>
      <c r="E831" s="22"/>
      <c r="F831" s="3"/>
      <c r="G831" s="3"/>
      <c r="H831" s="3"/>
      <c r="I831" s="3"/>
      <c r="J831" s="3"/>
      <c r="K831" s="3"/>
      <c r="L831" s="3"/>
      <c r="M831" s="3"/>
      <c r="N831" s="3"/>
      <c r="O831" s="3"/>
    </row>
    <row r="832" spans="1:15" x14ac:dyDescent="0.45">
      <c r="A832" s="3"/>
      <c r="B832" s="20"/>
      <c r="C832" s="21"/>
      <c r="D832" s="21"/>
      <c r="E832" s="22"/>
      <c r="F832" s="3"/>
      <c r="G832" s="3"/>
      <c r="H832" s="3"/>
      <c r="I832" s="3"/>
      <c r="J832" s="3"/>
      <c r="K832" s="3"/>
      <c r="L832" s="3"/>
      <c r="M832" s="3"/>
      <c r="N832" s="3"/>
      <c r="O832" s="3"/>
    </row>
    <row r="833" spans="1:15" x14ac:dyDescent="0.45">
      <c r="A833" s="3"/>
      <c r="B833" s="20"/>
      <c r="C833" s="21"/>
      <c r="D833" s="21"/>
      <c r="E833" s="22"/>
      <c r="F833" s="3"/>
      <c r="G833" s="3"/>
      <c r="H833" s="3"/>
      <c r="I833" s="3"/>
      <c r="J833" s="3"/>
      <c r="K833" s="3"/>
      <c r="L833" s="3"/>
      <c r="M833" s="3"/>
      <c r="N833" s="3"/>
      <c r="O833" s="3"/>
    </row>
    <row r="834" spans="1:15" x14ac:dyDescent="0.45">
      <c r="A834" s="3"/>
      <c r="B834" s="20"/>
      <c r="C834" s="21"/>
      <c r="D834" s="21"/>
      <c r="E834" s="22"/>
      <c r="F834" s="3"/>
      <c r="G834" s="3"/>
      <c r="H834" s="3"/>
      <c r="I834" s="3"/>
      <c r="J834" s="3"/>
      <c r="K834" s="3"/>
      <c r="L834" s="3"/>
      <c r="M834" s="3"/>
      <c r="N834" s="3"/>
      <c r="O834" s="3"/>
    </row>
    <row r="835" spans="1:15" x14ac:dyDescent="0.45">
      <c r="A835" s="3"/>
      <c r="B835" s="20"/>
      <c r="C835" s="21"/>
      <c r="D835" s="21"/>
      <c r="E835" s="22"/>
      <c r="F835" s="3"/>
      <c r="G835" s="3"/>
      <c r="H835" s="3"/>
      <c r="I835" s="3"/>
      <c r="J835" s="3"/>
      <c r="K835" s="3"/>
      <c r="L835" s="3"/>
      <c r="M835" s="3"/>
      <c r="N835" s="3"/>
      <c r="O835" s="3"/>
    </row>
    <row r="836" spans="1:15" x14ac:dyDescent="0.45">
      <c r="A836" s="3"/>
      <c r="B836" s="20"/>
      <c r="C836" s="21"/>
      <c r="D836" s="21"/>
      <c r="E836" s="22"/>
      <c r="F836" s="3"/>
      <c r="G836" s="3"/>
      <c r="H836" s="3"/>
      <c r="I836" s="3"/>
      <c r="J836" s="3"/>
      <c r="K836" s="3"/>
      <c r="L836" s="3"/>
      <c r="M836" s="3"/>
      <c r="N836" s="3"/>
      <c r="O836" s="3"/>
    </row>
    <row r="837" spans="1:15" x14ac:dyDescent="0.45">
      <c r="A837" s="3"/>
      <c r="B837" s="20"/>
      <c r="C837" s="21"/>
      <c r="D837" s="21"/>
      <c r="E837" s="22"/>
      <c r="F837" s="3"/>
      <c r="G837" s="3"/>
      <c r="H837" s="3"/>
      <c r="I837" s="3"/>
      <c r="J837" s="3"/>
      <c r="K837" s="3"/>
      <c r="L837" s="3"/>
      <c r="M837" s="3"/>
      <c r="N837" s="3"/>
      <c r="O837" s="3"/>
    </row>
    <row r="838" spans="1:15" x14ac:dyDescent="0.45">
      <c r="A838" s="3"/>
      <c r="B838" s="20"/>
      <c r="C838" s="21"/>
      <c r="D838" s="21"/>
      <c r="E838" s="22"/>
      <c r="F838" s="3"/>
      <c r="G838" s="3"/>
      <c r="H838" s="3"/>
      <c r="I838" s="3"/>
      <c r="J838" s="3"/>
      <c r="K838" s="3"/>
      <c r="L838" s="3"/>
      <c r="M838" s="3"/>
      <c r="N838" s="3"/>
      <c r="O838" s="3"/>
    </row>
    <row r="839" spans="1:15" x14ac:dyDescent="0.45">
      <c r="A839" s="3"/>
      <c r="B839" s="20"/>
      <c r="C839" s="21"/>
      <c r="D839" s="21"/>
      <c r="E839" s="22"/>
      <c r="F839" s="3"/>
      <c r="G839" s="3"/>
      <c r="H839" s="3"/>
      <c r="I839" s="3"/>
      <c r="J839" s="3"/>
      <c r="K839" s="3"/>
      <c r="L839" s="3"/>
      <c r="M839" s="3"/>
      <c r="N839" s="3"/>
      <c r="O839" s="3"/>
    </row>
    <row r="840" spans="1:15" x14ac:dyDescent="0.45">
      <c r="A840" s="3"/>
      <c r="B840" s="20"/>
      <c r="C840" s="21"/>
      <c r="D840" s="21"/>
      <c r="E840" s="22"/>
      <c r="F840" s="3"/>
      <c r="G840" s="3"/>
      <c r="H840" s="3"/>
      <c r="I840" s="3"/>
      <c r="J840" s="3"/>
      <c r="K840" s="3"/>
      <c r="L840" s="3"/>
      <c r="M840" s="3"/>
      <c r="N840" s="3"/>
      <c r="O840" s="3"/>
    </row>
    <row r="841" spans="1:15" x14ac:dyDescent="0.45">
      <c r="A841" s="3"/>
      <c r="B841" s="20"/>
      <c r="C841" s="21"/>
      <c r="D841" s="21"/>
      <c r="E841" s="22"/>
      <c r="F841" s="3"/>
      <c r="G841" s="3"/>
      <c r="H841" s="3"/>
      <c r="I841" s="3"/>
      <c r="J841" s="3"/>
      <c r="K841" s="3"/>
      <c r="L841" s="3"/>
      <c r="M841" s="3"/>
      <c r="N841" s="3"/>
      <c r="O841" s="3"/>
    </row>
    <row r="842" spans="1:15" x14ac:dyDescent="0.45">
      <c r="A842" s="3"/>
      <c r="B842" s="20"/>
      <c r="C842" s="21"/>
      <c r="D842" s="21"/>
      <c r="E842" s="22"/>
      <c r="F842" s="3"/>
      <c r="G842" s="3"/>
      <c r="H842" s="3"/>
      <c r="I842" s="3"/>
      <c r="J842" s="3"/>
      <c r="K842" s="3"/>
      <c r="L842" s="3"/>
      <c r="M842" s="3"/>
      <c r="N842" s="3"/>
      <c r="O842" s="3"/>
    </row>
    <row r="843" spans="1:15" x14ac:dyDescent="0.45">
      <c r="A843" s="3"/>
      <c r="B843" s="20"/>
      <c r="C843" s="21"/>
      <c r="D843" s="21"/>
      <c r="E843" s="22"/>
      <c r="F843" s="3"/>
      <c r="G843" s="3"/>
      <c r="H843" s="3"/>
      <c r="I843" s="3"/>
      <c r="J843" s="3"/>
      <c r="K843" s="3"/>
      <c r="L843" s="3"/>
      <c r="M843" s="3"/>
      <c r="N843" s="3"/>
      <c r="O843" s="3"/>
    </row>
    <row r="844" spans="1:15" x14ac:dyDescent="0.45">
      <c r="A844" s="3"/>
      <c r="B844" s="20"/>
      <c r="C844" s="21"/>
      <c r="D844" s="21"/>
      <c r="E844" s="22"/>
      <c r="F844" s="3"/>
      <c r="G844" s="3"/>
      <c r="H844" s="3"/>
      <c r="I844" s="3"/>
      <c r="J844" s="3"/>
      <c r="K844" s="3"/>
      <c r="L844" s="3"/>
      <c r="M844" s="3"/>
      <c r="N844" s="3"/>
      <c r="O844" s="3"/>
    </row>
    <row r="845" spans="1:15" x14ac:dyDescent="0.45">
      <c r="A845" s="3"/>
      <c r="B845" s="20"/>
      <c r="C845" s="21"/>
      <c r="D845" s="21"/>
      <c r="E845" s="22"/>
      <c r="F845" s="3"/>
      <c r="G845" s="3"/>
      <c r="H845" s="3"/>
      <c r="I845" s="3"/>
      <c r="J845" s="3"/>
      <c r="K845" s="3"/>
      <c r="L845" s="3"/>
      <c r="M845" s="3"/>
      <c r="N845" s="3"/>
      <c r="O845" s="3"/>
    </row>
    <row r="846" spans="1:15" x14ac:dyDescent="0.45">
      <c r="A846" s="3"/>
      <c r="B846" s="20"/>
      <c r="C846" s="21"/>
      <c r="D846" s="21"/>
      <c r="E846" s="22"/>
      <c r="F846" s="3"/>
      <c r="G846" s="3"/>
      <c r="H846" s="3"/>
      <c r="I846" s="3"/>
      <c r="J846" s="3"/>
      <c r="K846" s="3"/>
      <c r="L846" s="3"/>
      <c r="M846" s="3"/>
      <c r="N846" s="3"/>
      <c r="O846" s="3"/>
    </row>
    <row r="847" spans="1:15" x14ac:dyDescent="0.45">
      <c r="A847" s="3"/>
      <c r="B847" s="20"/>
      <c r="C847" s="21"/>
      <c r="D847" s="21"/>
      <c r="E847" s="22"/>
      <c r="F847" s="3"/>
      <c r="G847" s="3"/>
      <c r="H847" s="3"/>
      <c r="I847" s="3"/>
      <c r="J847" s="3"/>
      <c r="K847" s="3"/>
      <c r="L847" s="3"/>
      <c r="M847" s="3"/>
      <c r="N847" s="3"/>
      <c r="O847" s="3"/>
    </row>
    <row r="848" spans="1:15" x14ac:dyDescent="0.45">
      <c r="A848" s="3"/>
      <c r="B848" s="20"/>
      <c r="C848" s="21"/>
      <c r="D848" s="21"/>
      <c r="E848" s="22"/>
      <c r="F848" s="3"/>
      <c r="G848" s="3"/>
      <c r="H848" s="3"/>
      <c r="I848" s="3"/>
      <c r="J848" s="3"/>
      <c r="K848" s="3"/>
      <c r="L848" s="3"/>
      <c r="M848" s="3"/>
      <c r="N848" s="3"/>
      <c r="O848" s="3"/>
    </row>
    <row r="849" spans="1:15" x14ac:dyDescent="0.45">
      <c r="A849" s="3"/>
      <c r="B849" s="20"/>
      <c r="C849" s="21"/>
      <c r="D849" s="21"/>
      <c r="E849" s="22"/>
      <c r="F849" s="3"/>
      <c r="G849" s="3"/>
      <c r="H849" s="3"/>
      <c r="I849" s="3"/>
      <c r="J849" s="3"/>
      <c r="K849" s="3"/>
      <c r="L849" s="3"/>
      <c r="M849" s="3"/>
      <c r="N849" s="3"/>
      <c r="O849" s="3"/>
    </row>
    <row r="850" spans="1:15" x14ac:dyDescent="0.45">
      <c r="A850" s="3"/>
      <c r="B850" s="20"/>
      <c r="C850" s="21"/>
      <c r="D850" s="21"/>
      <c r="E850" s="22"/>
      <c r="F850" s="3"/>
      <c r="G850" s="3"/>
      <c r="H850" s="3"/>
      <c r="I850" s="3"/>
      <c r="J850" s="3"/>
      <c r="K850" s="3"/>
      <c r="L850" s="3"/>
      <c r="M850" s="3"/>
      <c r="N850" s="3"/>
      <c r="O850" s="3"/>
    </row>
    <row r="851" spans="1:15" x14ac:dyDescent="0.45">
      <c r="A851" s="3"/>
      <c r="B851" s="20"/>
      <c r="C851" s="21"/>
      <c r="D851" s="21"/>
      <c r="E851" s="22"/>
      <c r="F851" s="3"/>
      <c r="G851" s="3"/>
      <c r="H851" s="3"/>
      <c r="I851" s="3"/>
      <c r="J851" s="3"/>
      <c r="K851" s="3"/>
      <c r="L851" s="3"/>
      <c r="M851" s="3"/>
      <c r="N851" s="3"/>
      <c r="O851" s="3"/>
    </row>
    <row r="852" spans="1:15" x14ac:dyDescent="0.45">
      <c r="A852" s="3"/>
      <c r="B852" s="20"/>
      <c r="C852" s="21"/>
      <c r="D852" s="21"/>
      <c r="E852" s="22"/>
      <c r="F852" s="3"/>
      <c r="G852" s="3"/>
      <c r="H852" s="3"/>
      <c r="I852" s="3"/>
      <c r="J852" s="3"/>
      <c r="K852" s="3"/>
      <c r="L852" s="3"/>
      <c r="M852" s="3"/>
      <c r="N852" s="3"/>
      <c r="O852" s="3"/>
    </row>
    <row r="853" spans="1:15" x14ac:dyDescent="0.45">
      <c r="A853" s="3"/>
      <c r="B853" s="20"/>
      <c r="C853" s="21"/>
      <c r="D853" s="21"/>
      <c r="E853" s="22"/>
      <c r="F853" s="3"/>
      <c r="G853" s="3"/>
      <c r="H853" s="3"/>
      <c r="I853" s="3"/>
      <c r="J853" s="3"/>
      <c r="K853" s="3"/>
      <c r="L853" s="3"/>
      <c r="M853" s="3"/>
      <c r="N853" s="3"/>
      <c r="O853" s="3"/>
    </row>
    <row r="854" spans="1:15" x14ac:dyDescent="0.45">
      <c r="A854" s="3"/>
      <c r="B854" s="20"/>
      <c r="C854" s="21"/>
      <c r="D854" s="21"/>
      <c r="E854" s="22"/>
      <c r="F854" s="3"/>
      <c r="G854" s="3"/>
      <c r="H854" s="3"/>
      <c r="I854" s="3"/>
      <c r="J854" s="3"/>
      <c r="K854" s="3"/>
      <c r="L854" s="3"/>
      <c r="M854" s="3"/>
      <c r="N854" s="3"/>
      <c r="O854" s="3"/>
    </row>
    <row r="855" spans="1:15" x14ac:dyDescent="0.45">
      <c r="A855" s="3"/>
      <c r="B855" s="20"/>
      <c r="C855" s="21"/>
      <c r="D855" s="21"/>
      <c r="E855" s="22"/>
      <c r="F855" s="3"/>
      <c r="G855" s="3"/>
      <c r="H855" s="3"/>
      <c r="I855" s="3"/>
      <c r="J855" s="3"/>
      <c r="K855" s="3"/>
      <c r="L855" s="3"/>
      <c r="M855" s="3"/>
      <c r="N855" s="3"/>
      <c r="O855" s="3"/>
    </row>
    <row r="856" spans="1:15" x14ac:dyDescent="0.45">
      <c r="A856" s="3"/>
      <c r="B856" s="20"/>
      <c r="C856" s="21"/>
      <c r="D856" s="21"/>
      <c r="E856" s="22"/>
      <c r="F856" s="3"/>
      <c r="G856" s="3"/>
      <c r="H856" s="3"/>
      <c r="I856" s="3"/>
      <c r="J856" s="3"/>
      <c r="K856" s="3"/>
      <c r="L856" s="3"/>
      <c r="M856" s="3"/>
      <c r="N856" s="3"/>
      <c r="O856" s="3"/>
    </row>
    <row r="857" spans="1:15" x14ac:dyDescent="0.45">
      <c r="A857" s="3"/>
      <c r="B857" s="20"/>
      <c r="C857" s="21"/>
      <c r="D857" s="21"/>
      <c r="E857" s="22"/>
      <c r="F857" s="3"/>
      <c r="G857" s="3"/>
      <c r="H857" s="3"/>
      <c r="I857" s="3"/>
      <c r="J857" s="3"/>
      <c r="K857" s="3"/>
      <c r="L857" s="3"/>
      <c r="M857" s="3"/>
      <c r="N857" s="3"/>
      <c r="O857" s="3"/>
    </row>
    <row r="858" spans="1:15" x14ac:dyDescent="0.45">
      <c r="A858" s="3"/>
      <c r="B858" s="20"/>
      <c r="C858" s="21"/>
      <c r="D858" s="21"/>
      <c r="E858" s="22"/>
      <c r="F858" s="3"/>
      <c r="G858" s="3"/>
      <c r="H858" s="3"/>
      <c r="I858" s="3"/>
      <c r="J858" s="3"/>
      <c r="K858" s="3"/>
      <c r="L858" s="3"/>
      <c r="M858" s="3"/>
      <c r="N858" s="3"/>
      <c r="O858" s="3"/>
    </row>
    <row r="859" spans="1:15" x14ac:dyDescent="0.45">
      <c r="A859" s="3"/>
      <c r="B859" s="20"/>
      <c r="C859" s="21"/>
      <c r="D859" s="21"/>
      <c r="E859" s="22"/>
      <c r="F859" s="3"/>
      <c r="G859" s="3"/>
      <c r="H859" s="3"/>
      <c r="I859" s="3"/>
      <c r="J859" s="3"/>
      <c r="K859" s="3"/>
      <c r="L859" s="3"/>
      <c r="M859" s="3"/>
      <c r="N859" s="3"/>
      <c r="O859" s="3"/>
    </row>
    <row r="860" spans="1:15" x14ac:dyDescent="0.45">
      <c r="A860" s="3"/>
      <c r="B860" s="20"/>
      <c r="C860" s="21"/>
      <c r="D860" s="21"/>
      <c r="E860" s="22"/>
      <c r="F860" s="3"/>
      <c r="G860" s="3"/>
      <c r="H860" s="3"/>
      <c r="I860" s="3"/>
      <c r="J860" s="3"/>
      <c r="K860" s="3"/>
      <c r="L860" s="3"/>
      <c r="M860" s="3"/>
      <c r="N860" s="3"/>
      <c r="O860" s="3"/>
    </row>
    <row r="861" spans="1:15" x14ac:dyDescent="0.45">
      <c r="A861" s="3"/>
      <c r="B861" s="20"/>
      <c r="C861" s="21"/>
      <c r="D861" s="21"/>
      <c r="E861" s="22"/>
      <c r="F861" s="3"/>
      <c r="G861" s="3"/>
      <c r="H861" s="3"/>
      <c r="I861" s="3"/>
      <c r="J861" s="3"/>
      <c r="K861" s="3"/>
      <c r="L861" s="3"/>
      <c r="M861" s="3"/>
      <c r="N861" s="3"/>
      <c r="O861" s="3"/>
    </row>
    <row r="862" spans="1:15" x14ac:dyDescent="0.45">
      <c r="A862" s="3"/>
      <c r="B862" s="20"/>
      <c r="C862" s="21"/>
      <c r="D862" s="21"/>
      <c r="E862" s="22"/>
      <c r="F862" s="3"/>
      <c r="G862" s="3"/>
      <c r="H862" s="3"/>
      <c r="I862" s="3"/>
      <c r="J862" s="3"/>
      <c r="K862" s="3"/>
      <c r="L862" s="3"/>
      <c r="M862" s="3"/>
      <c r="N862" s="3"/>
      <c r="O862" s="3"/>
    </row>
    <row r="863" spans="1:15" x14ac:dyDescent="0.45">
      <c r="A863" s="3"/>
      <c r="B863" s="20"/>
      <c r="C863" s="21"/>
      <c r="D863" s="21"/>
      <c r="E863" s="22"/>
      <c r="F863" s="3"/>
      <c r="G863" s="3"/>
      <c r="H863" s="3"/>
      <c r="I863" s="3"/>
      <c r="J863" s="3"/>
      <c r="K863" s="3"/>
      <c r="L863" s="3"/>
      <c r="M863" s="3"/>
      <c r="N863" s="3"/>
      <c r="O863" s="3"/>
    </row>
    <row r="864" spans="1:15" x14ac:dyDescent="0.45">
      <c r="A864" s="3"/>
      <c r="B864" s="20"/>
      <c r="C864" s="21"/>
      <c r="D864" s="21"/>
      <c r="E864" s="22"/>
      <c r="F864" s="3"/>
      <c r="G864" s="3"/>
      <c r="H864" s="3"/>
      <c r="I864" s="3"/>
      <c r="J864" s="3"/>
      <c r="K864" s="3"/>
      <c r="L864" s="3"/>
      <c r="M864" s="3"/>
      <c r="N864" s="3"/>
      <c r="O864" s="3"/>
    </row>
    <row r="865" spans="1:15" x14ac:dyDescent="0.45">
      <c r="A865" s="3"/>
      <c r="B865" s="20"/>
      <c r="C865" s="21"/>
      <c r="D865" s="21"/>
      <c r="E865" s="22"/>
      <c r="F865" s="3"/>
      <c r="G865" s="3"/>
      <c r="H865" s="3"/>
      <c r="I865" s="3"/>
      <c r="J865" s="3"/>
      <c r="K865" s="3"/>
      <c r="L865" s="3"/>
      <c r="M865" s="3"/>
      <c r="N865" s="3"/>
      <c r="O865" s="3"/>
    </row>
    <row r="866" spans="1:15" x14ac:dyDescent="0.45">
      <c r="A866" s="3"/>
      <c r="B866" s="20"/>
      <c r="C866" s="21"/>
      <c r="D866" s="21"/>
      <c r="E866" s="22"/>
      <c r="F866" s="3"/>
      <c r="G866" s="3"/>
      <c r="H866" s="3"/>
      <c r="I866" s="3"/>
      <c r="J866" s="3"/>
      <c r="K866" s="3"/>
      <c r="L866" s="3"/>
      <c r="M866" s="3"/>
      <c r="N866" s="3"/>
      <c r="O866" s="3"/>
    </row>
    <row r="867" spans="1:15" x14ac:dyDescent="0.45">
      <c r="A867" s="3"/>
      <c r="B867" s="20"/>
      <c r="C867" s="21"/>
      <c r="D867" s="21"/>
      <c r="E867" s="22"/>
      <c r="F867" s="3"/>
      <c r="G867" s="3"/>
      <c r="H867" s="3"/>
      <c r="I867" s="3"/>
      <c r="J867" s="3"/>
      <c r="K867" s="3"/>
      <c r="L867" s="3"/>
      <c r="M867" s="3"/>
      <c r="N867" s="3"/>
      <c r="O867" s="3"/>
    </row>
    <row r="868" spans="1:15" x14ac:dyDescent="0.45">
      <c r="A868" s="3"/>
      <c r="B868" s="20"/>
      <c r="C868" s="21"/>
      <c r="D868" s="21"/>
      <c r="E868" s="22"/>
      <c r="F868" s="3"/>
      <c r="G868" s="3"/>
      <c r="H868" s="3"/>
      <c r="I868" s="3"/>
      <c r="J868" s="3"/>
      <c r="K868" s="3"/>
      <c r="L868" s="3"/>
      <c r="M868" s="3"/>
      <c r="N868" s="3"/>
      <c r="O868" s="3"/>
    </row>
    <row r="869" spans="1:15" x14ac:dyDescent="0.45">
      <c r="A869" s="3"/>
      <c r="B869" s="20"/>
      <c r="C869" s="21"/>
      <c r="D869" s="21"/>
      <c r="E869" s="22"/>
      <c r="F869" s="3"/>
      <c r="G869" s="3"/>
      <c r="H869" s="3"/>
      <c r="I869" s="3"/>
      <c r="J869" s="3"/>
      <c r="K869" s="3"/>
      <c r="L869" s="3"/>
      <c r="M869" s="3"/>
      <c r="N869" s="3"/>
      <c r="O869" s="3"/>
    </row>
    <row r="870" spans="1:15" x14ac:dyDescent="0.45">
      <c r="A870" s="3"/>
      <c r="B870" s="20"/>
      <c r="C870" s="21"/>
      <c r="D870" s="21"/>
      <c r="E870" s="22"/>
      <c r="F870" s="3"/>
      <c r="G870" s="3"/>
      <c r="H870" s="3"/>
      <c r="I870" s="3"/>
      <c r="J870" s="3"/>
      <c r="K870" s="3"/>
      <c r="L870" s="3"/>
      <c r="M870" s="3"/>
      <c r="N870" s="3"/>
      <c r="O870" s="3"/>
    </row>
    <row r="871" spans="1:15" x14ac:dyDescent="0.45">
      <c r="A871" s="3"/>
      <c r="B871" s="20"/>
      <c r="C871" s="21"/>
      <c r="D871" s="21"/>
      <c r="E871" s="22"/>
      <c r="F871" s="3"/>
      <c r="G871" s="3"/>
      <c r="H871" s="3"/>
      <c r="I871" s="3"/>
      <c r="J871" s="3"/>
      <c r="K871" s="3"/>
      <c r="L871" s="3"/>
      <c r="M871" s="3"/>
      <c r="N871" s="3"/>
      <c r="O871" s="3"/>
    </row>
    <row r="872" spans="1:15" x14ac:dyDescent="0.45">
      <c r="A872" s="3"/>
      <c r="B872" s="20"/>
      <c r="C872" s="21"/>
      <c r="D872" s="21"/>
      <c r="E872" s="22"/>
      <c r="F872" s="3"/>
      <c r="G872" s="3"/>
      <c r="H872" s="3"/>
      <c r="I872" s="3"/>
      <c r="J872" s="3"/>
      <c r="K872" s="3"/>
      <c r="L872" s="3"/>
      <c r="M872" s="3"/>
      <c r="N872" s="3"/>
      <c r="O872" s="3"/>
    </row>
    <row r="873" spans="1:15" x14ac:dyDescent="0.45">
      <c r="A873" s="3"/>
      <c r="B873" s="20"/>
      <c r="C873" s="21"/>
      <c r="D873" s="21"/>
      <c r="E873" s="22"/>
      <c r="F873" s="3"/>
      <c r="G873" s="3"/>
      <c r="H873" s="3"/>
      <c r="I873" s="3"/>
      <c r="J873" s="3"/>
      <c r="K873" s="3"/>
      <c r="L873" s="3"/>
      <c r="M873" s="3"/>
      <c r="N873" s="3"/>
      <c r="O873" s="3"/>
    </row>
    <row r="874" spans="1:15" x14ac:dyDescent="0.45">
      <c r="A874" s="3"/>
      <c r="B874" s="20"/>
      <c r="C874" s="21"/>
      <c r="D874" s="21"/>
      <c r="E874" s="22"/>
      <c r="F874" s="3"/>
      <c r="G874" s="3"/>
      <c r="H874" s="3"/>
      <c r="I874" s="3"/>
      <c r="J874" s="3"/>
      <c r="K874" s="3"/>
      <c r="L874" s="3"/>
      <c r="M874" s="3"/>
      <c r="N874" s="3"/>
      <c r="O874" s="3"/>
    </row>
    <row r="875" spans="1:15" x14ac:dyDescent="0.45">
      <c r="A875" s="3"/>
      <c r="B875" s="20"/>
      <c r="C875" s="21"/>
      <c r="D875" s="21"/>
      <c r="E875" s="22"/>
      <c r="F875" s="3"/>
      <c r="G875" s="3"/>
      <c r="H875" s="3"/>
      <c r="I875" s="3"/>
      <c r="J875" s="3"/>
      <c r="K875" s="3"/>
      <c r="L875" s="3"/>
      <c r="M875" s="3"/>
      <c r="N875" s="3"/>
      <c r="O875" s="3"/>
    </row>
    <row r="876" spans="1:15" x14ac:dyDescent="0.45">
      <c r="A876" s="3"/>
      <c r="B876" s="20"/>
      <c r="C876" s="21"/>
      <c r="D876" s="21"/>
      <c r="E876" s="22"/>
      <c r="F876" s="3"/>
      <c r="G876" s="3"/>
      <c r="H876" s="3"/>
      <c r="I876" s="3"/>
      <c r="J876" s="3"/>
      <c r="K876" s="3"/>
      <c r="L876" s="3"/>
      <c r="M876" s="3"/>
      <c r="N876" s="3"/>
      <c r="O876" s="3"/>
    </row>
    <row r="877" spans="1:15" x14ac:dyDescent="0.45">
      <c r="A877" s="3"/>
      <c r="B877" s="20"/>
      <c r="C877" s="21"/>
      <c r="D877" s="21"/>
      <c r="E877" s="22"/>
      <c r="F877" s="3"/>
      <c r="G877" s="3"/>
      <c r="H877" s="3"/>
      <c r="I877" s="3"/>
      <c r="J877" s="3"/>
      <c r="K877" s="3"/>
      <c r="L877" s="3"/>
      <c r="M877" s="3"/>
      <c r="N877" s="3"/>
      <c r="O877" s="3"/>
    </row>
    <row r="878" spans="1:15" x14ac:dyDescent="0.45">
      <c r="A878" s="3"/>
      <c r="B878" s="20"/>
      <c r="C878" s="21"/>
      <c r="D878" s="21"/>
      <c r="E878" s="22"/>
      <c r="F878" s="3"/>
      <c r="G878" s="3"/>
      <c r="H878" s="3"/>
      <c r="I878" s="3"/>
      <c r="J878" s="3"/>
      <c r="K878" s="3"/>
      <c r="L878" s="3"/>
      <c r="M878" s="3"/>
      <c r="N878" s="3"/>
      <c r="O878" s="3"/>
    </row>
    <row r="879" spans="1:15" x14ac:dyDescent="0.45">
      <c r="A879" s="3"/>
      <c r="B879" s="20"/>
      <c r="C879" s="21"/>
      <c r="D879" s="21"/>
      <c r="E879" s="22"/>
      <c r="F879" s="3"/>
      <c r="G879" s="3"/>
      <c r="H879" s="3"/>
      <c r="I879" s="3"/>
      <c r="J879" s="3"/>
      <c r="K879" s="3"/>
      <c r="L879" s="3"/>
      <c r="M879" s="3"/>
      <c r="N879" s="3"/>
      <c r="O879" s="3"/>
    </row>
    <row r="880" spans="1:15" x14ac:dyDescent="0.45">
      <c r="A880" s="3"/>
      <c r="B880" s="20"/>
      <c r="C880" s="21"/>
      <c r="D880" s="21"/>
      <c r="E880" s="22"/>
      <c r="F880" s="3"/>
      <c r="G880" s="3"/>
      <c r="H880" s="3"/>
      <c r="I880" s="3"/>
      <c r="J880" s="3"/>
      <c r="K880" s="3"/>
      <c r="L880" s="3"/>
      <c r="M880" s="3"/>
      <c r="N880" s="3"/>
      <c r="O880" s="3"/>
    </row>
    <row r="881" spans="1:15" x14ac:dyDescent="0.45">
      <c r="A881" s="3"/>
      <c r="B881" s="20"/>
      <c r="C881" s="21"/>
      <c r="D881" s="21"/>
      <c r="E881" s="22"/>
      <c r="F881" s="3"/>
      <c r="G881" s="3"/>
      <c r="H881" s="3"/>
      <c r="I881" s="3"/>
      <c r="J881" s="3"/>
      <c r="K881" s="3"/>
      <c r="L881" s="3"/>
      <c r="M881" s="3"/>
      <c r="N881" s="3"/>
      <c r="O881" s="3"/>
    </row>
    <row r="882" spans="1:15" x14ac:dyDescent="0.45">
      <c r="A882" s="3"/>
      <c r="B882" s="20"/>
      <c r="C882" s="21"/>
      <c r="D882" s="21"/>
      <c r="E882" s="22"/>
      <c r="F882" s="3"/>
      <c r="G882" s="3"/>
      <c r="H882" s="3"/>
      <c r="I882" s="3"/>
      <c r="J882" s="3"/>
      <c r="K882" s="3"/>
      <c r="L882" s="3"/>
      <c r="M882" s="3"/>
      <c r="N882" s="3"/>
      <c r="O882" s="3"/>
    </row>
    <row r="883" spans="1:15" x14ac:dyDescent="0.45">
      <c r="A883" s="3"/>
      <c r="B883" s="20"/>
      <c r="C883" s="21"/>
      <c r="D883" s="21"/>
      <c r="E883" s="22"/>
      <c r="F883" s="3"/>
      <c r="G883" s="3"/>
      <c r="H883" s="3"/>
      <c r="I883" s="3"/>
      <c r="J883" s="3"/>
      <c r="K883" s="3"/>
      <c r="L883" s="3"/>
      <c r="M883" s="3"/>
      <c r="N883" s="3"/>
      <c r="O883" s="3"/>
    </row>
    <row r="884" spans="1:15" x14ac:dyDescent="0.45">
      <c r="A884" s="3"/>
      <c r="B884" s="20"/>
      <c r="C884" s="21"/>
      <c r="D884" s="21"/>
      <c r="E884" s="22"/>
      <c r="F884" s="3"/>
      <c r="G884" s="3"/>
      <c r="H884" s="3"/>
      <c r="I884" s="3"/>
      <c r="J884" s="3"/>
      <c r="K884" s="3"/>
      <c r="L884" s="3"/>
      <c r="M884" s="3"/>
      <c r="N884" s="3"/>
      <c r="O884" s="3"/>
    </row>
    <row r="885" spans="1:15" x14ac:dyDescent="0.45">
      <c r="A885" s="3"/>
      <c r="B885" s="20"/>
      <c r="C885" s="21"/>
      <c r="D885" s="21"/>
      <c r="E885" s="22"/>
      <c r="F885" s="3"/>
      <c r="G885" s="3"/>
      <c r="H885" s="3"/>
      <c r="I885" s="3"/>
      <c r="J885" s="3"/>
      <c r="K885" s="3"/>
      <c r="L885" s="3"/>
      <c r="M885" s="3"/>
      <c r="N885" s="3"/>
      <c r="O885" s="3"/>
    </row>
    <row r="886" spans="1:15" x14ac:dyDescent="0.45">
      <c r="A886" s="3"/>
      <c r="B886" s="20"/>
      <c r="C886" s="21"/>
      <c r="D886" s="21"/>
      <c r="E886" s="22"/>
      <c r="F886" s="3"/>
      <c r="G886" s="3"/>
      <c r="H886" s="3"/>
      <c r="I886" s="3"/>
      <c r="J886" s="3"/>
      <c r="K886" s="3"/>
      <c r="L886" s="3"/>
      <c r="M886" s="3"/>
      <c r="N886" s="3"/>
      <c r="O886" s="3"/>
    </row>
    <row r="887" spans="1:15" x14ac:dyDescent="0.45">
      <c r="A887" s="3"/>
      <c r="B887" s="20"/>
      <c r="C887" s="21"/>
      <c r="D887" s="21"/>
      <c r="E887" s="22"/>
      <c r="F887" s="3"/>
      <c r="G887" s="3"/>
      <c r="H887" s="3"/>
      <c r="I887" s="3"/>
      <c r="J887" s="3"/>
      <c r="K887" s="3"/>
      <c r="L887" s="3"/>
      <c r="M887" s="3"/>
      <c r="N887" s="3"/>
      <c r="O887" s="3"/>
    </row>
    <row r="888" spans="1:15" x14ac:dyDescent="0.45">
      <c r="A888" s="3"/>
      <c r="B888" s="20"/>
      <c r="C888" s="21"/>
      <c r="D888" s="21"/>
      <c r="E888" s="22"/>
      <c r="F888" s="3"/>
      <c r="G888" s="3"/>
      <c r="H888" s="3"/>
      <c r="I888" s="3"/>
      <c r="J888" s="3"/>
      <c r="K888" s="3"/>
      <c r="L888" s="3"/>
      <c r="M888" s="3"/>
      <c r="N888" s="3"/>
      <c r="O888" s="3"/>
    </row>
    <row r="889" spans="1:15" x14ac:dyDescent="0.45">
      <c r="A889" s="3"/>
      <c r="B889" s="20"/>
      <c r="C889" s="21"/>
      <c r="D889" s="21"/>
      <c r="E889" s="22"/>
      <c r="F889" s="3"/>
      <c r="G889" s="3"/>
      <c r="H889" s="3"/>
      <c r="I889" s="3"/>
      <c r="J889" s="3"/>
      <c r="K889" s="3"/>
      <c r="L889" s="3"/>
      <c r="M889" s="3"/>
      <c r="N889" s="3"/>
      <c r="O889" s="3"/>
    </row>
    <row r="890" spans="1:15" x14ac:dyDescent="0.45">
      <c r="A890" s="3"/>
      <c r="B890" s="20"/>
      <c r="C890" s="21"/>
      <c r="D890" s="21"/>
      <c r="E890" s="22"/>
      <c r="F890" s="3"/>
      <c r="G890" s="3"/>
      <c r="H890" s="3"/>
      <c r="I890" s="3"/>
      <c r="J890" s="3"/>
      <c r="K890" s="3"/>
      <c r="L890" s="3"/>
      <c r="M890" s="3"/>
      <c r="N890" s="3"/>
      <c r="O890" s="3"/>
    </row>
    <row r="891" spans="1:15" x14ac:dyDescent="0.45">
      <c r="A891" s="3"/>
      <c r="B891" s="20"/>
      <c r="C891" s="21"/>
      <c r="D891" s="21"/>
      <c r="E891" s="22"/>
      <c r="F891" s="3"/>
      <c r="G891" s="3"/>
      <c r="H891" s="3"/>
      <c r="I891" s="3"/>
      <c r="J891" s="3"/>
      <c r="K891" s="3"/>
      <c r="L891" s="3"/>
      <c r="M891" s="3"/>
      <c r="N891" s="3"/>
      <c r="O891" s="3"/>
    </row>
    <row r="892" spans="1:15" x14ac:dyDescent="0.45">
      <c r="A892" s="3"/>
      <c r="B892" s="20"/>
      <c r="C892" s="21"/>
      <c r="D892" s="21"/>
      <c r="E892" s="22"/>
      <c r="F892" s="3"/>
      <c r="G892" s="3"/>
      <c r="H892" s="3"/>
      <c r="I892" s="3"/>
      <c r="J892" s="3"/>
      <c r="K892" s="3"/>
      <c r="L892" s="3"/>
      <c r="M892" s="3"/>
      <c r="N892" s="3"/>
      <c r="O892" s="3"/>
    </row>
    <row r="893" spans="1:15" x14ac:dyDescent="0.45">
      <c r="A893" s="3"/>
      <c r="B893" s="20"/>
      <c r="C893" s="21"/>
      <c r="D893" s="21"/>
      <c r="E893" s="22"/>
      <c r="F893" s="3"/>
      <c r="G893" s="3"/>
      <c r="H893" s="3"/>
      <c r="I893" s="3"/>
      <c r="J893" s="3"/>
      <c r="K893" s="3"/>
      <c r="L893" s="3"/>
      <c r="M893" s="3"/>
      <c r="N893" s="3"/>
      <c r="O893" s="3"/>
    </row>
    <row r="894" spans="1:15" x14ac:dyDescent="0.45">
      <c r="A894" s="3"/>
      <c r="B894" s="20"/>
      <c r="C894" s="21"/>
      <c r="D894" s="21"/>
      <c r="E894" s="22"/>
      <c r="F894" s="3"/>
      <c r="G894" s="3"/>
      <c r="H894" s="3"/>
      <c r="I894" s="3"/>
      <c r="J894" s="3"/>
      <c r="K894" s="3"/>
      <c r="L894" s="3"/>
      <c r="M894" s="3"/>
      <c r="N894" s="3"/>
      <c r="O894" s="3"/>
    </row>
    <row r="895" spans="1:15" x14ac:dyDescent="0.45">
      <c r="A895" s="3"/>
      <c r="B895" s="20"/>
      <c r="C895" s="21"/>
      <c r="D895" s="21"/>
      <c r="E895" s="22"/>
      <c r="F895" s="3"/>
      <c r="G895" s="3"/>
      <c r="H895" s="3"/>
      <c r="I895" s="3"/>
      <c r="J895" s="3"/>
      <c r="K895" s="3"/>
      <c r="L895" s="3"/>
      <c r="M895" s="3"/>
      <c r="N895" s="3"/>
      <c r="O895" s="3"/>
    </row>
    <row r="896" spans="1:15" x14ac:dyDescent="0.45">
      <c r="A896" s="3"/>
      <c r="B896" s="20"/>
      <c r="C896" s="21"/>
      <c r="D896" s="21"/>
      <c r="E896" s="22"/>
      <c r="F896" s="3"/>
      <c r="G896" s="3"/>
      <c r="H896" s="3"/>
      <c r="I896" s="3"/>
      <c r="J896" s="3"/>
      <c r="K896" s="3"/>
      <c r="L896" s="3"/>
      <c r="M896" s="3"/>
      <c r="N896" s="3"/>
      <c r="O896" s="3"/>
    </row>
    <row r="897" spans="1:15" x14ac:dyDescent="0.45">
      <c r="A897" s="3"/>
      <c r="B897" s="20"/>
      <c r="C897" s="21"/>
      <c r="D897" s="21"/>
      <c r="E897" s="22"/>
      <c r="F897" s="3"/>
      <c r="G897" s="3"/>
      <c r="H897" s="3"/>
      <c r="I897" s="3"/>
      <c r="J897" s="3"/>
      <c r="K897" s="3"/>
      <c r="L897" s="3"/>
      <c r="M897" s="3"/>
      <c r="N897" s="3"/>
      <c r="O897" s="3"/>
    </row>
    <row r="898" spans="1:15" x14ac:dyDescent="0.45">
      <c r="A898" s="3"/>
      <c r="B898" s="20"/>
      <c r="C898" s="21"/>
      <c r="D898" s="21"/>
      <c r="E898" s="22"/>
      <c r="F898" s="3"/>
      <c r="G898" s="3"/>
      <c r="H898" s="3"/>
      <c r="I898" s="3"/>
      <c r="J898" s="3"/>
      <c r="K898" s="3"/>
      <c r="L898" s="3"/>
      <c r="M898" s="3"/>
      <c r="N898" s="3"/>
      <c r="O898" s="3"/>
    </row>
    <row r="899" spans="1:15" x14ac:dyDescent="0.45">
      <c r="A899" s="3"/>
      <c r="B899" s="20"/>
      <c r="C899" s="21"/>
      <c r="D899" s="21"/>
      <c r="E899" s="22"/>
      <c r="F899" s="3"/>
      <c r="G899" s="3"/>
      <c r="H899" s="3"/>
      <c r="I899" s="3"/>
      <c r="J899" s="3"/>
      <c r="K899" s="3"/>
      <c r="L899" s="3"/>
      <c r="M899" s="3"/>
      <c r="N899" s="3"/>
      <c r="O899" s="3"/>
    </row>
    <row r="900" spans="1:15" x14ac:dyDescent="0.45">
      <c r="A900" s="3"/>
      <c r="B900" s="20"/>
      <c r="C900" s="21"/>
      <c r="D900" s="21"/>
      <c r="E900" s="22"/>
      <c r="F900" s="3"/>
      <c r="G900" s="3"/>
      <c r="H900" s="3"/>
      <c r="I900" s="3"/>
      <c r="J900" s="3"/>
      <c r="K900" s="3"/>
      <c r="L900" s="3"/>
      <c r="M900" s="3"/>
      <c r="N900" s="3"/>
      <c r="O900" s="3"/>
    </row>
    <row r="901" spans="1:15" x14ac:dyDescent="0.45">
      <c r="A901" s="3"/>
      <c r="B901" s="20"/>
      <c r="C901" s="21"/>
      <c r="D901" s="21"/>
      <c r="E901" s="22"/>
      <c r="F901" s="3"/>
      <c r="G901" s="3"/>
      <c r="H901" s="3"/>
      <c r="I901" s="3"/>
      <c r="J901" s="3"/>
      <c r="K901" s="3"/>
      <c r="L901" s="3"/>
      <c r="M901" s="3"/>
      <c r="N901" s="3"/>
      <c r="O901" s="3"/>
    </row>
    <row r="902" spans="1:15" x14ac:dyDescent="0.45">
      <c r="A902" s="3"/>
      <c r="B902" s="20"/>
      <c r="C902" s="21"/>
      <c r="D902" s="21"/>
      <c r="E902" s="22"/>
      <c r="F902" s="3"/>
      <c r="G902" s="3"/>
      <c r="H902" s="3"/>
      <c r="I902" s="3"/>
      <c r="J902" s="3"/>
      <c r="K902" s="3"/>
      <c r="L902" s="3"/>
      <c r="M902" s="3"/>
      <c r="N902" s="3"/>
      <c r="O902" s="3"/>
    </row>
    <row r="903" spans="1:15" x14ac:dyDescent="0.45">
      <c r="A903" s="3"/>
      <c r="B903" s="20"/>
      <c r="C903" s="21"/>
      <c r="D903" s="21"/>
      <c r="E903" s="22"/>
      <c r="F903" s="3"/>
      <c r="G903" s="3"/>
      <c r="H903" s="3"/>
      <c r="I903" s="3"/>
      <c r="J903" s="3"/>
      <c r="K903" s="3"/>
      <c r="L903" s="3"/>
      <c r="M903" s="3"/>
      <c r="N903" s="3"/>
      <c r="O903" s="3"/>
    </row>
    <row r="904" spans="1:15" x14ac:dyDescent="0.45">
      <c r="A904" s="3"/>
      <c r="B904" s="20"/>
      <c r="C904" s="21"/>
      <c r="D904" s="21"/>
      <c r="E904" s="22"/>
      <c r="F904" s="3"/>
      <c r="G904" s="3"/>
      <c r="H904" s="3"/>
      <c r="I904" s="3"/>
      <c r="J904" s="3"/>
      <c r="K904" s="3"/>
      <c r="L904" s="3"/>
      <c r="M904" s="3"/>
      <c r="N904" s="3"/>
      <c r="O904" s="3"/>
    </row>
    <row r="905" spans="1:15" x14ac:dyDescent="0.45">
      <c r="A905" s="3"/>
      <c r="B905" s="20"/>
      <c r="C905" s="21"/>
      <c r="D905" s="21"/>
      <c r="E905" s="22"/>
      <c r="F905" s="3"/>
      <c r="G905" s="3"/>
      <c r="H905" s="3"/>
      <c r="I905" s="3"/>
      <c r="J905" s="3"/>
      <c r="K905" s="3"/>
      <c r="L905" s="3"/>
      <c r="M905" s="3"/>
      <c r="N905" s="3"/>
      <c r="O905" s="3"/>
    </row>
    <row r="906" spans="1:15" x14ac:dyDescent="0.45">
      <c r="A906" s="3"/>
      <c r="B906" s="20"/>
      <c r="C906" s="21"/>
      <c r="D906" s="21"/>
      <c r="E906" s="22"/>
      <c r="F906" s="3"/>
      <c r="G906" s="3"/>
      <c r="H906" s="3"/>
      <c r="I906" s="3"/>
      <c r="J906" s="3"/>
      <c r="K906" s="3"/>
      <c r="L906" s="3"/>
      <c r="M906" s="3"/>
      <c r="N906" s="3"/>
      <c r="O906" s="3"/>
    </row>
    <row r="907" spans="1:15" x14ac:dyDescent="0.45">
      <c r="A907" s="3"/>
      <c r="B907" s="20"/>
      <c r="C907" s="21"/>
      <c r="D907" s="21"/>
      <c r="E907" s="22"/>
      <c r="F907" s="3"/>
      <c r="G907" s="3"/>
      <c r="H907" s="3"/>
      <c r="I907" s="3"/>
      <c r="J907" s="3"/>
      <c r="K907" s="3"/>
      <c r="L907" s="3"/>
      <c r="M907" s="3"/>
      <c r="N907" s="3"/>
      <c r="O907" s="3"/>
    </row>
    <row r="908" spans="1:15" x14ac:dyDescent="0.45">
      <c r="A908" s="3"/>
      <c r="B908" s="20"/>
      <c r="C908" s="21"/>
      <c r="D908" s="21"/>
      <c r="E908" s="22"/>
      <c r="F908" s="3"/>
      <c r="G908" s="3"/>
      <c r="H908" s="3"/>
      <c r="I908" s="3"/>
      <c r="J908" s="3"/>
      <c r="K908" s="3"/>
      <c r="L908" s="3"/>
      <c r="M908" s="3"/>
      <c r="N908" s="3"/>
      <c r="O908" s="3"/>
    </row>
    <row r="909" spans="1:15" x14ac:dyDescent="0.45">
      <c r="A909" s="3"/>
      <c r="B909" s="20"/>
      <c r="C909" s="21"/>
      <c r="D909" s="21"/>
      <c r="E909" s="22"/>
      <c r="F909" s="3"/>
      <c r="G909" s="3"/>
      <c r="H909" s="3"/>
      <c r="I909" s="3"/>
      <c r="J909" s="3"/>
      <c r="K909" s="3"/>
      <c r="L909" s="3"/>
      <c r="M909" s="3"/>
      <c r="N909" s="3"/>
      <c r="O909" s="3"/>
    </row>
    <row r="910" spans="1:15" x14ac:dyDescent="0.45">
      <c r="A910" s="3"/>
      <c r="B910" s="20"/>
      <c r="C910" s="21"/>
      <c r="D910" s="21"/>
      <c r="E910" s="22"/>
      <c r="F910" s="3"/>
      <c r="G910" s="3"/>
      <c r="H910" s="3"/>
      <c r="I910" s="3"/>
      <c r="J910" s="3"/>
      <c r="K910" s="3"/>
      <c r="L910" s="3"/>
      <c r="M910" s="3"/>
      <c r="N910" s="3"/>
      <c r="O910" s="3"/>
    </row>
    <row r="911" spans="1:15" x14ac:dyDescent="0.45">
      <c r="A911" s="3"/>
      <c r="B911" s="20"/>
      <c r="C911" s="21"/>
      <c r="D911" s="21"/>
      <c r="E911" s="22"/>
      <c r="F911" s="3"/>
      <c r="G911" s="3"/>
      <c r="H911" s="3"/>
      <c r="I911" s="3"/>
      <c r="J911" s="3"/>
      <c r="K911" s="3"/>
      <c r="L911" s="3"/>
      <c r="M911" s="3"/>
      <c r="N911" s="3"/>
      <c r="O911" s="3"/>
    </row>
    <row r="912" spans="1:15" x14ac:dyDescent="0.45">
      <c r="A912" s="3"/>
      <c r="B912" s="20"/>
      <c r="C912" s="21"/>
      <c r="D912" s="21"/>
      <c r="E912" s="22"/>
      <c r="F912" s="3"/>
      <c r="G912" s="3"/>
      <c r="H912" s="3"/>
      <c r="I912" s="3"/>
      <c r="J912" s="3"/>
      <c r="K912" s="3"/>
      <c r="L912" s="3"/>
      <c r="M912" s="3"/>
      <c r="N912" s="3"/>
      <c r="O912" s="3"/>
    </row>
    <row r="913" spans="1:15" x14ac:dyDescent="0.45">
      <c r="A913" s="3"/>
      <c r="B913" s="20"/>
      <c r="C913" s="21"/>
      <c r="D913" s="21"/>
      <c r="E913" s="22"/>
      <c r="F913" s="3"/>
      <c r="G913" s="3"/>
      <c r="H913" s="3"/>
      <c r="I913" s="3"/>
      <c r="J913" s="3"/>
      <c r="K913" s="3"/>
      <c r="L913" s="3"/>
      <c r="M913" s="3"/>
      <c r="N913" s="3"/>
      <c r="O913" s="3"/>
    </row>
    <row r="914" spans="1:15" x14ac:dyDescent="0.45">
      <c r="A914" s="3"/>
      <c r="B914" s="20"/>
      <c r="C914" s="21"/>
      <c r="D914" s="21"/>
      <c r="E914" s="22"/>
      <c r="F914" s="3"/>
      <c r="G914" s="3"/>
      <c r="H914" s="3"/>
      <c r="I914" s="3"/>
      <c r="J914" s="3"/>
      <c r="K914" s="3"/>
      <c r="L914" s="3"/>
      <c r="M914" s="3"/>
      <c r="N914" s="3"/>
      <c r="O914" s="3"/>
    </row>
    <row r="915" spans="1:15" x14ac:dyDescent="0.45">
      <c r="A915" s="3"/>
      <c r="B915" s="20"/>
      <c r="C915" s="21"/>
      <c r="D915" s="21"/>
      <c r="E915" s="22"/>
      <c r="F915" s="3"/>
      <c r="G915" s="3"/>
      <c r="H915" s="3"/>
      <c r="I915" s="3"/>
      <c r="J915" s="3"/>
      <c r="K915" s="3"/>
      <c r="L915" s="3"/>
      <c r="M915" s="3"/>
      <c r="N915" s="3"/>
      <c r="O915" s="3"/>
    </row>
    <row r="916" spans="1:15" x14ac:dyDescent="0.45">
      <c r="A916" s="3"/>
      <c r="B916" s="20"/>
      <c r="C916" s="21"/>
      <c r="D916" s="21"/>
      <c r="E916" s="22"/>
      <c r="F916" s="3"/>
      <c r="G916" s="3"/>
      <c r="H916" s="3"/>
      <c r="I916" s="3"/>
      <c r="J916" s="3"/>
      <c r="K916" s="3"/>
      <c r="L916" s="3"/>
      <c r="M916" s="3"/>
      <c r="N916" s="3"/>
      <c r="O916" s="3"/>
    </row>
    <row r="917" spans="1:15" x14ac:dyDescent="0.45">
      <c r="A917" s="3"/>
      <c r="B917" s="20"/>
      <c r="C917" s="21"/>
      <c r="D917" s="21"/>
      <c r="E917" s="22"/>
      <c r="F917" s="3"/>
      <c r="G917" s="3"/>
      <c r="H917" s="3"/>
      <c r="I917" s="3"/>
      <c r="J917" s="3"/>
      <c r="K917" s="3"/>
      <c r="L917" s="3"/>
      <c r="M917" s="3"/>
      <c r="N917" s="3"/>
      <c r="O917" s="3"/>
    </row>
    <row r="918" spans="1:15" x14ac:dyDescent="0.45">
      <c r="A918" s="3"/>
      <c r="B918" s="20"/>
      <c r="C918" s="21"/>
      <c r="D918" s="21"/>
      <c r="E918" s="22"/>
      <c r="F918" s="3"/>
      <c r="G918" s="3"/>
      <c r="H918" s="3"/>
      <c r="I918" s="3"/>
      <c r="J918" s="3"/>
      <c r="K918" s="3"/>
      <c r="L918" s="3"/>
      <c r="M918" s="3"/>
      <c r="N918" s="3"/>
      <c r="O918" s="3"/>
    </row>
    <row r="919" spans="1:15" x14ac:dyDescent="0.45">
      <c r="A919" s="3"/>
      <c r="B919" s="20"/>
      <c r="C919" s="21"/>
      <c r="D919" s="21"/>
      <c r="E919" s="22"/>
      <c r="F919" s="3"/>
      <c r="G919" s="3"/>
      <c r="H919" s="3"/>
      <c r="I919" s="3"/>
      <c r="J919" s="3"/>
      <c r="K919" s="3"/>
      <c r="L919" s="3"/>
      <c r="M919" s="3"/>
      <c r="N919" s="3"/>
      <c r="O919" s="3"/>
    </row>
    <row r="920" spans="1:15" x14ac:dyDescent="0.45">
      <c r="A920" s="3"/>
      <c r="B920" s="20"/>
      <c r="C920" s="21"/>
      <c r="D920" s="21"/>
      <c r="E920" s="22"/>
      <c r="F920" s="3"/>
      <c r="G920" s="3"/>
      <c r="H920" s="3"/>
      <c r="I920" s="3"/>
      <c r="J920" s="3"/>
      <c r="K920" s="3"/>
      <c r="L920" s="3"/>
      <c r="M920" s="3"/>
      <c r="N920" s="3"/>
      <c r="O920" s="3"/>
    </row>
    <row r="921" spans="1:15" x14ac:dyDescent="0.45">
      <c r="A921" s="3"/>
      <c r="B921" s="20"/>
      <c r="C921" s="21"/>
      <c r="D921" s="21"/>
      <c r="E921" s="22"/>
      <c r="F921" s="3"/>
      <c r="G921" s="3"/>
      <c r="H921" s="3"/>
      <c r="I921" s="3"/>
      <c r="J921" s="3"/>
      <c r="K921" s="3"/>
      <c r="L921" s="3"/>
      <c r="M921" s="3"/>
      <c r="N921" s="3"/>
      <c r="O921" s="3"/>
    </row>
    <row r="922" spans="1:15" x14ac:dyDescent="0.45">
      <c r="A922" s="3"/>
      <c r="B922" s="20"/>
      <c r="C922" s="21"/>
      <c r="D922" s="21"/>
      <c r="E922" s="22"/>
      <c r="F922" s="3"/>
      <c r="G922" s="3"/>
      <c r="H922" s="3"/>
      <c r="I922" s="3"/>
      <c r="J922" s="3"/>
      <c r="K922" s="3"/>
      <c r="L922" s="3"/>
      <c r="M922" s="3"/>
      <c r="N922" s="3"/>
      <c r="O922" s="3"/>
    </row>
    <row r="923" spans="1:15" x14ac:dyDescent="0.45">
      <c r="A923" s="3"/>
      <c r="B923" s="20"/>
      <c r="C923" s="21"/>
      <c r="D923" s="21"/>
      <c r="E923" s="22"/>
      <c r="F923" s="3"/>
      <c r="G923" s="3"/>
      <c r="H923" s="3"/>
      <c r="I923" s="3"/>
      <c r="J923" s="3"/>
      <c r="K923" s="3"/>
      <c r="L923" s="3"/>
      <c r="M923" s="3"/>
      <c r="N923" s="3"/>
      <c r="O923" s="3"/>
    </row>
    <row r="924" spans="1:15" x14ac:dyDescent="0.45">
      <c r="A924" s="3"/>
      <c r="B924" s="20"/>
      <c r="C924" s="21"/>
      <c r="D924" s="21"/>
      <c r="E924" s="22"/>
      <c r="F924" s="3"/>
      <c r="G924" s="3"/>
      <c r="H924" s="3"/>
      <c r="I924" s="3"/>
      <c r="J924" s="3"/>
      <c r="K924" s="3"/>
      <c r="L924" s="3"/>
      <c r="M924" s="3"/>
      <c r="N924" s="3"/>
      <c r="O924" s="3"/>
    </row>
    <row r="925" spans="1:15" x14ac:dyDescent="0.45">
      <c r="A925" s="3"/>
      <c r="B925" s="20"/>
      <c r="C925" s="21"/>
      <c r="D925" s="21"/>
      <c r="E925" s="22"/>
      <c r="F925" s="3"/>
      <c r="G925" s="3"/>
      <c r="H925" s="3"/>
      <c r="I925" s="3"/>
      <c r="J925" s="3"/>
      <c r="K925" s="3"/>
      <c r="L925" s="3"/>
      <c r="M925" s="3"/>
      <c r="N925" s="3"/>
      <c r="O925" s="3"/>
    </row>
    <row r="926" spans="1:15" x14ac:dyDescent="0.45">
      <c r="A926" s="3"/>
      <c r="B926" s="20"/>
      <c r="C926" s="21"/>
      <c r="D926" s="21"/>
      <c r="E926" s="22"/>
      <c r="F926" s="3"/>
      <c r="G926" s="3"/>
      <c r="H926" s="3"/>
      <c r="I926" s="3"/>
      <c r="J926" s="3"/>
      <c r="K926" s="3"/>
      <c r="L926" s="3"/>
      <c r="M926" s="3"/>
      <c r="N926" s="3"/>
      <c r="O926" s="3"/>
    </row>
    <row r="927" spans="1:15" x14ac:dyDescent="0.45">
      <c r="A927" s="3"/>
      <c r="B927" s="20"/>
      <c r="C927" s="21"/>
      <c r="D927" s="21"/>
      <c r="E927" s="22"/>
      <c r="F927" s="3"/>
      <c r="G927" s="3"/>
      <c r="H927" s="3"/>
      <c r="I927" s="3"/>
      <c r="J927" s="3"/>
      <c r="K927" s="3"/>
      <c r="L927" s="3"/>
      <c r="M927" s="3"/>
      <c r="N927" s="3"/>
      <c r="O927" s="3"/>
    </row>
    <row r="928" spans="1:15" x14ac:dyDescent="0.45">
      <c r="A928" s="3"/>
      <c r="B928" s="20"/>
      <c r="C928" s="21"/>
      <c r="D928" s="21"/>
      <c r="E928" s="22"/>
      <c r="F928" s="3"/>
      <c r="G928" s="3"/>
      <c r="H928" s="3"/>
      <c r="I928" s="3"/>
      <c r="J928" s="3"/>
      <c r="K928" s="3"/>
      <c r="L928" s="3"/>
      <c r="M928" s="3"/>
      <c r="N928" s="3"/>
      <c r="O928" s="3"/>
    </row>
    <row r="929" spans="1:15" x14ac:dyDescent="0.45">
      <c r="A929" s="3"/>
      <c r="B929" s="20"/>
      <c r="C929" s="21"/>
      <c r="D929" s="21"/>
      <c r="E929" s="22"/>
      <c r="F929" s="3"/>
      <c r="G929" s="3"/>
      <c r="H929" s="3"/>
      <c r="I929" s="3"/>
      <c r="J929" s="3"/>
      <c r="K929" s="3"/>
      <c r="L929" s="3"/>
      <c r="M929" s="3"/>
      <c r="N929" s="3"/>
      <c r="O929" s="3"/>
    </row>
    <row r="930" spans="1:15" x14ac:dyDescent="0.45">
      <c r="A930" s="3"/>
      <c r="B930" s="20"/>
      <c r="C930" s="21"/>
      <c r="D930" s="21"/>
      <c r="E930" s="22"/>
      <c r="F930" s="3"/>
      <c r="G930" s="3"/>
      <c r="H930" s="3"/>
      <c r="I930" s="3"/>
      <c r="J930" s="3"/>
      <c r="K930" s="3"/>
      <c r="L930" s="3"/>
      <c r="M930" s="3"/>
      <c r="N930" s="3"/>
      <c r="O930" s="3"/>
    </row>
    <row r="931" spans="1:15" x14ac:dyDescent="0.45">
      <c r="A931" s="3"/>
      <c r="B931" s="20"/>
      <c r="C931" s="21"/>
      <c r="D931" s="21"/>
      <c r="E931" s="22"/>
      <c r="F931" s="3"/>
      <c r="G931" s="3"/>
      <c r="H931" s="3"/>
      <c r="I931" s="3"/>
      <c r="J931" s="3"/>
      <c r="K931" s="3"/>
      <c r="L931" s="3"/>
      <c r="M931" s="3"/>
      <c r="N931" s="3"/>
      <c r="O931" s="3"/>
    </row>
    <row r="932" spans="1:15" x14ac:dyDescent="0.45">
      <c r="A932" s="3"/>
      <c r="B932" s="20"/>
      <c r="C932" s="21"/>
      <c r="D932" s="21"/>
      <c r="E932" s="22"/>
      <c r="F932" s="3"/>
      <c r="G932" s="3"/>
      <c r="H932" s="3"/>
      <c r="I932" s="3"/>
      <c r="J932" s="3"/>
      <c r="K932" s="3"/>
      <c r="L932" s="3"/>
      <c r="M932" s="3"/>
      <c r="N932" s="3"/>
      <c r="O932" s="3"/>
    </row>
    <row r="933" spans="1:15" x14ac:dyDescent="0.45">
      <c r="A933" s="3"/>
      <c r="B933" s="20"/>
      <c r="C933" s="21"/>
      <c r="D933" s="21"/>
      <c r="E933" s="22"/>
      <c r="F933" s="3"/>
      <c r="G933" s="3"/>
      <c r="H933" s="3"/>
      <c r="I933" s="3"/>
      <c r="J933" s="3"/>
      <c r="K933" s="3"/>
      <c r="L933" s="3"/>
      <c r="M933" s="3"/>
      <c r="N933" s="3"/>
      <c r="O933" s="3"/>
    </row>
    <row r="934" spans="1:15" x14ac:dyDescent="0.45">
      <c r="A934" s="3"/>
      <c r="B934" s="20"/>
      <c r="C934" s="21"/>
      <c r="D934" s="21"/>
      <c r="E934" s="22"/>
      <c r="F934" s="3"/>
      <c r="G934" s="3"/>
      <c r="H934" s="3"/>
      <c r="I934" s="3"/>
      <c r="J934" s="3"/>
      <c r="K934" s="3"/>
      <c r="L934" s="3"/>
      <c r="M934" s="3"/>
      <c r="N934" s="3"/>
      <c r="O934" s="3"/>
    </row>
    <row r="935" spans="1:15" x14ac:dyDescent="0.45">
      <c r="A935" s="3"/>
      <c r="B935" s="20"/>
      <c r="C935" s="21"/>
      <c r="D935" s="21"/>
      <c r="E935" s="22"/>
      <c r="F935" s="3"/>
      <c r="G935" s="3"/>
      <c r="H935" s="3"/>
      <c r="I935" s="3"/>
      <c r="J935" s="3"/>
      <c r="K935" s="3"/>
      <c r="L935" s="3"/>
      <c r="M935" s="3"/>
      <c r="N935" s="3"/>
      <c r="O935" s="3"/>
    </row>
    <row r="936" spans="1:15" x14ac:dyDescent="0.45">
      <c r="A936" s="3"/>
      <c r="B936" s="20"/>
      <c r="C936" s="21"/>
      <c r="D936" s="21"/>
      <c r="E936" s="22"/>
      <c r="F936" s="3"/>
      <c r="G936" s="3"/>
      <c r="H936" s="3"/>
      <c r="I936" s="3"/>
      <c r="J936" s="3"/>
      <c r="K936" s="3"/>
      <c r="L936" s="3"/>
      <c r="M936" s="3"/>
      <c r="N936" s="3"/>
      <c r="O936" s="3"/>
    </row>
    <row r="937" spans="1:15" x14ac:dyDescent="0.45">
      <c r="A937" s="3"/>
      <c r="B937" s="20"/>
      <c r="C937" s="21"/>
      <c r="D937" s="21"/>
      <c r="E937" s="22"/>
      <c r="F937" s="3"/>
      <c r="G937" s="3"/>
      <c r="H937" s="3"/>
      <c r="I937" s="3"/>
      <c r="J937" s="3"/>
      <c r="K937" s="3"/>
      <c r="L937" s="3"/>
      <c r="M937" s="3"/>
      <c r="N937" s="3"/>
      <c r="O937" s="3"/>
    </row>
    <row r="938" spans="1:15" x14ac:dyDescent="0.45">
      <c r="A938" s="3"/>
      <c r="B938" s="20"/>
      <c r="C938" s="21"/>
      <c r="D938" s="21"/>
      <c r="E938" s="22"/>
      <c r="F938" s="3"/>
      <c r="G938" s="3"/>
      <c r="H938" s="3"/>
      <c r="I938" s="3"/>
      <c r="J938" s="3"/>
      <c r="K938" s="3"/>
      <c r="L938" s="3"/>
      <c r="M938" s="3"/>
      <c r="N938" s="3"/>
      <c r="O938" s="3"/>
    </row>
    <row r="939" spans="1:15" x14ac:dyDescent="0.45">
      <c r="A939" s="3"/>
      <c r="B939" s="20"/>
      <c r="C939" s="21"/>
      <c r="D939" s="21"/>
      <c r="E939" s="22"/>
      <c r="F939" s="3"/>
      <c r="G939" s="3"/>
      <c r="H939" s="3"/>
      <c r="I939" s="3"/>
      <c r="J939" s="3"/>
      <c r="K939" s="3"/>
      <c r="L939" s="3"/>
      <c r="M939" s="3"/>
      <c r="N939" s="3"/>
      <c r="O939" s="3"/>
    </row>
    <row r="940" spans="1:15" x14ac:dyDescent="0.45">
      <c r="A940" s="3"/>
      <c r="B940" s="20"/>
      <c r="C940" s="21"/>
      <c r="D940" s="21"/>
      <c r="E940" s="22"/>
      <c r="F940" s="3"/>
      <c r="G940" s="3"/>
      <c r="H940" s="3"/>
      <c r="I940" s="3"/>
      <c r="J940" s="3"/>
      <c r="K940" s="3"/>
      <c r="L940" s="3"/>
      <c r="M940" s="3"/>
      <c r="N940" s="3"/>
      <c r="O940" s="3"/>
    </row>
    <row r="941" spans="1:15" x14ac:dyDescent="0.45">
      <c r="A941" s="3"/>
      <c r="B941" s="20"/>
      <c r="C941" s="21"/>
      <c r="D941" s="21"/>
      <c r="E941" s="22"/>
      <c r="F941" s="3"/>
      <c r="G941" s="3"/>
      <c r="H941" s="3"/>
      <c r="I941" s="3"/>
      <c r="J941" s="3"/>
      <c r="K941" s="3"/>
      <c r="L941" s="3"/>
      <c r="M941" s="3"/>
      <c r="N941" s="3"/>
      <c r="O941" s="3"/>
    </row>
    <row r="942" spans="1:15" x14ac:dyDescent="0.45">
      <c r="A942" s="3"/>
      <c r="B942" s="20"/>
      <c r="C942" s="21"/>
      <c r="D942" s="21"/>
      <c r="E942" s="22"/>
      <c r="F942" s="3"/>
      <c r="G942" s="3"/>
      <c r="H942" s="3"/>
      <c r="I942" s="3"/>
      <c r="J942" s="3"/>
      <c r="K942" s="3"/>
      <c r="L942" s="3"/>
      <c r="M942" s="3"/>
      <c r="N942" s="3"/>
      <c r="O942" s="3"/>
    </row>
    <row r="943" spans="1:15" x14ac:dyDescent="0.45">
      <c r="A943" s="3"/>
      <c r="B943" s="20"/>
      <c r="C943" s="21"/>
      <c r="D943" s="21"/>
      <c r="E943" s="22"/>
      <c r="F943" s="3"/>
      <c r="G943" s="3"/>
      <c r="H943" s="3"/>
      <c r="I943" s="3"/>
      <c r="J943" s="3"/>
      <c r="K943" s="3"/>
      <c r="L943" s="3"/>
      <c r="M943" s="3"/>
      <c r="N943" s="3"/>
      <c r="O943" s="3"/>
    </row>
    <row r="944" spans="1:15" x14ac:dyDescent="0.45">
      <c r="A944" s="3"/>
      <c r="B944" s="20"/>
      <c r="C944" s="21"/>
      <c r="D944" s="21"/>
      <c r="E944" s="22"/>
      <c r="F944" s="3"/>
      <c r="G944" s="3"/>
      <c r="H944" s="3"/>
      <c r="I944" s="3"/>
      <c r="J944" s="3"/>
      <c r="K944" s="3"/>
      <c r="L944" s="3"/>
      <c r="M944" s="3"/>
      <c r="N944" s="3"/>
      <c r="O944" s="3"/>
    </row>
    <row r="945" spans="1:15" x14ac:dyDescent="0.45">
      <c r="A945" s="3"/>
      <c r="B945" s="20"/>
      <c r="C945" s="21"/>
      <c r="D945" s="21"/>
      <c r="E945" s="22"/>
      <c r="F945" s="3"/>
      <c r="G945" s="3"/>
      <c r="H945" s="3"/>
      <c r="I945" s="3"/>
      <c r="J945" s="3"/>
      <c r="K945" s="3"/>
      <c r="L945" s="3"/>
      <c r="M945" s="3"/>
      <c r="N945" s="3"/>
      <c r="O945" s="3"/>
    </row>
    <row r="946" spans="1:15" x14ac:dyDescent="0.45">
      <c r="A946" s="3"/>
      <c r="B946" s="20"/>
      <c r="C946" s="21"/>
      <c r="D946" s="21"/>
      <c r="E946" s="22"/>
      <c r="F946" s="3"/>
      <c r="G946" s="3"/>
      <c r="H946" s="3"/>
      <c r="I946" s="3"/>
      <c r="J946" s="3"/>
      <c r="K946" s="3"/>
      <c r="L946" s="3"/>
      <c r="M946" s="3"/>
      <c r="N946" s="3"/>
      <c r="O946" s="3"/>
    </row>
    <row r="947" spans="1:15" x14ac:dyDescent="0.45">
      <c r="A947" s="3"/>
      <c r="B947" s="20"/>
      <c r="C947" s="21"/>
      <c r="D947" s="21"/>
      <c r="E947" s="22"/>
      <c r="F947" s="3"/>
      <c r="G947" s="3"/>
      <c r="H947" s="3"/>
      <c r="I947" s="3"/>
      <c r="J947" s="3"/>
      <c r="K947" s="3"/>
      <c r="L947" s="3"/>
      <c r="M947" s="3"/>
      <c r="N947" s="3"/>
      <c r="O947" s="3"/>
    </row>
    <row r="948" spans="1:15" x14ac:dyDescent="0.45">
      <c r="A948" s="3"/>
      <c r="B948" s="20"/>
      <c r="C948" s="21"/>
      <c r="D948" s="21"/>
      <c r="E948" s="22"/>
      <c r="F948" s="3"/>
      <c r="G948" s="3"/>
      <c r="H948" s="3"/>
      <c r="I948" s="3"/>
      <c r="J948" s="3"/>
      <c r="K948" s="3"/>
      <c r="L948" s="3"/>
      <c r="M948" s="3"/>
      <c r="N948" s="3"/>
      <c r="O948" s="3"/>
    </row>
    <row r="949" spans="1:15" x14ac:dyDescent="0.45">
      <c r="A949" s="3"/>
      <c r="B949" s="20"/>
      <c r="C949" s="21"/>
      <c r="D949" s="21"/>
      <c r="E949" s="22"/>
      <c r="F949" s="3"/>
      <c r="G949" s="3"/>
      <c r="H949" s="3"/>
      <c r="I949" s="3"/>
      <c r="J949" s="3"/>
      <c r="K949" s="3"/>
      <c r="L949" s="3"/>
      <c r="M949" s="3"/>
      <c r="N949" s="3"/>
      <c r="O949" s="3"/>
    </row>
    <row r="950" spans="1:15" x14ac:dyDescent="0.45">
      <c r="A950" s="3"/>
      <c r="B950" s="20"/>
      <c r="C950" s="21"/>
      <c r="D950" s="21"/>
      <c r="E950" s="22"/>
      <c r="F950" s="3"/>
      <c r="G950" s="3"/>
      <c r="H950" s="3"/>
      <c r="I950" s="3"/>
      <c r="J950" s="3"/>
      <c r="K950" s="3"/>
      <c r="L950" s="3"/>
      <c r="M950" s="3"/>
      <c r="N950" s="3"/>
      <c r="O950" s="3"/>
    </row>
    <row r="951" spans="1:15" x14ac:dyDescent="0.45">
      <c r="A951" s="3"/>
      <c r="B951" s="20"/>
      <c r="C951" s="21"/>
      <c r="D951" s="21"/>
      <c r="E951" s="22"/>
      <c r="F951" s="3"/>
      <c r="G951" s="3"/>
      <c r="H951" s="3"/>
      <c r="I951" s="3"/>
      <c r="J951" s="3"/>
      <c r="K951" s="3"/>
      <c r="L951" s="3"/>
      <c r="M951" s="3"/>
      <c r="N951" s="3"/>
      <c r="O951" s="3"/>
    </row>
    <row r="952" spans="1:15" x14ac:dyDescent="0.45">
      <c r="A952" s="3"/>
      <c r="B952" s="20"/>
      <c r="C952" s="21"/>
      <c r="D952" s="21"/>
      <c r="E952" s="22"/>
      <c r="F952" s="3"/>
      <c r="G952" s="3"/>
      <c r="H952" s="3"/>
      <c r="I952" s="3"/>
      <c r="J952" s="3"/>
      <c r="K952" s="3"/>
      <c r="L952" s="3"/>
      <c r="M952" s="3"/>
      <c r="N952" s="3"/>
      <c r="O952" s="3"/>
    </row>
    <row r="953" spans="1:15" x14ac:dyDescent="0.45">
      <c r="A953" s="3"/>
      <c r="B953" s="20"/>
      <c r="C953" s="21"/>
      <c r="D953" s="21"/>
      <c r="E953" s="22"/>
      <c r="F953" s="3"/>
      <c r="G953" s="3"/>
      <c r="H953" s="3"/>
      <c r="I953" s="3"/>
      <c r="J953" s="3"/>
      <c r="K953" s="3"/>
      <c r="L953" s="3"/>
      <c r="M953" s="3"/>
      <c r="N953" s="3"/>
      <c r="O953" s="3"/>
    </row>
    <row r="954" spans="1:15" x14ac:dyDescent="0.45">
      <c r="A954" s="3"/>
      <c r="B954" s="20"/>
      <c r="C954" s="21"/>
      <c r="D954" s="21"/>
      <c r="E954" s="22"/>
      <c r="F954" s="3"/>
      <c r="G954" s="3"/>
      <c r="H954" s="3"/>
      <c r="I954" s="3"/>
      <c r="J954" s="3"/>
      <c r="K954" s="3"/>
      <c r="L954" s="3"/>
      <c r="M954" s="3"/>
      <c r="N954" s="3"/>
      <c r="O954" s="3"/>
    </row>
    <row r="955" spans="1:15" x14ac:dyDescent="0.45">
      <c r="A955" s="3"/>
      <c r="B955" s="20"/>
      <c r="C955" s="21"/>
      <c r="D955" s="21"/>
      <c r="E955" s="22"/>
      <c r="F955" s="3"/>
      <c r="G955" s="3"/>
      <c r="H955" s="3"/>
      <c r="I955" s="3"/>
      <c r="J955" s="3"/>
      <c r="K955" s="3"/>
      <c r="L955" s="3"/>
      <c r="M955" s="3"/>
      <c r="N955" s="3"/>
      <c r="O955" s="3"/>
    </row>
    <row r="956" spans="1:15" x14ac:dyDescent="0.45">
      <c r="A956" s="3"/>
      <c r="B956" s="20"/>
      <c r="C956" s="21"/>
      <c r="D956" s="21"/>
      <c r="E956" s="22"/>
      <c r="F956" s="3"/>
      <c r="G956" s="3"/>
      <c r="H956" s="3"/>
      <c r="I956" s="3"/>
      <c r="J956" s="3"/>
      <c r="K956" s="3"/>
      <c r="L956" s="3"/>
      <c r="M956" s="3"/>
      <c r="N956" s="3"/>
      <c r="O956" s="3"/>
    </row>
    <row r="957" spans="1:15" x14ac:dyDescent="0.45">
      <c r="A957" s="3"/>
      <c r="B957" s="20"/>
      <c r="C957" s="21"/>
      <c r="D957" s="21"/>
      <c r="E957" s="22"/>
      <c r="F957" s="3"/>
      <c r="G957" s="3"/>
      <c r="H957" s="3"/>
      <c r="I957" s="3"/>
      <c r="J957" s="3"/>
      <c r="K957" s="3"/>
      <c r="L957" s="3"/>
      <c r="M957" s="3"/>
      <c r="N957" s="3"/>
      <c r="O957" s="3"/>
    </row>
    <row r="958" spans="1:15" x14ac:dyDescent="0.45">
      <c r="A958" s="3"/>
      <c r="B958" s="20"/>
      <c r="C958" s="21"/>
      <c r="D958" s="21"/>
      <c r="E958" s="22"/>
      <c r="F958" s="3"/>
      <c r="G958" s="3"/>
      <c r="H958" s="3"/>
      <c r="I958" s="3"/>
      <c r="J958" s="3"/>
      <c r="K958" s="3"/>
      <c r="L958" s="3"/>
      <c r="M958" s="3"/>
      <c r="N958" s="3"/>
      <c r="O958" s="3"/>
    </row>
    <row r="959" spans="1:15" x14ac:dyDescent="0.45">
      <c r="A959" s="3"/>
      <c r="B959" s="20"/>
      <c r="C959" s="21"/>
      <c r="D959" s="21"/>
      <c r="E959" s="22"/>
      <c r="F959" s="3"/>
      <c r="G959" s="3"/>
      <c r="H959" s="3"/>
      <c r="I959" s="3"/>
      <c r="J959" s="3"/>
      <c r="K959" s="3"/>
      <c r="L959" s="3"/>
      <c r="M959" s="3"/>
      <c r="N959" s="3"/>
      <c r="O959" s="3"/>
    </row>
    <row r="960" spans="1:15" x14ac:dyDescent="0.45">
      <c r="A960" s="3"/>
      <c r="B960" s="20"/>
      <c r="C960" s="21"/>
      <c r="D960" s="21"/>
      <c r="E960" s="22"/>
      <c r="F960" s="3"/>
      <c r="G960" s="3"/>
      <c r="H960" s="3"/>
      <c r="I960" s="3"/>
      <c r="J960" s="3"/>
      <c r="K960" s="3"/>
      <c r="L960" s="3"/>
      <c r="M960" s="3"/>
      <c r="N960" s="3"/>
      <c r="O960" s="3"/>
    </row>
    <row r="961" spans="1:15" x14ac:dyDescent="0.45">
      <c r="A961" s="3"/>
      <c r="B961" s="20"/>
      <c r="C961" s="21"/>
      <c r="D961" s="21"/>
      <c r="E961" s="22"/>
      <c r="F961" s="3"/>
      <c r="G961" s="3"/>
      <c r="H961" s="3"/>
      <c r="I961" s="3"/>
      <c r="J961" s="3"/>
      <c r="K961" s="3"/>
      <c r="L961" s="3"/>
      <c r="M961" s="3"/>
      <c r="N961" s="3"/>
      <c r="O961" s="3"/>
    </row>
    <row r="962" spans="1:15" x14ac:dyDescent="0.45">
      <c r="A962" s="3"/>
      <c r="B962" s="20"/>
      <c r="C962" s="21"/>
      <c r="D962" s="21"/>
      <c r="E962" s="22"/>
      <c r="F962" s="3"/>
      <c r="G962" s="3"/>
      <c r="H962" s="3"/>
      <c r="I962" s="3"/>
      <c r="J962" s="3"/>
      <c r="K962" s="3"/>
      <c r="L962" s="3"/>
      <c r="M962" s="3"/>
      <c r="N962" s="3"/>
      <c r="O962" s="3"/>
    </row>
    <row r="963" spans="1:15" x14ac:dyDescent="0.45">
      <c r="A963" s="3"/>
      <c r="B963" s="20"/>
      <c r="C963" s="21"/>
      <c r="D963" s="21"/>
      <c r="E963" s="22"/>
      <c r="F963" s="3"/>
      <c r="G963" s="3"/>
      <c r="H963" s="3"/>
      <c r="I963" s="3"/>
      <c r="J963" s="3"/>
      <c r="K963" s="3"/>
      <c r="L963" s="3"/>
      <c r="M963" s="3"/>
      <c r="N963" s="3"/>
      <c r="O963" s="3"/>
    </row>
    <row r="964" spans="1:15" x14ac:dyDescent="0.45">
      <c r="A964" s="3"/>
      <c r="B964" s="20"/>
      <c r="C964" s="21"/>
      <c r="D964" s="21"/>
      <c r="E964" s="22"/>
      <c r="F964" s="3"/>
      <c r="G964" s="3"/>
      <c r="H964" s="3"/>
      <c r="I964" s="3"/>
      <c r="J964" s="3"/>
      <c r="K964" s="3"/>
      <c r="L964" s="3"/>
      <c r="M964" s="3"/>
      <c r="N964" s="3"/>
      <c r="O964" s="3"/>
    </row>
    <row r="965" spans="1:15" x14ac:dyDescent="0.45">
      <c r="A965" s="3"/>
      <c r="B965" s="20"/>
      <c r="C965" s="21"/>
      <c r="D965" s="21"/>
      <c r="E965" s="22"/>
      <c r="F965" s="3"/>
      <c r="G965" s="3"/>
      <c r="H965" s="3"/>
      <c r="I965" s="3"/>
      <c r="J965" s="3"/>
      <c r="K965" s="3"/>
      <c r="L965" s="3"/>
      <c r="M965" s="3"/>
      <c r="N965" s="3"/>
      <c r="O965" s="3"/>
    </row>
    <row r="966" spans="1:15" x14ac:dyDescent="0.45">
      <c r="A966" s="3"/>
      <c r="B966" s="20"/>
      <c r="C966" s="21"/>
      <c r="D966" s="21"/>
      <c r="E966" s="22"/>
      <c r="F966" s="3"/>
      <c r="G966" s="3"/>
      <c r="H966" s="3"/>
      <c r="I966" s="3"/>
      <c r="J966" s="3"/>
      <c r="K966" s="3"/>
      <c r="L966" s="3"/>
      <c r="M966" s="3"/>
      <c r="N966" s="3"/>
      <c r="O966" s="3"/>
    </row>
    <row r="967" spans="1:15" x14ac:dyDescent="0.45">
      <c r="A967" s="3"/>
      <c r="B967" s="20"/>
      <c r="C967" s="21"/>
      <c r="D967" s="21"/>
      <c r="E967" s="22"/>
      <c r="F967" s="3"/>
      <c r="G967" s="3"/>
      <c r="H967" s="3"/>
      <c r="I967" s="3"/>
      <c r="J967" s="3"/>
      <c r="K967" s="3"/>
      <c r="L967" s="3"/>
      <c r="M967" s="3"/>
      <c r="N967" s="3"/>
      <c r="O967" s="3"/>
    </row>
    <row r="968" spans="1:15" x14ac:dyDescent="0.45">
      <c r="A968" s="3"/>
      <c r="B968" s="20"/>
      <c r="C968" s="21"/>
      <c r="D968" s="21"/>
      <c r="E968" s="22"/>
      <c r="F968" s="3"/>
      <c r="G968" s="3"/>
      <c r="H968" s="3"/>
      <c r="I968" s="3"/>
      <c r="J968" s="3"/>
      <c r="K968" s="3"/>
      <c r="L968" s="3"/>
      <c r="M968" s="3"/>
      <c r="N968" s="3"/>
      <c r="O968" s="3"/>
    </row>
    <row r="969" spans="1:15" x14ac:dyDescent="0.45">
      <c r="A969" s="3"/>
      <c r="B969" s="20"/>
      <c r="C969" s="21"/>
      <c r="D969" s="21"/>
      <c r="E969" s="22"/>
      <c r="F969" s="3"/>
      <c r="G969" s="3"/>
      <c r="H969" s="3"/>
      <c r="I969" s="3"/>
      <c r="J969" s="3"/>
      <c r="K969" s="3"/>
      <c r="L969" s="3"/>
      <c r="M969" s="3"/>
      <c r="N969" s="3"/>
      <c r="O969" s="3"/>
    </row>
    <row r="970" spans="1:15" x14ac:dyDescent="0.45">
      <c r="A970" s="3"/>
      <c r="B970" s="20"/>
      <c r="C970" s="21"/>
      <c r="D970" s="21"/>
      <c r="E970" s="22"/>
      <c r="F970" s="3"/>
      <c r="G970" s="3"/>
      <c r="H970" s="3"/>
      <c r="I970" s="3"/>
      <c r="J970" s="3"/>
      <c r="K970" s="3"/>
      <c r="L970" s="3"/>
      <c r="M970" s="3"/>
      <c r="N970" s="3"/>
      <c r="O970" s="3"/>
    </row>
    <row r="971" spans="1:15" x14ac:dyDescent="0.45">
      <c r="A971" s="3"/>
      <c r="B971" s="20"/>
      <c r="C971" s="21"/>
      <c r="D971" s="21"/>
      <c r="E971" s="22"/>
      <c r="F971" s="3"/>
      <c r="G971" s="3"/>
      <c r="H971" s="3"/>
      <c r="I971" s="3"/>
      <c r="J971" s="3"/>
      <c r="K971" s="3"/>
      <c r="L971" s="3"/>
      <c r="M971" s="3"/>
      <c r="N971" s="3"/>
      <c r="O971" s="3"/>
    </row>
    <row r="972" spans="1:15" x14ac:dyDescent="0.45">
      <c r="A972" s="3"/>
      <c r="B972" s="20"/>
      <c r="C972" s="21"/>
      <c r="D972" s="21"/>
      <c r="E972" s="22"/>
      <c r="F972" s="3"/>
      <c r="G972" s="3"/>
      <c r="H972" s="3"/>
      <c r="I972" s="3"/>
      <c r="J972" s="3"/>
      <c r="K972" s="3"/>
      <c r="L972" s="3"/>
      <c r="M972" s="3"/>
      <c r="N972" s="3"/>
      <c r="O972" s="3"/>
    </row>
    <row r="973" spans="1:15" x14ac:dyDescent="0.45">
      <c r="A973" s="3"/>
      <c r="B973" s="20"/>
      <c r="C973" s="21"/>
      <c r="D973" s="21"/>
      <c r="E973" s="22"/>
      <c r="F973" s="3"/>
      <c r="G973" s="3"/>
      <c r="H973" s="3"/>
      <c r="I973" s="3"/>
      <c r="J973" s="3"/>
      <c r="K973" s="3"/>
      <c r="L973" s="3"/>
      <c r="M973" s="3"/>
      <c r="N973" s="3"/>
      <c r="O973" s="3"/>
    </row>
    <row r="974" spans="1:15" x14ac:dyDescent="0.45">
      <c r="A974" s="3"/>
      <c r="B974" s="20"/>
      <c r="C974" s="21"/>
      <c r="D974" s="21"/>
      <c r="E974" s="22"/>
      <c r="F974" s="3"/>
      <c r="G974" s="3"/>
      <c r="H974" s="3"/>
      <c r="I974" s="3"/>
      <c r="J974" s="3"/>
      <c r="K974" s="3"/>
      <c r="L974" s="3"/>
      <c r="M974" s="3"/>
      <c r="N974" s="3"/>
      <c r="O974" s="3"/>
    </row>
    <row r="975" spans="1:15" x14ac:dyDescent="0.45">
      <c r="A975" s="3"/>
      <c r="B975" s="20"/>
      <c r="C975" s="21"/>
      <c r="D975" s="21"/>
      <c r="E975" s="22"/>
      <c r="F975" s="3"/>
      <c r="G975" s="3"/>
      <c r="H975" s="3"/>
      <c r="I975" s="3"/>
      <c r="J975" s="3"/>
      <c r="K975" s="3"/>
      <c r="L975" s="3"/>
      <c r="M975" s="3"/>
      <c r="N975" s="3"/>
      <c r="O975" s="3"/>
    </row>
    <row r="976" spans="1:15" x14ac:dyDescent="0.45">
      <c r="A976" s="3"/>
      <c r="B976" s="20"/>
      <c r="C976" s="21"/>
      <c r="D976" s="21"/>
      <c r="E976" s="22"/>
      <c r="F976" s="3"/>
      <c r="G976" s="3"/>
      <c r="H976" s="3"/>
      <c r="I976" s="3"/>
      <c r="J976" s="3"/>
      <c r="K976" s="3"/>
      <c r="L976" s="3"/>
      <c r="M976" s="3"/>
      <c r="N976" s="3"/>
      <c r="O976" s="3"/>
    </row>
    <row r="977" spans="1:15" x14ac:dyDescent="0.45">
      <c r="A977" s="3"/>
      <c r="B977" s="20"/>
      <c r="C977" s="21"/>
      <c r="D977" s="21"/>
      <c r="E977" s="22"/>
      <c r="F977" s="3"/>
      <c r="G977" s="3"/>
      <c r="H977" s="3"/>
      <c r="I977" s="3"/>
      <c r="J977" s="3"/>
      <c r="K977" s="3"/>
      <c r="L977" s="3"/>
      <c r="M977" s="3"/>
      <c r="N977" s="3"/>
      <c r="O977" s="3"/>
    </row>
    <row r="978" spans="1:15" x14ac:dyDescent="0.45">
      <c r="A978" s="3"/>
      <c r="B978" s="20"/>
      <c r="C978" s="21"/>
      <c r="D978" s="21"/>
      <c r="E978" s="22"/>
      <c r="F978" s="3"/>
      <c r="G978" s="3"/>
      <c r="H978" s="3"/>
      <c r="I978" s="3"/>
      <c r="J978" s="3"/>
      <c r="K978" s="3"/>
      <c r="L978" s="3"/>
      <c r="M978" s="3"/>
      <c r="N978" s="3"/>
      <c r="O978" s="3"/>
    </row>
    <row r="979" spans="1:15" x14ac:dyDescent="0.45">
      <c r="A979" s="3"/>
      <c r="B979" s="20"/>
      <c r="C979" s="21"/>
      <c r="D979" s="21"/>
      <c r="E979" s="22"/>
      <c r="F979" s="3"/>
      <c r="G979" s="3"/>
      <c r="H979" s="3"/>
      <c r="I979" s="3"/>
      <c r="J979" s="3"/>
      <c r="K979" s="3"/>
      <c r="L979" s="3"/>
      <c r="M979" s="3"/>
      <c r="N979" s="3"/>
      <c r="O979" s="3"/>
    </row>
    <row r="980" spans="1:15" x14ac:dyDescent="0.45">
      <c r="A980" s="3"/>
      <c r="B980" s="20"/>
      <c r="C980" s="21"/>
      <c r="D980" s="21"/>
      <c r="E980" s="22"/>
      <c r="F980" s="3"/>
      <c r="G980" s="3"/>
      <c r="H980" s="3"/>
      <c r="I980" s="3"/>
      <c r="J980" s="3"/>
      <c r="K980" s="3"/>
      <c r="L980" s="3"/>
      <c r="M980" s="3"/>
      <c r="N980" s="3"/>
      <c r="O980" s="3"/>
    </row>
    <row r="981" spans="1:15" x14ac:dyDescent="0.45">
      <c r="A981" s="3"/>
      <c r="B981" s="20"/>
      <c r="C981" s="21"/>
      <c r="D981" s="21"/>
      <c r="E981" s="22"/>
      <c r="F981" s="3"/>
      <c r="G981" s="3"/>
      <c r="H981" s="3"/>
      <c r="I981" s="3"/>
      <c r="J981" s="3"/>
      <c r="K981" s="3"/>
      <c r="L981" s="3"/>
      <c r="M981" s="3"/>
      <c r="N981" s="3"/>
      <c r="O981" s="3"/>
    </row>
    <row r="982" spans="1:15" x14ac:dyDescent="0.45">
      <c r="A982" s="3"/>
      <c r="B982" s="20"/>
      <c r="C982" s="21"/>
      <c r="D982" s="21"/>
      <c r="E982" s="22"/>
      <c r="F982" s="3"/>
      <c r="G982" s="3"/>
      <c r="H982" s="3"/>
      <c r="I982" s="3"/>
      <c r="J982" s="3"/>
      <c r="K982" s="3"/>
      <c r="L982" s="3"/>
      <c r="M982" s="3"/>
      <c r="N982" s="3"/>
      <c r="O982" s="3"/>
    </row>
    <row r="983" spans="1:15" x14ac:dyDescent="0.45">
      <c r="A983" s="3"/>
      <c r="B983" s="20"/>
      <c r="C983" s="21"/>
      <c r="D983" s="21"/>
      <c r="E983" s="22"/>
      <c r="F983" s="3"/>
      <c r="G983" s="3"/>
      <c r="H983" s="3"/>
      <c r="I983" s="3"/>
      <c r="J983" s="3"/>
      <c r="K983" s="3"/>
      <c r="L983" s="3"/>
      <c r="M983" s="3"/>
      <c r="N983" s="3"/>
      <c r="O983" s="3"/>
    </row>
    <row r="984" spans="1:15" x14ac:dyDescent="0.45">
      <c r="A984" s="3"/>
      <c r="B984" s="20"/>
      <c r="C984" s="21"/>
      <c r="D984" s="21"/>
      <c r="E984" s="22"/>
      <c r="F984" s="3"/>
      <c r="G984" s="3"/>
      <c r="H984" s="3"/>
      <c r="I984" s="3"/>
      <c r="J984" s="3"/>
      <c r="K984" s="3"/>
      <c r="L984" s="3"/>
      <c r="M984" s="3"/>
      <c r="N984" s="3"/>
      <c r="O984" s="3"/>
    </row>
    <row r="985" spans="1:15" x14ac:dyDescent="0.45">
      <c r="A985" s="3"/>
      <c r="B985" s="20"/>
      <c r="C985" s="21"/>
      <c r="D985" s="21"/>
      <c r="E985" s="22"/>
      <c r="F985" s="3"/>
      <c r="G985" s="3"/>
      <c r="H985" s="3"/>
      <c r="I985" s="3"/>
      <c r="J985" s="3"/>
      <c r="K985" s="3"/>
      <c r="L985" s="3"/>
      <c r="M985" s="3"/>
      <c r="N985" s="3"/>
      <c r="O985" s="3"/>
    </row>
    <row r="986" spans="1:15" x14ac:dyDescent="0.45">
      <c r="A986" s="3"/>
      <c r="B986" s="20"/>
      <c r="C986" s="21"/>
      <c r="D986" s="21"/>
      <c r="E986" s="22"/>
      <c r="F986" s="3"/>
      <c r="G986" s="3"/>
      <c r="H986" s="3"/>
      <c r="I986" s="3"/>
      <c r="J986" s="3"/>
      <c r="K986" s="3"/>
      <c r="L986" s="3"/>
      <c r="M986" s="3"/>
      <c r="N986" s="3"/>
      <c r="O986" s="3"/>
    </row>
    <row r="987" spans="1:15" x14ac:dyDescent="0.45">
      <c r="A987" s="3"/>
      <c r="B987" s="20"/>
      <c r="C987" s="21"/>
      <c r="D987" s="21"/>
      <c r="E987" s="22"/>
      <c r="F987" s="3"/>
      <c r="G987" s="3"/>
      <c r="H987" s="3"/>
      <c r="I987" s="3"/>
      <c r="J987" s="3"/>
      <c r="K987" s="3"/>
      <c r="L987" s="3"/>
      <c r="M987" s="3"/>
      <c r="N987" s="3"/>
      <c r="O987" s="3"/>
    </row>
    <row r="988" spans="1:15" x14ac:dyDescent="0.45">
      <c r="A988" s="3"/>
      <c r="B988" s="20"/>
      <c r="C988" s="21"/>
      <c r="D988" s="21"/>
      <c r="E988" s="22"/>
      <c r="F988" s="3"/>
      <c r="G988" s="3"/>
      <c r="H988" s="3"/>
      <c r="I988" s="3"/>
      <c r="J988" s="3"/>
      <c r="K988" s="3"/>
      <c r="L988" s="3"/>
      <c r="M988" s="3"/>
      <c r="N988" s="3"/>
      <c r="O988" s="3"/>
    </row>
    <row r="989" spans="1:15" x14ac:dyDescent="0.45">
      <c r="A989" s="3"/>
      <c r="B989" s="20"/>
      <c r="C989" s="21"/>
      <c r="D989" s="21"/>
      <c r="E989" s="22"/>
      <c r="F989" s="3"/>
      <c r="G989" s="3"/>
      <c r="H989" s="3"/>
      <c r="I989" s="3"/>
      <c r="J989" s="3"/>
      <c r="K989" s="3"/>
      <c r="L989" s="3"/>
      <c r="M989" s="3"/>
      <c r="N989" s="3"/>
      <c r="O989" s="3"/>
    </row>
    <row r="990" spans="1:15" x14ac:dyDescent="0.45">
      <c r="A990" s="3"/>
      <c r="B990" s="20"/>
      <c r="C990" s="21"/>
      <c r="D990" s="21"/>
      <c r="E990" s="22"/>
      <c r="F990" s="3"/>
      <c r="G990" s="3"/>
      <c r="H990" s="3"/>
      <c r="I990" s="3"/>
      <c r="J990" s="3"/>
      <c r="K990" s="3"/>
      <c r="L990" s="3"/>
      <c r="M990" s="3"/>
      <c r="N990" s="3"/>
      <c r="O990" s="3"/>
    </row>
    <row r="991" spans="1:15" x14ac:dyDescent="0.45">
      <c r="A991" s="3"/>
      <c r="B991" s="20"/>
      <c r="C991" s="21"/>
      <c r="D991" s="21"/>
      <c r="E991" s="22"/>
      <c r="F991" s="3"/>
      <c r="G991" s="3"/>
      <c r="H991" s="3"/>
      <c r="I991" s="3"/>
      <c r="J991" s="3"/>
      <c r="K991" s="3"/>
      <c r="L991" s="3"/>
      <c r="M991" s="3"/>
      <c r="N991" s="3"/>
      <c r="O991" s="3"/>
    </row>
    <row r="992" spans="1:15" x14ac:dyDescent="0.45">
      <c r="A992" s="3"/>
      <c r="B992" s="20"/>
      <c r="C992" s="21"/>
      <c r="D992" s="21"/>
      <c r="E992" s="22"/>
      <c r="F992" s="3"/>
      <c r="G992" s="3"/>
      <c r="H992" s="3"/>
      <c r="I992" s="3"/>
      <c r="J992" s="3"/>
      <c r="K992" s="3"/>
      <c r="L992" s="3"/>
      <c r="M992" s="3"/>
      <c r="N992" s="3"/>
      <c r="O992" s="3"/>
    </row>
    <row r="993" spans="1:15" x14ac:dyDescent="0.45">
      <c r="A993" s="3"/>
      <c r="B993" s="20"/>
      <c r="C993" s="21"/>
      <c r="D993" s="21"/>
      <c r="E993" s="22"/>
      <c r="F993" s="3"/>
      <c r="G993" s="3"/>
      <c r="H993" s="3"/>
      <c r="I993" s="3"/>
      <c r="J993" s="3"/>
      <c r="K993" s="3"/>
      <c r="L993" s="3"/>
      <c r="M993" s="3"/>
      <c r="N993" s="3"/>
      <c r="O993" s="3"/>
    </row>
    <row r="994" spans="1:15" x14ac:dyDescent="0.45">
      <c r="A994" s="3"/>
      <c r="B994" s="20"/>
      <c r="C994" s="21"/>
      <c r="D994" s="21"/>
      <c r="E994" s="22"/>
      <c r="F994" s="3"/>
      <c r="G994" s="3"/>
      <c r="H994" s="3"/>
      <c r="I994" s="3"/>
      <c r="J994" s="3"/>
      <c r="K994" s="3"/>
      <c r="L994" s="3"/>
      <c r="M994" s="3"/>
      <c r="N994" s="3"/>
      <c r="O994" s="3"/>
    </row>
    <row r="995" spans="1:15" x14ac:dyDescent="0.45">
      <c r="A995" s="3"/>
      <c r="B995" s="20"/>
      <c r="C995" s="21"/>
      <c r="D995" s="21"/>
      <c r="E995" s="22"/>
      <c r="F995" s="3"/>
      <c r="G995" s="3"/>
      <c r="H995" s="3"/>
      <c r="I995" s="3"/>
      <c r="J995" s="3"/>
      <c r="K995" s="3"/>
      <c r="L995" s="3"/>
      <c r="M995" s="3"/>
      <c r="N995" s="3"/>
      <c r="O995" s="3"/>
    </row>
    <row r="996" spans="1:15" x14ac:dyDescent="0.45">
      <c r="A996" s="3"/>
      <c r="B996" s="20"/>
      <c r="C996" s="21"/>
      <c r="D996" s="21"/>
      <c r="E996" s="22"/>
      <c r="F996" s="3"/>
      <c r="G996" s="3"/>
      <c r="H996" s="3"/>
      <c r="I996" s="3"/>
      <c r="J996" s="3"/>
      <c r="K996" s="3"/>
      <c r="L996" s="3"/>
      <c r="M996" s="3"/>
      <c r="N996" s="3"/>
      <c r="O996" s="3"/>
    </row>
    <row r="997" spans="1:15" x14ac:dyDescent="0.45">
      <c r="A997" s="3"/>
      <c r="B997" s="20"/>
      <c r="C997" s="21"/>
      <c r="D997" s="21"/>
      <c r="E997" s="22"/>
      <c r="F997" s="3"/>
      <c r="G997" s="3"/>
      <c r="H997" s="3"/>
      <c r="I997" s="3"/>
      <c r="J997" s="3"/>
      <c r="K997" s="3"/>
      <c r="L997" s="3"/>
      <c r="M997" s="3"/>
      <c r="N997" s="3"/>
      <c r="O997" s="3"/>
    </row>
    <row r="998" spans="1:15" x14ac:dyDescent="0.45">
      <c r="A998" s="3"/>
      <c r="B998" s="20"/>
      <c r="C998" s="21"/>
      <c r="D998" s="21"/>
      <c r="E998" s="22"/>
      <c r="F998" s="3"/>
      <c r="G998" s="3"/>
      <c r="H998" s="3"/>
      <c r="I998" s="3"/>
      <c r="J998" s="3"/>
      <c r="K998" s="3"/>
      <c r="L998" s="3"/>
      <c r="M998" s="3"/>
      <c r="N998" s="3"/>
      <c r="O998" s="3"/>
    </row>
    <row r="999" spans="1:15" x14ac:dyDescent="0.45">
      <c r="A999" s="3"/>
      <c r="B999" s="20"/>
      <c r="C999" s="21"/>
      <c r="D999" s="21"/>
      <c r="E999" s="22"/>
      <c r="F999" s="3"/>
      <c r="G999" s="3"/>
      <c r="H999" s="3"/>
      <c r="I999" s="3"/>
      <c r="J999" s="3"/>
      <c r="K999" s="3"/>
      <c r="L999" s="3"/>
      <c r="M999" s="3"/>
      <c r="N999" s="3"/>
      <c r="O999" s="3"/>
    </row>
    <row r="1000" spans="1:15" x14ac:dyDescent="0.45">
      <c r="A1000" s="3"/>
      <c r="B1000" s="20"/>
      <c r="C1000" s="21"/>
      <c r="D1000" s="21"/>
      <c r="E1000" s="22"/>
      <c r="F1000" s="3"/>
      <c r="G1000" s="3"/>
      <c r="H1000" s="3"/>
      <c r="I1000" s="3"/>
      <c r="J1000" s="3"/>
      <c r="K1000" s="3"/>
      <c r="L1000" s="3"/>
      <c r="M1000" s="3"/>
      <c r="N1000" s="3"/>
      <c r="O1000" s="3"/>
    </row>
    <row r="1001" spans="1:15" x14ac:dyDescent="0.45">
      <c r="A1001" s="3"/>
      <c r="B1001" s="20"/>
      <c r="C1001" s="21"/>
      <c r="D1001" s="21"/>
      <c r="E1001" s="22"/>
      <c r="F1001" s="3"/>
      <c r="G1001" s="3"/>
      <c r="H1001" s="3"/>
      <c r="I1001" s="3"/>
      <c r="J1001" s="3"/>
      <c r="K1001" s="3"/>
      <c r="L1001" s="3"/>
      <c r="M1001" s="3"/>
      <c r="N1001" s="3"/>
      <c r="O1001" s="3"/>
    </row>
    <row r="1002" spans="1:15" x14ac:dyDescent="0.45">
      <c r="A1002" s="3"/>
      <c r="B1002" s="20"/>
      <c r="C1002" s="21"/>
      <c r="D1002" s="21"/>
      <c r="E1002" s="22"/>
      <c r="F1002" s="3"/>
      <c r="G1002" s="3"/>
      <c r="H1002" s="3"/>
      <c r="I1002" s="3"/>
      <c r="J1002" s="3"/>
      <c r="K1002" s="3"/>
      <c r="L1002" s="3"/>
      <c r="M1002" s="3"/>
      <c r="N1002" s="3"/>
      <c r="O1002" s="3"/>
    </row>
    <row r="1003" spans="1:15" x14ac:dyDescent="0.45">
      <c r="A1003" s="3"/>
      <c r="B1003" s="20"/>
      <c r="C1003" s="21"/>
      <c r="D1003" s="21"/>
      <c r="E1003" s="22"/>
      <c r="F1003" s="3"/>
      <c r="G1003" s="3"/>
      <c r="H1003" s="3"/>
      <c r="I1003" s="3"/>
      <c r="J1003" s="3"/>
      <c r="K1003" s="3"/>
      <c r="L1003" s="3"/>
      <c r="M1003" s="3"/>
      <c r="N1003" s="3"/>
      <c r="O1003" s="3"/>
    </row>
    <row r="1004" spans="1:15" x14ac:dyDescent="0.45">
      <c r="A1004" s="3"/>
      <c r="B1004" s="20"/>
      <c r="C1004" s="21"/>
      <c r="D1004" s="21"/>
      <c r="E1004" s="22"/>
      <c r="F1004" s="3"/>
      <c r="G1004" s="3"/>
      <c r="H1004" s="3"/>
      <c r="I1004" s="3"/>
      <c r="J1004" s="3"/>
      <c r="K1004" s="3"/>
      <c r="L1004" s="3"/>
      <c r="M1004" s="3"/>
      <c r="N1004" s="3"/>
      <c r="O1004" s="3"/>
    </row>
    <row r="1005" spans="1:15" x14ac:dyDescent="0.45">
      <c r="A1005" s="3"/>
      <c r="B1005" s="20"/>
      <c r="C1005" s="21"/>
      <c r="D1005" s="21"/>
      <c r="E1005" s="22"/>
      <c r="F1005" s="3"/>
      <c r="G1005" s="3"/>
      <c r="H1005" s="3"/>
      <c r="I1005" s="3"/>
      <c r="J1005" s="3"/>
      <c r="K1005" s="3"/>
      <c r="L1005" s="3"/>
      <c r="M1005" s="3"/>
      <c r="N1005" s="3"/>
      <c r="O1005" s="3"/>
    </row>
    <row r="1006" spans="1:15" x14ac:dyDescent="0.45">
      <c r="A1006" s="3"/>
      <c r="B1006" s="20"/>
      <c r="C1006" s="21"/>
      <c r="D1006" s="21"/>
      <c r="E1006" s="22"/>
      <c r="F1006" s="3"/>
      <c r="G1006" s="3"/>
      <c r="H1006" s="3"/>
      <c r="I1006" s="3"/>
      <c r="J1006" s="3"/>
      <c r="K1006" s="3"/>
      <c r="L1006" s="3"/>
      <c r="M1006" s="3"/>
      <c r="N1006" s="3"/>
      <c r="O1006" s="3"/>
    </row>
    <row r="1007" spans="1:15" x14ac:dyDescent="0.45">
      <c r="A1007" s="3"/>
      <c r="B1007" s="20"/>
      <c r="C1007" s="21"/>
      <c r="D1007" s="21"/>
      <c r="E1007" s="22"/>
      <c r="F1007" s="3"/>
      <c r="G1007" s="3"/>
      <c r="H1007" s="3"/>
      <c r="I1007" s="3"/>
      <c r="J1007" s="3"/>
      <c r="K1007" s="3"/>
      <c r="L1007" s="3"/>
      <c r="M1007" s="3"/>
      <c r="N1007" s="3"/>
      <c r="O1007" s="3"/>
    </row>
    <row r="1008" spans="1:15" x14ac:dyDescent="0.45">
      <c r="A1008" s="3"/>
      <c r="B1008" s="20"/>
      <c r="C1008" s="21"/>
      <c r="D1008" s="21"/>
      <c r="E1008" s="22"/>
      <c r="F1008" s="3"/>
      <c r="G1008" s="3"/>
      <c r="H1008" s="3"/>
      <c r="I1008" s="3"/>
      <c r="J1008" s="3"/>
      <c r="K1008" s="3"/>
      <c r="L1008" s="3"/>
      <c r="M1008" s="3"/>
      <c r="N1008" s="3"/>
      <c r="O1008" s="3"/>
    </row>
    <row r="1009" spans="1:15" x14ac:dyDescent="0.45">
      <c r="A1009" s="3"/>
      <c r="B1009" s="20"/>
      <c r="C1009" s="21"/>
      <c r="D1009" s="21"/>
      <c r="E1009" s="22"/>
      <c r="F1009" s="3"/>
      <c r="G1009" s="3"/>
      <c r="H1009" s="3"/>
      <c r="I1009" s="3"/>
      <c r="J1009" s="3"/>
      <c r="K1009" s="3"/>
      <c r="L1009" s="3"/>
      <c r="M1009" s="3"/>
      <c r="N1009" s="3"/>
      <c r="O1009" s="3"/>
    </row>
    <row r="1010" spans="1:15" x14ac:dyDescent="0.45">
      <c r="A1010" s="3"/>
      <c r="B1010" s="20"/>
      <c r="C1010" s="21"/>
      <c r="D1010" s="21"/>
      <c r="E1010" s="22"/>
      <c r="F1010" s="3"/>
      <c r="G1010" s="3"/>
      <c r="H1010" s="3"/>
      <c r="I1010" s="3"/>
      <c r="J1010" s="3"/>
      <c r="K1010" s="3"/>
      <c r="L1010" s="3"/>
      <c r="M1010" s="3"/>
      <c r="N1010" s="3"/>
      <c r="O1010" s="3"/>
    </row>
    <row r="1011" spans="1:15" x14ac:dyDescent="0.45">
      <c r="A1011" s="3"/>
      <c r="B1011" s="20"/>
      <c r="C1011" s="21"/>
      <c r="D1011" s="21"/>
      <c r="E1011" s="22"/>
      <c r="F1011" s="3"/>
      <c r="G1011" s="3"/>
      <c r="H1011" s="3"/>
      <c r="I1011" s="3"/>
      <c r="J1011" s="3"/>
      <c r="K1011" s="3"/>
      <c r="L1011" s="3"/>
      <c r="M1011" s="3"/>
      <c r="N1011" s="3"/>
      <c r="O1011" s="3"/>
    </row>
    <row r="1012" spans="1:15" x14ac:dyDescent="0.45">
      <c r="A1012" s="3"/>
      <c r="B1012" s="20"/>
      <c r="C1012" s="21"/>
      <c r="D1012" s="21"/>
      <c r="E1012" s="22"/>
      <c r="F1012" s="3"/>
      <c r="G1012" s="3"/>
      <c r="H1012" s="3"/>
      <c r="I1012" s="3"/>
      <c r="J1012" s="3"/>
      <c r="K1012" s="3"/>
      <c r="L1012" s="3"/>
      <c r="M1012" s="3"/>
      <c r="N1012" s="3"/>
      <c r="O1012" s="3"/>
    </row>
    <row r="1013" spans="1:15" x14ac:dyDescent="0.45">
      <c r="A1013" s="3"/>
      <c r="B1013" s="20"/>
      <c r="C1013" s="21"/>
      <c r="D1013" s="21"/>
      <c r="E1013" s="22"/>
      <c r="F1013" s="3"/>
      <c r="G1013" s="3"/>
      <c r="H1013" s="3"/>
      <c r="I1013" s="3"/>
      <c r="J1013" s="3"/>
      <c r="K1013" s="3"/>
      <c r="L1013" s="3"/>
      <c r="M1013" s="3"/>
      <c r="N1013" s="3"/>
      <c r="O1013" s="3"/>
    </row>
    <row r="1014" spans="1:15" x14ac:dyDescent="0.45">
      <c r="A1014" s="3"/>
      <c r="B1014" s="20"/>
      <c r="C1014" s="21"/>
      <c r="D1014" s="21"/>
      <c r="E1014" s="22"/>
      <c r="F1014" s="3"/>
      <c r="G1014" s="3"/>
      <c r="H1014" s="3"/>
      <c r="I1014" s="3"/>
      <c r="J1014" s="3"/>
      <c r="K1014" s="3"/>
      <c r="L1014" s="3"/>
      <c r="M1014" s="3"/>
      <c r="N1014" s="3"/>
      <c r="O1014" s="3"/>
    </row>
    <row r="1015" spans="1:15" x14ac:dyDescent="0.45">
      <c r="A1015" s="3"/>
      <c r="B1015" s="20"/>
      <c r="C1015" s="21"/>
      <c r="D1015" s="21"/>
      <c r="E1015" s="22"/>
      <c r="F1015" s="3"/>
      <c r="G1015" s="3"/>
      <c r="H1015" s="3"/>
      <c r="I1015" s="3"/>
      <c r="J1015" s="3"/>
      <c r="K1015" s="3"/>
      <c r="L1015" s="3"/>
      <c r="M1015" s="3"/>
      <c r="N1015" s="3"/>
      <c r="O1015" s="3"/>
    </row>
    <row r="1016" spans="1:15" x14ac:dyDescent="0.45">
      <c r="A1016" s="3"/>
      <c r="B1016" s="20"/>
      <c r="C1016" s="21"/>
      <c r="D1016" s="21"/>
      <c r="E1016" s="22"/>
      <c r="F1016" s="3"/>
      <c r="G1016" s="3"/>
      <c r="H1016" s="3"/>
      <c r="I1016" s="3"/>
      <c r="J1016" s="3"/>
      <c r="K1016" s="3"/>
      <c r="L1016" s="3"/>
      <c r="M1016" s="3"/>
      <c r="N1016" s="3"/>
      <c r="O1016" s="3"/>
    </row>
    <row r="1017" spans="1:15" x14ac:dyDescent="0.45">
      <c r="A1017" s="3"/>
      <c r="B1017" s="20"/>
      <c r="C1017" s="21"/>
      <c r="D1017" s="21"/>
      <c r="E1017" s="22"/>
      <c r="F1017" s="3"/>
      <c r="G1017" s="3"/>
      <c r="H1017" s="3"/>
      <c r="I1017" s="3"/>
      <c r="J1017" s="3"/>
      <c r="K1017" s="3"/>
      <c r="L1017" s="3"/>
      <c r="M1017" s="3"/>
      <c r="N1017" s="3"/>
      <c r="O1017" s="3"/>
    </row>
    <row r="1018" spans="1:15" x14ac:dyDescent="0.45">
      <c r="A1018" s="3"/>
      <c r="B1018" s="20"/>
      <c r="C1018" s="21"/>
      <c r="D1018" s="21"/>
      <c r="E1018" s="22"/>
      <c r="F1018" s="3"/>
      <c r="G1018" s="3"/>
      <c r="H1018" s="3"/>
      <c r="I1018" s="3"/>
      <c r="J1018" s="3"/>
      <c r="K1018" s="3"/>
      <c r="L1018" s="3"/>
      <c r="M1018" s="3"/>
      <c r="N1018" s="3"/>
      <c r="O1018" s="3"/>
    </row>
    <row r="1019" spans="1:15" x14ac:dyDescent="0.45">
      <c r="A1019" s="3"/>
      <c r="B1019" s="20"/>
      <c r="C1019" s="21"/>
      <c r="D1019" s="21"/>
      <c r="E1019" s="22"/>
      <c r="F1019" s="3"/>
      <c r="G1019" s="3"/>
      <c r="H1019" s="3"/>
      <c r="I1019" s="3"/>
      <c r="J1019" s="3"/>
      <c r="K1019" s="3"/>
      <c r="L1019" s="3"/>
      <c r="M1019" s="3"/>
      <c r="N1019" s="3"/>
      <c r="O1019" s="3"/>
    </row>
    <row r="1020" spans="1:15" x14ac:dyDescent="0.45">
      <c r="A1020" s="3"/>
      <c r="B1020" s="20"/>
      <c r="C1020" s="21"/>
      <c r="D1020" s="21"/>
      <c r="E1020" s="22"/>
      <c r="F1020" s="3"/>
      <c r="G1020" s="3"/>
      <c r="H1020" s="3"/>
      <c r="I1020" s="3"/>
      <c r="J1020" s="3"/>
      <c r="K1020" s="3"/>
      <c r="L1020" s="3"/>
      <c r="M1020" s="3"/>
      <c r="N1020" s="3"/>
      <c r="O1020" s="3"/>
    </row>
    <row r="1021" spans="1:15" x14ac:dyDescent="0.45">
      <c r="A1021" s="3"/>
      <c r="B1021" s="20"/>
      <c r="C1021" s="21"/>
      <c r="D1021" s="21"/>
      <c r="E1021" s="22"/>
      <c r="F1021" s="3"/>
      <c r="G1021" s="3"/>
      <c r="H1021" s="3"/>
      <c r="I1021" s="3"/>
      <c r="J1021" s="3"/>
      <c r="K1021" s="3"/>
      <c r="L1021" s="3"/>
      <c r="M1021" s="3"/>
      <c r="N1021" s="3"/>
      <c r="O1021" s="3"/>
    </row>
    <row r="1022" spans="1:15" x14ac:dyDescent="0.45">
      <c r="A1022" s="3"/>
      <c r="B1022" s="20"/>
      <c r="C1022" s="21"/>
      <c r="D1022" s="21"/>
      <c r="E1022" s="22"/>
      <c r="F1022" s="3"/>
      <c r="G1022" s="3"/>
      <c r="H1022" s="3"/>
      <c r="I1022" s="3"/>
      <c r="J1022" s="3"/>
      <c r="K1022" s="3"/>
      <c r="L1022" s="3"/>
      <c r="M1022" s="3"/>
      <c r="N1022" s="3"/>
      <c r="O1022" s="3"/>
    </row>
    <row r="1023" spans="1:15" x14ac:dyDescent="0.45">
      <c r="A1023" s="3"/>
      <c r="B1023" s="20"/>
      <c r="C1023" s="21"/>
      <c r="D1023" s="21"/>
      <c r="E1023" s="22"/>
      <c r="F1023" s="3"/>
      <c r="G1023" s="3"/>
      <c r="H1023" s="3"/>
      <c r="I1023" s="3"/>
      <c r="J1023" s="3"/>
      <c r="K1023" s="3"/>
      <c r="L1023" s="3"/>
      <c r="M1023" s="3"/>
      <c r="N1023" s="3"/>
      <c r="O1023" s="3"/>
    </row>
    <row r="1024" spans="1:15" x14ac:dyDescent="0.45">
      <c r="A1024" s="3"/>
      <c r="B1024" s="20"/>
      <c r="C1024" s="21"/>
      <c r="D1024" s="21"/>
      <c r="E1024" s="22"/>
      <c r="F1024" s="3"/>
      <c r="G1024" s="3"/>
      <c r="H1024" s="3"/>
      <c r="I1024" s="3"/>
      <c r="J1024" s="3"/>
      <c r="K1024" s="3"/>
      <c r="L1024" s="3"/>
      <c r="M1024" s="3"/>
      <c r="N1024" s="3"/>
      <c r="O1024" s="3"/>
    </row>
    <row r="1025" spans="1:15" x14ac:dyDescent="0.45">
      <c r="A1025" s="3"/>
      <c r="B1025" s="20"/>
      <c r="C1025" s="21"/>
      <c r="D1025" s="21"/>
      <c r="E1025" s="22"/>
      <c r="F1025" s="3"/>
      <c r="G1025" s="3"/>
      <c r="H1025" s="3"/>
      <c r="I1025" s="3"/>
      <c r="J1025" s="3"/>
      <c r="K1025" s="3"/>
      <c r="L1025" s="3"/>
      <c r="M1025" s="3"/>
      <c r="N1025" s="3"/>
      <c r="O1025" s="3"/>
    </row>
    <row r="1026" spans="1:15" x14ac:dyDescent="0.45">
      <c r="A1026" s="3"/>
      <c r="B1026" s="20"/>
      <c r="C1026" s="21"/>
      <c r="D1026" s="21"/>
      <c r="E1026" s="22"/>
      <c r="F1026" s="3"/>
      <c r="G1026" s="3"/>
      <c r="H1026" s="3"/>
      <c r="I1026" s="3"/>
      <c r="J1026" s="3"/>
      <c r="K1026" s="3"/>
      <c r="L1026" s="3"/>
      <c r="M1026" s="3"/>
      <c r="N1026" s="3"/>
      <c r="O1026" s="3"/>
    </row>
    <row r="1027" spans="1:15" x14ac:dyDescent="0.45">
      <c r="A1027" s="3"/>
      <c r="B1027" s="20"/>
      <c r="C1027" s="21"/>
      <c r="D1027" s="21"/>
      <c r="E1027" s="22"/>
      <c r="F1027" s="3"/>
      <c r="G1027" s="3"/>
      <c r="H1027" s="3"/>
      <c r="I1027" s="3"/>
      <c r="J1027" s="3"/>
      <c r="K1027" s="3"/>
      <c r="L1027" s="3"/>
      <c r="M1027" s="3"/>
      <c r="N1027" s="3"/>
      <c r="O1027" s="3"/>
    </row>
    <row r="1028" spans="1:15" x14ac:dyDescent="0.45">
      <c r="A1028" s="3"/>
      <c r="B1028" s="20"/>
      <c r="C1028" s="21"/>
      <c r="D1028" s="21"/>
      <c r="E1028" s="22"/>
      <c r="F1028" s="3"/>
      <c r="G1028" s="3"/>
      <c r="H1028" s="3"/>
      <c r="I1028" s="3"/>
      <c r="J1028" s="3"/>
      <c r="K1028" s="3"/>
      <c r="L1028" s="3"/>
      <c r="M1028" s="3"/>
      <c r="N1028" s="3"/>
      <c r="O1028" s="3"/>
    </row>
    <row r="1029" spans="1:15" x14ac:dyDescent="0.45">
      <c r="A1029" s="3"/>
      <c r="B1029" s="20"/>
      <c r="C1029" s="21"/>
      <c r="D1029" s="21"/>
      <c r="E1029" s="22"/>
      <c r="F1029" s="3"/>
      <c r="G1029" s="3"/>
      <c r="H1029" s="3"/>
      <c r="I1029" s="3"/>
      <c r="J1029" s="3"/>
      <c r="K1029" s="3"/>
      <c r="L1029" s="3"/>
      <c r="M1029" s="3"/>
      <c r="N1029" s="3"/>
      <c r="O1029" s="3"/>
    </row>
    <row r="1030" spans="1:15" x14ac:dyDescent="0.45">
      <c r="A1030" s="3"/>
      <c r="B1030" s="20"/>
      <c r="C1030" s="21"/>
      <c r="D1030" s="21"/>
      <c r="E1030" s="22"/>
      <c r="F1030" s="3"/>
      <c r="G1030" s="3"/>
      <c r="H1030" s="3"/>
      <c r="I1030" s="3"/>
      <c r="J1030" s="3"/>
      <c r="K1030" s="3"/>
      <c r="L1030" s="3"/>
      <c r="M1030" s="3"/>
      <c r="N1030" s="3"/>
      <c r="O1030" s="3"/>
    </row>
    <row r="1031" spans="1:15" x14ac:dyDescent="0.45">
      <c r="A1031" s="3"/>
      <c r="B1031" s="20"/>
      <c r="C1031" s="21"/>
      <c r="D1031" s="21"/>
      <c r="E1031" s="22"/>
      <c r="F1031" s="3"/>
      <c r="G1031" s="3"/>
      <c r="H1031" s="3"/>
      <c r="I1031" s="3"/>
      <c r="J1031" s="3"/>
      <c r="K1031" s="3"/>
      <c r="L1031" s="3"/>
      <c r="M1031" s="3"/>
      <c r="N1031" s="3"/>
      <c r="O1031" s="3"/>
    </row>
    <row r="1032" spans="1:15" x14ac:dyDescent="0.45">
      <c r="A1032" s="3"/>
      <c r="B1032" s="20"/>
      <c r="C1032" s="21"/>
      <c r="D1032" s="21"/>
      <c r="E1032" s="22"/>
      <c r="F1032" s="3"/>
      <c r="G1032" s="3"/>
      <c r="H1032" s="3"/>
      <c r="I1032" s="3"/>
      <c r="J1032" s="3"/>
      <c r="K1032" s="3"/>
      <c r="L1032" s="3"/>
      <c r="M1032" s="3"/>
      <c r="N1032" s="3"/>
      <c r="O1032" s="3"/>
    </row>
    <row r="1033" spans="1:15" x14ac:dyDescent="0.45">
      <c r="A1033" s="3"/>
      <c r="B1033" s="20"/>
      <c r="C1033" s="21"/>
      <c r="D1033" s="21"/>
      <c r="E1033" s="22"/>
      <c r="F1033" s="3"/>
      <c r="G1033" s="3"/>
      <c r="H1033" s="3"/>
      <c r="I1033" s="3"/>
      <c r="J1033" s="3"/>
      <c r="K1033" s="3"/>
      <c r="L1033" s="3"/>
      <c r="M1033" s="3"/>
      <c r="N1033" s="3"/>
      <c r="O1033" s="3"/>
    </row>
    <row r="1034" spans="1:15" x14ac:dyDescent="0.45">
      <c r="A1034" s="3"/>
      <c r="B1034" s="20"/>
      <c r="C1034" s="21"/>
      <c r="D1034" s="21"/>
      <c r="E1034" s="22"/>
      <c r="F1034" s="3"/>
      <c r="G1034" s="3"/>
      <c r="H1034" s="3"/>
      <c r="I1034" s="3"/>
      <c r="J1034" s="3"/>
      <c r="K1034" s="3"/>
      <c r="L1034" s="3"/>
      <c r="M1034" s="3"/>
      <c r="N1034" s="3"/>
      <c r="O1034" s="3"/>
    </row>
    <row r="1035" spans="1:15" x14ac:dyDescent="0.45">
      <c r="A1035" s="3"/>
      <c r="B1035" s="20"/>
      <c r="C1035" s="21"/>
      <c r="D1035" s="21"/>
      <c r="E1035" s="22"/>
      <c r="F1035" s="3"/>
      <c r="G1035" s="3"/>
      <c r="H1035" s="3"/>
      <c r="I1035" s="3"/>
      <c r="J1035" s="3"/>
      <c r="K1035" s="3"/>
      <c r="L1035" s="3"/>
      <c r="M1035" s="3"/>
      <c r="N1035" s="3"/>
      <c r="O1035" s="3"/>
    </row>
    <row r="1036" spans="1:15" x14ac:dyDescent="0.45">
      <c r="A1036" s="3"/>
      <c r="B1036" s="20"/>
      <c r="C1036" s="21"/>
      <c r="D1036" s="21"/>
      <c r="E1036" s="22"/>
      <c r="F1036" s="3"/>
      <c r="G1036" s="3"/>
      <c r="H1036" s="3"/>
      <c r="I1036" s="3"/>
      <c r="J1036" s="3"/>
      <c r="K1036" s="3"/>
      <c r="L1036" s="3"/>
      <c r="M1036" s="3"/>
      <c r="N1036" s="3"/>
      <c r="O1036" s="3"/>
    </row>
    <row r="1037" spans="1:15" x14ac:dyDescent="0.45">
      <c r="A1037" s="3"/>
      <c r="B1037" s="20"/>
      <c r="C1037" s="21"/>
      <c r="D1037" s="21"/>
      <c r="E1037" s="22"/>
      <c r="F1037" s="3"/>
      <c r="G1037" s="3"/>
      <c r="H1037" s="3"/>
      <c r="I1037" s="3"/>
      <c r="J1037" s="3"/>
      <c r="K1037" s="3"/>
      <c r="L1037" s="3"/>
      <c r="M1037" s="3"/>
      <c r="N1037" s="3"/>
      <c r="O1037" s="3"/>
    </row>
    <row r="1038" spans="1:15" x14ac:dyDescent="0.45">
      <c r="A1038" s="3"/>
      <c r="B1038" s="20"/>
      <c r="C1038" s="21"/>
      <c r="D1038" s="21"/>
      <c r="E1038" s="22"/>
      <c r="F1038" s="3"/>
      <c r="G1038" s="3"/>
      <c r="H1038" s="3"/>
      <c r="I1038" s="3"/>
      <c r="J1038" s="3"/>
      <c r="K1038" s="3"/>
      <c r="L1038" s="3"/>
      <c r="M1038" s="3"/>
      <c r="N1038" s="3"/>
      <c r="O1038" s="3"/>
    </row>
    <row r="1039" spans="1:15" x14ac:dyDescent="0.45">
      <c r="A1039" s="3"/>
      <c r="B1039" s="20"/>
      <c r="C1039" s="21"/>
      <c r="D1039" s="21"/>
      <c r="E1039" s="22"/>
      <c r="F1039" s="3"/>
      <c r="G1039" s="3"/>
      <c r="H1039" s="3"/>
      <c r="I1039" s="3"/>
      <c r="J1039" s="3"/>
      <c r="K1039" s="3"/>
      <c r="L1039" s="3"/>
      <c r="M1039" s="3"/>
      <c r="N1039" s="3"/>
      <c r="O1039" s="3"/>
    </row>
    <row r="1040" spans="1:15" x14ac:dyDescent="0.45">
      <c r="A1040" s="3"/>
      <c r="B1040" s="20"/>
      <c r="C1040" s="21"/>
      <c r="D1040" s="21"/>
      <c r="E1040" s="22"/>
      <c r="F1040" s="3"/>
      <c r="G1040" s="3"/>
      <c r="H1040" s="3"/>
      <c r="I1040" s="3"/>
      <c r="J1040" s="3"/>
      <c r="K1040" s="3"/>
      <c r="L1040" s="3"/>
      <c r="M1040" s="3"/>
      <c r="N1040" s="3"/>
      <c r="O1040" s="3"/>
    </row>
    <row r="1041" spans="1:15" x14ac:dyDescent="0.45">
      <c r="A1041" s="3"/>
      <c r="B1041" s="20"/>
      <c r="C1041" s="21"/>
      <c r="D1041" s="21"/>
      <c r="E1041" s="22"/>
      <c r="F1041" s="3"/>
      <c r="G1041" s="3"/>
      <c r="H1041" s="3"/>
      <c r="I1041" s="3"/>
      <c r="J1041" s="3"/>
      <c r="K1041" s="3"/>
      <c r="L1041" s="3"/>
      <c r="M1041" s="3"/>
      <c r="N1041" s="3"/>
      <c r="O1041" s="3"/>
    </row>
    <row r="1042" spans="1:15" x14ac:dyDescent="0.45">
      <c r="A1042" s="3"/>
      <c r="B1042" s="20"/>
      <c r="C1042" s="21"/>
      <c r="D1042" s="21"/>
      <c r="E1042" s="22"/>
      <c r="F1042" s="3"/>
      <c r="G1042" s="3"/>
      <c r="H1042" s="3"/>
      <c r="I1042" s="3"/>
      <c r="J1042" s="3"/>
      <c r="K1042" s="3"/>
      <c r="L1042" s="3"/>
      <c r="M1042" s="3"/>
      <c r="N1042" s="3"/>
      <c r="O1042" s="3"/>
    </row>
    <row r="1043" spans="1:15" x14ac:dyDescent="0.45">
      <c r="A1043" s="3"/>
      <c r="B1043" s="20"/>
      <c r="C1043" s="21"/>
      <c r="D1043" s="21"/>
      <c r="E1043" s="22"/>
      <c r="F1043" s="3"/>
      <c r="G1043" s="3"/>
      <c r="H1043" s="3"/>
      <c r="I1043" s="3"/>
      <c r="J1043" s="3"/>
      <c r="K1043" s="3"/>
      <c r="L1043" s="3"/>
      <c r="M1043" s="3"/>
      <c r="N1043" s="3"/>
      <c r="O1043" s="3"/>
    </row>
    <row r="1044" spans="1:15" x14ac:dyDescent="0.45">
      <c r="A1044" s="3"/>
      <c r="B1044" s="20"/>
      <c r="C1044" s="21"/>
      <c r="D1044" s="21"/>
      <c r="E1044" s="22"/>
      <c r="F1044" s="3"/>
      <c r="G1044" s="3"/>
      <c r="H1044" s="3"/>
      <c r="I1044" s="3"/>
      <c r="J1044" s="3"/>
      <c r="K1044" s="3"/>
      <c r="L1044" s="3"/>
      <c r="M1044" s="3"/>
      <c r="N1044" s="3"/>
      <c r="O1044" s="3"/>
    </row>
    <row r="1045" spans="1:15" x14ac:dyDescent="0.45">
      <c r="A1045" s="3"/>
      <c r="B1045" s="20"/>
      <c r="C1045" s="21"/>
      <c r="D1045" s="21"/>
      <c r="E1045" s="22"/>
      <c r="F1045" s="3"/>
      <c r="G1045" s="3"/>
      <c r="H1045" s="3"/>
      <c r="I1045" s="3"/>
      <c r="J1045" s="3"/>
      <c r="K1045" s="3"/>
      <c r="L1045" s="3"/>
      <c r="M1045" s="3"/>
      <c r="N1045" s="3"/>
      <c r="O1045" s="3"/>
    </row>
    <row r="1046" spans="1:15" x14ac:dyDescent="0.45">
      <c r="A1046" s="3"/>
      <c r="B1046" s="20"/>
      <c r="C1046" s="21"/>
      <c r="D1046" s="21"/>
      <c r="E1046" s="22"/>
      <c r="F1046" s="3"/>
      <c r="G1046" s="3"/>
      <c r="H1046" s="3"/>
      <c r="I1046" s="3"/>
      <c r="J1046" s="3"/>
      <c r="K1046" s="3"/>
      <c r="L1046" s="3"/>
      <c r="M1046" s="3"/>
      <c r="N1046" s="3"/>
      <c r="O1046" s="3"/>
    </row>
    <row r="1047" spans="1:15" x14ac:dyDescent="0.45">
      <c r="A1047" s="3"/>
      <c r="B1047" s="20"/>
      <c r="C1047" s="21"/>
      <c r="D1047" s="21"/>
      <c r="E1047" s="22"/>
      <c r="F1047" s="3"/>
      <c r="G1047" s="3"/>
      <c r="H1047" s="3"/>
      <c r="I1047" s="3"/>
      <c r="J1047" s="3"/>
      <c r="K1047" s="3"/>
      <c r="L1047" s="3"/>
      <c r="M1047" s="3"/>
      <c r="N1047" s="3"/>
      <c r="O1047" s="3"/>
    </row>
    <row r="1048" spans="1:15" x14ac:dyDescent="0.45">
      <c r="A1048" s="3"/>
      <c r="B1048" s="20"/>
      <c r="C1048" s="21"/>
      <c r="D1048" s="21"/>
      <c r="E1048" s="22"/>
      <c r="F1048" s="3"/>
      <c r="G1048" s="3"/>
      <c r="H1048" s="3"/>
      <c r="I1048" s="3"/>
      <c r="J1048" s="3"/>
      <c r="K1048" s="3"/>
      <c r="L1048" s="3"/>
      <c r="M1048" s="3"/>
      <c r="N1048" s="3"/>
      <c r="O1048" s="3"/>
    </row>
    <row r="1049" spans="1:15" x14ac:dyDescent="0.45">
      <c r="A1049" s="3"/>
      <c r="B1049" s="20"/>
      <c r="C1049" s="21"/>
      <c r="D1049" s="21"/>
      <c r="E1049" s="22"/>
      <c r="F1049" s="3"/>
      <c r="G1049" s="3"/>
      <c r="H1049" s="3"/>
      <c r="I1049" s="3"/>
      <c r="J1049" s="3"/>
      <c r="K1049" s="3"/>
      <c r="L1049" s="3"/>
      <c r="M1049" s="3"/>
      <c r="N1049" s="3"/>
      <c r="O1049" s="3"/>
    </row>
    <row r="1050" spans="1:15" x14ac:dyDescent="0.45">
      <c r="A1050" s="3"/>
      <c r="B1050" s="20"/>
      <c r="C1050" s="21"/>
      <c r="D1050" s="21"/>
      <c r="E1050" s="22"/>
      <c r="F1050" s="3"/>
      <c r="G1050" s="3"/>
      <c r="H1050" s="3"/>
      <c r="I1050" s="3"/>
      <c r="J1050" s="3"/>
      <c r="K1050" s="3"/>
      <c r="L1050" s="3"/>
      <c r="M1050" s="3"/>
      <c r="N1050" s="3"/>
      <c r="O1050" s="3"/>
    </row>
    <row r="1051" spans="1:15" x14ac:dyDescent="0.45">
      <c r="A1051" s="3"/>
      <c r="B1051" s="20"/>
      <c r="C1051" s="21"/>
      <c r="D1051" s="21"/>
      <c r="E1051" s="22"/>
      <c r="F1051" s="3"/>
      <c r="G1051" s="3"/>
      <c r="H1051" s="3"/>
      <c r="I1051" s="3"/>
      <c r="J1051" s="3"/>
      <c r="K1051" s="3"/>
      <c r="L1051" s="3"/>
      <c r="M1051" s="3"/>
      <c r="N1051" s="3"/>
      <c r="O1051" s="3"/>
    </row>
    <row r="1052" spans="1:15" x14ac:dyDescent="0.45">
      <c r="A1052" s="3"/>
      <c r="B1052" s="20"/>
      <c r="C1052" s="21"/>
      <c r="D1052" s="21"/>
      <c r="E1052" s="22"/>
      <c r="F1052" s="3"/>
      <c r="G1052" s="3"/>
      <c r="H1052" s="3"/>
      <c r="I1052" s="3"/>
      <c r="J1052" s="3"/>
      <c r="K1052" s="3"/>
      <c r="L1052" s="3"/>
      <c r="M1052" s="3"/>
      <c r="N1052" s="3"/>
      <c r="O1052" s="3"/>
    </row>
    <row r="1053" spans="1:15" x14ac:dyDescent="0.45">
      <c r="A1053" s="3"/>
      <c r="B1053" s="20"/>
      <c r="C1053" s="21"/>
      <c r="D1053" s="21"/>
      <c r="E1053" s="22"/>
      <c r="F1053" s="3"/>
      <c r="G1053" s="3"/>
      <c r="H1053" s="3"/>
      <c r="I1053" s="3"/>
      <c r="J1053" s="3"/>
      <c r="K1053" s="3"/>
      <c r="L1053" s="3"/>
      <c r="M1053" s="3"/>
      <c r="N1053" s="3"/>
      <c r="O1053" s="3"/>
    </row>
    <row r="1054" spans="1:15" x14ac:dyDescent="0.45">
      <c r="A1054" s="3"/>
      <c r="B1054" s="20"/>
      <c r="C1054" s="21"/>
      <c r="D1054" s="21"/>
      <c r="E1054" s="22"/>
      <c r="F1054" s="3"/>
      <c r="G1054" s="3"/>
      <c r="H1054" s="3"/>
      <c r="I1054" s="3"/>
      <c r="J1054" s="3"/>
      <c r="K1054" s="3"/>
      <c r="L1054" s="3"/>
      <c r="M1054" s="3"/>
      <c r="N1054" s="3"/>
      <c r="O1054" s="3"/>
    </row>
    <row r="1055" spans="1:15" x14ac:dyDescent="0.45">
      <c r="A1055" s="3"/>
      <c r="B1055" s="20"/>
      <c r="C1055" s="21"/>
      <c r="D1055" s="21"/>
      <c r="E1055" s="22"/>
      <c r="F1055" s="3"/>
      <c r="G1055" s="3"/>
      <c r="H1055" s="3"/>
      <c r="I1055" s="3"/>
      <c r="J1055" s="3"/>
      <c r="K1055" s="3"/>
      <c r="L1055" s="3"/>
      <c r="M1055" s="3"/>
      <c r="N1055" s="3"/>
      <c r="O1055" s="3"/>
    </row>
    <row r="1056" spans="1:15" x14ac:dyDescent="0.45">
      <c r="A1056" s="3"/>
      <c r="B1056" s="20"/>
      <c r="C1056" s="21"/>
      <c r="D1056" s="21"/>
      <c r="E1056" s="22"/>
      <c r="F1056" s="3"/>
      <c r="G1056" s="3"/>
      <c r="H1056" s="3"/>
      <c r="I1056" s="3"/>
      <c r="J1056" s="3"/>
      <c r="K1056" s="3"/>
      <c r="L1056" s="3"/>
      <c r="M1056" s="3"/>
      <c r="N1056" s="3"/>
      <c r="O1056" s="3"/>
    </row>
    <row r="1057" spans="1:15" x14ac:dyDescent="0.45">
      <c r="A1057" s="3"/>
      <c r="B1057" s="20"/>
      <c r="C1057" s="21"/>
      <c r="D1057" s="21"/>
      <c r="E1057" s="22"/>
      <c r="F1057" s="3"/>
      <c r="G1057" s="3"/>
      <c r="H1057" s="3"/>
      <c r="I1057" s="3"/>
      <c r="J1057" s="3"/>
      <c r="K1057" s="3"/>
      <c r="L1057" s="3"/>
      <c r="M1057" s="3"/>
      <c r="N1057" s="3"/>
      <c r="O1057" s="3"/>
    </row>
    <row r="1058" spans="1:15" x14ac:dyDescent="0.45">
      <c r="A1058" s="3"/>
      <c r="B1058" s="20"/>
      <c r="C1058" s="21"/>
      <c r="D1058" s="21"/>
      <c r="E1058" s="22"/>
      <c r="F1058" s="3"/>
      <c r="G1058" s="3"/>
      <c r="H1058" s="3"/>
      <c r="I1058" s="3"/>
      <c r="J1058" s="3"/>
      <c r="K1058" s="3"/>
      <c r="L1058" s="3"/>
      <c r="M1058" s="3"/>
      <c r="N1058" s="3"/>
      <c r="O1058" s="3"/>
    </row>
    <row r="1059" spans="1:15" x14ac:dyDescent="0.45">
      <c r="A1059" s="3"/>
      <c r="B1059" s="20"/>
      <c r="C1059" s="21"/>
      <c r="D1059" s="21"/>
      <c r="E1059" s="22"/>
      <c r="F1059" s="3"/>
      <c r="G1059" s="3"/>
      <c r="H1059" s="3"/>
      <c r="I1059" s="3"/>
      <c r="J1059" s="3"/>
      <c r="K1059" s="3"/>
      <c r="L1059" s="3"/>
      <c r="M1059" s="3"/>
      <c r="N1059" s="3"/>
      <c r="O1059" s="3"/>
    </row>
    <row r="1060" spans="1:15" x14ac:dyDescent="0.45">
      <c r="A1060" s="3"/>
      <c r="B1060" s="20"/>
      <c r="C1060" s="21"/>
      <c r="D1060" s="21"/>
      <c r="E1060" s="22"/>
      <c r="F1060" s="3"/>
      <c r="G1060" s="3"/>
      <c r="H1060" s="3"/>
      <c r="I1060" s="3"/>
      <c r="J1060" s="3"/>
      <c r="K1060" s="3"/>
      <c r="L1060" s="3"/>
      <c r="M1060" s="3"/>
      <c r="N1060" s="3"/>
      <c r="O1060" s="3"/>
    </row>
    <row r="1061" spans="1:15" x14ac:dyDescent="0.45">
      <c r="A1061" s="3"/>
      <c r="B1061" s="20"/>
      <c r="C1061" s="21"/>
      <c r="D1061" s="21"/>
      <c r="E1061" s="22"/>
      <c r="F1061" s="3"/>
      <c r="G1061" s="3"/>
      <c r="H1061" s="3"/>
      <c r="I1061" s="3"/>
      <c r="J1061" s="3"/>
      <c r="K1061" s="3"/>
      <c r="L1061" s="3"/>
      <c r="M1061" s="3"/>
      <c r="N1061" s="3"/>
      <c r="O1061" s="3"/>
    </row>
    <row r="1062" spans="1:15" x14ac:dyDescent="0.45">
      <c r="A1062" s="3"/>
      <c r="B1062" s="20"/>
      <c r="C1062" s="21"/>
      <c r="D1062" s="21"/>
      <c r="E1062" s="22"/>
      <c r="F1062" s="3"/>
      <c r="G1062" s="3"/>
      <c r="H1062" s="3"/>
      <c r="I1062" s="3"/>
      <c r="J1062" s="3"/>
      <c r="K1062" s="3"/>
      <c r="L1062" s="3"/>
      <c r="M1062" s="3"/>
      <c r="N1062" s="3"/>
      <c r="O1062" s="3"/>
    </row>
    <row r="1063" spans="1:15" x14ac:dyDescent="0.45">
      <c r="A1063" s="3"/>
      <c r="B1063" s="20"/>
      <c r="C1063" s="21"/>
      <c r="D1063" s="21"/>
      <c r="E1063" s="22"/>
      <c r="F1063" s="3"/>
      <c r="G1063" s="3"/>
      <c r="H1063" s="3"/>
      <c r="I1063" s="3"/>
      <c r="J1063" s="3"/>
      <c r="K1063" s="3"/>
      <c r="L1063" s="3"/>
      <c r="M1063" s="3"/>
      <c r="N1063" s="3"/>
      <c r="O1063" s="3"/>
    </row>
    <row r="1064" spans="1:15" x14ac:dyDescent="0.45">
      <c r="A1064" s="3"/>
      <c r="B1064" s="20"/>
      <c r="C1064" s="21"/>
      <c r="D1064" s="21"/>
      <c r="E1064" s="22"/>
      <c r="F1064" s="3"/>
      <c r="G1064" s="3"/>
      <c r="H1064" s="3"/>
      <c r="I1064" s="3"/>
      <c r="J1064" s="3"/>
      <c r="K1064" s="3"/>
      <c r="L1064" s="3"/>
      <c r="M1064" s="3"/>
      <c r="N1064" s="3"/>
      <c r="O1064" s="3"/>
    </row>
    <row r="1065" spans="1:15" x14ac:dyDescent="0.45">
      <c r="A1065" s="3"/>
      <c r="B1065" s="20"/>
      <c r="C1065" s="21"/>
      <c r="D1065" s="21"/>
      <c r="E1065" s="22"/>
      <c r="F1065" s="3"/>
      <c r="G1065" s="3"/>
      <c r="H1065" s="3"/>
      <c r="I1065" s="3"/>
      <c r="J1065" s="3"/>
      <c r="K1065" s="3"/>
      <c r="L1065" s="3"/>
      <c r="M1065" s="3"/>
      <c r="N1065" s="3"/>
      <c r="O1065" s="3"/>
    </row>
    <row r="1066" spans="1:15" x14ac:dyDescent="0.45">
      <c r="A1066" s="3"/>
      <c r="B1066" s="20"/>
      <c r="C1066" s="21"/>
      <c r="D1066" s="21"/>
      <c r="E1066" s="22"/>
      <c r="F1066" s="3"/>
      <c r="G1066" s="3"/>
      <c r="H1066" s="3"/>
      <c r="I1066" s="3"/>
      <c r="J1066" s="3"/>
      <c r="K1066" s="3"/>
      <c r="L1066" s="3"/>
      <c r="M1066" s="3"/>
      <c r="N1066" s="3"/>
      <c r="O1066" s="3"/>
    </row>
    <row r="1067" spans="1:15" x14ac:dyDescent="0.45">
      <c r="A1067" s="3"/>
      <c r="B1067" s="20"/>
      <c r="C1067" s="21"/>
      <c r="D1067" s="21"/>
      <c r="E1067" s="22"/>
      <c r="F1067" s="3"/>
      <c r="G1067" s="3"/>
      <c r="H1067" s="3"/>
      <c r="I1067" s="3"/>
      <c r="J1067" s="3"/>
      <c r="K1067" s="3"/>
      <c r="L1067" s="3"/>
      <c r="M1067" s="3"/>
      <c r="N1067" s="3"/>
      <c r="O1067" s="3"/>
    </row>
    <row r="1068" spans="1:15" x14ac:dyDescent="0.45">
      <c r="A1068" s="3"/>
      <c r="B1068" s="20"/>
      <c r="C1068" s="21"/>
      <c r="D1068" s="21"/>
      <c r="E1068" s="22"/>
      <c r="F1068" s="3"/>
      <c r="G1068" s="3"/>
      <c r="H1068" s="3"/>
      <c r="I1068" s="3"/>
      <c r="J1068" s="3"/>
      <c r="K1068" s="3"/>
      <c r="L1068" s="3"/>
      <c r="M1068" s="3"/>
      <c r="N1068" s="3"/>
      <c r="O1068" s="3"/>
    </row>
    <row r="1069" spans="1:15" x14ac:dyDescent="0.45">
      <c r="A1069" s="3"/>
      <c r="B1069" s="20"/>
      <c r="C1069" s="21"/>
      <c r="D1069" s="21"/>
      <c r="E1069" s="22"/>
      <c r="F1069" s="3"/>
      <c r="G1069" s="3"/>
      <c r="H1069" s="3"/>
      <c r="I1069" s="3"/>
      <c r="J1069" s="3"/>
      <c r="K1069" s="3"/>
      <c r="L1069" s="3"/>
      <c r="M1069" s="3"/>
      <c r="N1069" s="3"/>
      <c r="O1069" s="3"/>
    </row>
    <row r="1070" spans="1:15" x14ac:dyDescent="0.45">
      <c r="A1070" s="3"/>
      <c r="B1070" s="20"/>
      <c r="C1070" s="21"/>
      <c r="D1070" s="21"/>
      <c r="E1070" s="22"/>
      <c r="F1070" s="3"/>
      <c r="G1070" s="3"/>
      <c r="H1070" s="3"/>
      <c r="I1070" s="3"/>
      <c r="J1070" s="3"/>
      <c r="K1070" s="3"/>
      <c r="L1070" s="3"/>
      <c r="M1070" s="3"/>
      <c r="N1070" s="3"/>
      <c r="O1070" s="3"/>
    </row>
    <row r="1071" spans="1:15" x14ac:dyDescent="0.45">
      <c r="A1071" s="3"/>
      <c r="B1071" s="20"/>
      <c r="C1071" s="21"/>
      <c r="D1071" s="21"/>
      <c r="E1071" s="22"/>
      <c r="F1071" s="3"/>
      <c r="G1071" s="3"/>
      <c r="H1071" s="3"/>
      <c r="I1071" s="3"/>
      <c r="J1071" s="3"/>
      <c r="K1071" s="3"/>
      <c r="L1071" s="3"/>
      <c r="M1071" s="3"/>
      <c r="N1071" s="3"/>
      <c r="O1071" s="3"/>
    </row>
    <row r="1072" spans="1:15" x14ac:dyDescent="0.45">
      <c r="A1072" s="3"/>
      <c r="B1072" s="20"/>
      <c r="C1072" s="21"/>
      <c r="D1072" s="21"/>
      <c r="E1072" s="22"/>
      <c r="F1072" s="3"/>
      <c r="G1072" s="3"/>
      <c r="H1072" s="3"/>
      <c r="I1072" s="3"/>
      <c r="J1072" s="3"/>
      <c r="K1072" s="3"/>
      <c r="L1072" s="3"/>
      <c r="M1072" s="3"/>
      <c r="N1072" s="3"/>
      <c r="O1072" s="3"/>
    </row>
    <row r="1073" spans="1:15" x14ac:dyDescent="0.45">
      <c r="A1073" s="3"/>
      <c r="B1073" s="20"/>
      <c r="C1073" s="21"/>
      <c r="D1073" s="21"/>
      <c r="E1073" s="22"/>
      <c r="F1073" s="3"/>
      <c r="G1073" s="3"/>
      <c r="H1073" s="3"/>
      <c r="I1073" s="3"/>
      <c r="J1073" s="3"/>
      <c r="K1073" s="3"/>
      <c r="L1073" s="3"/>
      <c r="M1073" s="3"/>
      <c r="N1073" s="3"/>
      <c r="O1073" s="3"/>
    </row>
    <row r="1074" spans="1:15" x14ac:dyDescent="0.45">
      <c r="A1074" s="3"/>
      <c r="B1074" s="20"/>
      <c r="C1074" s="21"/>
      <c r="D1074" s="21"/>
      <c r="E1074" s="22"/>
      <c r="F1074" s="3"/>
      <c r="G1074" s="3"/>
      <c r="H1074" s="3"/>
      <c r="I1074" s="3"/>
      <c r="J1074" s="3"/>
      <c r="K1074" s="3"/>
      <c r="L1074" s="3"/>
      <c r="M1074" s="3"/>
      <c r="N1074" s="3"/>
      <c r="O1074" s="3"/>
    </row>
    <row r="1075" spans="1:15" x14ac:dyDescent="0.45">
      <c r="A1075" s="3"/>
      <c r="B1075" s="20"/>
      <c r="C1075" s="21"/>
      <c r="D1075" s="21"/>
      <c r="E1075" s="22"/>
      <c r="F1075" s="3"/>
      <c r="G1075" s="3"/>
      <c r="H1075" s="3"/>
      <c r="I1075" s="3"/>
      <c r="J1075" s="3"/>
      <c r="K1075" s="3"/>
      <c r="L1075" s="3"/>
      <c r="M1075" s="3"/>
      <c r="N1075" s="3"/>
      <c r="O1075" s="3"/>
    </row>
    <row r="1076" spans="1:15" x14ac:dyDescent="0.45">
      <c r="A1076" s="3"/>
      <c r="B1076" s="20"/>
      <c r="C1076" s="21"/>
      <c r="D1076" s="21"/>
      <c r="E1076" s="22"/>
      <c r="F1076" s="3"/>
      <c r="G1076" s="3"/>
      <c r="H1076" s="3"/>
      <c r="I1076" s="3"/>
      <c r="J1076" s="3"/>
      <c r="K1076" s="3"/>
      <c r="L1076" s="3"/>
      <c r="M1076" s="3"/>
      <c r="N1076" s="3"/>
      <c r="O1076" s="3"/>
    </row>
    <row r="1077" spans="1:15" x14ac:dyDescent="0.45">
      <c r="A1077" s="3"/>
      <c r="B1077" s="20"/>
      <c r="C1077" s="21"/>
      <c r="D1077" s="21"/>
      <c r="E1077" s="22"/>
      <c r="F1077" s="3"/>
      <c r="G1077" s="3"/>
      <c r="H1077" s="3"/>
      <c r="I1077" s="3"/>
      <c r="J1077" s="3"/>
      <c r="K1077" s="3"/>
      <c r="L1077" s="3"/>
      <c r="M1077" s="3"/>
      <c r="N1077" s="3"/>
      <c r="O1077" s="3"/>
    </row>
    <row r="1078" spans="1:15" x14ac:dyDescent="0.45">
      <c r="A1078" s="3"/>
      <c r="B1078" s="20"/>
      <c r="C1078" s="21"/>
      <c r="D1078" s="21"/>
      <c r="E1078" s="22"/>
      <c r="F1078" s="3"/>
      <c r="G1078" s="3"/>
      <c r="H1078" s="3"/>
      <c r="I1078" s="3"/>
      <c r="J1078" s="3"/>
      <c r="K1078" s="3"/>
      <c r="L1078" s="3"/>
      <c r="M1078" s="3"/>
      <c r="N1078" s="3"/>
      <c r="O1078" s="3"/>
    </row>
    <row r="1079" spans="1:15" x14ac:dyDescent="0.45">
      <c r="A1079" s="3"/>
      <c r="B1079" s="20"/>
      <c r="C1079" s="21"/>
      <c r="D1079" s="21"/>
      <c r="E1079" s="22"/>
      <c r="F1079" s="3"/>
      <c r="G1079" s="3"/>
      <c r="H1079" s="3"/>
      <c r="I1079" s="3"/>
      <c r="J1079" s="3"/>
      <c r="K1079" s="3"/>
      <c r="L1079" s="3"/>
      <c r="M1079" s="3"/>
      <c r="N1079" s="3"/>
      <c r="O1079" s="3"/>
    </row>
    <row r="1080" spans="1:15" x14ac:dyDescent="0.45">
      <c r="A1080" s="3"/>
      <c r="B1080" s="20"/>
      <c r="C1080" s="21"/>
      <c r="D1080" s="21"/>
      <c r="E1080" s="22"/>
      <c r="F1080" s="3"/>
      <c r="G1080" s="3"/>
      <c r="H1080" s="3"/>
      <c r="I1080" s="3"/>
      <c r="J1080" s="3"/>
      <c r="K1080" s="3"/>
      <c r="L1080" s="3"/>
      <c r="M1080" s="3"/>
      <c r="N1080" s="3"/>
      <c r="O1080" s="3"/>
    </row>
    <row r="1081" spans="1:15" x14ac:dyDescent="0.45">
      <c r="A1081" s="3"/>
      <c r="B1081" s="20"/>
      <c r="C1081" s="21"/>
      <c r="D1081" s="21"/>
      <c r="E1081" s="22"/>
      <c r="F1081" s="3"/>
      <c r="G1081" s="3"/>
      <c r="H1081" s="3"/>
      <c r="I1081" s="3"/>
      <c r="J1081" s="3"/>
      <c r="K1081" s="3"/>
      <c r="L1081" s="3"/>
      <c r="M1081" s="3"/>
      <c r="N1081" s="3"/>
      <c r="O1081" s="3"/>
    </row>
    <row r="1082" spans="1:15" x14ac:dyDescent="0.45">
      <c r="A1082" s="3"/>
      <c r="B1082" s="20"/>
      <c r="C1082" s="21"/>
      <c r="D1082" s="21"/>
      <c r="E1082" s="22"/>
      <c r="F1082" s="3"/>
      <c r="G1082" s="3"/>
      <c r="H1082" s="3"/>
      <c r="I1082" s="3"/>
      <c r="J1082" s="3"/>
      <c r="K1082" s="3"/>
      <c r="L1082" s="3"/>
      <c r="M1082" s="3"/>
      <c r="N1082" s="3"/>
      <c r="O1082" s="3"/>
    </row>
    <row r="1083" spans="1:15" x14ac:dyDescent="0.45">
      <c r="A1083" s="3"/>
      <c r="B1083" s="20"/>
      <c r="C1083" s="21"/>
      <c r="D1083" s="21"/>
      <c r="E1083" s="22"/>
      <c r="F1083" s="3"/>
      <c r="G1083" s="3"/>
      <c r="H1083" s="3"/>
      <c r="I1083" s="3"/>
      <c r="J1083" s="3"/>
      <c r="K1083" s="3"/>
      <c r="L1083" s="3"/>
      <c r="M1083" s="3"/>
      <c r="N1083" s="3"/>
      <c r="O1083" s="3"/>
    </row>
    <row r="1084" spans="1:15" x14ac:dyDescent="0.45">
      <c r="A1084" s="3"/>
      <c r="B1084" s="20"/>
      <c r="C1084" s="21"/>
      <c r="D1084" s="21"/>
      <c r="E1084" s="22"/>
      <c r="F1084" s="3"/>
      <c r="G1084" s="3"/>
      <c r="H1084" s="3"/>
      <c r="I1084" s="3"/>
      <c r="J1084" s="3"/>
      <c r="K1084" s="3"/>
      <c r="L1084" s="3"/>
      <c r="M1084" s="3"/>
      <c r="N1084" s="3"/>
      <c r="O1084" s="3"/>
    </row>
    <row r="1085" spans="1:15" x14ac:dyDescent="0.45">
      <c r="A1085" s="3"/>
      <c r="B1085" s="20"/>
      <c r="C1085" s="21"/>
      <c r="D1085" s="21"/>
      <c r="E1085" s="22"/>
      <c r="F1085" s="3"/>
      <c r="G1085" s="3"/>
      <c r="H1085" s="3"/>
      <c r="I1085" s="3"/>
      <c r="J1085" s="3"/>
      <c r="K1085" s="3"/>
      <c r="L1085" s="3"/>
      <c r="M1085" s="3"/>
      <c r="N1085" s="3"/>
      <c r="O1085" s="3"/>
    </row>
    <row r="1086" spans="1:15" x14ac:dyDescent="0.45">
      <c r="A1086" s="3"/>
      <c r="B1086" s="20"/>
      <c r="C1086" s="21"/>
      <c r="D1086" s="21"/>
      <c r="E1086" s="22"/>
      <c r="F1086" s="3"/>
      <c r="G1086" s="3"/>
      <c r="H1086" s="3"/>
      <c r="I1086" s="3"/>
      <c r="J1086" s="3"/>
      <c r="K1086" s="3"/>
      <c r="L1086" s="3"/>
      <c r="M1086" s="3"/>
      <c r="N1086" s="3"/>
      <c r="O1086" s="3"/>
    </row>
    <row r="1087" spans="1:15" x14ac:dyDescent="0.45">
      <c r="A1087" s="3"/>
      <c r="B1087" s="20"/>
      <c r="C1087" s="21"/>
      <c r="D1087" s="21"/>
      <c r="E1087" s="22"/>
      <c r="F1087" s="3"/>
      <c r="G1087" s="3"/>
      <c r="H1087" s="3"/>
      <c r="I1087" s="3"/>
      <c r="J1087" s="3"/>
      <c r="K1087" s="3"/>
      <c r="L1087" s="3"/>
      <c r="M1087" s="3"/>
      <c r="N1087" s="3"/>
      <c r="O1087" s="3"/>
    </row>
    <row r="1088" spans="1:15" x14ac:dyDescent="0.45">
      <c r="A1088" s="3"/>
      <c r="B1088" s="20"/>
      <c r="C1088" s="21"/>
      <c r="D1088" s="21"/>
      <c r="E1088" s="22"/>
      <c r="F1088" s="3"/>
      <c r="G1088" s="3"/>
      <c r="H1088" s="3"/>
      <c r="I1088" s="3"/>
      <c r="J1088" s="3"/>
      <c r="K1088" s="3"/>
      <c r="L1088" s="3"/>
      <c r="M1088" s="3"/>
      <c r="N1088" s="3"/>
      <c r="O1088" s="3"/>
    </row>
    <row r="1089" spans="1:15" x14ac:dyDescent="0.45">
      <c r="A1089" s="3"/>
      <c r="B1089" s="20"/>
      <c r="C1089" s="21"/>
      <c r="D1089" s="21"/>
      <c r="E1089" s="22"/>
      <c r="F1089" s="3"/>
      <c r="G1089" s="3"/>
      <c r="H1089" s="3"/>
      <c r="I1089" s="3"/>
      <c r="J1089" s="3"/>
      <c r="K1089" s="3"/>
      <c r="L1089" s="3"/>
      <c r="M1089" s="3"/>
      <c r="N1089" s="3"/>
      <c r="O1089" s="3"/>
    </row>
    <row r="1090" spans="1:15" x14ac:dyDescent="0.45">
      <c r="A1090" s="3"/>
      <c r="B1090" s="20"/>
      <c r="C1090" s="21"/>
      <c r="D1090" s="21"/>
      <c r="E1090" s="22"/>
      <c r="F1090" s="3"/>
      <c r="G1090" s="3"/>
      <c r="H1090" s="3"/>
      <c r="I1090" s="3"/>
      <c r="J1090" s="3"/>
      <c r="K1090" s="3"/>
      <c r="L1090" s="3"/>
      <c r="M1090" s="3"/>
      <c r="N1090" s="3"/>
      <c r="O1090" s="3"/>
    </row>
    <row r="1091" spans="1:15" x14ac:dyDescent="0.45">
      <c r="A1091" s="3"/>
      <c r="B1091" s="20"/>
      <c r="C1091" s="21"/>
      <c r="D1091" s="21"/>
      <c r="E1091" s="22"/>
      <c r="F1091" s="3"/>
      <c r="G1091" s="3"/>
      <c r="H1091" s="3"/>
      <c r="I1091" s="3"/>
      <c r="J1091" s="3"/>
      <c r="K1091" s="3"/>
      <c r="L1091" s="3"/>
      <c r="M1091" s="3"/>
      <c r="N1091" s="3"/>
      <c r="O1091" s="3"/>
    </row>
    <row r="1092" spans="1:15" x14ac:dyDescent="0.45">
      <c r="A1092" s="3"/>
      <c r="B1092" s="20"/>
      <c r="C1092" s="21"/>
      <c r="D1092" s="21"/>
      <c r="E1092" s="22"/>
      <c r="F1092" s="3"/>
      <c r="G1092" s="3"/>
      <c r="H1092" s="3"/>
      <c r="I1092" s="3"/>
      <c r="J1092" s="3"/>
      <c r="K1092" s="3"/>
      <c r="L1092" s="3"/>
      <c r="M1092" s="3"/>
      <c r="N1092" s="3"/>
      <c r="O1092" s="3"/>
    </row>
    <row r="1093" spans="1:15" x14ac:dyDescent="0.45">
      <c r="A1093" s="3"/>
      <c r="B1093" s="20"/>
      <c r="C1093" s="21"/>
      <c r="D1093" s="21"/>
      <c r="E1093" s="22"/>
      <c r="F1093" s="3"/>
      <c r="G1093" s="3"/>
      <c r="H1093" s="3"/>
      <c r="I1093" s="3"/>
      <c r="J1093" s="3"/>
      <c r="K1093" s="3"/>
      <c r="L1093" s="3"/>
      <c r="M1093" s="3"/>
      <c r="N1093" s="3"/>
      <c r="O1093" s="3"/>
    </row>
    <row r="1094" spans="1:15" x14ac:dyDescent="0.45">
      <c r="A1094" s="3"/>
      <c r="B1094" s="20"/>
      <c r="C1094" s="21"/>
      <c r="D1094" s="21"/>
      <c r="E1094" s="22"/>
      <c r="F1094" s="3"/>
      <c r="G1094" s="3"/>
      <c r="H1094" s="3"/>
      <c r="I1094" s="3"/>
      <c r="J1094" s="3"/>
      <c r="K1094" s="3"/>
      <c r="L1094" s="3"/>
      <c r="M1094" s="3"/>
      <c r="N1094" s="3"/>
      <c r="O1094" s="3"/>
    </row>
    <row r="1095" spans="1:15" x14ac:dyDescent="0.45">
      <c r="A1095" s="3"/>
      <c r="B1095" s="20"/>
      <c r="C1095" s="21"/>
      <c r="D1095" s="21"/>
      <c r="E1095" s="22"/>
      <c r="F1095" s="3"/>
      <c r="G1095" s="3"/>
      <c r="H1095" s="3"/>
      <c r="I1095" s="3"/>
      <c r="J1095" s="3"/>
      <c r="K1095" s="3"/>
      <c r="L1095" s="3"/>
      <c r="M1095" s="3"/>
      <c r="N1095" s="3"/>
      <c r="O1095" s="3"/>
    </row>
    <row r="1096" spans="1:15" x14ac:dyDescent="0.45">
      <c r="A1096" s="3"/>
      <c r="B1096" s="20"/>
      <c r="C1096" s="21"/>
      <c r="D1096" s="21"/>
      <c r="E1096" s="22"/>
      <c r="F1096" s="3"/>
      <c r="G1096" s="3"/>
      <c r="H1096" s="3"/>
      <c r="I1096" s="3"/>
      <c r="J1096" s="3"/>
      <c r="K1096" s="3"/>
      <c r="L1096" s="3"/>
      <c r="M1096" s="3"/>
      <c r="N1096" s="3"/>
      <c r="O1096" s="3"/>
    </row>
    <row r="1097" spans="1:15" x14ac:dyDescent="0.45">
      <c r="A1097" s="3"/>
      <c r="B1097" s="20"/>
      <c r="C1097" s="21"/>
      <c r="D1097" s="21"/>
      <c r="E1097" s="22"/>
      <c r="F1097" s="3"/>
      <c r="G1097" s="3"/>
      <c r="H1097" s="3"/>
      <c r="I1097" s="3"/>
      <c r="J1097" s="3"/>
      <c r="K1097" s="3"/>
      <c r="L1097" s="3"/>
      <c r="M1097" s="3"/>
      <c r="N1097" s="3"/>
      <c r="O1097" s="3"/>
    </row>
    <row r="1098" spans="1:15" x14ac:dyDescent="0.45">
      <c r="A1098" s="3"/>
      <c r="B1098" s="20"/>
      <c r="C1098" s="21"/>
      <c r="D1098" s="21"/>
      <c r="E1098" s="22"/>
      <c r="F1098" s="3"/>
      <c r="G1098" s="3"/>
      <c r="H1098" s="3"/>
      <c r="I1098" s="3"/>
      <c r="J1098" s="3"/>
      <c r="K1098" s="3"/>
      <c r="L1098" s="3"/>
      <c r="M1098" s="3"/>
      <c r="N1098" s="3"/>
      <c r="O1098" s="3"/>
    </row>
    <row r="1099" spans="1:15" x14ac:dyDescent="0.45">
      <c r="A1099" s="3"/>
      <c r="B1099" s="20"/>
      <c r="C1099" s="21"/>
      <c r="D1099" s="21"/>
      <c r="E1099" s="22"/>
      <c r="F1099" s="3"/>
      <c r="G1099" s="3"/>
      <c r="H1099" s="3"/>
      <c r="I1099" s="3"/>
      <c r="J1099" s="3"/>
      <c r="K1099" s="3"/>
      <c r="L1099" s="3"/>
      <c r="M1099" s="3"/>
      <c r="N1099" s="3"/>
      <c r="O1099" s="3"/>
    </row>
    <row r="1100" spans="1:15" x14ac:dyDescent="0.45">
      <c r="A1100" s="3"/>
      <c r="B1100" s="20"/>
      <c r="C1100" s="21"/>
      <c r="D1100" s="21"/>
      <c r="E1100" s="22"/>
      <c r="F1100" s="3"/>
      <c r="G1100" s="3"/>
      <c r="H1100" s="3"/>
      <c r="I1100" s="3"/>
      <c r="J1100" s="3"/>
      <c r="K1100" s="3"/>
      <c r="L1100" s="3"/>
      <c r="M1100" s="3"/>
      <c r="N1100" s="3"/>
      <c r="O1100" s="3"/>
    </row>
    <row r="1101" spans="1:15" x14ac:dyDescent="0.45">
      <c r="A1101" s="3"/>
      <c r="B1101" s="20"/>
      <c r="C1101" s="21"/>
      <c r="D1101" s="21"/>
      <c r="E1101" s="22"/>
      <c r="F1101" s="3"/>
      <c r="G1101" s="3"/>
      <c r="H1101" s="3"/>
      <c r="I1101" s="3"/>
      <c r="J1101" s="3"/>
      <c r="K1101" s="3"/>
      <c r="L1101" s="3"/>
      <c r="M1101" s="3"/>
      <c r="N1101" s="3"/>
      <c r="O1101" s="3"/>
    </row>
    <row r="1102" spans="1:15" x14ac:dyDescent="0.45">
      <c r="A1102" s="3"/>
      <c r="B1102" s="20"/>
      <c r="C1102" s="21"/>
      <c r="D1102" s="21"/>
      <c r="E1102" s="22"/>
      <c r="F1102" s="3"/>
      <c r="G1102" s="3"/>
      <c r="H1102" s="3"/>
      <c r="I1102" s="3"/>
      <c r="J1102" s="3"/>
      <c r="K1102" s="3"/>
      <c r="L1102" s="3"/>
      <c r="M1102" s="3"/>
      <c r="N1102" s="3"/>
      <c r="O1102" s="3"/>
    </row>
    <row r="1103" spans="1:15" x14ac:dyDescent="0.45">
      <c r="A1103" s="3"/>
      <c r="B1103" s="20"/>
      <c r="C1103" s="21"/>
      <c r="D1103" s="21"/>
      <c r="E1103" s="22"/>
      <c r="F1103" s="3"/>
      <c r="G1103" s="3"/>
      <c r="H1103" s="3"/>
      <c r="I1103" s="3"/>
      <c r="J1103" s="3"/>
      <c r="K1103" s="3"/>
      <c r="L1103" s="3"/>
      <c r="M1103" s="3"/>
      <c r="N1103" s="3"/>
      <c r="O1103" s="3"/>
    </row>
    <row r="1104" spans="1:15" x14ac:dyDescent="0.45">
      <c r="A1104" s="3"/>
      <c r="B1104" s="20"/>
      <c r="C1104" s="21"/>
      <c r="D1104" s="21"/>
      <c r="E1104" s="22"/>
      <c r="F1104" s="3"/>
      <c r="G1104" s="3"/>
      <c r="H1104" s="3"/>
      <c r="I1104" s="3"/>
      <c r="J1104" s="3"/>
      <c r="K1104" s="3"/>
      <c r="L1104" s="3"/>
      <c r="M1104" s="3"/>
      <c r="N1104" s="3"/>
      <c r="O1104" s="3"/>
    </row>
    <row r="1105" spans="1:15" x14ac:dyDescent="0.45">
      <c r="A1105" s="3"/>
      <c r="B1105" s="20"/>
      <c r="C1105" s="21"/>
      <c r="D1105" s="21"/>
      <c r="E1105" s="22"/>
      <c r="F1105" s="3"/>
      <c r="G1105" s="3"/>
      <c r="H1105" s="3"/>
      <c r="I1105" s="3"/>
      <c r="J1105" s="3"/>
      <c r="K1105" s="3"/>
      <c r="L1105" s="3"/>
      <c r="M1105" s="3"/>
      <c r="N1105" s="3"/>
      <c r="O1105" s="3"/>
    </row>
    <row r="1106" spans="1:15" x14ac:dyDescent="0.45">
      <c r="A1106" s="3"/>
      <c r="B1106" s="20"/>
      <c r="C1106" s="21"/>
      <c r="D1106" s="21"/>
      <c r="E1106" s="22"/>
      <c r="F1106" s="3"/>
      <c r="G1106" s="3"/>
      <c r="H1106" s="3"/>
      <c r="I1106" s="3"/>
      <c r="J1106" s="3"/>
      <c r="K1106" s="3"/>
      <c r="L1106" s="3"/>
      <c r="M1106" s="3"/>
      <c r="N1106" s="3"/>
      <c r="O1106" s="3"/>
    </row>
    <row r="1107" spans="1:15" x14ac:dyDescent="0.45">
      <c r="A1107" s="3"/>
      <c r="B1107" s="20"/>
      <c r="C1107" s="21"/>
      <c r="D1107" s="21"/>
      <c r="E1107" s="22"/>
      <c r="F1107" s="3"/>
      <c r="G1107" s="3"/>
      <c r="H1107" s="3"/>
      <c r="I1107" s="3"/>
      <c r="J1107" s="3"/>
      <c r="K1107" s="3"/>
      <c r="L1107" s="3"/>
      <c r="M1107" s="3"/>
      <c r="N1107" s="3"/>
      <c r="O1107" s="3"/>
    </row>
    <row r="1108" spans="1:15" x14ac:dyDescent="0.45">
      <c r="A1108" s="3"/>
      <c r="B1108" s="20"/>
      <c r="C1108" s="21"/>
      <c r="D1108" s="21"/>
      <c r="E1108" s="22"/>
      <c r="F1108" s="3"/>
      <c r="G1108" s="3"/>
      <c r="H1108" s="3"/>
      <c r="I1108" s="3"/>
      <c r="J1108" s="3"/>
      <c r="K1108" s="3"/>
      <c r="L1108" s="3"/>
      <c r="M1108" s="3"/>
      <c r="N1108" s="3"/>
      <c r="O1108" s="3"/>
    </row>
    <row r="1109" spans="1:15" x14ac:dyDescent="0.45">
      <c r="A1109" s="3"/>
      <c r="B1109" s="20"/>
      <c r="C1109" s="21"/>
      <c r="D1109" s="21"/>
      <c r="E1109" s="22"/>
      <c r="F1109" s="3"/>
      <c r="G1109" s="3"/>
      <c r="H1109" s="3"/>
      <c r="I1109" s="3"/>
      <c r="J1109" s="3"/>
      <c r="K1109" s="3"/>
      <c r="L1109" s="3"/>
      <c r="M1109" s="3"/>
      <c r="N1109" s="3"/>
      <c r="O1109" s="3"/>
    </row>
    <row r="1110" spans="1:15" x14ac:dyDescent="0.45">
      <c r="A1110" s="3"/>
      <c r="B1110" s="20"/>
      <c r="C1110" s="21"/>
      <c r="D1110" s="21"/>
      <c r="E1110" s="22"/>
      <c r="F1110" s="3"/>
      <c r="G1110" s="3"/>
      <c r="H1110" s="3"/>
      <c r="I1110" s="3"/>
      <c r="J1110" s="3"/>
      <c r="K1110" s="3"/>
      <c r="L1110" s="3"/>
      <c r="M1110" s="3"/>
      <c r="N1110" s="3"/>
      <c r="O1110" s="3"/>
    </row>
    <row r="1111" spans="1:15" x14ac:dyDescent="0.45">
      <c r="A1111" s="3"/>
      <c r="B1111" s="20"/>
      <c r="C1111" s="21"/>
      <c r="D1111" s="21"/>
      <c r="E1111" s="22"/>
      <c r="F1111" s="3"/>
      <c r="G1111" s="3"/>
      <c r="H1111" s="3"/>
      <c r="I1111" s="3"/>
      <c r="J1111" s="3"/>
      <c r="K1111" s="3"/>
      <c r="L1111" s="3"/>
      <c r="M1111" s="3"/>
      <c r="N1111" s="3"/>
      <c r="O1111" s="3"/>
    </row>
    <row r="1112" spans="1:15" x14ac:dyDescent="0.45">
      <c r="A1112" s="3"/>
      <c r="B1112" s="20"/>
      <c r="C1112" s="21"/>
      <c r="D1112" s="21"/>
      <c r="E1112" s="22"/>
      <c r="F1112" s="3"/>
      <c r="G1112" s="3"/>
      <c r="H1112" s="3"/>
      <c r="I1112" s="3"/>
      <c r="J1112" s="3"/>
      <c r="K1112" s="3"/>
      <c r="L1112" s="3"/>
      <c r="M1112" s="3"/>
      <c r="N1112" s="3"/>
      <c r="O1112" s="3"/>
    </row>
    <row r="1113" spans="1:15" x14ac:dyDescent="0.45">
      <c r="A1113" s="3"/>
      <c r="B1113" s="20"/>
      <c r="C1113" s="21"/>
      <c r="D1113" s="21"/>
      <c r="E1113" s="22"/>
      <c r="F1113" s="3"/>
      <c r="G1113" s="3"/>
      <c r="H1113" s="3"/>
      <c r="I1113" s="3"/>
      <c r="J1113" s="3"/>
      <c r="K1113" s="3"/>
      <c r="L1113" s="3"/>
      <c r="M1113" s="3"/>
      <c r="N1113" s="3"/>
      <c r="O1113" s="3"/>
    </row>
    <row r="1114" spans="1:15" x14ac:dyDescent="0.45">
      <c r="A1114" s="3"/>
      <c r="B1114" s="20"/>
      <c r="C1114" s="21"/>
      <c r="D1114" s="21"/>
      <c r="E1114" s="22"/>
      <c r="F1114" s="3"/>
      <c r="G1114" s="3"/>
      <c r="H1114" s="3"/>
      <c r="I1114" s="3"/>
      <c r="J1114" s="3"/>
      <c r="K1114" s="3"/>
      <c r="L1114" s="3"/>
      <c r="M1114" s="3"/>
      <c r="N1114" s="3"/>
      <c r="O1114" s="3"/>
    </row>
    <row r="1115" spans="1:15" x14ac:dyDescent="0.45">
      <c r="A1115" s="3"/>
      <c r="B1115" s="20"/>
      <c r="C1115" s="21"/>
      <c r="D1115" s="21"/>
      <c r="E1115" s="22"/>
      <c r="F1115" s="3"/>
      <c r="G1115" s="3"/>
      <c r="H1115" s="3"/>
      <c r="I1115" s="3"/>
      <c r="J1115" s="3"/>
      <c r="K1115" s="3"/>
      <c r="L1115" s="3"/>
      <c r="M1115" s="3"/>
      <c r="N1115" s="3"/>
      <c r="O1115" s="3"/>
    </row>
    <row r="1116" spans="1:15" x14ac:dyDescent="0.45">
      <c r="A1116" s="3"/>
      <c r="B1116" s="20"/>
      <c r="C1116" s="21"/>
      <c r="D1116" s="21"/>
      <c r="E1116" s="22"/>
      <c r="F1116" s="3"/>
      <c r="G1116" s="3"/>
      <c r="H1116" s="3"/>
      <c r="I1116" s="3"/>
      <c r="J1116" s="3"/>
      <c r="K1116" s="3"/>
      <c r="L1116" s="3"/>
      <c r="M1116" s="3"/>
      <c r="N1116" s="3"/>
      <c r="O1116" s="3"/>
    </row>
    <row r="1117" spans="1:15" x14ac:dyDescent="0.45">
      <c r="A1117" s="3"/>
      <c r="B1117" s="20"/>
      <c r="C1117" s="21"/>
      <c r="D1117" s="21"/>
      <c r="E1117" s="22"/>
      <c r="F1117" s="3"/>
      <c r="G1117" s="3"/>
      <c r="H1117" s="3"/>
      <c r="I1117" s="3"/>
      <c r="J1117" s="3"/>
      <c r="K1117" s="3"/>
      <c r="L1117" s="3"/>
      <c r="M1117" s="3"/>
      <c r="N1117" s="3"/>
      <c r="O1117" s="3"/>
    </row>
    <row r="1118" spans="1:15" x14ac:dyDescent="0.45">
      <c r="A1118" s="3"/>
      <c r="B1118" s="20"/>
      <c r="C1118" s="21"/>
      <c r="D1118" s="21"/>
      <c r="E1118" s="22"/>
      <c r="F1118" s="3"/>
      <c r="G1118" s="3"/>
      <c r="H1118" s="3"/>
      <c r="I1118" s="3"/>
      <c r="J1118" s="3"/>
      <c r="K1118" s="3"/>
      <c r="L1118" s="3"/>
      <c r="M1118" s="3"/>
      <c r="N1118" s="3"/>
      <c r="O1118" s="3"/>
    </row>
    <row r="1119" spans="1:15" x14ac:dyDescent="0.45">
      <c r="A1119" s="3"/>
      <c r="B1119" s="20"/>
      <c r="C1119" s="21"/>
      <c r="D1119" s="21"/>
      <c r="E1119" s="22"/>
      <c r="F1119" s="3"/>
      <c r="G1119" s="3"/>
      <c r="H1119" s="3"/>
      <c r="I1119" s="3"/>
      <c r="J1119" s="3"/>
      <c r="K1119" s="3"/>
      <c r="L1119" s="3"/>
      <c r="M1119" s="3"/>
      <c r="N1119" s="3"/>
      <c r="O1119" s="3"/>
    </row>
    <row r="1120" spans="1:15" x14ac:dyDescent="0.45">
      <c r="A1120" s="3"/>
      <c r="B1120" s="20"/>
      <c r="C1120" s="21"/>
      <c r="D1120" s="21"/>
      <c r="E1120" s="22"/>
      <c r="F1120" s="3"/>
      <c r="G1120" s="3"/>
      <c r="H1120" s="3"/>
      <c r="I1120" s="3"/>
      <c r="J1120" s="3"/>
      <c r="K1120" s="3"/>
      <c r="L1120" s="3"/>
      <c r="M1120" s="3"/>
      <c r="N1120" s="3"/>
      <c r="O1120" s="3"/>
    </row>
    <row r="1121" spans="1:15" x14ac:dyDescent="0.45">
      <c r="A1121" s="3"/>
      <c r="B1121" s="20"/>
      <c r="C1121" s="21"/>
      <c r="D1121" s="21"/>
      <c r="E1121" s="22"/>
      <c r="F1121" s="3"/>
      <c r="G1121" s="3"/>
      <c r="H1121" s="3"/>
      <c r="I1121" s="3"/>
      <c r="J1121" s="3"/>
      <c r="K1121" s="3"/>
      <c r="L1121" s="3"/>
      <c r="M1121" s="3"/>
      <c r="N1121" s="3"/>
      <c r="O1121" s="3"/>
    </row>
    <row r="1122" spans="1:15" x14ac:dyDescent="0.45">
      <c r="A1122" s="3"/>
      <c r="B1122" s="20"/>
      <c r="C1122" s="21"/>
      <c r="D1122" s="21"/>
      <c r="E1122" s="22"/>
      <c r="F1122" s="3"/>
      <c r="G1122" s="3"/>
      <c r="H1122" s="3"/>
      <c r="I1122" s="3"/>
      <c r="J1122" s="3"/>
      <c r="K1122" s="3"/>
      <c r="L1122" s="3"/>
      <c r="M1122" s="3"/>
      <c r="N1122" s="3"/>
      <c r="O1122" s="3"/>
    </row>
    <row r="1123" spans="1:15" x14ac:dyDescent="0.45">
      <c r="A1123" s="3"/>
      <c r="B1123" s="20"/>
      <c r="C1123" s="21"/>
      <c r="D1123" s="21"/>
      <c r="E1123" s="22"/>
      <c r="F1123" s="3"/>
      <c r="G1123" s="3"/>
      <c r="H1123" s="3"/>
      <c r="I1123" s="3"/>
      <c r="J1123" s="3"/>
      <c r="K1123" s="3"/>
      <c r="L1123" s="3"/>
      <c r="M1123" s="3"/>
      <c r="N1123" s="3"/>
      <c r="O1123" s="3"/>
    </row>
    <row r="1124" spans="1:15" x14ac:dyDescent="0.45">
      <c r="A1124" s="3"/>
      <c r="B1124" s="20"/>
      <c r="C1124" s="21"/>
      <c r="D1124" s="21"/>
      <c r="E1124" s="22"/>
      <c r="F1124" s="3"/>
      <c r="G1124" s="3"/>
      <c r="H1124" s="3"/>
      <c r="I1124" s="3"/>
      <c r="J1124" s="3"/>
      <c r="K1124" s="3"/>
      <c r="L1124" s="3"/>
      <c r="M1124" s="3"/>
      <c r="N1124" s="3"/>
      <c r="O1124" s="3"/>
    </row>
    <row r="1125" spans="1:15" x14ac:dyDescent="0.45">
      <c r="A1125" s="3"/>
      <c r="B1125" s="20"/>
      <c r="C1125" s="21"/>
      <c r="D1125" s="21"/>
      <c r="E1125" s="22"/>
      <c r="F1125" s="3"/>
      <c r="G1125" s="3"/>
      <c r="H1125" s="3"/>
      <c r="I1125" s="3"/>
      <c r="J1125" s="3"/>
      <c r="K1125" s="3"/>
      <c r="L1125" s="3"/>
      <c r="M1125" s="3"/>
      <c r="N1125" s="3"/>
      <c r="O1125" s="3"/>
    </row>
    <row r="1126" spans="1:15" x14ac:dyDescent="0.45">
      <c r="A1126" s="3"/>
      <c r="B1126" s="20"/>
      <c r="C1126" s="21"/>
      <c r="D1126" s="21"/>
      <c r="E1126" s="22"/>
      <c r="F1126" s="3"/>
      <c r="G1126" s="3"/>
      <c r="H1126" s="3"/>
      <c r="I1126" s="3"/>
      <c r="J1126" s="3"/>
      <c r="K1126" s="3"/>
      <c r="L1126" s="3"/>
      <c r="M1126" s="3"/>
      <c r="N1126" s="3"/>
      <c r="O1126" s="3"/>
    </row>
    <row r="1127" spans="1:15" x14ac:dyDescent="0.45">
      <c r="A1127" s="3"/>
      <c r="B1127" s="20"/>
      <c r="C1127" s="21"/>
      <c r="D1127" s="21"/>
      <c r="E1127" s="22"/>
      <c r="F1127" s="3"/>
      <c r="G1127" s="3"/>
      <c r="H1127" s="3"/>
      <c r="I1127" s="3"/>
      <c r="J1127" s="3"/>
      <c r="K1127" s="3"/>
      <c r="L1127" s="3"/>
      <c r="M1127" s="3"/>
      <c r="N1127" s="3"/>
      <c r="O1127" s="3"/>
    </row>
    <row r="1128" spans="1:15" x14ac:dyDescent="0.45">
      <c r="A1128" s="3"/>
      <c r="B1128" s="20"/>
      <c r="C1128" s="21"/>
      <c r="D1128" s="21"/>
      <c r="E1128" s="22"/>
      <c r="F1128" s="3"/>
      <c r="G1128" s="3"/>
      <c r="H1128" s="3"/>
      <c r="I1128" s="3"/>
      <c r="J1128" s="3"/>
      <c r="K1128" s="3"/>
      <c r="L1128" s="3"/>
      <c r="M1128" s="3"/>
      <c r="N1128" s="3"/>
      <c r="O1128" s="3"/>
    </row>
    <row r="1129" spans="1:15" x14ac:dyDescent="0.45">
      <c r="A1129" s="3"/>
      <c r="B1129" s="20"/>
      <c r="C1129" s="21"/>
      <c r="D1129" s="21"/>
      <c r="E1129" s="22"/>
      <c r="F1129" s="3"/>
      <c r="G1129" s="3"/>
      <c r="H1129" s="3"/>
      <c r="I1129" s="3"/>
      <c r="J1129" s="3"/>
      <c r="K1129" s="3"/>
      <c r="L1129" s="3"/>
      <c r="M1129" s="3"/>
      <c r="N1129" s="3"/>
      <c r="O1129" s="3"/>
    </row>
    <row r="1130" spans="1:15" x14ac:dyDescent="0.45">
      <c r="A1130" s="3"/>
      <c r="B1130" s="20"/>
      <c r="C1130" s="21"/>
      <c r="D1130" s="21"/>
      <c r="E1130" s="22"/>
      <c r="F1130" s="3"/>
      <c r="G1130" s="3"/>
      <c r="H1130" s="3"/>
      <c r="I1130" s="3"/>
      <c r="J1130" s="3"/>
      <c r="K1130" s="3"/>
      <c r="L1130" s="3"/>
      <c r="M1130" s="3"/>
      <c r="N1130" s="3"/>
      <c r="O1130" s="3"/>
    </row>
    <row r="1131" spans="1:15" x14ac:dyDescent="0.45">
      <c r="A1131" s="3"/>
      <c r="B1131" s="20"/>
      <c r="C1131" s="21"/>
      <c r="D1131" s="21"/>
      <c r="E1131" s="22"/>
      <c r="F1131" s="3"/>
      <c r="G1131" s="3"/>
      <c r="H1131" s="3"/>
      <c r="I1131" s="3"/>
      <c r="J1131" s="3"/>
      <c r="K1131" s="3"/>
      <c r="L1131" s="3"/>
      <c r="M1131" s="3"/>
      <c r="N1131" s="3"/>
      <c r="O1131" s="3"/>
    </row>
    <row r="1132" spans="1:15" x14ac:dyDescent="0.45">
      <c r="A1132" s="3"/>
      <c r="B1132" s="20"/>
      <c r="C1132" s="21"/>
      <c r="D1132" s="21"/>
      <c r="E1132" s="22"/>
      <c r="F1132" s="3"/>
      <c r="G1132" s="3"/>
      <c r="H1132" s="3"/>
      <c r="I1132" s="3"/>
      <c r="J1132" s="3"/>
      <c r="K1132" s="3"/>
      <c r="L1132" s="3"/>
      <c r="M1132" s="3"/>
      <c r="N1132" s="3"/>
      <c r="O1132" s="3"/>
    </row>
    <row r="1133" spans="1:15" x14ac:dyDescent="0.45">
      <c r="A1133" s="3"/>
      <c r="B1133" s="20"/>
      <c r="C1133" s="21"/>
      <c r="D1133" s="21"/>
      <c r="E1133" s="22"/>
      <c r="F1133" s="3"/>
      <c r="G1133" s="3"/>
      <c r="H1133" s="3"/>
      <c r="I1133" s="3"/>
      <c r="J1133" s="3"/>
      <c r="K1133" s="3"/>
      <c r="L1133" s="3"/>
      <c r="M1133" s="3"/>
      <c r="N1133" s="3"/>
      <c r="O1133" s="3"/>
    </row>
    <row r="1134" spans="1:15" x14ac:dyDescent="0.45">
      <c r="A1134" s="3"/>
      <c r="B1134" s="20"/>
      <c r="C1134" s="21"/>
      <c r="D1134" s="21"/>
      <c r="E1134" s="22"/>
      <c r="F1134" s="3"/>
      <c r="G1134" s="3"/>
      <c r="H1134" s="3"/>
      <c r="I1134" s="3"/>
      <c r="J1134" s="3"/>
      <c r="K1134" s="3"/>
      <c r="L1134" s="3"/>
      <c r="M1134" s="3"/>
      <c r="N1134" s="3"/>
      <c r="O1134" s="3"/>
    </row>
    <row r="1135" spans="1:15" x14ac:dyDescent="0.45">
      <c r="A1135" s="3"/>
      <c r="B1135" s="20"/>
      <c r="C1135" s="21"/>
      <c r="D1135" s="21"/>
      <c r="E1135" s="22"/>
      <c r="F1135" s="3"/>
      <c r="G1135" s="3"/>
      <c r="H1135" s="3"/>
      <c r="I1135" s="3"/>
      <c r="J1135" s="3"/>
      <c r="K1135" s="3"/>
      <c r="L1135" s="3"/>
      <c r="M1135" s="3"/>
      <c r="N1135" s="3"/>
      <c r="O1135" s="3"/>
    </row>
    <row r="1136" spans="1:15" x14ac:dyDescent="0.45">
      <c r="A1136" s="3"/>
      <c r="B1136" s="20"/>
      <c r="C1136" s="21"/>
      <c r="D1136" s="21"/>
      <c r="E1136" s="22"/>
      <c r="F1136" s="3"/>
      <c r="G1136" s="3"/>
      <c r="H1136" s="3"/>
      <c r="I1136" s="3"/>
      <c r="J1136" s="3"/>
      <c r="K1136" s="3"/>
      <c r="L1136" s="3"/>
      <c r="M1136" s="3"/>
      <c r="N1136" s="3"/>
      <c r="O1136" s="3"/>
    </row>
    <row r="1137" spans="1:15" x14ac:dyDescent="0.45">
      <c r="A1137" s="3"/>
      <c r="B1137" s="20"/>
      <c r="C1137" s="21"/>
      <c r="D1137" s="21"/>
      <c r="E1137" s="22"/>
      <c r="F1137" s="3"/>
      <c r="G1137" s="3"/>
      <c r="H1137" s="3"/>
      <c r="I1137" s="3"/>
      <c r="J1137" s="3"/>
      <c r="K1137" s="3"/>
      <c r="L1137" s="3"/>
      <c r="M1137" s="3"/>
      <c r="N1137" s="3"/>
      <c r="O1137" s="3"/>
    </row>
    <row r="1138" spans="1:15" x14ac:dyDescent="0.45">
      <c r="A1138" s="3"/>
      <c r="B1138" s="20"/>
      <c r="C1138" s="21"/>
      <c r="D1138" s="21"/>
      <c r="E1138" s="22"/>
      <c r="F1138" s="3"/>
      <c r="G1138" s="3"/>
      <c r="H1138" s="3"/>
      <c r="I1138" s="3"/>
      <c r="J1138" s="3"/>
      <c r="K1138" s="3"/>
      <c r="L1138" s="3"/>
      <c r="M1138" s="3"/>
      <c r="N1138" s="3"/>
      <c r="O1138" s="3"/>
    </row>
    <row r="1139" spans="1:15" x14ac:dyDescent="0.45">
      <c r="A1139" s="3"/>
      <c r="B1139" s="20"/>
      <c r="C1139" s="21"/>
      <c r="D1139" s="21"/>
      <c r="E1139" s="22"/>
      <c r="F1139" s="3"/>
      <c r="G1139" s="3"/>
      <c r="H1139" s="3"/>
      <c r="I1139" s="3"/>
      <c r="J1139" s="3"/>
      <c r="K1139" s="3"/>
      <c r="L1139" s="3"/>
      <c r="M1139" s="3"/>
      <c r="N1139" s="3"/>
      <c r="O1139" s="3"/>
    </row>
    <row r="1140" spans="1:15" x14ac:dyDescent="0.45">
      <c r="A1140" s="3"/>
      <c r="B1140" s="20"/>
      <c r="C1140" s="21"/>
      <c r="D1140" s="21"/>
      <c r="E1140" s="22"/>
      <c r="F1140" s="3"/>
      <c r="G1140" s="3"/>
      <c r="H1140" s="3"/>
      <c r="I1140" s="3"/>
      <c r="J1140" s="3"/>
      <c r="K1140" s="3"/>
      <c r="L1140" s="3"/>
      <c r="M1140" s="3"/>
      <c r="N1140" s="3"/>
      <c r="O1140" s="3"/>
    </row>
    <row r="1141" spans="1:15" x14ac:dyDescent="0.45">
      <c r="A1141" s="3"/>
      <c r="B1141" s="20"/>
      <c r="C1141" s="21"/>
      <c r="D1141" s="21"/>
      <c r="E1141" s="22"/>
      <c r="F1141" s="3"/>
      <c r="G1141" s="3"/>
      <c r="H1141" s="3"/>
      <c r="I1141" s="3"/>
      <c r="J1141" s="3"/>
      <c r="K1141" s="3"/>
      <c r="L1141" s="3"/>
      <c r="M1141" s="3"/>
      <c r="N1141" s="3"/>
      <c r="O1141" s="3"/>
    </row>
    <row r="1142" spans="1:15" x14ac:dyDescent="0.45">
      <c r="A1142" s="3"/>
      <c r="B1142" s="20"/>
      <c r="C1142" s="21"/>
      <c r="D1142" s="21"/>
      <c r="E1142" s="22"/>
      <c r="F1142" s="3"/>
      <c r="G1142" s="3"/>
      <c r="H1142" s="3"/>
      <c r="I1142" s="3"/>
      <c r="J1142" s="3"/>
      <c r="K1142" s="3"/>
      <c r="L1142" s="3"/>
      <c r="M1142" s="3"/>
      <c r="N1142" s="3"/>
      <c r="O1142" s="3"/>
    </row>
    <row r="1143" spans="1:15" x14ac:dyDescent="0.45">
      <c r="A1143" s="3"/>
      <c r="B1143" s="20"/>
      <c r="C1143" s="21"/>
      <c r="D1143" s="21"/>
      <c r="E1143" s="22"/>
      <c r="F1143" s="3"/>
      <c r="G1143" s="3"/>
      <c r="H1143" s="3"/>
      <c r="I1143" s="3"/>
      <c r="J1143" s="3"/>
      <c r="K1143" s="3"/>
      <c r="L1143" s="3"/>
      <c r="M1143" s="3"/>
      <c r="N1143" s="3"/>
      <c r="O1143" s="3"/>
    </row>
    <row r="1144" spans="1:15" x14ac:dyDescent="0.45">
      <c r="A1144" s="3"/>
      <c r="B1144" s="20"/>
      <c r="C1144" s="21"/>
      <c r="D1144" s="21"/>
      <c r="E1144" s="22"/>
      <c r="F1144" s="3"/>
      <c r="G1144" s="3"/>
      <c r="H1144" s="3"/>
      <c r="I1144" s="3"/>
      <c r="J1144" s="3"/>
      <c r="K1144" s="3"/>
      <c r="L1144" s="3"/>
      <c r="M1144" s="3"/>
      <c r="N1144" s="3"/>
      <c r="O1144" s="3"/>
    </row>
    <row r="1145" spans="1:15" x14ac:dyDescent="0.45">
      <c r="A1145" s="3"/>
      <c r="B1145" s="20"/>
      <c r="C1145" s="21"/>
      <c r="D1145" s="21"/>
      <c r="E1145" s="22"/>
      <c r="F1145" s="3"/>
      <c r="G1145" s="3"/>
      <c r="H1145" s="3"/>
      <c r="I1145" s="3"/>
      <c r="J1145" s="3"/>
      <c r="K1145" s="3"/>
      <c r="L1145" s="3"/>
      <c r="M1145" s="3"/>
      <c r="N1145" s="3"/>
      <c r="O1145" s="3"/>
    </row>
    <row r="1146" spans="1:15" x14ac:dyDescent="0.45">
      <c r="A1146" s="3"/>
      <c r="B1146" s="20"/>
      <c r="C1146" s="21"/>
      <c r="D1146" s="21"/>
      <c r="E1146" s="22"/>
      <c r="F1146" s="3"/>
      <c r="G1146" s="3"/>
      <c r="H1146" s="3"/>
      <c r="I1146" s="3"/>
      <c r="J1146" s="3"/>
      <c r="K1146" s="3"/>
      <c r="L1146" s="3"/>
      <c r="M1146" s="3"/>
      <c r="N1146" s="3"/>
      <c r="O1146" s="3"/>
    </row>
    <row r="1147" spans="1:15" x14ac:dyDescent="0.45">
      <c r="A1147" s="3"/>
      <c r="B1147" s="20"/>
      <c r="C1147" s="21"/>
      <c r="D1147" s="21"/>
      <c r="E1147" s="22"/>
      <c r="F1147" s="3"/>
      <c r="G1147" s="3"/>
      <c r="H1147" s="3"/>
      <c r="I1147" s="3"/>
      <c r="J1147" s="3"/>
      <c r="K1147" s="3"/>
      <c r="L1147" s="3"/>
      <c r="M1147" s="3"/>
      <c r="N1147" s="3"/>
      <c r="O1147" s="3"/>
    </row>
    <row r="1148" spans="1:15" x14ac:dyDescent="0.45">
      <c r="A1148" s="3"/>
      <c r="B1148" s="20"/>
      <c r="C1148" s="21"/>
      <c r="D1148" s="21"/>
      <c r="E1148" s="22"/>
      <c r="F1148" s="3"/>
      <c r="G1148" s="3"/>
      <c r="H1148" s="3"/>
      <c r="I1148" s="3"/>
      <c r="J1148" s="3"/>
      <c r="K1148" s="3"/>
      <c r="L1148" s="3"/>
      <c r="M1148" s="3"/>
      <c r="N1148" s="3"/>
      <c r="O1148" s="3"/>
    </row>
    <row r="1149" spans="1:15" x14ac:dyDescent="0.45">
      <c r="A1149" s="3"/>
      <c r="B1149" s="20"/>
      <c r="C1149" s="21"/>
      <c r="D1149" s="21"/>
      <c r="E1149" s="22"/>
      <c r="F1149" s="3"/>
      <c r="G1149" s="3"/>
      <c r="H1149" s="3"/>
      <c r="I1149" s="3"/>
      <c r="J1149" s="3"/>
      <c r="K1149" s="3"/>
      <c r="L1149" s="3"/>
      <c r="M1149" s="3"/>
      <c r="N1149" s="3"/>
      <c r="O1149" s="3"/>
    </row>
    <row r="1150" spans="1:15" x14ac:dyDescent="0.45">
      <c r="A1150" s="3"/>
      <c r="B1150" s="20"/>
      <c r="C1150" s="21"/>
      <c r="D1150" s="21"/>
      <c r="E1150" s="22"/>
      <c r="F1150" s="3"/>
      <c r="G1150" s="3"/>
      <c r="H1150" s="3"/>
      <c r="I1150" s="3"/>
      <c r="J1150" s="3"/>
      <c r="K1150" s="3"/>
      <c r="L1150" s="3"/>
      <c r="M1150" s="3"/>
      <c r="N1150" s="3"/>
      <c r="O1150" s="3"/>
    </row>
    <row r="1151" spans="1:15" x14ac:dyDescent="0.45">
      <c r="A1151" s="3"/>
      <c r="B1151" s="20"/>
      <c r="C1151" s="21"/>
      <c r="D1151" s="21"/>
      <c r="E1151" s="22"/>
      <c r="F1151" s="3"/>
      <c r="G1151" s="3"/>
      <c r="H1151" s="3"/>
      <c r="I1151" s="3"/>
      <c r="J1151" s="3"/>
      <c r="K1151" s="3"/>
      <c r="L1151" s="3"/>
      <c r="M1151" s="3"/>
      <c r="N1151" s="3"/>
      <c r="O1151" s="3"/>
    </row>
    <row r="1152" spans="1:15" x14ac:dyDescent="0.45">
      <c r="A1152" s="3"/>
      <c r="B1152" s="20"/>
      <c r="C1152" s="21"/>
      <c r="D1152" s="21"/>
      <c r="E1152" s="22"/>
      <c r="F1152" s="3"/>
      <c r="G1152" s="3"/>
      <c r="H1152" s="3"/>
      <c r="I1152" s="3"/>
      <c r="J1152" s="3"/>
      <c r="K1152" s="3"/>
      <c r="L1152" s="3"/>
      <c r="M1152" s="3"/>
      <c r="N1152" s="3"/>
      <c r="O1152" s="3"/>
    </row>
    <row r="1153" spans="1:15" x14ac:dyDescent="0.45">
      <c r="A1153" s="3"/>
      <c r="B1153" s="20"/>
      <c r="C1153" s="21"/>
      <c r="D1153" s="21"/>
      <c r="E1153" s="22"/>
      <c r="F1153" s="3"/>
      <c r="G1153" s="3"/>
      <c r="H1153" s="3"/>
      <c r="I1153" s="3"/>
      <c r="J1153" s="3"/>
      <c r="K1153" s="3"/>
      <c r="L1153" s="3"/>
      <c r="M1153" s="3"/>
      <c r="N1153" s="3"/>
      <c r="O1153" s="3"/>
    </row>
    <row r="1154" spans="1:15" x14ac:dyDescent="0.45">
      <c r="A1154" s="3"/>
      <c r="B1154" s="20"/>
      <c r="C1154" s="21"/>
      <c r="D1154" s="21"/>
      <c r="E1154" s="22"/>
      <c r="F1154" s="3"/>
      <c r="G1154" s="3"/>
      <c r="H1154" s="3"/>
      <c r="I1154" s="3"/>
      <c r="J1154" s="3"/>
      <c r="K1154" s="3"/>
      <c r="L1154" s="3"/>
      <c r="M1154" s="3"/>
      <c r="N1154" s="3"/>
      <c r="O1154" s="3"/>
    </row>
    <row r="1155" spans="1:15" x14ac:dyDescent="0.45">
      <c r="A1155" s="3"/>
      <c r="B1155" s="20"/>
      <c r="C1155" s="21"/>
      <c r="D1155" s="21"/>
      <c r="E1155" s="22"/>
      <c r="F1155" s="3"/>
      <c r="G1155" s="3"/>
      <c r="H1155" s="3"/>
      <c r="I1155" s="3"/>
      <c r="J1155" s="3"/>
      <c r="K1155" s="3"/>
      <c r="L1155" s="3"/>
      <c r="M1155" s="3"/>
      <c r="N1155" s="3"/>
      <c r="O1155" s="3"/>
    </row>
    <row r="1156" spans="1:15" x14ac:dyDescent="0.45">
      <c r="A1156" s="3"/>
      <c r="B1156" s="20"/>
      <c r="C1156" s="21"/>
      <c r="D1156" s="21"/>
      <c r="E1156" s="22"/>
      <c r="F1156" s="3"/>
      <c r="G1156" s="3"/>
      <c r="H1156" s="3"/>
      <c r="I1156" s="3"/>
      <c r="J1156" s="3"/>
      <c r="K1156" s="3"/>
      <c r="L1156" s="3"/>
      <c r="M1156" s="3"/>
      <c r="N1156" s="3"/>
      <c r="O1156" s="3"/>
    </row>
    <row r="1157" spans="1:15" x14ac:dyDescent="0.45">
      <c r="A1157" s="3"/>
      <c r="B1157" s="20"/>
      <c r="C1157" s="21"/>
      <c r="D1157" s="21"/>
      <c r="E1157" s="22"/>
      <c r="F1157" s="3"/>
      <c r="G1157" s="3"/>
      <c r="H1157" s="3"/>
      <c r="I1157" s="3"/>
      <c r="J1157" s="3"/>
      <c r="K1157" s="3"/>
      <c r="L1157" s="3"/>
      <c r="M1157" s="3"/>
      <c r="N1157" s="3"/>
      <c r="O1157" s="3"/>
    </row>
    <row r="1158" spans="1:15" x14ac:dyDescent="0.45">
      <c r="A1158" s="3"/>
      <c r="B1158" s="20"/>
      <c r="C1158" s="21"/>
      <c r="D1158" s="21"/>
      <c r="E1158" s="22"/>
      <c r="F1158" s="3"/>
      <c r="G1158" s="3"/>
      <c r="H1158" s="3"/>
      <c r="I1158" s="3"/>
      <c r="J1158" s="3"/>
      <c r="K1158" s="3"/>
      <c r="L1158" s="3"/>
      <c r="M1158" s="3"/>
      <c r="N1158" s="3"/>
      <c r="O1158" s="3"/>
    </row>
    <row r="1159" spans="1:15" x14ac:dyDescent="0.45">
      <c r="A1159" s="3"/>
      <c r="B1159" s="20"/>
      <c r="C1159" s="21"/>
      <c r="D1159" s="21"/>
      <c r="E1159" s="22"/>
      <c r="F1159" s="3"/>
      <c r="G1159" s="3"/>
      <c r="H1159" s="3"/>
      <c r="I1159" s="3"/>
      <c r="J1159" s="3"/>
      <c r="K1159" s="3"/>
      <c r="L1159" s="3"/>
      <c r="M1159" s="3"/>
      <c r="N1159" s="3"/>
      <c r="O1159" s="3"/>
    </row>
    <row r="1160" spans="1:15" x14ac:dyDescent="0.45">
      <c r="A1160" s="3"/>
      <c r="B1160" s="20"/>
      <c r="C1160" s="21"/>
      <c r="D1160" s="21"/>
      <c r="E1160" s="22"/>
      <c r="F1160" s="3"/>
      <c r="G1160" s="3"/>
      <c r="H1160" s="3"/>
      <c r="I1160" s="3"/>
      <c r="J1160" s="3"/>
      <c r="K1160" s="3"/>
      <c r="L1160" s="3"/>
      <c r="M1160" s="3"/>
      <c r="N1160" s="3"/>
      <c r="O1160" s="3"/>
    </row>
    <row r="1161" spans="1:15" x14ac:dyDescent="0.45">
      <c r="A1161" s="3"/>
      <c r="B1161" s="20"/>
      <c r="C1161" s="21"/>
      <c r="D1161" s="21"/>
      <c r="E1161" s="22"/>
      <c r="F1161" s="3"/>
      <c r="G1161" s="3"/>
      <c r="H1161" s="3"/>
      <c r="I1161" s="3"/>
      <c r="J1161" s="3"/>
      <c r="K1161" s="3"/>
      <c r="L1161" s="3"/>
      <c r="M1161" s="3"/>
      <c r="N1161" s="3"/>
      <c r="O1161" s="3"/>
    </row>
    <row r="1162" spans="1:15" x14ac:dyDescent="0.45">
      <c r="A1162" s="3"/>
      <c r="B1162" s="20"/>
      <c r="C1162" s="21"/>
      <c r="D1162" s="21"/>
      <c r="E1162" s="22"/>
      <c r="F1162" s="3"/>
      <c r="G1162" s="3"/>
      <c r="H1162" s="3"/>
      <c r="I1162" s="3"/>
      <c r="J1162" s="3"/>
      <c r="K1162" s="3"/>
      <c r="L1162" s="3"/>
      <c r="M1162" s="3"/>
      <c r="N1162" s="3"/>
      <c r="O1162" s="3"/>
    </row>
    <row r="1163" spans="1:15" x14ac:dyDescent="0.45">
      <c r="A1163" s="3"/>
      <c r="B1163" s="20"/>
      <c r="C1163" s="21"/>
      <c r="D1163" s="21"/>
      <c r="E1163" s="22"/>
      <c r="F1163" s="3"/>
      <c r="G1163" s="3"/>
      <c r="H1163" s="3"/>
      <c r="I1163" s="3"/>
      <c r="J1163" s="3"/>
      <c r="K1163" s="3"/>
      <c r="L1163" s="3"/>
      <c r="M1163" s="3"/>
      <c r="N1163" s="3"/>
      <c r="O1163" s="3"/>
    </row>
    <row r="1164" spans="1:15" x14ac:dyDescent="0.45">
      <c r="A1164" s="3"/>
      <c r="B1164" s="20"/>
      <c r="C1164" s="21"/>
      <c r="D1164" s="21"/>
      <c r="E1164" s="22"/>
      <c r="F1164" s="3"/>
      <c r="G1164" s="3"/>
      <c r="H1164" s="3"/>
      <c r="I1164" s="3"/>
      <c r="J1164" s="3"/>
      <c r="K1164" s="3"/>
      <c r="L1164" s="3"/>
      <c r="M1164" s="3"/>
      <c r="N1164" s="3"/>
      <c r="O1164" s="3"/>
    </row>
    <row r="1165" spans="1:15" x14ac:dyDescent="0.45">
      <c r="A1165" s="3"/>
      <c r="B1165" s="20"/>
      <c r="C1165" s="21"/>
      <c r="D1165" s="21"/>
      <c r="E1165" s="22"/>
      <c r="F1165" s="3"/>
      <c r="G1165" s="3"/>
      <c r="H1165" s="3"/>
      <c r="I1165" s="3"/>
      <c r="J1165" s="3"/>
      <c r="K1165" s="3"/>
      <c r="L1165" s="3"/>
      <c r="M1165" s="3"/>
      <c r="N1165" s="3"/>
      <c r="O1165" s="3"/>
    </row>
    <row r="1166" spans="1:15" x14ac:dyDescent="0.45">
      <c r="A1166" s="3"/>
      <c r="B1166" s="20"/>
      <c r="C1166" s="21"/>
      <c r="D1166" s="21"/>
      <c r="E1166" s="22"/>
      <c r="F1166" s="3"/>
      <c r="G1166" s="3"/>
      <c r="H1166" s="3"/>
      <c r="I1166" s="3"/>
      <c r="J1166" s="3"/>
      <c r="K1166" s="3"/>
      <c r="L1166" s="3"/>
      <c r="M1166" s="3"/>
      <c r="N1166" s="3"/>
      <c r="O1166" s="3"/>
    </row>
    <row r="1167" spans="1:15" x14ac:dyDescent="0.45">
      <c r="A1167" s="3"/>
      <c r="B1167" s="20"/>
      <c r="C1167" s="21"/>
      <c r="D1167" s="21"/>
      <c r="E1167" s="22"/>
      <c r="F1167" s="3"/>
      <c r="G1167" s="3"/>
      <c r="H1167" s="3"/>
      <c r="I1167" s="3"/>
      <c r="J1167" s="3"/>
      <c r="K1167" s="3"/>
      <c r="L1167" s="3"/>
      <c r="M1167" s="3"/>
      <c r="N1167" s="3"/>
      <c r="O1167" s="3"/>
    </row>
    <row r="1168" spans="1:15" x14ac:dyDescent="0.45">
      <c r="A1168" s="3"/>
      <c r="B1168" s="20"/>
      <c r="C1168" s="21"/>
      <c r="D1168" s="21"/>
      <c r="E1168" s="22"/>
      <c r="F1168" s="3"/>
      <c r="G1168" s="3"/>
      <c r="H1168" s="3"/>
      <c r="I1168" s="3"/>
      <c r="J1168" s="3"/>
      <c r="K1168" s="3"/>
      <c r="L1168" s="3"/>
      <c r="M1168" s="3"/>
      <c r="N1168" s="3"/>
      <c r="O1168" s="3"/>
    </row>
    <row r="1169" spans="1:15" x14ac:dyDescent="0.45">
      <c r="A1169" s="3"/>
      <c r="B1169" s="20"/>
      <c r="C1169" s="21"/>
      <c r="D1169" s="21"/>
      <c r="E1169" s="22"/>
      <c r="F1169" s="3"/>
      <c r="G1169" s="3"/>
      <c r="H1169" s="3"/>
      <c r="I1169" s="3"/>
      <c r="J1169" s="3"/>
      <c r="K1169" s="3"/>
      <c r="L1169" s="3"/>
      <c r="M1169" s="3"/>
      <c r="N1169" s="3"/>
      <c r="O1169" s="3"/>
    </row>
    <row r="1170" spans="1:15" x14ac:dyDescent="0.45">
      <c r="A1170" s="3"/>
      <c r="B1170" s="20"/>
      <c r="C1170" s="21"/>
      <c r="D1170" s="21"/>
      <c r="E1170" s="22"/>
      <c r="F1170" s="3"/>
      <c r="G1170" s="3"/>
      <c r="H1170" s="3"/>
      <c r="I1170" s="3"/>
      <c r="J1170" s="3"/>
      <c r="K1170" s="3"/>
      <c r="L1170" s="3"/>
      <c r="M1170" s="3"/>
      <c r="N1170" s="3"/>
      <c r="O1170" s="3"/>
    </row>
    <row r="1171" spans="1:15" x14ac:dyDescent="0.45">
      <c r="A1171" s="3"/>
      <c r="B1171" s="20"/>
      <c r="C1171" s="21"/>
      <c r="D1171" s="21"/>
      <c r="E1171" s="22"/>
      <c r="F1171" s="3"/>
      <c r="G1171" s="3"/>
      <c r="H1171" s="3"/>
      <c r="I1171" s="3"/>
      <c r="J1171" s="3"/>
      <c r="K1171" s="3"/>
      <c r="L1171" s="3"/>
      <c r="M1171" s="3"/>
      <c r="N1171" s="3"/>
      <c r="O1171" s="3"/>
    </row>
    <row r="1172" spans="1:15" x14ac:dyDescent="0.45">
      <c r="A1172" s="3"/>
      <c r="B1172" s="20"/>
      <c r="C1172" s="21"/>
      <c r="D1172" s="21"/>
      <c r="E1172" s="22"/>
      <c r="F1172" s="3"/>
      <c r="G1172" s="3"/>
      <c r="H1172" s="3"/>
      <c r="I1172" s="3"/>
      <c r="J1172" s="3"/>
      <c r="K1172" s="3"/>
      <c r="L1172" s="3"/>
      <c r="M1172" s="3"/>
      <c r="N1172" s="3"/>
      <c r="O1172" s="3"/>
    </row>
    <row r="1173" spans="1:15" x14ac:dyDescent="0.45">
      <c r="A1173" s="3"/>
      <c r="B1173" s="20"/>
      <c r="C1173" s="21"/>
      <c r="D1173" s="21"/>
      <c r="E1173" s="22"/>
      <c r="F1173" s="3"/>
      <c r="G1173" s="3"/>
      <c r="H1173" s="3"/>
      <c r="I1173" s="3"/>
      <c r="J1173" s="3"/>
      <c r="K1173" s="3"/>
      <c r="L1173" s="3"/>
      <c r="M1173" s="3"/>
      <c r="N1173" s="3"/>
      <c r="O1173" s="3"/>
    </row>
    <row r="1174" spans="1:15" x14ac:dyDescent="0.45">
      <c r="A1174" s="3"/>
      <c r="B1174" s="20"/>
      <c r="C1174" s="21"/>
      <c r="D1174" s="21"/>
      <c r="E1174" s="22"/>
      <c r="F1174" s="3"/>
      <c r="G1174" s="3"/>
      <c r="H1174" s="3"/>
      <c r="I1174" s="3"/>
      <c r="J1174" s="3"/>
      <c r="K1174" s="3"/>
      <c r="L1174" s="3"/>
      <c r="M1174" s="3"/>
      <c r="N1174" s="3"/>
      <c r="O1174" s="3"/>
    </row>
    <row r="1175" spans="1:15" x14ac:dyDescent="0.45">
      <c r="A1175" s="3"/>
      <c r="B1175" s="20"/>
      <c r="C1175" s="21"/>
      <c r="D1175" s="21"/>
      <c r="E1175" s="22"/>
      <c r="F1175" s="3"/>
      <c r="G1175" s="3"/>
      <c r="H1175" s="3"/>
      <c r="I1175" s="3"/>
      <c r="J1175" s="3"/>
      <c r="K1175" s="3"/>
      <c r="L1175" s="3"/>
      <c r="M1175" s="3"/>
      <c r="N1175" s="3"/>
      <c r="O1175" s="3"/>
    </row>
    <row r="1176" spans="1:15" x14ac:dyDescent="0.45">
      <c r="A1176" s="3"/>
      <c r="B1176" s="20"/>
      <c r="C1176" s="21"/>
      <c r="D1176" s="21"/>
      <c r="E1176" s="22"/>
      <c r="F1176" s="3"/>
      <c r="G1176" s="3"/>
      <c r="H1176" s="3"/>
      <c r="I1176" s="3"/>
      <c r="J1176" s="3"/>
      <c r="K1176" s="3"/>
      <c r="L1176" s="3"/>
      <c r="M1176" s="3"/>
      <c r="N1176" s="3"/>
      <c r="O1176" s="3"/>
    </row>
    <row r="1177" spans="1:15" x14ac:dyDescent="0.45">
      <c r="A1177" s="3"/>
      <c r="B1177" s="20"/>
      <c r="C1177" s="21"/>
      <c r="D1177" s="21"/>
      <c r="E1177" s="22"/>
      <c r="F1177" s="3"/>
      <c r="G1177" s="3"/>
      <c r="H1177" s="3"/>
      <c r="I1177" s="3"/>
      <c r="J1177" s="3"/>
      <c r="K1177" s="3"/>
      <c r="L1177" s="3"/>
      <c r="M1177" s="3"/>
      <c r="N1177" s="3"/>
      <c r="O1177" s="3"/>
    </row>
    <row r="1178" spans="1:15" x14ac:dyDescent="0.45">
      <c r="A1178" s="3"/>
      <c r="B1178" s="20"/>
      <c r="C1178" s="21"/>
      <c r="D1178" s="21"/>
      <c r="E1178" s="22"/>
      <c r="F1178" s="3"/>
      <c r="G1178" s="3"/>
      <c r="H1178" s="3"/>
      <c r="I1178" s="3"/>
      <c r="J1178" s="3"/>
      <c r="K1178" s="3"/>
      <c r="L1178" s="3"/>
      <c r="M1178" s="3"/>
      <c r="N1178" s="3"/>
      <c r="O1178" s="3"/>
    </row>
    <row r="1179" spans="1:15" x14ac:dyDescent="0.45">
      <c r="A1179" s="3"/>
      <c r="B1179" s="20"/>
      <c r="C1179" s="21"/>
      <c r="D1179" s="21"/>
      <c r="E1179" s="22"/>
      <c r="F1179" s="3"/>
      <c r="G1179" s="3"/>
      <c r="H1179" s="3"/>
      <c r="I1179" s="3"/>
      <c r="J1179" s="3"/>
      <c r="K1179" s="3"/>
      <c r="L1179" s="3"/>
      <c r="M1179" s="3"/>
      <c r="N1179" s="3"/>
      <c r="O1179" s="3"/>
    </row>
    <row r="1180" spans="1:15" x14ac:dyDescent="0.45">
      <c r="A1180" s="3"/>
      <c r="B1180" s="20"/>
      <c r="C1180" s="21"/>
      <c r="D1180" s="21"/>
      <c r="E1180" s="22"/>
      <c r="F1180" s="3"/>
      <c r="G1180" s="3"/>
      <c r="H1180" s="3"/>
      <c r="I1180" s="3"/>
      <c r="J1180" s="3"/>
      <c r="K1180" s="3"/>
      <c r="L1180" s="3"/>
      <c r="M1180" s="3"/>
      <c r="N1180" s="3"/>
      <c r="O1180" s="3"/>
    </row>
    <row r="1181" spans="1:15" x14ac:dyDescent="0.45">
      <c r="A1181" s="3"/>
      <c r="B1181" s="20"/>
      <c r="C1181" s="21"/>
      <c r="D1181" s="21"/>
      <c r="E1181" s="22"/>
      <c r="F1181" s="3"/>
      <c r="G1181" s="3"/>
      <c r="H1181" s="3"/>
      <c r="I1181" s="3"/>
      <c r="J1181" s="3"/>
      <c r="K1181" s="3"/>
      <c r="L1181" s="3"/>
      <c r="M1181" s="3"/>
      <c r="N1181" s="3"/>
      <c r="O1181" s="3"/>
    </row>
    <row r="1182" spans="1:15" x14ac:dyDescent="0.45">
      <c r="A1182" s="3"/>
      <c r="B1182" s="20"/>
      <c r="C1182" s="21"/>
      <c r="D1182" s="21"/>
      <c r="E1182" s="22"/>
      <c r="F1182" s="3"/>
      <c r="G1182" s="3"/>
      <c r="H1182" s="3"/>
      <c r="I1182" s="3"/>
      <c r="J1182" s="3"/>
      <c r="K1182" s="3"/>
      <c r="L1182" s="3"/>
      <c r="M1182" s="3"/>
      <c r="N1182" s="3"/>
      <c r="O1182" s="3"/>
    </row>
    <row r="1183" spans="1:15" x14ac:dyDescent="0.45">
      <c r="A1183" s="3"/>
      <c r="B1183" s="20"/>
      <c r="C1183" s="21"/>
      <c r="D1183" s="21"/>
      <c r="E1183" s="22"/>
      <c r="F1183" s="3"/>
      <c r="G1183" s="3"/>
      <c r="H1183" s="3"/>
      <c r="I1183" s="3"/>
      <c r="J1183" s="3"/>
      <c r="K1183" s="3"/>
      <c r="L1183" s="3"/>
      <c r="M1183" s="3"/>
      <c r="N1183" s="3"/>
      <c r="O1183" s="3"/>
    </row>
    <row r="1184" spans="1:15" x14ac:dyDescent="0.45">
      <c r="A1184" s="3"/>
      <c r="B1184" s="20"/>
      <c r="C1184" s="21"/>
      <c r="D1184" s="21"/>
      <c r="E1184" s="22"/>
      <c r="F1184" s="3"/>
      <c r="G1184" s="3"/>
      <c r="H1184" s="3"/>
      <c r="I1184" s="3"/>
      <c r="J1184" s="3"/>
      <c r="K1184" s="3"/>
      <c r="L1184" s="3"/>
      <c r="M1184" s="3"/>
      <c r="N1184" s="3"/>
      <c r="O1184" s="3"/>
    </row>
    <row r="1185" spans="1:15" x14ac:dyDescent="0.45">
      <c r="A1185" s="3"/>
      <c r="B1185" s="20"/>
      <c r="C1185" s="21"/>
      <c r="D1185" s="21"/>
      <c r="E1185" s="22"/>
      <c r="F1185" s="3"/>
      <c r="G1185" s="3"/>
      <c r="H1185" s="3"/>
      <c r="I1185" s="3"/>
      <c r="J1185" s="3"/>
      <c r="K1185" s="3"/>
      <c r="L1185" s="3"/>
      <c r="M1185" s="3"/>
      <c r="N1185" s="3"/>
      <c r="O1185" s="3"/>
    </row>
    <row r="1186" spans="1:15" x14ac:dyDescent="0.45">
      <c r="A1186" s="3"/>
      <c r="B1186" s="20"/>
      <c r="C1186" s="21"/>
      <c r="D1186" s="21"/>
      <c r="E1186" s="22"/>
      <c r="F1186" s="3"/>
      <c r="G1186" s="3"/>
      <c r="H1186" s="3"/>
      <c r="I1186" s="3"/>
      <c r="J1186" s="3"/>
      <c r="K1186" s="3"/>
      <c r="L1186" s="3"/>
      <c r="M1186" s="3"/>
      <c r="N1186" s="3"/>
      <c r="O1186" s="3"/>
    </row>
    <row r="1187" spans="1:15" x14ac:dyDescent="0.45">
      <c r="A1187" s="3"/>
      <c r="B1187" s="20"/>
      <c r="C1187" s="21"/>
      <c r="D1187" s="21"/>
      <c r="E1187" s="22"/>
      <c r="F1187" s="3"/>
      <c r="G1187" s="3"/>
      <c r="H1187" s="3"/>
      <c r="I1187" s="3"/>
      <c r="J1187" s="3"/>
      <c r="K1187" s="3"/>
      <c r="L1187" s="3"/>
      <c r="M1187" s="3"/>
      <c r="N1187" s="3"/>
      <c r="O1187" s="3"/>
    </row>
    <row r="1188" spans="1:15" x14ac:dyDescent="0.45">
      <c r="A1188" s="3"/>
      <c r="B1188" s="20"/>
      <c r="C1188" s="21"/>
      <c r="D1188" s="21"/>
      <c r="E1188" s="22"/>
      <c r="F1188" s="3"/>
      <c r="G1188" s="3"/>
      <c r="H1188" s="3"/>
      <c r="I1188" s="3"/>
      <c r="J1188" s="3"/>
      <c r="K1188" s="3"/>
      <c r="L1188" s="3"/>
      <c r="M1188" s="3"/>
      <c r="N1188" s="3"/>
      <c r="O1188" s="3"/>
    </row>
    <row r="1189" spans="1:15" x14ac:dyDescent="0.45">
      <c r="A1189" s="3"/>
      <c r="B1189" s="20"/>
      <c r="C1189" s="21"/>
      <c r="D1189" s="21"/>
      <c r="E1189" s="22"/>
      <c r="F1189" s="3"/>
      <c r="G1189" s="3"/>
      <c r="H1189" s="3"/>
      <c r="I1189" s="3"/>
      <c r="J1189" s="3"/>
      <c r="K1189" s="3"/>
      <c r="L1189" s="3"/>
      <c r="M1189" s="3"/>
      <c r="N1189" s="3"/>
      <c r="O1189" s="3"/>
    </row>
    <row r="1190" spans="1:15" x14ac:dyDescent="0.45">
      <c r="A1190" s="3"/>
      <c r="B1190" s="20"/>
      <c r="C1190" s="21"/>
      <c r="D1190" s="21"/>
      <c r="E1190" s="22"/>
      <c r="F1190" s="3"/>
      <c r="G1190" s="3"/>
      <c r="H1190" s="3"/>
      <c r="I1190" s="3"/>
      <c r="J1190" s="3"/>
      <c r="K1190" s="3"/>
      <c r="L1190" s="3"/>
      <c r="M1190" s="3"/>
      <c r="N1190" s="3"/>
      <c r="O1190" s="3"/>
    </row>
    <row r="1191" spans="1:15" x14ac:dyDescent="0.45">
      <c r="A1191" s="3"/>
      <c r="B1191" s="20"/>
      <c r="C1191" s="21"/>
      <c r="D1191" s="21"/>
      <c r="E1191" s="22"/>
      <c r="F1191" s="3"/>
      <c r="G1191" s="3"/>
      <c r="H1191" s="3"/>
      <c r="I1191" s="3"/>
      <c r="J1191" s="3"/>
      <c r="K1191" s="3"/>
      <c r="L1191" s="3"/>
      <c r="M1191" s="3"/>
      <c r="N1191" s="3"/>
      <c r="O1191" s="3"/>
    </row>
    <row r="1192" spans="1:15" x14ac:dyDescent="0.45">
      <c r="A1192" s="3"/>
      <c r="B1192" s="20"/>
      <c r="C1192" s="21"/>
      <c r="D1192" s="21"/>
      <c r="E1192" s="22"/>
      <c r="F1192" s="3"/>
      <c r="G1192" s="3"/>
      <c r="H1192" s="3"/>
      <c r="I1192" s="3"/>
      <c r="J1192" s="3"/>
      <c r="K1192" s="3"/>
      <c r="L1192" s="3"/>
      <c r="M1192" s="3"/>
      <c r="N1192" s="3"/>
      <c r="O1192" s="3"/>
    </row>
    <row r="1193" spans="1:15" x14ac:dyDescent="0.45">
      <c r="A1193" s="3"/>
      <c r="B1193" s="20"/>
      <c r="C1193" s="21"/>
      <c r="D1193" s="21"/>
      <c r="E1193" s="22"/>
      <c r="F1193" s="3"/>
      <c r="G1193" s="3"/>
      <c r="H1193" s="3"/>
      <c r="I1193" s="3"/>
      <c r="J1193" s="3"/>
      <c r="K1193" s="3"/>
      <c r="L1193" s="3"/>
      <c r="M1193" s="3"/>
      <c r="N1193" s="3"/>
      <c r="O1193" s="3"/>
    </row>
    <row r="1194" spans="1:15" x14ac:dyDescent="0.45">
      <c r="A1194" s="3"/>
      <c r="B1194" s="20"/>
      <c r="C1194" s="21"/>
      <c r="D1194" s="21"/>
      <c r="E1194" s="22"/>
      <c r="F1194" s="3"/>
      <c r="G1194" s="3"/>
      <c r="H1194" s="3"/>
      <c r="I1194" s="3"/>
      <c r="J1194" s="3"/>
      <c r="K1194" s="3"/>
      <c r="L1194" s="3"/>
      <c r="M1194" s="3"/>
      <c r="N1194" s="3"/>
      <c r="O1194" s="3"/>
    </row>
    <row r="1195" spans="1:15" x14ac:dyDescent="0.45">
      <c r="A1195" s="3"/>
      <c r="B1195" s="20"/>
      <c r="C1195" s="21"/>
      <c r="D1195" s="21"/>
      <c r="E1195" s="22"/>
      <c r="F1195" s="3"/>
      <c r="G1195" s="3"/>
      <c r="H1195" s="3"/>
      <c r="I1195" s="3"/>
      <c r="J1195" s="3"/>
      <c r="K1195" s="3"/>
      <c r="L1195" s="3"/>
      <c r="M1195" s="3"/>
      <c r="N1195" s="3"/>
      <c r="O1195" s="3"/>
    </row>
    <row r="1196" spans="1:15" x14ac:dyDescent="0.45">
      <c r="A1196" s="3"/>
      <c r="B1196" s="20"/>
      <c r="C1196" s="21"/>
      <c r="D1196" s="21"/>
      <c r="E1196" s="22"/>
      <c r="F1196" s="3"/>
      <c r="G1196" s="3"/>
      <c r="H1196" s="3"/>
      <c r="I1196" s="3"/>
      <c r="J1196" s="3"/>
      <c r="K1196" s="3"/>
      <c r="L1196" s="3"/>
      <c r="M1196" s="3"/>
      <c r="N1196" s="3"/>
      <c r="O1196" s="3"/>
    </row>
    <row r="1197" spans="1:15" x14ac:dyDescent="0.45">
      <c r="A1197" s="3"/>
      <c r="B1197" s="20"/>
      <c r="C1197" s="21"/>
      <c r="D1197" s="21"/>
      <c r="E1197" s="22"/>
      <c r="F1197" s="3"/>
      <c r="G1197" s="3"/>
      <c r="H1197" s="3"/>
      <c r="I1197" s="3"/>
      <c r="J1197" s="3"/>
      <c r="K1197" s="3"/>
      <c r="L1197" s="3"/>
      <c r="M1197" s="3"/>
      <c r="N1197" s="3"/>
      <c r="O1197" s="3"/>
    </row>
    <row r="1198" spans="1:15" x14ac:dyDescent="0.45">
      <c r="A1198" s="3"/>
      <c r="B1198" s="20"/>
      <c r="C1198" s="21"/>
      <c r="D1198" s="21"/>
      <c r="E1198" s="22"/>
      <c r="F1198" s="3"/>
      <c r="G1198" s="3"/>
      <c r="H1198" s="3"/>
      <c r="I1198" s="3"/>
      <c r="J1198" s="3"/>
      <c r="K1198" s="3"/>
      <c r="L1198" s="3"/>
      <c r="M1198" s="3"/>
      <c r="N1198" s="3"/>
      <c r="O1198" s="3"/>
    </row>
    <row r="1199" spans="1:15" x14ac:dyDescent="0.45">
      <c r="A1199" s="3"/>
      <c r="B1199" s="20"/>
      <c r="C1199" s="21"/>
      <c r="D1199" s="21"/>
      <c r="E1199" s="22"/>
      <c r="F1199" s="3"/>
      <c r="G1199" s="3"/>
      <c r="H1199" s="3"/>
      <c r="I1199" s="3"/>
      <c r="J1199" s="3"/>
      <c r="K1199" s="3"/>
      <c r="L1199" s="3"/>
      <c r="M1199" s="3"/>
      <c r="N1199" s="3"/>
      <c r="O1199" s="3"/>
    </row>
    <row r="1200" spans="1:15" x14ac:dyDescent="0.45">
      <c r="A1200" s="3"/>
      <c r="B1200" s="20"/>
      <c r="C1200" s="21"/>
      <c r="D1200" s="21"/>
      <c r="E1200" s="22"/>
      <c r="F1200" s="3"/>
      <c r="G1200" s="3"/>
      <c r="H1200" s="3"/>
      <c r="I1200" s="3"/>
      <c r="J1200" s="3"/>
      <c r="K1200" s="3"/>
      <c r="L1200" s="3"/>
      <c r="M1200" s="3"/>
      <c r="N1200" s="3"/>
      <c r="O1200" s="3"/>
    </row>
    <row r="1201" spans="1:15" x14ac:dyDescent="0.45">
      <c r="A1201" s="3"/>
      <c r="B1201" s="20"/>
      <c r="C1201" s="21"/>
      <c r="D1201" s="21"/>
      <c r="E1201" s="22"/>
      <c r="F1201" s="3"/>
      <c r="G1201" s="3"/>
      <c r="H1201" s="3"/>
      <c r="I1201" s="3"/>
      <c r="J1201" s="3"/>
      <c r="K1201" s="3"/>
      <c r="L1201" s="3"/>
      <c r="M1201" s="3"/>
      <c r="N1201" s="3"/>
      <c r="O1201" s="3"/>
    </row>
    <row r="1202" spans="1:15" x14ac:dyDescent="0.45">
      <c r="A1202" s="3"/>
      <c r="B1202" s="20"/>
      <c r="C1202" s="21"/>
      <c r="D1202" s="21"/>
      <c r="E1202" s="22"/>
      <c r="F1202" s="3"/>
      <c r="G1202" s="3"/>
      <c r="H1202" s="3"/>
      <c r="I1202" s="3"/>
      <c r="J1202" s="3"/>
      <c r="K1202" s="3"/>
      <c r="L1202" s="3"/>
      <c r="M1202" s="3"/>
      <c r="N1202" s="3"/>
      <c r="O1202" s="3"/>
    </row>
    <row r="1203" spans="1:15" x14ac:dyDescent="0.45">
      <c r="A1203" s="3"/>
      <c r="B1203" s="20"/>
      <c r="C1203" s="21"/>
      <c r="D1203" s="21"/>
      <c r="E1203" s="22"/>
      <c r="F1203" s="3"/>
      <c r="G1203" s="3"/>
      <c r="H1203" s="3"/>
      <c r="I1203" s="3"/>
      <c r="J1203" s="3"/>
      <c r="K1203" s="3"/>
      <c r="L1203" s="3"/>
      <c r="M1203" s="3"/>
      <c r="N1203" s="3"/>
      <c r="O1203" s="3"/>
    </row>
    <row r="1204" spans="1:15" x14ac:dyDescent="0.45">
      <c r="A1204" s="3"/>
      <c r="B1204" s="20"/>
      <c r="C1204" s="21"/>
      <c r="D1204" s="21"/>
      <c r="E1204" s="22"/>
      <c r="F1204" s="3"/>
      <c r="G1204" s="3"/>
      <c r="H1204" s="3"/>
      <c r="I1204" s="3"/>
      <c r="J1204" s="3"/>
      <c r="K1204" s="3"/>
      <c r="L1204" s="3"/>
      <c r="M1204" s="3"/>
      <c r="N1204" s="3"/>
      <c r="O1204" s="3"/>
    </row>
    <row r="1205" spans="1:15" x14ac:dyDescent="0.45">
      <c r="A1205" s="3"/>
      <c r="B1205" s="20"/>
      <c r="C1205" s="21"/>
      <c r="D1205" s="21"/>
      <c r="E1205" s="22"/>
      <c r="F1205" s="3"/>
      <c r="G1205" s="3"/>
      <c r="H1205" s="3"/>
      <c r="I1205" s="3"/>
      <c r="J1205" s="3"/>
      <c r="K1205" s="3"/>
      <c r="L1205" s="3"/>
      <c r="M1205" s="3"/>
      <c r="N1205" s="3"/>
      <c r="O1205" s="3"/>
    </row>
    <row r="1206" spans="1:15" x14ac:dyDescent="0.45">
      <c r="A1206" s="3"/>
      <c r="B1206" s="20"/>
      <c r="C1206" s="21"/>
      <c r="D1206" s="21"/>
      <c r="E1206" s="22"/>
      <c r="F1206" s="3"/>
      <c r="G1206" s="3"/>
      <c r="H1206" s="3"/>
      <c r="I1206" s="3"/>
      <c r="J1206" s="3"/>
      <c r="K1206" s="3"/>
      <c r="L1206" s="3"/>
      <c r="M1206" s="3"/>
      <c r="N1206" s="3"/>
      <c r="O1206" s="3"/>
    </row>
    <row r="1207" spans="1:15" x14ac:dyDescent="0.45">
      <c r="A1207" s="3"/>
      <c r="B1207" s="20"/>
      <c r="C1207" s="21"/>
      <c r="D1207" s="21"/>
      <c r="E1207" s="22"/>
      <c r="F1207" s="3"/>
      <c r="G1207" s="3"/>
      <c r="H1207" s="3"/>
      <c r="I1207" s="3"/>
      <c r="J1207" s="3"/>
      <c r="K1207" s="3"/>
      <c r="L1207" s="3"/>
      <c r="M1207" s="3"/>
      <c r="N1207" s="3"/>
      <c r="O1207" s="3"/>
    </row>
    <row r="1208" spans="1:15" x14ac:dyDescent="0.45">
      <c r="A1208" s="3"/>
      <c r="B1208" s="20"/>
      <c r="C1208" s="21"/>
      <c r="D1208" s="21"/>
      <c r="E1208" s="22"/>
      <c r="F1208" s="3"/>
      <c r="G1208" s="3"/>
      <c r="H1208" s="3"/>
      <c r="I1208" s="3"/>
      <c r="J1208" s="3"/>
      <c r="K1208" s="3"/>
      <c r="L1208" s="3"/>
      <c r="M1208" s="3"/>
      <c r="N1208" s="3"/>
      <c r="O1208" s="3"/>
    </row>
    <row r="1209" spans="1:15" x14ac:dyDescent="0.45">
      <c r="A1209" s="3"/>
      <c r="B1209" s="20"/>
      <c r="C1209" s="21"/>
      <c r="D1209" s="21"/>
      <c r="E1209" s="22"/>
      <c r="F1209" s="3"/>
      <c r="G1209" s="3"/>
      <c r="H1209" s="3"/>
      <c r="I1209" s="3"/>
      <c r="J1209" s="3"/>
      <c r="K1209" s="3"/>
      <c r="L1209" s="3"/>
      <c r="M1209" s="3"/>
      <c r="N1209" s="3"/>
      <c r="O1209" s="3"/>
    </row>
    <row r="1210" spans="1:15" x14ac:dyDescent="0.45">
      <c r="A1210" s="3"/>
      <c r="B1210" s="20"/>
      <c r="C1210" s="21"/>
      <c r="D1210" s="21"/>
      <c r="E1210" s="22"/>
      <c r="F1210" s="3"/>
      <c r="G1210" s="3"/>
      <c r="H1210" s="3"/>
      <c r="I1210" s="3"/>
      <c r="J1210" s="3"/>
      <c r="K1210" s="3"/>
      <c r="L1210" s="3"/>
      <c r="M1210" s="3"/>
      <c r="N1210" s="3"/>
      <c r="O1210" s="3"/>
    </row>
    <row r="1211" spans="1:15" x14ac:dyDescent="0.45">
      <c r="A1211" s="3"/>
      <c r="B1211" s="20"/>
      <c r="C1211" s="21"/>
      <c r="D1211" s="21"/>
      <c r="E1211" s="22"/>
      <c r="F1211" s="3"/>
      <c r="G1211" s="3"/>
      <c r="H1211" s="3"/>
      <c r="I1211" s="3"/>
      <c r="J1211" s="3"/>
      <c r="K1211" s="3"/>
      <c r="L1211" s="3"/>
      <c r="M1211" s="3"/>
      <c r="N1211" s="3"/>
      <c r="O1211" s="3"/>
    </row>
    <row r="1212" spans="1:15" x14ac:dyDescent="0.45">
      <c r="A1212" s="3"/>
      <c r="B1212" s="20"/>
      <c r="C1212" s="21"/>
      <c r="D1212" s="21"/>
      <c r="E1212" s="22"/>
      <c r="F1212" s="3"/>
      <c r="G1212" s="3"/>
      <c r="H1212" s="3"/>
      <c r="I1212" s="3"/>
      <c r="J1212" s="3"/>
      <c r="K1212" s="3"/>
      <c r="L1212" s="3"/>
      <c r="M1212" s="3"/>
      <c r="N1212" s="3"/>
      <c r="O1212" s="3"/>
    </row>
    <row r="1213" spans="1:15" x14ac:dyDescent="0.45">
      <c r="A1213" s="3"/>
      <c r="B1213" s="20"/>
      <c r="C1213" s="21"/>
      <c r="D1213" s="21"/>
      <c r="E1213" s="22"/>
      <c r="F1213" s="3"/>
      <c r="G1213" s="3"/>
      <c r="H1213" s="3"/>
      <c r="I1213" s="3"/>
      <c r="J1213" s="3"/>
      <c r="K1213" s="3"/>
      <c r="L1213" s="3"/>
      <c r="M1213" s="3"/>
      <c r="N1213" s="3"/>
      <c r="O1213" s="3"/>
    </row>
    <row r="1214" spans="1:15" x14ac:dyDescent="0.45">
      <c r="A1214" s="3"/>
      <c r="B1214" s="20"/>
      <c r="C1214" s="21"/>
      <c r="D1214" s="21"/>
      <c r="E1214" s="22"/>
      <c r="F1214" s="3"/>
      <c r="G1214" s="3"/>
      <c r="H1214" s="3"/>
      <c r="I1214" s="3"/>
      <c r="J1214" s="3"/>
      <c r="K1214" s="3"/>
      <c r="L1214" s="3"/>
      <c r="M1214" s="3"/>
      <c r="N1214" s="3"/>
      <c r="O1214" s="3"/>
    </row>
    <row r="1215" spans="1:15" x14ac:dyDescent="0.45">
      <c r="A1215" s="3"/>
      <c r="B1215" s="20"/>
      <c r="C1215" s="21"/>
      <c r="D1215" s="21"/>
      <c r="E1215" s="22"/>
      <c r="F1215" s="3"/>
      <c r="G1215" s="3"/>
      <c r="H1215" s="3"/>
      <c r="I1215" s="3"/>
      <c r="J1215" s="3"/>
      <c r="K1215" s="3"/>
      <c r="L1215" s="3"/>
      <c r="M1215" s="3"/>
      <c r="N1215" s="3"/>
      <c r="O1215" s="3"/>
    </row>
    <row r="1216" spans="1:15" x14ac:dyDescent="0.45">
      <c r="A1216" s="3"/>
      <c r="B1216" s="20"/>
      <c r="C1216" s="21"/>
      <c r="D1216" s="21"/>
      <c r="E1216" s="22"/>
      <c r="F1216" s="3"/>
      <c r="G1216" s="3"/>
      <c r="H1216" s="3"/>
      <c r="I1216" s="3"/>
      <c r="J1216" s="3"/>
      <c r="K1216" s="3"/>
      <c r="L1216" s="3"/>
      <c r="M1216" s="3"/>
      <c r="N1216" s="3"/>
      <c r="O1216" s="3"/>
    </row>
    <row r="1217" spans="1:15" x14ac:dyDescent="0.45">
      <c r="A1217" s="3"/>
      <c r="B1217" s="20"/>
      <c r="C1217" s="21"/>
      <c r="D1217" s="21"/>
      <c r="E1217" s="22"/>
      <c r="F1217" s="3"/>
      <c r="G1217" s="3"/>
      <c r="H1217" s="3"/>
      <c r="I1217" s="3"/>
      <c r="J1217" s="3"/>
      <c r="K1217" s="3"/>
      <c r="L1217" s="3"/>
      <c r="M1217" s="3"/>
      <c r="N1217" s="3"/>
      <c r="O1217" s="3"/>
    </row>
    <row r="1218" spans="1:15" x14ac:dyDescent="0.45">
      <c r="A1218" s="3"/>
      <c r="B1218" s="20"/>
      <c r="C1218" s="21"/>
      <c r="D1218" s="21"/>
      <c r="E1218" s="22"/>
      <c r="F1218" s="3"/>
      <c r="G1218" s="3"/>
      <c r="H1218" s="3"/>
      <c r="I1218" s="3"/>
      <c r="J1218" s="3"/>
      <c r="K1218" s="3"/>
      <c r="L1218" s="3"/>
      <c r="M1218" s="3"/>
      <c r="N1218" s="3"/>
      <c r="O1218" s="3"/>
    </row>
    <row r="1219" spans="1:15" x14ac:dyDescent="0.45">
      <c r="A1219" s="3"/>
      <c r="B1219" s="20"/>
      <c r="C1219" s="21"/>
      <c r="D1219" s="21"/>
      <c r="E1219" s="22"/>
      <c r="F1219" s="3"/>
      <c r="G1219" s="3"/>
      <c r="H1219" s="3"/>
      <c r="I1219" s="3"/>
      <c r="J1219" s="3"/>
      <c r="K1219" s="3"/>
      <c r="L1219" s="3"/>
      <c r="M1219" s="3"/>
      <c r="N1219" s="3"/>
      <c r="O1219" s="3"/>
    </row>
    <row r="1220" spans="1:15" x14ac:dyDescent="0.45">
      <c r="A1220" s="3"/>
      <c r="B1220" s="20"/>
      <c r="C1220" s="21"/>
      <c r="D1220" s="21"/>
      <c r="E1220" s="22"/>
      <c r="F1220" s="3"/>
      <c r="G1220" s="3"/>
      <c r="H1220" s="3"/>
      <c r="I1220" s="3"/>
      <c r="J1220" s="3"/>
      <c r="K1220" s="3"/>
      <c r="L1220" s="3"/>
      <c r="M1220" s="3"/>
      <c r="N1220" s="3"/>
      <c r="O1220" s="3"/>
    </row>
    <row r="1221" spans="1:15" x14ac:dyDescent="0.45">
      <c r="A1221" s="3"/>
      <c r="B1221" s="20"/>
      <c r="C1221" s="21"/>
      <c r="D1221" s="21"/>
      <c r="E1221" s="22"/>
      <c r="F1221" s="3"/>
      <c r="G1221" s="3"/>
      <c r="H1221" s="3"/>
      <c r="I1221" s="3"/>
      <c r="J1221" s="3"/>
      <c r="K1221" s="3"/>
      <c r="L1221" s="3"/>
      <c r="M1221" s="3"/>
      <c r="N1221" s="3"/>
      <c r="O1221" s="3"/>
    </row>
    <row r="1222" spans="1:15" x14ac:dyDescent="0.45">
      <c r="A1222" s="3"/>
      <c r="B1222" s="20"/>
      <c r="C1222" s="21"/>
      <c r="D1222" s="21"/>
      <c r="E1222" s="22"/>
      <c r="F1222" s="3"/>
      <c r="G1222" s="3"/>
      <c r="H1222" s="3"/>
      <c r="I1222" s="3"/>
      <c r="J1222" s="3"/>
      <c r="K1222" s="3"/>
      <c r="L1222" s="3"/>
      <c r="M1222" s="3"/>
      <c r="N1222" s="3"/>
      <c r="O1222" s="3"/>
    </row>
    <row r="1223" spans="1:15" x14ac:dyDescent="0.45">
      <c r="A1223" s="3"/>
      <c r="B1223" s="20"/>
      <c r="C1223" s="21"/>
      <c r="D1223" s="21"/>
      <c r="E1223" s="22"/>
      <c r="F1223" s="3"/>
      <c r="G1223" s="3"/>
      <c r="H1223" s="3"/>
      <c r="I1223" s="3"/>
      <c r="J1223" s="3"/>
      <c r="K1223" s="3"/>
      <c r="L1223" s="3"/>
      <c r="M1223" s="3"/>
      <c r="N1223" s="3"/>
      <c r="O1223" s="3"/>
    </row>
    <row r="1224" spans="1:15" x14ac:dyDescent="0.45">
      <c r="A1224" s="3"/>
      <c r="B1224" s="20"/>
      <c r="C1224" s="21"/>
      <c r="D1224" s="21"/>
      <c r="E1224" s="22"/>
      <c r="F1224" s="3"/>
      <c r="G1224" s="3"/>
      <c r="H1224" s="3"/>
      <c r="I1224" s="3"/>
      <c r="J1224" s="3"/>
      <c r="K1224" s="3"/>
      <c r="L1224" s="3"/>
      <c r="M1224" s="3"/>
      <c r="N1224" s="3"/>
      <c r="O1224" s="3"/>
    </row>
    <row r="1225" spans="1:15" x14ac:dyDescent="0.45">
      <c r="A1225" s="3"/>
      <c r="B1225" s="20"/>
      <c r="C1225" s="21"/>
      <c r="D1225" s="21"/>
      <c r="E1225" s="22"/>
      <c r="F1225" s="3"/>
      <c r="G1225" s="3"/>
      <c r="H1225" s="3"/>
      <c r="I1225" s="3"/>
      <c r="J1225" s="3"/>
      <c r="K1225" s="3"/>
      <c r="L1225" s="3"/>
      <c r="M1225" s="3"/>
      <c r="N1225" s="3"/>
      <c r="O1225" s="3"/>
    </row>
    <row r="1226" spans="1:15" x14ac:dyDescent="0.45">
      <c r="A1226" s="3"/>
      <c r="B1226" s="20"/>
      <c r="C1226" s="21"/>
      <c r="D1226" s="21"/>
      <c r="E1226" s="22"/>
      <c r="F1226" s="3"/>
      <c r="G1226" s="3"/>
      <c r="H1226" s="3"/>
      <c r="I1226" s="3"/>
      <c r="J1226" s="3"/>
      <c r="K1226" s="3"/>
      <c r="L1226" s="3"/>
      <c r="M1226" s="3"/>
      <c r="N1226" s="3"/>
      <c r="O1226" s="3"/>
    </row>
    <row r="1227" spans="1:15" x14ac:dyDescent="0.45">
      <c r="A1227" s="3"/>
      <c r="B1227" s="20"/>
      <c r="C1227" s="21"/>
      <c r="D1227" s="21"/>
      <c r="E1227" s="22"/>
      <c r="F1227" s="3"/>
      <c r="G1227" s="3"/>
      <c r="H1227" s="3"/>
      <c r="I1227" s="3"/>
      <c r="J1227" s="3"/>
      <c r="K1227" s="3"/>
      <c r="L1227" s="3"/>
      <c r="M1227" s="3"/>
      <c r="N1227" s="3"/>
      <c r="O1227" s="3"/>
    </row>
    <row r="1228" spans="1:15" x14ac:dyDescent="0.45">
      <c r="A1228" s="3"/>
      <c r="B1228" s="20"/>
      <c r="C1228" s="21"/>
      <c r="D1228" s="21"/>
      <c r="E1228" s="22"/>
      <c r="F1228" s="3"/>
      <c r="G1228" s="3"/>
      <c r="H1228" s="3"/>
      <c r="I1228" s="3"/>
      <c r="J1228" s="3"/>
      <c r="K1228" s="3"/>
      <c r="L1228" s="3"/>
      <c r="M1228" s="3"/>
      <c r="N1228" s="3"/>
      <c r="O1228" s="3"/>
    </row>
    <row r="1229" spans="1:15" x14ac:dyDescent="0.45">
      <c r="A1229" s="3"/>
      <c r="B1229" s="20"/>
      <c r="C1229" s="21"/>
      <c r="D1229" s="21"/>
      <c r="E1229" s="22"/>
      <c r="F1229" s="3"/>
      <c r="G1229" s="3"/>
      <c r="H1229" s="3"/>
      <c r="I1229" s="3"/>
      <c r="J1229" s="3"/>
      <c r="K1229" s="3"/>
      <c r="L1229" s="3"/>
      <c r="M1229" s="3"/>
      <c r="N1229" s="3"/>
      <c r="O1229" s="3"/>
    </row>
    <row r="1230" spans="1:15" x14ac:dyDescent="0.45">
      <c r="A1230" s="3"/>
      <c r="B1230" s="20"/>
      <c r="C1230" s="21"/>
      <c r="D1230" s="21"/>
      <c r="E1230" s="22"/>
      <c r="F1230" s="3"/>
      <c r="G1230" s="3"/>
      <c r="H1230" s="3"/>
      <c r="I1230" s="3"/>
      <c r="J1230" s="3"/>
      <c r="K1230" s="3"/>
      <c r="L1230" s="3"/>
      <c r="M1230" s="3"/>
      <c r="N1230" s="3"/>
      <c r="O1230" s="3"/>
    </row>
    <row r="1231" spans="1:15" x14ac:dyDescent="0.45">
      <c r="A1231" s="3"/>
      <c r="B1231" s="20"/>
      <c r="C1231" s="21"/>
      <c r="D1231" s="21"/>
      <c r="E1231" s="22"/>
      <c r="F1231" s="3"/>
      <c r="G1231" s="3"/>
      <c r="H1231" s="3"/>
      <c r="I1231" s="3"/>
      <c r="J1231" s="3"/>
      <c r="K1231" s="3"/>
      <c r="L1231" s="3"/>
      <c r="M1231" s="3"/>
      <c r="N1231" s="3"/>
      <c r="O1231" s="3"/>
    </row>
    <row r="1232" spans="1:15" x14ac:dyDescent="0.45">
      <c r="A1232" s="3"/>
      <c r="B1232" s="20"/>
      <c r="C1232" s="21"/>
      <c r="D1232" s="21"/>
      <c r="E1232" s="22"/>
      <c r="F1232" s="3"/>
      <c r="G1232" s="3"/>
      <c r="H1232" s="3"/>
      <c r="I1232" s="3"/>
      <c r="J1232" s="3"/>
      <c r="K1232" s="3"/>
      <c r="L1232" s="3"/>
      <c r="M1232" s="3"/>
      <c r="N1232" s="3"/>
      <c r="O1232" s="3"/>
    </row>
    <row r="1233" spans="1:15" x14ac:dyDescent="0.45">
      <c r="A1233" s="3"/>
      <c r="B1233" s="20"/>
      <c r="C1233" s="21"/>
      <c r="D1233" s="21"/>
      <c r="E1233" s="22"/>
      <c r="F1233" s="3"/>
      <c r="G1233" s="3"/>
      <c r="H1233" s="3"/>
      <c r="I1233" s="3"/>
      <c r="J1233" s="3"/>
      <c r="K1233" s="3"/>
      <c r="L1233" s="3"/>
      <c r="M1233" s="3"/>
      <c r="N1233" s="3"/>
      <c r="O1233" s="3"/>
    </row>
    <row r="1234" spans="1:15" x14ac:dyDescent="0.45">
      <c r="A1234" s="3"/>
      <c r="B1234" s="20"/>
      <c r="C1234" s="21"/>
      <c r="D1234" s="21"/>
      <c r="E1234" s="22"/>
      <c r="F1234" s="3"/>
      <c r="G1234" s="3"/>
      <c r="H1234" s="3"/>
      <c r="I1234" s="3"/>
      <c r="J1234" s="3"/>
      <c r="K1234" s="3"/>
      <c r="L1234" s="3"/>
      <c r="M1234" s="3"/>
      <c r="N1234" s="3"/>
      <c r="O1234" s="3"/>
    </row>
    <row r="1235" spans="1:15" x14ac:dyDescent="0.45">
      <c r="A1235" s="3"/>
      <c r="B1235" s="20"/>
      <c r="C1235" s="21"/>
      <c r="D1235" s="21"/>
      <c r="E1235" s="22"/>
      <c r="F1235" s="3"/>
      <c r="G1235" s="3"/>
      <c r="H1235" s="3"/>
      <c r="I1235" s="3"/>
      <c r="J1235" s="3"/>
      <c r="K1235" s="3"/>
      <c r="L1235" s="3"/>
      <c r="M1235" s="3"/>
      <c r="N1235" s="3"/>
      <c r="O1235" s="3"/>
    </row>
    <row r="1236" spans="1:15" x14ac:dyDescent="0.45">
      <c r="A1236" s="3"/>
      <c r="B1236" s="20"/>
      <c r="C1236" s="21"/>
      <c r="D1236" s="21"/>
      <c r="E1236" s="22"/>
      <c r="F1236" s="3"/>
      <c r="G1236" s="3"/>
      <c r="H1236" s="3"/>
      <c r="I1236" s="3"/>
      <c r="J1236" s="3"/>
      <c r="K1236" s="3"/>
      <c r="L1236" s="3"/>
      <c r="M1236" s="3"/>
      <c r="N1236" s="3"/>
      <c r="O1236" s="3"/>
    </row>
    <row r="1237" spans="1:15" x14ac:dyDescent="0.45">
      <c r="A1237" s="3"/>
      <c r="B1237" s="20"/>
      <c r="C1237" s="21"/>
      <c r="D1237" s="21"/>
      <c r="E1237" s="22"/>
      <c r="F1237" s="3"/>
      <c r="G1237" s="3"/>
      <c r="H1237" s="3"/>
      <c r="I1237" s="3"/>
      <c r="J1237" s="3"/>
      <c r="K1237" s="3"/>
      <c r="L1237" s="3"/>
      <c r="M1237" s="3"/>
      <c r="N1237" s="3"/>
      <c r="O1237" s="3"/>
    </row>
    <row r="1238" spans="1:15" x14ac:dyDescent="0.45">
      <c r="A1238" s="3"/>
      <c r="B1238" s="20"/>
      <c r="C1238" s="21"/>
      <c r="D1238" s="21"/>
      <c r="E1238" s="22"/>
      <c r="F1238" s="3"/>
      <c r="G1238" s="3"/>
      <c r="H1238" s="3"/>
      <c r="I1238" s="3"/>
      <c r="J1238" s="3"/>
      <c r="K1238" s="3"/>
      <c r="L1238" s="3"/>
      <c r="M1238" s="3"/>
      <c r="N1238" s="3"/>
      <c r="O1238" s="3"/>
    </row>
    <row r="1239" spans="1:15" x14ac:dyDescent="0.45">
      <c r="A1239" s="3"/>
      <c r="B1239" s="20"/>
      <c r="C1239" s="21"/>
      <c r="D1239" s="21"/>
      <c r="E1239" s="22"/>
      <c r="F1239" s="3"/>
      <c r="G1239" s="3"/>
      <c r="H1239" s="3"/>
      <c r="I1239" s="3"/>
      <c r="J1239" s="3"/>
      <c r="K1239" s="3"/>
      <c r="L1239" s="3"/>
      <c r="M1239" s="3"/>
      <c r="N1239" s="3"/>
      <c r="O1239" s="3"/>
    </row>
    <row r="1240" spans="1:15" x14ac:dyDescent="0.45">
      <c r="A1240" s="3"/>
      <c r="B1240" s="20"/>
      <c r="C1240" s="21"/>
      <c r="D1240" s="21"/>
      <c r="E1240" s="22"/>
      <c r="F1240" s="3"/>
      <c r="G1240" s="3"/>
      <c r="H1240" s="3"/>
      <c r="I1240" s="3"/>
      <c r="J1240" s="3"/>
      <c r="K1240" s="3"/>
      <c r="L1240" s="3"/>
      <c r="M1240" s="3"/>
      <c r="N1240" s="3"/>
      <c r="O1240" s="3"/>
    </row>
    <row r="1241" spans="1:15" x14ac:dyDescent="0.45">
      <c r="A1241" s="3"/>
      <c r="B1241" s="20"/>
      <c r="C1241" s="21"/>
      <c r="D1241" s="21"/>
      <c r="E1241" s="22"/>
      <c r="F1241" s="3"/>
      <c r="G1241" s="3"/>
      <c r="H1241" s="3"/>
      <c r="I1241" s="3"/>
      <c r="J1241" s="3"/>
      <c r="K1241" s="3"/>
      <c r="L1241" s="3"/>
      <c r="M1241" s="3"/>
      <c r="N1241" s="3"/>
      <c r="O1241" s="3"/>
    </row>
    <row r="1242" spans="1:15" x14ac:dyDescent="0.45">
      <c r="A1242" s="3"/>
      <c r="B1242" s="20"/>
      <c r="C1242" s="21"/>
      <c r="D1242" s="21"/>
      <c r="E1242" s="22"/>
      <c r="F1242" s="3"/>
      <c r="G1242" s="3"/>
      <c r="H1242" s="3"/>
      <c r="I1242" s="3"/>
      <c r="J1242" s="3"/>
      <c r="K1242" s="3"/>
      <c r="L1242" s="3"/>
      <c r="M1242" s="3"/>
      <c r="N1242" s="3"/>
      <c r="O1242" s="3"/>
    </row>
    <row r="1243" spans="1:15" x14ac:dyDescent="0.45">
      <c r="A1243" s="3"/>
      <c r="B1243" s="20"/>
      <c r="C1243" s="21"/>
      <c r="D1243" s="21"/>
      <c r="E1243" s="22"/>
      <c r="F1243" s="3"/>
      <c r="G1243" s="3"/>
      <c r="H1243" s="3"/>
      <c r="I1243" s="3"/>
      <c r="J1243" s="3"/>
      <c r="K1243" s="3"/>
      <c r="L1243" s="3"/>
      <c r="M1243" s="3"/>
      <c r="N1243" s="3"/>
      <c r="O1243" s="3"/>
    </row>
    <row r="1244" spans="1:15" x14ac:dyDescent="0.45">
      <c r="A1244" s="3"/>
      <c r="B1244" s="20"/>
      <c r="C1244" s="21"/>
      <c r="D1244" s="21"/>
      <c r="E1244" s="22"/>
      <c r="F1244" s="3"/>
      <c r="G1244" s="3"/>
      <c r="H1244" s="3"/>
      <c r="I1244" s="3"/>
      <c r="J1244" s="3"/>
      <c r="K1244" s="3"/>
      <c r="L1244" s="3"/>
      <c r="M1244" s="3"/>
      <c r="N1244" s="3"/>
      <c r="O1244" s="3"/>
    </row>
    <row r="1245" spans="1:15" x14ac:dyDescent="0.45">
      <c r="A1245" s="3"/>
      <c r="B1245" s="20"/>
      <c r="C1245" s="21"/>
      <c r="D1245" s="21"/>
      <c r="E1245" s="22"/>
      <c r="F1245" s="3"/>
      <c r="G1245" s="3"/>
      <c r="H1245" s="3"/>
      <c r="I1245" s="3"/>
      <c r="J1245" s="3"/>
      <c r="K1245" s="3"/>
      <c r="L1245" s="3"/>
      <c r="M1245" s="3"/>
      <c r="N1245" s="3"/>
      <c r="O1245" s="3"/>
    </row>
    <row r="1246" spans="1:15" x14ac:dyDescent="0.45">
      <c r="A1246" s="3"/>
      <c r="B1246" s="20"/>
      <c r="C1246" s="21"/>
      <c r="D1246" s="21"/>
      <c r="E1246" s="22"/>
      <c r="F1246" s="3"/>
      <c r="G1246" s="3"/>
      <c r="H1246" s="3"/>
      <c r="I1246" s="3"/>
      <c r="J1246" s="3"/>
      <c r="K1246" s="3"/>
      <c r="L1246" s="3"/>
      <c r="M1246" s="3"/>
      <c r="N1246" s="3"/>
      <c r="O1246" s="3"/>
    </row>
    <row r="1247" spans="1:15" x14ac:dyDescent="0.45">
      <c r="A1247" s="3"/>
      <c r="B1247" s="20"/>
      <c r="C1247" s="21"/>
      <c r="D1247" s="21"/>
      <c r="E1247" s="22"/>
      <c r="F1247" s="3"/>
      <c r="G1247" s="3"/>
      <c r="H1247" s="3"/>
      <c r="I1247" s="3"/>
      <c r="J1247" s="3"/>
      <c r="K1247" s="3"/>
      <c r="L1247" s="3"/>
      <c r="M1247" s="3"/>
      <c r="N1247" s="3"/>
      <c r="O1247" s="3"/>
    </row>
    <row r="1248" spans="1:15" x14ac:dyDescent="0.45">
      <c r="A1248" s="3"/>
      <c r="B1248" s="20"/>
      <c r="C1248" s="21"/>
      <c r="D1248" s="21"/>
      <c r="E1248" s="22"/>
      <c r="F1248" s="3"/>
      <c r="G1248" s="3"/>
      <c r="H1248" s="3"/>
      <c r="I1248" s="3"/>
      <c r="J1248" s="3"/>
      <c r="K1248" s="3"/>
      <c r="L1248" s="3"/>
      <c r="M1248" s="3"/>
      <c r="N1248" s="3"/>
      <c r="O1248" s="3"/>
    </row>
    <row r="1249" spans="1:15" x14ac:dyDescent="0.45">
      <c r="A1249" s="3"/>
      <c r="B1249" s="20"/>
      <c r="C1249" s="21"/>
      <c r="D1249" s="21"/>
      <c r="E1249" s="22"/>
      <c r="F1249" s="3"/>
      <c r="G1249" s="3"/>
      <c r="H1249" s="3"/>
      <c r="I1249" s="3"/>
      <c r="J1249" s="3"/>
      <c r="K1249" s="3"/>
      <c r="L1249" s="3"/>
      <c r="M1249" s="3"/>
      <c r="N1249" s="3"/>
      <c r="O1249" s="3"/>
    </row>
    <row r="1250" spans="1:15" x14ac:dyDescent="0.45">
      <c r="A1250" s="3"/>
      <c r="B1250" s="20"/>
      <c r="C1250" s="21"/>
      <c r="D1250" s="21"/>
      <c r="E1250" s="22"/>
      <c r="F1250" s="3"/>
      <c r="G1250" s="3"/>
      <c r="H1250" s="3"/>
      <c r="I1250" s="3"/>
      <c r="J1250" s="3"/>
      <c r="K1250" s="3"/>
      <c r="L1250" s="3"/>
      <c r="M1250" s="3"/>
      <c r="N1250" s="3"/>
      <c r="O1250" s="3"/>
    </row>
    <row r="1251" spans="1:15" x14ac:dyDescent="0.45">
      <c r="A1251" s="3"/>
      <c r="B1251" s="20"/>
      <c r="C1251" s="21"/>
      <c r="D1251" s="21"/>
      <c r="E1251" s="22"/>
      <c r="F1251" s="3"/>
      <c r="G1251" s="3"/>
      <c r="H1251" s="3"/>
      <c r="I1251" s="3"/>
      <c r="J1251" s="3"/>
      <c r="K1251" s="3"/>
      <c r="L1251" s="3"/>
      <c r="M1251" s="3"/>
      <c r="N1251" s="3"/>
      <c r="O1251" s="3"/>
    </row>
    <row r="1252" spans="1:15" x14ac:dyDescent="0.45">
      <c r="A1252" s="3"/>
      <c r="B1252" s="20"/>
      <c r="C1252" s="21"/>
      <c r="D1252" s="21"/>
      <c r="E1252" s="22"/>
      <c r="F1252" s="3"/>
      <c r="G1252" s="3"/>
      <c r="H1252" s="3"/>
      <c r="I1252" s="3"/>
      <c r="J1252" s="3"/>
      <c r="K1252" s="3"/>
      <c r="L1252" s="3"/>
      <c r="M1252" s="3"/>
      <c r="N1252" s="3"/>
      <c r="O1252" s="3"/>
    </row>
    <row r="1253" spans="1:15" x14ac:dyDescent="0.45">
      <c r="A1253" s="3"/>
      <c r="B1253" s="20"/>
      <c r="C1253" s="21"/>
      <c r="D1253" s="21"/>
      <c r="E1253" s="22"/>
      <c r="F1253" s="3"/>
      <c r="G1253" s="3"/>
      <c r="H1253" s="3"/>
      <c r="I1253" s="3"/>
      <c r="J1253" s="3"/>
      <c r="K1253" s="3"/>
      <c r="L1253" s="3"/>
      <c r="M1253" s="3"/>
      <c r="N1253" s="3"/>
      <c r="O1253" s="3"/>
    </row>
    <row r="1254" spans="1:15" x14ac:dyDescent="0.45">
      <c r="A1254" s="3"/>
      <c r="B1254" s="20"/>
      <c r="C1254" s="21"/>
      <c r="D1254" s="21"/>
      <c r="E1254" s="22"/>
      <c r="F1254" s="3"/>
      <c r="G1254" s="3"/>
      <c r="H1254" s="3"/>
      <c r="I1254" s="3"/>
      <c r="J1254" s="3"/>
      <c r="K1254" s="3"/>
      <c r="L1254" s="3"/>
      <c r="M1254" s="3"/>
      <c r="N1254" s="3"/>
      <c r="O1254" s="3"/>
    </row>
    <row r="1255" spans="1:15" x14ac:dyDescent="0.45">
      <c r="A1255" s="3"/>
      <c r="B1255" s="20"/>
      <c r="C1255" s="21"/>
      <c r="D1255" s="21"/>
      <c r="E1255" s="22"/>
      <c r="F1255" s="3"/>
      <c r="G1255" s="3"/>
      <c r="H1255" s="3"/>
      <c r="I1255" s="3"/>
      <c r="J1255" s="3"/>
      <c r="K1255" s="3"/>
      <c r="L1255" s="3"/>
      <c r="M1255" s="3"/>
      <c r="N1255" s="3"/>
      <c r="O1255" s="3"/>
    </row>
    <row r="1256" spans="1:15" x14ac:dyDescent="0.45">
      <c r="A1256" s="3"/>
      <c r="B1256" s="20"/>
      <c r="C1256" s="21"/>
      <c r="D1256" s="21"/>
      <c r="E1256" s="22"/>
      <c r="F1256" s="3"/>
      <c r="G1256" s="3"/>
      <c r="H1256" s="3"/>
      <c r="I1256" s="3"/>
      <c r="J1256" s="3"/>
      <c r="K1256" s="3"/>
      <c r="L1256" s="3"/>
      <c r="M1256" s="3"/>
      <c r="N1256" s="3"/>
      <c r="O1256" s="3"/>
    </row>
    <row r="1257" spans="1:15" x14ac:dyDescent="0.45">
      <c r="A1257" s="3"/>
      <c r="B1257" s="20"/>
      <c r="C1257" s="21"/>
      <c r="D1257" s="21"/>
      <c r="E1257" s="22"/>
      <c r="F1257" s="3"/>
      <c r="G1257" s="3"/>
      <c r="H1257" s="3"/>
      <c r="I1257" s="3"/>
      <c r="J1257" s="3"/>
      <c r="K1257" s="3"/>
      <c r="L1257" s="3"/>
      <c r="M1257" s="3"/>
      <c r="N1257" s="3"/>
      <c r="O1257" s="3"/>
    </row>
    <row r="1258" spans="1:15" x14ac:dyDescent="0.45">
      <c r="A1258" s="3"/>
      <c r="B1258" s="20"/>
      <c r="C1258" s="21"/>
      <c r="D1258" s="21"/>
      <c r="E1258" s="22"/>
      <c r="F1258" s="3"/>
      <c r="G1258" s="3"/>
      <c r="H1258" s="3"/>
      <c r="I1258" s="3"/>
      <c r="J1258" s="3"/>
      <c r="K1258" s="3"/>
      <c r="L1258" s="3"/>
      <c r="M1258" s="3"/>
      <c r="N1258" s="3"/>
      <c r="O1258" s="3"/>
    </row>
    <row r="1259" spans="1:15" x14ac:dyDescent="0.45">
      <c r="A1259" s="3"/>
      <c r="B1259" s="20"/>
      <c r="C1259" s="21"/>
      <c r="D1259" s="21"/>
      <c r="E1259" s="22"/>
      <c r="F1259" s="3"/>
      <c r="G1259" s="3"/>
      <c r="H1259" s="3"/>
      <c r="I1259" s="3"/>
      <c r="J1259" s="3"/>
      <c r="K1259" s="3"/>
      <c r="L1259" s="3"/>
      <c r="M1259" s="3"/>
      <c r="N1259" s="3"/>
      <c r="O1259" s="3"/>
    </row>
    <row r="1260" spans="1:15" x14ac:dyDescent="0.45">
      <c r="A1260" s="3"/>
      <c r="B1260" s="20"/>
      <c r="C1260" s="21"/>
      <c r="D1260" s="21"/>
      <c r="E1260" s="22"/>
      <c r="F1260" s="3"/>
      <c r="G1260" s="3"/>
      <c r="H1260" s="3"/>
      <c r="I1260" s="3"/>
      <c r="J1260" s="3"/>
      <c r="K1260" s="3"/>
      <c r="L1260" s="3"/>
      <c r="M1260" s="3"/>
      <c r="N1260" s="3"/>
      <c r="O1260" s="3"/>
    </row>
    <row r="1261" spans="1:15" x14ac:dyDescent="0.45">
      <c r="A1261" s="3"/>
      <c r="B1261" s="20"/>
      <c r="C1261" s="21"/>
      <c r="D1261" s="21"/>
      <c r="E1261" s="22"/>
      <c r="F1261" s="3"/>
      <c r="G1261" s="3"/>
      <c r="H1261" s="3"/>
      <c r="I1261" s="3"/>
      <c r="J1261" s="3"/>
      <c r="K1261" s="3"/>
      <c r="L1261" s="3"/>
      <c r="M1261" s="3"/>
      <c r="N1261" s="3"/>
      <c r="O1261" s="3"/>
    </row>
    <row r="1262" spans="1:15" x14ac:dyDescent="0.45">
      <c r="A1262" s="3"/>
      <c r="B1262" s="20"/>
      <c r="C1262" s="21"/>
      <c r="D1262" s="21"/>
      <c r="E1262" s="22"/>
      <c r="F1262" s="3"/>
      <c r="G1262" s="3"/>
      <c r="H1262" s="3"/>
      <c r="I1262" s="3"/>
      <c r="J1262" s="3"/>
      <c r="K1262" s="3"/>
      <c r="L1262" s="3"/>
      <c r="M1262" s="3"/>
      <c r="N1262" s="3"/>
      <c r="O1262" s="3"/>
    </row>
    <row r="1263" spans="1:15" x14ac:dyDescent="0.45">
      <c r="A1263" s="3"/>
      <c r="B1263" s="20"/>
      <c r="C1263" s="21"/>
      <c r="D1263" s="21"/>
      <c r="E1263" s="22"/>
      <c r="F1263" s="3"/>
      <c r="G1263" s="3"/>
      <c r="H1263" s="3"/>
      <c r="I1263" s="3"/>
      <c r="J1263" s="3"/>
      <c r="K1263" s="3"/>
      <c r="L1263" s="3"/>
      <c r="M1263" s="3"/>
      <c r="N1263" s="3"/>
      <c r="O1263" s="3"/>
    </row>
    <row r="1264" spans="1:15" x14ac:dyDescent="0.45">
      <c r="A1264" s="3"/>
      <c r="B1264" s="20"/>
      <c r="C1264" s="21"/>
      <c r="D1264" s="21"/>
      <c r="E1264" s="22"/>
      <c r="F1264" s="3"/>
      <c r="G1264" s="3"/>
      <c r="H1264" s="3"/>
      <c r="I1264" s="3"/>
      <c r="J1264" s="3"/>
      <c r="K1264" s="3"/>
      <c r="L1264" s="3"/>
      <c r="M1264" s="3"/>
      <c r="N1264" s="3"/>
      <c r="O1264" s="3"/>
    </row>
    <row r="1265" spans="1:15" x14ac:dyDescent="0.45">
      <c r="A1265" s="3"/>
      <c r="B1265" s="20"/>
      <c r="C1265" s="21"/>
      <c r="D1265" s="21"/>
      <c r="E1265" s="22"/>
      <c r="F1265" s="3"/>
      <c r="G1265" s="3"/>
      <c r="H1265" s="3"/>
      <c r="I1265" s="3"/>
      <c r="J1265" s="3"/>
      <c r="K1265" s="3"/>
      <c r="L1265" s="3"/>
      <c r="M1265" s="3"/>
      <c r="N1265" s="3"/>
      <c r="O1265" s="3"/>
    </row>
    <row r="1266" spans="1:15" x14ac:dyDescent="0.45">
      <c r="A1266" s="3"/>
      <c r="B1266" s="20"/>
      <c r="C1266" s="21"/>
      <c r="D1266" s="21"/>
      <c r="E1266" s="22"/>
      <c r="F1266" s="3"/>
      <c r="G1266" s="3"/>
      <c r="H1266" s="3"/>
      <c r="I1266" s="3"/>
      <c r="J1266" s="3"/>
      <c r="K1266" s="3"/>
      <c r="L1266" s="3"/>
      <c r="M1266" s="3"/>
      <c r="N1266" s="3"/>
      <c r="O1266" s="3"/>
    </row>
    <row r="1267" spans="1:15" x14ac:dyDescent="0.45">
      <c r="A1267" s="3"/>
      <c r="B1267" s="20"/>
      <c r="C1267" s="21"/>
      <c r="D1267" s="21"/>
      <c r="E1267" s="22"/>
      <c r="F1267" s="3"/>
      <c r="G1267" s="3"/>
      <c r="H1267" s="3"/>
      <c r="I1267" s="3"/>
      <c r="J1267" s="3"/>
      <c r="K1267" s="3"/>
      <c r="L1267" s="3"/>
      <c r="M1267" s="3"/>
      <c r="N1267" s="3"/>
      <c r="O1267" s="3"/>
    </row>
    <row r="1268" spans="1:15" x14ac:dyDescent="0.45">
      <c r="A1268" s="3"/>
      <c r="B1268" s="20"/>
      <c r="C1268" s="21"/>
      <c r="D1268" s="21"/>
      <c r="E1268" s="22"/>
      <c r="F1268" s="3"/>
      <c r="G1268" s="3"/>
      <c r="H1268" s="3"/>
      <c r="I1268" s="3"/>
      <c r="J1268" s="3"/>
      <c r="K1268" s="3"/>
      <c r="L1268" s="3"/>
      <c r="M1268" s="3"/>
      <c r="N1268" s="3"/>
      <c r="O1268" s="3"/>
    </row>
    <row r="1269" spans="1:15" x14ac:dyDescent="0.45">
      <c r="A1269" s="3"/>
      <c r="B1269" s="20"/>
      <c r="C1269" s="21"/>
      <c r="D1269" s="21"/>
      <c r="E1269" s="22"/>
      <c r="F1269" s="3"/>
      <c r="G1269" s="3"/>
      <c r="H1269" s="3"/>
      <c r="I1269" s="3"/>
      <c r="J1269" s="3"/>
      <c r="K1269" s="3"/>
      <c r="L1269" s="3"/>
      <c r="M1269" s="3"/>
      <c r="N1269" s="3"/>
      <c r="O1269" s="3"/>
    </row>
    <row r="1270" spans="1:15" x14ac:dyDescent="0.45">
      <c r="A1270" s="3"/>
      <c r="B1270" s="20"/>
      <c r="C1270" s="21"/>
      <c r="D1270" s="21"/>
      <c r="E1270" s="22"/>
      <c r="F1270" s="3"/>
      <c r="G1270" s="3"/>
      <c r="H1270" s="3"/>
      <c r="I1270" s="3"/>
      <c r="J1270" s="3"/>
      <c r="K1270" s="3"/>
      <c r="L1270" s="3"/>
      <c r="M1270" s="3"/>
      <c r="N1270" s="3"/>
      <c r="O1270" s="3"/>
    </row>
    <row r="1271" spans="1:15" x14ac:dyDescent="0.45">
      <c r="A1271" s="3"/>
      <c r="B1271" s="20"/>
      <c r="C1271" s="21"/>
      <c r="D1271" s="21"/>
      <c r="E1271" s="22"/>
      <c r="F1271" s="3"/>
      <c r="G1271" s="3"/>
      <c r="H1271" s="3"/>
      <c r="I1271" s="3"/>
      <c r="J1271" s="3"/>
      <c r="K1271" s="3"/>
      <c r="L1271" s="3"/>
      <c r="M1271" s="3"/>
      <c r="N1271" s="3"/>
      <c r="O1271" s="3"/>
    </row>
    <row r="1272" spans="1:15" x14ac:dyDescent="0.45">
      <c r="A1272" s="3"/>
      <c r="B1272" s="20"/>
      <c r="C1272" s="21"/>
      <c r="D1272" s="21"/>
      <c r="E1272" s="22"/>
      <c r="F1272" s="3"/>
      <c r="G1272" s="3"/>
      <c r="H1272" s="3"/>
      <c r="I1272" s="3"/>
      <c r="J1272" s="3"/>
      <c r="K1272" s="3"/>
      <c r="L1272" s="3"/>
      <c r="M1272" s="3"/>
      <c r="N1272" s="3"/>
      <c r="O1272" s="3"/>
    </row>
    <row r="1273" spans="1:15" x14ac:dyDescent="0.45">
      <c r="A1273" s="3"/>
      <c r="B1273" s="20"/>
      <c r="C1273" s="21"/>
      <c r="D1273" s="21"/>
      <c r="E1273" s="22"/>
      <c r="F1273" s="3"/>
      <c r="G1273" s="3"/>
      <c r="H1273" s="3"/>
      <c r="I1273" s="3"/>
      <c r="J1273" s="3"/>
      <c r="K1273" s="3"/>
      <c r="L1273" s="3"/>
      <c r="M1273" s="3"/>
      <c r="N1273" s="3"/>
      <c r="O1273" s="3"/>
    </row>
    <row r="1274" spans="1:15" x14ac:dyDescent="0.45">
      <c r="A1274" s="3"/>
      <c r="B1274" s="20"/>
      <c r="C1274" s="21"/>
      <c r="D1274" s="21"/>
      <c r="E1274" s="22"/>
      <c r="F1274" s="3"/>
      <c r="G1274" s="3"/>
      <c r="H1274" s="3"/>
      <c r="I1274" s="3"/>
      <c r="J1274" s="3"/>
      <c r="K1274" s="3"/>
      <c r="L1274" s="3"/>
      <c r="M1274" s="3"/>
      <c r="N1274" s="3"/>
      <c r="O1274" s="3"/>
    </row>
    <row r="1275" spans="1:15" x14ac:dyDescent="0.45">
      <c r="A1275" s="3"/>
      <c r="B1275" s="20"/>
      <c r="C1275" s="21"/>
      <c r="D1275" s="21"/>
      <c r="E1275" s="22"/>
      <c r="F1275" s="3"/>
      <c r="G1275" s="3"/>
      <c r="H1275" s="3"/>
      <c r="I1275" s="3"/>
      <c r="J1275" s="3"/>
      <c r="K1275" s="3"/>
      <c r="L1275" s="3"/>
      <c r="M1275" s="3"/>
      <c r="N1275" s="3"/>
      <c r="O1275" s="3"/>
    </row>
    <row r="1276" spans="1:15" x14ac:dyDescent="0.45">
      <c r="A1276" s="3"/>
      <c r="B1276" s="20"/>
      <c r="C1276" s="21"/>
      <c r="D1276" s="21"/>
      <c r="E1276" s="22"/>
      <c r="F1276" s="3"/>
      <c r="G1276" s="3"/>
      <c r="H1276" s="3"/>
      <c r="I1276" s="3"/>
      <c r="J1276" s="3"/>
      <c r="K1276" s="3"/>
      <c r="L1276" s="3"/>
      <c r="M1276" s="3"/>
      <c r="N1276" s="3"/>
      <c r="O1276" s="3"/>
    </row>
    <row r="1277" spans="1:15" x14ac:dyDescent="0.45">
      <c r="A1277" s="3"/>
      <c r="B1277" s="20"/>
      <c r="C1277" s="21"/>
      <c r="D1277" s="21"/>
      <c r="E1277" s="22"/>
      <c r="F1277" s="3"/>
      <c r="G1277" s="3"/>
      <c r="H1277" s="3"/>
      <c r="I1277" s="3"/>
      <c r="J1277" s="3"/>
      <c r="K1277" s="3"/>
      <c r="L1277" s="3"/>
      <c r="M1277" s="3"/>
      <c r="N1277" s="3"/>
      <c r="O1277" s="3"/>
    </row>
    <row r="1278" spans="1:15" x14ac:dyDescent="0.45">
      <c r="A1278" s="3"/>
      <c r="B1278" s="20"/>
      <c r="C1278" s="21"/>
      <c r="D1278" s="21"/>
      <c r="E1278" s="22"/>
      <c r="F1278" s="3"/>
      <c r="G1278" s="3"/>
      <c r="H1278" s="3"/>
      <c r="I1278" s="3"/>
      <c r="J1278" s="3"/>
      <c r="K1278" s="3"/>
      <c r="L1278" s="3"/>
      <c r="M1278" s="3"/>
      <c r="N1278" s="3"/>
      <c r="O1278" s="3"/>
    </row>
    <row r="1279" spans="1:15" x14ac:dyDescent="0.45">
      <c r="A1279" s="3"/>
      <c r="B1279" s="20"/>
      <c r="C1279" s="21"/>
      <c r="D1279" s="21"/>
      <c r="E1279" s="22"/>
      <c r="F1279" s="3"/>
      <c r="G1279" s="3"/>
      <c r="H1279" s="3"/>
      <c r="I1279" s="3"/>
      <c r="J1279" s="3"/>
      <c r="K1279" s="3"/>
      <c r="L1279" s="3"/>
      <c r="M1279" s="3"/>
      <c r="N1279" s="3"/>
      <c r="O1279" s="3"/>
    </row>
    <row r="1280" spans="1:15" x14ac:dyDescent="0.45">
      <c r="A1280" s="3"/>
      <c r="B1280" s="20"/>
      <c r="C1280" s="21"/>
      <c r="D1280" s="21"/>
      <c r="E1280" s="22"/>
      <c r="F1280" s="3"/>
      <c r="G1280" s="3"/>
      <c r="H1280" s="3"/>
      <c r="I1280" s="3"/>
      <c r="J1280" s="3"/>
      <c r="K1280" s="3"/>
      <c r="L1280" s="3"/>
      <c r="M1280" s="3"/>
      <c r="N1280" s="3"/>
      <c r="O1280" s="3"/>
    </row>
    <row r="1281" spans="1:15" x14ac:dyDescent="0.45">
      <c r="A1281" s="3"/>
      <c r="B1281" s="20"/>
      <c r="C1281" s="21"/>
      <c r="D1281" s="21"/>
      <c r="E1281" s="22"/>
      <c r="F1281" s="3"/>
      <c r="G1281" s="3"/>
      <c r="H1281" s="3"/>
      <c r="I1281" s="3"/>
      <c r="J1281" s="3"/>
      <c r="K1281" s="3"/>
      <c r="L1281" s="3"/>
      <c r="M1281" s="3"/>
      <c r="N1281" s="3"/>
      <c r="O1281" s="3"/>
    </row>
    <row r="1282" spans="1:15" x14ac:dyDescent="0.45">
      <c r="A1282" s="3"/>
      <c r="B1282" s="20"/>
      <c r="C1282" s="21"/>
      <c r="D1282" s="21"/>
      <c r="E1282" s="22"/>
      <c r="F1282" s="3"/>
      <c r="G1282" s="3"/>
      <c r="H1282" s="3"/>
      <c r="I1282" s="3"/>
      <c r="J1282" s="3"/>
      <c r="K1282" s="3"/>
      <c r="L1282" s="3"/>
      <c r="M1282" s="3"/>
      <c r="N1282" s="3"/>
      <c r="O1282" s="3"/>
    </row>
    <row r="1283" spans="1:15" x14ac:dyDescent="0.45">
      <c r="A1283" s="3"/>
      <c r="B1283" s="20"/>
      <c r="C1283" s="21"/>
      <c r="D1283" s="21"/>
      <c r="E1283" s="22"/>
      <c r="F1283" s="3"/>
      <c r="G1283" s="3"/>
      <c r="H1283" s="3"/>
      <c r="I1283" s="3"/>
      <c r="J1283" s="3"/>
      <c r="K1283" s="3"/>
      <c r="L1283" s="3"/>
      <c r="M1283" s="3"/>
      <c r="N1283" s="3"/>
      <c r="O1283" s="3"/>
    </row>
    <row r="1284" spans="1:15" x14ac:dyDescent="0.45">
      <c r="A1284" s="3"/>
      <c r="B1284" s="20"/>
      <c r="C1284" s="21"/>
      <c r="D1284" s="21"/>
      <c r="E1284" s="22"/>
      <c r="F1284" s="3"/>
      <c r="G1284" s="3"/>
      <c r="H1284" s="3"/>
      <c r="I1284" s="3"/>
      <c r="J1284" s="3"/>
      <c r="K1284" s="3"/>
      <c r="L1284" s="3"/>
      <c r="M1284" s="3"/>
      <c r="N1284" s="3"/>
      <c r="O1284" s="3"/>
    </row>
    <row r="1285" spans="1:15" x14ac:dyDescent="0.45">
      <c r="A1285" s="3"/>
      <c r="B1285" s="20"/>
      <c r="C1285" s="21"/>
      <c r="D1285" s="21"/>
      <c r="E1285" s="22"/>
      <c r="F1285" s="3"/>
      <c r="G1285" s="3"/>
      <c r="H1285" s="3"/>
      <c r="I1285" s="3"/>
      <c r="J1285" s="3"/>
      <c r="K1285" s="3"/>
      <c r="L1285" s="3"/>
      <c r="M1285" s="3"/>
      <c r="N1285" s="3"/>
      <c r="O1285" s="3"/>
    </row>
    <row r="1286" spans="1:15" x14ac:dyDescent="0.45">
      <c r="A1286" s="3"/>
      <c r="B1286" s="20"/>
      <c r="C1286" s="21"/>
      <c r="D1286" s="21"/>
      <c r="E1286" s="22"/>
      <c r="F1286" s="3"/>
      <c r="G1286" s="3"/>
      <c r="H1286" s="3"/>
      <c r="I1286" s="3"/>
      <c r="J1286" s="3"/>
      <c r="K1286" s="3"/>
      <c r="L1286" s="3"/>
      <c r="M1286" s="3"/>
      <c r="N1286" s="3"/>
      <c r="O1286" s="3"/>
    </row>
    <row r="1287" spans="1:15" x14ac:dyDescent="0.45">
      <c r="A1287" s="3"/>
      <c r="B1287" s="20"/>
      <c r="C1287" s="21"/>
      <c r="D1287" s="21"/>
      <c r="E1287" s="22"/>
      <c r="F1287" s="3"/>
      <c r="G1287" s="3"/>
      <c r="H1287" s="3"/>
      <c r="I1287" s="3"/>
      <c r="J1287" s="3"/>
      <c r="K1287" s="3"/>
      <c r="L1287" s="3"/>
      <c r="M1287" s="3"/>
      <c r="N1287" s="3"/>
      <c r="O1287" s="3"/>
    </row>
    <row r="1288" spans="1:15" x14ac:dyDescent="0.45">
      <c r="A1288" s="3"/>
      <c r="B1288" s="20"/>
      <c r="C1288" s="21"/>
      <c r="D1288" s="21"/>
      <c r="E1288" s="22"/>
      <c r="F1288" s="3"/>
      <c r="G1288" s="3"/>
      <c r="H1288" s="3"/>
      <c r="I1288" s="3"/>
      <c r="J1288" s="3"/>
      <c r="K1288" s="3"/>
      <c r="L1288" s="3"/>
      <c r="M1288" s="3"/>
      <c r="N1288" s="3"/>
      <c r="O1288" s="3"/>
    </row>
    <row r="1289" spans="1:15" x14ac:dyDescent="0.45">
      <c r="A1289" s="3"/>
      <c r="B1289" s="20"/>
      <c r="C1289" s="21"/>
      <c r="D1289" s="21"/>
      <c r="E1289" s="22"/>
      <c r="F1289" s="3"/>
      <c r="G1289" s="3"/>
      <c r="H1289" s="3"/>
      <c r="I1289" s="3"/>
      <c r="J1289" s="3"/>
      <c r="K1289" s="3"/>
      <c r="L1289" s="3"/>
      <c r="M1289" s="3"/>
      <c r="N1289" s="3"/>
      <c r="O1289" s="3"/>
    </row>
    <row r="1290" spans="1:15" x14ac:dyDescent="0.45">
      <c r="A1290" s="3"/>
      <c r="B1290" s="20"/>
      <c r="C1290" s="21"/>
      <c r="D1290" s="21"/>
      <c r="E1290" s="22"/>
      <c r="F1290" s="3"/>
      <c r="G1290" s="3"/>
      <c r="H1290" s="3"/>
      <c r="I1290" s="3"/>
      <c r="J1290" s="3"/>
      <c r="K1290" s="3"/>
      <c r="L1290" s="3"/>
      <c r="M1290" s="3"/>
      <c r="N1290" s="3"/>
      <c r="O1290" s="3"/>
    </row>
    <row r="1291" spans="1:15" x14ac:dyDescent="0.45">
      <c r="A1291" s="3"/>
      <c r="B1291" s="20"/>
      <c r="C1291" s="21"/>
      <c r="D1291" s="21"/>
      <c r="E1291" s="22"/>
      <c r="F1291" s="3"/>
      <c r="G1291" s="3"/>
      <c r="H1291" s="3"/>
      <c r="I1291" s="3"/>
      <c r="J1291" s="3"/>
      <c r="K1291" s="3"/>
      <c r="L1291" s="3"/>
      <c r="M1291" s="3"/>
      <c r="N1291" s="3"/>
      <c r="O1291" s="3"/>
    </row>
    <row r="1292" spans="1:15" x14ac:dyDescent="0.45">
      <c r="A1292" s="3"/>
      <c r="B1292" s="20"/>
      <c r="C1292" s="21"/>
      <c r="D1292" s="21"/>
      <c r="E1292" s="22"/>
      <c r="F1292" s="3"/>
      <c r="G1292" s="3"/>
      <c r="H1292" s="3"/>
      <c r="I1292" s="3"/>
      <c r="J1292" s="3"/>
      <c r="K1292" s="3"/>
      <c r="L1292" s="3"/>
      <c r="M1292" s="3"/>
      <c r="N1292" s="3"/>
      <c r="O1292" s="3"/>
    </row>
    <row r="1293" spans="1:15" x14ac:dyDescent="0.45">
      <c r="A1293" s="3"/>
      <c r="B1293" s="20"/>
      <c r="C1293" s="21"/>
      <c r="D1293" s="21"/>
      <c r="E1293" s="22"/>
      <c r="F1293" s="3"/>
      <c r="G1293" s="3"/>
      <c r="H1293" s="3"/>
      <c r="I1293" s="3"/>
      <c r="J1293" s="3"/>
      <c r="K1293" s="3"/>
      <c r="L1293" s="3"/>
      <c r="M1293" s="3"/>
      <c r="N1293" s="3"/>
      <c r="O1293" s="3"/>
    </row>
    <row r="1294" spans="1:15" x14ac:dyDescent="0.45">
      <c r="A1294" s="3"/>
      <c r="B1294" s="20"/>
      <c r="C1294" s="21"/>
      <c r="D1294" s="21"/>
      <c r="E1294" s="22"/>
      <c r="F1294" s="3"/>
      <c r="G1294" s="3"/>
      <c r="H1294" s="3"/>
      <c r="I1294" s="3"/>
      <c r="J1294" s="3"/>
      <c r="K1294" s="3"/>
      <c r="L1294" s="3"/>
      <c r="M1294" s="3"/>
      <c r="N1294" s="3"/>
      <c r="O1294" s="3"/>
    </row>
    <row r="1295" spans="1:15" x14ac:dyDescent="0.45">
      <c r="A1295" s="3"/>
      <c r="B1295" s="20"/>
      <c r="C1295" s="21"/>
      <c r="D1295" s="21"/>
      <c r="E1295" s="22"/>
      <c r="F1295" s="3"/>
      <c r="G1295" s="3"/>
      <c r="H1295" s="3"/>
      <c r="I1295" s="3"/>
      <c r="J1295" s="3"/>
      <c r="K1295" s="3"/>
      <c r="L1295" s="3"/>
      <c r="M1295" s="3"/>
      <c r="N1295" s="3"/>
      <c r="O1295" s="3"/>
    </row>
    <row r="1296" spans="1:15" x14ac:dyDescent="0.45">
      <c r="A1296" s="3"/>
      <c r="B1296" s="20"/>
      <c r="C1296" s="21"/>
      <c r="D1296" s="21"/>
      <c r="E1296" s="22"/>
      <c r="F1296" s="3"/>
      <c r="G1296" s="3"/>
      <c r="H1296" s="3"/>
      <c r="I1296" s="3"/>
      <c r="J1296" s="3"/>
      <c r="K1296" s="3"/>
      <c r="L1296" s="3"/>
      <c r="M1296" s="3"/>
      <c r="N1296" s="3"/>
      <c r="O1296" s="3"/>
    </row>
    <row r="1297" spans="1:15" x14ac:dyDescent="0.45">
      <c r="A1297" s="3"/>
      <c r="B1297" s="20"/>
      <c r="C1297" s="21"/>
      <c r="D1297" s="21"/>
      <c r="E1297" s="22"/>
      <c r="F1297" s="3"/>
      <c r="G1297" s="3"/>
      <c r="H1297" s="3"/>
      <c r="I1297" s="3"/>
      <c r="J1297" s="3"/>
      <c r="K1297" s="3"/>
      <c r="L1297" s="3"/>
      <c r="M1297" s="3"/>
      <c r="N1297" s="3"/>
      <c r="O1297" s="3"/>
    </row>
    <row r="1298" spans="1:15" x14ac:dyDescent="0.45">
      <c r="A1298" s="3"/>
      <c r="B1298" s="20"/>
      <c r="C1298" s="21"/>
      <c r="D1298" s="21"/>
      <c r="E1298" s="22"/>
      <c r="F1298" s="3"/>
      <c r="G1298" s="3"/>
      <c r="H1298" s="3"/>
      <c r="I1298" s="3"/>
      <c r="J1298" s="3"/>
      <c r="K1298" s="3"/>
      <c r="L1298" s="3"/>
      <c r="M1298" s="3"/>
      <c r="N1298" s="3"/>
      <c r="O1298" s="3"/>
    </row>
    <row r="1299" spans="1:15" x14ac:dyDescent="0.45">
      <c r="A1299" s="3"/>
      <c r="B1299" s="20"/>
      <c r="C1299" s="21"/>
      <c r="D1299" s="21"/>
      <c r="E1299" s="22"/>
      <c r="F1299" s="3"/>
      <c r="G1299" s="3"/>
      <c r="H1299" s="3"/>
      <c r="I1299" s="3"/>
      <c r="J1299" s="3"/>
      <c r="K1299" s="3"/>
      <c r="L1299" s="3"/>
      <c r="M1299" s="3"/>
      <c r="N1299" s="3"/>
      <c r="O1299" s="3"/>
    </row>
    <row r="1300" spans="1:15" x14ac:dyDescent="0.45">
      <c r="A1300" s="3"/>
      <c r="B1300" s="20"/>
      <c r="C1300" s="21"/>
      <c r="D1300" s="21"/>
      <c r="E1300" s="22"/>
      <c r="F1300" s="3"/>
      <c r="G1300" s="3"/>
      <c r="H1300" s="3"/>
      <c r="I1300" s="3"/>
      <c r="J1300" s="3"/>
      <c r="K1300" s="3"/>
      <c r="L1300" s="3"/>
      <c r="M1300" s="3"/>
      <c r="N1300" s="3"/>
      <c r="O1300" s="3"/>
    </row>
    <row r="1301" spans="1:15" x14ac:dyDescent="0.45">
      <c r="A1301" s="3"/>
      <c r="B1301" s="20"/>
      <c r="C1301" s="21"/>
      <c r="D1301" s="21"/>
      <c r="E1301" s="22"/>
      <c r="F1301" s="3"/>
      <c r="G1301" s="3"/>
      <c r="H1301" s="3"/>
      <c r="I1301" s="3"/>
      <c r="J1301" s="3"/>
      <c r="K1301" s="3"/>
      <c r="L1301" s="3"/>
      <c r="M1301" s="3"/>
      <c r="N1301" s="3"/>
      <c r="O1301" s="3"/>
    </row>
    <row r="1302" spans="1:15" x14ac:dyDescent="0.45">
      <c r="A1302" s="3"/>
      <c r="B1302" s="20"/>
      <c r="C1302" s="21"/>
      <c r="D1302" s="21"/>
      <c r="E1302" s="22"/>
      <c r="F1302" s="3"/>
      <c r="G1302" s="3"/>
      <c r="H1302" s="3"/>
      <c r="I1302" s="3"/>
      <c r="J1302" s="3"/>
      <c r="K1302" s="3"/>
      <c r="L1302" s="3"/>
      <c r="M1302" s="3"/>
      <c r="N1302" s="3"/>
      <c r="O1302" s="3"/>
    </row>
    <row r="1303" spans="1:15" x14ac:dyDescent="0.45">
      <c r="A1303" s="3"/>
      <c r="B1303" s="20"/>
      <c r="C1303" s="21"/>
      <c r="D1303" s="21"/>
      <c r="E1303" s="22"/>
      <c r="F1303" s="3"/>
      <c r="G1303" s="3"/>
      <c r="H1303" s="3"/>
      <c r="I1303" s="3"/>
      <c r="J1303" s="3"/>
      <c r="K1303" s="3"/>
      <c r="L1303" s="3"/>
      <c r="M1303" s="3"/>
      <c r="N1303" s="3"/>
      <c r="O1303" s="3"/>
    </row>
    <row r="1304" spans="1:15" x14ac:dyDescent="0.45">
      <c r="A1304" s="3"/>
      <c r="B1304" s="20"/>
      <c r="C1304" s="21"/>
      <c r="D1304" s="21"/>
      <c r="E1304" s="22"/>
      <c r="F1304" s="3"/>
      <c r="G1304" s="3"/>
      <c r="H1304" s="3"/>
      <c r="I1304" s="3"/>
      <c r="J1304" s="3"/>
      <c r="K1304" s="3"/>
      <c r="L1304" s="3"/>
      <c r="M1304" s="3"/>
      <c r="N1304" s="3"/>
      <c r="O1304" s="3"/>
    </row>
    <row r="1305" spans="1:15" x14ac:dyDescent="0.45">
      <c r="A1305" s="3"/>
      <c r="B1305" s="20"/>
      <c r="C1305" s="21"/>
      <c r="D1305" s="21"/>
      <c r="E1305" s="22"/>
      <c r="F1305" s="3"/>
      <c r="G1305" s="3"/>
      <c r="H1305" s="3"/>
      <c r="I1305" s="3"/>
      <c r="J1305" s="3"/>
      <c r="K1305" s="3"/>
      <c r="L1305" s="3"/>
      <c r="M1305" s="3"/>
      <c r="N1305" s="3"/>
      <c r="O1305" s="3"/>
    </row>
    <row r="1306" spans="1:15" x14ac:dyDescent="0.45">
      <c r="A1306" s="3"/>
      <c r="B1306" s="20"/>
      <c r="C1306" s="21"/>
      <c r="D1306" s="21"/>
      <c r="E1306" s="22"/>
      <c r="F1306" s="3"/>
      <c r="G1306" s="3"/>
      <c r="H1306" s="3"/>
      <c r="I1306" s="3"/>
      <c r="J1306" s="3"/>
      <c r="K1306" s="3"/>
      <c r="L1306" s="3"/>
      <c r="M1306" s="3"/>
      <c r="N1306" s="3"/>
      <c r="O1306" s="3"/>
    </row>
    <row r="1307" spans="1:15" x14ac:dyDescent="0.45">
      <c r="A1307" s="3"/>
      <c r="B1307" s="20"/>
      <c r="C1307" s="21"/>
      <c r="D1307" s="21"/>
      <c r="E1307" s="22"/>
      <c r="F1307" s="3"/>
      <c r="G1307" s="3"/>
      <c r="H1307" s="3"/>
      <c r="I1307" s="3"/>
      <c r="J1307" s="3"/>
      <c r="K1307" s="3"/>
      <c r="L1307" s="3"/>
      <c r="M1307" s="3"/>
      <c r="N1307" s="3"/>
      <c r="O1307" s="3"/>
    </row>
    <row r="1308" spans="1:15" x14ac:dyDescent="0.45">
      <c r="A1308" s="3"/>
      <c r="B1308" s="20"/>
      <c r="C1308" s="21"/>
      <c r="D1308" s="21"/>
      <c r="E1308" s="22"/>
      <c r="F1308" s="3"/>
      <c r="G1308" s="3"/>
      <c r="H1308" s="3"/>
      <c r="I1308" s="3"/>
      <c r="J1308" s="3"/>
      <c r="K1308" s="3"/>
      <c r="L1308" s="3"/>
      <c r="M1308" s="3"/>
      <c r="N1308" s="3"/>
      <c r="O1308" s="3"/>
    </row>
    <row r="1309" spans="1:15" x14ac:dyDescent="0.45">
      <c r="A1309" s="3"/>
      <c r="B1309" s="20"/>
      <c r="C1309" s="21"/>
      <c r="D1309" s="21"/>
      <c r="E1309" s="22"/>
      <c r="F1309" s="3"/>
      <c r="G1309" s="3"/>
      <c r="H1309" s="3"/>
      <c r="I1309" s="3"/>
      <c r="J1309" s="3"/>
      <c r="K1309" s="3"/>
      <c r="L1309" s="3"/>
      <c r="M1309" s="3"/>
      <c r="N1309" s="3"/>
      <c r="O1309" s="3"/>
    </row>
    <row r="1310" spans="1:15" x14ac:dyDescent="0.45">
      <c r="A1310" s="3"/>
      <c r="B1310" s="20"/>
      <c r="C1310" s="21"/>
      <c r="D1310" s="21"/>
      <c r="E1310" s="22"/>
      <c r="F1310" s="3"/>
      <c r="G1310" s="3"/>
      <c r="H1310" s="3"/>
      <c r="I1310" s="3"/>
      <c r="J1310" s="3"/>
      <c r="K1310" s="3"/>
      <c r="L1310" s="3"/>
      <c r="M1310" s="3"/>
      <c r="N1310" s="3"/>
      <c r="O1310" s="3"/>
    </row>
    <row r="1311" spans="1:15" x14ac:dyDescent="0.45">
      <c r="A1311" s="3"/>
      <c r="B1311" s="20"/>
      <c r="C1311" s="21"/>
      <c r="D1311" s="21"/>
      <c r="E1311" s="22"/>
      <c r="F1311" s="3"/>
      <c r="G1311" s="3"/>
      <c r="H1311" s="3"/>
      <c r="I1311" s="3"/>
      <c r="J1311" s="3"/>
      <c r="K1311" s="3"/>
      <c r="L1311" s="3"/>
      <c r="M1311" s="3"/>
      <c r="N1311" s="3"/>
      <c r="O1311" s="3"/>
    </row>
    <row r="1312" spans="1:15" x14ac:dyDescent="0.45">
      <c r="A1312" s="3"/>
      <c r="B1312" s="20"/>
      <c r="C1312" s="21"/>
      <c r="D1312" s="21"/>
      <c r="E1312" s="22"/>
      <c r="F1312" s="3"/>
      <c r="G1312" s="3"/>
      <c r="H1312" s="3"/>
      <c r="I1312" s="3"/>
      <c r="J1312" s="3"/>
      <c r="K1312" s="3"/>
      <c r="L1312" s="3"/>
      <c r="M1312" s="3"/>
      <c r="N1312" s="3"/>
      <c r="O1312" s="3"/>
    </row>
    <row r="1313" spans="1:15" x14ac:dyDescent="0.45">
      <c r="A1313" s="3"/>
      <c r="B1313" s="20"/>
      <c r="C1313" s="21"/>
      <c r="D1313" s="21"/>
      <c r="E1313" s="22"/>
      <c r="F1313" s="3"/>
      <c r="G1313" s="3"/>
      <c r="H1313" s="3"/>
      <c r="I1313" s="3"/>
      <c r="J1313" s="3"/>
      <c r="K1313" s="3"/>
      <c r="L1313" s="3"/>
      <c r="M1313" s="3"/>
      <c r="N1313" s="3"/>
      <c r="O1313" s="3"/>
    </row>
    <row r="1314" spans="1:15" x14ac:dyDescent="0.45">
      <c r="A1314" s="3"/>
      <c r="B1314" s="20"/>
      <c r="C1314" s="21"/>
      <c r="D1314" s="21"/>
      <c r="E1314" s="22"/>
      <c r="F1314" s="3"/>
      <c r="G1314" s="3"/>
      <c r="H1314" s="3"/>
      <c r="I1314" s="3"/>
      <c r="J1314" s="3"/>
      <c r="K1314" s="3"/>
      <c r="L1314" s="3"/>
      <c r="M1314" s="3"/>
      <c r="N1314" s="3"/>
      <c r="O1314" s="3"/>
    </row>
    <row r="1315" spans="1:15" x14ac:dyDescent="0.45">
      <c r="A1315" s="3"/>
      <c r="B1315" s="20"/>
      <c r="C1315" s="21"/>
      <c r="D1315" s="21"/>
      <c r="E1315" s="22"/>
      <c r="F1315" s="3"/>
      <c r="G1315" s="3"/>
      <c r="H1315" s="3"/>
      <c r="I1315" s="3"/>
      <c r="J1315" s="3"/>
      <c r="K1315" s="3"/>
      <c r="L1315" s="3"/>
      <c r="M1315" s="3"/>
      <c r="N1315" s="3"/>
      <c r="O1315" s="3"/>
    </row>
    <row r="1316" spans="1:15" x14ac:dyDescent="0.45">
      <c r="A1316" s="3"/>
      <c r="B1316" s="20"/>
      <c r="C1316" s="21"/>
      <c r="D1316" s="21"/>
      <c r="E1316" s="22"/>
      <c r="F1316" s="3"/>
      <c r="G1316" s="3"/>
      <c r="H1316" s="3"/>
      <c r="I1316" s="3"/>
      <c r="J1316" s="3"/>
      <c r="K1316" s="3"/>
      <c r="L1316" s="3"/>
      <c r="M1316" s="3"/>
      <c r="N1316" s="3"/>
      <c r="O1316" s="3"/>
    </row>
    <row r="1317" spans="1:15" x14ac:dyDescent="0.45">
      <c r="A1317" s="3"/>
      <c r="B1317" s="20"/>
      <c r="C1317" s="21"/>
      <c r="D1317" s="21"/>
      <c r="E1317" s="22"/>
      <c r="F1317" s="3"/>
      <c r="G1317" s="3"/>
      <c r="H1317" s="3"/>
      <c r="I1317" s="3"/>
      <c r="J1317" s="3"/>
      <c r="K1317" s="3"/>
      <c r="L1317" s="3"/>
      <c r="M1317" s="3"/>
      <c r="N1317" s="3"/>
      <c r="O1317" s="3"/>
    </row>
    <row r="1318" spans="1:15" x14ac:dyDescent="0.45">
      <c r="A1318" s="3"/>
      <c r="B1318" s="20"/>
      <c r="C1318" s="21"/>
      <c r="D1318" s="21"/>
      <c r="E1318" s="22"/>
      <c r="F1318" s="3"/>
      <c r="G1318" s="3"/>
      <c r="H1318" s="3"/>
      <c r="I1318" s="3"/>
      <c r="J1318" s="3"/>
      <c r="K1318" s="3"/>
      <c r="L1318" s="3"/>
      <c r="M1318" s="3"/>
      <c r="N1318" s="3"/>
      <c r="O1318" s="3"/>
    </row>
    <row r="1319" spans="1:15" x14ac:dyDescent="0.45">
      <c r="A1319" s="3"/>
      <c r="B1319" s="20"/>
      <c r="C1319" s="21"/>
      <c r="D1319" s="21"/>
      <c r="E1319" s="22"/>
      <c r="F1319" s="3"/>
      <c r="G1319" s="3"/>
      <c r="H1319" s="3"/>
      <c r="I1319" s="3"/>
      <c r="J1319" s="3"/>
      <c r="K1319" s="3"/>
      <c r="L1319" s="3"/>
      <c r="M1319" s="3"/>
      <c r="N1319" s="3"/>
      <c r="O1319" s="3"/>
    </row>
    <row r="1320" spans="1:15" x14ac:dyDescent="0.45">
      <c r="A1320" s="3"/>
      <c r="B1320" s="20"/>
      <c r="C1320" s="21"/>
      <c r="D1320" s="21"/>
      <c r="E1320" s="22"/>
      <c r="F1320" s="3"/>
      <c r="G1320" s="3"/>
      <c r="H1320" s="3"/>
      <c r="I1320" s="3"/>
      <c r="J1320" s="3"/>
      <c r="K1320" s="3"/>
      <c r="L1320" s="3"/>
      <c r="M1320" s="3"/>
      <c r="N1320" s="3"/>
      <c r="O1320" s="3"/>
    </row>
    <row r="1321" spans="1:15" x14ac:dyDescent="0.45">
      <c r="A1321" s="3"/>
      <c r="B1321" s="20"/>
      <c r="C1321" s="21"/>
      <c r="D1321" s="21"/>
      <c r="E1321" s="22"/>
      <c r="F1321" s="3"/>
      <c r="G1321" s="3"/>
      <c r="H1321" s="3"/>
      <c r="I1321" s="3"/>
      <c r="J1321" s="3"/>
      <c r="K1321" s="3"/>
      <c r="L1321" s="3"/>
      <c r="M1321" s="3"/>
      <c r="N1321" s="3"/>
      <c r="O1321" s="3"/>
    </row>
    <row r="1322" spans="1:15" x14ac:dyDescent="0.45">
      <c r="A1322" s="3"/>
      <c r="B1322" s="20"/>
      <c r="C1322" s="21"/>
      <c r="D1322" s="21"/>
      <c r="E1322" s="22"/>
      <c r="F1322" s="3"/>
      <c r="G1322" s="3"/>
      <c r="H1322" s="3"/>
      <c r="I1322" s="3"/>
      <c r="J1322" s="3"/>
      <c r="K1322" s="3"/>
      <c r="L1322" s="3"/>
      <c r="M1322" s="3"/>
      <c r="N1322" s="3"/>
      <c r="O1322" s="3"/>
    </row>
    <row r="1323" spans="1:15" x14ac:dyDescent="0.45">
      <c r="A1323" s="3"/>
      <c r="B1323" s="20"/>
      <c r="C1323" s="21"/>
      <c r="D1323" s="21"/>
      <c r="E1323" s="22"/>
      <c r="F1323" s="3"/>
      <c r="G1323" s="3"/>
      <c r="H1323" s="3"/>
      <c r="I1323" s="3"/>
      <c r="J1323" s="3"/>
      <c r="K1323" s="3"/>
      <c r="L1323" s="3"/>
      <c r="M1323" s="3"/>
      <c r="N1323" s="3"/>
      <c r="O1323" s="3"/>
    </row>
    <row r="1324" spans="1:15" x14ac:dyDescent="0.45">
      <c r="A1324" s="3"/>
      <c r="B1324" s="20"/>
      <c r="C1324" s="21"/>
      <c r="D1324" s="21"/>
      <c r="E1324" s="22"/>
      <c r="F1324" s="3"/>
      <c r="G1324" s="3"/>
      <c r="H1324" s="3"/>
      <c r="I1324" s="3"/>
      <c r="J1324" s="3"/>
      <c r="K1324" s="3"/>
      <c r="L1324" s="3"/>
      <c r="M1324" s="3"/>
      <c r="N1324" s="3"/>
      <c r="O1324" s="3"/>
    </row>
    <row r="1325" spans="1:15" x14ac:dyDescent="0.45">
      <c r="A1325" s="3"/>
      <c r="B1325" s="20"/>
      <c r="C1325" s="21"/>
      <c r="D1325" s="21"/>
      <c r="E1325" s="22"/>
      <c r="F1325" s="3"/>
      <c r="G1325" s="3"/>
      <c r="H1325" s="3"/>
      <c r="I1325" s="3"/>
      <c r="J1325" s="3"/>
      <c r="K1325" s="3"/>
      <c r="L1325" s="3"/>
      <c r="M1325" s="3"/>
      <c r="N1325" s="3"/>
      <c r="O1325" s="3"/>
    </row>
    <row r="1326" spans="1:15" x14ac:dyDescent="0.45">
      <c r="A1326" s="3"/>
      <c r="B1326" s="20"/>
      <c r="C1326" s="21"/>
      <c r="D1326" s="21"/>
      <c r="E1326" s="22"/>
      <c r="F1326" s="3"/>
      <c r="G1326" s="3"/>
      <c r="H1326" s="3"/>
      <c r="I1326" s="3"/>
      <c r="J1326" s="3"/>
      <c r="K1326" s="3"/>
      <c r="L1326" s="3"/>
      <c r="M1326" s="3"/>
      <c r="N1326" s="3"/>
      <c r="O1326" s="3"/>
    </row>
    <row r="1327" spans="1:15" x14ac:dyDescent="0.45">
      <c r="A1327" s="3"/>
      <c r="B1327" s="20"/>
      <c r="C1327" s="21"/>
      <c r="D1327" s="21"/>
      <c r="E1327" s="22"/>
      <c r="F1327" s="3"/>
      <c r="G1327" s="3"/>
      <c r="H1327" s="3"/>
      <c r="I1327" s="3"/>
      <c r="J1327" s="3"/>
      <c r="K1327" s="3"/>
      <c r="L1327" s="3"/>
      <c r="M1327" s="3"/>
      <c r="N1327" s="3"/>
      <c r="O1327" s="3"/>
    </row>
    <row r="1328" spans="1:15" x14ac:dyDescent="0.45">
      <c r="A1328" s="3"/>
      <c r="B1328" s="20"/>
      <c r="C1328" s="21"/>
      <c r="D1328" s="21"/>
      <c r="E1328" s="22"/>
      <c r="F1328" s="3"/>
      <c r="G1328" s="3"/>
      <c r="H1328" s="3"/>
      <c r="I1328" s="3"/>
      <c r="J1328" s="3"/>
      <c r="K1328" s="3"/>
      <c r="L1328" s="3"/>
      <c r="M1328" s="3"/>
      <c r="N1328" s="3"/>
      <c r="O1328" s="3"/>
    </row>
    <row r="1329" spans="1:15" x14ac:dyDescent="0.45">
      <c r="A1329" s="3"/>
      <c r="B1329" s="20"/>
      <c r="C1329" s="21"/>
      <c r="D1329" s="21"/>
      <c r="E1329" s="22"/>
      <c r="F1329" s="3"/>
      <c r="G1329" s="3"/>
      <c r="H1329" s="3"/>
      <c r="I1329" s="3"/>
      <c r="J1329" s="3"/>
      <c r="K1329" s="3"/>
      <c r="L1329" s="3"/>
      <c r="M1329" s="3"/>
      <c r="N1329" s="3"/>
      <c r="O1329" s="3"/>
    </row>
    <row r="1330" spans="1:15" x14ac:dyDescent="0.45">
      <c r="A1330" s="3"/>
      <c r="B1330" s="20"/>
      <c r="C1330" s="21"/>
      <c r="D1330" s="21"/>
      <c r="E1330" s="22"/>
      <c r="F1330" s="3"/>
      <c r="G1330" s="3"/>
      <c r="H1330" s="3"/>
      <c r="I1330" s="3"/>
      <c r="J1330" s="3"/>
      <c r="K1330" s="3"/>
      <c r="L1330" s="3"/>
      <c r="M1330" s="3"/>
      <c r="N1330" s="3"/>
      <c r="O1330" s="3"/>
    </row>
    <row r="1331" spans="1:15" x14ac:dyDescent="0.45">
      <c r="A1331" s="3"/>
      <c r="B1331" s="20"/>
      <c r="C1331" s="21"/>
      <c r="D1331" s="21"/>
      <c r="E1331" s="22"/>
      <c r="F1331" s="3"/>
      <c r="G1331" s="3"/>
      <c r="H1331" s="3"/>
      <c r="I1331" s="3"/>
      <c r="J1331" s="3"/>
      <c r="K1331" s="3"/>
      <c r="L1331" s="3"/>
      <c r="M1331" s="3"/>
      <c r="N1331" s="3"/>
      <c r="O1331" s="3"/>
    </row>
    <row r="1332" spans="1:15" x14ac:dyDescent="0.45">
      <c r="A1332" s="3"/>
      <c r="B1332" s="20"/>
      <c r="C1332" s="21"/>
      <c r="D1332" s="21"/>
      <c r="E1332" s="22"/>
      <c r="F1332" s="3"/>
      <c r="G1332" s="3"/>
      <c r="H1332" s="3"/>
      <c r="I1332" s="3"/>
      <c r="J1332" s="3"/>
      <c r="K1332" s="3"/>
      <c r="L1332" s="3"/>
      <c r="M1332" s="3"/>
      <c r="N1332" s="3"/>
      <c r="O1332" s="3"/>
    </row>
    <row r="1333" spans="1:15" x14ac:dyDescent="0.45">
      <c r="A1333" s="3"/>
      <c r="B1333" s="20"/>
      <c r="C1333" s="21"/>
      <c r="D1333" s="21"/>
      <c r="E1333" s="22"/>
      <c r="F1333" s="3"/>
      <c r="G1333" s="3"/>
      <c r="H1333" s="3"/>
      <c r="I1333" s="3"/>
      <c r="J1333" s="3"/>
      <c r="K1333" s="3"/>
      <c r="L1333" s="3"/>
      <c r="M1333" s="3"/>
      <c r="N1333" s="3"/>
      <c r="O1333" s="3"/>
    </row>
    <row r="1334" spans="1:15" x14ac:dyDescent="0.45">
      <c r="A1334" s="3"/>
      <c r="B1334" s="20"/>
      <c r="C1334" s="21"/>
      <c r="D1334" s="21"/>
      <c r="E1334" s="22"/>
      <c r="F1334" s="3"/>
      <c r="G1334" s="3"/>
      <c r="H1334" s="3"/>
      <c r="I1334" s="3"/>
      <c r="J1334" s="3"/>
      <c r="K1334" s="3"/>
      <c r="L1334" s="3"/>
      <c r="M1334" s="3"/>
      <c r="N1334" s="3"/>
      <c r="O1334" s="3"/>
    </row>
    <row r="1335" spans="1:15" x14ac:dyDescent="0.45">
      <c r="A1335" s="3"/>
      <c r="B1335" s="20"/>
      <c r="C1335" s="21"/>
      <c r="D1335" s="21"/>
      <c r="E1335" s="22"/>
      <c r="F1335" s="3"/>
      <c r="G1335" s="3"/>
      <c r="H1335" s="3"/>
      <c r="I1335" s="3"/>
      <c r="J1335" s="3"/>
      <c r="K1335" s="3"/>
      <c r="L1335" s="3"/>
      <c r="M1335" s="3"/>
      <c r="N1335" s="3"/>
      <c r="O1335" s="3"/>
    </row>
    <row r="1336" spans="1:15" x14ac:dyDescent="0.45">
      <c r="A1336" s="3"/>
      <c r="B1336" s="20"/>
      <c r="C1336" s="21"/>
      <c r="D1336" s="21"/>
      <c r="E1336" s="22"/>
      <c r="F1336" s="3"/>
      <c r="G1336" s="3"/>
      <c r="H1336" s="3"/>
      <c r="I1336" s="3"/>
      <c r="J1336" s="3"/>
      <c r="K1336" s="3"/>
      <c r="L1336" s="3"/>
      <c r="M1336" s="3"/>
      <c r="N1336" s="3"/>
      <c r="O1336" s="3"/>
    </row>
    <row r="1337" spans="1:15" x14ac:dyDescent="0.45">
      <c r="A1337" s="3"/>
      <c r="B1337" s="20"/>
      <c r="C1337" s="21"/>
      <c r="D1337" s="21"/>
      <c r="E1337" s="22"/>
      <c r="F1337" s="3"/>
      <c r="G1337" s="3"/>
      <c r="H1337" s="3"/>
      <c r="I1337" s="3"/>
      <c r="J1337" s="3"/>
      <c r="K1337" s="3"/>
      <c r="L1337" s="3"/>
      <c r="M1337" s="3"/>
      <c r="N1337" s="3"/>
      <c r="O1337" s="3"/>
    </row>
    <row r="1338" spans="1:15" x14ac:dyDescent="0.45">
      <c r="A1338" s="3"/>
      <c r="B1338" s="20"/>
      <c r="C1338" s="21"/>
      <c r="D1338" s="21"/>
      <c r="E1338" s="22"/>
      <c r="F1338" s="3"/>
      <c r="G1338" s="3"/>
      <c r="H1338" s="3"/>
      <c r="I1338" s="3"/>
      <c r="J1338" s="3"/>
      <c r="K1338" s="3"/>
      <c r="L1338" s="3"/>
      <c r="M1338" s="3"/>
      <c r="N1338" s="3"/>
      <c r="O1338" s="3"/>
    </row>
    <row r="1339" spans="1:15" x14ac:dyDescent="0.45">
      <c r="A1339" s="3"/>
      <c r="B1339" s="20"/>
      <c r="C1339" s="21"/>
      <c r="D1339" s="21"/>
      <c r="E1339" s="22"/>
      <c r="F1339" s="3"/>
      <c r="G1339" s="3"/>
      <c r="H1339" s="3"/>
      <c r="I1339" s="3"/>
      <c r="J1339" s="3"/>
      <c r="K1339" s="3"/>
      <c r="L1339" s="3"/>
      <c r="M1339" s="3"/>
      <c r="N1339" s="3"/>
      <c r="O1339" s="3"/>
    </row>
    <row r="1340" spans="1:15" x14ac:dyDescent="0.45">
      <c r="A1340" s="3"/>
      <c r="B1340" s="20"/>
      <c r="C1340" s="21"/>
      <c r="D1340" s="21"/>
      <c r="E1340" s="22"/>
      <c r="F1340" s="3"/>
      <c r="G1340" s="3"/>
      <c r="H1340" s="3"/>
      <c r="I1340" s="3"/>
      <c r="J1340" s="3"/>
      <c r="K1340" s="3"/>
      <c r="L1340" s="3"/>
      <c r="M1340" s="3"/>
      <c r="N1340" s="3"/>
      <c r="O1340" s="3"/>
    </row>
    <row r="1341" spans="1:15" x14ac:dyDescent="0.45">
      <c r="A1341" s="3"/>
      <c r="B1341" s="20"/>
      <c r="C1341" s="21"/>
      <c r="D1341" s="21"/>
      <c r="E1341" s="22"/>
      <c r="F1341" s="3"/>
      <c r="G1341" s="3"/>
      <c r="H1341" s="3"/>
      <c r="I1341" s="3"/>
      <c r="J1341" s="3"/>
      <c r="K1341" s="3"/>
      <c r="L1341" s="3"/>
      <c r="M1341" s="3"/>
      <c r="N1341" s="3"/>
      <c r="O1341" s="3"/>
    </row>
    <row r="1342" spans="1:15" x14ac:dyDescent="0.45">
      <c r="A1342" s="3"/>
      <c r="B1342" s="20"/>
      <c r="C1342" s="21"/>
      <c r="D1342" s="21"/>
      <c r="E1342" s="22"/>
      <c r="F1342" s="3"/>
      <c r="G1342" s="3"/>
      <c r="H1342" s="3"/>
      <c r="I1342" s="3"/>
      <c r="J1342" s="3"/>
      <c r="K1342" s="3"/>
      <c r="L1342" s="3"/>
      <c r="M1342" s="3"/>
      <c r="N1342" s="3"/>
      <c r="O1342" s="3"/>
    </row>
    <row r="1343" spans="1:15" x14ac:dyDescent="0.45">
      <c r="A1343" s="3"/>
      <c r="B1343" s="20"/>
      <c r="C1343" s="21"/>
      <c r="D1343" s="21"/>
      <c r="E1343" s="22"/>
      <c r="F1343" s="3"/>
      <c r="G1343" s="3"/>
      <c r="H1343" s="3"/>
      <c r="I1343" s="3"/>
      <c r="J1343" s="3"/>
      <c r="K1343" s="3"/>
      <c r="L1343" s="3"/>
      <c r="M1343" s="3"/>
      <c r="N1343" s="3"/>
      <c r="O1343" s="3"/>
    </row>
    <row r="1344" spans="1:15" x14ac:dyDescent="0.45">
      <c r="A1344" s="3"/>
      <c r="B1344" s="20"/>
      <c r="C1344" s="21"/>
      <c r="D1344" s="21"/>
      <c r="E1344" s="22"/>
      <c r="F1344" s="3"/>
      <c r="G1344" s="3"/>
      <c r="H1344" s="3"/>
      <c r="I1344" s="3"/>
      <c r="J1344" s="3"/>
      <c r="K1344" s="3"/>
      <c r="L1344" s="3"/>
      <c r="M1344" s="3"/>
      <c r="N1344" s="3"/>
      <c r="O1344" s="3"/>
    </row>
    <row r="1345" spans="1:15" x14ac:dyDescent="0.45">
      <c r="A1345" s="3"/>
      <c r="B1345" s="20"/>
      <c r="C1345" s="21"/>
      <c r="D1345" s="21"/>
      <c r="E1345" s="22"/>
      <c r="F1345" s="3"/>
      <c r="G1345" s="3"/>
      <c r="H1345" s="3"/>
      <c r="I1345" s="3"/>
      <c r="J1345" s="3"/>
      <c r="K1345" s="3"/>
      <c r="L1345" s="3"/>
      <c r="M1345" s="3"/>
      <c r="N1345" s="3"/>
      <c r="O1345" s="3"/>
    </row>
    <row r="1346" spans="1:15" x14ac:dyDescent="0.45">
      <c r="A1346" s="3"/>
      <c r="B1346" s="20"/>
      <c r="C1346" s="21"/>
      <c r="D1346" s="21"/>
      <c r="E1346" s="22"/>
      <c r="F1346" s="3"/>
      <c r="G1346" s="3"/>
      <c r="H1346" s="3"/>
      <c r="I1346" s="3"/>
      <c r="J1346" s="3"/>
      <c r="K1346" s="3"/>
      <c r="L1346" s="3"/>
      <c r="M1346" s="3"/>
      <c r="N1346" s="3"/>
      <c r="O1346" s="3"/>
    </row>
    <row r="1347" spans="1:15" x14ac:dyDescent="0.45">
      <c r="A1347" s="3"/>
      <c r="B1347" s="20"/>
      <c r="C1347" s="21"/>
      <c r="D1347" s="21"/>
      <c r="E1347" s="22"/>
      <c r="F1347" s="3"/>
      <c r="G1347" s="3"/>
      <c r="H1347" s="3"/>
      <c r="I1347" s="3"/>
      <c r="J1347" s="3"/>
      <c r="K1347" s="3"/>
      <c r="L1347" s="3"/>
      <c r="M1347" s="3"/>
      <c r="N1347" s="3"/>
      <c r="O1347" s="3"/>
    </row>
    <row r="1348" spans="1:15" x14ac:dyDescent="0.45">
      <c r="A1348" s="3"/>
      <c r="B1348" s="20"/>
      <c r="C1348" s="21"/>
      <c r="D1348" s="21"/>
      <c r="E1348" s="22"/>
      <c r="F1348" s="3"/>
      <c r="G1348" s="3"/>
      <c r="H1348" s="3"/>
      <c r="I1348" s="3"/>
      <c r="J1348" s="3"/>
      <c r="K1348" s="3"/>
      <c r="L1348" s="3"/>
      <c r="M1348" s="3"/>
      <c r="N1348" s="3"/>
      <c r="O1348" s="3"/>
    </row>
    <row r="1349" spans="1:15" x14ac:dyDescent="0.45">
      <c r="A1349" s="3"/>
      <c r="B1349" s="20"/>
      <c r="C1349" s="21"/>
      <c r="D1349" s="21"/>
      <c r="E1349" s="22"/>
      <c r="F1349" s="3"/>
      <c r="G1349" s="3"/>
      <c r="H1349" s="3"/>
      <c r="I1349" s="3"/>
      <c r="J1349" s="3"/>
      <c r="K1349" s="3"/>
      <c r="L1349" s="3"/>
      <c r="M1349" s="3"/>
      <c r="N1349" s="3"/>
      <c r="O1349" s="3"/>
    </row>
    <row r="1350" spans="1:15" x14ac:dyDescent="0.45">
      <c r="A1350" s="3"/>
      <c r="B1350" s="20"/>
      <c r="C1350" s="21"/>
      <c r="D1350" s="21"/>
      <c r="E1350" s="22"/>
      <c r="F1350" s="3"/>
      <c r="G1350" s="3"/>
      <c r="H1350" s="3"/>
      <c r="I1350" s="3"/>
      <c r="J1350" s="3"/>
      <c r="K1350" s="3"/>
      <c r="L1350" s="3"/>
      <c r="M1350" s="3"/>
      <c r="N1350" s="3"/>
      <c r="O1350" s="3"/>
    </row>
    <row r="1351" spans="1:15" x14ac:dyDescent="0.45">
      <c r="A1351" s="3"/>
      <c r="B1351" s="20"/>
      <c r="C1351" s="21"/>
      <c r="D1351" s="21"/>
      <c r="E1351" s="22"/>
      <c r="F1351" s="3"/>
      <c r="G1351" s="3"/>
      <c r="H1351" s="3"/>
      <c r="I1351" s="3"/>
      <c r="J1351" s="3"/>
      <c r="K1351" s="3"/>
      <c r="L1351" s="3"/>
      <c r="M1351" s="3"/>
      <c r="N1351" s="3"/>
      <c r="O1351" s="3"/>
    </row>
    <row r="1352" spans="1:15" x14ac:dyDescent="0.45">
      <c r="A1352" s="3"/>
      <c r="B1352" s="20"/>
      <c r="C1352" s="21"/>
      <c r="D1352" s="21"/>
      <c r="E1352" s="22"/>
      <c r="F1352" s="3"/>
      <c r="G1352" s="3"/>
      <c r="H1352" s="3"/>
      <c r="I1352" s="3"/>
      <c r="J1352" s="3"/>
      <c r="K1352" s="3"/>
      <c r="L1352" s="3"/>
      <c r="M1352" s="3"/>
      <c r="N1352" s="3"/>
      <c r="O1352" s="3"/>
    </row>
    <row r="1353" spans="1:15" x14ac:dyDescent="0.45">
      <c r="A1353" s="3"/>
      <c r="B1353" s="20"/>
      <c r="C1353" s="21"/>
      <c r="D1353" s="21"/>
      <c r="E1353" s="22"/>
      <c r="F1353" s="3"/>
      <c r="G1353" s="3"/>
      <c r="H1353" s="3"/>
      <c r="I1353" s="3"/>
      <c r="J1353" s="3"/>
      <c r="K1353" s="3"/>
      <c r="L1353" s="3"/>
      <c r="M1353" s="3"/>
      <c r="N1353" s="3"/>
      <c r="O1353" s="3"/>
    </row>
    <row r="1354" spans="1:15" x14ac:dyDescent="0.45">
      <c r="A1354" s="3"/>
      <c r="B1354" s="20"/>
      <c r="C1354" s="21"/>
      <c r="D1354" s="21"/>
      <c r="E1354" s="22"/>
      <c r="F1354" s="3"/>
      <c r="G1354" s="3"/>
      <c r="H1354" s="3"/>
      <c r="I1354" s="3"/>
      <c r="J1354" s="3"/>
      <c r="K1354" s="3"/>
      <c r="L1354" s="3"/>
      <c r="M1354" s="3"/>
      <c r="N1354" s="3"/>
      <c r="O1354" s="3"/>
    </row>
    <row r="1355" spans="1:15" x14ac:dyDescent="0.45">
      <c r="A1355" s="3"/>
      <c r="B1355" s="20"/>
      <c r="C1355" s="21"/>
      <c r="D1355" s="21"/>
      <c r="E1355" s="22"/>
      <c r="F1355" s="3"/>
      <c r="G1355" s="3"/>
      <c r="H1355" s="3"/>
      <c r="I1355" s="3"/>
      <c r="J1355" s="3"/>
      <c r="K1355" s="3"/>
      <c r="L1355" s="3"/>
      <c r="M1355" s="3"/>
      <c r="N1355" s="3"/>
      <c r="O1355" s="3"/>
    </row>
    <row r="1356" spans="1:15" x14ac:dyDescent="0.45">
      <c r="A1356" s="3"/>
      <c r="B1356" s="20"/>
      <c r="C1356" s="21"/>
      <c r="D1356" s="21"/>
      <c r="E1356" s="22"/>
      <c r="F1356" s="3"/>
      <c r="G1356" s="3"/>
      <c r="H1356" s="3"/>
      <c r="I1356" s="3"/>
      <c r="J1356" s="3"/>
      <c r="K1356" s="3"/>
      <c r="L1356" s="3"/>
      <c r="M1356" s="3"/>
      <c r="N1356" s="3"/>
      <c r="O1356" s="3"/>
    </row>
    <row r="1357" spans="1:15" x14ac:dyDescent="0.45">
      <c r="A1357" s="3"/>
      <c r="B1357" s="20"/>
      <c r="C1357" s="21"/>
      <c r="D1357" s="21"/>
      <c r="E1357" s="22"/>
      <c r="F1357" s="3"/>
      <c r="G1357" s="3"/>
      <c r="H1357" s="3"/>
      <c r="I1357" s="3"/>
      <c r="J1357" s="3"/>
      <c r="K1357" s="3"/>
      <c r="L1357" s="3"/>
      <c r="M1357" s="3"/>
      <c r="N1357" s="3"/>
      <c r="O1357" s="3"/>
    </row>
    <row r="1358" spans="1:15" x14ac:dyDescent="0.45">
      <c r="A1358" s="3"/>
      <c r="B1358" s="20"/>
      <c r="C1358" s="21"/>
      <c r="D1358" s="21"/>
      <c r="E1358" s="22"/>
      <c r="F1358" s="3"/>
      <c r="G1358" s="3"/>
      <c r="H1358" s="3"/>
      <c r="I1358" s="3"/>
      <c r="J1358" s="3"/>
      <c r="K1358" s="3"/>
      <c r="L1358" s="3"/>
      <c r="M1358" s="3"/>
      <c r="N1358" s="3"/>
      <c r="O1358" s="3"/>
    </row>
    <row r="1359" spans="1:15" x14ac:dyDescent="0.45">
      <c r="A1359" s="3"/>
      <c r="B1359" s="20"/>
      <c r="C1359" s="21"/>
      <c r="D1359" s="21"/>
      <c r="E1359" s="22"/>
      <c r="F1359" s="3"/>
      <c r="G1359" s="3"/>
      <c r="H1359" s="3"/>
      <c r="I1359" s="3"/>
      <c r="J1359" s="3"/>
      <c r="K1359" s="3"/>
      <c r="L1359" s="3"/>
      <c r="M1359" s="3"/>
      <c r="N1359" s="3"/>
      <c r="O1359" s="3"/>
    </row>
    <row r="1360" spans="1:15" x14ac:dyDescent="0.45">
      <c r="A1360" s="3"/>
      <c r="B1360" s="20"/>
      <c r="C1360" s="21"/>
      <c r="D1360" s="21"/>
      <c r="E1360" s="22"/>
      <c r="F1360" s="3"/>
      <c r="G1360" s="3"/>
      <c r="H1360" s="3"/>
      <c r="I1360" s="3"/>
      <c r="J1360" s="3"/>
      <c r="K1360" s="3"/>
      <c r="L1360" s="3"/>
      <c r="M1360" s="3"/>
      <c r="N1360" s="3"/>
      <c r="O1360" s="3"/>
    </row>
    <row r="1361" spans="1:15" x14ac:dyDescent="0.45">
      <c r="A1361" s="3"/>
      <c r="B1361" s="20"/>
      <c r="C1361" s="21"/>
      <c r="D1361" s="21"/>
      <c r="E1361" s="22"/>
      <c r="F1361" s="3"/>
      <c r="G1361" s="3"/>
      <c r="H1361" s="3"/>
      <c r="I1361" s="3"/>
      <c r="J1361" s="3"/>
      <c r="K1361" s="3"/>
      <c r="L1361" s="3"/>
      <c r="M1361" s="3"/>
      <c r="N1361" s="3"/>
      <c r="O1361" s="3"/>
    </row>
    <row r="1362" spans="1:15" x14ac:dyDescent="0.45">
      <c r="A1362" s="3"/>
      <c r="B1362" s="20"/>
      <c r="C1362" s="21"/>
      <c r="D1362" s="21"/>
      <c r="E1362" s="22"/>
      <c r="F1362" s="3"/>
      <c r="G1362" s="3"/>
      <c r="H1362" s="3"/>
      <c r="I1362" s="3"/>
      <c r="J1362" s="3"/>
      <c r="K1362" s="3"/>
      <c r="L1362" s="3"/>
      <c r="M1362" s="3"/>
      <c r="N1362" s="3"/>
      <c r="O1362" s="3"/>
    </row>
    <row r="1363" spans="1:15" x14ac:dyDescent="0.45">
      <c r="A1363" s="3"/>
      <c r="B1363" s="20"/>
      <c r="C1363" s="21"/>
      <c r="D1363" s="21"/>
      <c r="E1363" s="22"/>
      <c r="F1363" s="3"/>
      <c r="G1363" s="3"/>
      <c r="H1363" s="3"/>
      <c r="I1363" s="3"/>
      <c r="J1363" s="3"/>
      <c r="K1363" s="3"/>
      <c r="L1363" s="3"/>
      <c r="M1363" s="3"/>
      <c r="N1363" s="3"/>
      <c r="O1363" s="3"/>
    </row>
    <row r="1364" spans="1:15" x14ac:dyDescent="0.45">
      <c r="A1364" s="3"/>
      <c r="B1364" s="20"/>
      <c r="C1364" s="21"/>
      <c r="D1364" s="21"/>
      <c r="E1364" s="22"/>
      <c r="F1364" s="3"/>
      <c r="G1364" s="3"/>
      <c r="H1364" s="3"/>
      <c r="I1364" s="3"/>
      <c r="J1364" s="3"/>
      <c r="K1364" s="3"/>
      <c r="L1364" s="3"/>
      <c r="M1364" s="3"/>
      <c r="N1364" s="3"/>
      <c r="O1364" s="3"/>
    </row>
    <row r="1365" spans="1:15" x14ac:dyDescent="0.45">
      <c r="A1365" s="3"/>
      <c r="B1365" s="20"/>
      <c r="C1365" s="21"/>
      <c r="D1365" s="21"/>
      <c r="E1365" s="22"/>
      <c r="F1365" s="3"/>
      <c r="G1365" s="3"/>
      <c r="H1365" s="3"/>
      <c r="I1365" s="3"/>
      <c r="J1365" s="3"/>
      <c r="K1365" s="3"/>
      <c r="L1365" s="3"/>
      <c r="M1365" s="3"/>
      <c r="N1365" s="3"/>
      <c r="O1365" s="3"/>
    </row>
    <row r="1366" spans="1:15" x14ac:dyDescent="0.45">
      <c r="A1366" s="3"/>
      <c r="B1366" s="20"/>
      <c r="C1366" s="21"/>
      <c r="D1366" s="21"/>
      <c r="E1366" s="22"/>
      <c r="F1366" s="3"/>
      <c r="G1366" s="3"/>
      <c r="H1366" s="3"/>
      <c r="I1366" s="3"/>
      <c r="J1366" s="3"/>
      <c r="K1366" s="3"/>
      <c r="L1366" s="3"/>
      <c r="M1366" s="3"/>
      <c r="N1366" s="3"/>
      <c r="O1366" s="3"/>
    </row>
    <row r="1367" spans="1:15" x14ac:dyDescent="0.45">
      <c r="A1367" s="3"/>
      <c r="B1367" s="20"/>
      <c r="C1367" s="21"/>
      <c r="D1367" s="21"/>
      <c r="E1367" s="22"/>
      <c r="F1367" s="3"/>
      <c r="G1367" s="3"/>
      <c r="H1367" s="3"/>
      <c r="I1367" s="3"/>
      <c r="J1367" s="3"/>
      <c r="K1367" s="3"/>
      <c r="L1367" s="3"/>
      <c r="M1367" s="3"/>
      <c r="N1367" s="3"/>
      <c r="O1367" s="3"/>
    </row>
    <row r="1368" spans="1:15" x14ac:dyDescent="0.45">
      <c r="A1368" s="3"/>
      <c r="B1368" s="20"/>
      <c r="C1368" s="21"/>
      <c r="D1368" s="21"/>
      <c r="E1368" s="22"/>
      <c r="F1368" s="3"/>
      <c r="G1368" s="3"/>
      <c r="H1368" s="3"/>
      <c r="I1368" s="3"/>
      <c r="J1368" s="3"/>
      <c r="K1368" s="3"/>
      <c r="L1368" s="3"/>
      <c r="M1368" s="3"/>
      <c r="N1368" s="3"/>
      <c r="O1368" s="3"/>
    </row>
    <row r="1369" spans="1:15" x14ac:dyDescent="0.45">
      <c r="A1369" s="3"/>
      <c r="B1369" s="20"/>
      <c r="C1369" s="21"/>
      <c r="D1369" s="21"/>
      <c r="E1369" s="22"/>
      <c r="F1369" s="3"/>
      <c r="G1369" s="3"/>
      <c r="H1369" s="3"/>
      <c r="I1369" s="3"/>
      <c r="J1369" s="3"/>
      <c r="K1369" s="3"/>
      <c r="L1369" s="3"/>
      <c r="M1369" s="3"/>
      <c r="N1369" s="3"/>
      <c r="O1369" s="3"/>
    </row>
    <row r="1370" spans="1:15" x14ac:dyDescent="0.45">
      <c r="A1370" s="3"/>
      <c r="B1370" s="20"/>
      <c r="C1370" s="21"/>
      <c r="D1370" s="21"/>
      <c r="E1370" s="22"/>
      <c r="F1370" s="3"/>
      <c r="G1370" s="3"/>
      <c r="H1370" s="3"/>
      <c r="I1370" s="3"/>
      <c r="J1370" s="3"/>
      <c r="K1370" s="3"/>
      <c r="L1370" s="3"/>
      <c r="M1370" s="3"/>
      <c r="N1370" s="3"/>
      <c r="O1370" s="3"/>
    </row>
    <row r="1371" spans="1:15" x14ac:dyDescent="0.45">
      <c r="A1371" s="3"/>
      <c r="B1371" s="20"/>
      <c r="C1371" s="21"/>
      <c r="D1371" s="21"/>
      <c r="E1371" s="22"/>
      <c r="F1371" s="3"/>
      <c r="G1371" s="3"/>
      <c r="H1371" s="3"/>
      <c r="I1371" s="3"/>
      <c r="J1371" s="3"/>
      <c r="K1371" s="3"/>
      <c r="L1371" s="3"/>
      <c r="M1371" s="3"/>
      <c r="N1371" s="3"/>
      <c r="O1371" s="3"/>
    </row>
    <row r="1372" spans="1:15" x14ac:dyDescent="0.45">
      <c r="A1372" s="3"/>
      <c r="B1372" s="20"/>
      <c r="C1372" s="21"/>
      <c r="D1372" s="21"/>
      <c r="E1372" s="22"/>
      <c r="F1372" s="3"/>
      <c r="G1372" s="3"/>
      <c r="H1372" s="3"/>
      <c r="I1372" s="3"/>
      <c r="J1372" s="3"/>
      <c r="K1372" s="3"/>
      <c r="L1372" s="3"/>
      <c r="M1372" s="3"/>
      <c r="N1372" s="3"/>
      <c r="O1372" s="3"/>
    </row>
    <row r="1373" spans="1:15" x14ac:dyDescent="0.45">
      <c r="A1373" s="3"/>
      <c r="B1373" s="20"/>
      <c r="C1373" s="21"/>
      <c r="D1373" s="21"/>
      <c r="E1373" s="22"/>
      <c r="F1373" s="3"/>
      <c r="G1373" s="3"/>
      <c r="H1373" s="3"/>
      <c r="I1373" s="3"/>
      <c r="J1373" s="3"/>
      <c r="K1373" s="3"/>
      <c r="L1373" s="3"/>
      <c r="M1373" s="3"/>
      <c r="N1373" s="3"/>
      <c r="O1373" s="3"/>
    </row>
    <row r="1374" spans="1:15" x14ac:dyDescent="0.45">
      <c r="A1374" s="3"/>
      <c r="B1374" s="20"/>
      <c r="C1374" s="21"/>
      <c r="D1374" s="21"/>
      <c r="E1374" s="22"/>
      <c r="F1374" s="3"/>
      <c r="G1374" s="3"/>
      <c r="H1374" s="3"/>
      <c r="I1374" s="3"/>
      <c r="J1374" s="3"/>
      <c r="K1374" s="3"/>
      <c r="L1374" s="3"/>
      <c r="M1374" s="3"/>
      <c r="N1374" s="3"/>
      <c r="O1374" s="3"/>
    </row>
    <row r="1375" spans="1:15" x14ac:dyDescent="0.45">
      <c r="A1375" s="3"/>
      <c r="B1375" s="20"/>
      <c r="C1375" s="21"/>
      <c r="D1375" s="21"/>
      <c r="E1375" s="22"/>
      <c r="F1375" s="3"/>
      <c r="G1375" s="3"/>
      <c r="H1375" s="3"/>
      <c r="I1375" s="3"/>
      <c r="J1375" s="3"/>
      <c r="K1375" s="3"/>
      <c r="L1375" s="3"/>
      <c r="M1375" s="3"/>
      <c r="N1375" s="3"/>
      <c r="O1375" s="3"/>
    </row>
    <row r="1376" spans="1:15" x14ac:dyDescent="0.45">
      <c r="A1376" s="3"/>
      <c r="B1376" s="20"/>
      <c r="C1376" s="21"/>
      <c r="D1376" s="21"/>
      <c r="E1376" s="22"/>
      <c r="F1376" s="3"/>
      <c r="G1376" s="3"/>
      <c r="H1376" s="3"/>
      <c r="I1376" s="3"/>
      <c r="J1376" s="3"/>
      <c r="K1376" s="3"/>
      <c r="L1376" s="3"/>
      <c r="M1376" s="3"/>
      <c r="N1376" s="3"/>
      <c r="O1376" s="3"/>
    </row>
    <row r="1377" spans="1:15" x14ac:dyDescent="0.45">
      <c r="A1377" s="3"/>
      <c r="B1377" s="20"/>
      <c r="C1377" s="21"/>
      <c r="D1377" s="21"/>
      <c r="E1377" s="22"/>
      <c r="F1377" s="3"/>
      <c r="G1377" s="3"/>
      <c r="H1377" s="3"/>
      <c r="I1377" s="3"/>
      <c r="J1377" s="3"/>
      <c r="K1377" s="3"/>
      <c r="L1377" s="3"/>
      <c r="M1377" s="3"/>
      <c r="N1377" s="3"/>
      <c r="O1377" s="3"/>
    </row>
    <row r="1378" spans="1:15" x14ac:dyDescent="0.45">
      <c r="A1378" s="3"/>
      <c r="B1378" s="20"/>
      <c r="C1378" s="21"/>
      <c r="D1378" s="21"/>
      <c r="E1378" s="22"/>
      <c r="F1378" s="3"/>
      <c r="G1378" s="3"/>
      <c r="H1378" s="3"/>
      <c r="I1378" s="3"/>
      <c r="J1378" s="3"/>
      <c r="K1378" s="3"/>
      <c r="L1378" s="3"/>
      <c r="M1378" s="3"/>
      <c r="N1378" s="3"/>
      <c r="O1378" s="3"/>
    </row>
    <row r="1379" spans="1:15" x14ac:dyDescent="0.45">
      <c r="A1379" s="3"/>
      <c r="B1379" s="20"/>
      <c r="C1379" s="21"/>
      <c r="D1379" s="21"/>
      <c r="E1379" s="22"/>
      <c r="F1379" s="3"/>
      <c r="G1379" s="3"/>
      <c r="H1379" s="3"/>
      <c r="I1379" s="3"/>
      <c r="J1379" s="3"/>
      <c r="K1379" s="3"/>
      <c r="L1379" s="3"/>
      <c r="M1379" s="3"/>
      <c r="N1379" s="3"/>
      <c r="O1379" s="3"/>
    </row>
    <row r="1380" spans="1:15" x14ac:dyDescent="0.45">
      <c r="A1380" s="3"/>
      <c r="B1380" s="20"/>
      <c r="C1380" s="21"/>
      <c r="D1380" s="21"/>
      <c r="E1380" s="22"/>
      <c r="F1380" s="3"/>
      <c r="G1380" s="3"/>
      <c r="H1380" s="3"/>
      <c r="I1380" s="3"/>
      <c r="J1380" s="3"/>
      <c r="K1380" s="3"/>
      <c r="L1380" s="3"/>
      <c r="M1380" s="3"/>
      <c r="N1380" s="3"/>
      <c r="O1380" s="3"/>
    </row>
    <row r="1381" spans="1:15" x14ac:dyDescent="0.45">
      <c r="A1381" s="3"/>
      <c r="B1381" s="20"/>
      <c r="C1381" s="21"/>
      <c r="D1381" s="21"/>
      <c r="E1381" s="22"/>
      <c r="F1381" s="3"/>
      <c r="G1381" s="3"/>
      <c r="H1381" s="3"/>
      <c r="I1381" s="3"/>
      <c r="J1381" s="3"/>
      <c r="K1381" s="3"/>
      <c r="L1381" s="3"/>
      <c r="M1381" s="3"/>
      <c r="N1381" s="3"/>
      <c r="O1381" s="3"/>
    </row>
    <row r="1382" spans="1:15" x14ac:dyDescent="0.45">
      <c r="A1382" s="3"/>
      <c r="B1382" s="20"/>
      <c r="C1382" s="21"/>
      <c r="D1382" s="21"/>
      <c r="E1382" s="22"/>
      <c r="F1382" s="3"/>
      <c r="G1382" s="3"/>
      <c r="H1382" s="3"/>
      <c r="I1382" s="3"/>
      <c r="J1382" s="3"/>
      <c r="K1382" s="3"/>
      <c r="L1382" s="3"/>
      <c r="M1382" s="3"/>
      <c r="N1382" s="3"/>
      <c r="O1382" s="3"/>
    </row>
    <row r="1383" spans="1:15" x14ac:dyDescent="0.45">
      <c r="A1383" s="3"/>
      <c r="B1383" s="20"/>
      <c r="C1383" s="21"/>
      <c r="D1383" s="21"/>
      <c r="E1383" s="22"/>
      <c r="F1383" s="3"/>
      <c r="G1383" s="3"/>
      <c r="H1383" s="3"/>
      <c r="I1383" s="3"/>
      <c r="J1383" s="3"/>
      <c r="K1383" s="3"/>
      <c r="L1383" s="3"/>
      <c r="M1383" s="3"/>
      <c r="N1383" s="3"/>
      <c r="O1383" s="3"/>
    </row>
    <row r="1384" spans="1:15" x14ac:dyDescent="0.45">
      <c r="A1384" s="3"/>
      <c r="B1384" s="20"/>
      <c r="C1384" s="21"/>
      <c r="D1384" s="21"/>
      <c r="E1384" s="22"/>
      <c r="F1384" s="3"/>
      <c r="G1384" s="3"/>
      <c r="H1384" s="3"/>
      <c r="I1384" s="3"/>
      <c r="J1384" s="3"/>
      <c r="K1384" s="3"/>
      <c r="L1384" s="3"/>
      <c r="M1384" s="3"/>
      <c r="N1384" s="3"/>
      <c r="O1384" s="3"/>
    </row>
    <row r="1385" spans="1:15" x14ac:dyDescent="0.45">
      <c r="A1385" s="3"/>
      <c r="B1385" s="20"/>
      <c r="C1385" s="21"/>
      <c r="D1385" s="21"/>
      <c r="E1385" s="22"/>
      <c r="F1385" s="3"/>
      <c r="G1385" s="3"/>
      <c r="H1385" s="3"/>
      <c r="I1385" s="3"/>
      <c r="J1385" s="3"/>
      <c r="K1385" s="3"/>
      <c r="L1385" s="3"/>
      <c r="M1385" s="3"/>
      <c r="N1385" s="3"/>
      <c r="O1385" s="3"/>
    </row>
    <row r="1386" spans="1:15" x14ac:dyDescent="0.45">
      <c r="A1386" s="3"/>
      <c r="B1386" s="20"/>
      <c r="C1386" s="21"/>
      <c r="D1386" s="21"/>
      <c r="E1386" s="22"/>
      <c r="F1386" s="3"/>
      <c r="G1386" s="3"/>
      <c r="H1386" s="3"/>
      <c r="I1386" s="3"/>
      <c r="J1386" s="3"/>
      <c r="K1386" s="3"/>
      <c r="L1386" s="3"/>
      <c r="M1386" s="3"/>
      <c r="N1386" s="3"/>
      <c r="O1386" s="3"/>
    </row>
    <row r="1387" spans="1:15" x14ac:dyDescent="0.45">
      <c r="A1387" s="3"/>
      <c r="B1387" s="20"/>
      <c r="C1387" s="21"/>
      <c r="D1387" s="21"/>
      <c r="E1387" s="22"/>
      <c r="F1387" s="3"/>
      <c r="G1387" s="3"/>
      <c r="H1387" s="3"/>
      <c r="I1387" s="3"/>
      <c r="J1387" s="3"/>
      <c r="K1387" s="3"/>
      <c r="L1387" s="3"/>
      <c r="M1387" s="3"/>
      <c r="N1387" s="3"/>
      <c r="O1387" s="3"/>
    </row>
    <row r="1388" spans="1:15" x14ac:dyDescent="0.45">
      <c r="A1388" s="3"/>
      <c r="B1388" s="20"/>
      <c r="C1388" s="21"/>
      <c r="D1388" s="21"/>
      <c r="E1388" s="22"/>
      <c r="F1388" s="3"/>
      <c r="G1388" s="3"/>
      <c r="H1388" s="3"/>
      <c r="I1388" s="3"/>
      <c r="J1388" s="3"/>
      <c r="K1388" s="3"/>
      <c r="L1388" s="3"/>
      <c r="M1388" s="3"/>
      <c r="N1388" s="3"/>
      <c r="O1388" s="3"/>
    </row>
    <row r="1389" spans="1:15" x14ac:dyDescent="0.45">
      <c r="A1389" s="3"/>
      <c r="B1389" s="20"/>
      <c r="C1389" s="21"/>
      <c r="D1389" s="21"/>
      <c r="E1389" s="22"/>
      <c r="F1389" s="3"/>
      <c r="G1389" s="3"/>
      <c r="H1389" s="3"/>
      <c r="I1389" s="3"/>
      <c r="J1389" s="3"/>
      <c r="K1389" s="3"/>
      <c r="L1389" s="3"/>
      <c r="M1389" s="3"/>
      <c r="N1389" s="3"/>
      <c r="O1389" s="3"/>
    </row>
    <row r="1390" spans="1:15" x14ac:dyDescent="0.45">
      <c r="A1390" s="3"/>
      <c r="B1390" s="20"/>
      <c r="C1390" s="21"/>
      <c r="D1390" s="21"/>
      <c r="E1390" s="22"/>
      <c r="F1390" s="3"/>
      <c r="G1390" s="3"/>
      <c r="H1390" s="3"/>
      <c r="I1390" s="3"/>
      <c r="J1390" s="3"/>
      <c r="K1390" s="3"/>
      <c r="L1390" s="3"/>
      <c r="M1390" s="3"/>
      <c r="N1390" s="3"/>
      <c r="O1390" s="3"/>
    </row>
    <row r="1391" spans="1:15" x14ac:dyDescent="0.45">
      <c r="A1391" s="3"/>
      <c r="B1391" s="20"/>
      <c r="C1391" s="21"/>
      <c r="D1391" s="21"/>
      <c r="E1391" s="22"/>
      <c r="F1391" s="3"/>
      <c r="G1391" s="3"/>
      <c r="H1391" s="3"/>
      <c r="I1391" s="3"/>
      <c r="J1391" s="3"/>
      <c r="K1391" s="3"/>
      <c r="L1391" s="3"/>
      <c r="M1391" s="3"/>
      <c r="N1391" s="3"/>
      <c r="O1391" s="3"/>
    </row>
    <row r="1392" spans="1:15" x14ac:dyDescent="0.45">
      <c r="A1392" s="3"/>
      <c r="B1392" s="20"/>
      <c r="C1392" s="21"/>
      <c r="D1392" s="21"/>
      <c r="E1392" s="22"/>
      <c r="F1392" s="3"/>
      <c r="G1392" s="3"/>
      <c r="H1392" s="3"/>
      <c r="I1392" s="3"/>
      <c r="J1392" s="3"/>
      <c r="K1392" s="3"/>
      <c r="L1392" s="3"/>
      <c r="M1392" s="3"/>
      <c r="N1392" s="3"/>
      <c r="O1392" s="3"/>
    </row>
    <row r="1393" spans="1:15" x14ac:dyDescent="0.45">
      <c r="A1393" s="3"/>
      <c r="B1393" s="20"/>
      <c r="C1393" s="21"/>
      <c r="D1393" s="21"/>
      <c r="E1393" s="22"/>
      <c r="F1393" s="3"/>
      <c r="G1393" s="3"/>
      <c r="H1393" s="3"/>
      <c r="I1393" s="3"/>
      <c r="J1393" s="3"/>
      <c r="K1393" s="3"/>
      <c r="L1393" s="3"/>
      <c r="M1393" s="3"/>
      <c r="N1393" s="3"/>
      <c r="O1393" s="3"/>
    </row>
    <row r="1394" spans="1:15" x14ac:dyDescent="0.45">
      <c r="A1394" s="3"/>
      <c r="B1394" s="20"/>
      <c r="C1394" s="21"/>
      <c r="D1394" s="21"/>
      <c r="E1394" s="22"/>
      <c r="F1394" s="3"/>
      <c r="G1394" s="3"/>
      <c r="H1394" s="3"/>
      <c r="I1394" s="3"/>
      <c r="J1394" s="3"/>
      <c r="K1394" s="3"/>
      <c r="L1394" s="3"/>
      <c r="M1394" s="3"/>
      <c r="N1394" s="3"/>
      <c r="O1394" s="3"/>
    </row>
    <row r="1395" spans="1:15" x14ac:dyDescent="0.45">
      <c r="A1395" s="3"/>
      <c r="B1395" s="20"/>
      <c r="C1395" s="21"/>
      <c r="D1395" s="21"/>
      <c r="E1395" s="22"/>
      <c r="F1395" s="3"/>
      <c r="G1395" s="3"/>
      <c r="H1395" s="3"/>
      <c r="I1395" s="3"/>
      <c r="J1395" s="3"/>
      <c r="K1395" s="3"/>
      <c r="L1395" s="3"/>
      <c r="M1395" s="3"/>
      <c r="N1395" s="3"/>
      <c r="O1395" s="3"/>
    </row>
    <row r="1396" spans="1:15" x14ac:dyDescent="0.45">
      <c r="A1396" s="3"/>
      <c r="B1396" s="20"/>
      <c r="C1396" s="21"/>
      <c r="D1396" s="21"/>
      <c r="E1396" s="22"/>
      <c r="F1396" s="3"/>
      <c r="G1396" s="3"/>
      <c r="H1396" s="3"/>
      <c r="I1396" s="3"/>
      <c r="J1396" s="3"/>
      <c r="K1396" s="3"/>
      <c r="L1396" s="3"/>
      <c r="M1396" s="3"/>
      <c r="N1396" s="3"/>
      <c r="O1396" s="3"/>
    </row>
    <row r="1397" spans="1:15" x14ac:dyDescent="0.45">
      <c r="A1397" s="3"/>
      <c r="B1397" s="20"/>
      <c r="C1397" s="21"/>
      <c r="D1397" s="21"/>
      <c r="E1397" s="22"/>
      <c r="F1397" s="3"/>
      <c r="G1397" s="3"/>
      <c r="H1397" s="3"/>
      <c r="I1397" s="3"/>
      <c r="J1397" s="3"/>
      <c r="K1397" s="3"/>
      <c r="L1397" s="3"/>
      <c r="M1397" s="3"/>
      <c r="N1397" s="3"/>
      <c r="O1397" s="3"/>
    </row>
    <row r="1398" spans="1:15" x14ac:dyDescent="0.45">
      <c r="A1398" s="3"/>
      <c r="B1398" s="20"/>
      <c r="C1398" s="21"/>
      <c r="D1398" s="21"/>
      <c r="E1398" s="22"/>
      <c r="F1398" s="3"/>
      <c r="G1398" s="3"/>
      <c r="H1398" s="3"/>
      <c r="I1398" s="3"/>
      <c r="J1398" s="3"/>
      <c r="K1398" s="3"/>
      <c r="L1398" s="3"/>
      <c r="M1398" s="3"/>
      <c r="N1398" s="3"/>
      <c r="O1398" s="3"/>
    </row>
    <row r="1399" spans="1:15" x14ac:dyDescent="0.45">
      <c r="A1399" s="3"/>
      <c r="B1399" s="20"/>
      <c r="C1399" s="21"/>
      <c r="D1399" s="21"/>
      <c r="E1399" s="22"/>
      <c r="F1399" s="3"/>
      <c r="G1399" s="3"/>
      <c r="H1399" s="3"/>
      <c r="I1399" s="3"/>
      <c r="J1399" s="3"/>
      <c r="K1399" s="3"/>
      <c r="L1399" s="3"/>
      <c r="M1399" s="3"/>
      <c r="N1399" s="3"/>
      <c r="O1399" s="3"/>
    </row>
    <row r="1400" spans="1:15" x14ac:dyDescent="0.45">
      <c r="A1400" s="3"/>
      <c r="B1400" s="20"/>
      <c r="C1400" s="21"/>
      <c r="D1400" s="21"/>
      <c r="E1400" s="22"/>
      <c r="F1400" s="3"/>
      <c r="G1400" s="3"/>
      <c r="H1400" s="3"/>
      <c r="I1400" s="3"/>
      <c r="J1400" s="3"/>
      <c r="K1400" s="3"/>
      <c r="L1400" s="3"/>
      <c r="M1400" s="3"/>
      <c r="N1400" s="3"/>
      <c r="O1400" s="3"/>
    </row>
    <row r="1401" spans="1:15" x14ac:dyDescent="0.45">
      <c r="A1401" s="3"/>
      <c r="B1401" s="20"/>
      <c r="C1401" s="21"/>
      <c r="D1401" s="21"/>
      <c r="E1401" s="22"/>
      <c r="F1401" s="3"/>
      <c r="G1401" s="3"/>
      <c r="H1401" s="3"/>
      <c r="I1401" s="3"/>
      <c r="J1401" s="3"/>
      <c r="K1401" s="3"/>
      <c r="L1401" s="3"/>
      <c r="M1401" s="3"/>
      <c r="N1401" s="3"/>
      <c r="O1401" s="3"/>
    </row>
    <row r="1402" spans="1:15" x14ac:dyDescent="0.45">
      <c r="A1402" s="3"/>
      <c r="B1402" s="20"/>
      <c r="C1402" s="21"/>
      <c r="D1402" s="21"/>
      <c r="E1402" s="22"/>
      <c r="F1402" s="3"/>
      <c r="G1402" s="3"/>
      <c r="H1402" s="3"/>
      <c r="I1402" s="3"/>
      <c r="J1402" s="3"/>
      <c r="K1402" s="3"/>
      <c r="L1402" s="3"/>
      <c r="M1402" s="3"/>
      <c r="N1402" s="3"/>
      <c r="O1402" s="3"/>
    </row>
    <row r="1403" spans="1:15" x14ac:dyDescent="0.45">
      <c r="A1403" s="3"/>
      <c r="B1403" s="20"/>
      <c r="C1403" s="21"/>
      <c r="D1403" s="21"/>
      <c r="E1403" s="22"/>
      <c r="F1403" s="3"/>
      <c r="G1403" s="3"/>
      <c r="H1403" s="3"/>
      <c r="I1403" s="3"/>
      <c r="J1403" s="3"/>
      <c r="K1403" s="3"/>
      <c r="L1403" s="3"/>
      <c r="M1403" s="3"/>
      <c r="N1403" s="3"/>
      <c r="O1403" s="3"/>
    </row>
    <row r="1404" spans="1:15" x14ac:dyDescent="0.45">
      <c r="A1404" s="3"/>
      <c r="B1404" s="20"/>
      <c r="C1404" s="21"/>
      <c r="D1404" s="21"/>
      <c r="E1404" s="22"/>
      <c r="F1404" s="3"/>
      <c r="G1404" s="3"/>
      <c r="H1404" s="3"/>
      <c r="I1404" s="3"/>
      <c r="J1404" s="3"/>
      <c r="K1404" s="3"/>
      <c r="L1404" s="3"/>
      <c r="M1404" s="3"/>
      <c r="N1404" s="3"/>
      <c r="O1404" s="3"/>
    </row>
    <row r="1405" spans="1:15" x14ac:dyDescent="0.45">
      <c r="A1405" s="3"/>
      <c r="B1405" s="20"/>
      <c r="C1405" s="21"/>
      <c r="D1405" s="21"/>
      <c r="E1405" s="22"/>
      <c r="F1405" s="3"/>
      <c r="G1405" s="3"/>
      <c r="H1405" s="3"/>
      <c r="I1405" s="3"/>
      <c r="J1405" s="3"/>
      <c r="K1405" s="3"/>
      <c r="L1405" s="3"/>
      <c r="M1405" s="3"/>
      <c r="N1405" s="3"/>
      <c r="O1405" s="3"/>
    </row>
    <row r="1406" spans="1:15" x14ac:dyDescent="0.45">
      <c r="A1406" s="3"/>
      <c r="B1406" s="20"/>
      <c r="C1406" s="21"/>
      <c r="D1406" s="21"/>
      <c r="E1406" s="22"/>
      <c r="F1406" s="3"/>
      <c r="G1406" s="3"/>
      <c r="H1406" s="3"/>
      <c r="I1406" s="3"/>
      <c r="J1406" s="3"/>
      <c r="K1406" s="3"/>
      <c r="L1406" s="3"/>
      <c r="M1406" s="3"/>
      <c r="N1406" s="3"/>
      <c r="O1406" s="3"/>
    </row>
    <row r="1407" spans="1:15" x14ac:dyDescent="0.45">
      <c r="A1407" s="3"/>
      <c r="B1407" s="20"/>
      <c r="C1407" s="21"/>
      <c r="D1407" s="21"/>
      <c r="E1407" s="22"/>
      <c r="F1407" s="3"/>
      <c r="G1407" s="3"/>
      <c r="H1407" s="3"/>
      <c r="I1407" s="3"/>
      <c r="J1407" s="3"/>
      <c r="K1407" s="3"/>
      <c r="L1407" s="3"/>
      <c r="M1407" s="3"/>
      <c r="N1407" s="3"/>
      <c r="O1407" s="3"/>
    </row>
    <row r="1408" spans="1:15" x14ac:dyDescent="0.45">
      <c r="A1408" s="3"/>
      <c r="B1408" s="20"/>
      <c r="C1408" s="21"/>
      <c r="D1408" s="21"/>
      <c r="E1408" s="22"/>
      <c r="F1408" s="3"/>
      <c r="G1408" s="3"/>
      <c r="H1408" s="3"/>
      <c r="I1408" s="3"/>
      <c r="J1408" s="3"/>
      <c r="K1408" s="3"/>
      <c r="L1408" s="3"/>
      <c r="M1408" s="3"/>
      <c r="N1408" s="3"/>
      <c r="O1408" s="3"/>
    </row>
    <row r="1409" spans="1:15" x14ac:dyDescent="0.45">
      <c r="A1409" s="3"/>
      <c r="B1409" s="20"/>
      <c r="C1409" s="21"/>
      <c r="D1409" s="21"/>
      <c r="E1409" s="22"/>
      <c r="F1409" s="3"/>
      <c r="G1409" s="3"/>
      <c r="H1409" s="3"/>
      <c r="I1409" s="3"/>
      <c r="J1409" s="3"/>
      <c r="K1409" s="3"/>
      <c r="L1409" s="3"/>
      <c r="M1409" s="3"/>
      <c r="N1409" s="3"/>
      <c r="O1409" s="3"/>
    </row>
    <row r="1410" spans="1:15" x14ac:dyDescent="0.45">
      <c r="A1410" s="3"/>
      <c r="B1410" s="20"/>
      <c r="C1410" s="21"/>
      <c r="D1410" s="21"/>
      <c r="E1410" s="22"/>
      <c r="F1410" s="3"/>
      <c r="G1410" s="3"/>
      <c r="H1410" s="3"/>
      <c r="I1410" s="3"/>
      <c r="J1410" s="3"/>
      <c r="K1410" s="3"/>
      <c r="L1410" s="3"/>
      <c r="M1410" s="3"/>
      <c r="N1410" s="3"/>
      <c r="O1410" s="3"/>
    </row>
    <row r="1411" spans="1:15" x14ac:dyDescent="0.45">
      <c r="A1411" s="3"/>
      <c r="B1411" s="20"/>
      <c r="C1411" s="21"/>
      <c r="D1411" s="21"/>
      <c r="E1411" s="22"/>
      <c r="F1411" s="3"/>
      <c r="G1411" s="3"/>
      <c r="H1411" s="3"/>
      <c r="I1411" s="3"/>
      <c r="J1411" s="3"/>
      <c r="K1411" s="3"/>
      <c r="L1411" s="3"/>
      <c r="M1411" s="3"/>
      <c r="N1411" s="3"/>
      <c r="O1411" s="3"/>
    </row>
    <row r="1412" spans="1:15" x14ac:dyDescent="0.45">
      <c r="A1412" s="3"/>
      <c r="B1412" s="20"/>
      <c r="C1412" s="21"/>
      <c r="D1412" s="21"/>
      <c r="E1412" s="22"/>
      <c r="F1412" s="3"/>
      <c r="G1412" s="3"/>
      <c r="H1412" s="3"/>
      <c r="I1412" s="3"/>
      <c r="J1412" s="3"/>
      <c r="K1412" s="3"/>
      <c r="L1412" s="3"/>
      <c r="M1412" s="3"/>
      <c r="N1412" s="3"/>
      <c r="O1412" s="3"/>
    </row>
    <row r="1413" spans="1:15" x14ac:dyDescent="0.45">
      <c r="A1413" s="3"/>
      <c r="B1413" s="20"/>
      <c r="C1413" s="21"/>
      <c r="D1413" s="21"/>
      <c r="E1413" s="22"/>
      <c r="F1413" s="3"/>
      <c r="G1413" s="3"/>
      <c r="H1413" s="3"/>
      <c r="I1413" s="3"/>
      <c r="J1413" s="3"/>
      <c r="K1413" s="3"/>
      <c r="L1413" s="3"/>
      <c r="M1413" s="3"/>
      <c r="N1413" s="3"/>
      <c r="O1413" s="3"/>
    </row>
    <row r="1414" spans="1:15" x14ac:dyDescent="0.45">
      <c r="A1414" s="3"/>
      <c r="B1414" s="20"/>
      <c r="C1414" s="21"/>
      <c r="D1414" s="21"/>
      <c r="E1414" s="22"/>
      <c r="F1414" s="3"/>
      <c r="G1414" s="3"/>
      <c r="H1414" s="3"/>
      <c r="I1414" s="3"/>
      <c r="J1414" s="3"/>
      <c r="K1414" s="3"/>
      <c r="L1414" s="3"/>
      <c r="M1414" s="3"/>
      <c r="N1414" s="3"/>
      <c r="O1414" s="3"/>
    </row>
    <row r="1415" spans="1:15" x14ac:dyDescent="0.45">
      <c r="A1415" s="3"/>
      <c r="B1415" s="20"/>
      <c r="C1415" s="21"/>
      <c r="D1415" s="21"/>
      <c r="E1415" s="22"/>
      <c r="F1415" s="3"/>
      <c r="G1415" s="3"/>
      <c r="H1415" s="3"/>
      <c r="I1415" s="3"/>
      <c r="J1415" s="3"/>
      <c r="K1415" s="3"/>
      <c r="L1415" s="3"/>
      <c r="M1415" s="3"/>
      <c r="N1415" s="3"/>
      <c r="O1415" s="3"/>
    </row>
    <row r="1416" spans="1:15" x14ac:dyDescent="0.45">
      <c r="A1416" s="3"/>
      <c r="B1416" s="20"/>
      <c r="C1416" s="21"/>
      <c r="D1416" s="21"/>
      <c r="E1416" s="22"/>
      <c r="F1416" s="3"/>
      <c r="G1416" s="3"/>
      <c r="H1416" s="3"/>
      <c r="I1416" s="3"/>
      <c r="J1416" s="3"/>
      <c r="K1416" s="3"/>
      <c r="L1416" s="3"/>
      <c r="M1416" s="3"/>
      <c r="N1416" s="3"/>
      <c r="O1416" s="3"/>
    </row>
    <row r="1417" spans="1:15" x14ac:dyDescent="0.45">
      <c r="A1417" s="3"/>
      <c r="B1417" s="20"/>
      <c r="C1417" s="21"/>
      <c r="D1417" s="21"/>
      <c r="E1417" s="22"/>
      <c r="F1417" s="3"/>
      <c r="G1417" s="3"/>
      <c r="H1417" s="3"/>
      <c r="I1417" s="3"/>
      <c r="J1417" s="3"/>
      <c r="K1417" s="3"/>
      <c r="L1417" s="3"/>
      <c r="M1417" s="3"/>
      <c r="N1417" s="3"/>
      <c r="O1417" s="3"/>
    </row>
    <row r="1418" spans="1:15" x14ac:dyDescent="0.45">
      <c r="A1418" s="3"/>
      <c r="B1418" s="20"/>
      <c r="C1418" s="21"/>
      <c r="D1418" s="21"/>
      <c r="E1418" s="22"/>
      <c r="F1418" s="3"/>
      <c r="G1418" s="3"/>
      <c r="H1418" s="3"/>
      <c r="I1418" s="3"/>
      <c r="J1418" s="3"/>
      <c r="K1418" s="3"/>
      <c r="L1418" s="3"/>
      <c r="M1418" s="3"/>
      <c r="N1418" s="3"/>
      <c r="O1418" s="3"/>
    </row>
    <row r="1419" spans="1:15" x14ac:dyDescent="0.45">
      <c r="A1419" s="3"/>
      <c r="B1419" s="20"/>
      <c r="C1419" s="21"/>
      <c r="D1419" s="21"/>
      <c r="E1419" s="22"/>
      <c r="F1419" s="3"/>
      <c r="G1419" s="3"/>
      <c r="H1419" s="3"/>
      <c r="I1419" s="3"/>
      <c r="J1419" s="3"/>
      <c r="K1419" s="3"/>
      <c r="L1419" s="3"/>
      <c r="M1419" s="3"/>
      <c r="N1419" s="3"/>
      <c r="O1419" s="3"/>
    </row>
    <row r="1420" spans="1:15" x14ac:dyDescent="0.45">
      <c r="A1420" s="3"/>
      <c r="B1420" s="20"/>
      <c r="C1420" s="21"/>
      <c r="D1420" s="21"/>
      <c r="E1420" s="22"/>
      <c r="F1420" s="3"/>
      <c r="G1420" s="3"/>
      <c r="H1420" s="3"/>
      <c r="I1420" s="3"/>
      <c r="J1420" s="3"/>
      <c r="K1420" s="3"/>
      <c r="L1420" s="3"/>
      <c r="M1420" s="3"/>
      <c r="N1420" s="3"/>
      <c r="O1420" s="3"/>
    </row>
    <row r="1421" spans="1:15" x14ac:dyDescent="0.45">
      <c r="A1421" s="3"/>
      <c r="B1421" s="20"/>
      <c r="C1421" s="21"/>
      <c r="D1421" s="21"/>
      <c r="E1421" s="22"/>
      <c r="F1421" s="3"/>
      <c r="G1421" s="3"/>
      <c r="H1421" s="3"/>
      <c r="I1421" s="3"/>
      <c r="J1421" s="3"/>
      <c r="K1421" s="3"/>
      <c r="L1421" s="3"/>
      <c r="M1421" s="3"/>
      <c r="N1421" s="3"/>
      <c r="O1421" s="3"/>
    </row>
    <row r="1422" spans="1:15" x14ac:dyDescent="0.45">
      <c r="A1422" s="3"/>
      <c r="B1422" s="20"/>
      <c r="C1422" s="21"/>
      <c r="D1422" s="21"/>
      <c r="E1422" s="22"/>
      <c r="F1422" s="3"/>
      <c r="G1422" s="3"/>
      <c r="H1422" s="3"/>
      <c r="I1422" s="3"/>
      <c r="J1422" s="3"/>
      <c r="K1422" s="3"/>
      <c r="L1422" s="3"/>
      <c r="M1422" s="3"/>
      <c r="N1422" s="3"/>
      <c r="O1422" s="3"/>
    </row>
    <row r="1423" spans="1:15" x14ac:dyDescent="0.45">
      <c r="A1423" s="3"/>
      <c r="B1423" s="20"/>
      <c r="C1423" s="21"/>
      <c r="D1423" s="21"/>
      <c r="E1423" s="22"/>
      <c r="F1423" s="3"/>
      <c r="G1423" s="3"/>
      <c r="H1423" s="3"/>
      <c r="I1423" s="3"/>
      <c r="J1423" s="3"/>
      <c r="K1423" s="3"/>
      <c r="L1423" s="3"/>
      <c r="M1423" s="3"/>
      <c r="N1423" s="3"/>
      <c r="O1423" s="3"/>
    </row>
    <row r="1424" spans="1:15" x14ac:dyDescent="0.45">
      <c r="A1424" s="3"/>
      <c r="B1424" s="20"/>
      <c r="C1424" s="21"/>
      <c r="D1424" s="21"/>
      <c r="E1424" s="22"/>
      <c r="F1424" s="3"/>
      <c r="G1424" s="3"/>
      <c r="H1424" s="3"/>
      <c r="I1424" s="3"/>
      <c r="J1424" s="3"/>
      <c r="K1424" s="3"/>
      <c r="L1424" s="3"/>
      <c r="M1424" s="3"/>
      <c r="N1424" s="3"/>
      <c r="O1424" s="3"/>
    </row>
    <row r="1425" spans="1:15" x14ac:dyDescent="0.45">
      <c r="A1425" s="3"/>
      <c r="B1425" s="20"/>
      <c r="C1425" s="21"/>
      <c r="D1425" s="21"/>
      <c r="E1425" s="22"/>
      <c r="F1425" s="3"/>
      <c r="G1425" s="3"/>
      <c r="H1425" s="3"/>
      <c r="I1425" s="3"/>
      <c r="J1425" s="3"/>
      <c r="K1425" s="3"/>
      <c r="L1425" s="3"/>
      <c r="M1425" s="3"/>
      <c r="N1425" s="3"/>
      <c r="O1425" s="3"/>
    </row>
    <row r="1426" spans="1:15" x14ac:dyDescent="0.45">
      <c r="A1426" s="3"/>
      <c r="B1426" s="20"/>
      <c r="C1426" s="21"/>
      <c r="D1426" s="21"/>
      <c r="E1426" s="22"/>
      <c r="F1426" s="3"/>
      <c r="G1426" s="3"/>
      <c r="H1426" s="3"/>
      <c r="I1426" s="3"/>
      <c r="J1426" s="3"/>
      <c r="K1426" s="3"/>
      <c r="L1426" s="3"/>
      <c r="M1426" s="3"/>
      <c r="N1426" s="3"/>
      <c r="O1426" s="3"/>
    </row>
    <row r="1427" spans="1:15" x14ac:dyDescent="0.45">
      <c r="A1427" s="3"/>
      <c r="B1427" s="20"/>
      <c r="C1427" s="21"/>
      <c r="D1427" s="21"/>
      <c r="E1427" s="22"/>
      <c r="F1427" s="3"/>
      <c r="G1427" s="3"/>
      <c r="H1427" s="3"/>
      <c r="I1427" s="3"/>
      <c r="J1427" s="3"/>
      <c r="K1427" s="3"/>
      <c r="L1427" s="3"/>
      <c r="M1427" s="3"/>
      <c r="N1427" s="3"/>
      <c r="O1427" s="3"/>
    </row>
    <row r="1428" spans="1:15" x14ac:dyDescent="0.45">
      <c r="A1428" s="3"/>
      <c r="B1428" s="20"/>
      <c r="C1428" s="21"/>
      <c r="D1428" s="21"/>
      <c r="E1428" s="22"/>
      <c r="F1428" s="3"/>
      <c r="G1428" s="3"/>
      <c r="H1428" s="3"/>
      <c r="I1428" s="3"/>
      <c r="J1428" s="3"/>
      <c r="K1428" s="3"/>
      <c r="L1428" s="3"/>
      <c r="M1428" s="3"/>
      <c r="N1428" s="3"/>
      <c r="O1428" s="3"/>
    </row>
    <row r="1429" spans="1:15" x14ac:dyDescent="0.45">
      <c r="A1429" s="3"/>
      <c r="B1429" s="20"/>
      <c r="C1429" s="21"/>
      <c r="D1429" s="21"/>
      <c r="E1429" s="22"/>
      <c r="F1429" s="3"/>
      <c r="G1429" s="3"/>
      <c r="H1429" s="3"/>
      <c r="I1429" s="3"/>
      <c r="J1429" s="3"/>
      <c r="K1429" s="3"/>
      <c r="L1429" s="3"/>
      <c r="M1429" s="3"/>
      <c r="N1429" s="3"/>
      <c r="O1429" s="3"/>
    </row>
    <row r="1430" spans="1:15" x14ac:dyDescent="0.45">
      <c r="A1430" s="3"/>
      <c r="B1430" s="20"/>
      <c r="C1430" s="21"/>
      <c r="D1430" s="21"/>
      <c r="E1430" s="22"/>
      <c r="F1430" s="3"/>
      <c r="G1430" s="3"/>
      <c r="H1430" s="3"/>
      <c r="I1430" s="3"/>
      <c r="J1430" s="3"/>
      <c r="K1430" s="3"/>
      <c r="L1430" s="3"/>
      <c r="M1430" s="3"/>
      <c r="N1430" s="3"/>
      <c r="O1430" s="3"/>
    </row>
    <row r="1431" spans="1:15" x14ac:dyDescent="0.45">
      <c r="A1431" s="3"/>
      <c r="B1431" s="20"/>
      <c r="C1431" s="21"/>
      <c r="D1431" s="21"/>
      <c r="E1431" s="22"/>
      <c r="F1431" s="3"/>
      <c r="G1431" s="3"/>
      <c r="H1431" s="3"/>
      <c r="I1431" s="3"/>
      <c r="J1431" s="3"/>
      <c r="K1431" s="3"/>
      <c r="L1431" s="3"/>
      <c r="M1431" s="3"/>
      <c r="N1431" s="3"/>
      <c r="O1431" s="3"/>
    </row>
    <row r="1432" spans="1:15" x14ac:dyDescent="0.45">
      <c r="A1432" s="3"/>
      <c r="B1432" s="20"/>
      <c r="C1432" s="21"/>
      <c r="D1432" s="21"/>
      <c r="E1432" s="22"/>
      <c r="F1432" s="3"/>
      <c r="G1432" s="3"/>
      <c r="H1432" s="3"/>
      <c r="I1432" s="3"/>
      <c r="J1432" s="3"/>
      <c r="K1432" s="3"/>
      <c r="L1432" s="3"/>
      <c r="M1432" s="3"/>
      <c r="N1432" s="3"/>
      <c r="O1432" s="3"/>
    </row>
    <row r="1433" spans="1:15" x14ac:dyDescent="0.45">
      <c r="A1433" s="3"/>
      <c r="B1433" s="20"/>
      <c r="C1433" s="21"/>
      <c r="D1433" s="21"/>
      <c r="E1433" s="22"/>
      <c r="F1433" s="3"/>
      <c r="G1433" s="3"/>
      <c r="H1433" s="3"/>
      <c r="I1433" s="3"/>
      <c r="J1433" s="3"/>
      <c r="K1433" s="3"/>
      <c r="L1433" s="3"/>
      <c r="M1433" s="3"/>
      <c r="N1433" s="3"/>
      <c r="O1433" s="3"/>
    </row>
    <row r="1434" spans="1:15" x14ac:dyDescent="0.45">
      <c r="A1434" s="3"/>
      <c r="B1434" s="20"/>
      <c r="C1434" s="21"/>
      <c r="D1434" s="21"/>
      <c r="E1434" s="22"/>
      <c r="F1434" s="3"/>
      <c r="G1434" s="3"/>
      <c r="H1434" s="3"/>
      <c r="I1434" s="3"/>
      <c r="J1434" s="3"/>
      <c r="K1434" s="3"/>
      <c r="L1434" s="3"/>
      <c r="M1434" s="3"/>
      <c r="N1434" s="3"/>
      <c r="O1434" s="3"/>
    </row>
    <row r="1435" spans="1:15" x14ac:dyDescent="0.45">
      <c r="A1435" s="3"/>
      <c r="B1435" s="20"/>
      <c r="C1435" s="21"/>
      <c r="D1435" s="21"/>
      <c r="E1435" s="22"/>
      <c r="F1435" s="3"/>
      <c r="G1435" s="3"/>
      <c r="H1435" s="3"/>
      <c r="I1435" s="3"/>
      <c r="J1435" s="3"/>
      <c r="K1435" s="3"/>
      <c r="L1435" s="3"/>
      <c r="M1435" s="3"/>
      <c r="N1435" s="3"/>
      <c r="O1435" s="3"/>
    </row>
    <row r="1436" spans="1:15" x14ac:dyDescent="0.45">
      <c r="A1436" s="3"/>
      <c r="B1436" s="20"/>
      <c r="C1436" s="21"/>
      <c r="D1436" s="21"/>
      <c r="E1436" s="22"/>
      <c r="F1436" s="3"/>
      <c r="G1436" s="3"/>
      <c r="H1436" s="3"/>
      <c r="I1436" s="3"/>
      <c r="J1436" s="3"/>
      <c r="K1436" s="3"/>
      <c r="L1436" s="3"/>
      <c r="M1436" s="3"/>
      <c r="N1436" s="3"/>
      <c r="O1436" s="3"/>
    </row>
    <row r="1437" spans="1:15" x14ac:dyDescent="0.45">
      <c r="A1437" s="3"/>
      <c r="B1437" s="20"/>
      <c r="C1437" s="21"/>
      <c r="D1437" s="21"/>
      <c r="E1437" s="22"/>
      <c r="F1437" s="3"/>
      <c r="G1437" s="3"/>
      <c r="H1437" s="3"/>
      <c r="I1437" s="3"/>
      <c r="J1437" s="3"/>
      <c r="K1437" s="3"/>
      <c r="L1437" s="3"/>
      <c r="M1437" s="3"/>
      <c r="N1437" s="3"/>
      <c r="O1437" s="3"/>
    </row>
    <row r="1438" spans="1:15" x14ac:dyDescent="0.45">
      <c r="A1438" s="3"/>
      <c r="B1438" s="20"/>
      <c r="C1438" s="21"/>
      <c r="D1438" s="21"/>
      <c r="E1438" s="22"/>
      <c r="F1438" s="3"/>
      <c r="G1438" s="3"/>
      <c r="H1438" s="3"/>
      <c r="I1438" s="3"/>
      <c r="J1438" s="3"/>
      <c r="K1438" s="3"/>
      <c r="L1438" s="3"/>
      <c r="M1438" s="3"/>
      <c r="N1438" s="3"/>
      <c r="O1438" s="3"/>
    </row>
    <row r="1439" spans="1:15" x14ac:dyDescent="0.45">
      <c r="A1439" s="3"/>
      <c r="B1439" s="20"/>
      <c r="C1439" s="21"/>
      <c r="D1439" s="21"/>
      <c r="E1439" s="22"/>
      <c r="F1439" s="3"/>
      <c r="G1439" s="3"/>
      <c r="H1439" s="3"/>
      <c r="I1439" s="3"/>
      <c r="J1439" s="3"/>
      <c r="K1439" s="3"/>
      <c r="L1439" s="3"/>
      <c r="M1439" s="3"/>
      <c r="N1439" s="3"/>
      <c r="O1439" s="3"/>
    </row>
    <row r="1440" spans="1:15" x14ac:dyDescent="0.45">
      <c r="A1440" s="3"/>
      <c r="B1440" s="20"/>
      <c r="C1440" s="21"/>
      <c r="D1440" s="21"/>
      <c r="E1440" s="22"/>
      <c r="F1440" s="3"/>
      <c r="G1440" s="3"/>
      <c r="H1440" s="3"/>
      <c r="I1440" s="3"/>
      <c r="J1440" s="3"/>
      <c r="K1440" s="3"/>
      <c r="L1440" s="3"/>
      <c r="M1440" s="3"/>
      <c r="N1440" s="3"/>
      <c r="O1440" s="3"/>
    </row>
    <row r="1441" spans="1:15" x14ac:dyDescent="0.45">
      <c r="A1441" s="3"/>
      <c r="B1441" s="20"/>
      <c r="C1441" s="21"/>
      <c r="D1441" s="21"/>
      <c r="E1441" s="22"/>
      <c r="F1441" s="3"/>
      <c r="G1441" s="3"/>
      <c r="H1441" s="3"/>
      <c r="I1441" s="3"/>
      <c r="J1441" s="3"/>
      <c r="K1441" s="3"/>
      <c r="L1441" s="3"/>
      <c r="M1441" s="3"/>
      <c r="N1441" s="3"/>
      <c r="O1441" s="3"/>
    </row>
    <row r="1442" spans="1:15" x14ac:dyDescent="0.45">
      <c r="A1442" s="3"/>
      <c r="B1442" s="20"/>
      <c r="C1442" s="21"/>
      <c r="D1442" s="21"/>
      <c r="E1442" s="22"/>
      <c r="F1442" s="3"/>
      <c r="G1442" s="3"/>
      <c r="H1442" s="3"/>
      <c r="I1442" s="3"/>
      <c r="J1442" s="3"/>
      <c r="K1442" s="3"/>
      <c r="L1442" s="3"/>
      <c r="M1442" s="3"/>
      <c r="N1442" s="3"/>
      <c r="O1442" s="3"/>
    </row>
    <row r="1443" spans="1:15" x14ac:dyDescent="0.45">
      <c r="A1443" s="3"/>
      <c r="B1443" s="20"/>
      <c r="C1443" s="21"/>
      <c r="D1443" s="21"/>
      <c r="E1443" s="22"/>
      <c r="F1443" s="3"/>
      <c r="G1443" s="3"/>
      <c r="H1443" s="3"/>
      <c r="I1443" s="3"/>
      <c r="J1443" s="3"/>
      <c r="K1443" s="3"/>
      <c r="L1443" s="3"/>
      <c r="M1443" s="3"/>
      <c r="N1443" s="3"/>
      <c r="O1443" s="3"/>
    </row>
    <row r="1444" spans="1:15" x14ac:dyDescent="0.45">
      <c r="A1444" s="3"/>
      <c r="B1444" s="20"/>
      <c r="C1444" s="21"/>
      <c r="D1444" s="21"/>
      <c r="E1444" s="22"/>
      <c r="F1444" s="3"/>
      <c r="G1444" s="3"/>
      <c r="H1444" s="3"/>
      <c r="I1444" s="3"/>
      <c r="J1444" s="3"/>
      <c r="K1444" s="3"/>
      <c r="L1444" s="3"/>
      <c r="M1444" s="3"/>
      <c r="N1444" s="3"/>
      <c r="O1444" s="3"/>
    </row>
    <row r="1445" spans="1:15" x14ac:dyDescent="0.45">
      <c r="A1445" s="3"/>
      <c r="B1445" s="20"/>
      <c r="C1445" s="21"/>
      <c r="D1445" s="21"/>
      <c r="E1445" s="22"/>
      <c r="F1445" s="3"/>
      <c r="G1445" s="3"/>
      <c r="H1445" s="3"/>
      <c r="I1445" s="3"/>
      <c r="J1445" s="3"/>
      <c r="K1445" s="3"/>
      <c r="L1445" s="3"/>
      <c r="M1445" s="3"/>
      <c r="N1445" s="3"/>
      <c r="O1445" s="3"/>
    </row>
    <row r="1446" spans="1:15" x14ac:dyDescent="0.45">
      <c r="A1446" s="3"/>
      <c r="B1446" s="20"/>
      <c r="C1446" s="21"/>
      <c r="D1446" s="21"/>
      <c r="E1446" s="22"/>
      <c r="F1446" s="3"/>
      <c r="G1446" s="3"/>
      <c r="H1446" s="3"/>
      <c r="I1446" s="3"/>
      <c r="J1446" s="3"/>
      <c r="K1446" s="3"/>
      <c r="L1446" s="3"/>
      <c r="M1446" s="3"/>
      <c r="N1446" s="3"/>
      <c r="O1446" s="3"/>
    </row>
    <row r="1447" spans="1:15" x14ac:dyDescent="0.45">
      <c r="A1447" s="3"/>
      <c r="B1447" s="20"/>
      <c r="C1447" s="21"/>
      <c r="D1447" s="21"/>
      <c r="E1447" s="22"/>
      <c r="F1447" s="3"/>
      <c r="G1447" s="3"/>
      <c r="H1447" s="3"/>
      <c r="I1447" s="3"/>
      <c r="J1447" s="3"/>
      <c r="K1447" s="3"/>
      <c r="L1447" s="3"/>
      <c r="M1447" s="3"/>
      <c r="N1447" s="3"/>
      <c r="O1447" s="3"/>
    </row>
    <row r="1448" spans="1:15" x14ac:dyDescent="0.45">
      <c r="A1448" s="3"/>
      <c r="B1448" s="20"/>
      <c r="C1448" s="21"/>
      <c r="D1448" s="21"/>
      <c r="E1448" s="22"/>
      <c r="F1448" s="3"/>
      <c r="G1448" s="3"/>
      <c r="H1448" s="3"/>
      <c r="I1448" s="3"/>
      <c r="J1448" s="3"/>
      <c r="K1448" s="3"/>
      <c r="L1448" s="3"/>
      <c r="M1448" s="3"/>
      <c r="N1448" s="3"/>
      <c r="O1448" s="3"/>
    </row>
    <row r="1449" spans="1:15" x14ac:dyDescent="0.45">
      <c r="A1449" s="3"/>
      <c r="B1449" s="20"/>
      <c r="C1449" s="21"/>
      <c r="D1449" s="21"/>
      <c r="E1449" s="22"/>
      <c r="F1449" s="3"/>
      <c r="G1449" s="3"/>
      <c r="H1449" s="3"/>
      <c r="I1449" s="3"/>
      <c r="J1449" s="3"/>
      <c r="K1449" s="3"/>
      <c r="L1449" s="3"/>
      <c r="M1449" s="3"/>
      <c r="N1449" s="3"/>
      <c r="O1449" s="3"/>
    </row>
    <row r="1450" spans="1:15" x14ac:dyDescent="0.45">
      <c r="A1450" s="3"/>
      <c r="B1450" s="20"/>
      <c r="C1450" s="21"/>
      <c r="D1450" s="21"/>
      <c r="E1450" s="22"/>
      <c r="F1450" s="3"/>
      <c r="G1450" s="3"/>
      <c r="H1450" s="3"/>
      <c r="I1450" s="3"/>
      <c r="J1450" s="3"/>
      <c r="K1450" s="3"/>
      <c r="L1450" s="3"/>
      <c r="M1450" s="3"/>
      <c r="N1450" s="3"/>
      <c r="O1450" s="3"/>
    </row>
    <row r="1451" spans="1:15" x14ac:dyDescent="0.45">
      <c r="A1451" s="3"/>
      <c r="B1451" s="20"/>
      <c r="C1451" s="21"/>
      <c r="D1451" s="21"/>
      <c r="E1451" s="22"/>
      <c r="F1451" s="3"/>
      <c r="G1451" s="3"/>
      <c r="H1451" s="3"/>
      <c r="I1451" s="3"/>
      <c r="J1451" s="3"/>
      <c r="K1451" s="3"/>
      <c r="L1451" s="3"/>
      <c r="M1451" s="3"/>
      <c r="N1451" s="3"/>
      <c r="O1451" s="3"/>
    </row>
    <row r="1452" spans="1:15" x14ac:dyDescent="0.45">
      <c r="A1452" s="3"/>
      <c r="B1452" s="20"/>
      <c r="C1452" s="21"/>
      <c r="D1452" s="21"/>
      <c r="E1452" s="22"/>
      <c r="F1452" s="3"/>
      <c r="G1452" s="3"/>
      <c r="H1452" s="3"/>
      <c r="I1452" s="3"/>
      <c r="J1452" s="3"/>
      <c r="K1452" s="3"/>
      <c r="L1452" s="3"/>
      <c r="M1452" s="3"/>
      <c r="N1452" s="3"/>
      <c r="O1452" s="3"/>
    </row>
    <row r="1453" spans="1:15" x14ac:dyDescent="0.45">
      <c r="A1453" s="3"/>
      <c r="B1453" s="20"/>
      <c r="C1453" s="21"/>
      <c r="D1453" s="21"/>
      <c r="E1453" s="22"/>
      <c r="F1453" s="3"/>
      <c r="G1453" s="3"/>
      <c r="H1453" s="3"/>
      <c r="I1453" s="3"/>
      <c r="J1453" s="3"/>
      <c r="K1453" s="3"/>
      <c r="L1453" s="3"/>
      <c r="M1453" s="3"/>
      <c r="N1453" s="3"/>
      <c r="O1453" s="3"/>
    </row>
    <row r="1454" spans="1:15" x14ac:dyDescent="0.45">
      <c r="A1454" s="3"/>
      <c r="B1454" s="20"/>
      <c r="C1454" s="21"/>
      <c r="D1454" s="21"/>
      <c r="E1454" s="22"/>
      <c r="F1454" s="3"/>
      <c r="G1454" s="3"/>
      <c r="H1454" s="3"/>
      <c r="I1454" s="3"/>
      <c r="J1454" s="3"/>
      <c r="K1454" s="3"/>
      <c r="L1454" s="3"/>
      <c r="M1454" s="3"/>
      <c r="N1454" s="3"/>
      <c r="O1454" s="3"/>
    </row>
    <row r="1455" spans="1:15" x14ac:dyDescent="0.45">
      <c r="A1455" s="3"/>
      <c r="B1455" s="20"/>
      <c r="C1455" s="21"/>
      <c r="D1455" s="21"/>
      <c r="E1455" s="22"/>
      <c r="F1455" s="3"/>
      <c r="G1455" s="3"/>
      <c r="H1455" s="3"/>
      <c r="I1455" s="3"/>
      <c r="J1455" s="3"/>
      <c r="K1455" s="3"/>
      <c r="L1455" s="3"/>
      <c r="M1455" s="3"/>
      <c r="N1455" s="3"/>
      <c r="O1455" s="3"/>
    </row>
    <row r="1456" spans="1:15" x14ac:dyDescent="0.45">
      <c r="A1456" s="3"/>
      <c r="B1456" s="20"/>
      <c r="C1456" s="21"/>
      <c r="D1456" s="21"/>
      <c r="E1456" s="22"/>
      <c r="F1456" s="3"/>
      <c r="G1456" s="3"/>
      <c r="H1456" s="3"/>
      <c r="I1456" s="3"/>
      <c r="J1456" s="3"/>
      <c r="K1456" s="3"/>
      <c r="L1456" s="3"/>
      <c r="M1456" s="3"/>
      <c r="N1456" s="3"/>
      <c r="O1456" s="3"/>
    </row>
    <row r="1457" spans="1:15" x14ac:dyDescent="0.45">
      <c r="A1457" s="3"/>
      <c r="B1457" s="20"/>
      <c r="C1457" s="21"/>
      <c r="D1457" s="21"/>
      <c r="E1457" s="22"/>
      <c r="F1457" s="3"/>
      <c r="G1457" s="3"/>
      <c r="H1457" s="3"/>
      <c r="I1457" s="3"/>
      <c r="J1457" s="3"/>
      <c r="K1457" s="3"/>
      <c r="L1457" s="3"/>
      <c r="M1457" s="3"/>
      <c r="N1457" s="3"/>
      <c r="O1457" s="3"/>
    </row>
    <row r="1458" spans="1:15" x14ac:dyDescent="0.45">
      <c r="A1458" s="3"/>
      <c r="B1458" s="20"/>
      <c r="C1458" s="21"/>
      <c r="D1458" s="21"/>
      <c r="E1458" s="22"/>
      <c r="F1458" s="3"/>
      <c r="G1458" s="3"/>
      <c r="H1458" s="3"/>
      <c r="I1458" s="3"/>
      <c r="J1458" s="3"/>
      <c r="K1458" s="3"/>
      <c r="L1458" s="3"/>
      <c r="M1458" s="3"/>
      <c r="N1458" s="3"/>
      <c r="O1458" s="3"/>
    </row>
    <row r="1459" spans="1:15" x14ac:dyDescent="0.45">
      <c r="A1459" s="3"/>
      <c r="B1459" s="20"/>
      <c r="C1459" s="21"/>
      <c r="D1459" s="21"/>
      <c r="E1459" s="22"/>
      <c r="F1459" s="3"/>
      <c r="G1459" s="3"/>
      <c r="H1459" s="3"/>
      <c r="I1459" s="3"/>
      <c r="J1459" s="3"/>
      <c r="K1459" s="3"/>
      <c r="L1459" s="3"/>
      <c r="M1459" s="3"/>
      <c r="N1459" s="3"/>
      <c r="O1459" s="3"/>
    </row>
    <row r="1460" spans="1:15" x14ac:dyDescent="0.45">
      <c r="A1460" s="3"/>
      <c r="B1460" s="20"/>
      <c r="C1460" s="21"/>
      <c r="D1460" s="21"/>
      <c r="E1460" s="22"/>
      <c r="F1460" s="3"/>
      <c r="G1460" s="3"/>
      <c r="H1460" s="3"/>
      <c r="I1460" s="3"/>
      <c r="J1460" s="3"/>
      <c r="K1460" s="3"/>
      <c r="L1460" s="3"/>
      <c r="M1460" s="3"/>
      <c r="N1460" s="3"/>
      <c r="O1460" s="3"/>
    </row>
    <row r="1461" spans="1:15" x14ac:dyDescent="0.45">
      <c r="A1461" s="3"/>
      <c r="B1461" s="20"/>
      <c r="C1461" s="21"/>
      <c r="D1461" s="21"/>
      <c r="E1461" s="22"/>
      <c r="F1461" s="3"/>
      <c r="G1461" s="3"/>
      <c r="H1461" s="3"/>
      <c r="I1461" s="3"/>
      <c r="J1461" s="3"/>
      <c r="K1461" s="3"/>
      <c r="L1461" s="3"/>
      <c r="M1461" s="3"/>
      <c r="N1461" s="3"/>
      <c r="O1461" s="3"/>
    </row>
    <row r="1462" spans="1:15" x14ac:dyDescent="0.45">
      <c r="A1462" s="3"/>
      <c r="B1462" s="20"/>
      <c r="C1462" s="21"/>
      <c r="D1462" s="21"/>
      <c r="E1462" s="22"/>
      <c r="F1462" s="3"/>
      <c r="G1462" s="3"/>
      <c r="H1462" s="3"/>
      <c r="I1462" s="3"/>
      <c r="J1462" s="3"/>
      <c r="K1462" s="3"/>
      <c r="L1462" s="3"/>
      <c r="M1462" s="3"/>
      <c r="N1462" s="3"/>
      <c r="O1462" s="3"/>
    </row>
    <row r="1463" spans="1:15" x14ac:dyDescent="0.45">
      <c r="A1463" s="3"/>
      <c r="B1463" s="20"/>
      <c r="C1463" s="21"/>
      <c r="D1463" s="21"/>
      <c r="E1463" s="22"/>
      <c r="F1463" s="3"/>
      <c r="G1463" s="3"/>
      <c r="H1463" s="3"/>
      <c r="I1463" s="3"/>
      <c r="J1463" s="3"/>
      <c r="K1463" s="3"/>
      <c r="L1463" s="3"/>
      <c r="M1463" s="3"/>
      <c r="N1463" s="3"/>
      <c r="O1463" s="3"/>
    </row>
    <row r="1464" spans="1:15" x14ac:dyDescent="0.45">
      <c r="A1464" s="3"/>
      <c r="B1464" s="20"/>
      <c r="C1464" s="21"/>
      <c r="D1464" s="21"/>
      <c r="E1464" s="22"/>
      <c r="F1464" s="3"/>
      <c r="G1464" s="3"/>
      <c r="H1464" s="3"/>
      <c r="I1464" s="3"/>
      <c r="J1464" s="3"/>
      <c r="K1464" s="3"/>
      <c r="L1464" s="3"/>
      <c r="M1464" s="3"/>
      <c r="N1464" s="3"/>
      <c r="O1464" s="3"/>
    </row>
    <row r="1465" spans="1:15" x14ac:dyDescent="0.45">
      <c r="A1465" s="3"/>
      <c r="B1465" s="20"/>
      <c r="C1465" s="21"/>
      <c r="D1465" s="21"/>
      <c r="E1465" s="22"/>
      <c r="F1465" s="3"/>
      <c r="G1465" s="3"/>
      <c r="H1465" s="3"/>
      <c r="I1465" s="3"/>
      <c r="J1465" s="3"/>
      <c r="K1465" s="3"/>
      <c r="L1465" s="3"/>
      <c r="M1465" s="3"/>
      <c r="N1465" s="3"/>
      <c r="O1465" s="3"/>
    </row>
    <row r="1466" spans="1:15" x14ac:dyDescent="0.45">
      <c r="A1466" s="3"/>
      <c r="B1466" s="20"/>
      <c r="C1466" s="21"/>
      <c r="D1466" s="21"/>
      <c r="E1466" s="22"/>
      <c r="F1466" s="3"/>
      <c r="G1466" s="3"/>
      <c r="H1466" s="3"/>
      <c r="I1466" s="3"/>
      <c r="J1466" s="3"/>
      <c r="K1466" s="3"/>
      <c r="L1466" s="3"/>
      <c r="M1466" s="3"/>
      <c r="N1466" s="3"/>
      <c r="O1466" s="3"/>
    </row>
    <row r="1467" spans="1:15" x14ac:dyDescent="0.45">
      <c r="A1467" s="3"/>
      <c r="B1467" s="20"/>
      <c r="C1467" s="21"/>
      <c r="D1467" s="21"/>
      <c r="E1467" s="22"/>
      <c r="F1467" s="3"/>
      <c r="G1467" s="3"/>
      <c r="H1467" s="3"/>
      <c r="I1467" s="3"/>
      <c r="J1467" s="3"/>
      <c r="K1467" s="3"/>
      <c r="L1467" s="3"/>
      <c r="M1467" s="3"/>
      <c r="N1467" s="3"/>
      <c r="O1467" s="3"/>
    </row>
    <row r="1468" spans="1:15" x14ac:dyDescent="0.45">
      <c r="A1468" s="3"/>
      <c r="B1468" s="20"/>
      <c r="C1468" s="21"/>
      <c r="D1468" s="21"/>
      <c r="E1468" s="22"/>
      <c r="F1468" s="3"/>
      <c r="G1468" s="3"/>
      <c r="H1468" s="3"/>
      <c r="I1468" s="3"/>
      <c r="J1468" s="3"/>
      <c r="K1468" s="3"/>
      <c r="L1468" s="3"/>
      <c r="M1468" s="3"/>
      <c r="N1468" s="3"/>
      <c r="O1468" s="3"/>
    </row>
    <row r="1469" spans="1:15" x14ac:dyDescent="0.45">
      <c r="A1469" s="3"/>
      <c r="B1469" s="20"/>
      <c r="C1469" s="21"/>
      <c r="D1469" s="21"/>
      <c r="E1469" s="22"/>
      <c r="F1469" s="3"/>
      <c r="G1469" s="3"/>
      <c r="H1469" s="3"/>
      <c r="I1469" s="3"/>
      <c r="J1469" s="3"/>
      <c r="K1469" s="3"/>
      <c r="L1469" s="3"/>
      <c r="M1469" s="3"/>
      <c r="N1469" s="3"/>
      <c r="O1469" s="3"/>
    </row>
    <row r="1470" spans="1:15" x14ac:dyDescent="0.45">
      <c r="A1470" s="3"/>
      <c r="B1470" s="20"/>
      <c r="C1470" s="21"/>
      <c r="D1470" s="21"/>
      <c r="E1470" s="22"/>
      <c r="F1470" s="3"/>
      <c r="G1470" s="3"/>
      <c r="H1470" s="3"/>
      <c r="I1470" s="3"/>
      <c r="J1470" s="3"/>
      <c r="K1470" s="3"/>
      <c r="L1470" s="3"/>
      <c r="M1470" s="3"/>
      <c r="N1470" s="3"/>
      <c r="O1470" s="3"/>
    </row>
    <row r="1471" spans="1:15" x14ac:dyDescent="0.45">
      <c r="A1471" s="3"/>
      <c r="B1471" s="20"/>
      <c r="C1471" s="21"/>
      <c r="D1471" s="21"/>
      <c r="E1471" s="22"/>
      <c r="F1471" s="3"/>
      <c r="G1471" s="3"/>
      <c r="H1471" s="3"/>
      <c r="I1471" s="3"/>
      <c r="J1471" s="3"/>
      <c r="K1471" s="3"/>
      <c r="L1471" s="3"/>
      <c r="M1471" s="3"/>
      <c r="N1471" s="3"/>
      <c r="O1471" s="3"/>
    </row>
    <row r="1472" spans="1:15" x14ac:dyDescent="0.45">
      <c r="A1472" s="3"/>
      <c r="B1472" s="20"/>
      <c r="C1472" s="21"/>
      <c r="D1472" s="21"/>
      <c r="E1472" s="22"/>
      <c r="F1472" s="3"/>
      <c r="G1472" s="3"/>
      <c r="H1472" s="3"/>
      <c r="I1472" s="3"/>
      <c r="J1472" s="3"/>
      <c r="K1472" s="3"/>
      <c r="L1472" s="3"/>
      <c r="M1472" s="3"/>
      <c r="N1472" s="3"/>
      <c r="O1472" s="3"/>
    </row>
    <row r="1473" spans="1:15" x14ac:dyDescent="0.45">
      <c r="A1473" s="3"/>
      <c r="B1473" s="20"/>
      <c r="C1473" s="21"/>
      <c r="D1473" s="21"/>
      <c r="E1473" s="22"/>
      <c r="F1473" s="3"/>
      <c r="G1473" s="3"/>
      <c r="H1473" s="3"/>
      <c r="I1473" s="3"/>
      <c r="J1473" s="3"/>
      <c r="K1473" s="3"/>
      <c r="L1473" s="3"/>
      <c r="M1473" s="3"/>
      <c r="N1473" s="3"/>
      <c r="O1473" s="3"/>
    </row>
    <row r="1474" spans="1:15" x14ac:dyDescent="0.45">
      <c r="A1474" s="3"/>
      <c r="B1474" s="20"/>
      <c r="C1474" s="21"/>
      <c r="D1474" s="21"/>
      <c r="E1474" s="22"/>
      <c r="F1474" s="3"/>
      <c r="G1474" s="3"/>
      <c r="H1474" s="3"/>
      <c r="I1474" s="3"/>
      <c r="J1474" s="3"/>
      <c r="K1474" s="3"/>
      <c r="L1474" s="3"/>
      <c r="M1474" s="3"/>
      <c r="N1474" s="3"/>
      <c r="O1474" s="3"/>
    </row>
    <row r="1475" spans="1:15" x14ac:dyDescent="0.45">
      <c r="A1475" s="3"/>
      <c r="B1475" s="20"/>
      <c r="C1475" s="21"/>
      <c r="D1475" s="21"/>
      <c r="E1475" s="22"/>
      <c r="F1475" s="3"/>
      <c r="G1475" s="3"/>
      <c r="H1475" s="3"/>
      <c r="I1475" s="3"/>
      <c r="J1475" s="3"/>
      <c r="K1475" s="3"/>
      <c r="L1475" s="3"/>
      <c r="M1475" s="3"/>
      <c r="N1475" s="3"/>
      <c r="O1475" s="3"/>
    </row>
    <row r="1476" spans="1:15" x14ac:dyDescent="0.45">
      <c r="A1476" s="3"/>
      <c r="B1476" s="20"/>
      <c r="C1476" s="21"/>
      <c r="D1476" s="21"/>
      <c r="E1476" s="22"/>
      <c r="F1476" s="3"/>
      <c r="G1476" s="3"/>
      <c r="H1476" s="3"/>
      <c r="I1476" s="3"/>
      <c r="J1476" s="3"/>
      <c r="K1476" s="3"/>
      <c r="L1476" s="3"/>
      <c r="M1476" s="3"/>
      <c r="N1476" s="3"/>
      <c r="O1476" s="3"/>
    </row>
    <row r="1477" spans="1:15" x14ac:dyDescent="0.45">
      <c r="A1477" s="3"/>
      <c r="B1477" s="20"/>
      <c r="C1477" s="21"/>
      <c r="D1477" s="21"/>
      <c r="E1477" s="22"/>
      <c r="F1477" s="3"/>
      <c r="G1477" s="3"/>
      <c r="H1477" s="3"/>
      <c r="I1477" s="3"/>
      <c r="J1477" s="3"/>
      <c r="K1477" s="3"/>
      <c r="L1477" s="3"/>
      <c r="M1477" s="3"/>
      <c r="N1477" s="3"/>
      <c r="O1477" s="3"/>
    </row>
    <row r="1478" spans="1:15" x14ac:dyDescent="0.45">
      <c r="A1478" s="3"/>
      <c r="B1478" s="20"/>
      <c r="C1478" s="21"/>
      <c r="D1478" s="21"/>
      <c r="E1478" s="22"/>
      <c r="F1478" s="3"/>
      <c r="G1478" s="3"/>
      <c r="H1478" s="3"/>
      <c r="I1478" s="3"/>
      <c r="J1478" s="3"/>
      <c r="K1478" s="3"/>
      <c r="L1478" s="3"/>
      <c r="M1478" s="3"/>
      <c r="N1478" s="3"/>
      <c r="O1478" s="3"/>
    </row>
    <row r="1479" spans="1:15" x14ac:dyDescent="0.45">
      <c r="A1479" s="3"/>
      <c r="B1479" s="20"/>
      <c r="C1479" s="21"/>
      <c r="D1479" s="21"/>
      <c r="E1479" s="22"/>
      <c r="F1479" s="3"/>
      <c r="G1479" s="3"/>
      <c r="H1479" s="3"/>
      <c r="I1479" s="3"/>
      <c r="J1479" s="3"/>
      <c r="K1479" s="3"/>
      <c r="L1479" s="3"/>
      <c r="M1479" s="3"/>
      <c r="N1479" s="3"/>
      <c r="O1479" s="3"/>
    </row>
    <row r="1480" spans="1:15" x14ac:dyDescent="0.45">
      <c r="A1480" s="3"/>
      <c r="B1480" s="20"/>
      <c r="C1480" s="21"/>
      <c r="D1480" s="21"/>
      <c r="E1480" s="22"/>
      <c r="F1480" s="3"/>
      <c r="G1480" s="3"/>
      <c r="H1480" s="3"/>
      <c r="I1480" s="3"/>
      <c r="J1480" s="3"/>
      <c r="K1480" s="3"/>
      <c r="L1480" s="3"/>
      <c r="M1480" s="3"/>
      <c r="N1480" s="3"/>
      <c r="O1480" s="3"/>
    </row>
    <row r="1481" spans="1:15" x14ac:dyDescent="0.45">
      <c r="A1481" s="3"/>
      <c r="B1481" s="20"/>
      <c r="C1481" s="21"/>
      <c r="D1481" s="21"/>
      <c r="E1481" s="22"/>
      <c r="F1481" s="3"/>
      <c r="G1481" s="3"/>
      <c r="H1481" s="3"/>
      <c r="I1481" s="3"/>
      <c r="J1481" s="3"/>
      <c r="K1481" s="3"/>
      <c r="L1481" s="3"/>
      <c r="M1481" s="3"/>
      <c r="N1481" s="3"/>
      <c r="O1481" s="3"/>
    </row>
    <row r="1482" spans="1:15" x14ac:dyDescent="0.45">
      <c r="A1482" s="3"/>
      <c r="B1482" s="20"/>
      <c r="C1482" s="21"/>
      <c r="D1482" s="21"/>
      <c r="E1482" s="22"/>
      <c r="F1482" s="3"/>
      <c r="G1482" s="3"/>
      <c r="H1482" s="3"/>
      <c r="I1482" s="3"/>
      <c r="J1482" s="3"/>
      <c r="K1482" s="3"/>
      <c r="L1482" s="3"/>
      <c r="M1482" s="3"/>
      <c r="N1482" s="3"/>
      <c r="O1482" s="3"/>
    </row>
    <row r="1483" spans="1:15" x14ac:dyDescent="0.45">
      <c r="A1483" s="3"/>
      <c r="B1483" s="20"/>
      <c r="C1483" s="21"/>
      <c r="D1483" s="21"/>
      <c r="E1483" s="22"/>
      <c r="F1483" s="3"/>
      <c r="G1483" s="3"/>
      <c r="H1483" s="3"/>
      <c r="I1483" s="3"/>
      <c r="J1483" s="3"/>
      <c r="K1483" s="3"/>
      <c r="L1483" s="3"/>
      <c r="M1483" s="3"/>
      <c r="N1483" s="3"/>
      <c r="O1483" s="3"/>
    </row>
    <row r="1484" spans="1:15" x14ac:dyDescent="0.45">
      <c r="A1484" s="3"/>
      <c r="B1484" s="20"/>
      <c r="C1484" s="21"/>
      <c r="D1484" s="21"/>
      <c r="E1484" s="22"/>
      <c r="F1484" s="3"/>
      <c r="G1484" s="3"/>
      <c r="H1484" s="3"/>
      <c r="I1484" s="3"/>
      <c r="J1484" s="3"/>
      <c r="K1484" s="3"/>
      <c r="L1484" s="3"/>
      <c r="M1484" s="3"/>
      <c r="N1484" s="3"/>
      <c r="O1484" s="3"/>
    </row>
    <row r="1485" spans="1:15" x14ac:dyDescent="0.45">
      <c r="A1485" s="3"/>
      <c r="B1485" s="20"/>
      <c r="C1485" s="21"/>
      <c r="D1485" s="21"/>
      <c r="E1485" s="22"/>
      <c r="F1485" s="3"/>
      <c r="G1485" s="3"/>
      <c r="H1485" s="3"/>
      <c r="I1485" s="3"/>
      <c r="J1485" s="3"/>
      <c r="K1485" s="3"/>
      <c r="L1485" s="3"/>
      <c r="M1485" s="3"/>
      <c r="N1485" s="3"/>
      <c r="O1485" s="3"/>
    </row>
    <row r="1486" spans="1:15" x14ac:dyDescent="0.45">
      <c r="A1486" s="3"/>
      <c r="B1486" s="20"/>
      <c r="C1486" s="21"/>
      <c r="D1486" s="21"/>
      <c r="E1486" s="22"/>
      <c r="F1486" s="3"/>
      <c r="G1486" s="3"/>
      <c r="H1486" s="3"/>
      <c r="I1486" s="3"/>
      <c r="J1486" s="3"/>
      <c r="K1486" s="3"/>
      <c r="L1486" s="3"/>
      <c r="M1486" s="3"/>
      <c r="N1486" s="3"/>
      <c r="O1486" s="3"/>
    </row>
    <row r="1487" spans="1:15" x14ac:dyDescent="0.45">
      <c r="A1487" s="3"/>
      <c r="B1487" s="20"/>
      <c r="C1487" s="21"/>
      <c r="D1487" s="21"/>
      <c r="E1487" s="22"/>
      <c r="F1487" s="3"/>
      <c r="G1487" s="3"/>
      <c r="H1487" s="3"/>
      <c r="I1487" s="3"/>
      <c r="J1487" s="3"/>
      <c r="K1487" s="3"/>
      <c r="L1487" s="3"/>
      <c r="M1487" s="3"/>
      <c r="N1487" s="3"/>
      <c r="O1487" s="3"/>
    </row>
    <row r="1488" spans="1:15" x14ac:dyDescent="0.45">
      <c r="A1488" s="3"/>
      <c r="B1488" s="20"/>
      <c r="C1488" s="21"/>
      <c r="D1488" s="21"/>
      <c r="E1488" s="22"/>
      <c r="F1488" s="3"/>
      <c r="G1488" s="3"/>
      <c r="H1488" s="3"/>
      <c r="I1488" s="3"/>
      <c r="J1488" s="3"/>
      <c r="K1488" s="3"/>
      <c r="L1488" s="3"/>
      <c r="M1488" s="3"/>
      <c r="N1488" s="3"/>
      <c r="O1488" s="3"/>
    </row>
    <row r="1489" spans="1:15" x14ac:dyDescent="0.45">
      <c r="A1489" s="3"/>
      <c r="B1489" s="20"/>
      <c r="C1489" s="21"/>
      <c r="D1489" s="21"/>
      <c r="E1489" s="22"/>
      <c r="F1489" s="3"/>
      <c r="G1489" s="3"/>
      <c r="H1489" s="3"/>
      <c r="I1489" s="3"/>
      <c r="J1489" s="3"/>
      <c r="K1489" s="3"/>
      <c r="L1489" s="3"/>
      <c r="M1489" s="3"/>
      <c r="N1489" s="3"/>
      <c r="O1489" s="3"/>
    </row>
    <row r="1490" spans="1:15" x14ac:dyDescent="0.45">
      <c r="A1490" s="3"/>
      <c r="B1490" s="20"/>
      <c r="C1490" s="21"/>
      <c r="D1490" s="21"/>
      <c r="E1490" s="22"/>
      <c r="F1490" s="3"/>
      <c r="G1490" s="3"/>
      <c r="H1490" s="3"/>
      <c r="I1490" s="3"/>
      <c r="J1490" s="3"/>
      <c r="K1490" s="3"/>
      <c r="L1490" s="3"/>
      <c r="M1490" s="3"/>
      <c r="N1490" s="3"/>
      <c r="O1490" s="3"/>
    </row>
    <row r="1491" spans="1:15" x14ac:dyDescent="0.45">
      <c r="A1491" s="3"/>
      <c r="B1491" s="20"/>
      <c r="C1491" s="21"/>
      <c r="D1491" s="21"/>
      <c r="E1491" s="22"/>
      <c r="F1491" s="3"/>
      <c r="G1491" s="3"/>
      <c r="H1491" s="3"/>
      <c r="I1491" s="3"/>
      <c r="J1491" s="3"/>
      <c r="K1491" s="3"/>
      <c r="L1491" s="3"/>
      <c r="M1491" s="3"/>
      <c r="N1491" s="3"/>
      <c r="O1491" s="3"/>
    </row>
    <row r="1492" spans="1:15" x14ac:dyDescent="0.45">
      <c r="A1492" s="3"/>
      <c r="B1492" s="20"/>
      <c r="C1492" s="21"/>
      <c r="D1492" s="21"/>
      <c r="E1492" s="22"/>
      <c r="F1492" s="3"/>
      <c r="G1492" s="3"/>
      <c r="H1492" s="3"/>
      <c r="I1492" s="3"/>
      <c r="J1492" s="3"/>
      <c r="K1492" s="3"/>
      <c r="L1492" s="3"/>
      <c r="M1492" s="3"/>
      <c r="N1492" s="3"/>
      <c r="O1492" s="3"/>
    </row>
    <row r="1493" spans="1:15" x14ac:dyDescent="0.45">
      <c r="A1493" s="3"/>
      <c r="B1493" s="20"/>
      <c r="C1493" s="21"/>
      <c r="D1493" s="21"/>
      <c r="E1493" s="22"/>
      <c r="F1493" s="3"/>
      <c r="G1493" s="3"/>
      <c r="H1493" s="3"/>
      <c r="I1493" s="3"/>
      <c r="J1493" s="3"/>
      <c r="K1493" s="3"/>
      <c r="L1493" s="3"/>
      <c r="M1493" s="3"/>
      <c r="N1493" s="3"/>
      <c r="O1493" s="3"/>
    </row>
    <row r="1494" spans="1:15" x14ac:dyDescent="0.45">
      <c r="A1494" s="3"/>
      <c r="B1494" s="20"/>
      <c r="C1494" s="21"/>
      <c r="D1494" s="21"/>
      <c r="E1494" s="22"/>
      <c r="F1494" s="3"/>
      <c r="G1494" s="3"/>
      <c r="H1494" s="3"/>
      <c r="I1494" s="3"/>
      <c r="J1494" s="3"/>
      <c r="K1494" s="3"/>
      <c r="L1494" s="3"/>
      <c r="M1494" s="3"/>
      <c r="N1494" s="3"/>
      <c r="O1494" s="3"/>
    </row>
    <row r="1495" spans="1:15" x14ac:dyDescent="0.45">
      <c r="A1495" s="3"/>
      <c r="B1495" s="20"/>
      <c r="C1495" s="21"/>
      <c r="D1495" s="21"/>
      <c r="E1495" s="22"/>
      <c r="F1495" s="3"/>
      <c r="G1495" s="3"/>
      <c r="H1495" s="3"/>
      <c r="I1495" s="3"/>
      <c r="J1495" s="3"/>
      <c r="K1495" s="3"/>
      <c r="L1495" s="3"/>
      <c r="M1495" s="3"/>
      <c r="N1495" s="3"/>
      <c r="O1495" s="3"/>
    </row>
    <row r="1496" spans="1:15" x14ac:dyDescent="0.45">
      <c r="A1496" s="3"/>
      <c r="B1496" s="20"/>
      <c r="C1496" s="21"/>
      <c r="D1496" s="21"/>
      <c r="E1496" s="22"/>
      <c r="F1496" s="3"/>
      <c r="G1496" s="3"/>
      <c r="H1496" s="3"/>
      <c r="I1496" s="3"/>
      <c r="J1496" s="3"/>
      <c r="K1496" s="3"/>
      <c r="L1496" s="3"/>
      <c r="M1496" s="3"/>
      <c r="N1496" s="3"/>
      <c r="O1496" s="3"/>
    </row>
    <row r="1497" spans="1:15" x14ac:dyDescent="0.45">
      <c r="A1497" s="3"/>
      <c r="B1497" s="20"/>
      <c r="C1497" s="21"/>
      <c r="D1497" s="21"/>
      <c r="E1497" s="22"/>
      <c r="F1497" s="3"/>
      <c r="G1497" s="3"/>
      <c r="H1497" s="3"/>
      <c r="I1497" s="3"/>
      <c r="J1497" s="3"/>
      <c r="K1497" s="3"/>
      <c r="L1497" s="3"/>
      <c r="M1497" s="3"/>
      <c r="N1497" s="3"/>
      <c r="O1497" s="3"/>
    </row>
    <row r="1498" spans="1:15" x14ac:dyDescent="0.45">
      <c r="A1498" s="3"/>
      <c r="B1498" s="20"/>
      <c r="C1498" s="21"/>
      <c r="D1498" s="21"/>
      <c r="E1498" s="22"/>
      <c r="F1498" s="3"/>
      <c r="G1498" s="3"/>
      <c r="H1498" s="3"/>
      <c r="I1498" s="3"/>
      <c r="J1498" s="3"/>
      <c r="K1498" s="3"/>
      <c r="L1498" s="3"/>
      <c r="M1498" s="3"/>
      <c r="N1498" s="3"/>
      <c r="O1498" s="3"/>
    </row>
    <row r="1499" spans="1:15" x14ac:dyDescent="0.45">
      <c r="A1499" s="3"/>
      <c r="B1499" s="20"/>
      <c r="C1499" s="21"/>
      <c r="D1499" s="21"/>
      <c r="E1499" s="22"/>
      <c r="F1499" s="3"/>
      <c r="G1499" s="3"/>
      <c r="H1499" s="3"/>
      <c r="I1499" s="3"/>
      <c r="J1499" s="3"/>
      <c r="K1499" s="3"/>
      <c r="L1499" s="3"/>
      <c r="M1499" s="3"/>
      <c r="N1499" s="3"/>
      <c r="O1499" s="3"/>
    </row>
    <row r="1500" spans="1:15" x14ac:dyDescent="0.45">
      <c r="A1500" s="3"/>
      <c r="B1500" s="20"/>
      <c r="C1500" s="21"/>
      <c r="D1500" s="21"/>
      <c r="E1500" s="22"/>
      <c r="F1500" s="3"/>
      <c r="G1500" s="3"/>
      <c r="H1500" s="3"/>
      <c r="I1500" s="3"/>
      <c r="J1500" s="3"/>
      <c r="K1500" s="3"/>
      <c r="L1500" s="3"/>
      <c r="M1500" s="3"/>
      <c r="N1500" s="3"/>
      <c r="O1500" s="3"/>
    </row>
    <row r="1501" spans="1:15" x14ac:dyDescent="0.45">
      <c r="A1501" s="3"/>
      <c r="B1501" s="20"/>
      <c r="C1501" s="21"/>
      <c r="D1501" s="21"/>
      <c r="E1501" s="22"/>
      <c r="F1501" s="3"/>
      <c r="G1501" s="3"/>
      <c r="H1501" s="3"/>
      <c r="I1501" s="3"/>
      <c r="J1501" s="3"/>
      <c r="K1501" s="3"/>
      <c r="L1501" s="3"/>
      <c r="M1501" s="3"/>
      <c r="N1501" s="3"/>
      <c r="O1501" s="3"/>
    </row>
    <row r="1502" spans="1:15" x14ac:dyDescent="0.45">
      <c r="A1502" s="3"/>
      <c r="B1502" s="20"/>
      <c r="C1502" s="21"/>
      <c r="D1502" s="21"/>
      <c r="E1502" s="22"/>
      <c r="F1502" s="3"/>
      <c r="G1502" s="3"/>
      <c r="H1502" s="3"/>
      <c r="I1502" s="3"/>
      <c r="J1502" s="3"/>
      <c r="K1502" s="3"/>
      <c r="L1502" s="3"/>
      <c r="M1502" s="3"/>
      <c r="N1502" s="3"/>
      <c r="O1502" s="3"/>
    </row>
    <row r="1503" spans="1:15" x14ac:dyDescent="0.45">
      <c r="A1503" s="3"/>
      <c r="B1503" s="20"/>
      <c r="C1503" s="21"/>
      <c r="D1503" s="21"/>
      <c r="E1503" s="22"/>
      <c r="F1503" s="3"/>
      <c r="G1503" s="3"/>
      <c r="H1503" s="3"/>
      <c r="I1503" s="3"/>
      <c r="J1503" s="3"/>
      <c r="K1503" s="3"/>
      <c r="L1503" s="3"/>
      <c r="M1503" s="3"/>
      <c r="N1503" s="3"/>
      <c r="O1503" s="3"/>
    </row>
    <row r="1504" spans="1:15" x14ac:dyDescent="0.45">
      <c r="A1504" s="3"/>
      <c r="B1504" s="20"/>
      <c r="C1504" s="21"/>
      <c r="D1504" s="21"/>
      <c r="E1504" s="22"/>
      <c r="F1504" s="3"/>
      <c r="G1504" s="3"/>
      <c r="H1504" s="3"/>
      <c r="I1504" s="3"/>
      <c r="J1504" s="3"/>
      <c r="K1504" s="3"/>
      <c r="L1504" s="3"/>
      <c r="M1504" s="3"/>
      <c r="N1504" s="3"/>
      <c r="O1504" s="3"/>
    </row>
    <row r="1505" spans="1:15" x14ac:dyDescent="0.45">
      <c r="A1505" s="3"/>
      <c r="B1505" s="20"/>
      <c r="C1505" s="21"/>
      <c r="D1505" s="21"/>
      <c r="E1505" s="22"/>
      <c r="F1505" s="3"/>
      <c r="G1505" s="3"/>
      <c r="H1505" s="3"/>
      <c r="I1505" s="3"/>
      <c r="J1505" s="3"/>
      <c r="K1505" s="3"/>
      <c r="L1505" s="3"/>
      <c r="M1505" s="3"/>
      <c r="N1505" s="3"/>
      <c r="O1505" s="3"/>
    </row>
    <row r="1506" spans="1:15" x14ac:dyDescent="0.45">
      <c r="A1506" s="3"/>
      <c r="B1506" s="20"/>
      <c r="C1506" s="21"/>
      <c r="D1506" s="21"/>
      <c r="E1506" s="22"/>
      <c r="F1506" s="3"/>
      <c r="G1506" s="3"/>
      <c r="H1506" s="3"/>
      <c r="I1506" s="3"/>
      <c r="J1506" s="3"/>
      <c r="K1506" s="3"/>
      <c r="L1506" s="3"/>
      <c r="M1506" s="3"/>
      <c r="N1506" s="3"/>
      <c r="O1506" s="3"/>
    </row>
    <row r="1507" spans="1:15" x14ac:dyDescent="0.45">
      <c r="A1507" s="3"/>
      <c r="B1507" s="20"/>
      <c r="C1507" s="21"/>
      <c r="D1507" s="21"/>
      <c r="E1507" s="22"/>
      <c r="F1507" s="3"/>
      <c r="G1507" s="3"/>
      <c r="H1507" s="3"/>
      <c r="I1507" s="3"/>
      <c r="J1507" s="3"/>
      <c r="K1507" s="3"/>
      <c r="L1507" s="3"/>
      <c r="M1507" s="3"/>
      <c r="N1507" s="3"/>
      <c r="O1507" s="3"/>
    </row>
    <row r="1508" spans="1:15" x14ac:dyDescent="0.45">
      <c r="A1508" s="3"/>
      <c r="B1508" s="20"/>
      <c r="C1508" s="21"/>
      <c r="D1508" s="21"/>
      <c r="E1508" s="22"/>
      <c r="F1508" s="3"/>
      <c r="G1508" s="3"/>
      <c r="H1508" s="3"/>
      <c r="I1508" s="3"/>
      <c r="J1508" s="3"/>
      <c r="K1508" s="3"/>
      <c r="L1508" s="3"/>
      <c r="M1508" s="3"/>
      <c r="N1508" s="3"/>
      <c r="O1508" s="3"/>
    </row>
    <row r="1509" spans="1:15" x14ac:dyDescent="0.45">
      <c r="A1509" s="3"/>
      <c r="B1509" s="20"/>
      <c r="C1509" s="21"/>
      <c r="D1509" s="21"/>
      <c r="E1509" s="22"/>
      <c r="F1509" s="3"/>
      <c r="G1509" s="3"/>
      <c r="H1509" s="3"/>
      <c r="I1509" s="3"/>
      <c r="J1509" s="3"/>
      <c r="K1509" s="3"/>
      <c r="L1509" s="3"/>
      <c r="M1509" s="3"/>
      <c r="N1509" s="3"/>
      <c r="O1509" s="3"/>
    </row>
    <row r="1510" spans="1:15" x14ac:dyDescent="0.45">
      <c r="A1510" s="3"/>
      <c r="B1510" s="20"/>
      <c r="C1510" s="21"/>
      <c r="D1510" s="21"/>
      <c r="E1510" s="22"/>
      <c r="F1510" s="3"/>
      <c r="G1510" s="3"/>
      <c r="H1510" s="3"/>
      <c r="I1510" s="3"/>
      <c r="J1510" s="3"/>
      <c r="K1510" s="3"/>
      <c r="L1510" s="3"/>
      <c r="M1510" s="3"/>
      <c r="N1510" s="3"/>
      <c r="O1510" s="3"/>
    </row>
    <row r="1511" spans="1:15" x14ac:dyDescent="0.45">
      <c r="A1511" s="3"/>
      <c r="B1511" s="20"/>
      <c r="C1511" s="21"/>
      <c r="D1511" s="21"/>
      <c r="E1511" s="22"/>
      <c r="F1511" s="3"/>
      <c r="G1511" s="3"/>
      <c r="H1511" s="3"/>
      <c r="I1511" s="3"/>
      <c r="J1511" s="3"/>
      <c r="K1511" s="3"/>
      <c r="L1511" s="3"/>
      <c r="M1511" s="3"/>
      <c r="N1511" s="3"/>
      <c r="O1511" s="3"/>
    </row>
    <row r="1512" spans="1:15" x14ac:dyDescent="0.45">
      <c r="A1512" s="3"/>
      <c r="B1512" s="20"/>
      <c r="C1512" s="21"/>
      <c r="D1512" s="21"/>
      <c r="E1512" s="22"/>
      <c r="F1512" s="3"/>
      <c r="G1512" s="3"/>
      <c r="H1512" s="3"/>
      <c r="I1512" s="3"/>
      <c r="J1512" s="3"/>
      <c r="K1512" s="3"/>
      <c r="L1512" s="3"/>
      <c r="M1512" s="3"/>
      <c r="N1512" s="3"/>
      <c r="O1512" s="3"/>
    </row>
    <row r="1513" spans="1:15" x14ac:dyDescent="0.45">
      <c r="A1513" s="3"/>
      <c r="B1513" s="20"/>
      <c r="C1513" s="21"/>
      <c r="D1513" s="21"/>
      <c r="E1513" s="22"/>
      <c r="F1513" s="3"/>
      <c r="G1513" s="3"/>
      <c r="H1513" s="3"/>
      <c r="I1513" s="3"/>
      <c r="J1513" s="3"/>
      <c r="K1513" s="3"/>
      <c r="L1513" s="3"/>
      <c r="M1513" s="3"/>
      <c r="N1513" s="3"/>
      <c r="O1513" s="3"/>
    </row>
    <row r="1514" spans="1:15" x14ac:dyDescent="0.45">
      <c r="A1514" s="3"/>
      <c r="B1514" s="20"/>
      <c r="C1514" s="21"/>
      <c r="D1514" s="21"/>
      <c r="E1514" s="22"/>
      <c r="F1514" s="3"/>
      <c r="G1514" s="3"/>
      <c r="H1514" s="3"/>
      <c r="I1514" s="3"/>
      <c r="J1514" s="3"/>
      <c r="K1514" s="3"/>
      <c r="L1514" s="3"/>
      <c r="M1514" s="3"/>
      <c r="N1514" s="3"/>
      <c r="O1514" s="3"/>
    </row>
    <row r="1515" spans="1:15" x14ac:dyDescent="0.45">
      <c r="A1515" s="3"/>
      <c r="B1515" s="20"/>
      <c r="C1515" s="21"/>
      <c r="D1515" s="21"/>
      <c r="E1515" s="22"/>
      <c r="F1515" s="3"/>
      <c r="G1515" s="3"/>
      <c r="H1515" s="3"/>
      <c r="I1515" s="3"/>
      <c r="J1515" s="3"/>
      <c r="K1515" s="3"/>
      <c r="L1515" s="3"/>
      <c r="M1515" s="3"/>
      <c r="N1515" s="3"/>
      <c r="O1515" s="3"/>
    </row>
    <row r="1516" spans="1:15" x14ac:dyDescent="0.45">
      <c r="A1516" s="3"/>
      <c r="B1516" s="20"/>
      <c r="C1516" s="21"/>
      <c r="D1516" s="21"/>
      <c r="E1516" s="22"/>
      <c r="F1516" s="3"/>
      <c r="G1516" s="3"/>
      <c r="H1516" s="3"/>
      <c r="I1516" s="3"/>
      <c r="J1516" s="3"/>
      <c r="K1516" s="3"/>
      <c r="L1516" s="3"/>
      <c r="M1516" s="3"/>
      <c r="N1516" s="3"/>
      <c r="O1516" s="3"/>
    </row>
    <row r="1517" spans="1:15" x14ac:dyDescent="0.45">
      <c r="A1517" s="3"/>
      <c r="B1517" s="20"/>
      <c r="C1517" s="21"/>
      <c r="D1517" s="21"/>
      <c r="E1517" s="22"/>
      <c r="F1517" s="3"/>
      <c r="G1517" s="3"/>
      <c r="H1517" s="3"/>
      <c r="I1517" s="3"/>
      <c r="J1517" s="3"/>
      <c r="K1517" s="3"/>
      <c r="L1517" s="3"/>
      <c r="M1517" s="3"/>
      <c r="N1517" s="3"/>
      <c r="O1517" s="3"/>
    </row>
    <row r="1518" spans="1:15" x14ac:dyDescent="0.45">
      <c r="A1518" s="3"/>
      <c r="B1518" s="20"/>
      <c r="C1518" s="21"/>
      <c r="D1518" s="21"/>
      <c r="E1518" s="22"/>
      <c r="F1518" s="3"/>
      <c r="G1518" s="3"/>
      <c r="H1518" s="3"/>
      <c r="I1518" s="3"/>
      <c r="J1518" s="3"/>
      <c r="K1518" s="3"/>
      <c r="L1518" s="3"/>
      <c r="M1518" s="3"/>
      <c r="N1518" s="3"/>
      <c r="O1518" s="3"/>
    </row>
    <row r="1519" spans="1:15" x14ac:dyDescent="0.45">
      <c r="A1519" s="3"/>
      <c r="B1519" s="20"/>
      <c r="C1519" s="21"/>
      <c r="D1519" s="21"/>
      <c r="E1519" s="22"/>
      <c r="F1519" s="3"/>
      <c r="G1519" s="3"/>
      <c r="H1519" s="3"/>
      <c r="I1519" s="3"/>
      <c r="J1519" s="3"/>
      <c r="K1519" s="3"/>
      <c r="L1519" s="3"/>
      <c r="M1519" s="3"/>
      <c r="N1519" s="3"/>
      <c r="O1519" s="3"/>
    </row>
    <row r="1520" spans="1:15" x14ac:dyDescent="0.45">
      <c r="A1520" s="3"/>
      <c r="B1520" s="20"/>
      <c r="C1520" s="21"/>
      <c r="D1520" s="21"/>
      <c r="E1520" s="22"/>
      <c r="F1520" s="3"/>
      <c r="G1520" s="3"/>
      <c r="H1520" s="3"/>
      <c r="I1520" s="3"/>
      <c r="J1520" s="3"/>
      <c r="K1520" s="3"/>
      <c r="L1520" s="3"/>
      <c r="M1520" s="3"/>
      <c r="N1520" s="3"/>
      <c r="O1520" s="3"/>
    </row>
    <row r="1521" spans="1:15" x14ac:dyDescent="0.45">
      <c r="A1521" s="3"/>
      <c r="B1521" s="20"/>
      <c r="C1521" s="21"/>
      <c r="D1521" s="21"/>
      <c r="E1521" s="22"/>
      <c r="F1521" s="3"/>
      <c r="G1521" s="3"/>
      <c r="H1521" s="3"/>
      <c r="I1521" s="3"/>
      <c r="J1521" s="3"/>
      <c r="K1521" s="3"/>
      <c r="L1521" s="3"/>
      <c r="M1521" s="3"/>
      <c r="N1521" s="3"/>
      <c r="O1521" s="3"/>
    </row>
    <row r="1522" spans="1:15" x14ac:dyDescent="0.45">
      <c r="A1522" s="3"/>
      <c r="B1522" s="20"/>
      <c r="C1522" s="21"/>
      <c r="D1522" s="21"/>
      <c r="E1522" s="22"/>
      <c r="F1522" s="3"/>
      <c r="G1522" s="3"/>
      <c r="H1522" s="3"/>
      <c r="I1522" s="3"/>
      <c r="J1522" s="3"/>
      <c r="K1522" s="3"/>
      <c r="L1522" s="3"/>
      <c r="M1522" s="3"/>
      <c r="N1522" s="3"/>
      <c r="O1522" s="3"/>
    </row>
    <row r="1523" spans="1:15" x14ac:dyDescent="0.45">
      <c r="A1523" s="3"/>
      <c r="B1523" s="20"/>
      <c r="C1523" s="21"/>
      <c r="D1523" s="21"/>
      <c r="E1523" s="22"/>
      <c r="F1523" s="3"/>
      <c r="G1523" s="3"/>
      <c r="H1523" s="3"/>
      <c r="I1523" s="3"/>
      <c r="J1523" s="3"/>
      <c r="K1523" s="3"/>
      <c r="L1523" s="3"/>
      <c r="M1523" s="3"/>
      <c r="N1523" s="3"/>
      <c r="O1523" s="3"/>
    </row>
    <row r="1524" spans="1:15" x14ac:dyDescent="0.45">
      <c r="A1524" s="3"/>
      <c r="B1524" s="20"/>
      <c r="C1524" s="21"/>
      <c r="D1524" s="21"/>
      <c r="E1524" s="22"/>
      <c r="F1524" s="3"/>
      <c r="G1524" s="3"/>
      <c r="H1524" s="3"/>
      <c r="I1524" s="3"/>
      <c r="J1524" s="3"/>
      <c r="K1524" s="3"/>
      <c r="L1524" s="3"/>
      <c r="M1524" s="3"/>
      <c r="N1524" s="3"/>
      <c r="O1524" s="3"/>
    </row>
    <row r="1525" spans="1:15" x14ac:dyDescent="0.45">
      <c r="A1525" s="3"/>
      <c r="B1525" s="20"/>
      <c r="C1525" s="21"/>
      <c r="D1525" s="21"/>
      <c r="E1525" s="22"/>
      <c r="F1525" s="3"/>
      <c r="G1525" s="3"/>
      <c r="H1525" s="3"/>
      <c r="I1525" s="3"/>
      <c r="J1525" s="3"/>
      <c r="K1525" s="3"/>
      <c r="L1525" s="3"/>
      <c r="M1525" s="3"/>
      <c r="N1525" s="3"/>
      <c r="O1525" s="3"/>
    </row>
    <row r="1526" spans="1:15" x14ac:dyDescent="0.45">
      <c r="A1526" s="3"/>
      <c r="B1526" s="20"/>
      <c r="C1526" s="21"/>
      <c r="D1526" s="21"/>
      <c r="E1526" s="22"/>
      <c r="F1526" s="3"/>
      <c r="G1526" s="3"/>
      <c r="H1526" s="3"/>
      <c r="I1526" s="3"/>
      <c r="J1526" s="3"/>
      <c r="K1526" s="3"/>
      <c r="L1526" s="3"/>
      <c r="M1526" s="3"/>
      <c r="N1526" s="3"/>
      <c r="O1526" s="3"/>
    </row>
    <row r="1527" spans="1:15" x14ac:dyDescent="0.45">
      <c r="A1527" s="3"/>
      <c r="B1527" s="20"/>
      <c r="C1527" s="21"/>
      <c r="D1527" s="21"/>
      <c r="E1527" s="22"/>
      <c r="F1527" s="3"/>
      <c r="G1527" s="3"/>
      <c r="H1527" s="3"/>
      <c r="I1527" s="3"/>
      <c r="J1527" s="3"/>
      <c r="K1527" s="3"/>
      <c r="L1527" s="3"/>
      <c r="M1527" s="3"/>
      <c r="N1527" s="3"/>
      <c r="O1527" s="3"/>
    </row>
    <row r="1528" spans="1:15" x14ac:dyDescent="0.45">
      <c r="A1528" s="3"/>
      <c r="B1528" s="20"/>
      <c r="C1528" s="21"/>
      <c r="D1528" s="21"/>
      <c r="E1528" s="22"/>
      <c r="F1528" s="3"/>
      <c r="G1528" s="3"/>
      <c r="H1528" s="3"/>
      <c r="I1528" s="3"/>
      <c r="J1528" s="3"/>
      <c r="K1528" s="3"/>
      <c r="L1528" s="3"/>
      <c r="M1528" s="3"/>
      <c r="N1528" s="3"/>
      <c r="O1528" s="3"/>
    </row>
    <row r="1529" spans="1:15" x14ac:dyDescent="0.45">
      <c r="A1529" s="3"/>
      <c r="B1529" s="20"/>
      <c r="C1529" s="21"/>
      <c r="D1529" s="21"/>
      <c r="E1529" s="22"/>
      <c r="F1529" s="3"/>
      <c r="G1529" s="3"/>
      <c r="H1529" s="3"/>
      <c r="I1529" s="3"/>
      <c r="J1529" s="3"/>
      <c r="K1529" s="3"/>
      <c r="L1529" s="3"/>
      <c r="M1529" s="3"/>
      <c r="N1529" s="3"/>
      <c r="O1529" s="3"/>
    </row>
    <row r="1530" spans="1:15" x14ac:dyDescent="0.45">
      <c r="A1530" s="3"/>
      <c r="B1530" s="20"/>
      <c r="C1530" s="21"/>
      <c r="D1530" s="21"/>
      <c r="E1530" s="22"/>
      <c r="F1530" s="3"/>
      <c r="G1530" s="3"/>
      <c r="H1530" s="3"/>
      <c r="I1530" s="3"/>
      <c r="J1530" s="3"/>
      <c r="K1530" s="3"/>
      <c r="L1530" s="3"/>
      <c r="M1530" s="3"/>
      <c r="N1530" s="3"/>
      <c r="O1530" s="3"/>
    </row>
    <row r="1531" spans="1:15" x14ac:dyDescent="0.45">
      <c r="A1531" s="3"/>
      <c r="B1531" s="20"/>
      <c r="C1531" s="21"/>
      <c r="D1531" s="21"/>
      <c r="E1531" s="22"/>
      <c r="F1531" s="3"/>
      <c r="G1531" s="3"/>
      <c r="H1531" s="3"/>
      <c r="I1531" s="3"/>
      <c r="J1531" s="3"/>
      <c r="K1531" s="3"/>
      <c r="L1531" s="3"/>
      <c r="M1531" s="3"/>
      <c r="N1531" s="3"/>
      <c r="O1531" s="3"/>
    </row>
    <row r="1532" spans="1:15" x14ac:dyDescent="0.45">
      <c r="A1532" s="3"/>
      <c r="B1532" s="20"/>
      <c r="C1532" s="21"/>
      <c r="D1532" s="21"/>
      <c r="E1532" s="22"/>
      <c r="F1532" s="3"/>
      <c r="G1532" s="3"/>
      <c r="H1532" s="3"/>
      <c r="I1532" s="3"/>
      <c r="J1532" s="3"/>
      <c r="K1532" s="3"/>
      <c r="L1532" s="3"/>
      <c r="M1532" s="3"/>
      <c r="N1532" s="3"/>
      <c r="O1532" s="3"/>
    </row>
    <row r="1533" spans="1:15" x14ac:dyDescent="0.45">
      <c r="A1533" s="3"/>
      <c r="B1533" s="20"/>
      <c r="C1533" s="21"/>
      <c r="D1533" s="21"/>
      <c r="E1533" s="22"/>
      <c r="F1533" s="3"/>
      <c r="G1533" s="3"/>
      <c r="H1533" s="3"/>
      <c r="I1533" s="3"/>
      <c r="J1533" s="3"/>
      <c r="K1533" s="3"/>
      <c r="L1533" s="3"/>
      <c r="M1533" s="3"/>
      <c r="N1533" s="3"/>
      <c r="O1533" s="3"/>
    </row>
    <row r="1534" spans="1:15" x14ac:dyDescent="0.45">
      <c r="A1534" s="3"/>
      <c r="B1534" s="20"/>
      <c r="C1534" s="21"/>
      <c r="D1534" s="21"/>
      <c r="E1534" s="22"/>
      <c r="F1534" s="3"/>
      <c r="G1534" s="3"/>
      <c r="H1534" s="3"/>
      <c r="I1534" s="3"/>
      <c r="J1534" s="3"/>
      <c r="K1534" s="3"/>
      <c r="L1534" s="3"/>
      <c r="M1534" s="3"/>
      <c r="N1534" s="3"/>
      <c r="O1534" s="3"/>
    </row>
    <row r="1535" spans="1:15" x14ac:dyDescent="0.45">
      <c r="A1535" s="3"/>
      <c r="B1535" s="20"/>
      <c r="C1535" s="21"/>
      <c r="D1535" s="21"/>
      <c r="E1535" s="22"/>
      <c r="F1535" s="3"/>
      <c r="G1535" s="3"/>
      <c r="H1535" s="3"/>
      <c r="I1535" s="3"/>
      <c r="J1535" s="3"/>
      <c r="K1535" s="3"/>
      <c r="L1535" s="3"/>
      <c r="M1535" s="3"/>
      <c r="N1535" s="3"/>
      <c r="O1535" s="3"/>
    </row>
    <row r="1536" spans="1:15" x14ac:dyDescent="0.45">
      <c r="A1536" s="3"/>
      <c r="B1536" s="20"/>
      <c r="C1536" s="21"/>
      <c r="D1536" s="21"/>
      <c r="E1536" s="22"/>
      <c r="F1536" s="3"/>
      <c r="G1536" s="3"/>
      <c r="H1536" s="3"/>
      <c r="I1536" s="3"/>
      <c r="J1536" s="3"/>
      <c r="K1536" s="3"/>
      <c r="L1536" s="3"/>
      <c r="M1536" s="3"/>
      <c r="N1536" s="3"/>
      <c r="O1536" s="3"/>
    </row>
    <row r="1537" spans="1:15" x14ac:dyDescent="0.45">
      <c r="A1537" s="3"/>
      <c r="B1537" s="20"/>
      <c r="C1537" s="21"/>
      <c r="D1537" s="21"/>
      <c r="E1537" s="22"/>
      <c r="F1537" s="3"/>
      <c r="G1537" s="3"/>
      <c r="H1537" s="3"/>
      <c r="I1537" s="3"/>
      <c r="J1537" s="3"/>
      <c r="K1537" s="3"/>
      <c r="L1537" s="3"/>
      <c r="M1537" s="3"/>
      <c r="N1537" s="3"/>
      <c r="O1537" s="3"/>
    </row>
    <row r="1538" spans="1:15" x14ac:dyDescent="0.45">
      <c r="A1538" s="3"/>
      <c r="B1538" s="20"/>
      <c r="C1538" s="21"/>
      <c r="D1538" s="21"/>
      <c r="E1538" s="22"/>
      <c r="F1538" s="3"/>
      <c r="G1538" s="3"/>
      <c r="H1538" s="3"/>
      <c r="I1538" s="3"/>
      <c r="J1538" s="3"/>
      <c r="K1538" s="3"/>
      <c r="L1538" s="3"/>
      <c r="M1538" s="3"/>
      <c r="N1538" s="3"/>
      <c r="O1538" s="3"/>
    </row>
    <row r="1539" spans="1:15" x14ac:dyDescent="0.45">
      <c r="A1539" s="3"/>
      <c r="B1539" s="20"/>
      <c r="C1539" s="21"/>
      <c r="D1539" s="21"/>
      <c r="E1539" s="22"/>
      <c r="F1539" s="3"/>
      <c r="G1539" s="3"/>
      <c r="H1539" s="3"/>
      <c r="I1539" s="3"/>
      <c r="J1539" s="3"/>
      <c r="K1539" s="3"/>
      <c r="L1539" s="3"/>
      <c r="M1539" s="3"/>
      <c r="N1539" s="3"/>
      <c r="O1539" s="3"/>
    </row>
    <row r="1540" spans="1:15" x14ac:dyDescent="0.45">
      <c r="A1540" s="3"/>
      <c r="B1540" s="20"/>
      <c r="C1540" s="21"/>
      <c r="D1540" s="21"/>
      <c r="E1540" s="22"/>
      <c r="F1540" s="3"/>
      <c r="G1540" s="3"/>
      <c r="H1540" s="3"/>
      <c r="I1540" s="3"/>
      <c r="J1540" s="3"/>
      <c r="K1540" s="3"/>
      <c r="L1540" s="3"/>
      <c r="M1540" s="3"/>
      <c r="N1540" s="3"/>
      <c r="O1540" s="3"/>
    </row>
    <row r="1541" spans="1:15" x14ac:dyDescent="0.45">
      <c r="A1541" s="3"/>
      <c r="B1541" s="20"/>
      <c r="C1541" s="21"/>
      <c r="D1541" s="21"/>
      <c r="E1541" s="22"/>
      <c r="F1541" s="3"/>
      <c r="G1541" s="3"/>
      <c r="H1541" s="3"/>
      <c r="I1541" s="3"/>
      <c r="J1541" s="3"/>
      <c r="K1541" s="3"/>
      <c r="L1541" s="3"/>
      <c r="M1541" s="3"/>
      <c r="N1541" s="3"/>
      <c r="O1541" s="3"/>
    </row>
    <row r="1542" spans="1:15" x14ac:dyDescent="0.45">
      <c r="A1542" s="3"/>
      <c r="B1542" s="20"/>
      <c r="C1542" s="21"/>
      <c r="D1542" s="21"/>
      <c r="E1542" s="22"/>
      <c r="F1542" s="3"/>
      <c r="G1542" s="3"/>
      <c r="H1542" s="3"/>
      <c r="I1542" s="3"/>
      <c r="J1542" s="3"/>
      <c r="K1542" s="3"/>
      <c r="L1542" s="3"/>
      <c r="M1542" s="3"/>
      <c r="N1542" s="3"/>
      <c r="O1542" s="3"/>
    </row>
    <row r="1543" spans="1:15" x14ac:dyDescent="0.45">
      <c r="A1543" s="3"/>
      <c r="B1543" s="20"/>
      <c r="C1543" s="21"/>
      <c r="D1543" s="21"/>
      <c r="E1543" s="22"/>
      <c r="F1543" s="3"/>
      <c r="G1543" s="3"/>
      <c r="H1543" s="3"/>
      <c r="I1543" s="3"/>
      <c r="J1543" s="3"/>
      <c r="K1543" s="3"/>
      <c r="L1543" s="3"/>
      <c r="M1543" s="3"/>
      <c r="N1543" s="3"/>
      <c r="O1543" s="3"/>
    </row>
    <row r="1544" spans="1:15" x14ac:dyDescent="0.45">
      <c r="A1544" s="3"/>
      <c r="B1544" s="20"/>
      <c r="C1544" s="21"/>
      <c r="D1544" s="21"/>
      <c r="E1544" s="22"/>
      <c r="F1544" s="3"/>
      <c r="G1544" s="3"/>
      <c r="H1544" s="3"/>
      <c r="I1544" s="3"/>
      <c r="J1544" s="3"/>
      <c r="K1544" s="3"/>
      <c r="L1544" s="3"/>
      <c r="M1544" s="3"/>
      <c r="N1544" s="3"/>
      <c r="O1544" s="3"/>
    </row>
    <row r="1545" spans="1:15" x14ac:dyDescent="0.45">
      <c r="A1545" s="3"/>
      <c r="B1545" s="20"/>
      <c r="C1545" s="21"/>
      <c r="D1545" s="21"/>
      <c r="E1545" s="22"/>
      <c r="F1545" s="3"/>
      <c r="G1545" s="3"/>
      <c r="H1545" s="3"/>
      <c r="I1545" s="3"/>
      <c r="J1545" s="3"/>
      <c r="K1545" s="3"/>
      <c r="L1545" s="3"/>
      <c r="M1545" s="3"/>
      <c r="N1545" s="3"/>
      <c r="O1545" s="3"/>
    </row>
    <row r="1546" spans="1:15" x14ac:dyDescent="0.45">
      <c r="A1546" s="3"/>
      <c r="B1546" s="20"/>
      <c r="C1546" s="21"/>
      <c r="D1546" s="21"/>
      <c r="E1546" s="22"/>
      <c r="F1546" s="3"/>
      <c r="G1546" s="3"/>
      <c r="H1546" s="3"/>
      <c r="I1546" s="3"/>
      <c r="J1546" s="3"/>
      <c r="K1546" s="3"/>
      <c r="L1546" s="3"/>
      <c r="M1546" s="3"/>
      <c r="N1546" s="3"/>
      <c r="O1546" s="3"/>
    </row>
    <row r="1547" spans="1:15" x14ac:dyDescent="0.45">
      <c r="A1547" s="3"/>
      <c r="B1547" s="20"/>
      <c r="C1547" s="21"/>
      <c r="D1547" s="21"/>
      <c r="E1547" s="22"/>
      <c r="F1547" s="3"/>
      <c r="G1547" s="3"/>
      <c r="H1547" s="3"/>
      <c r="I1547" s="3"/>
      <c r="J1547" s="3"/>
      <c r="K1547" s="3"/>
      <c r="L1547" s="3"/>
      <c r="M1547" s="3"/>
      <c r="N1547" s="3"/>
      <c r="O1547" s="3"/>
    </row>
    <row r="1548" spans="1:15" x14ac:dyDescent="0.45">
      <c r="A1548" s="3"/>
      <c r="B1548" s="20"/>
      <c r="C1548" s="21"/>
      <c r="D1548" s="21"/>
      <c r="E1548" s="22"/>
      <c r="F1548" s="3"/>
      <c r="G1548" s="3"/>
      <c r="H1548" s="3"/>
      <c r="I1548" s="3"/>
      <c r="J1548" s="3"/>
      <c r="K1548" s="3"/>
      <c r="L1548" s="3"/>
      <c r="M1548" s="3"/>
      <c r="N1548" s="3"/>
      <c r="O1548" s="3"/>
    </row>
    <row r="1549" spans="1:15" x14ac:dyDescent="0.45">
      <c r="A1549" s="3"/>
      <c r="B1549" s="20"/>
      <c r="C1549" s="21"/>
      <c r="D1549" s="21"/>
      <c r="E1549" s="22"/>
      <c r="F1549" s="3"/>
      <c r="G1549" s="3"/>
      <c r="H1549" s="3"/>
      <c r="I1549" s="3"/>
      <c r="J1549" s="3"/>
      <c r="K1549" s="3"/>
      <c r="L1549" s="3"/>
      <c r="M1549" s="3"/>
      <c r="N1549" s="3"/>
      <c r="O1549" s="3"/>
    </row>
    <row r="1550" spans="1:15" x14ac:dyDescent="0.45">
      <c r="A1550" s="3"/>
      <c r="B1550" s="20"/>
      <c r="C1550" s="21"/>
      <c r="D1550" s="21"/>
      <c r="E1550" s="22"/>
      <c r="F1550" s="3"/>
      <c r="G1550" s="3"/>
      <c r="H1550" s="3"/>
      <c r="I1550" s="3"/>
      <c r="J1550" s="3"/>
      <c r="K1550" s="3"/>
      <c r="L1550" s="3"/>
      <c r="M1550" s="3"/>
      <c r="N1550" s="3"/>
      <c r="O1550" s="3"/>
    </row>
    <row r="1551" spans="1:15" x14ac:dyDescent="0.45">
      <c r="A1551" s="3"/>
      <c r="B1551" s="20"/>
      <c r="C1551" s="21"/>
      <c r="D1551" s="21"/>
      <c r="E1551" s="22"/>
      <c r="F1551" s="3"/>
      <c r="G1551" s="3"/>
      <c r="H1551" s="3"/>
      <c r="I1551" s="3"/>
      <c r="J1551" s="3"/>
      <c r="K1551" s="3"/>
      <c r="L1551" s="3"/>
      <c r="M1551" s="3"/>
      <c r="N1551" s="3"/>
      <c r="O1551" s="3"/>
    </row>
    <row r="1552" spans="1:15" x14ac:dyDescent="0.45">
      <c r="A1552" s="3"/>
      <c r="B1552" s="20"/>
      <c r="C1552" s="21"/>
      <c r="D1552" s="21"/>
      <c r="E1552" s="22"/>
      <c r="F1552" s="3"/>
      <c r="G1552" s="3"/>
      <c r="H1552" s="3"/>
      <c r="I1552" s="3"/>
      <c r="J1552" s="3"/>
      <c r="K1552" s="3"/>
      <c r="L1552" s="3"/>
      <c r="M1552" s="3"/>
      <c r="N1552" s="3"/>
      <c r="O1552" s="3"/>
    </row>
    <row r="1553" spans="1:15" x14ac:dyDescent="0.45">
      <c r="A1553" s="3"/>
      <c r="B1553" s="20"/>
      <c r="C1553" s="21"/>
      <c r="D1553" s="21"/>
      <c r="E1553" s="22"/>
      <c r="F1553" s="3"/>
      <c r="G1553" s="3"/>
      <c r="H1553" s="3"/>
      <c r="I1553" s="3"/>
      <c r="J1553" s="3"/>
      <c r="K1553" s="3"/>
      <c r="L1553" s="3"/>
      <c r="M1553" s="3"/>
      <c r="N1553" s="3"/>
      <c r="O1553" s="3"/>
    </row>
    <row r="1554" spans="1:15" x14ac:dyDescent="0.45">
      <c r="A1554" s="3"/>
      <c r="B1554" s="20"/>
      <c r="C1554" s="21"/>
      <c r="D1554" s="21"/>
      <c r="E1554" s="22"/>
      <c r="F1554" s="3"/>
      <c r="G1554" s="3"/>
      <c r="H1554" s="3"/>
      <c r="I1554" s="3"/>
      <c r="J1554" s="3"/>
      <c r="K1554" s="3"/>
      <c r="L1554" s="3"/>
      <c r="M1554" s="3"/>
      <c r="N1554" s="3"/>
      <c r="O1554" s="3"/>
    </row>
    <row r="1555" spans="1:15" x14ac:dyDescent="0.45">
      <c r="A1555" s="3"/>
      <c r="B1555" s="20"/>
      <c r="C1555" s="21"/>
      <c r="D1555" s="21"/>
      <c r="E1555" s="22"/>
      <c r="F1555" s="3"/>
      <c r="G1555" s="3"/>
      <c r="H1555" s="3"/>
      <c r="I1555" s="3"/>
      <c r="J1555" s="3"/>
      <c r="K1555" s="3"/>
      <c r="L1555" s="3"/>
      <c r="M1555" s="3"/>
      <c r="N1555" s="3"/>
      <c r="O1555" s="3"/>
    </row>
    <row r="1556" spans="1:15" x14ac:dyDescent="0.45">
      <c r="A1556" s="3"/>
      <c r="B1556" s="20"/>
      <c r="C1556" s="21"/>
      <c r="D1556" s="21"/>
      <c r="E1556" s="22"/>
      <c r="F1556" s="3"/>
      <c r="G1556" s="3"/>
      <c r="H1556" s="3"/>
      <c r="I1556" s="3"/>
      <c r="J1556" s="3"/>
      <c r="K1556" s="3"/>
      <c r="L1556" s="3"/>
      <c r="M1556" s="3"/>
      <c r="N1556" s="3"/>
      <c r="O1556" s="3"/>
    </row>
    <row r="1557" spans="1:15" x14ac:dyDescent="0.45">
      <c r="A1557" s="3"/>
      <c r="B1557" s="20"/>
      <c r="C1557" s="21"/>
      <c r="D1557" s="21"/>
      <c r="E1557" s="22"/>
      <c r="F1557" s="3"/>
      <c r="G1557" s="3"/>
      <c r="H1557" s="3"/>
      <c r="I1557" s="3"/>
      <c r="J1557" s="3"/>
      <c r="K1557" s="3"/>
      <c r="L1557" s="3"/>
      <c r="M1557" s="3"/>
      <c r="N1557" s="3"/>
      <c r="O1557" s="3"/>
    </row>
    <row r="1558" spans="1:15" x14ac:dyDescent="0.45">
      <c r="A1558" s="3"/>
      <c r="B1558" s="20"/>
      <c r="C1558" s="21"/>
      <c r="D1558" s="21"/>
      <c r="E1558" s="22"/>
      <c r="F1558" s="3"/>
      <c r="G1558" s="3"/>
      <c r="H1558" s="3"/>
      <c r="I1558" s="3"/>
      <c r="J1558" s="3"/>
      <c r="K1558" s="3"/>
      <c r="L1558" s="3"/>
      <c r="M1558" s="3"/>
      <c r="N1558" s="3"/>
      <c r="O1558" s="3"/>
    </row>
    <row r="1559" spans="1:15" x14ac:dyDescent="0.45">
      <c r="A1559" s="3"/>
      <c r="B1559" s="20"/>
      <c r="C1559" s="21"/>
      <c r="D1559" s="21"/>
      <c r="E1559" s="22"/>
      <c r="F1559" s="3"/>
      <c r="G1559" s="3"/>
      <c r="H1559" s="3"/>
      <c r="I1559" s="3"/>
      <c r="J1559" s="3"/>
      <c r="K1559" s="3"/>
      <c r="L1559" s="3"/>
      <c r="M1559" s="3"/>
      <c r="N1559" s="3"/>
      <c r="O1559" s="3"/>
    </row>
    <row r="1560" spans="1:15" x14ac:dyDescent="0.45">
      <c r="A1560" s="3"/>
      <c r="B1560" s="20"/>
      <c r="C1560" s="21"/>
      <c r="D1560" s="21"/>
      <c r="E1560" s="22"/>
      <c r="F1560" s="3"/>
      <c r="G1560" s="3"/>
      <c r="H1560" s="3"/>
      <c r="I1560" s="3"/>
      <c r="J1560" s="3"/>
      <c r="K1560" s="3"/>
      <c r="L1560" s="3"/>
      <c r="M1560" s="3"/>
      <c r="N1560" s="3"/>
      <c r="O1560" s="3"/>
    </row>
    <row r="1561" spans="1:15" x14ac:dyDescent="0.45">
      <c r="A1561" s="3"/>
      <c r="B1561" s="20"/>
      <c r="C1561" s="21"/>
      <c r="D1561" s="21"/>
      <c r="E1561" s="22"/>
      <c r="F1561" s="3"/>
      <c r="G1561" s="3"/>
      <c r="H1561" s="3"/>
      <c r="I1561" s="3"/>
      <c r="J1561" s="3"/>
      <c r="K1561" s="3"/>
      <c r="L1561" s="3"/>
      <c r="M1561" s="3"/>
      <c r="N1561" s="3"/>
      <c r="O1561" s="3"/>
    </row>
    <row r="1562" spans="1:15" x14ac:dyDescent="0.45">
      <c r="A1562" s="3"/>
      <c r="B1562" s="20"/>
      <c r="C1562" s="21"/>
      <c r="D1562" s="21"/>
      <c r="E1562" s="22"/>
      <c r="F1562" s="3"/>
      <c r="G1562" s="3"/>
      <c r="H1562" s="3"/>
      <c r="I1562" s="3"/>
      <c r="J1562" s="3"/>
      <c r="K1562" s="3"/>
      <c r="L1562" s="3"/>
      <c r="M1562" s="3"/>
      <c r="N1562" s="3"/>
      <c r="O1562" s="3"/>
    </row>
    <row r="1563" spans="1:15" x14ac:dyDescent="0.45">
      <c r="A1563" s="3"/>
      <c r="B1563" s="20"/>
      <c r="C1563" s="21"/>
      <c r="D1563" s="21"/>
      <c r="E1563" s="22"/>
      <c r="F1563" s="3"/>
      <c r="G1563" s="3"/>
      <c r="H1563" s="3"/>
      <c r="I1563" s="3"/>
      <c r="J1563" s="3"/>
      <c r="K1563" s="3"/>
      <c r="L1563" s="3"/>
      <c r="M1563" s="3"/>
      <c r="N1563" s="3"/>
      <c r="O1563" s="3"/>
    </row>
    <row r="1564" spans="1:15" x14ac:dyDescent="0.45">
      <c r="A1564" s="3"/>
      <c r="B1564" s="20"/>
      <c r="C1564" s="21"/>
      <c r="D1564" s="21"/>
      <c r="E1564" s="22"/>
      <c r="F1564" s="3"/>
      <c r="G1564" s="3"/>
      <c r="H1564" s="3"/>
      <c r="I1564" s="3"/>
      <c r="J1564" s="3"/>
      <c r="K1564" s="3"/>
      <c r="L1564" s="3"/>
      <c r="M1564" s="3"/>
      <c r="N1564" s="3"/>
      <c r="O1564" s="3"/>
    </row>
    <row r="1565" spans="1:15" x14ac:dyDescent="0.45">
      <c r="A1565" s="3"/>
      <c r="B1565" s="20"/>
      <c r="C1565" s="21"/>
      <c r="D1565" s="21"/>
      <c r="E1565" s="22"/>
      <c r="F1565" s="3"/>
      <c r="G1565" s="3"/>
      <c r="H1565" s="3"/>
      <c r="I1565" s="3"/>
      <c r="J1565" s="3"/>
      <c r="K1565" s="3"/>
      <c r="L1565" s="3"/>
      <c r="M1565" s="3"/>
      <c r="N1565" s="3"/>
      <c r="O1565" s="3"/>
    </row>
    <row r="1566" spans="1:15" x14ac:dyDescent="0.45">
      <c r="A1566" s="3"/>
      <c r="B1566" s="20"/>
      <c r="C1566" s="21"/>
      <c r="D1566" s="21"/>
      <c r="E1566" s="22"/>
      <c r="F1566" s="3"/>
      <c r="G1566" s="3"/>
      <c r="H1566" s="3"/>
      <c r="I1566" s="3"/>
      <c r="J1566" s="3"/>
      <c r="K1566" s="3"/>
      <c r="L1566" s="3"/>
      <c r="M1566" s="3"/>
      <c r="N1566" s="3"/>
      <c r="O1566" s="3"/>
    </row>
    <row r="1567" spans="1:15" x14ac:dyDescent="0.45">
      <c r="A1567" s="3"/>
      <c r="B1567" s="20"/>
      <c r="C1567" s="21"/>
      <c r="D1567" s="21"/>
      <c r="E1567" s="22"/>
      <c r="F1567" s="3"/>
      <c r="G1567" s="3"/>
      <c r="H1567" s="3"/>
      <c r="I1567" s="3"/>
      <c r="J1567" s="3"/>
      <c r="K1567" s="3"/>
      <c r="L1567" s="3"/>
      <c r="M1567" s="3"/>
      <c r="N1567" s="3"/>
      <c r="O1567" s="3"/>
    </row>
    <row r="1568" spans="1:15" x14ac:dyDescent="0.45">
      <c r="A1568" s="3"/>
      <c r="B1568" s="20"/>
      <c r="C1568" s="21"/>
      <c r="D1568" s="21"/>
      <c r="E1568" s="22"/>
      <c r="F1568" s="3"/>
      <c r="G1568" s="3"/>
      <c r="H1568" s="3"/>
      <c r="I1568" s="3"/>
      <c r="J1568" s="3"/>
      <c r="K1568" s="3"/>
      <c r="L1568" s="3"/>
      <c r="M1568" s="3"/>
      <c r="N1568" s="3"/>
      <c r="O1568" s="3"/>
    </row>
    <row r="1569" spans="1:15" x14ac:dyDescent="0.45">
      <c r="A1569" s="3"/>
      <c r="B1569" s="20"/>
      <c r="C1569" s="21"/>
      <c r="D1569" s="21"/>
      <c r="E1569" s="22"/>
      <c r="F1569" s="3"/>
      <c r="G1569" s="3"/>
      <c r="H1569" s="3"/>
      <c r="I1569" s="3"/>
      <c r="J1569" s="3"/>
      <c r="K1569" s="3"/>
      <c r="L1569" s="3"/>
      <c r="M1569" s="3"/>
      <c r="N1569" s="3"/>
      <c r="O1569" s="3"/>
    </row>
    <row r="1570" spans="1:15" x14ac:dyDescent="0.45">
      <c r="A1570" s="3"/>
      <c r="B1570" s="20"/>
      <c r="C1570" s="21"/>
      <c r="D1570" s="21"/>
      <c r="E1570" s="22"/>
      <c r="F1570" s="3"/>
      <c r="G1570" s="3"/>
      <c r="H1570" s="3"/>
      <c r="I1570" s="3"/>
      <c r="J1570" s="3"/>
      <c r="K1570" s="3"/>
      <c r="L1570" s="3"/>
      <c r="M1570" s="3"/>
      <c r="N1570" s="3"/>
      <c r="O1570" s="3"/>
    </row>
    <row r="1571" spans="1:15" x14ac:dyDescent="0.45">
      <c r="A1571" s="3"/>
      <c r="B1571" s="20"/>
      <c r="C1571" s="21"/>
      <c r="D1571" s="21"/>
      <c r="E1571" s="22"/>
      <c r="F1571" s="3"/>
      <c r="G1571" s="3"/>
      <c r="H1571" s="3"/>
      <c r="I1571" s="3"/>
      <c r="J1571" s="3"/>
      <c r="K1571" s="3"/>
      <c r="L1571" s="3"/>
      <c r="M1571" s="3"/>
      <c r="N1571" s="3"/>
      <c r="O1571" s="3"/>
    </row>
    <row r="1572" spans="1:15" x14ac:dyDescent="0.45">
      <c r="A1572" s="3"/>
      <c r="B1572" s="20"/>
      <c r="C1572" s="21"/>
      <c r="D1572" s="21"/>
      <c r="E1572" s="22"/>
      <c r="F1572" s="3"/>
      <c r="G1572" s="3"/>
      <c r="H1572" s="3"/>
      <c r="I1572" s="3"/>
      <c r="J1572" s="3"/>
      <c r="K1572" s="3"/>
      <c r="L1572" s="3"/>
      <c r="M1572" s="3"/>
      <c r="N1572" s="3"/>
      <c r="O1572" s="3"/>
    </row>
    <row r="1573" spans="1:15" x14ac:dyDescent="0.45">
      <c r="A1573" s="3"/>
      <c r="B1573" s="20"/>
      <c r="C1573" s="21"/>
      <c r="D1573" s="21"/>
      <c r="E1573" s="22"/>
      <c r="F1573" s="3"/>
      <c r="G1573" s="3"/>
      <c r="H1573" s="3"/>
      <c r="I1573" s="3"/>
      <c r="J1573" s="3"/>
      <c r="K1573" s="3"/>
      <c r="L1573" s="3"/>
      <c r="M1573" s="3"/>
      <c r="N1573" s="3"/>
      <c r="O1573" s="3"/>
    </row>
    <row r="1574" spans="1:15" x14ac:dyDescent="0.45">
      <c r="A1574" s="3"/>
      <c r="B1574" s="20"/>
      <c r="C1574" s="21"/>
      <c r="D1574" s="21"/>
      <c r="E1574" s="22"/>
      <c r="F1574" s="3"/>
      <c r="G1574" s="3"/>
      <c r="H1574" s="3"/>
      <c r="I1574" s="3"/>
      <c r="J1574" s="3"/>
      <c r="K1574" s="3"/>
      <c r="L1574" s="3"/>
      <c r="M1574" s="3"/>
      <c r="N1574" s="3"/>
      <c r="O1574" s="3"/>
    </row>
    <row r="1575" spans="1:15" x14ac:dyDescent="0.45">
      <c r="A1575" s="3"/>
      <c r="B1575" s="20"/>
      <c r="C1575" s="21"/>
      <c r="D1575" s="21"/>
      <c r="E1575" s="22"/>
      <c r="F1575" s="3"/>
      <c r="G1575" s="3"/>
      <c r="H1575" s="3"/>
      <c r="I1575" s="3"/>
      <c r="J1575" s="3"/>
      <c r="K1575" s="3"/>
      <c r="L1575" s="3"/>
      <c r="M1575" s="3"/>
      <c r="N1575" s="3"/>
      <c r="O1575" s="3"/>
    </row>
    <row r="1576" spans="1:15" x14ac:dyDescent="0.45">
      <c r="A1576" s="3"/>
      <c r="B1576" s="20"/>
      <c r="C1576" s="21"/>
      <c r="D1576" s="21"/>
      <c r="E1576" s="22"/>
      <c r="F1576" s="3"/>
      <c r="G1576" s="3"/>
      <c r="H1576" s="3"/>
      <c r="I1576" s="3"/>
      <c r="J1576" s="3"/>
      <c r="K1576" s="3"/>
      <c r="L1576" s="3"/>
      <c r="M1576" s="3"/>
      <c r="N1576" s="3"/>
      <c r="O1576" s="3"/>
    </row>
    <row r="1577" spans="1:15" x14ac:dyDescent="0.45">
      <c r="A1577" s="3"/>
      <c r="B1577" s="20"/>
      <c r="C1577" s="21"/>
      <c r="D1577" s="21"/>
      <c r="E1577" s="22"/>
      <c r="F1577" s="3"/>
      <c r="G1577" s="3"/>
      <c r="H1577" s="3"/>
      <c r="I1577" s="3"/>
      <c r="J1577" s="3"/>
      <c r="K1577" s="3"/>
      <c r="L1577" s="3"/>
      <c r="M1577" s="3"/>
      <c r="N1577" s="3"/>
      <c r="O1577" s="3"/>
    </row>
    <row r="1578" spans="1:15" x14ac:dyDescent="0.45">
      <c r="A1578" s="3"/>
      <c r="B1578" s="20"/>
      <c r="C1578" s="21"/>
      <c r="D1578" s="21"/>
      <c r="E1578" s="22"/>
      <c r="F1578" s="3"/>
      <c r="G1578" s="3"/>
      <c r="H1578" s="3"/>
      <c r="I1578" s="3"/>
      <c r="J1578" s="3"/>
      <c r="K1578" s="3"/>
      <c r="L1578" s="3"/>
      <c r="M1578" s="3"/>
      <c r="N1578" s="3"/>
      <c r="O1578" s="3"/>
    </row>
    <row r="1579" spans="1:15" x14ac:dyDescent="0.45">
      <c r="A1579" s="3"/>
      <c r="B1579" s="20"/>
      <c r="C1579" s="21"/>
      <c r="D1579" s="21"/>
      <c r="E1579" s="22"/>
      <c r="F1579" s="3"/>
      <c r="G1579" s="3"/>
      <c r="H1579" s="3"/>
      <c r="I1579" s="3"/>
      <c r="J1579" s="3"/>
      <c r="K1579" s="3"/>
      <c r="L1579" s="3"/>
      <c r="M1579" s="3"/>
      <c r="N1579" s="3"/>
      <c r="O1579" s="3"/>
    </row>
    <row r="1580" spans="1:15" x14ac:dyDescent="0.45">
      <c r="A1580" s="3"/>
      <c r="B1580" s="20"/>
      <c r="C1580" s="21"/>
      <c r="D1580" s="21"/>
      <c r="E1580" s="22"/>
      <c r="F1580" s="3"/>
      <c r="G1580" s="3"/>
      <c r="H1580" s="3"/>
      <c r="I1580" s="3"/>
      <c r="J1580" s="3"/>
      <c r="K1580" s="3"/>
      <c r="L1580" s="3"/>
      <c r="M1580" s="3"/>
      <c r="N1580" s="3"/>
      <c r="O1580" s="3"/>
    </row>
    <row r="1581" spans="1:15" x14ac:dyDescent="0.45">
      <c r="A1581" s="3"/>
      <c r="B1581" s="20"/>
      <c r="C1581" s="21"/>
      <c r="D1581" s="21"/>
      <c r="E1581" s="22"/>
      <c r="F1581" s="3"/>
      <c r="G1581" s="3"/>
      <c r="H1581" s="3"/>
      <c r="I1581" s="3"/>
      <c r="J1581" s="3"/>
      <c r="K1581" s="3"/>
      <c r="L1581" s="3"/>
      <c r="M1581" s="3"/>
      <c r="N1581" s="3"/>
      <c r="O1581" s="3"/>
    </row>
    <row r="1582" spans="1:15" x14ac:dyDescent="0.45">
      <c r="A1582" s="3"/>
      <c r="B1582" s="20"/>
      <c r="C1582" s="21"/>
      <c r="D1582" s="21"/>
      <c r="E1582" s="22"/>
      <c r="F1582" s="3"/>
      <c r="G1582" s="3"/>
      <c r="H1582" s="3"/>
      <c r="I1582" s="3"/>
      <c r="J1582" s="3"/>
      <c r="K1582" s="3"/>
      <c r="L1582" s="3"/>
      <c r="M1582" s="3"/>
      <c r="N1582" s="3"/>
      <c r="O1582" s="3"/>
    </row>
    <row r="1583" spans="1:15" x14ac:dyDescent="0.45">
      <c r="A1583" s="3"/>
      <c r="B1583" s="20"/>
      <c r="C1583" s="21"/>
      <c r="D1583" s="21"/>
      <c r="E1583" s="22"/>
      <c r="F1583" s="3"/>
      <c r="G1583" s="3"/>
      <c r="H1583" s="3"/>
      <c r="I1583" s="3"/>
      <c r="J1583" s="3"/>
      <c r="K1583" s="3"/>
      <c r="L1583" s="3"/>
      <c r="M1583" s="3"/>
      <c r="N1583" s="3"/>
      <c r="O1583" s="3"/>
    </row>
    <row r="1584" spans="1:15" x14ac:dyDescent="0.45">
      <c r="A1584" s="3"/>
      <c r="B1584" s="20"/>
      <c r="C1584" s="21"/>
      <c r="D1584" s="21"/>
      <c r="E1584" s="22"/>
      <c r="F1584" s="3"/>
      <c r="G1584" s="3"/>
      <c r="H1584" s="3"/>
      <c r="I1584" s="3"/>
      <c r="J1584" s="3"/>
      <c r="K1584" s="3"/>
      <c r="L1584" s="3"/>
      <c r="M1584" s="3"/>
      <c r="N1584" s="3"/>
      <c r="O1584" s="3"/>
    </row>
    <row r="1585" spans="1:15" x14ac:dyDescent="0.45">
      <c r="A1585" s="3"/>
      <c r="B1585" s="20"/>
      <c r="C1585" s="21"/>
      <c r="D1585" s="21"/>
      <c r="E1585" s="22"/>
      <c r="F1585" s="3"/>
      <c r="G1585" s="3"/>
      <c r="H1585" s="3"/>
      <c r="I1585" s="3"/>
      <c r="J1585" s="3"/>
      <c r="K1585" s="3"/>
      <c r="L1585" s="3"/>
      <c r="M1585" s="3"/>
      <c r="N1585" s="3"/>
      <c r="O1585" s="3"/>
    </row>
    <row r="1586" spans="1:15" x14ac:dyDescent="0.45">
      <c r="A1586" s="3"/>
      <c r="B1586" s="20"/>
      <c r="C1586" s="21"/>
      <c r="D1586" s="21"/>
      <c r="E1586" s="22"/>
      <c r="F1586" s="3"/>
      <c r="G1586" s="3"/>
      <c r="H1586" s="3"/>
      <c r="I1586" s="3"/>
      <c r="J1586" s="3"/>
      <c r="K1586" s="3"/>
      <c r="L1586" s="3"/>
      <c r="M1586" s="3"/>
      <c r="N1586" s="3"/>
      <c r="O1586" s="3"/>
    </row>
    <row r="1587" spans="1:15" x14ac:dyDescent="0.45">
      <c r="A1587" s="3"/>
      <c r="B1587" s="20"/>
      <c r="C1587" s="21"/>
      <c r="D1587" s="21"/>
      <c r="E1587" s="22"/>
      <c r="F1587" s="3"/>
      <c r="G1587" s="3"/>
      <c r="H1587" s="3"/>
      <c r="I1587" s="3"/>
      <c r="J1587" s="3"/>
      <c r="K1587" s="3"/>
      <c r="L1587" s="3"/>
      <c r="M1587" s="3"/>
      <c r="N1587" s="3"/>
      <c r="O1587" s="3"/>
    </row>
    <row r="1588" spans="1:15" x14ac:dyDescent="0.45">
      <c r="A1588" s="3"/>
      <c r="B1588" s="20"/>
      <c r="C1588" s="21"/>
      <c r="D1588" s="21"/>
      <c r="E1588" s="22"/>
      <c r="F1588" s="3"/>
      <c r="G1588" s="3"/>
      <c r="H1588" s="3"/>
      <c r="I1588" s="3"/>
      <c r="J1588" s="3"/>
      <c r="K1588" s="3"/>
      <c r="L1588" s="3"/>
      <c r="M1588" s="3"/>
      <c r="N1588" s="3"/>
      <c r="O1588" s="3"/>
    </row>
    <row r="1589" spans="1:15" x14ac:dyDescent="0.45">
      <c r="A1589" s="3"/>
      <c r="B1589" s="20"/>
      <c r="C1589" s="21"/>
      <c r="D1589" s="21"/>
      <c r="E1589" s="22"/>
      <c r="F1589" s="3"/>
      <c r="G1589" s="3"/>
      <c r="H1589" s="3"/>
      <c r="I1589" s="3"/>
      <c r="J1589" s="3"/>
      <c r="K1589" s="3"/>
      <c r="L1589" s="3"/>
      <c r="M1589" s="3"/>
      <c r="N1589" s="3"/>
      <c r="O1589" s="3"/>
    </row>
    <row r="1590" spans="1:15" x14ac:dyDescent="0.45">
      <c r="A1590" s="3"/>
      <c r="B1590" s="20"/>
      <c r="C1590" s="21"/>
      <c r="D1590" s="21"/>
      <c r="E1590" s="22"/>
      <c r="F1590" s="3"/>
      <c r="G1590" s="3"/>
      <c r="H1590" s="3"/>
      <c r="I1590" s="3"/>
      <c r="J1590" s="3"/>
      <c r="K1590" s="3"/>
      <c r="L1590" s="3"/>
      <c r="M1590" s="3"/>
      <c r="N1590" s="3"/>
      <c r="O1590" s="3"/>
    </row>
    <row r="1591" spans="1:15" x14ac:dyDescent="0.45">
      <c r="A1591" s="3"/>
      <c r="B1591" s="20"/>
      <c r="C1591" s="21"/>
      <c r="D1591" s="21"/>
      <c r="E1591" s="22"/>
      <c r="F1591" s="3"/>
      <c r="G1591" s="3"/>
      <c r="H1591" s="3"/>
      <c r="I1591" s="3"/>
      <c r="J1591" s="3"/>
      <c r="K1591" s="3"/>
      <c r="L1591" s="3"/>
      <c r="M1591" s="3"/>
      <c r="N1591" s="3"/>
      <c r="O1591" s="3"/>
    </row>
    <row r="1592" spans="1:15" x14ac:dyDescent="0.45">
      <c r="A1592" s="3"/>
      <c r="B1592" s="20"/>
      <c r="C1592" s="21"/>
      <c r="D1592" s="21"/>
      <c r="E1592" s="22"/>
      <c r="F1592" s="3"/>
      <c r="G1592" s="3"/>
      <c r="H1592" s="3"/>
      <c r="I1592" s="3"/>
      <c r="J1592" s="3"/>
      <c r="K1592" s="3"/>
      <c r="L1592" s="3"/>
      <c r="M1592" s="3"/>
      <c r="N1592" s="3"/>
      <c r="O1592" s="3"/>
    </row>
    <row r="1593" spans="1:15" x14ac:dyDescent="0.45">
      <c r="A1593" s="3"/>
      <c r="B1593" s="20"/>
      <c r="C1593" s="21"/>
      <c r="D1593" s="21"/>
      <c r="E1593" s="22"/>
      <c r="F1593" s="3"/>
      <c r="G1593" s="3"/>
      <c r="H1593" s="3"/>
      <c r="I1593" s="3"/>
      <c r="J1593" s="3"/>
      <c r="K1593" s="3"/>
      <c r="L1593" s="3"/>
      <c r="M1593" s="3"/>
      <c r="N1593" s="3"/>
      <c r="O1593" s="3"/>
    </row>
    <row r="1594" spans="1:15" x14ac:dyDescent="0.45">
      <c r="A1594" s="3"/>
      <c r="B1594" s="20"/>
      <c r="C1594" s="21"/>
      <c r="D1594" s="21"/>
      <c r="E1594" s="22"/>
      <c r="F1594" s="3"/>
      <c r="G1594" s="3"/>
      <c r="H1594" s="3"/>
      <c r="I1594" s="3"/>
      <c r="J1594" s="3"/>
      <c r="K1594" s="3"/>
      <c r="L1594" s="3"/>
      <c r="M1594" s="3"/>
      <c r="N1594" s="3"/>
      <c r="O1594" s="3"/>
    </row>
    <row r="1595" spans="1:15" x14ac:dyDescent="0.45">
      <c r="A1595" s="3"/>
      <c r="B1595" s="20"/>
      <c r="C1595" s="21"/>
      <c r="D1595" s="21"/>
      <c r="E1595" s="22"/>
      <c r="F1595" s="3"/>
      <c r="G1595" s="3"/>
      <c r="H1595" s="3"/>
      <c r="I1595" s="3"/>
      <c r="J1595" s="3"/>
      <c r="K1595" s="3"/>
      <c r="L1595" s="3"/>
      <c r="M1595" s="3"/>
      <c r="N1595" s="3"/>
      <c r="O1595" s="3"/>
    </row>
    <row r="1596" spans="1:15" x14ac:dyDescent="0.45">
      <c r="A1596" s="3"/>
      <c r="B1596" s="20"/>
      <c r="C1596" s="21"/>
      <c r="D1596" s="21"/>
      <c r="E1596" s="22"/>
      <c r="F1596" s="3"/>
      <c r="G1596" s="3"/>
      <c r="H1596" s="3"/>
      <c r="I1596" s="3"/>
      <c r="J1596" s="3"/>
      <c r="K1596" s="3"/>
      <c r="L1596" s="3"/>
      <c r="M1596" s="3"/>
      <c r="N1596" s="3"/>
      <c r="O1596" s="3"/>
    </row>
    <row r="1597" spans="1:15" x14ac:dyDescent="0.45">
      <c r="A1597" s="3"/>
      <c r="B1597" s="20"/>
      <c r="C1597" s="21"/>
      <c r="D1597" s="21"/>
      <c r="E1597" s="22"/>
      <c r="F1597" s="3"/>
      <c r="G1597" s="3"/>
      <c r="H1597" s="3"/>
      <c r="I1597" s="3"/>
      <c r="J1597" s="3"/>
      <c r="K1597" s="3"/>
      <c r="L1597" s="3"/>
      <c r="M1597" s="3"/>
      <c r="N1597" s="3"/>
      <c r="O1597" s="3"/>
    </row>
    <row r="1598" spans="1:15" x14ac:dyDescent="0.45">
      <c r="A1598" s="3"/>
      <c r="B1598" s="20"/>
      <c r="C1598" s="21"/>
      <c r="D1598" s="21"/>
      <c r="E1598" s="22"/>
      <c r="F1598" s="3"/>
      <c r="G1598" s="3"/>
      <c r="H1598" s="3"/>
      <c r="I1598" s="3"/>
      <c r="J1598" s="3"/>
      <c r="K1598" s="3"/>
      <c r="L1598" s="3"/>
      <c r="M1598" s="3"/>
      <c r="N1598" s="3"/>
      <c r="O1598" s="3"/>
    </row>
    <row r="1599" spans="1:15" x14ac:dyDescent="0.45">
      <c r="A1599" s="3"/>
      <c r="B1599" s="20"/>
      <c r="C1599" s="21"/>
      <c r="D1599" s="21"/>
      <c r="E1599" s="22"/>
      <c r="F1599" s="3"/>
      <c r="G1599" s="3"/>
      <c r="H1599" s="3"/>
      <c r="I1599" s="3"/>
      <c r="J1599" s="3"/>
      <c r="K1599" s="3"/>
      <c r="L1599" s="3"/>
      <c r="M1599" s="3"/>
      <c r="N1599" s="3"/>
      <c r="O1599" s="3"/>
    </row>
    <row r="1600" spans="1:15" x14ac:dyDescent="0.45">
      <c r="A1600" s="3"/>
      <c r="B1600" s="20"/>
      <c r="C1600" s="21"/>
      <c r="D1600" s="21"/>
      <c r="E1600" s="22"/>
      <c r="F1600" s="3"/>
      <c r="G1600" s="3"/>
      <c r="H1600" s="3"/>
      <c r="I1600" s="3"/>
      <c r="J1600" s="3"/>
      <c r="K1600" s="3"/>
      <c r="L1600" s="3"/>
      <c r="M1600" s="3"/>
      <c r="N1600" s="3"/>
      <c r="O1600" s="3"/>
    </row>
    <row r="1601" spans="1:15" x14ac:dyDescent="0.45">
      <c r="A1601" s="3"/>
      <c r="B1601" s="20"/>
      <c r="C1601" s="21"/>
      <c r="D1601" s="21"/>
      <c r="E1601" s="22"/>
      <c r="F1601" s="3"/>
      <c r="G1601" s="3"/>
      <c r="H1601" s="3"/>
      <c r="I1601" s="3"/>
      <c r="J1601" s="3"/>
      <c r="K1601" s="3"/>
      <c r="L1601" s="3"/>
      <c r="M1601" s="3"/>
      <c r="N1601" s="3"/>
      <c r="O1601" s="3"/>
    </row>
    <row r="1602" spans="1:15" x14ac:dyDescent="0.45">
      <c r="A1602" s="3"/>
      <c r="B1602" s="20"/>
      <c r="C1602" s="21"/>
      <c r="D1602" s="21"/>
      <c r="E1602" s="22"/>
      <c r="F1602" s="3"/>
      <c r="G1602" s="3"/>
      <c r="H1602" s="3"/>
      <c r="I1602" s="3"/>
      <c r="J1602" s="3"/>
      <c r="K1602" s="3"/>
      <c r="L1602" s="3"/>
      <c r="M1602" s="3"/>
      <c r="N1602" s="3"/>
      <c r="O1602" s="3"/>
    </row>
    <row r="1603" spans="1:15" x14ac:dyDescent="0.45">
      <c r="A1603" s="3"/>
      <c r="B1603" s="20"/>
      <c r="C1603" s="21"/>
      <c r="D1603" s="21"/>
      <c r="E1603" s="22"/>
      <c r="F1603" s="3"/>
      <c r="G1603" s="3"/>
      <c r="H1603" s="3"/>
      <c r="I1603" s="3"/>
      <c r="J1603" s="3"/>
      <c r="K1603" s="3"/>
      <c r="L1603" s="3"/>
      <c r="M1603" s="3"/>
      <c r="N1603" s="3"/>
      <c r="O1603" s="3"/>
    </row>
    <row r="1604" spans="1:15" x14ac:dyDescent="0.45">
      <c r="A1604" s="3"/>
      <c r="B1604" s="20"/>
      <c r="C1604" s="21"/>
      <c r="D1604" s="21"/>
      <c r="E1604" s="22"/>
      <c r="F1604" s="3"/>
      <c r="G1604" s="3"/>
      <c r="H1604" s="3"/>
      <c r="I1604" s="3"/>
      <c r="J1604" s="3"/>
      <c r="K1604" s="3"/>
      <c r="L1604" s="3"/>
      <c r="M1604" s="3"/>
      <c r="N1604" s="3"/>
      <c r="O1604" s="3"/>
    </row>
    <row r="1605" spans="1:15" x14ac:dyDescent="0.45">
      <c r="A1605" s="3"/>
      <c r="B1605" s="20"/>
      <c r="C1605" s="21"/>
      <c r="D1605" s="21"/>
      <c r="E1605" s="22"/>
      <c r="F1605" s="3"/>
      <c r="G1605" s="3"/>
      <c r="H1605" s="3"/>
      <c r="I1605" s="3"/>
      <c r="J1605" s="3"/>
      <c r="K1605" s="3"/>
      <c r="L1605" s="3"/>
      <c r="M1605" s="3"/>
      <c r="N1605" s="3"/>
      <c r="O1605" s="3"/>
    </row>
    <row r="1606" spans="1:15" x14ac:dyDescent="0.45">
      <c r="A1606" s="3"/>
      <c r="B1606" s="20"/>
      <c r="C1606" s="21"/>
      <c r="D1606" s="21"/>
      <c r="E1606" s="22"/>
      <c r="F1606" s="3"/>
      <c r="G1606" s="3"/>
      <c r="H1606" s="3"/>
      <c r="I1606" s="3"/>
      <c r="J1606" s="3"/>
      <c r="K1606" s="3"/>
      <c r="L1606" s="3"/>
      <c r="M1606" s="3"/>
      <c r="N1606" s="3"/>
      <c r="O1606" s="3"/>
    </row>
    <row r="1607" spans="1:15" x14ac:dyDescent="0.45">
      <c r="A1607" s="3"/>
      <c r="B1607" s="20"/>
      <c r="C1607" s="21"/>
      <c r="D1607" s="21"/>
      <c r="E1607" s="22"/>
      <c r="F1607" s="3"/>
      <c r="G1607" s="3"/>
      <c r="H1607" s="3"/>
      <c r="I1607" s="3"/>
      <c r="J1607" s="3"/>
      <c r="K1607" s="3"/>
      <c r="L1607" s="3"/>
      <c r="M1607" s="3"/>
      <c r="N1607" s="3"/>
      <c r="O1607" s="3"/>
    </row>
    <row r="1608" spans="1:15" x14ac:dyDescent="0.45">
      <c r="A1608" s="3"/>
      <c r="B1608" s="20"/>
      <c r="C1608" s="21"/>
      <c r="D1608" s="21"/>
      <c r="E1608" s="22"/>
      <c r="F1608" s="3"/>
      <c r="G1608" s="3"/>
      <c r="H1608" s="3"/>
      <c r="I1608" s="3"/>
      <c r="J1608" s="3"/>
      <c r="K1608" s="3"/>
      <c r="L1608" s="3"/>
      <c r="M1608" s="3"/>
      <c r="N1608" s="3"/>
      <c r="O1608" s="3"/>
    </row>
    <row r="1609" spans="1:15" x14ac:dyDescent="0.45">
      <c r="A1609" s="3"/>
      <c r="B1609" s="20"/>
      <c r="C1609" s="21"/>
      <c r="D1609" s="21"/>
      <c r="E1609" s="22"/>
      <c r="F1609" s="3"/>
      <c r="G1609" s="3"/>
      <c r="H1609" s="3"/>
      <c r="I1609" s="3"/>
      <c r="J1609" s="3"/>
      <c r="K1609" s="3"/>
      <c r="L1609" s="3"/>
      <c r="M1609" s="3"/>
      <c r="N1609" s="3"/>
      <c r="O1609" s="3"/>
    </row>
    <row r="1610" spans="1:15" x14ac:dyDescent="0.45">
      <c r="A1610" s="3"/>
      <c r="B1610" s="20"/>
      <c r="C1610" s="21"/>
      <c r="D1610" s="21"/>
      <c r="E1610" s="22"/>
      <c r="F1610" s="3"/>
      <c r="G1610" s="3"/>
      <c r="H1610" s="3"/>
      <c r="I1610" s="3"/>
      <c r="J1610" s="3"/>
      <c r="K1610" s="3"/>
      <c r="L1610" s="3"/>
      <c r="M1610" s="3"/>
      <c r="N1610" s="3"/>
      <c r="O1610" s="3"/>
    </row>
    <row r="1611" spans="1:15" x14ac:dyDescent="0.45">
      <c r="A1611" s="3"/>
      <c r="B1611" s="20"/>
      <c r="C1611" s="21"/>
      <c r="D1611" s="21"/>
      <c r="E1611" s="22"/>
      <c r="F1611" s="3"/>
      <c r="G1611" s="3"/>
      <c r="H1611" s="3"/>
      <c r="I1611" s="3"/>
      <c r="J1611" s="3"/>
      <c r="K1611" s="3"/>
      <c r="L1611" s="3"/>
      <c r="M1611" s="3"/>
      <c r="N1611" s="3"/>
      <c r="O1611" s="3"/>
    </row>
    <row r="1612" spans="1:15" x14ac:dyDescent="0.45">
      <c r="A1612" s="3"/>
      <c r="B1612" s="20"/>
      <c r="C1612" s="21"/>
      <c r="D1612" s="21"/>
      <c r="E1612" s="22"/>
      <c r="F1612" s="3"/>
      <c r="G1612" s="3"/>
      <c r="H1612" s="3"/>
      <c r="I1612" s="3"/>
      <c r="J1612" s="3"/>
      <c r="K1612" s="3"/>
      <c r="L1612" s="3"/>
      <c r="M1612" s="3"/>
      <c r="N1612" s="3"/>
      <c r="O1612" s="3"/>
    </row>
    <row r="1613" spans="1:15" x14ac:dyDescent="0.45">
      <c r="A1613" s="3"/>
      <c r="B1613" s="20"/>
      <c r="C1613" s="21"/>
      <c r="D1613" s="21"/>
      <c r="E1613" s="22"/>
      <c r="F1613" s="3"/>
      <c r="G1613" s="3"/>
      <c r="H1613" s="3"/>
      <c r="I1613" s="3"/>
      <c r="J1613" s="3"/>
      <c r="K1613" s="3"/>
      <c r="L1613" s="3"/>
      <c r="M1613" s="3"/>
      <c r="N1613" s="3"/>
      <c r="O1613" s="3"/>
    </row>
    <row r="1614" spans="1:15" x14ac:dyDescent="0.45">
      <c r="A1614" s="3"/>
      <c r="B1614" s="20"/>
      <c r="C1614" s="21"/>
      <c r="D1614" s="21"/>
      <c r="E1614" s="22"/>
      <c r="F1614" s="3"/>
      <c r="G1614" s="3"/>
      <c r="H1614" s="3"/>
      <c r="I1614" s="3"/>
      <c r="J1614" s="3"/>
      <c r="K1614" s="3"/>
      <c r="L1614" s="3"/>
      <c r="M1614" s="3"/>
      <c r="N1614" s="3"/>
      <c r="O1614" s="3"/>
    </row>
    <row r="1615" spans="1:15" x14ac:dyDescent="0.45">
      <c r="A1615" s="3"/>
      <c r="B1615" s="20"/>
      <c r="C1615" s="21"/>
      <c r="D1615" s="21"/>
      <c r="E1615" s="22"/>
      <c r="F1615" s="3"/>
      <c r="G1615" s="3"/>
      <c r="H1615" s="3"/>
      <c r="I1615" s="3"/>
      <c r="J1615" s="3"/>
      <c r="K1615" s="3"/>
      <c r="L1615" s="3"/>
      <c r="M1615" s="3"/>
      <c r="N1615" s="3"/>
      <c r="O1615" s="3"/>
    </row>
    <row r="1616" spans="1:15" x14ac:dyDescent="0.45">
      <c r="A1616" s="3"/>
      <c r="B1616" s="20"/>
      <c r="C1616" s="21"/>
      <c r="D1616" s="21"/>
      <c r="E1616" s="22"/>
      <c r="F1616" s="3"/>
      <c r="G1616" s="3"/>
      <c r="H1616" s="3"/>
      <c r="I1616" s="3"/>
      <c r="J1616" s="3"/>
      <c r="K1616" s="3"/>
      <c r="L1616" s="3"/>
      <c r="M1616" s="3"/>
      <c r="N1616" s="3"/>
      <c r="O1616" s="3"/>
    </row>
    <row r="1617" spans="1:15" x14ac:dyDescent="0.45">
      <c r="A1617" s="3"/>
      <c r="B1617" s="20"/>
      <c r="C1617" s="21"/>
      <c r="D1617" s="21"/>
      <c r="E1617" s="22"/>
      <c r="F1617" s="3"/>
      <c r="G1617" s="3"/>
      <c r="H1617" s="3"/>
      <c r="I1617" s="3"/>
      <c r="J1617" s="3"/>
      <c r="K1617" s="3"/>
      <c r="L1617" s="3"/>
      <c r="M1617" s="3"/>
      <c r="N1617" s="3"/>
      <c r="O1617" s="3"/>
    </row>
    <row r="1618" spans="1:15" x14ac:dyDescent="0.45">
      <c r="A1618" s="3"/>
      <c r="B1618" s="20"/>
      <c r="C1618" s="21"/>
      <c r="D1618" s="21"/>
      <c r="E1618" s="22"/>
      <c r="F1618" s="3"/>
      <c r="G1618" s="3"/>
      <c r="H1618" s="3"/>
      <c r="I1618" s="3"/>
      <c r="J1618" s="3"/>
      <c r="K1618" s="3"/>
      <c r="L1618" s="3"/>
      <c r="M1618" s="3"/>
      <c r="N1618" s="3"/>
      <c r="O1618" s="3"/>
    </row>
    <row r="1619" spans="1:15" x14ac:dyDescent="0.45">
      <c r="A1619" s="3"/>
      <c r="B1619" s="20"/>
      <c r="C1619" s="21"/>
      <c r="D1619" s="21"/>
      <c r="E1619" s="22"/>
      <c r="F1619" s="3"/>
      <c r="G1619" s="3"/>
      <c r="H1619" s="3"/>
      <c r="I1619" s="3"/>
      <c r="J1619" s="3"/>
      <c r="K1619" s="3"/>
      <c r="L1619" s="3"/>
      <c r="M1619" s="3"/>
      <c r="N1619" s="3"/>
      <c r="O1619" s="3"/>
    </row>
    <row r="1620" spans="1:15" x14ac:dyDescent="0.45">
      <c r="A1620" s="3"/>
      <c r="B1620" s="20"/>
      <c r="C1620" s="21"/>
      <c r="D1620" s="21"/>
      <c r="E1620" s="22"/>
      <c r="F1620" s="3"/>
      <c r="G1620" s="3"/>
      <c r="H1620" s="3"/>
      <c r="I1620" s="3"/>
      <c r="J1620" s="3"/>
      <c r="K1620" s="3"/>
      <c r="L1620" s="3"/>
      <c r="M1620" s="3"/>
      <c r="N1620" s="3"/>
      <c r="O1620" s="3"/>
    </row>
    <row r="1621" spans="1:15" x14ac:dyDescent="0.45">
      <c r="A1621" s="3"/>
      <c r="B1621" s="20"/>
      <c r="C1621" s="21"/>
      <c r="D1621" s="21"/>
      <c r="E1621" s="22"/>
      <c r="F1621" s="3"/>
      <c r="G1621" s="3"/>
      <c r="H1621" s="3"/>
      <c r="I1621" s="3"/>
      <c r="J1621" s="3"/>
      <c r="K1621" s="3"/>
      <c r="L1621" s="3"/>
      <c r="M1621" s="3"/>
      <c r="N1621" s="3"/>
      <c r="O1621" s="3"/>
    </row>
    <row r="1622" spans="1:15" x14ac:dyDescent="0.45">
      <c r="A1622" s="3"/>
      <c r="B1622" s="20"/>
      <c r="C1622" s="21"/>
      <c r="D1622" s="21"/>
      <c r="E1622" s="22"/>
      <c r="F1622" s="3"/>
      <c r="G1622" s="3"/>
      <c r="H1622" s="3"/>
      <c r="I1622" s="3"/>
      <c r="J1622" s="3"/>
      <c r="K1622" s="3"/>
      <c r="L1622" s="3"/>
      <c r="M1622" s="3"/>
      <c r="N1622" s="3"/>
      <c r="O1622" s="3"/>
    </row>
    <row r="1623" spans="1:15" x14ac:dyDescent="0.45">
      <c r="A1623" s="3"/>
      <c r="B1623" s="20"/>
      <c r="C1623" s="21"/>
      <c r="D1623" s="21"/>
      <c r="E1623" s="22"/>
      <c r="F1623" s="3"/>
      <c r="G1623" s="3"/>
      <c r="H1623" s="3"/>
      <c r="I1623" s="3"/>
      <c r="J1623" s="3"/>
      <c r="K1623" s="3"/>
      <c r="L1623" s="3"/>
      <c r="M1623" s="3"/>
      <c r="N1623" s="3"/>
      <c r="O1623" s="3"/>
    </row>
    <row r="1624" spans="1:15" x14ac:dyDescent="0.45">
      <c r="A1624" s="3"/>
      <c r="B1624" s="20"/>
      <c r="C1624" s="21"/>
      <c r="D1624" s="21"/>
      <c r="E1624" s="22"/>
      <c r="F1624" s="3"/>
      <c r="G1624" s="3"/>
      <c r="H1624" s="3"/>
      <c r="I1624" s="3"/>
      <c r="J1624" s="3"/>
      <c r="K1624" s="3"/>
      <c r="L1624" s="3"/>
      <c r="M1624" s="3"/>
      <c r="N1624" s="3"/>
      <c r="O1624" s="3"/>
    </row>
    <row r="1625" spans="1:15" x14ac:dyDescent="0.45">
      <c r="A1625" s="3"/>
      <c r="B1625" s="20"/>
      <c r="C1625" s="21"/>
      <c r="D1625" s="21"/>
      <c r="E1625" s="22"/>
      <c r="F1625" s="3"/>
      <c r="G1625" s="3"/>
      <c r="H1625" s="3"/>
      <c r="I1625" s="3"/>
      <c r="J1625" s="3"/>
      <c r="K1625" s="3"/>
      <c r="L1625" s="3"/>
      <c r="M1625" s="3"/>
      <c r="N1625" s="3"/>
      <c r="O1625" s="3"/>
    </row>
    <row r="1626" spans="1:15" x14ac:dyDescent="0.45">
      <c r="A1626" s="3"/>
      <c r="B1626" s="20"/>
      <c r="C1626" s="21"/>
      <c r="D1626" s="21"/>
      <c r="E1626" s="22"/>
      <c r="F1626" s="3"/>
      <c r="G1626" s="3"/>
      <c r="H1626" s="3"/>
      <c r="I1626" s="3"/>
      <c r="J1626" s="3"/>
      <c r="K1626" s="3"/>
      <c r="L1626" s="3"/>
      <c r="M1626" s="3"/>
      <c r="N1626" s="3"/>
      <c r="O1626" s="3"/>
    </row>
    <row r="1627" spans="1:15" x14ac:dyDescent="0.45">
      <c r="A1627" s="3"/>
      <c r="B1627" s="20"/>
      <c r="C1627" s="21"/>
      <c r="D1627" s="21"/>
      <c r="E1627" s="22"/>
      <c r="F1627" s="3"/>
      <c r="G1627" s="3"/>
      <c r="H1627" s="3"/>
      <c r="I1627" s="3"/>
      <c r="J1627" s="3"/>
      <c r="K1627" s="3"/>
      <c r="L1627" s="3"/>
      <c r="M1627" s="3"/>
      <c r="N1627" s="3"/>
      <c r="O1627" s="3"/>
    </row>
    <row r="1628" spans="1:15" x14ac:dyDescent="0.45">
      <c r="A1628" s="3"/>
      <c r="B1628" s="20"/>
      <c r="C1628" s="21"/>
      <c r="D1628" s="21"/>
      <c r="E1628" s="22"/>
      <c r="F1628" s="3"/>
      <c r="G1628" s="3"/>
      <c r="H1628" s="3"/>
      <c r="I1628" s="3"/>
      <c r="J1628" s="3"/>
      <c r="K1628" s="3"/>
      <c r="L1628" s="3"/>
      <c r="M1628" s="3"/>
      <c r="N1628" s="3"/>
      <c r="O1628" s="3"/>
    </row>
    <row r="1629" spans="1:15" x14ac:dyDescent="0.45">
      <c r="A1629" s="3"/>
      <c r="B1629" s="20"/>
      <c r="C1629" s="21"/>
      <c r="D1629" s="21"/>
      <c r="E1629" s="22"/>
      <c r="F1629" s="3"/>
      <c r="G1629" s="3"/>
      <c r="H1629" s="3"/>
      <c r="I1629" s="3"/>
      <c r="J1629" s="3"/>
      <c r="K1629" s="3"/>
      <c r="L1629" s="3"/>
      <c r="M1629" s="3"/>
      <c r="N1629" s="3"/>
      <c r="O1629" s="3"/>
    </row>
    <row r="1630" spans="1:15" x14ac:dyDescent="0.45">
      <c r="A1630" s="3"/>
      <c r="B1630" s="20"/>
      <c r="C1630" s="21"/>
      <c r="D1630" s="21"/>
      <c r="E1630" s="22"/>
      <c r="F1630" s="3"/>
      <c r="G1630" s="3"/>
      <c r="H1630" s="3"/>
      <c r="I1630" s="3"/>
      <c r="J1630" s="3"/>
      <c r="K1630" s="3"/>
      <c r="L1630" s="3"/>
      <c r="M1630" s="3"/>
      <c r="N1630" s="3"/>
      <c r="O1630" s="3"/>
    </row>
    <row r="1631" spans="1:15" x14ac:dyDescent="0.45">
      <c r="A1631" s="3"/>
      <c r="B1631" s="20"/>
      <c r="C1631" s="21"/>
      <c r="D1631" s="21"/>
      <c r="E1631" s="22"/>
      <c r="F1631" s="3"/>
      <c r="G1631" s="3"/>
      <c r="H1631" s="3"/>
      <c r="I1631" s="3"/>
      <c r="J1631" s="3"/>
      <c r="K1631" s="3"/>
      <c r="L1631" s="3"/>
      <c r="M1631" s="3"/>
      <c r="N1631" s="3"/>
      <c r="O1631" s="3"/>
    </row>
    <row r="1632" spans="1:15" x14ac:dyDescent="0.45">
      <c r="A1632" s="3"/>
      <c r="B1632" s="20"/>
      <c r="C1632" s="21"/>
      <c r="D1632" s="21"/>
      <c r="E1632" s="22"/>
      <c r="F1632" s="3"/>
      <c r="G1632" s="3"/>
      <c r="H1632" s="3"/>
      <c r="I1632" s="3"/>
      <c r="J1632" s="3"/>
      <c r="K1632" s="3"/>
      <c r="L1632" s="3"/>
      <c r="M1632" s="3"/>
      <c r="N1632" s="3"/>
      <c r="O1632" s="3"/>
    </row>
    <row r="1633" spans="1:15" x14ac:dyDescent="0.45">
      <c r="A1633" s="3"/>
      <c r="B1633" s="20"/>
      <c r="C1633" s="21"/>
      <c r="D1633" s="21"/>
      <c r="E1633" s="22"/>
      <c r="F1633" s="3"/>
      <c r="G1633" s="3"/>
      <c r="H1633" s="3"/>
      <c r="I1633" s="3"/>
      <c r="J1633" s="3"/>
      <c r="K1633" s="3"/>
      <c r="L1633" s="3"/>
      <c r="M1633" s="3"/>
      <c r="N1633" s="3"/>
      <c r="O1633" s="3"/>
    </row>
    <row r="1634" spans="1:15" x14ac:dyDescent="0.45">
      <c r="A1634" s="3"/>
      <c r="B1634" s="20"/>
      <c r="C1634" s="21"/>
      <c r="D1634" s="21"/>
      <c r="E1634" s="22"/>
      <c r="F1634" s="3"/>
      <c r="G1634" s="3"/>
      <c r="H1634" s="3"/>
      <c r="I1634" s="3"/>
      <c r="J1634" s="3"/>
      <c r="K1634" s="3"/>
      <c r="L1634" s="3"/>
      <c r="M1634" s="3"/>
      <c r="N1634" s="3"/>
      <c r="O1634" s="3"/>
    </row>
    <row r="1635" spans="1:15" x14ac:dyDescent="0.45">
      <c r="A1635" s="3"/>
      <c r="B1635" s="20"/>
      <c r="C1635" s="21"/>
      <c r="D1635" s="21"/>
      <c r="E1635" s="22"/>
      <c r="F1635" s="3"/>
      <c r="G1635" s="3"/>
      <c r="H1635" s="3"/>
      <c r="I1635" s="3"/>
      <c r="J1635" s="3"/>
      <c r="K1635" s="3"/>
      <c r="L1635" s="3"/>
      <c r="M1635" s="3"/>
      <c r="N1635" s="3"/>
      <c r="O1635" s="3"/>
    </row>
    <row r="1636" spans="1:15" x14ac:dyDescent="0.45">
      <c r="A1636" s="3"/>
      <c r="B1636" s="20"/>
      <c r="C1636" s="21"/>
      <c r="D1636" s="21"/>
      <c r="E1636" s="22"/>
      <c r="F1636" s="3"/>
      <c r="G1636" s="3"/>
      <c r="H1636" s="3"/>
      <c r="I1636" s="3"/>
      <c r="J1636" s="3"/>
      <c r="K1636" s="3"/>
      <c r="L1636" s="3"/>
      <c r="M1636" s="3"/>
      <c r="N1636" s="3"/>
      <c r="O1636" s="3"/>
    </row>
    <row r="1637" spans="1:15" x14ac:dyDescent="0.45">
      <c r="A1637" s="3"/>
      <c r="B1637" s="20"/>
      <c r="C1637" s="21"/>
      <c r="D1637" s="21"/>
      <c r="E1637" s="22"/>
      <c r="F1637" s="3"/>
      <c r="G1637" s="3"/>
      <c r="H1637" s="3"/>
      <c r="I1637" s="3"/>
      <c r="J1637" s="3"/>
      <c r="K1637" s="3"/>
      <c r="L1637" s="3"/>
      <c r="M1637" s="3"/>
      <c r="N1637" s="3"/>
      <c r="O1637" s="3"/>
    </row>
    <row r="1638" spans="1:15" x14ac:dyDescent="0.45">
      <c r="A1638" s="3"/>
      <c r="B1638" s="20"/>
      <c r="C1638" s="21"/>
      <c r="D1638" s="21"/>
      <c r="E1638" s="22"/>
      <c r="F1638" s="3"/>
      <c r="G1638" s="3"/>
      <c r="H1638" s="3"/>
      <c r="I1638" s="3"/>
      <c r="J1638" s="3"/>
      <c r="K1638" s="3"/>
      <c r="L1638" s="3"/>
      <c r="M1638" s="3"/>
      <c r="N1638" s="3"/>
      <c r="O1638" s="3"/>
    </row>
    <row r="1639" spans="1:15" x14ac:dyDescent="0.45">
      <c r="A1639" s="3"/>
      <c r="B1639" s="20"/>
      <c r="C1639" s="21"/>
      <c r="D1639" s="21"/>
      <c r="E1639" s="22"/>
      <c r="F1639" s="3"/>
      <c r="G1639" s="3"/>
      <c r="H1639" s="3"/>
      <c r="I1639" s="3"/>
      <c r="J1639" s="3"/>
      <c r="K1639" s="3"/>
      <c r="L1639" s="3"/>
      <c r="M1639" s="3"/>
      <c r="N1639" s="3"/>
      <c r="O1639" s="3"/>
    </row>
    <row r="1640" spans="1:15" x14ac:dyDescent="0.45">
      <c r="A1640" s="3"/>
      <c r="B1640" s="20"/>
      <c r="C1640" s="21"/>
      <c r="D1640" s="21"/>
      <c r="E1640" s="22"/>
      <c r="F1640" s="3"/>
      <c r="G1640" s="3"/>
      <c r="H1640" s="3"/>
      <c r="I1640" s="3"/>
      <c r="J1640" s="3"/>
      <c r="K1640" s="3"/>
      <c r="L1640" s="3"/>
      <c r="M1640" s="3"/>
      <c r="N1640" s="3"/>
      <c r="O1640" s="3"/>
    </row>
    <row r="1641" spans="1:15" x14ac:dyDescent="0.45">
      <c r="A1641" s="3"/>
      <c r="B1641" s="20"/>
      <c r="C1641" s="21"/>
      <c r="D1641" s="21"/>
      <c r="E1641" s="22"/>
      <c r="F1641" s="3"/>
      <c r="G1641" s="3"/>
      <c r="H1641" s="3"/>
      <c r="I1641" s="3"/>
      <c r="J1641" s="3"/>
      <c r="K1641" s="3"/>
      <c r="L1641" s="3"/>
      <c r="M1641" s="3"/>
      <c r="N1641" s="3"/>
      <c r="O1641" s="3"/>
    </row>
    <row r="1642" spans="1:15" x14ac:dyDescent="0.45">
      <c r="A1642" s="3"/>
      <c r="B1642" s="20"/>
      <c r="C1642" s="21"/>
      <c r="D1642" s="21"/>
      <c r="E1642" s="22"/>
      <c r="F1642" s="3"/>
      <c r="G1642" s="3"/>
      <c r="H1642" s="3"/>
      <c r="I1642" s="3"/>
      <c r="J1642" s="3"/>
      <c r="K1642" s="3"/>
      <c r="L1642" s="3"/>
      <c r="M1642" s="3"/>
      <c r="N1642" s="3"/>
      <c r="O1642" s="3"/>
    </row>
    <row r="1643" spans="1:15" x14ac:dyDescent="0.45">
      <c r="A1643" s="3"/>
      <c r="B1643" s="20"/>
      <c r="C1643" s="21"/>
      <c r="D1643" s="21"/>
      <c r="E1643" s="22"/>
      <c r="F1643" s="3"/>
      <c r="G1643" s="3"/>
      <c r="H1643" s="3"/>
      <c r="I1643" s="3"/>
      <c r="J1643" s="3"/>
      <c r="K1643" s="3"/>
      <c r="L1643" s="3"/>
      <c r="M1643" s="3"/>
      <c r="N1643" s="3"/>
      <c r="O1643" s="3"/>
    </row>
    <row r="1644" spans="1:15" x14ac:dyDescent="0.45">
      <c r="A1644" s="3"/>
      <c r="B1644" s="20"/>
      <c r="C1644" s="21"/>
      <c r="D1644" s="21"/>
      <c r="E1644" s="22"/>
      <c r="F1644" s="3"/>
      <c r="G1644" s="3"/>
      <c r="H1644" s="3"/>
      <c r="I1644" s="3"/>
      <c r="J1644" s="3"/>
      <c r="K1644" s="3"/>
      <c r="L1644" s="3"/>
      <c r="M1644" s="3"/>
      <c r="N1644" s="3"/>
      <c r="O1644" s="3"/>
    </row>
    <row r="1645" spans="1:15" x14ac:dyDescent="0.45">
      <c r="A1645" s="3"/>
      <c r="B1645" s="20"/>
      <c r="C1645" s="21"/>
      <c r="D1645" s="21"/>
      <c r="E1645" s="22"/>
      <c r="F1645" s="3"/>
      <c r="G1645" s="3"/>
      <c r="H1645" s="3"/>
      <c r="I1645" s="3"/>
      <c r="J1645" s="3"/>
      <c r="K1645" s="3"/>
      <c r="L1645" s="3"/>
      <c r="M1645" s="3"/>
      <c r="N1645" s="3"/>
      <c r="O1645" s="3"/>
    </row>
    <row r="1646" spans="1:15" x14ac:dyDescent="0.45">
      <c r="A1646" s="3"/>
      <c r="B1646" s="20"/>
      <c r="C1646" s="21"/>
      <c r="D1646" s="21"/>
      <c r="E1646" s="22"/>
      <c r="F1646" s="3"/>
      <c r="G1646" s="3"/>
      <c r="H1646" s="3"/>
      <c r="I1646" s="3"/>
      <c r="J1646" s="3"/>
      <c r="K1646" s="3"/>
      <c r="L1646" s="3"/>
      <c r="M1646" s="3"/>
      <c r="N1646" s="3"/>
      <c r="O1646" s="3"/>
    </row>
    <row r="1647" spans="1:15" x14ac:dyDescent="0.45">
      <c r="A1647" s="3"/>
      <c r="B1647" s="20"/>
      <c r="C1647" s="21"/>
      <c r="D1647" s="21"/>
      <c r="E1647" s="22"/>
      <c r="F1647" s="3"/>
      <c r="G1647" s="3"/>
      <c r="H1647" s="3"/>
      <c r="I1647" s="3"/>
      <c r="J1647" s="3"/>
      <c r="K1647" s="3"/>
      <c r="L1647" s="3"/>
      <c r="M1647" s="3"/>
      <c r="N1647" s="3"/>
      <c r="O1647" s="3"/>
    </row>
    <row r="1648" spans="1:15" x14ac:dyDescent="0.45">
      <c r="A1648" s="3"/>
      <c r="B1648" s="20"/>
      <c r="C1648" s="21"/>
      <c r="D1648" s="21"/>
      <c r="E1648" s="22"/>
      <c r="F1648" s="3"/>
      <c r="G1648" s="3"/>
      <c r="H1648" s="3"/>
      <c r="I1648" s="3"/>
      <c r="J1648" s="3"/>
      <c r="K1648" s="3"/>
      <c r="L1648" s="3"/>
      <c r="M1648" s="3"/>
      <c r="N1648" s="3"/>
      <c r="O1648" s="3"/>
    </row>
    <row r="1649" spans="1:15" x14ac:dyDescent="0.45">
      <c r="A1649" s="3"/>
      <c r="B1649" s="20"/>
      <c r="C1649" s="21"/>
      <c r="D1649" s="21"/>
      <c r="E1649" s="22"/>
      <c r="F1649" s="3"/>
      <c r="G1649" s="3"/>
      <c r="H1649" s="3"/>
      <c r="I1649" s="3"/>
      <c r="J1649" s="3"/>
      <c r="K1649" s="3"/>
      <c r="L1649" s="3"/>
      <c r="M1649" s="3"/>
      <c r="N1649" s="3"/>
      <c r="O1649" s="3"/>
    </row>
    <row r="1650" spans="1:15" x14ac:dyDescent="0.45">
      <c r="A1650" s="3"/>
      <c r="B1650" s="20"/>
      <c r="C1650" s="21"/>
      <c r="D1650" s="21"/>
      <c r="E1650" s="22"/>
      <c r="F1650" s="3"/>
      <c r="G1650" s="3"/>
      <c r="H1650" s="3"/>
      <c r="I1650" s="3"/>
      <c r="J1650" s="3"/>
      <c r="K1650" s="3"/>
      <c r="L1650" s="3"/>
      <c r="M1650" s="3"/>
      <c r="N1650" s="3"/>
      <c r="O1650" s="3"/>
    </row>
    <row r="1651" spans="1:15" x14ac:dyDescent="0.45">
      <c r="A1651" s="3"/>
      <c r="B1651" s="20"/>
      <c r="C1651" s="21"/>
      <c r="D1651" s="21"/>
      <c r="E1651" s="22"/>
      <c r="F1651" s="3"/>
      <c r="G1651" s="3"/>
      <c r="H1651" s="3"/>
      <c r="I1651" s="3"/>
      <c r="J1651" s="3"/>
      <c r="K1651" s="3"/>
      <c r="L1651" s="3"/>
      <c r="M1651" s="3"/>
      <c r="N1651" s="3"/>
      <c r="O1651" s="3"/>
    </row>
    <row r="1652" spans="1:15" x14ac:dyDescent="0.45">
      <c r="A1652" s="3"/>
      <c r="B1652" s="20"/>
      <c r="C1652" s="21"/>
      <c r="D1652" s="21"/>
      <c r="E1652" s="22"/>
      <c r="F1652" s="3"/>
      <c r="G1652" s="3"/>
      <c r="H1652" s="3"/>
      <c r="I1652" s="3"/>
      <c r="J1652" s="3"/>
      <c r="K1652" s="3"/>
      <c r="L1652" s="3"/>
      <c r="M1652" s="3"/>
      <c r="N1652" s="3"/>
      <c r="O1652" s="3"/>
    </row>
    <row r="1653" spans="1:15" x14ac:dyDescent="0.45">
      <c r="A1653" s="3"/>
      <c r="B1653" s="20"/>
      <c r="C1653" s="21"/>
      <c r="D1653" s="21"/>
      <c r="E1653" s="22"/>
      <c r="F1653" s="3"/>
      <c r="G1653" s="3"/>
      <c r="H1653" s="3"/>
      <c r="I1653" s="3"/>
      <c r="J1653" s="3"/>
      <c r="K1653" s="3"/>
      <c r="L1653" s="3"/>
      <c r="M1653" s="3"/>
      <c r="N1653" s="3"/>
      <c r="O1653" s="3"/>
    </row>
    <row r="1654" spans="1:15" x14ac:dyDescent="0.45">
      <c r="A1654" s="3"/>
      <c r="B1654" s="20"/>
      <c r="C1654" s="21"/>
      <c r="D1654" s="21"/>
      <c r="E1654" s="22"/>
      <c r="F1654" s="3"/>
      <c r="G1654" s="3"/>
      <c r="H1654" s="3"/>
      <c r="I1654" s="3"/>
      <c r="J1654" s="3"/>
      <c r="K1654" s="3"/>
      <c r="L1654" s="3"/>
      <c r="M1654" s="3"/>
      <c r="N1654" s="3"/>
      <c r="O1654" s="3"/>
    </row>
    <row r="1655" spans="1:15" x14ac:dyDescent="0.45">
      <c r="A1655" s="3"/>
      <c r="B1655" s="20"/>
      <c r="C1655" s="21"/>
      <c r="D1655" s="21"/>
      <c r="E1655" s="22"/>
      <c r="F1655" s="3"/>
      <c r="G1655" s="3"/>
      <c r="H1655" s="3"/>
      <c r="I1655" s="3"/>
      <c r="J1655" s="3"/>
      <c r="K1655" s="3"/>
      <c r="L1655" s="3"/>
      <c r="M1655" s="3"/>
      <c r="N1655" s="3"/>
      <c r="O1655" s="3"/>
    </row>
    <row r="1656" spans="1:15" x14ac:dyDescent="0.45">
      <c r="A1656" s="3"/>
      <c r="B1656" s="20"/>
      <c r="C1656" s="21"/>
      <c r="D1656" s="21"/>
      <c r="E1656" s="22"/>
      <c r="F1656" s="3"/>
      <c r="G1656" s="3"/>
      <c r="H1656" s="3"/>
      <c r="I1656" s="3"/>
      <c r="J1656" s="3"/>
      <c r="K1656" s="3"/>
      <c r="L1656" s="3"/>
      <c r="M1656" s="3"/>
      <c r="N1656" s="3"/>
      <c r="O1656" s="3"/>
    </row>
    <row r="1657" spans="1:15" x14ac:dyDescent="0.45">
      <c r="A1657" s="3"/>
      <c r="B1657" s="20"/>
      <c r="C1657" s="21"/>
      <c r="D1657" s="21"/>
      <c r="E1657" s="22"/>
      <c r="F1657" s="3"/>
      <c r="G1657" s="3"/>
      <c r="H1657" s="3"/>
      <c r="I1657" s="3"/>
      <c r="J1657" s="3"/>
      <c r="K1657" s="3"/>
      <c r="L1657" s="3"/>
      <c r="M1657" s="3"/>
      <c r="N1657" s="3"/>
      <c r="O1657" s="3"/>
    </row>
    <row r="1658" spans="1:15" x14ac:dyDescent="0.45">
      <c r="A1658" s="3"/>
      <c r="B1658" s="20"/>
      <c r="C1658" s="21"/>
      <c r="D1658" s="21"/>
      <c r="E1658" s="22"/>
      <c r="F1658" s="3"/>
      <c r="G1658" s="3"/>
      <c r="H1658" s="3"/>
      <c r="I1658" s="3"/>
      <c r="J1658" s="3"/>
      <c r="K1658" s="3"/>
      <c r="L1658" s="3"/>
      <c r="M1658" s="3"/>
      <c r="N1658" s="3"/>
      <c r="O1658" s="3"/>
    </row>
    <row r="1659" spans="1:15" x14ac:dyDescent="0.45">
      <c r="A1659" s="3"/>
      <c r="B1659" s="20"/>
      <c r="C1659" s="21"/>
      <c r="D1659" s="21"/>
      <c r="E1659" s="22"/>
      <c r="F1659" s="3"/>
      <c r="G1659" s="3"/>
      <c r="H1659" s="3"/>
      <c r="I1659" s="3"/>
      <c r="J1659" s="3"/>
      <c r="K1659" s="3"/>
      <c r="L1659" s="3"/>
      <c r="M1659" s="3"/>
      <c r="N1659" s="3"/>
      <c r="O1659" s="3"/>
    </row>
    <row r="1660" spans="1:15" x14ac:dyDescent="0.45">
      <c r="A1660" s="3"/>
      <c r="B1660" s="20"/>
      <c r="C1660" s="21"/>
      <c r="D1660" s="21"/>
      <c r="E1660" s="22"/>
      <c r="F1660" s="3"/>
      <c r="G1660" s="3"/>
      <c r="H1660" s="3"/>
      <c r="I1660" s="3"/>
      <c r="J1660" s="3"/>
      <c r="K1660" s="3"/>
      <c r="L1660" s="3"/>
      <c r="M1660" s="3"/>
      <c r="N1660" s="3"/>
      <c r="O1660" s="3"/>
    </row>
    <row r="1661" spans="1:15" x14ac:dyDescent="0.45">
      <c r="A1661" s="3"/>
      <c r="B1661" s="20"/>
      <c r="C1661" s="21"/>
      <c r="D1661" s="21"/>
      <c r="E1661" s="22"/>
      <c r="F1661" s="3"/>
      <c r="G1661" s="3"/>
      <c r="H1661" s="3"/>
      <c r="I1661" s="3"/>
      <c r="J1661" s="3"/>
      <c r="K1661" s="3"/>
      <c r="L1661" s="3"/>
      <c r="M1661" s="3"/>
      <c r="N1661" s="3"/>
      <c r="O1661" s="3"/>
    </row>
    <row r="1662" spans="1:15" x14ac:dyDescent="0.45">
      <c r="A1662" s="3"/>
      <c r="B1662" s="20"/>
      <c r="C1662" s="21"/>
      <c r="D1662" s="21"/>
      <c r="E1662" s="22"/>
      <c r="F1662" s="3"/>
      <c r="G1662" s="3"/>
      <c r="H1662" s="3"/>
      <c r="I1662" s="3"/>
      <c r="J1662" s="3"/>
      <c r="K1662" s="3"/>
      <c r="L1662" s="3"/>
      <c r="M1662" s="3"/>
      <c r="N1662" s="3"/>
      <c r="O1662" s="3"/>
    </row>
    <row r="1663" spans="1:15" x14ac:dyDescent="0.45">
      <c r="A1663" s="3"/>
      <c r="B1663" s="20"/>
      <c r="C1663" s="21"/>
      <c r="D1663" s="21"/>
      <c r="E1663" s="22"/>
      <c r="F1663" s="3"/>
      <c r="G1663" s="3"/>
      <c r="H1663" s="3"/>
      <c r="I1663" s="3"/>
      <c r="J1663" s="3"/>
      <c r="K1663" s="3"/>
      <c r="L1663" s="3"/>
      <c r="M1663" s="3"/>
      <c r="N1663" s="3"/>
      <c r="O1663" s="3"/>
    </row>
    <row r="1664" spans="1:15" x14ac:dyDescent="0.45">
      <c r="A1664" s="3"/>
      <c r="B1664" s="20"/>
      <c r="C1664" s="21"/>
      <c r="D1664" s="21"/>
      <c r="E1664" s="22"/>
      <c r="F1664" s="3"/>
      <c r="G1664" s="3"/>
      <c r="H1664" s="3"/>
      <c r="I1664" s="3"/>
      <c r="J1664" s="3"/>
      <c r="K1664" s="3"/>
      <c r="L1664" s="3"/>
      <c r="M1664" s="3"/>
      <c r="N1664" s="3"/>
      <c r="O1664" s="3"/>
    </row>
    <row r="1665" spans="1:15" x14ac:dyDescent="0.45">
      <c r="A1665" s="3"/>
      <c r="B1665" s="20"/>
      <c r="C1665" s="21"/>
      <c r="D1665" s="21"/>
      <c r="E1665" s="22"/>
      <c r="F1665" s="3"/>
      <c r="G1665" s="3"/>
      <c r="H1665" s="3"/>
      <c r="I1665" s="3"/>
      <c r="J1665" s="3"/>
      <c r="K1665" s="3"/>
      <c r="L1665" s="3"/>
      <c r="M1665" s="3"/>
      <c r="N1665" s="3"/>
      <c r="O1665" s="3"/>
    </row>
    <row r="1666" spans="1:15" x14ac:dyDescent="0.45">
      <c r="A1666" s="3"/>
      <c r="B1666" s="20"/>
      <c r="C1666" s="21"/>
      <c r="D1666" s="21"/>
      <c r="E1666" s="22"/>
      <c r="F1666" s="3"/>
      <c r="G1666" s="3"/>
      <c r="H1666" s="3"/>
      <c r="I1666" s="3"/>
      <c r="J1666" s="3"/>
      <c r="K1666" s="3"/>
      <c r="L1666" s="3"/>
      <c r="M1666" s="3"/>
      <c r="N1666" s="3"/>
      <c r="O1666" s="3"/>
    </row>
    <row r="1667" spans="1:15" x14ac:dyDescent="0.45">
      <c r="A1667" s="3"/>
      <c r="B1667" s="20"/>
      <c r="C1667" s="21"/>
      <c r="D1667" s="21"/>
      <c r="E1667" s="22"/>
      <c r="F1667" s="3"/>
      <c r="G1667" s="3"/>
      <c r="H1667" s="3"/>
      <c r="I1667" s="3"/>
      <c r="J1667" s="3"/>
      <c r="K1667" s="3"/>
      <c r="L1667" s="3"/>
      <c r="M1667" s="3"/>
      <c r="N1667" s="3"/>
      <c r="O1667" s="3"/>
    </row>
    <row r="1668" spans="1:15" x14ac:dyDescent="0.45">
      <c r="A1668" s="3"/>
      <c r="B1668" s="20"/>
      <c r="C1668" s="21"/>
      <c r="D1668" s="21"/>
      <c r="E1668" s="22"/>
      <c r="F1668" s="3"/>
      <c r="G1668" s="3"/>
      <c r="H1668" s="3"/>
      <c r="I1668" s="3"/>
      <c r="J1668" s="3"/>
      <c r="K1668" s="3"/>
      <c r="L1668" s="3"/>
      <c r="M1668" s="3"/>
      <c r="N1668" s="3"/>
      <c r="O1668" s="3"/>
    </row>
    <row r="1669" spans="1:15" x14ac:dyDescent="0.45">
      <c r="A1669" s="3"/>
      <c r="B1669" s="20"/>
      <c r="C1669" s="21"/>
      <c r="D1669" s="21"/>
      <c r="E1669" s="22"/>
      <c r="F1669" s="3"/>
      <c r="G1669" s="3"/>
      <c r="H1669" s="3"/>
      <c r="I1669" s="3"/>
      <c r="J1669" s="3"/>
      <c r="K1669" s="3"/>
      <c r="L1669" s="3"/>
      <c r="M1669" s="3"/>
      <c r="N1669" s="3"/>
      <c r="O1669" s="3"/>
    </row>
    <row r="1670" spans="1:15" x14ac:dyDescent="0.45">
      <c r="A1670" s="3"/>
      <c r="B1670" s="20"/>
      <c r="C1670" s="21"/>
      <c r="D1670" s="21"/>
      <c r="E1670" s="22"/>
      <c r="F1670" s="3"/>
      <c r="G1670" s="3"/>
      <c r="H1670" s="3"/>
      <c r="I1670" s="3"/>
      <c r="J1670" s="3"/>
      <c r="K1670" s="3"/>
      <c r="L1670" s="3"/>
      <c r="M1670" s="3"/>
      <c r="N1670" s="3"/>
      <c r="O1670" s="3"/>
    </row>
    <row r="1671" spans="1:15" x14ac:dyDescent="0.45">
      <c r="A1671" s="3"/>
      <c r="B1671" s="20"/>
      <c r="C1671" s="21"/>
      <c r="D1671" s="21"/>
      <c r="E1671" s="22"/>
      <c r="F1671" s="3"/>
      <c r="G1671" s="3"/>
      <c r="H1671" s="3"/>
      <c r="I1671" s="3"/>
      <c r="J1671" s="3"/>
      <c r="K1671" s="3"/>
      <c r="L1671" s="3"/>
      <c r="M1671" s="3"/>
      <c r="N1671" s="3"/>
      <c r="O1671" s="3"/>
    </row>
    <row r="1672" spans="1:15" x14ac:dyDescent="0.45">
      <c r="A1672" s="3"/>
      <c r="B1672" s="20"/>
      <c r="C1672" s="21"/>
      <c r="D1672" s="21"/>
      <c r="E1672" s="22"/>
      <c r="F1672" s="3"/>
      <c r="G1672" s="3"/>
      <c r="H1672" s="3"/>
      <c r="I1672" s="3"/>
      <c r="J1672" s="3"/>
      <c r="K1672" s="3"/>
      <c r="L1672" s="3"/>
      <c r="M1672" s="3"/>
      <c r="N1672" s="3"/>
      <c r="O1672" s="3"/>
    </row>
    <row r="1673" spans="1:15" x14ac:dyDescent="0.45">
      <c r="A1673" s="3"/>
      <c r="B1673" s="20"/>
      <c r="C1673" s="21"/>
      <c r="D1673" s="21"/>
      <c r="E1673" s="22"/>
      <c r="F1673" s="3"/>
      <c r="G1673" s="3"/>
      <c r="H1673" s="3"/>
      <c r="I1673" s="3"/>
      <c r="J1673" s="3"/>
      <c r="K1673" s="3"/>
      <c r="L1673" s="3"/>
      <c r="M1673" s="3"/>
      <c r="N1673" s="3"/>
      <c r="O1673" s="3"/>
    </row>
    <row r="1674" spans="1:15" x14ac:dyDescent="0.45">
      <c r="A1674" s="3"/>
      <c r="B1674" s="20"/>
      <c r="C1674" s="21"/>
      <c r="D1674" s="21"/>
      <c r="E1674" s="22"/>
      <c r="F1674" s="3"/>
      <c r="G1674" s="3"/>
      <c r="H1674" s="3"/>
      <c r="I1674" s="3"/>
      <c r="J1674" s="3"/>
      <c r="K1674" s="3"/>
      <c r="L1674" s="3"/>
      <c r="M1674" s="3"/>
      <c r="N1674" s="3"/>
      <c r="O1674" s="3"/>
    </row>
    <row r="1675" spans="1:15" x14ac:dyDescent="0.45">
      <c r="A1675" s="3"/>
      <c r="B1675" s="20"/>
      <c r="C1675" s="21"/>
      <c r="D1675" s="21"/>
      <c r="E1675" s="22"/>
      <c r="F1675" s="3"/>
      <c r="G1675" s="3"/>
      <c r="H1675" s="3"/>
      <c r="I1675" s="3"/>
      <c r="J1675" s="3"/>
      <c r="K1675" s="3"/>
      <c r="L1675" s="3"/>
      <c r="M1675" s="3"/>
      <c r="N1675" s="3"/>
      <c r="O1675" s="3"/>
    </row>
    <row r="1676" spans="1:15" x14ac:dyDescent="0.45">
      <c r="A1676" s="3"/>
      <c r="B1676" s="20"/>
      <c r="C1676" s="21"/>
      <c r="D1676" s="21"/>
      <c r="E1676" s="22"/>
      <c r="F1676" s="3"/>
      <c r="G1676" s="3"/>
      <c r="H1676" s="3"/>
      <c r="I1676" s="3"/>
      <c r="J1676" s="3"/>
      <c r="K1676" s="3"/>
      <c r="L1676" s="3"/>
      <c r="M1676" s="3"/>
      <c r="N1676" s="3"/>
      <c r="O1676" s="3"/>
    </row>
    <row r="1677" spans="1:15" x14ac:dyDescent="0.45">
      <c r="A1677" s="3"/>
      <c r="B1677" s="20"/>
      <c r="C1677" s="21"/>
      <c r="D1677" s="21"/>
      <c r="E1677" s="22"/>
      <c r="F1677" s="3"/>
      <c r="G1677" s="3"/>
      <c r="H1677" s="3"/>
      <c r="I1677" s="3"/>
      <c r="J1677" s="3"/>
      <c r="K1677" s="3"/>
      <c r="L1677" s="3"/>
      <c r="M1677" s="3"/>
      <c r="N1677" s="3"/>
      <c r="O1677" s="3"/>
    </row>
    <row r="1678" spans="1:15" x14ac:dyDescent="0.45">
      <c r="A1678" s="3"/>
      <c r="B1678" s="20"/>
      <c r="C1678" s="21"/>
      <c r="D1678" s="21"/>
      <c r="E1678" s="22"/>
      <c r="F1678" s="3"/>
      <c r="G1678" s="3"/>
      <c r="H1678" s="3"/>
      <c r="I1678" s="3"/>
      <c r="J1678" s="3"/>
      <c r="K1678" s="3"/>
      <c r="L1678" s="3"/>
      <c r="M1678" s="3"/>
      <c r="N1678" s="3"/>
      <c r="O1678" s="3"/>
    </row>
    <row r="1679" spans="1:15" x14ac:dyDescent="0.45">
      <c r="A1679" s="3"/>
      <c r="B1679" s="20"/>
      <c r="C1679" s="21"/>
      <c r="D1679" s="21"/>
      <c r="E1679" s="22"/>
      <c r="F1679" s="3"/>
      <c r="G1679" s="3"/>
      <c r="H1679" s="3"/>
      <c r="I1679" s="3"/>
      <c r="J1679" s="3"/>
      <c r="K1679" s="3"/>
      <c r="L1679" s="3"/>
      <c r="M1679" s="3"/>
      <c r="N1679" s="3"/>
      <c r="O1679" s="3"/>
    </row>
    <row r="1680" spans="1:15" x14ac:dyDescent="0.45">
      <c r="A1680" s="3"/>
      <c r="B1680" s="20"/>
      <c r="C1680" s="21"/>
      <c r="D1680" s="21"/>
      <c r="E1680" s="22"/>
      <c r="F1680" s="3"/>
      <c r="G1680" s="3"/>
      <c r="H1680" s="3"/>
      <c r="I1680" s="3"/>
      <c r="J1680" s="3"/>
      <c r="K1680" s="3"/>
      <c r="L1680" s="3"/>
      <c r="M1680" s="3"/>
      <c r="N1680" s="3"/>
      <c r="O1680" s="3"/>
    </row>
    <row r="1681" spans="1:15" x14ac:dyDescent="0.45">
      <c r="A1681" s="3"/>
      <c r="B1681" s="20"/>
      <c r="C1681" s="21"/>
      <c r="D1681" s="21"/>
      <c r="E1681" s="22"/>
      <c r="F1681" s="3"/>
      <c r="G1681" s="3"/>
      <c r="H1681" s="3"/>
      <c r="I1681" s="3"/>
      <c r="J1681" s="3"/>
      <c r="K1681" s="3"/>
      <c r="L1681" s="3"/>
      <c r="M1681" s="3"/>
      <c r="N1681" s="3"/>
      <c r="O1681" s="3"/>
    </row>
    <row r="1682" spans="1:15" x14ac:dyDescent="0.45">
      <c r="A1682" s="3"/>
      <c r="B1682" s="20"/>
      <c r="C1682" s="21"/>
      <c r="D1682" s="21"/>
      <c r="E1682" s="22"/>
      <c r="F1682" s="3"/>
      <c r="G1682" s="3"/>
      <c r="H1682" s="3"/>
      <c r="I1682" s="3"/>
      <c r="J1682" s="3"/>
      <c r="K1682" s="3"/>
      <c r="L1682" s="3"/>
      <c r="M1682" s="3"/>
      <c r="N1682" s="3"/>
      <c r="O1682" s="3"/>
    </row>
    <row r="1683" spans="1:15" x14ac:dyDescent="0.45">
      <c r="A1683" s="3"/>
      <c r="B1683" s="20"/>
      <c r="C1683" s="21"/>
      <c r="D1683" s="21"/>
      <c r="E1683" s="22"/>
      <c r="F1683" s="3"/>
      <c r="G1683" s="3"/>
      <c r="H1683" s="3"/>
      <c r="I1683" s="3"/>
      <c r="J1683" s="3"/>
      <c r="K1683" s="3"/>
      <c r="L1683" s="3"/>
      <c r="M1683" s="3"/>
      <c r="N1683" s="3"/>
      <c r="O1683" s="3"/>
    </row>
    <row r="1684" spans="1:15" x14ac:dyDescent="0.45">
      <c r="A1684" s="3"/>
      <c r="B1684" s="20"/>
      <c r="C1684" s="21"/>
      <c r="D1684" s="21"/>
      <c r="E1684" s="22"/>
      <c r="F1684" s="3"/>
      <c r="G1684" s="3"/>
      <c r="H1684" s="3"/>
      <c r="I1684" s="3"/>
      <c r="J1684" s="3"/>
      <c r="K1684" s="3"/>
      <c r="L1684" s="3"/>
      <c r="M1684" s="3"/>
      <c r="N1684" s="3"/>
      <c r="O1684" s="3"/>
    </row>
    <row r="1685" spans="1:15" x14ac:dyDescent="0.45">
      <c r="A1685" s="3"/>
      <c r="B1685" s="20"/>
      <c r="C1685" s="21"/>
      <c r="D1685" s="21"/>
      <c r="E1685" s="22"/>
      <c r="F1685" s="3"/>
      <c r="G1685" s="3"/>
      <c r="H1685" s="3"/>
      <c r="I1685" s="3"/>
      <c r="J1685" s="3"/>
      <c r="K1685" s="3"/>
      <c r="L1685" s="3"/>
      <c r="M1685" s="3"/>
      <c r="N1685" s="3"/>
      <c r="O1685" s="3"/>
    </row>
    <row r="1686" spans="1:15" x14ac:dyDescent="0.45">
      <c r="A1686" s="3"/>
      <c r="B1686" s="20"/>
      <c r="C1686" s="21"/>
      <c r="D1686" s="21"/>
      <c r="E1686" s="22"/>
      <c r="F1686" s="3"/>
      <c r="G1686" s="3"/>
      <c r="H1686" s="3"/>
      <c r="I1686" s="3"/>
      <c r="J1686" s="3"/>
      <c r="K1686" s="3"/>
      <c r="L1686" s="3"/>
      <c r="M1686" s="3"/>
      <c r="N1686" s="3"/>
      <c r="O1686" s="3"/>
    </row>
    <row r="1687" spans="1:15" x14ac:dyDescent="0.45">
      <c r="A1687" s="3"/>
      <c r="B1687" s="20"/>
      <c r="C1687" s="21"/>
      <c r="D1687" s="21"/>
      <c r="E1687" s="22"/>
      <c r="F1687" s="3"/>
      <c r="G1687" s="3"/>
      <c r="H1687" s="3"/>
      <c r="I1687" s="3"/>
      <c r="J1687" s="3"/>
      <c r="K1687" s="3"/>
      <c r="L1687" s="3"/>
      <c r="M1687" s="3"/>
      <c r="N1687" s="3"/>
      <c r="O1687" s="3"/>
    </row>
    <row r="1688" spans="1:15" x14ac:dyDescent="0.45">
      <c r="A1688" s="3"/>
      <c r="B1688" s="20"/>
      <c r="C1688" s="21"/>
      <c r="D1688" s="21"/>
      <c r="E1688" s="22"/>
      <c r="F1688" s="3"/>
      <c r="G1688" s="3"/>
      <c r="H1688" s="3"/>
      <c r="I1688" s="3"/>
      <c r="J1688" s="3"/>
      <c r="K1688" s="3"/>
      <c r="L1688" s="3"/>
      <c r="M1688" s="3"/>
      <c r="N1688" s="3"/>
      <c r="O1688" s="3"/>
    </row>
    <row r="1689" spans="1:15" x14ac:dyDescent="0.45">
      <c r="A1689" s="3"/>
      <c r="B1689" s="20"/>
      <c r="C1689" s="21"/>
      <c r="D1689" s="21"/>
      <c r="E1689" s="22"/>
      <c r="F1689" s="3"/>
      <c r="G1689" s="3"/>
      <c r="H1689" s="3"/>
      <c r="I1689" s="3"/>
      <c r="J1689" s="3"/>
      <c r="K1689" s="3"/>
      <c r="L1689" s="3"/>
      <c r="M1689" s="3"/>
      <c r="N1689" s="3"/>
      <c r="O1689" s="3"/>
    </row>
    <row r="1690" spans="1:15" x14ac:dyDescent="0.45">
      <c r="A1690" s="3"/>
      <c r="B1690" s="20"/>
      <c r="C1690" s="21"/>
      <c r="D1690" s="21"/>
      <c r="E1690" s="22"/>
      <c r="F1690" s="3"/>
      <c r="G1690" s="3"/>
      <c r="H1690" s="3"/>
      <c r="I1690" s="3"/>
      <c r="J1690" s="3"/>
      <c r="K1690" s="3"/>
      <c r="L1690" s="3"/>
      <c r="M1690" s="3"/>
      <c r="N1690" s="3"/>
      <c r="O1690" s="3"/>
    </row>
    <row r="1691" spans="1:15" x14ac:dyDescent="0.45">
      <c r="A1691" s="3"/>
      <c r="B1691" s="20"/>
      <c r="C1691" s="21"/>
      <c r="D1691" s="21"/>
      <c r="E1691" s="22"/>
      <c r="F1691" s="3"/>
      <c r="G1691" s="3"/>
      <c r="H1691" s="3"/>
      <c r="I1691" s="3"/>
      <c r="J1691" s="3"/>
      <c r="K1691" s="3"/>
      <c r="L1691" s="3"/>
      <c r="M1691" s="3"/>
      <c r="N1691" s="3"/>
      <c r="O1691" s="3"/>
    </row>
    <row r="1692" spans="1:15" x14ac:dyDescent="0.45">
      <c r="A1692" s="3"/>
      <c r="B1692" s="20"/>
      <c r="C1692" s="21"/>
      <c r="D1692" s="21"/>
      <c r="E1692" s="22"/>
      <c r="F1692" s="3"/>
      <c r="G1692" s="3"/>
      <c r="H1692" s="3"/>
      <c r="I1692" s="3"/>
      <c r="J1692" s="3"/>
      <c r="K1692" s="3"/>
      <c r="L1692" s="3"/>
      <c r="M1692" s="3"/>
      <c r="N1692" s="3"/>
      <c r="O1692" s="3"/>
    </row>
    <row r="1693" spans="1:15" x14ac:dyDescent="0.45">
      <c r="A1693" s="3"/>
      <c r="B1693" s="20"/>
      <c r="C1693" s="21"/>
      <c r="D1693" s="21"/>
      <c r="E1693" s="22"/>
      <c r="F1693" s="3"/>
      <c r="G1693" s="3"/>
      <c r="H1693" s="3"/>
      <c r="I1693" s="3"/>
      <c r="J1693" s="3"/>
      <c r="K1693" s="3"/>
      <c r="L1693" s="3"/>
      <c r="M1693" s="3"/>
      <c r="N1693" s="3"/>
      <c r="O1693" s="3"/>
    </row>
    <row r="1694" spans="1:15" x14ac:dyDescent="0.45">
      <c r="A1694" s="3"/>
      <c r="B1694" s="20"/>
      <c r="C1694" s="21"/>
      <c r="D1694" s="21"/>
      <c r="E1694" s="22"/>
      <c r="F1694" s="3"/>
      <c r="G1694" s="3"/>
      <c r="H1694" s="3"/>
      <c r="I1694" s="3"/>
      <c r="J1694" s="3"/>
      <c r="K1694" s="3"/>
      <c r="L1694" s="3"/>
      <c r="M1694" s="3"/>
      <c r="N1694" s="3"/>
      <c r="O1694" s="3"/>
    </row>
    <row r="1695" spans="1:15" x14ac:dyDescent="0.45">
      <c r="A1695" s="3"/>
      <c r="B1695" s="20"/>
      <c r="C1695" s="21"/>
      <c r="D1695" s="21"/>
      <c r="E1695" s="22"/>
      <c r="F1695" s="3"/>
      <c r="G1695" s="3"/>
      <c r="H1695" s="3"/>
      <c r="I1695" s="3"/>
      <c r="J1695" s="3"/>
      <c r="K1695" s="3"/>
      <c r="L1695" s="3"/>
      <c r="M1695" s="3"/>
      <c r="N1695" s="3"/>
      <c r="O1695" s="3"/>
    </row>
    <row r="1696" spans="1:15" x14ac:dyDescent="0.45">
      <c r="A1696" s="3"/>
      <c r="B1696" s="20"/>
      <c r="C1696" s="21"/>
      <c r="D1696" s="21"/>
      <c r="E1696" s="22"/>
      <c r="F1696" s="3"/>
      <c r="G1696" s="3"/>
      <c r="H1696" s="3"/>
      <c r="I1696" s="3"/>
      <c r="J1696" s="3"/>
      <c r="K1696" s="3"/>
      <c r="L1696" s="3"/>
      <c r="M1696" s="3"/>
      <c r="N1696" s="3"/>
      <c r="O1696" s="3"/>
    </row>
    <row r="1697" spans="1:15" x14ac:dyDescent="0.45">
      <c r="A1697" s="3"/>
      <c r="B1697" s="20"/>
      <c r="C1697" s="21"/>
      <c r="D1697" s="21"/>
      <c r="E1697" s="22"/>
      <c r="F1697" s="3"/>
      <c r="G1697" s="3"/>
      <c r="H1697" s="3"/>
      <c r="I1697" s="3"/>
      <c r="J1697" s="3"/>
      <c r="K1697" s="3"/>
      <c r="L1697" s="3"/>
      <c r="M1697" s="3"/>
      <c r="N1697" s="3"/>
      <c r="O1697" s="3"/>
    </row>
    <row r="1698" spans="1:15" x14ac:dyDescent="0.45">
      <c r="A1698" s="3"/>
      <c r="B1698" s="20"/>
      <c r="C1698" s="21"/>
      <c r="D1698" s="21"/>
      <c r="E1698" s="22"/>
      <c r="F1698" s="3"/>
      <c r="G1698" s="3"/>
      <c r="H1698" s="3"/>
      <c r="I1698" s="3"/>
      <c r="J1698" s="3"/>
      <c r="K1698" s="3"/>
      <c r="L1698" s="3"/>
      <c r="M1698" s="3"/>
      <c r="N1698" s="3"/>
      <c r="O1698" s="3"/>
    </row>
    <row r="1699" spans="1:15" x14ac:dyDescent="0.45">
      <c r="A1699" s="3"/>
      <c r="B1699" s="20"/>
      <c r="C1699" s="21"/>
      <c r="D1699" s="21"/>
      <c r="E1699" s="22"/>
      <c r="F1699" s="3"/>
      <c r="G1699" s="3"/>
      <c r="H1699" s="3"/>
      <c r="I1699" s="3"/>
      <c r="J1699" s="3"/>
      <c r="K1699" s="3"/>
      <c r="L1699" s="3"/>
      <c r="M1699" s="3"/>
      <c r="N1699" s="3"/>
      <c r="O1699" s="3"/>
    </row>
    <row r="1700" spans="1:15" x14ac:dyDescent="0.45">
      <c r="A1700" s="3"/>
      <c r="B1700" s="20"/>
      <c r="C1700" s="21"/>
      <c r="D1700" s="21"/>
      <c r="E1700" s="22"/>
      <c r="F1700" s="3"/>
      <c r="G1700" s="3"/>
      <c r="H1700" s="3"/>
      <c r="I1700" s="3"/>
      <c r="J1700" s="3"/>
      <c r="K1700" s="3"/>
      <c r="L1700" s="3"/>
      <c r="M1700" s="3"/>
      <c r="N1700" s="3"/>
      <c r="O1700" s="3"/>
    </row>
    <row r="1701" spans="1:15" x14ac:dyDescent="0.45">
      <c r="A1701" s="3"/>
      <c r="B1701" s="20"/>
      <c r="C1701" s="21"/>
      <c r="D1701" s="21"/>
      <c r="E1701" s="22"/>
      <c r="F1701" s="3"/>
      <c r="G1701" s="3"/>
      <c r="H1701" s="3"/>
      <c r="I1701" s="3"/>
      <c r="J1701" s="3"/>
      <c r="K1701" s="3"/>
      <c r="L1701" s="3"/>
      <c r="M1701" s="3"/>
      <c r="N1701" s="3"/>
      <c r="O1701" s="3"/>
    </row>
    <row r="1702" spans="1:15" x14ac:dyDescent="0.45">
      <c r="A1702" s="3"/>
      <c r="B1702" s="20"/>
      <c r="C1702" s="21"/>
      <c r="D1702" s="21"/>
      <c r="E1702" s="22"/>
      <c r="F1702" s="3"/>
      <c r="G1702" s="3"/>
      <c r="H1702" s="3"/>
      <c r="I1702" s="3"/>
      <c r="J1702" s="3"/>
      <c r="K1702" s="3"/>
      <c r="L1702" s="3"/>
      <c r="M1702" s="3"/>
      <c r="N1702" s="3"/>
      <c r="O1702" s="3"/>
    </row>
    <row r="1703" spans="1:15" x14ac:dyDescent="0.45">
      <c r="A1703" s="3"/>
      <c r="B1703" s="20"/>
      <c r="C1703" s="21"/>
      <c r="D1703" s="21"/>
      <c r="E1703" s="22"/>
      <c r="F1703" s="3"/>
      <c r="G1703" s="3"/>
      <c r="H1703" s="3"/>
      <c r="I1703" s="3"/>
      <c r="J1703" s="3"/>
      <c r="K1703" s="3"/>
      <c r="L1703" s="3"/>
      <c r="M1703" s="3"/>
      <c r="N1703" s="3"/>
      <c r="O1703" s="3"/>
    </row>
    <row r="1704" spans="1:15" x14ac:dyDescent="0.45">
      <c r="A1704" s="3"/>
      <c r="B1704" s="20"/>
      <c r="C1704" s="21"/>
      <c r="D1704" s="21"/>
      <c r="E1704" s="22"/>
      <c r="F1704" s="3"/>
      <c r="G1704" s="3"/>
      <c r="H1704" s="3"/>
      <c r="I1704" s="3"/>
      <c r="J1704" s="3"/>
      <c r="K1704" s="3"/>
      <c r="L1704" s="3"/>
      <c r="M1704" s="3"/>
      <c r="N1704" s="3"/>
      <c r="O1704" s="3"/>
    </row>
    <row r="1705" spans="1:15" x14ac:dyDescent="0.45">
      <c r="A1705" s="3"/>
      <c r="B1705" s="20"/>
      <c r="C1705" s="21"/>
      <c r="D1705" s="21"/>
      <c r="E1705" s="22"/>
      <c r="F1705" s="3"/>
      <c r="G1705" s="3"/>
      <c r="H1705" s="3"/>
      <c r="I1705" s="3"/>
      <c r="J1705" s="3"/>
      <c r="K1705" s="3"/>
      <c r="L1705" s="3"/>
      <c r="M1705" s="3"/>
      <c r="N1705" s="3"/>
      <c r="O1705" s="3"/>
    </row>
    <row r="1706" spans="1:15" x14ac:dyDescent="0.45">
      <c r="A1706" s="3"/>
      <c r="B1706" s="20"/>
      <c r="C1706" s="21"/>
      <c r="D1706" s="21"/>
      <c r="E1706" s="22"/>
      <c r="F1706" s="3"/>
      <c r="G1706" s="3"/>
      <c r="H1706" s="3"/>
      <c r="I1706" s="3"/>
      <c r="J1706" s="3"/>
      <c r="K1706" s="3"/>
      <c r="L1706" s="3"/>
      <c r="M1706" s="3"/>
      <c r="N1706" s="3"/>
      <c r="O1706" s="3"/>
    </row>
    <row r="1707" spans="1:15" x14ac:dyDescent="0.45">
      <c r="A1707" s="3"/>
      <c r="B1707" s="20"/>
      <c r="C1707" s="21"/>
      <c r="D1707" s="21"/>
      <c r="E1707" s="22"/>
      <c r="F1707" s="3"/>
      <c r="G1707" s="3"/>
      <c r="H1707" s="3"/>
      <c r="I1707" s="3"/>
      <c r="J1707" s="3"/>
      <c r="K1707" s="3"/>
      <c r="L1707" s="3"/>
      <c r="M1707" s="3"/>
      <c r="N1707" s="3"/>
      <c r="O1707" s="3"/>
    </row>
    <row r="1708" spans="1:15" x14ac:dyDescent="0.45">
      <c r="A1708" s="3"/>
      <c r="B1708" s="20"/>
      <c r="C1708" s="21"/>
      <c r="D1708" s="21"/>
      <c r="E1708" s="22"/>
      <c r="F1708" s="3"/>
      <c r="G1708" s="3"/>
      <c r="H1708" s="3"/>
      <c r="I1708" s="3"/>
      <c r="J1708" s="3"/>
      <c r="K1708" s="3"/>
      <c r="L1708" s="3"/>
      <c r="M1708" s="3"/>
      <c r="N1708" s="3"/>
      <c r="O1708" s="3"/>
    </row>
    <row r="1709" spans="1:15" x14ac:dyDescent="0.45">
      <c r="A1709" s="3"/>
      <c r="B1709" s="20"/>
      <c r="C1709" s="21"/>
      <c r="D1709" s="21"/>
      <c r="E1709" s="22"/>
      <c r="F1709" s="3"/>
      <c r="G1709" s="3"/>
      <c r="H1709" s="3"/>
      <c r="I1709" s="3"/>
      <c r="J1709" s="3"/>
      <c r="K1709" s="3"/>
      <c r="L1709" s="3"/>
      <c r="M1709" s="3"/>
      <c r="N1709" s="3"/>
      <c r="O1709" s="3"/>
    </row>
    <row r="1710" spans="1:15" x14ac:dyDescent="0.45">
      <c r="A1710" s="3"/>
      <c r="B1710" s="20"/>
      <c r="C1710" s="21"/>
      <c r="D1710" s="21"/>
      <c r="E1710" s="22"/>
      <c r="F1710" s="3"/>
      <c r="G1710" s="3"/>
      <c r="H1710" s="3"/>
      <c r="I1710" s="3"/>
      <c r="J1710" s="3"/>
      <c r="K1710" s="3"/>
      <c r="L1710" s="3"/>
      <c r="M1710" s="3"/>
      <c r="N1710" s="3"/>
      <c r="O1710" s="3"/>
    </row>
    <row r="1711" spans="1:15" x14ac:dyDescent="0.45">
      <c r="A1711" s="3"/>
      <c r="B1711" s="20"/>
      <c r="C1711" s="21"/>
      <c r="D1711" s="21"/>
      <c r="E1711" s="22"/>
      <c r="F1711" s="3"/>
      <c r="G1711" s="3"/>
      <c r="H1711" s="3"/>
      <c r="I1711" s="3"/>
      <c r="J1711" s="3"/>
      <c r="K1711" s="3"/>
      <c r="L1711" s="3"/>
      <c r="M1711" s="3"/>
      <c r="N1711" s="3"/>
      <c r="O1711" s="3"/>
    </row>
    <row r="1712" spans="1:15" x14ac:dyDescent="0.45">
      <c r="A1712" s="3"/>
      <c r="B1712" s="20"/>
      <c r="C1712" s="21"/>
      <c r="D1712" s="21"/>
      <c r="E1712" s="22"/>
      <c r="F1712" s="3"/>
      <c r="G1712" s="3"/>
      <c r="H1712" s="3"/>
      <c r="I1712" s="3"/>
      <c r="J1712" s="3"/>
      <c r="K1712" s="3"/>
      <c r="L1712" s="3"/>
      <c r="M1712" s="3"/>
      <c r="N1712" s="3"/>
      <c r="O1712" s="3"/>
    </row>
    <row r="1713" spans="1:15" x14ac:dyDescent="0.45">
      <c r="A1713" s="3"/>
      <c r="B1713" s="20"/>
      <c r="C1713" s="21"/>
      <c r="D1713" s="21"/>
      <c r="E1713" s="22"/>
      <c r="F1713" s="3"/>
      <c r="G1713" s="3"/>
      <c r="H1713" s="3"/>
      <c r="I1713" s="3"/>
      <c r="J1713" s="3"/>
      <c r="K1713" s="3"/>
      <c r="L1713" s="3"/>
      <c r="M1713" s="3"/>
      <c r="N1713" s="3"/>
      <c r="O1713" s="3"/>
    </row>
    <row r="1714" spans="1:15" x14ac:dyDescent="0.45">
      <c r="A1714" s="3"/>
      <c r="B1714" s="20"/>
      <c r="C1714" s="21"/>
      <c r="D1714" s="21"/>
      <c r="E1714" s="22"/>
      <c r="F1714" s="3"/>
      <c r="G1714" s="3"/>
      <c r="H1714" s="3"/>
      <c r="I1714" s="3"/>
      <c r="J1714" s="3"/>
      <c r="K1714" s="3"/>
      <c r="L1714" s="3"/>
      <c r="M1714" s="3"/>
      <c r="N1714" s="3"/>
      <c r="O1714" s="3"/>
    </row>
    <row r="1715" spans="1:15" x14ac:dyDescent="0.45">
      <c r="A1715" s="3"/>
      <c r="B1715" s="20"/>
      <c r="C1715" s="21"/>
      <c r="D1715" s="21"/>
      <c r="E1715" s="22"/>
      <c r="F1715" s="3"/>
      <c r="G1715" s="3"/>
      <c r="H1715" s="3"/>
      <c r="I1715" s="3"/>
      <c r="J1715" s="3"/>
      <c r="K1715" s="3"/>
      <c r="L1715" s="3"/>
      <c r="M1715" s="3"/>
      <c r="N1715" s="3"/>
      <c r="O1715" s="3"/>
    </row>
    <row r="1716" spans="1:15" x14ac:dyDescent="0.45">
      <c r="A1716" s="3"/>
      <c r="B1716" s="20"/>
      <c r="C1716" s="21"/>
      <c r="D1716" s="21"/>
      <c r="E1716" s="22"/>
      <c r="F1716" s="3"/>
      <c r="G1716" s="3"/>
      <c r="H1716" s="3"/>
      <c r="I1716" s="3"/>
      <c r="J1716" s="3"/>
      <c r="K1716" s="3"/>
      <c r="L1716" s="3"/>
      <c r="M1716" s="3"/>
      <c r="N1716" s="3"/>
      <c r="O1716" s="3"/>
    </row>
    <row r="1717" spans="1:15" x14ac:dyDescent="0.45">
      <c r="A1717" s="3"/>
      <c r="B1717" s="20"/>
      <c r="C1717" s="21"/>
      <c r="D1717" s="21"/>
      <c r="E1717" s="22"/>
      <c r="F1717" s="3"/>
      <c r="G1717" s="3"/>
      <c r="H1717" s="3"/>
      <c r="I1717" s="3"/>
      <c r="J1717" s="3"/>
      <c r="K1717" s="3"/>
      <c r="L1717" s="3"/>
      <c r="M1717" s="3"/>
      <c r="N1717" s="3"/>
      <c r="O1717" s="3"/>
    </row>
    <row r="1718" spans="1:15" x14ac:dyDescent="0.45">
      <c r="A1718" s="3"/>
      <c r="B1718" s="20"/>
      <c r="C1718" s="21"/>
      <c r="D1718" s="21"/>
      <c r="E1718" s="22"/>
      <c r="F1718" s="3"/>
      <c r="G1718" s="3"/>
      <c r="H1718" s="3"/>
      <c r="I1718" s="3"/>
      <c r="J1718" s="3"/>
      <c r="K1718" s="3"/>
      <c r="L1718" s="3"/>
      <c r="M1718" s="3"/>
      <c r="N1718" s="3"/>
      <c r="O1718" s="3"/>
    </row>
    <row r="1719" spans="1:15" x14ac:dyDescent="0.45">
      <c r="A1719" s="3"/>
      <c r="B1719" s="20"/>
      <c r="C1719" s="21"/>
      <c r="D1719" s="21"/>
      <c r="E1719" s="22"/>
      <c r="F1719" s="3"/>
      <c r="G1719" s="3"/>
      <c r="H1719" s="3"/>
      <c r="I1719" s="3"/>
      <c r="J1719" s="3"/>
      <c r="K1719" s="3"/>
      <c r="L1719" s="3"/>
      <c r="M1719" s="3"/>
      <c r="N1719" s="3"/>
      <c r="O1719" s="3"/>
    </row>
    <row r="1720" spans="1:15" x14ac:dyDescent="0.45">
      <c r="A1720" s="3"/>
      <c r="B1720" s="20"/>
      <c r="C1720" s="21"/>
      <c r="D1720" s="21"/>
      <c r="E1720" s="22"/>
      <c r="F1720" s="3"/>
      <c r="G1720" s="3"/>
      <c r="H1720" s="3"/>
      <c r="I1720" s="3"/>
      <c r="J1720" s="3"/>
      <c r="K1720" s="3"/>
      <c r="L1720" s="3"/>
      <c r="M1720" s="3"/>
      <c r="N1720" s="3"/>
      <c r="O1720" s="3"/>
    </row>
    <row r="1721" spans="1:15" x14ac:dyDescent="0.45">
      <c r="A1721" s="3"/>
      <c r="B1721" s="20"/>
      <c r="C1721" s="21"/>
      <c r="D1721" s="21"/>
      <c r="E1721" s="22"/>
      <c r="F1721" s="3"/>
      <c r="G1721" s="3"/>
      <c r="H1721" s="3"/>
      <c r="I1721" s="3"/>
      <c r="J1721" s="3"/>
      <c r="K1721" s="3"/>
      <c r="L1721" s="3"/>
      <c r="M1721" s="3"/>
      <c r="N1721" s="3"/>
      <c r="O1721" s="3"/>
    </row>
    <row r="1722" spans="1:15" x14ac:dyDescent="0.45">
      <c r="A1722" s="3"/>
      <c r="B1722" s="20"/>
      <c r="C1722" s="21"/>
      <c r="D1722" s="21"/>
      <c r="E1722" s="22"/>
      <c r="F1722" s="3"/>
      <c r="G1722" s="3"/>
      <c r="H1722" s="3"/>
      <c r="I1722" s="3"/>
      <c r="J1722" s="3"/>
      <c r="K1722" s="3"/>
      <c r="L1722" s="3"/>
      <c r="M1722" s="3"/>
      <c r="N1722" s="3"/>
      <c r="O1722" s="3"/>
    </row>
    <row r="1723" spans="1:15" x14ac:dyDescent="0.45">
      <c r="A1723" s="3"/>
      <c r="B1723" s="20"/>
      <c r="C1723" s="21"/>
      <c r="D1723" s="21"/>
      <c r="E1723" s="22"/>
      <c r="F1723" s="3"/>
      <c r="G1723" s="3"/>
      <c r="H1723" s="3"/>
      <c r="I1723" s="3"/>
      <c r="J1723" s="3"/>
      <c r="K1723" s="3"/>
      <c r="L1723" s="3"/>
      <c r="M1723" s="3"/>
      <c r="N1723" s="3"/>
      <c r="O1723" s="3"/>
    </row>
    <row r="1724" spans="1:15" x14ac:dyDescent="0.45">
      <c r="A1724" s="3"/>
      <c r="B1724" s="20"/>
      <c r="C1724" s="21"/>
      <c r="D1724" s="21"/>
      <c r="E1724" s="22"/>
      <c r="F1724" s="3"/>
      <c r="G1724" s="3"/>
      <c r="H1724" s="3"/>
      <c r="I1724" s="3"/>
      <c r="J1724" s="3"/>
      <c r="K1724" s="3"/>
      <c r="L1724" s="3"/>
      <c r="M1724" s="3"/>
      <c r="N1724" s="3"/>
      <c r="O1724" s="3"/>
    </row>
    <row r="1725" spans="1:15" x14ac:dyDescent="0.45">
      <c r="A1725" s="3"/>
      <c r="B1725" s="20"/>
      <c r="C1725" s="21"/>
      <c r="D1725" s="21"/>
      <c r="E1725" s="22"/>
      <c r="F1725" s="3"/>
      <c r="G1725" s="3"/>
      <c r="H1725" s="3"/>
      <c r="I1725" s="3"/>
      <c r="J1725" s="3"/>
      <c r="K1725" s="3"/>
      <c r="L1725" s="3"/>
      <c r="M1725" s="3"/>
      <c r="N1725" s="3"/>
      <c r="O1725" s="3"/>
    </row>
    <row r="1726" spans="1:15" x14ac:dyDescent="0.45">
      <c r="A1726" s="3"/>
      <c r="B1726" s="20"/>
      <c r="C1726" s="21"/>
      <c r="D1726" s="21"/>
      <c r="E1726" s="22"/>
      <c r="F1726" s="3"/>
      <c r="G1726" s="3"/>
      <c r="H1726" s="3"/>
      <c r="I1726" s="3"/>
      <c r="J1726" s="3"/>
      <c r="K1726" s="3"/>
      <c r="L1726" s="3"/>
      <c r="M1726" s="3"/>
      <c r="N1726" s="3"/>
      <c r="O1726" s="3"/>
    </row>
    <row r="1727" spans="1:15" x14ac:dyDescent="0.45">
      <c r="A1727" s="3"/>
      <c r="B1727" s="20"/>
      <c r="C1727" s="21"/>
      <c r="D1727" s="21"/>
      <c r="E1727" s="22"/>
      <c r="F1727" s="3"/>
      <c r="G1727" s="3"/>
      <c r="H1727" s="3"/>
      <c r="I1727" s="3"/>
      <c r="J1727" s="3"/>
      <c r="K1727" s="3"/>
      <c r="L1727" s="3"/>
      <c r="M1727" s="3"/>
      <c r="N1727" s="3"/>
      <c r="O1727" s="3"/>
    </row>
    <row r="1728" spans="1:15" x14ac:dyDescent="0.45">
      <c r="A1728" s="3"/>
      <c r="B1728" s="20"/>
      <c r="C1728" s="21"/>
      <c r="D1728" s="21"/>
      <c r="E1728" s="22"/>
      <c r="F1728" s="3"/>
      <c r="G1728" s="3"/>
      <c r="H1728" s="3"/>
      <c r="I1728" s="3"/>
      <c r="J1728" s="3"/>
      <c r="K1728" s="3"/>
      <c r="L1728" s="3"/>
      <c r="M1728" s="3"/>
      <c r="N1728" s="3"/>
      <c r="O1728" s="3"/>
    </row>
    <row r="1729" spans="1:15" x14ac:dyDescent="0.45">
      <c r="A1729" s="3"/>
      <c r="B1729" s="20"/>
      <c r="C1729" s="21"/>
      <c r="D1729" s="21"/>
      <c r="E1729" s="22"/>
      <c r="F1729" s="3"/>
      <c r="G1729" s="3"/>
      <c r="H1729" s="3"/>
      <c r="I1729" s="3"/>
      <c r="J1729" s="3"/>
      <c r="K1729" s="3"/>
      <c r="L1729" s="3"/>
      <c r="M1729" s="3"/>
      <c r="N1729" s="3"/>
      <c r="O1729" s="3"/>
    </row>
    <row r="1730" spans="1:15" x14ac:dyDescent="0.45">
      <c r="A1730" s="3"/>
      <c r="B1730" s="20"/>
      <c r="C1730" s="21"/>
      <c r="D1730" s="21"/>
      <c r="E1730" s="22"/>
      <c r="F1730" s="3"/>
      <c r="G1730" s="3"/>
      <c r="H1730" s="3"/>
      <c r="I1730" s="3"/>
      <c r="J1730" s="3"/>
      <c r="K1730" s="3"/>
      <c r="L1730" s="3"/>
      <c r="M1730" s="3"/>
      <c r="N1730" s="3"/>
      <c r="O1730" s="3"/>
    </row>
    <row r="1731" spans="1:15" x14ac:dyDescent="0.45">
      <c r="A1731" s="3"/>
      <c r="B1731" s="20"/>
      <c r="C1731" s="21"/>
      <c r="D1731" s="21"/>
      <c r="E1731" s="22"/>
      <c r="F1731" s="3"/>
      <c r="G1731" s="3"/>
      <c r="H1731" s="3"/>
      <c r="I1731" s="3"/>
      <c r="J1731" s="3"/>
      <c r="K1731" s="3"/>
      <c r="L1731" s="3"/>
      <c r="M1731" s="3"/>
      <c r="N1731" s="3"/>
      <c r="O1731" s="3"/>
    </row>
    <row r="1732" spans="1:15" x14ac:dyDescent="0.45">
      <c r="A1732" s="3"/>
      <c r="B1732" s="20"/>
      <c r="C1732" s="21"/>
      <c r="D1732" s="21"/>
      <c r="E1732" s="22"/>
      <c r="F1732" s="3"/>
      <c r="G1732" s="3"/>
      <c r="H1732" s="3"/>
      <c r="I1732" s="3"/>
      <c r="J1732" s="3"/>
      <c r="K1732" s="3"/>
      <c r="L1732" s="3"/>
      <c r="M1732" s="3"/>
      <c r="N1732" s="3"/>
      <c r="O1732" s="3"/>
    </row>
    <row r="1733" spans="1:15" x14ac:dyDescent="0.45">
      <c r="A1733" s="3"/>
      <c r="B1733" s="20"/>
      <c r="C1733" s="21"/>
      <c r="D1733" s="21"/>
      <c r="E1733" s="22"/>
      <c r="F1733" s="3"/>
      <c r="G1733" s="3"/>
      <c r="H1733" s="3"/>
      <c r="I1733" s="3"/>
      <c r="J1733" s="3"/>
      <c r="K1733" s="3"/>
      <c r="L1733" s="3"/>
      <c r="M1733" s="3"/>
      <c r="N1733" s="3"/>
      <c r="O1733" s="3"/>
    </row>
    <row r="1734" spans="1:15" x14ac:dyDescent="0.45">
      <c r="A1734" s="3"/>
      <c r="B1734" s="20"/>
      <c r="C1734" s="21"/>
      <c r="D1734" s="21"/>
      <c r="E1734" s="22"/>
      <c r="F1734" s="3"/>
      <c r="G1734" s="3"/>
      <c r="H1734" s="3"/>
      <c r="I1734" s="3"/>
      <c r="J1734" s="3"/>
      <c r="K1734" s="3"/>
      <c r="L1734" s="3"/>
      <c r="M1734" s="3"/>
      <c r="N1734" s="3"/>
      <c r="O1734" s="3"/>
    </row>
    <row r="1735" spans="1:15" x14ac:dyDescent="0.45">
      <c r="A1735" s="3"/>
      <c r="B1735" s="20"/>
      <c r="C1735" s="21"/>
      <c r="D1735" s="21"/>
      <c r="E1735" s="22"/>
      <c r="F1735" s="3"/>
      <c r="G1735" s="3"/>
      <c r="H1735" s="3"/>
      <c r="I1735" s="3"/>
      <c r="J1735" s="3"/>
      <c r="K1735" s="3"/>
      <c r="L1735" s="3"/>
      <c r="M1735" s="3"/>
      <c r="N1735" s="3"/>
      <c r="O1735" s="3"/>
    </row>
    <row r="1736" spans="1:15" x14ac:dyDescent="0.45">
      <c r="A1736" s="3"/>
      <c r="B1736" s="20"/>
      <c r="C1736" s="21"/>
      <c r="D1736" s="21"/>
      <c r="E1736" s="22"/>
      <c r="F1736" s="3"/>
      <c r="G1736" s="3"/>
      <c r="H1736" s="3"/>
      <c r="I1736" s="3"/>
      <c r="J1736" s="3"/>
      <c r="K1736" s="3"/>
      <c r="L1736" s="3"/>
      <c r="M1736" s="3"/>
      <c r="N1736" s="3"/>
      <c r="O1736" s="3"/>
    </row>
    <row r="1737" spans="1:15" x14ac:dyDescent="0.45">
      <c r="A1737" s="3"/>
      <c r="B1737" s="20"/>
      <c r="C1737" s="21"/>
      <c r="D1737" s="21"/>
      <c r="E1737" s="22"/>
      <c r="F1737" s="3"/>
      <c r="G1737" s="3"/>
      <c r="H1737" s="3"/>
      <c r="I1737" s="3"/>
      <c r="J1737" s="3"/>
      <c r="K1737" s="3"/>
      <c r="L1737" s="3"/>
      <c r="M1737" s="3"/>
      <c r="N1737" s="3"/>
      <c r="O1737" s="3"/>
    </row>
    <row r="1738" spans="1:15" x14ac:dyDescent="0.45">
      <c r="A1738" s="3"/>
      <c r="B1738" s="20"/>
      <c r="C1738" s="21"/>
      <c r="D1738" s="21"/>
      <c r="E1738" s="22"/>
      <c r="F1738" s="3"/>
      <c r="G1738" s="3"/>
      <c r="H1738" s="3"/>
      <c r="I1738" s="3"/>
      <c r="J1738" s="3"/>
      <c r="K1738" s="3"/>
      <c r="L1738" s="3"/>
      <c r="M1738" s="3"/>
      <c r="N1738" s="3"/>
      <c r="O1738" s="3"/>
    </row>
    <row r="1739" spans="1:15" x14ac:dyDescent="0.45">
      <c r="A1739" s="3"/>
      <c r="B1739" s="20"/>
      <c r="C1739" s="21"/>
      <c r="D1739" s="21"/>
      <c r="E1739" s="22"/>
      <c r="F1739" s="3"/>
      <c r="G1739" s="3"/>
      <c r="H1739" s="3"/>
      <c r="I1739" s="3"/>
      <c r="J1739" s="3"/>
      <c r="K1739" s="3"/>
      <c r="L1739" s="3"/>
      <c r="M1739" s="3"/>
      <c r="N1739" s="3"/>
      <c r="O1739" s="3"/>
    </row>
    <row r="1740" spans="1:15" x14ac:dyDescent="0.45">
      <c r="A1740" s="3"/>
      <c r="B1740" s="20"/>
      <c r="C1740" s="21"/>
      <c r="D1740" s="21"/>
      <c r="E1740" s="22"/>
      <c r="F1740" s="3"/>
      <c r="G1740" s="3"/>
      <c r="H1740" s="3"/>
      <c r="I1740" s="3"/>
      <c r="J1740" s="3"/>
      <c r="K1740" s="3"/>
      <c r="L1740" s="3"/>
      <c r="M1740" s="3"/>
      <c r="N1740" s="3"/>
      <c r="O1740" s="3"/>
    </row>
    <row r="1741" spans="1:15" x14ac:dyDescent="0.45">
      <c r="A1741" s="3"/>
      <c r="B1741" s="20"/>
      <c r="C1741" s="21"/>
      <c r="D1741" s="21"/>
      <c r="E1741" s="22"/>
      <c r="F1741" s="3"/>
      <c r="G1741" s="3"/>
      <c r="H1741" s="3"/>
      <c r="I1741" s="3"/>
      <c r="J1741" s="3"/>
      <c r="K1741" s="3"/>
      <c r="L1741" s="3"/>
      <c r="M1741" s="3"/>
      <c r="N1741" s="3"/>
      <c r="O1741" s="3"/>
    </row>
    <row r="1742" spans="1:15" x14ac:dyDescent="0.45">
      <c r="A1742" s="3"/>
      <c r="B1742" s="20"/>
      <c r="C1742" s="21"/>
      <c r="D1742" s="21"/>
      <c r="E1742" s="22"/>
      <c r="F1742" s="3"/>
      <c r="G1742" s="3"/>
      <c r="H1742" s="3"/>
      <c r="I1742" s="3"/>
      <c r="J1742" s="3"/>
      <c r="K1742" s="3"/>
      <c r="L1742" s="3"/>
      <c r="M1742" s="3"/>
      <c r="N1742" s="3"/>
      <c r="O1742" s="3"/>
    </row>
    <row r="1743" spans="1:15" x14ac:dyDescent="0.45">
      <c r="A1743" s="3"/>
      <c r="B1743" s="20"/>
      <c r="C1743" s="21"/>
      <c r="D1743" s="21"/>
      <c r="E1743" s="22"/>
      <c r="F1743" s="3"/>
      <c r="G1743" s="3"/>
      <c r="H1743" s="3"/>
      <c r="I1743" s="3"/>
      <c r="J1743" s="3"/>
      <c r="K1743" s="3"/>
      <c r="L1743" s="3"/>
      <c r="M1743" s="3"/>
      <c r="N1743" s="3"/>
      <c r="O1743" s="3"/>
    </row>
    <row r="1744" spans="1:15" x14ac:dyDescent="0.45">
      <c r="A1744" s="3"/>
      <c r="B1744" s="20"/>
      <c r="C1744" s="21"/>
      <c r="D1744" s="21"/>
      <c r="E1744" s="22"/>
      <c r="F1744" s="3"/>
      <c r="G1744" s="3"/>
      <c r="H1744" s="3"/>
      <c r="I1744" s="3"/>
      <c r="J1744" s="3"/>
      <c r="K1744" s="3"/>
      <c r="L1744" s="3"/>
      <c r="M1744" s="3"/>
      <c r="N1744" s="3"/>
      <c r="O1744" s="3"/>
    </row>
    <row r="1745" spans="1:15" x14ac:dyDescent="0.45">
      <c r="A1745" s="3"/>
      <c r="B1745" s="20"/>
      <c r="C1745" s="21"/>
      <c r="D1745" s="21"/>
      <c r="E1745" s="22"/>
      <c r="F1745" s="3"/>
      <c r="G1745" s="3"/>
      <c r="H1745" s="3"/>
      <c r="I1745" s="3"/>
      <c r="J1745" s="3"/>
      <c r="K1745" s="3"/>
      <c r="L1745" s="3"/>
      <c r="M1745" s="3"/>
      <c r="N1745" s="3"/>
      <c r="O1745" s="3"/>
    </row>
    <row r="1746" spans="1:15" x14ac:dyDescent="0.45">
      <c r="A1746" s="3"/>
      <c r="B1746" s="20"/>
      <c r="C1746" s="21"/>
      <c r="D1746" s="21"/>
      <c r="E1746" s="22"/>
      <c r="F1746" s="3"/>
      <c r="G1746" s="3"/>
      <c r="H1746" s="3"/>
      <c r="I1746" s="3"/>
      <c r="J1746" s="3"/>
      <c r="K1746" s="3"/>
      <c r="L1746" s="3"/>
      <c r="M1746" s="3"/>
      <c r="N1746" s="3"/>
      <c r="O1746" s="3"/>
    </row>
    <row r="1747" spans="1:15" x14ac:dyDescent="0.45">
      <c r="A1747" s="3"/>
      <c r="B1747" s="20"/>
      <c r="C1747" s="21"/>
      <c r="D1747" s="21"/>
      <c r="E1747" s="22"/>
      <c r="F1747" s="3"/>
      <c r="G1747" s="3"/>
      <c r="H1747" s="3"/>
      <c r="I1747" s="3"/>
      <c r="J1747" s="3"/>
      <c r="K1747" s="3"/>
      <c r="L1747" s="3"/>
      <c r="M1747" s="3"/>
      <c r="N1747" s="3"/>
      <c r="O1747" s="3"/>
    </row>
    <row r="1748" spans="1:15" x14ac:dyDescent="0.45">
      <c r="A1748" s="3"/>
      <c r="B1748" s="20"/>
      <c r="C1748" s="21"/>
      <c r="D1748" s="21"/>
      <c r="E1748" s="22"/>
      <c r="F1748" s="3"/>
      <c r="G1748" s="3"/>
      <c r="H1748" s="3"/>
      <c r="I1748" s="3"/>
      <c r="J1748" s="3"/>
      <c r="K1748" s="3"/>
      <c r="L1748" s="3"/>
      <c r="M1748" s="3"/>
      <c r="N1748" s="3"/>
      <c r="O1748" s="3"/>
    </row>
    <row r="1749" spans="1:15" x14ac:dyDescent="0.45">
      <c r="A1749" s="3"/>
      <c r="B1749" s="20"/>
      <c r="C1749" s="21"/>
      <c r="D1749" s="21"/>
      <c r="E1749" s="22"/>
      <c r="F1749" s="3"/>
      <c r="G1749" s="3"/>
      <c r="H1749" s="3"/>
      <c r="I1749" s="3"/>
      <c r="J1749" s="3"/>
      <c r="K1749" s="3"/>
      <c r="L1749" s="3"/>
      <c r="M1749" s="3"/>
      <c r="N1749" s="3"/>
      <c r="O1749" s="3"/>
    </row>
    <row r="1750" spans="1:15" x14ac:dyDescent="0.45">
      <c r="A1750" s="3"/>
      <c r="B1750" s="20"/>
      <c r="C1750" s="21"/>
      <c r="D1750" s="21"/>
      <c r="E1750" s="22"/>
      <c r="F1750" s="3"/>
      <c r="G1750" s="3"/>
      <c r="H1750" s="3"/>
      <c r="I1750" s="3"/>
      <c r="J1750" s="3"/>
      <c r="K1750" s="3"/>
      <c r="L1750" s="3"/>
      <c r="M1750" s="3"/>
      <c r="N1750" s="3"/>
      <c r="O1750" s="3"/>
    </row>
    <row r="1751" spans="1:15" x14ac:dyDescent="0.45">
      <c r="A1751" s="3"/>
      <c r="B1751" s="20"/>
      <c r="C1751" s="21"/>
      <c r="D1751" s="21"/>
      <c r="E1751" s="22"/>
      <c r="F1751" s="3"/>
      <c r="G1751" s="3"/>
      <c r="H1751" s="3"/>
      <c r="I1751" s="3"/>
      <c r="J1751" s="3"/>
      <c r="K1751" s="3"/>
      <c r="L1751" s="3"/>
      <c r="M1751" s="3"/>
      <c r="N1751" s="3"/>
      <c r="O1751" s="3"/>
    </row>
    <row r="1752" spans="1:15" x14ac:dyDescent="0.45">
      <c r="A1752" s="3"/>
      <c r="B1752" s="20"/>
      <c r="C1752" s="21"/>
      <c r="D1752" s="21"/>
      <c r="E1752" s="22"/>
      <c r="F1752" s="3"/>
      <c r="G1752" s="3"/>
      <c r="H1752" s="3"/>
      <c r="I1752" s="3"/>
      <c r="J1752" s="3"/>
      <c r="K1752" s="3"/>
      <c r="L1752" s="3"/>
      <c r="M1752" s="3"/>
      <c r="N1752" s="3"/>
      <c r="O1752" s="3"/>
    </row>
    <row r="1753" spans="1:15" x14ac:dyDescent="0.45">
      <c r="A1753" s="3"/>
      <c r="B1753" s="20"/>
      <c r="C1753" s="21"/>
      <c r="D1753" s="21"/>
      <c r="E1753" s="22"/>
      <c r="F1753" s="3"/>
      <c r="G1753" s="3"/>
      <c r="H1753" s="3"/>
      <c r="I1753" s="3"/>
      <c r="J1753" s="3"/>
      <c r="K1753" s="3"/>
      <c r="L1753" s="3"/>
      <c r="M1753" s="3"/>
      <c r="N1753" s="3"/>
      <c r="O1753" s="3"/>
    </row>
    <row r="1754" spans="1:15" x14ac:dyDescent="0.45">
      <c r="A1754" s="3"/>
      <c r="B1754" s="20"/>
      <c r="C1754" s="21"/>
      <c r="D1754" s="21"/>
      <c r="E1754" s="22"/>
      <c r="F1754" s="3"/>
      <c r="G1754" s="3"/>
      <c r="H1754" s="3"/>
      <c r="I1754" s="3"/>
      <c r="J1754" s="3"/>
      <c r="K1754" s="3"/>
      <c r="L1754" s="3"/>
      <c r="M1754" s="3"/>
      <c r="N1754" s="3"/>
      <c r="O1754" s="3"/>
    </row>
    <row r="1755" spans="1:15" x14ac:dyDescent="0.45">
      <c r="A1755" s="3"/>
      <c r="B1755" s="20"/>
      <c r="C1755" s="21"/>
      <c r="D1755" s="21"/>
      <c r="E1755" s="22"/>
      <c r="F1755" s="3"/>
      <c r="G1755" s="3"/>
      <c r="H1755" s="3"/>
      <c r="I1755" s="3"/>
      <c r="J1755" s="3"/>
      <c r="K1755" s="3"/>
      <c r="L1755" s="3"/>
      <c r="M1755" s="3"/>
      <c r="N1755" s="3"/>
      <c r="O1755" s="3"/>
    </row>
    <row r="1756" spans="1:15" x14ac:dyDescent="0.45">
      <c r="A1756" s="3"/>
      <c r="B1756" s="20"/>
      <c r="C1756" s="21"/>
      <c r="D1756" s="21"/>
      <c r="E1756" s="22"/>
      <c r="F1756" s="3"/>
      <c r="G1756" s="3"/>
      <c r="H1756" s="3"/>
      <c r="I1756" s="3"/>
      <c r="J1756" s="3"/>
      <c r="K1756" s="3"/>
      <c r="L1756" s="3"/>
      <c r="M1756" s="3"/>
      <c r="N1756" s="3"/>
      <c r="O1756" s="3"/>
    </row>
    <row r="1757" spans="1:15" x14ac:dyDescent="0.45">
      <c r="A1757" s="3"/>
      <c r="B1757" s="20"/>
      <c r="C1757" s="21"/>
      <c r="D1757" s="21"/>
      <c r="E1757" s="22"/>
      <c r="F1757" s="3"/>
      <c r="G1757" s="3"/>
      <c r="H1757" s="3"/>
      <c r="I1757" s="3"/>
      <c r="J1757" s="3"/>
      <c r="K1757" s="3"/>
      <c r="L1757" s="3"/>
      <c r="M1757" s="3"/>
      <c r="N1757" s="3"/>
      <c r="O1757" s="3"/>
    </row>
    <row r="1758" spans="1:15" x14ac:dyDescent="0.45">
      <c r="A1758" s="3"/>
      <c r="B1758" s="20"/>
      <c r="C1758" s="21"/>
      <c r="D1758" s="21"/>
      <c r="E1758" s="22"/>
      <c r="F1758" s="3"/>
      <c r="G1758" s="3"/>
      <c r="H1758" s="3"/>
      <c r="I1758" s="3"/>
      <c r="J1758" s="3"/>
      <c r="K1758" s="3"/>
      <c r="L1758" s="3"/>
      <c r="M1758" s="3"/>
      <c r="N1758" s="3"/>
      <c r="O1758" s="3"/>
    </row>
    <row r="1759" spans="1:15" x14ac:dyDescent="0.45">
      <c r="A1759" s="3"/>
      <c r="B1759" s="20"/>
      <c r="C1759" s="21"/>
      <c r="D1759" s="21"/>
      <c r="E1759" s="22"/>
      <c r="F1759" s="3"/>
      <c r="G1759" s="3"/>
      <c r="H1759" s="3"/>
      <c r="I1759" s="3"/>
      <c r="J1759" s="3"/>
      <c r="K1759" s="3"/>
      <c r="L1759" s="3"/>
      <c r="M1759" s="3"/>
      <c r="N1759" s="3"/>
      <c r="O1759" s="3"/>
    </row>
    <row r="1760" spans="1:15" x14ac:dyDescent="0.45">
      <c r="A1760" s="3"/>
      <c r="B1760" s="20"/>
      <c r="C1760" s="21"/>
      <c r="D1760" s="21"/>
      <c r="E1760" s="22"/>
      <c r="F1760" s="3"/>
      <c r="G1760" s="3"/>
      <c r="H1760" s="3"/>
      <c r="I1760" s="3"/>
      <c r="J1760" s="3"/>
      <c r="K1760" s="3"/>
      <c r="L1760" s="3"/>
      <c r="M1760" s="3"/>
      <c r="N1760" s="3"/>
      <c r="O1760" s="3"/>
    </row>
    <row r="1761" spans="1:15" x14ac:dyDescent="0.45">
      <c r="A1761" s="3"/>
      <c r="B1761" s="20"/>
      <c r="C1761" s="21"/>
      <c r="D1761" s="21"/>
      <c r="E1761" s="22"/>
      <c r="F1761" s="3"/>
      <c r="G1761" s="3"/>
      <c r="H1761" s="3"/>
      <c r="I1761" s="3"/>
      <c r="J1761" s="3"/>
      <c r="K1761" s="3"/>
      <c r="L1761" s="3"/>
      <c r="M1761" s="3"/>
      <c r="N1761" s="3"/>
      <c r="O1761" s="3"/>
    </row>
    <row r="1762" spans="1:15" x14ac:dyDescent="0.45">
      <c r="A1762" s="3"/>
      <c r="B1762" s="20"/>
      <c r="C1762" s="21"/>
      <c r="D1762" s="21"/>
      <c r="E1762" s="22"/>
      <c r="F1762" s="3"/>
      <c r="G1762" s="3"/>
      <c r="H1762" s="3"/>
      <c r="I1762" s="3"/>
      <c r="J1762" s="3"/>
      <c r="K1762" s="3"/>
      <c r="L1762" s="3"/>
      <c r="M1762" s="3"/>
      <c r="N1762" s="3"/>
      <c r="O1762" s="3"/>
    </row>
    <row r="1763" spans="1:15" x14ac:dyDescent="0.45">
      <c r="A1763" s="3"/>
      <c r="B1763" s="20"/>
      <c r="C1763" s="21"/>
      <c r="D1763" s="21"/>
      <c r="E1763" s="22"/>
      <c r="F1763" s="3"/>
      <c r="G1763" s="3"/>
      <c r="H1763" s="3"/>
      <c r="I1763" s="3"/>
      <c r="J1763" s="3"/>
      <c r="K1763" s="3"/>
      <c r="L1763" s="3"/>
      <c r="M1763" s="3"/>
      <c r="N1763" s="3"/>
      <c r="O1763" s="3"/>
    </row>
    <row r="1764" spans="1:15" x14ac:dyDescent="0.45">
      <c r="A1764" s="3"/>
      <c r="B1764" s="20"/>
      <c r="C1764" s="21"/>
      <c r="D1764" s="21"/>
      <c r="E1764" s="22"/>
      <c r="F1764" s="3"/>
      <c r="G1764" s="3"/>
      <c r="H1764" s="3"/>
      <c r="I1764" s="3"/>
      <c r="J1764" s="3"/>
      <c r="K1764" s="3"/>
      <c r="L1764" s="3"/>
      <c r="M1764" s="3"/>
      <c r="N1764" s="3"/>
      <c r="O1764" s="3"/>
    </row>
    <row r="1765" spans="1:15" x14ac:dyDescent="0.45">
      <c r="A1765" s="3"/>
      <c r="B1765" s="20"/>
      <c r="C1765" s="21"/>
      <c r="D1765" s="21"/>
      <c r="E1765" s="22"/>
      <c r="F1765" s="3"/>
      <c r="G1765" s="3"/>
      <c r="H1765" s="3"/>
      <c r="I1765" s="3"/>
      <c r="J1765" s="3"/>
      <c r="K1765" s="3"/>
      <c r="L1765" s="3"/>
      <c r="M1765" s="3"/>
      <c r="N1765" s="3"/>
      <c r="O1765" s="3"/>
    </row>
    <row r="1766" spans="1:15" x14ac:dyDescent="0.45">
      <c r="A1766" s="3"/>
      <c r="B1766" s="20"/>
      <c r="C1766" s="21"/>
      <c r="D1766" s="21"/>
      <c r="E1766" s="22"/>
      <c r="F1766" s="3"/>
      <c r="G1766" s="3"/>
      <c r="H1766" s="3"/>
      <c r="I1766" s="3"/>
      <c r="J1766" s="3"/>
      <c r="K1766" s="3"/>
      <c r="L1766" s="3"/>
      <c r="M1766" s="3"/>
      <c r="N1766" s="3"/>
      <c r="O1766" s="3"/>
    </row>
    <row r="1767" spans="1:15" x14ac:dyDescent="0.45">
      <c r="A1767" s="3"/>
      <c r="B1767" s="20"/>
      <c r="C1767" s="21"/>
      <c r="D1767" s="21"/>
      <c r="E1767" s="22"/>
      <c r="F1767" s="3"/>
      <c r="G1767" s="3"/>
      <c r="H1767" s="3"/>
      <c r="I1767" s="3"/>
      <c r="J1767" s="3"/>
      <c r="K1767" s="3"/>
      <c r="L1767" s="3"/>
      <c r="M1767" s="3"/>
      <c r="N1767" s="3"/>
      <c r="O1767" s="3"/>
    </row>
    <row r="1768" spans="1:15" x14ac:dyDescent="0.45">
      <c r="A1768" s="3"/>
      <c r="B1768" s="20"/>
      <c r="C1768" s="21"/>
      <c r="D1768" s="21"/>
      <c r="E1768" s="22"/>
      <c r="F1768" s="3"/>
      <c r="G1768" s="3"/>
      <c r="H1768" s="3"/>
      <c r="I1768" s="3"/>
      <c r="J1768" s="3"/>
      <c r="K1768" s="3"/>
      <c r="L1768" s="3"/>
      <c r="M1768" s="3"/>
      <c r="N1768" s="3"/>
      <c r="O1768" s="3"/>
    </row>
    <row r="1769" spans="1:15" x14ac:dyDescent="0.45">
      <c r="A1769" s="3"/>
      <c r="B1769" s="20"/>
      <c r="C1769" s="21"/>
      <c r="D1769" s="21"/>
      <c r="E1769" s="22"/>
      <c r="F1769" s="3"/>
      <c r="G1769" s="3"/>
      <c r="H1769" s="3"/>
      <c r="I1769" s="3"/>
      <c r="J1769" s="3"/>
      <c r="K1769" s="3"/>
      <c r="L1769" s="3"/>
      <c r="M1769" s="3"/>
      <c r="N1769" s="3"/>
      <c r="O1769" s="3"/>
    </row>
    <row r="1770" spans="1:15" x14ac:dyDescent="0.45">
      <c r="A1770" s="3"/>
      <c r="B1770" s="20"/>
      <c r="C1770" s="21"/>
      <c r="D1770" s="21"/>
      <c r="E1770" s="22"/>
      <c r="F1770" s="3"/>
      <c r="G1770" s="3"/>
      <c r="H1770" s="3"/>
      <c r="I1770" s="3"/>
      <c r="J1770" s="3"/>
      <c r="K1770" s="3"/>
      <c r="L1770" s="3"/>
      <c r="M1770" s="3"/>
      <c r="N1770" s="3"/>
      <c r="O1770" s="3"/>
    </row>
    <row r="1771" spans="1:15" x14ac:dyDescent="0.45">
      <c r="A1771" s="3"/>
      <c r="B1771" s="20"/>
      <c r="C1771" s="21"/>
      <c r="D1771" s="21"/>
      <c r="E1771" s="22"/>
      <c r="F1771" s="3"/>
      <c r="G1771" s="3"/>
      <c r="H1771" s="3"/>
      <c r="I1771" s="3"/>
      <c r="J1771" s="3"/>
      <c r="K1771" s="3"/>
      <c r="L1771" s="3"/>
      <c r="M1771" s="3"/>
      <c r="N1771" s="3"/>
      <c r="O1771" s="3"/>
    </row>
    <row r="1772" spans="1:15" x14ac:dyDescent="0.45">
      <c r="A1772" s="3"/>
      <c r="B1772" s="20"/>
      <c r="C1772" s="21"/>
      <c r="D1772" s="21"/>
      <c r="E1772" s="22"/>
      <c r="F1772" s="3"/>
      <c r="G1772" s="3"/>
      <c r="H1772" s="3"/>
      <c r="I1772" s="3"/>
      <c r="J1772" s="3"/>
      <c r="K1772" s="3"/>
      <c r="L1772" s="3"/>
      <c r="M1772" s="3"/>
      <c r="N1772" s="3"/>
      <c r="O1772" s="3"/>
    </row>
    <row r="1773" spans="1:15" x14ac:dyDescent="0.45">
      <c r="A1773" s="3"/>
      <c r="B1773" s="20"/>
      <c r="C1773" s="21"/>
      <c r="D1773" s="21"/>
      <c r="E1773" s="22"/>
      <c r="F1773" s="3"/>
      <c r="G1773" s="3"/>
      <c r="H1773" s="3"/>
      <c r="I1773" s="3"/>
      <c r="J1773" s="3"/>
      <c r="K1773" s="3"/>
      <c r="L1773" s="3"/>
      <c r="M1773" s="3"/>
      <c r="N1773" s="3"/>
      <c r="O1773" s="3"/>
    </row>
    <row r="1774" spans="1:15" x14ac:dyDescent="0.45">
      <c r="A1774" s="3"/>
      <c r="B1774" s="20"/>
      <c r="C1774" s="21"/>
      <c r="D1774" s="21"/>
      <c r="E1774" s="22"/>
      <c r="F1774" s="3"/>
      <c r="G1774" s="3"/>
      <c r="H1774" s="3"/>
      <c r="I1774" s="3"/>
      <c r="J1774" s="3"/>
      <c r="K1774" s="3"/>
      <c r="L1774" s="3"/>
      <c r="M1774" s="3"/>
      <c r="N1774" s="3"/>
      <c r="O1774" s="3"/>
    </row>
    <row r="1775" spans="1:15" x14ac:dyDescent="0.45">
      <c r="A1775" s="3"/>
      <c r="B1775" s="20"/>
      <c r="C1775" s="21"/>
      <c r="D1775" s="21"/>
      <c r="E1775" s="22"/>
      <c r="F1775" s="3"/>
      <c r="G1775" s="3"/>
      <c r="H1775" s="3"/>
      <c r="I1775" s="3"/>
      <c r="J1775" s="3"/>
      <c r="K1775" s="3"/>
      <c r="L1775" s="3"/>
      <c r="M1775" s="3"/>
      <c r="N1775" s="3"/>
      <c r="O1775" s="3"/>
    </row>
    <row r="1776" spans="1:15" x14ac:dyDescent="0.45">
      <c r="A1776" s="3"/>
      <c r="B1776" s="20"/>
      <c r="C1776" s="21"/>
      <c r="D1776" s="21"/>
      <c r="E1776" s="22"/>
      <c r="F1776" s="3"/>
      <c r="G1776" s="3"/>
      <c r="H1776" s="3"/>
      <c r="I1776" s="3"/>
      <c r="J1776" s="3"/>
      <c r="K1776" s="3"/>
      <c r="L1776" s="3"/>
      <c r="M1776" s="3"/>
      <c r="N1776" s="3"/>
      <c r="O1776" s="3"/>
    </row>
    <row r="1777" spans="1:15" x14ac:dyDescent="0.45">
      <c r="A1777" s="3"/>
      <c r="B1777" s="20"/>
      <c r="C1777" s="21"/>
      <c r="D1777" s="21"/>
      <c r="E1777" s="22"/>
      <c r="F1777" s="3"/>
      <c r="G1777" s="3"/>
      <c r="H1777" s="3"/>
      <c r="I1777" s="3"/>
      <c r="J1777" s="3"/>
      <c r="K1777" s="3"/>
      <c r="L1777" s="3"/>
      <c r="M1777" s="3"/>
      <c r="N1777" s="3"/>
      <c r="O1777" s="3"/>
    </row>
    <row r="1778" spans="1:15" x14ac:dyDescent="0.45">
      <c r="A1778" s="3"/>
      <c r="B1778" s="20"/>
      <c r="C1778" s="21"/>
      <c r="D1778" s="21"/>
      <c r="E1778" s="22"/>
      <c r="F1778" s="3"/>
      <c r="G1778" s="3"/>
      <c r="H1778" s="3"/>
      <c r="I1778" s="3"/>
      <c r="J1778" s="3"/>
      <c r="K1778" s="3"/>
      <c r="L1778" s="3"/>
      <c r="M1778" s="3"/>
      <c r="N1778" s="3"/>
      <c r="O1778" s="3"/>
    </row>
    <row r="1779" spans="1:15" x14ac:dyDescent="0.45">
      <c r="A1779" s="3"/>
      <c r="B1779" s="20"/>
      <c r="C1779" s="21"/>
      <c r="D1779" s="21"/>
      <c r="E1779" s="22"/>
      <c r="F1779" s="3"/>
      <c r="G1779" s="3"/>
      <c r="H1779" s="3"/>
      <c r="I1779" s="3"/>
      <c r="J1779" s="3"/>
      <c r="K1779" s="3"/>
      <c r="L1779" s="3"/>
      <c r="M1779" s="3"/>
      <c r="N1779" s="3"/>
      <c r="O1779" s="3"/>
    </row>
    <row r="1780" spans="1:15" x14ac:dyDescent="0.45">
      <c r="A1780" s="3"/>
      <c r="B1780" s="20"/>
      <c r="C1780" s="21"/>
      <c r="D1780" s="21"/>
      <c r="E1780" s="22"/>
      <c r="F1780" s="3"/>
      <c r="G1780" s="3"/>
      <c r="H1780" s="3"/>
      <c r="I1780" s="3"/>
      <c r="J1780" s="3"/>
      <c r="K1780" s="3"/>
      <c r="L1780" s="3"/>
      <c r="M1780" s="3"/>
      <c r="N1780" s="3"/>
      <c r="O1780" s="3"/>
    </row>
    <row r="1781" spans="1:15" x14ac:dyDescent="0.45">
      <c r="A1781" s="3"/>
      <c r="B1781" s="20"/>
      <c r="C1781" s="21"/>
      <c r="D1781" s="21"/>
      <c r="E1781" s="22"/>
      <c r="F1781" s="3"/>
      <c r="G1781" s="3"/>
      <c r="H1781" s="3"/>
      <c r="I1781" s="3"/>
      <c r="J1781" s="3"/>
      <c r="K1781" s="3"/>
      <c r="L1781" s="3"/>
      <c r="M1781" s="3"/>
      <c r="N1781" s="3"/>
      <c r="O1781" s="3"/>
    </row>
    <row r="1782" spans="1:15" x14ac:dyDescent="0.45">
      <c r="A1782" s="3"/>
      <c r="B1782" s="20"/>
      <c r="C1782" s="21"/>
      <c r="D1782" s="21"/>
      <c r="E1782" s="22"/>
      <c r="F1782" s="3"/>
      <c r="G1782" s="3"/>
      <c r="H1782" s="3"/>
      <c r="I1782" s="3"/>
      <c r="J1782" s="3"/>
      <c r="K1782" s="3"/>
      <c r="L1782" s="3"/>
      <c r="M1782" s="3"/>
      <c r="N1782" s="3"/>
      <c r="O1782" s="3"/>
    </row>
    <row r="1783" spans="1:15" x14ac:dyDescent="0.45">
      <c r="A1783" s="3"/>
      <c r="B1783" s="20"/>
      <c r="C1783" s="21"/>
      <c r="D1783" s="21"/>
      <c r="E1783" s="22"/>
      <c r="F1783" s="3"/>
      <c r="G1783" s="3"/>
      <c r="H1783" s="3"/>
      <c r="I1783" s="3"/>
      <c r="J1783" s="3"/>
      <c r="K1783" s="3"/>
      <c r="L1783" s="3"/>
      <c r="M1783" s="3"/>
      <c r="N1783" s="3"/>
      <c r="O1783" s="3"/>
    </row>
    <row r="1784" spans="1:15" x14ac:dyDescent="0.45">
      <c r="A1784" s="3"/>
      <c r="B1784" s="20"/>
      <c r="C1784" s="21"/>
      <c r="D1784" s="21"/>
      <c r="E1784" s="22"/>
      <c r="F1784" s="3"/>
      <c r="G1784" s="3"/>
      <c r="H1784" s="3"/>
      <c r="I1784" s="3"/>
      <c r="J1784" s="3"/>
      <c r="K1784" s="3"/>
      <c r="L1784" s="3"/>
      <c r="M1784" s="3"/>
      <c r="N1784" s="3"/>
      <c r="O1784" s="3"/>
    </row>
    <row r="1785" spans="1:15" x14ac:dyDescent="0.45">
      <c r="A1785" s="3"/>
      <c r="B1785" s="20"/>
      <c r="C1785" s="21"/>
      <c r="D1785" s="21"/>
      <c r="E1785" s="22"/>
      <c r="F1785" s="3"/>
      <c r="G1785" s="3"/>
      <c r="H1785" s="3"/>
      <c r="I1785" s="3"/>
      <c r="J1785" s="3"/>
      <c r="K1785" s="3"/>
      <c r="L1785" s="3"/>
      <c r="M1785" s="3"/>
      <c r="N1785" s="3"/>
      <c r="O1785" s="3"/>
    </row>
    <row r="1786" spans="1:15" x14ac:dyDescent="0.45">
      <c r="A1786" s="3"/>
      <c r="B1786" s="20"/>
      <c r="C1786" s="21"/>
      <c r="D1786" s="21"/>
      <c r="E1786" s="22"/>
      <c r="F1786" s="3"/>
      <c r="G1786" s="3"/>
      <c r="H1786" s="3"/>
      <c r="I1786" s="3"/>
      <c r="J1786" s="3"/>
      <c r="K1786" s="3"/>
      <c r="L1786" s="3"/>
      <c r="M1786" s="3"/>
      <c r="N1786" s="3"/>
      <c r="O1786" s="3"/>
    </row>
    <row r="1787" spans="1:15" x14ac:dyDescent="0.45">
      <c r="A1787" s="3"/>
      <c r="B1787" s="20"/>
      <c r="C1787" s="21"/>
      <c r="D1787" s="21"/>
      <c r="E1787" s="22"/>
      <c r="F1787" s="3"/>
      <c r="G1787" s="3"/>
      <c r="H1787" s="3"/>
      <c r="I1787" s="3"/>
      <c r="J1787" s="3"/>
      <c r="K1787" s="3"/>
      <c r="L1787" s="3"/>
      <c r="M1787" s="3"/>
      <c r="N1787" s="3"/>
      <c r="O1787" s="3"/>
    </row>
    <row r="1788" spans="1:15" x14ac:dyDescent="0.45">
      <c r="A1788" s="3"/>
      <c r="B1788" s="20"/>
      <c r="C1788" s="21"/>
      <c r="D1788" s="21"/>
      <c r="E1788" s="22"/>
      <c r="F1788" s="3"/>
      <c r="G1788" s="3"/>
      <c r="H1788" s="3"/>
      <c r="I1788" s="3"/>
      <c r="J1788" s="3"/>
      <c r="K1788" s="3"/>
      <c r="L1788" s="3"/>
      <c r="M1788" s="3"/>
      <c r="N1788" s="3"/>
      <c r="O1788" s="3"/>
    </row>
    <row r="1789" spans="1:15" x14ac:dyDescent="0.45">
      <c r="A1789" s="3"/>
      <c r="B1789" s="20"/>
      <c r="C1789" s="21"/>
      <c r="D1789" s="21"/>
      <c r="E1789" s="22"/>
      <c r="F1789" s="3"/>
      <c r="G1789" s="3"/>
      <c r="H1789" s="3"/>
      <c r="I1789" s="3"/>
      <c r="J1789" s="3"/>
      <c r="K1789" s="3"/>
      <c r="L1789" s="3"/>
      <c r="M1789" s="3"/>
      <c r="N1789" s="3"/>
      <c r="O1789" s="3"/>
    </row>
    <row r="1790" spans="1:15" x14ac:dyDescent="0.45">
      <c r="A1790" s="3"/>
      <c r="B1790" s="20"/>
      <c r="C1790" s="21"/>
      <c r="D1790" s="21"/>
      <c r="E1790" s="22"/>
      <c r="F1790" s="3"/>
      <c r="G1790" s="3"/>
      <c r="H1790" s="3"/>
      <c r="I1790" s="3"/>
      <c r="J1790" s="3"/>
      <c r="K1790" s="3"/>
      <c r="L1790" s="3"/>
      <c r="M1790" s="3"/>
      <c r="N1790" s="3"/>
      <c r="O1790" s="3"/>
    </row>
    <row r="1791" spans="1:15" x14ac:dyDescent="0.45">
      <c r="A1791" s="3"/>
      <c r="B1791" s="20"/>
      <c r="C1791" s="21"/>
      <c r="D1791" s="21"/>
      <c r="E1791" s="22"/>
      <c r="F1791" s="3"/>
      <c r="G1791" s="3"/>
      <c r="H1791" s="3"/>
      <c r="I1791" s="3"/>
      <c r="J1791" s="3"/>
      <c r="K1791" s="3"/>
      <c r="L1791" s="3"/>
      <c r="M1791" s="3"/>
      <c r="N1791" s="3"/>
      <c r="O1791" s="3"/>
    </row>
    <row r="1792" spans="1:15" x14ac:dyDescent="0.45">
      <c r="A1792" s="3"/>
      <c r="B1792" s="20"/>
      <c r="C1792" s="21"/>
      <c r="D1792" s="21"/>
      <c r="E1792" s="22"/>
      <c r="F1792" s="3"/>
      <c r="G1792" s="3"/>
      <c r="H1792" s="3"/>
      <c r="I1792" s="3"/>
      <c r="J1792" s="3"/>
      <c r="K1792" s="3"/>
      <c r="L1792" s="3"/>
      <c r="M1792" s="3"/>
      <c r="N1792" s="3"/>
      <c r="O1792" s="3"/>
    </row>
    <row r="1793" spans="1:15" x14ac:dyDescent="0.45">
      <c r="A1793" s="3"/>
      <c r="B1793" s="20"/>
      <c r="C1793" s="21"/>
      <c r="D1793" s="21"/>
      <c r="E1793" s="22"/>
      <c r="F1793" s="3"/>
      <c r="G1793" s="3"/>
      <c r="H1793" s="3"/>
      <c r="I1793" s="3"/>
      <c r="J1793" s="3"/>
      <c r="K1793" s="3"/>
      <c r="L1793" s="3"/>
      <c r="M1793" s="3"/>
      <c r="N1793" s="3"/>
      <c r="O1793" s="3"/>
    </row>
    <row r="1794" spans="1:15" x14ac:dyDescent="0.45">
      <c r="A1794" s="3"/>
      <c r="B1794" s="20"/>
      <c r="C1794" s="21"/>
      <c r="D1794" s="21"/>
      <c r="E1794" s="22"/>
      <c r="F1794" s="3"/>
      <c r="G1794" s="3"/>
      <c r="H1794" s="3"/>
      <c r="I1794" s="3"/>
      <c r="J1794" s="3"/>
      <c r="K1794" s="3"/>
      <c r="L1794" s="3"/>
      <c r="M1794" s="3"/>
      <c r="N1794" s="3"/>
      <c r="O1794" s="3"/>
    </row>
    <row r="1795" spans="1:15" x14ac:dyDescent="0.45">
      <c r="A1795" s="3"/>
      <c r="B1795" s="20"/>
      <c r="C1795" s="21"/>
      <c r="D1795" s="21"/>
      <c r="E1795" s="22"/>
      <c r="F1795" s="3"/>
      <c r="G1795" s="3"/>
      <c r="H1795" s="3"/>
      <c r="I1795" s="3"/>
      <c r="J1795" s="3"/>
      <c r="K1795" s="3"/>
      <c r="L1795" s="3"/>
      <c r="M1795" s="3"/>
      <c r="N1795" s="3"/>
      <c r="O1795" s="3"/>
    </row>
    <row r="1796" spans="1:15" x14ac:dyDescent="0.45">
      <c r="A1796" s="3"/>
      <c r="B1796" s="20"/>
      <c r="C1796" s="21"/>
      <c r="D1796" s="21"/>
      <c r="E1796" s="22"/>
      <c r="F1796" s="3"/>
      <c r="G1796" s="3"/>
      <c r="H1796" s="3"/>
      <c r="I1796" s="3"/>
      <c r="J1796" s="3"/>
      <c r="K1796" s="3"/>
      <c r="L1796" s="3"/>
      <c r="M1796" s="3"/>
      <c r="N1796" s="3"/>
      <c r="O1796" s="3"/>
    </row>
    <row r="1797" spans="1:15" x14ac:dyDescent="0.45">
      <c r="A1797" s="3"/>
      <c r="B1797" s="20"/>
      <c r="C1797" s="21"/>
      <c r="D1797" s="21"/>
      <c r="E1797" s="22"/>
      <c r="F1797" s="3"/>
      <c r="G1797" s="3"/>
      <c r="H1797" s="3"/>
      <c r="I1797" s="3"/>
      <c r="J1797" s="3"/>
      <c r="K1797" s="3"/>
      <c r="L1797" s="3"/>
      <c r="M1797" s="3"/>
      <c r="N1797" s="3"/>
      <c r="O1797" s="3"/>
    </row>
    <row r="1798" spans="1:15" x14ac:dyDescent="0.45">
      <c r="A1798" s="3"/>
      <c r="B1798" s="20"/>
      <c r="C1798" s="21"/>
      <c r="D1798" s="21"/>
      <c r="E1798" s="22"/>
      <c r="F1798" s="3"/>
      <c r="G1798" s="3"/>
      <c r="H1798" s="3"/>
      <c r="I1798" s="3"/>
      <c r="J1798" s="3"/>
      <c r="K1798" s="3"/>
      <c r="L1798" s="3"/>
      <c r="M1798" s="3"/>
      <c r="N1798" s="3"/>
      <c r="O1798" s="3"/>
    </row>
    <row r="1799" spans="1:15" x14ac:dyDescent="0.45">
      <c r="A1799" s="3"/>
      <c r="B1799" s="20"/>
      <c r="C1799" s="21"/>
      <c r="D1799" s="21"/>
      <c r="E1799" s="22"/>
      <c r="F1799" s="3"/>
      <c r="G1799" s="3"/>
      <c r="H1799" s="3"/>
      <c r="I1799" s="3"/>
      <c r="J1799" s="3"/>
      <c r="K1799" s="3"/>
      <c r="L1799" s="3"/>
      <c r="M1799" s="3"/>
      <c r="N1799" s="3"/>
      <c r="O1799" s="3"/>
    </row>
    <row r="1800" spans="1:15" x14ac:dyDescent="0.45">
      <c r="A1800" s="3"/>
      <c r="B1800" s="20"/>
      <c r="C1800" s="21"/>
      <c r="D1800" s="21"/>
      <c r="E1800" s="22"/>
      <c r="F1800" s="3"/>
      <c r="G1800" s="3"/>
      <c r="H1800" s="3"/>
      <c r="I1800" s="3"/>
      <c r="J1800" s="3"/>
      <c r="K1800" s="3"/>
      <c r="L1800" s="3"/>
      <c r="M1800" s="3"/>
      <c r="N1800" s="3"/>
      <c r="O1800" s="3"/>
    </row>
    <row r="1801" spans="1:15" x14ac:dyDescent="0.45">
      <c r="A1801" s="3"/>
      <c r="B1801" s="20"/>
      <c r="C1801" s="21"/>
      <c r="D1801" s="21"/>
      <c r="E1801" s="22"/>
      <c r="F1801" s="3"/>
      <c r="G1801" s="3"/>
      <c r="H1801" s="3"/>
      <c r="I1801" s="3"/>
      <c r="J1801" s="3"/>
      <c r="K1801" s="3"/>
      <c r="L1801" s="3"/>
      <c r="M1801" s="3"/>
      <c r="N1801" s="3"/>
      <c r="O1801" s="3"/>
    </row>
    <row r="1802" spans="1:15" x14ac:dyDescent="0.45">
      <c r="A1802" s="3"/>
      <c r="B1802" s="20"/>
      <c r="C1802" s="21"/>
      <c r="D1802" s="21"/>
      <c r="E1802" s="22"/>
      <c r="F1802" s="3"/>
      <c r="G1802" s="3"/>
      <c r="H1802" s="3"/>
      <c r="I1802" s="3"/>
      <c r="J1802" s="3"/>
      <c r="K1802" s="3"/>
      <c r="L1802" s="3"/>
      <c r="M1802" s="3"/>
      <c r="N1802" s="3"/>
      <c r="O1802" s="3"/>
    </row>
    <row r="1803" spans="1:15" x14ac:dyDescent="0.45">
      <c r="A1803" s="3"/>
      <c r="B1803" s="20"/>
      <c r="C1803" s="21"/>
      <c r="D1803" s="21"/>
      <c r="E1803" s="22"/>
      <c r="F1803" s="3"/>
      <c r="G1803" s="3"/>
      <c r="H1803" s="3"/>
      <c r="I1803" s="3"/>
      <c r="J1803" s="3"/>
      <c r="K1803" s="3"/>
      <c r="L1803" s="3"/>
      <c r="M1803" s="3"/>
      <c r="N1803" s="3"/>
      <c r="O1803" s="3"/>
    </row>
    <row r="1804" spans="1:15" x14ac:dyDescent="0.45">
      <c r="A1804" s="3"/>
      <c r="B1804" s="20"/>
      <c r="C1804" s="21"/>
      <c r="D1804" s="21"/>
      <c r="E1804" s="22"/>
      <c r="F1804" s="3"/>
      <c r="G1804" s="3"/>
      <c r="H1804" s="3"/>
      <c r="I1804" s="3"/>
      <c r="J1804" s="3"/>
      <c r="K1804" s="3"/>
      <c r="L1804" s="3"/>
      <c r="M1804" s="3"/>
      <c r="N1804" s="3"/>
      <c r="O1804" s="3"/>
    </row>
    <row r="1805" spans="1:15" x14ac:dyDescent="0.45">
      <c r="A1805" s="3"/>
      <c r="B1805" s="20"/>
      <c r="C1805" s="21"/>
      <c r="D1805" s="21"/>
      <c r="E1805" s="22"/>
      <c r="F1805" s="3"/>
      <c r="G1805" s="3"/>
      <c r="H1805" s="3"/>
      <c r="I1805" s="3"/>
      <c r="J1805" s="3"/>
      <c r="K1805" s="3"/>
      <c r="L1805" s="3"/>
      <c r="M1805" s="3"/>
      <c r="N1805" s="3"/>
      <c r="O1805" s="3"/>
    </row>
    <row r="1806" spans="1:15" x14ac:dyDescent="0.45">
      <c r="A1806" s="3"/>
      <c r="B1806" s="20"/>
      <c r="C1806" s="21"/>
      <c r="D1806" s="21"/>
      <c r="E1806" s="22"/>
      <c r="F1806" s="3"/>
      <c r="G1806" s="3"/>
      <c r="H1806" s="3"/>
      <c r="I1806" s="3"/>
      <c r="J1806" s="3"/>
      <c r="K1806" s="3"/>
      <c r="L1806" s="3"/>
      <c r="M1806" s="3"/>
      <c r="N1806" s="3"/>
      <c r="O1806" s="3"/>
    </row>
    <row r="1807" spans="1:15" x14ac:dyDescent="0.45">
      <c r="A1807" s="3"/>
      <c r="B1807" s="20"/>
      <c r="C1807" s="21"/>
      <c r="D1807" s="21"/>
      <c r="E1807" s="22"/>
      <c r="F1807" s="3"/>
      <c r="G1807" s="3"/>
      <c r="H1807" s="3"/>
      <c r="I1807" s="3"/>
      <c r="J1807" s="3"/>
      <c r="K1807" s="3"/>
      <c r="L1807" s="3"/>
      <c r="M1807" s="3"/>
      <c r="N1807" s="3"/>
      <c r="O1807" s="3"/>
    </row>
    <row r="1808" spans="1:15" x14ac:dyDescent="0.45">
      <c r="A1808" s="3"/>
      <c r="B1808" s="20"/>
      <c r="C1808" s="21"/>
      <c r="D1808" s="21"/>
      <c r="E1808" s="22"/>
      <c r="F1808" s="3"/>
      <c r="G1808" s="3"/>
      <c r="H1808" s="3"/>
      <c r="I1808" s="3"/>
      <c r="J1808" s="3"/>
      <c r="K1808" s="3"/>
      <c r="L1808" s="3"/>
      <c r="M1808" s="3"/>
      <c r="N1808" s="3"/>
      <c r="O1808" s="3"/>
    </row>
    <row r="1809" spans="1:15" x14ac:dyDescent="0.45">
      <c r="A1809" s="3"/>
      <c r="B1809" s="20"/>
      <c r="C1809" s="21"/>
      <c r="D1809" s="21"/>
      <c r="E1809" s="22"/>
      <c r="F1809" s="3"/>
      <c r="G1809" s="3"/>
      <c r="H1809" s="3"/>
      <c r="I1809" s="3"/>
      <c r="J1809" s="3"/>
      <c r="K1809" s="3"/>
      <c r="L1809" s="3"/>
      <c r="M1809" s="3"/>
      <c r="N1809" s="3"/>
      <c r="O1809" s="3"/>
    </row>
    <row r="1810" spans="1:15" x14ac:dyDescent="0.45">
      <c r="A1810" s="3"/>
      <c r="B1810" s="20"/>
      <c r="C1810" s="21"/>
      <c r="D1810" s="21"/>
      <c r="E1810" s="22"/>
      <c r="F1810" s="3"/>
      <c r="G1810" s="3"/>
      <c r="H1810" s="3"/>
      <c r="I1810" s="3"/>
      <c r="J1810" s="3"/>
      <c r="K1810" s="3"/>
      <c r="L1810" s="3"/>
      <c r="M1810" s="3"/>
      <c r="N1810" s="3"/>
      <c r="O1810" s="3"/>
    </row>
    <row r="1811" spans="1:15" x14ac:dyDescent="0.45">
      <c r="A1811" s="3"/>
      <c r="B1811" s="20"/>
      <c r="C1811" s="21"/>
      <c r="D1811" s="21"/>
      <c r="E1811" s="22"/>
      <c r="F1811" s="3"/>
      <c r="G1811" s="3"/>
      <c r="H1811" s="3"/>
      <c r="I1811" s="3"/>
      <c r="J1811" s="3"/>
      <c r="K1811" s="3"/>
      <c r="L1811" s="3"/>
      <c r="M1811" s="3"/>
      <c r="N1811" s="3"/>
      <c r="O1811" s="3"/>
    </row>
    <row r="1812" spans="1:15" x14ac:dyDescent="0.45">
      <c r="A1812" s="3"/>
      <c r="B1812" s="20"/>
      <c r="C1812" s="21"/>
      <c r="D1812" s="21"/>
      <c r="E1812" s="22"/>
      <c r="F1812" s="3"/>
      <c r="G1812" s="3"/>
      <c r="H1812" s="3"/>
      <c r="I1812" s="3"/>
      <c r="J1812" s="3"/>
      <c r="K1812" s="3"/>
      <c r="L1812" s="3"/>
      <c r="M1812" s="3"/>
      <c r="N1812" s="3"/>
      <c r="O1812" s="3"/>
    </row>
    <row r="1813" spans="1:15" x14ac:dyDescent="0.45">
      <c r="A1813" s="3"/>
      <c r="B1813" s="20"/>
      <c r="C1813" s="21"/>
      <c r="D1813" s="21"/>
      <c r="E1813" s="22"/>
      <c r="F1813" s="3"/>
      <c r="G1813" s="3"/>
      <c r="H1813" s="3"/>
      <c r="I1813" s="3"/>
      <c r="J1813" s="3"/>
      <c r="K1813" s="3"/>
      <c r="L1813" s="3"/>
      <c r="M1813" s="3"/>
      <c r="N1813" s="3"/>
      <c r="O1813" s="3"/>
    </row>
    <row r="1814" spans="1:15" x14ac:dyDescent="0.45">
      <c r="A1814" s="3"/>
      <c r="B1814" s="20"/>
      <c r="C1814" s="21"/>
      <c r="D1814" s="21"/>
      <c r="E1814" s="22"/>
      <c r="F1814" s="3"/>
      <c r="G1814" s="3"/>
      <c r="H1814" s="3"/>
      <c r="I1814" s="3"/>
      <c r="J1814" s="3"/>
      <c r="K1814" s="3"/>
      <c r="L1814" s="3"/>
      <c r="M1814" s="3"/>
      <c r="N1814" s="3"/>
      <c r="O1814" s="3"/>
    </row>
    <row r="1815" spans="1:15" x14ac:dyDescent="0.45">
      <c r="A1815" s="3"/>
      <c r="B1815" s="20"/>
      <c r="C1815" s="21"/>
      <c r="D1815" s="21"/>
      <c r="E1815" s="22"/>
      <c r="F1815" s="3"/>
      <c r="G1815" s="3"/>
      <c r="H1815" s="3"/>
      <c r="I1815" s="3"/>
      <c r="J1815" s="3"/>
      <c r="K1815" s="3"/>
      <c r="L1815" s="3"/>
      <c r="M1815" s="3"/>
      <c r="N1815" s="3"/>
      <c r="O1815" s="3"/>
    </row>
    <row r="1816" spans="1:15" x14ac:dyDescent="0.45">
      <c r="A1816" s="3"/>
      <c r="B1816" s="20"/>
      <c r="C1816" s="21"/>
      <c r="D1816" s="21"/>
      <c r="E1816" s="22"/>
      <c r="F1816" s="3"/>
      <c r="G1816" s="3"/>
      <c r="H1816" s="3"/>
      <c r="I1816" s="3"/>
      <c r="J1816" s="3"/>
      <c r="K1816" s="3"/>
      <c r="L1816" s="3"/>
      <c r="M1816" s="3"/>
      <c r="N1816" s="3"/>
      <c r="O1816" s="3"/>
    </row>
    <row r="1817" spans="1:15" x14ac:dyDescent="0.45">
      <c r="A1817" s="3"/>
      <c r="B1817" s="20"/>
      <c r="C1817" s="21"/>
      <c r="D1817" s="21"/>
      <c r="E1817" s="22"/>
      <c r="F1817" s="3"/>
      <c r="G1817" s="3"/>
      <c r="H1817" s="3"/>
      <c r="I1817" s="3"/>
      <c r="J1817" s="3"/>
      <c r="K1817" s="3"/>
      <c r="L1817" s="3"/>
      <c r="M1817" s="3"/>
      <c r="N1817" s="3"/>
      <c r="O1817" s="3"/>
    </row>
    <row r="1818" spans="1:15" x14ac:dyDescent="0.45">
      <c r="A1818" s="3"/>
      <c r="B1818" s="20"/>
      <c r="C1818" s="21"/>
      <c r="D1818" s="21"/>
      <c r="E1818" s="22"/>
      <c r="F1818" s="3"/>
      <c r="G1818" s="3"/>
      <c r="H1818" s="3"/>
      <c r="I1818" s="3"/>
      <c r="J1818" s="3"/>
      <c r="K1818" s="3"/>
      <c r="L1818" s="3"/>
      <c r="M1818" s="3"/>
      <c r="N1818" s="3"/>
      <c r="O1818" s="3"/>
    </row>
    <row r="1819" spans="1:15" x14ac:dyDescent="0.45">
      <c r="A1819" s="3"/>
      <c r="B1819" s="20"/>
      <c r="C1819" s="21"/>
      <c r="D1819" s="21"/>
      <c r="E1819" s="22"/>
      <c r="F1819" s="3"/>
      <c r="G1819" s="3"/>
      <c r="H1819" s="3"/>
      <c r="I1819" s="3"/>
      <c r="J1819" s="3"/>
      <c r="K1819" s="3"/>
      <c r="L1819" s="3"/>
      <c r="M1819" s="3"/>
      <c r="N1819" s="3"/>
      <c r="O1819" s="3"/>
    </row>
    <row r="1820" spans="1:15" x14ac:dyDescent="0.45">
      <c r="A1820" s="3"/>
      <c r="B1820" s="20"/>
      <c r="C1820" s="21"/>
      <c r="D1820" s="21"/>
      <c r="E1820" s="22"/>
      <c r="F1820" s="3"/>
      <c r="G1820" s="3"/>
      <c r="H1820" s="3"/>
      <c r="I1820" s="3"/>
      <c r="J1820" s="3"/>
      <c r="K1820" s="3"/>
      <c r="L1820" s="3"/>
      <c r="M1820" s="3"/>
      <c r="N1820" s="3"/>
      <c r="O1820" s="3"/>
    </row>
    <row r="1821" spans="1:15" x14ac:dyDescent="0.45">
      <c r="A1821" s="3"/>
      <c r="B1821" s="20"/>
      <c r="C1821" s="21"/>
      <c r="D1821" s="21"/>
      <c r="E1821" s="22"/>
      <c r="F1821" s="3"/>
      <c r="G1821" s="3"/>
      <c r="H1821" s="3"/>
      <c r="I1821" s="3"/>
      <c r="J1821" s="3"/>
      <c r="K1821" s="3"/>
      <c r="L1821" s="3"/>
      <c r="M1821" s="3"/>
      <c r="N1821" s="3"/>
      <c r="O1821" s="3"/>
    </row>
    <row r="1822" spans="1:15" x14ac:dyDescent="0.45">
      <c r="A1822" s="3"/>
      <c r="B1822" s="20"/>
      <c r="C1822" s="21"/>
      <c r="D1822" s="21"/>
      <c r="E1822" s="22"/>
      <c r="F1822" s="3"/>
      <c r="G1822" s="3"/>
      <c r="H1822" s="3"/>
      <c r="I1822" s="3"/>
      <c r="J1822" s="3"/>
      <c r="K1822" s="3"/>
      <c r="L1822" s="3"/>
      <c r="M1822" s="3"/>
      <c r="N1822" s="3"/>
      <c r="O1822" s="3"/>
    </row>
    <row r="1823" spans="1:15" x14ac:dyDescent="0.45">
      <c r="A1823" s="3"/>
      <c r="B1823" s="20"/>
      <c r="C1823" s="21"/>
      <c r="D1823" s="21"/>
      <c r="E1823" s="22"/>
      <c r="F1823" s="3"/>
      <c r="G1823" s="3"/>
      <c r="H1823" s="3"/>
      <c r="I1823" s="3"/>
      <c r="J1823" s="3"/>
      <c r="K1823" s="3"/>
      <c r="L1823" s="3"/>
      <c r="M1823" s="3"/>
      <c r="N1823" s="3"/>
      <c r="O1823" s="3"/>
    </row>
    <row r="1824" spans="1:15" x14ac:dyDescent="0.45">
      <c r="A1824" s="3"/>
      <c r="B1824" s="20"/>
      <c r="C1824" s="21"/>
      <c r="D1824" s="21"/>
      <c r="E1824" s="22"/>
      <c r="F1824" s="3"/>
      <c r="G1824" s="3"/>
      <c r="H1824" s="3"/>
      <c r="I1824" s="3"/>
      <c r="J1824" s="3"/>
      <c r="K1824" s="3"/>
      <c r="L1824" s="3"/>
      <c r="M1824" s="3"/>
      <c r="N1824" s="3"/>
      <c r="O1824" s="3"/>
    </row>
    <row r="1825" spans="1:15" x14ac:dyDescent="0.45">
      <c r="A1825" s="3"/>
      <c r="B1825" s="20"/>
      <c r="C1825" s="21"/>
      <c r="D1825" s="21"/>
      <c r="E1825" s="22"/>
      <c r="F1825" s="3"/>
      <c r="G1825" s="3"/>
      <c r="H1825" s="3"/>
      <c r="I1825" s="3"/>
      <c r="J1825" s="3"/>
      <c r="K1825" s="3"/>
      <c r="L1825" s="3"/>
      <c r="M1825" s="3"/>
      <c r="N1825" s="3"/>
      <c r="O1825" s="3"/>
    </row>
    <row r="1826" spans="1:15" x14ac:dyDescent="0.45">
      <c r="A1826" s="3"/>
      <c r="B1826" s="20"/>
      <c r="C1826" s="21"/>
      <c r="D1826" s="21"/>
      <c r="E1826" s="22"/>
      <c r="F1826" s="3"/>
      <c r="G1826" s="3"/>
      <c r="H1826" s="3"/>
      <c r="I1826" s="3"/>
      <c r="J1826" s="3"/>
      <c r="K1826" s="3"/>
      <c r="L1826" s="3"/>
      <c r="M1826" s="3"/>
      <c r="N1826" s="3"/>
      <c r="O1826" s="3"/>
    </row>
    <row r="1827" spans="1:15" x14ac:dyDescent="0.45">
      <c r="A1827" s="3"/>
      <c r="B1827" s="20"/>
      <c r="C1827" s="21"/>
      <c r="D1827" s="21"/>
      <c r="E1827" s="22"/>
      <c r="F1827" s="3"/>
      <c r="G1827" s="3"/>
      <c r="H1827" s="3"/>
      <c r="I1827" s="3"/>
      <c r="J1827" s="3"/>
      <c r="K1827" s="3"/>
      <c r="L1827" s="3"/>
      <c r="M1827" s="3"/>
      <c r="N1827" s="3"/>
      <c r="O1827" s="3"/>
    </row>
    <row r="1828" spans="1:15" x14ac:dyDescent="0.45">
      <c r="A1828" s="3"/>
      <c r="B1828" s="20"/>
      <c r="C1828" s="21"/>
      <c r="D1828" s="21"/>
      <c r="E1828" s="22"/>
      <c r="F1828" s="3"/>
      <c r="G1828" s="3"/>
      <c r="H1828" s="3"/>
      <c r="I1828" s="3"/>
      <c r="J1828" s="3"/>
      <c r="K1828" s="3"/>
      <c r="L1828" s="3"/>
      <c r="M1828" s="3"/>
      <c r="N1828" s="3"/>
      <c r="O1828" s="3"/>
    </row>
    <row r="1829" spans="1:15" x14ac:dyDescent="0.45">
      <c r="A1829" s="3"/>
      <c r="B1829" s="20"/>
      <c r="C1829" s="21"/>
      <c r="D1829" s="21"/>
      <c r="E1829" s="22"/>
      <c r="F1829" s="3"/>
      <c r="G1829" s="3"/>
      <c r="H1829" s="3"/>
      <c r="I1829" s="3"/>
      <c r="J1829" s="3"/>
      <c r="K1829" s="3"/>
      <c r="L1829" s="3"/>
      <c r="M1829" s="3"/>
      <c r="N1829" s="3"/>
      <c r="O1829" s="3"/>
    </row>
    <row r="1830" spans="1:15" x14ac:dyDescent="0.45">
      <c r="A1830" s="3"/>
      <c r="B1830" s="20"/>
      <c r="C1830" s="21"/>
      <c r="D1830" s="21"/>
      <c r="E1830" s="22"/>
      <c r="F1830" s="3"/>
      <c r="G1830" s="3"/>
      <c r="H1830" s="3"/>
      <c r="I1830" s="3"/>
      <c r="J1830" s="3"/>
      <c r="K1830" s="3"/>
      <c r="L1830" s="3"/>
      <c r="M1830" s="3"/>
      <c r="N1830" s="3"/>
      <c r="O1830" s="3"/>
    </row>
    <row r="1831" spans="1:15" x14ac:dyDescent="0.45">
      <c r="A1831" s="3"/>
      <c r="B1831" s="20"/>
      <c r="C1831" s="21"/>
      <c r="D1831" s="21"/>
      <c r="E1831" s="22"/>
      <c r="F1831" s="3"/>
      <c r="G1831" s="3"/>
      <c r="H1831" s="3"/>
      <c r="I1831" s="3"/>
      <c r="J1831" s="3"/>
      <c r="K1831" s="3"/>
      <c r="L1831" s="3"/>
      <c r="M1831" s="3"/>
      <c r="N1831" s="3"/>
      <c r="O1831" s="3"/>
    </row>
    <row r="1832" spans="1:15" x14ac:dyDescent="0.45">
      <c r="A1832" s="3"/>
      <c r="B1832" s="20"/>
      <c r="C1832" s="21"/>
      <c r="D1832" s="21"/>
      <c r="E1832" s="22"/>
      <c r="F1832" s="3"/>
      <c r="G1832" s="3"/>
      <c r="H1832" s="3"/>
      <c r="I1832" s="3"/>
      <c r="J1832" s="3"/>
      <c r="K1832" s="3"/>
      <c r="L1832" s="3"/>
      <c r="M1832" s="3"/>
      <c r="N1832" s="3"/>
      <c r="O1832" s="3"/>
    </row>
    <row r="1833" spans="1:15" x14ac:dyDescent="0.45">
      <c r="A1833" s="3"/>
      <c r="B1833" s="20"/>
      <c r="C1833" s="21"/>
      <c r="D1833" s="21"/>
      <c r="E1833" s="22"/>
      <c r="F1833" s="3"/>
      <c r="G1833" s="3"/>
      <c r="H1833" s="3"/>
      <c r="I1833" s="3"/>
      <c r="J1833" s="3"/>
      <c r="K1833" s="3"/>
      <c r="L1833" s="3"/>
      <c r="M1833" s="3"/>
      <c r="N1833" s="3"/>
      <c r="O1833" s="3"/>
    </row>
    <row r="1834" spans="1:15" x14ac:dyDescent="0.45">
      <c r="A1834" s="3"/>
      <c r="B1834" s="20"/>
      <c r="C1834" s="21"/>
      <c r="D1834" s="21"/>
      <c r="E1834" s="22"/>
      <c r="F1834" s="3"/>
      <c r="G1834" s="3"/>
      <c r="H1834" s="3"/>
      <c r="I1834" s="3"/>
      <c r="J1834" s="3"/>
      <c r="K1834" s="3"/>
      <c r="L1834" s="3"/>
      <c r="M1834" s="3"/>
      <c r="N1834" s="3"/>
      <c r="O1834" s="3"/>
    </row>
    <row r="1835" spans="1:15" x14ac:dyDescent="0.45">
      <c r="A1835" s="3"/>
      <c r="B1835" s="20"/>
      <c r="C1835" s="21"/>
      <c r="D1835" s="21"/>
      <c r="E1835" s="22"/>
      <c r="F1835" s="3"/>
      <c r="G1835" s="3"/>
      <c r="H1835" s="3"/>
      <c r="I1835" s="3"/>
      <c r="J1835" s="3"/>
      <c r="K1835" s="3"/>
      <c r="L1835" s="3"/>
      <c r="M1835" s="3"/>
      <c r="N1835" s="3"/>
      <c r="O1835" s="3"/>
    </row>
    <row r="1836" spans="1:15" x14ac:dyDescent="0.45">
      <c r="A1836" s="3"/>
      <c r="B1836" s="20"/>
      <c r="C1836" s="21"/>
      <c r="D1836" s="21"/>
      <c r="E1836" s="22"/>
      <c r="F1836" s="3"/>
      <c r="G1836" s="3"/>
      <c r="H1836" s="3"/>
      <c r="I1836" s="3"/>
      <c r="J1836" s="3"/>
      <c r="K1836" s="3"/>
      <c r="L1836" s="3"/>
      <c r="M1836" s="3"/>
      <c r="N1836" s="3"/>
      <c r="O1836" s="3"/>
    </row>
    <row r="1837" spans="1:15" x14ac:dyDescent="0.45">
      <c r="A1837" s="3"/>
      <c r="B1837" s="20"/>
      <c r="C1837" s="21"/>
      <c r="D1837" s="21"/>
      <c r="E1837" s="22"/>
      <c r="F1837" s="3"/>
      <c r="G1837" s="3"/>
      <c r="H1837" s="3"/>
      <c r="I1837" s="3"/>
      <c r="J1837" s="3"/>
      <c r="K1837" s="3"/>
      <c r="L1837" s="3"/>
      <c r="M1837" s="3"/>
      <c r="N1837" s="3"/>
      <c r="O1837" s="3"/>
    </row>
    <row r="1838" spans="1:15" x14ac:dyDescent="0.45">
      <c r="A1838" s="3"/>
      <c r="B1838" s="20"/>
      <c r="C1838" s="21"/>
      <c r="D1838" s="21"/>
      <c r="E1838" s="22"/>
      <c r="F1838" s="3"/>
      <c r="G1838" s="3"/>
      <c r="H1838" s="3"/>
      <c r="I1838" s="3"/>
      <c r="J1838" s="3"/>
      <c r="K1838" s="3"/>
      <c r="L1838" s="3"/>
      <c r="M1838" s="3"/>
      <c r="N1838" s="3"/>
      <c r="O1838" s="3"/>
    </row>
    <row r="1839" spans="1:15" x14ac:dyDescent="0.45">
      <c r="A1839" s="3"/>
      <c r="B1839" s="20"/>
      <c r="C1839" s="21"/>
      <c r="D1839" s="21"/>
      <c r="E1839" s="22"/>
      <c r="F1839" s="3"/>
      <c r="G1839" s="3"/>
      <c r="H1839" s="3"/>
      <c r="I1839" s="3"/>
      <c r="J1839" s="3"/>
      <c r="K1839" s="3"/>
      <c r="L1839" s="3"/>
      <c r="M1839" s="3"/>
      <c r="N1839" s="3"/>
      <c r="O1839" s="3"/>
    </row>
    <row r="1840" spans="1:15" x14ac:dyDescent="0.45">
      <c r="A1840" s="3"/>
      <c r="B1840" s="20"/>
      <c r="C1840" s="21"/>
      <c r="D1840" s="21"/>
      <c r="E1840" s="22"/>
      <c r="F1840" s="3"/>
      <c r="G1840" s="3"/>
      <c r="H1840" s="3"/>
      <c r="I1840" s="3"/>
      <c r="J1840" s="3"/>
      <c r="K1840" s="3"/>
      <c r="L1840" s="3"/>
      <c r="M1840" s="3"/>
      <c r="N1840" s="3"/>
      <c r="O1840" s="3"/>
    </row>
    <row r="1841" spans="1:15" x14ac:dyDescent="0.45">
      <c r="A1841" s="3"/>
      <c r="B1841" s="20"/>
      <c r="C1841" s="21"/>
      <c r="D1841" s="21"/>
      <c r="E1841" s="22"/>
      <c r="F1841" s="3"/>
      <c r="G1841" s="3"/>
      <c r="H1841" s="3"/>
      <c r="I1841" s="3"/>
      <c r="J1841" s="3"/>
      <c r="K1841" s="3"/>
      <c r="L1841" s="3"/>
      <c r="M1841" s="3"/>
      <c r="N1841" s="3"/>
      <c r="O1841" s="3"/>
    </row>
    <row r="1842" spans="1:15" x14ac:dyDescent="0.45">
      <c r="A1842" s="3"/>
      <c r="B1842" s="20"/>
      <c r="C1842" s="21"/>
      <c r="D1842" s="21"/>
      <c r="E1842" s="22"/>
      <c r="F1842" s="3"/>
      <c r="G1842" s="3"/>
      <c r="H1842" s="3"/>
      <c r="I1842" s="3"/>
      <c r="J1842" s="3"/>
      <c r="K1842" s="3"/>
      <c r="L1842" s="3"/>
      <c r="M1842" s="3"/>
      <c r="N1842" s="3"/>
      <c r="O1842" s="3"/>
    </row>
    <row r="1843" spans="1:15" x14ac:dyDescent="0.45">
      <c r="A1843" s="3"/>
      <c r="B1843" s="20"/>
      <c r="C1843" s="21"/>
      <c r="D1843" s="21"/>
      <c r="E1843" s="22"/>
      <c r="F1843" s="3"/>
      <c r="G1843" s="3"/>
      <c r="H1843" s="3"/>
      <c r="I1843" s="3"/>
      <c r="J1843" s="3"/>
      <c r="K1843" s="3"/>
      <c r="L1843" s="3"/>
      <c r="M1843" s="3"/>
      <c r="N1843" s="3"/>
      <c r="O1843" s="3"/>
    </row>
    <row r="1844" spans="1:15" x14ac:dyDescent="0.45">
      <c r="A1844" s="3"/>
      <c r="B1844" s="20"/>
      <c r="C1844" s="21"/>
      <c r="D1844" s="21"/>
      <c r="E1844" s="22"/>
      <c r="F1844" s="3"/>
      <c r="G1844" s="3"/>
      <c r="H1844" s="3"/>
      <c r="I1844" s="3"/>
      <c r="J1844" s="3"/>
      <c r="K1844" s="3"/>
      <c r="L1844" s="3"/>
      <c r="M1844" s="3"/>
      <c r="N1844" s="3"/>
      <c r="O1844" s="3"/>
    </row>
    <row r="1845" spans="1:15" x14ac:dyDescent="0.45">
      <c r="A1845" s="3"/>
      <c r="B1845" s="20"/>
      <c r="C1845" s="21"/>
      <c r="D1845" s="21"/>
      <c r="E1845" s="22"/>
      <c r="F1845" s="3"/>
      <c r="G1845" s="3"/>
      <c r="H1845" s="3"/>
      <c r="I1845" s="3"/>
      <c r="J1845" s="3"/>
      <c r="K1845" s="3"/>
      <c r="L1845" s="3"/>
      <c r="M1845" s="3"/>
      <c r="N1845" s="3"/>
      <c r="O1845" s="3"/>
    </row>
    <row r="1846" spans="1:15" x14ac:dyDescent="0.45">
      <c r="A1846" s="3"/>
      <c r="B1846" s="20"/>
      <c r="C1846" s="21"/>
      <c r="D1846" s="21"/>
      <c r="E1846" s="22"/>
      <c r="F1846" s="3"/>
      <c r="G1846" s="3"/>
      <c r="H1846" s="3"/>
      <c r="I1846" s="3"/>
      <c r="J1846" s="3"/>
      <c r="K1846" s="3"/>
      <c r="L1846" s="3"/>
      <c r="M1846" s="3"/>
      <c r="N1846" s="3"/>
      <c r="O1846" s="3"/>
    </row>
    <row r="1847" spans="1:15" x14ac:dyDescent="0.45">
      <c r="A1847" s="3"/>
      <c r="B1847" s="20"/>
      <c r="C1847" s="21"/>
      <c r="D1847" s="21"/>
      <c r="E1847" s="22"/>
      <c r="F1847" s="3"/>
      <c r="G1847" s="3"/>
      <c r="H1847" s="3"/>
      <c r="I1847" s="3"/>
      <c r="J1847" s="3"/>
      <c r="K1847" s="3"/>
      <c r="L1847" s="3"/>
      <c r="M1847" s="3"/>
      <c r="N1847" s="3"/>
      <c r="O1847" s="3"/>
    </row>
    <row r="1848" spans="1:15" x14ac:dyDescent="0.45">
      <c r="A1848" s="3"/>
      <c r="B1848" s="20"/>
      <c r="C1848" s="21"/>
      <c r="D1848" s="21"/>
      <c r="E1848" s="22"/>
      <c r="F1848" s="3"/>
      <c r="G1848" s="3"/>
      <c r="H1848" s="3"/>
      <c r="I1848" s="3"/>
      <c r="J1848" s="3"/>
      <c r="K1848" s="3"/>
      <c r="L1848" s="3"/>
      <c r="M1848" s="3"/>
      <c r="N1848" s="3"/>
      <c r="O1848" s="3"/>
    </row>
    <row r="1849" spans="1:15" x14ac:dyDescent="0.45">
      <c r="A1849" s="3"/>
      <c r="B1849" s="20"/>
      <c r="C1849" s="21"/>
      <c r="D1849" s="21"/>
      <c r="E1849" s="22"/>
      <c r="F1849" s="3"/>
      <c r="G1849" s="3"/>
      <c r="H1849" s="3"/>
      <c r="I1849" s="3"/>
      <c r="J1849" s="3"/>
      <c r="K1849" s="3"/>
      <c r="L1849" s="3"/>
      <c r="M1849" s="3"/>
      <c r="N1849" s="3"/>
      <c r="O1849" s="3"/>
    </row>
    <row r="1850" spans="1:15" x14ac:dyDescent="0.45">
      <c r="A1850" s="3"/>
      <c r="B1850" s="20"/>
      <c r="C1850" s="21"/>
      <c r="D1850" s="21"/>
      <c r="E1850" s="22"/>
      <c r="F1850" s="3"/>
      <c r="G1850" s="3"/>
      <c r="H1850" s="3"/>
      <c r="I1850" s="3"/>
      <c r="J1850" s="3"/>
      <c r="K1850" s="3"/>
      <c r="L1850" s="3"/>
      <c r="M1850" s="3"/>
      <c r="N1850" s="3"/>
      <c r="O1850" s="3"/>
    </row>
    <row r="1851" spans="1:15" x14ac:dyDescent="0.45">
      <c r="A1851" s="3"/>
      <c r="B1851" s="20"/>
      <c r="C1851" s="21"/>
      <c r="D1851" s="21"/>
      <c r="E1851" s="22"/>
      <c r="F1851" s="3"/>
      <c r="G1851" s="3"/>
      <c r="H1851" s="3"/>
      <c r="I1851" s="3"/>
      <c r="J1851" s="3"/>
      <c r="K1851" s="3"/>
      <c r="L1851" s="3"/>
      <c r="M1851" s="3"/>
      <c r="N1851" s="3"/>
      <c r="O1851" s="3"/>
    </row>
    <row r="1852" spans="1:15" x14ac:dyDescent="0.45">
      <c r="A1852" s="3"/>
      <c r="B1852" s="20"/>
      <c r="C1852" s="21"/>
      <c r="D1852" s="21"/>
      <c r="E1852" s="22"/>
      <c r="F1852" s="3"/>
      <c r="G1852" s="3"/>
      <c r="H1852" s="3"/>
      <c r="I1852" s="3"/>
      <c r="J1852" s="3"/>
      <c r="K1852" s="3"/>
      <c r="L1852" s="3"/>
      <c r="M1852" s="3"/>
      <c r="N1852" s="3"/>
      <c r="O1852" s="3"/>
    </row>
    <row r="1853" spans="1:15" x14ac:dyDescent="0.45">
      <c r="A1853" s="3"/>
      <c r="B1853" s="20"/>
      <c r="C1853" s="21"/>
      <c r="D1853" s="21"/>
      <c r="E1853" s="22"/>
      <c r="F1853" s="3"/>
      <c r="G1853" s="3"/>
      <c r="H1853" s="3"/>
      <c r="I1853" s="3"/>
      <c r="J1853" s="3"/>
      <c r="K1853" s="3"/>
      <c r="L1853" s="3"/>
      <c r="M1853" s="3"/>
      <c r="N1853" s="3"/>
      <c r="O1853" s="3"/>
    </row>
    <row r="1854" spans="1:15" x14ac:dyDescent="0.45">
      <c r="A1854" s="3"/>
      <c r="B1854" s="20"/>
      <c r="C1854" s="21"/>
      <c r="D1854" s="21"/>
      <c r="E1854" s="22"/>
      <c r="F1854" s="3"/>
      <c r="G1854" s="3"/>
      <c r="H1854" s="3"/>
      <c r="I1854" s="3"/>
      <c r="J1854" s="3"/>
      <c r="K1854" s="3"/>
      <c r="L1854" s="3"/>
      <c r="M1854" s="3"/>
      <c r="N1854" s="3"/>
      <c r="O1854" s="3"/>
    </row>
    <row r="1855" spans="1:15" x14ac:dyDescent="0.45">
      <c r="A1855" s="3"/>
      <c r="B1855" s="20"/>
      <c r="C1855" s="21"/>
      <c r="D1855" s="21"/>
      <c r="E1855" s="22"/>
      <c r="F1855" s="3"/>
      <c r="G1855" s="3"/>
      <c r="H1855" s="3"/>
      <c r="I1855" s="3"/>
      <c r="J1855" s="3"/>
      <c r="K1855" s="3"/>
      <c r="L1855" s="3"/>
      <c r="M1855" s="3"/>
      <c r="N1855" s="3"/>
      <c r="O1855" s="3"/>
    </row>
    <row r="1856" spans="1:15" x14ac:dyDescent="0.45">
      <c r="A1856" s="3"/>
      <c r="B1856" s="20"/>
      <c r="C1856" s="21"/>
      <c r="D1856" s="21"/>
      <c r="E1856" s="22"/>
      <c r="F1856" s="3"/>
      <c r="G1856" s="3"/>
      <c r="H1856" s="3"/>
      <c r="I1856" s="3"/>
      <c r="J1856" s="3"/>
      <c r="K1856" s="3"/>
      <c r="L1856" s="3"/>
      <c r="M1856" s="3"/>
      <c r="N1856" s="3"/>
      <c r="O1856" s="3"/>
    </row>
    <row r="1857" spans="1:15" x14ac:dyDescent="0.45">
      <c r="A1857" s="3"/>
      <c r="B1857" s="20"/>
      <c r="C1857" s="21"/>
      <c r="D1857" s="21"/>
      <c r="E1857" s="22"/>
      <c r="F1857" s="3"/>
      <c r="G1857" s="3"/>
      <c r="H1857" s="3"/>
      <c r="I1857" s="3"/>
      <c r="J1857" s="3"/>
      <c r="K1857" s="3"/>
      <c r="L1857" s="3"/>
      <c r="M1857" s="3"/>
      <c r="N1857" s="3"/>
      <c r="O1857" s="3"/>
    </row>
    <row r="1858" spans="1:15" x14ac:dyDescent="0.45">
      <c r="A1858" s="3"/>
      <c r="B1858" s="20"/>
      <c r="C1858" s="21"/>
      <c r="D1858" s="21"/>
      <c r="E1858" s="22"/>
      <c r="F1858" s="3"/>
      <c r="G1858" s="3"/>
      <c r="H1858" s="3"/>
      <c r="I1858" s="3"/>
      <c r="J1858" s="3"/>
      <c r="K1858" s="3"/>
      <c r="L1858" s="3"/>
      <c r="M1858" s="3"/>
      <c r="N1858" s="3"/>
      <c r="O1858" s="3"/>
    </row>
    <row r="1859" spans="1:15" x14ac:dyDescent="0.45">
      <c r="A1859" s="3"/>
      <c r="B1859" s="20"/>
      <c r="C1859" s="21"/>
      <c r="D1859" s="21"/>
      <c r="E1859" s="22"/>
      <c r="F1859" s="3"/>
      <c r="G1859" s="3"/>
      <c r="H1859" s="3"/>
      <c r="I1859" s="3"/>
      <c r="J1859" s="3"/>
      <c r="K1859" s="3"/>
      <c r="L1859" s="3"/>
      <c r="M1859" s="3"/>
      <c r="N1859" s="3"/>
      <c r="O1859" s="3"/>
    </row>
    <row r="1860" spans="1:15" x14ac:dyDescent="0.45">
      <c r="A1860" s="3"/>
      <c r="B1860" s="20"/>
      <c r="C1860" s="21"/>
      <c r="D1860" s="21"/>
      <c r="E1860" s="22"/>
      <c r="F1860" s="3"/>
      <c r="G1860" s="3"/>
      <c r="H1860" s="3"/>
      <c r="I1860" s="3"/>
      <c r="J1860" s="3"/>
      <c r="K1860" s="3"/>
      <c r="L1860" s="3"/>
      <c r="M1860" s="3"/>
      <c r="N1860" s="3"/>
      <c r="O1860" s="3"/>
    </row>
    <row r="1861" spans="1:15" x14ac:dyDescent="0.45">
      <c r="A1861" s="3"/>
      <c r="B1861" s="20"/>
      <c r="C1861" s="21"/>
      <c r="D1861" s="21"/>
      <c r="E1861" s="22"/>
      <c r="F1861" s="3"/>
      <c r="G1861" s="3"/>
      <c r="H1861" s="3"/>
      <c r="I1861" s="3"/>
      <c r="J1861" s="3"/>
      <c r="K1861" s="3"/>
      <c r="L1861" s="3"/>
      <c r="M1861" s="3"/>
      <c r="N1861" s="3"/>
      <c r="O1861" s="3"/>
    </row>
    <row r="1862" spans="1:15" x14ac:dyDescent="0.45">
      <c r="A1862" s="3"/>
      <c r="B1862" s="20"/>
      <c r="C1862" s="21"/>
      <c r="D1862" s="21"/>
      <c r="E1862" s="22"/>
      <c r="F1862" s="3"/>
      <c r="G1862" s="3"/>
      <c r="H1862" s="3"/>
      <c r="I1862" s="3"/>
      <c r="J1862" s="3"/>
      <c r="K1862" s="3"/>
      <c r="L1862" s="3"/>
      <c r="M1862" s="3"/>
      <c r="N1862" s="3"/>
      <c r="O1862" s="3"/>
    </row>
    <row r="1863" spans="1:15" x14ac:dyDescent="0.45">
      <c r="A1863" s="3"/>
      <c r="B1863" s="20"/>
      <c r="C1863" s="21"/>
      <c r="D1863" s="21"/>
      <c r="E1863" s="22"/>
      <c r="F1863" s="3"/>
      <c r="G1863" s="3"/>
      <c r="H1863" s="3"/>
      <c r="I1863" s="3"/>
      <c r="J1863" s="3"/>
      <c r="K1863" s="3"/>
      <c r="L1863" s="3"/>
      <c r="M1863" s="3"/>
      <c r="N1863" s="3"/>
      <c r="O1863" s="3"/>
    </row>
    <row r="1864" spans="1:15" x14ac:dyDescent="0.45">
      <c r="A1864" s="3"/>
      <c r="B1864" s="20"/>
      <c r="C1864" s="21"/>
      <c r="D1864" s="21"/>
      <c r="E1864" s="22"/>
      <c r="F1864" s="3"/>
      <c r="G1864" s="3"/>
      <c r="H1864" s="3"/>
      <c r="I1864" s="3"/>
      <c r="J1864" s="3"/>
      <c r="K1864" s="3"/>
      <c r="L1864" s="3"/>
      <c r="M1864" s="3"/>
      <c r="N1864" s="3"/>
      <c r="O1864" s="3"/>
    </row>
    <row r="1865" spans="1:15" x14ac:dyDescent="0.45">
      <c r="A1865" s="3"/>
      <c r="B1865" s="20"/>
      <c r="C1865" s="21"/>
      <c r="D1865" s="21"/>
      <c r="E1865" s="22"/>
      <c r="F1865" s="3"/>
      <c r="G1865" s="3"/>
      <c r="H1865" s="3"/>
      <c r="I1865" s="3"/>
      <c r="J1865" s="3"/>
      <c r="K1865" s="3"/>
      <c r="L1865" s="3"/>
      <c r="M1865" s="3"/>
      <c r="N1865" s="3"/>
      <c r="O1865" s="3"/>
    </row>
    <row r="1866" spans="1:15" x14ac:dyDescent="0.45">
      <c r="A1866" s="3"/>
      <c r="B1866" s="20"/>
      <c r="C1866" s="21"/>
      <c r="D1866" s="21"/>
      <c r="E1866" s="22"/>
      <c r="F1866" s="3"/>
      <c r="G1866" s="3"/>
      <c r="H1866" s="3"/>
      <c r="I1866" s="3"/>
      <c r="J1866" s="3"/>
      <c r="K1866" s="3"/>
      <c r="L1866" s="3"/>
      <c r="M1866" s="3"/>
      <c r="N1866" s="3"/>
      <c r="O1866" s="3"/>
    </row>
    <row r="1867" spans="1:15" x14ac:dyDescent="0.45">
      <c r="A1867" s="3"/>
      <c r="B1867" s="20"/>
      <c r="C1867" s="21"/>
      <c r="D1867" s="21"/>
      <c r="E1867" s="22"/>
      <c r="F1867" s="3"/>
      <c r="G1867" s="3"/>
      <c r="H1867" s="3"/>
      <c r="I1867" s="3"/>
      <c r="J1867" s="3"/>
      <c r="K1867" s="3"/>
      <c r="L1867" s="3"/>
      <c r="M1867" s="3"/>
      <c r="N1867" s="3"/>
      <c r="O1867" s="3"/>
    </row>
    <row r="1868" spans="1:15" x14ac:dyDescent="0.45">
      <c r="A1868" s="3"/>
      <c r="B1868" s="20"/>
      <c r="C1868" s="21"/>
      <c r="D1868" s="21"/>
      <c r="E1868" s="22"/>
      <c r="F1868" s="3"/>
      <c r="G1868" s="3"/>
      <c r="H1868" s="3"/>
      <c r="I1868" s="3"/>
      <c r="J1868" s="3"/>
      <c r="K1868" s="3"/>
      <c r="L1868" s="3"/>
      <c r="M1868" s="3"/>
      <c r="N1868" s="3"/>
      <c r="O1868" s="3"/>
    </row>
    <row r="1869" spans="1:15" x14ac:dyDescent="0.45">
      <c r="A1869" s="3"/>
      <c r="B1869" s="20"/>
      <c r="C1869" s="21"/>
      <c r="D1869" s="21"/>
      <c r="E1869" s="22"/>
      <c r="F1869" s="3"/>
      <c r="G1869" s="3"/>
      <c r="H1869" s="3"/>
      <c r="I1869" s="3"/>
      <c r="J1869" s="3"/>
      <c r="K1869" s="3"/>
      <c r="L1869" s="3"/>
      <c r="M1869" s="3"/>
      <c r="N1869" s="3"/>
      <c r="O1869" s="3"/>
    </row>
    <row r="1870" spans="1:15" x14ac:dyDescent="0.45">
      <c r="A1870" s="3"/>
      <c r="B1870" s="20"/>
      <c r="C1870" s="21"/>
      <c r="D1870" s="21"/>
      <c r="E1870" s="22"/>
      <c r="F1870" s="3"/>
      <c r="G1870" s="3"/>
      <c r="H1870" s="3"/>
      <c r="I1870" s="3"/>
      <c r="J1870" s="3"/>
      <c r="K1870" s="3"/>
      <c r="L1870" s="3"/>
      <c r="M1870" s="3"/>
      <c r="N1870" s="3"/>
      <c r="O1870" s="3"/>
    </row>
    <row r="1871" spans="1:15" x14ac:dyDescent="0.45">
      <c r="A1871" s="3"/>
      <c r="B1871" s="20"/>
      <c r="C1871" s="21"/>
      <c r="D1871" s="21"/>
      <c r="E1871" s="22"/>
      <c r="F1871" s="3"/>
      <c r="G1871" s="3"/>
      <c r="H1871" s="3"/>
      <c r="I1871" s="3"/>
      <c r="J1871" s="3"/>
      <c r="K1871" s="3"/>
      <c r="L1871" s="3"/>
      <c r="M1871" s="3"/>
      <c r="N1871" s="3"/>
      <c r="O1871" s="3"/>
    </row>
    <row r="1872" spans="1:15" x14ac:dyDescent="0.45">
      <c r="A1872" s="3"/>
      <c r="B1872" s="20"/>
      <c r="C1872" s="21"/>
      <c r="D1872" s="21"/>
      <c r="E1872" s="22"/>
      <c r="F1872" s="3"/>
      <c r="G1872" s="3"/>
      <c r="H1872" s="3"/>
      <c r="I1872" s="3"/>
      <c r="J1872" s="3"/>
      <c r="K1872" s="3"/>
      <c r="L1872" s="3"/>
      <c r="M1872" s="3"/>
      <c r="N1872" s="3"/>
      <c r="O1872" s="3"/>
    </row>
    <row r="1873" spans="1:15" x14ac:dyDescent="0.45">
      <c r="A1873" s="3"/>
      <c r="B1873" s="20"/>
      <c r="C1873" s="21"/>
      <c r="D1873" s="21"/>
      <c r="E1873" s="22"/>
      <c r="F1873" s="3"/>
      <c r="G1873" s="3"/>
      <c r="H1873" s="3"/>
      <c r="I1873" s="3"/>
      <c r="J1873" s="3"/>
      <c r="K1873" s="3"/>
      <c r="L1873" s="3"/>
      <c r="M1873" s="3"/>
      <c r="N1873" s="3"/>
      <c r="O1873" s="3"/>
    </row>
    <row r="1874" spans="1:15" x14ac:dyDescent="0.45">
      <c r="A1874" s="3"/>
      <c r="B1874" s="20"/>
      <c r="C1874" s="21"/>
      <c r="D1874" s="21"/>
      <c r="E1874" s="22"/>
      <c r="F1874" s="3"/>
      <c r="G1874" s="3"/>
      <c r="H1874" s="3"/>
      <c r="I1874" s="3"/>
      <c r="J1874" s="3"/>
      <c r="K1874" s="3"/>
      <c r="L1874" s="3"/>
      <c r="M1874" s="3"/>
      <c r="N1874" s="3"/>
      <c r="O1874" s="3"/>
    </row>
    <row r="1875" spans="1:15" x14ac:dyDescent="0.45">
      <c r="A1875" s="3"/>
      <c r="B1875" s="20"/>
      <c r="C1875" s="21"/>
      <c r="D1875" s="21"/>
      <c r="E1875" s="22"/>
      <c r="F1875" s="3"/>
      <c r="G1875" s="3"/>
      <c r="H1875" s="3"/>
      <c r="I1875" s="3"/>
      <c r="J1875" s="3"/>
      <c r="K1875" s="3"/>
      <c r="L1875" s="3"/>
      <c r="M1875" s="3"/>
      <c r="N1875" s="3"/>
      <c r="O1875" s="3"/>
    </row>
    <row r="1876" spans="1:15" x14ac:dyDescent="0.45">
      <c r="A1876" s="3"/>
      <c r="B1876" s="20"/>
      <c r="C1876" s="21"/>
      <c r="D1876" s="21"/>
      <c r="E1876" s="22"/>
      <c r="F1876" s="3"/>
      <c r="G1876" s="3"/>
      <c r="H1876" s="3"/>
      <c r="I1876" s="3"/>
      <c r="J1876" s="3"/>
      <c r="K1876" s="3"/>
      <c r="L1876" s="3"/>
      <c r="M1876" s="3"/>
      <c r="N1876" s="3"/>
      <c r="O1876" s="3"/>
    </row>
    <row r="1877" spans="1:15" x14ac:dyDescent="0.45">
      <c r="A1877" s="3"/>
      <c r="B1877" s="20"/>
      <c r="C1877" s="21"/>
      <c r="D1877" s="21"/>
      <c r="E1877" s="22"/>
      <c r="F1877" s="3"/>
      <c r="G1877" s="3"/>
      <c r="H1877" s="3"/>
      <c r="I1877" s="3"/>
      <c r="J1877" s="3"/>
      <c r="K1877" s="3"/>
      <c r="L1877" s="3"/>
      <c r="M1877" s="3"/>
      <c r="N1877" s="3"/>
      <c r="O1877" s="3"/>
    </row>
    <row r="1878" spans="1:15" x14ac:dyDescent="0.45">
      <c r="A1878" s="3"/>
      <c r="B1878" s="20"/>
      <c r="C1878" s="21"/>
      <c r="D1878" s="21"/>
      <c r="E1878" s="22"/>
      <c r="F1878" s="3"/>
      <c r="G1878" s="3"/>
      <c r="H1878" s="3"/>
      <c r="I1878" s="3"/>
      <c r="J1878" s="3"/>
      <c r="K1878" s="3"/>
      <c r="L1878" s="3"/>
      <c r="M1878" s="3"/>
      <c r="N1878" s="3"/>
      <c r="O1878" s="3"/>
    </row>
    <row r="1879" spans="1:15" x14ac:dyDescent="0.45">
      <c r="A1879" s="3"/>
      <c r="B1879" s="20"/>
      <c r="C1879" s="21"/>
      <c r="D1879" s="21"/>
      <c r="E1879" s="22"/>
      <c r="F1879" s="3"/>
      <c r="G1879" s="3"/>
      <c r="H1879" s="3"/>
      <c r="I1879" s="3"/>
      <c r="J1879" s="3"/>
      <c r="K1879" s="3"/>
      <c r="L1879" s="3"/>
      <c r="M1879" s="3"/>
      <c r="N1879" s="3"/>
      <c r="O1879" s="3"/>
    </row>
    <row r="1880" spans="1:15" x14ac:dyDescent="0.45">
      <c r="A1880" s="3"/>
      <c r="B1880" s="20"/>
      <c r="C1880" s="21"/>
      <c r="D1880" s="21"/>
      <c r="E1880" s="22"/>
      <c r="F1880" s="3"/>
      <c r="G1880" s="3"/>
      <c r="H1880" s="3"/>
      <c r="I1880" s="3"/>
      <c r="J1880" s="3"/>
      <c r="K1880" s="3"/>
      <c r="L1880" s="3"/>
      <c r="M1880" s="3"/>
      <c r="N1880" s="3"/>
      <c r="O1880" s="3"/>
    </row>
    <row r="1881" spans="1:15" x14ac:dyDescent="0.45">
      <c r="A1881" s="3"/>
      <c r="B1881" s="20"/>
      <c r="C1881" s="21"/>
      <c r="D1881" s="21"/>
      <c r="E1881" s="22"/>
      <c r="F1881" s="3"/>
      <c r="G1881" s="3"/>
      <c r="H1881" s="3"/>
      <c r="I1881" s="3"/>
      <c r="J1881" s="3"/>
      <c r="K1881" s="3"/>
      <c r="L1881" s="3"/>
      <c r="M1881" s="3"/>
      <c r="N1881" s="3"/>
      <c r="O1881" s="3"/>
    </row>
    <row r="1882" spans="1:15" x14ac:dyDescent="0.45">
      <c r="A1882" s="3"/>
      <c r="B1882" s="20"/>
      <c r="C1882" s="21"/>
      <c r="D1882" s="21"/>
      <c r="E1882" s="22"/>
      <c r="F1882" s="3"/>
      <c r="G1882" s="3"/>
      <c r="H1882" s="3"/>
      <c r="I1882" s="3"/>
      <c r="J1882" s="3"/>
      <c r="K1882" s="3"/>
      <c r="L1882" s="3"/>
      <c r="M1882" s="3"/>
      <c r="N1882" s="3"/>
      <c r="O1882" s="3"/>
    </row>
    <row r="1883" spans="1:15" x14ac:dyDescent="0.45">
      <c r="A1883" s="3"/>
      <c r="B1883" s="20"/>
      <c r="C1883" s="21"/>
      <c r="D1883" s="21"/>
      <c r="E1883" s="22"/>
      <c r="F1883" s="3"/>
      <c r="G1883" s="3"/>
      <c r="H1883" s="3"/>
      <c r="I1883" s="3"/>
      <c r="J1883" s="3"/>
      <c r="K1883" s="3"/>
      <c r="L1883" s="3"/>
      <c r="M1883" s="3"/>
      <c r="N1883" s="3"/>
      <c r="O1883" s="3"/>
    </row>
    <row r="1884" spans="1:15" x14ac:dyDescent="0.45">
      <c r="A1884" s="3"/>
      <c r="B1884" s="20"/>
      <c r="C1884" s="21"/>
      <c r="D1884" s="21"/>
      <c r="E1884" s="22"/>
      <c r="F1884" s="3"/>
      <c r="G1884" s="3"/>
      <c r="H1884" s="3"/>
      <c r="I1884" s="3"/>
      <c r="J1884" s="3"/>
      <c r="K1884" s="3"/>
      <c r="L1884" s="3"/>
      <c r="M1884" s="3"/>
      <c r="N1884" s="3"/>
      <c r="O1884" s="3"/>
    </row>
    <row r="1885" spans="1:15" x14ac:dyDescent="0.45">
      <c r="A1885" s="3"/>
      <c r="B1885" s="20"/>
      <c r="C1885" s="21"/>
      <c r="D1885" s="21"/>
      <c r="E1885" s="22"/>
      <c r="F1885" s="3"/>
      <c r="G1885" s="3"/>
      <c r="H1885" s="3"/>
      <c r="I1885" s="3"/>
      <c r="J1885" s="3"/>
      <c r="K1885" s="3"/>
      <c r="L1885" s="3"/>
      <c r="M1885" s="3"/>
      <c r="N1885" s="3"/>
      <c r="O1885" s="3"/>
    </row>
    <row r="1886" spans="1:15" x14ac:dyDescent="0.45">
      <c r="A1886" s="3"/>
      <c r="B1886" s="20"/>
      <c r="C1886" s="21"/>
      <c r="D1886" s="21"/>
      <c r="E1886" s="22"/>
      <c r="F1886" s="3"/>
      <c r="G1886" s="3"/>
      <c r="H1886" s="3"/>
      <c r="I1886" s="3"/>
      <c r="J1886" s="3"/>
      <c r="K1886" s="3"/>
      <c r="L1886" s="3"/>
      <c r="M1886" s="3"/>
      <c r="N1886" s="3"/>
      <c r="O1886" s="3"/>
    </row>
    <row r="1887" spans="1:15" x14ac:dyDescent="0.45">
      <c r="A1887" s="3"/>
      <c r="B1887" s="20"/>
      <c r="C1887" s="21"/>
      <c r="D1887" s="21"/>
      <c r="E1887" s="22"/>
      <c r="F1887" s="3"/>
      <c r="G1887" s="3"/>
      <c r="H1887" s="3"/>
      <c r="I1887" s="3"/>
      <c r="J1887" s="3"/>
      <c r="K1887" s="3"/>
      <c r="L1887" s="3"/>
      <c r="M1887" s="3"/>
      <c r="N1887" s="3"/>
      <c r="O1887" s="3"/>
    </row>
    <row r="1888" spans="1:15" x14ac:dyDescent="0.45">
      <c r="A1888" s="3"/>
      <c r="B1888" s="20"/>
      <c r="C1888" s="21"/>
      <c r="D1888" s="21"/>
      <c r="E1888" s="22"/>
      <c r="F1888" s="3"/>
      <c r="G1888" s="3"/>
      <c r="H1888" s="3"/>
      <c r="I1888" s="3"/>
      <c r="J1888" s="3"/>
      <c r="K1888" s="3"/>
      <c r="L1888" s="3"/>
      <c r="M1888" s="3"/>
      <c r="N1888" s="3"/>
      <c r="O1888" s="3"/>
    </row>
    <row r="1889" spans="1:15" x14ac:dyDescent="0.45">
      <c r="A1889" s="3"/>
      <c r="B1889" s="20"/>
      <c r="C1889" s="21"/>
      <c r="D1889" s="21"/>
      <c r="E1889" s="22"/>
      <c r="F1889" s="3"/>
      <c r="G1889" s="3"/>
      <c r="H1889" s="3"/>
      <c r="I1889" s="3"/>
      <c r="J1889" s="3"/>
      <c r="K1889" s="3"/>
      <c r="L1889" s="3"/>
      <c r="M1889" s="3"/>
      <c r="N1889" s="3"/>
      <c r="O1889" s="3"/>
    </row>
    <row r="1890" spans="1:15" x14ac:dyDescent="0.45">
      <c r="A1890" s="3"/>
      <c r="B1890" s="20"/>
      <c r="C1890" s="21"/>
      <c r="D1890" s="21"/>
      <c r="E1890" s="22"/>
      <c r="F1890" s="3"/>
      <c r="G1890" s="3"/>
      <c r="H1890" s="3"/>
      <c r="I1890" s="3"/>
      <c r="J1890" s="3"/>
      <c r="K1890" s="3"/>
      <c r="L1890" s="3"/>
      <c r="M1890" s="3"/>
      <c r="N1890" s="3"/>
      <c r="O1890" s="3"/>
    </row>
    <row r="1891" spans="1:15" x14ac:dyDescent="0.45">
      <c r="A1891" s="3"/>
      <c r="B1891" s="20"/>
      <c r="C1891" s="21"/>
      <c r="D1891" s="21"/>
      <c r="E1891" s="22"/>
      <c r="F1891" s="3"/>
      <c r="G1891" s="3"/>
      <c r="H1891" s="3"/>
      <c r="I1891" s="3"/>
      <c r="J1891" s="3"/>
      <c r="K1891" s="3"/>
      <c r="L1891" s="3"/>
      <c r="M1891" s="3"/>
      <c r="N1891" s="3"/>
      <c r="O1891" s="3"/>
    </row>
    <row r="1892" spans="1:15" x14ac:dyDescent="0.45">
      <c r="A1892" s="3"/>
      <c r="B1892" s="20"/>
      <c r="C1892" s="21"/>
      <c r="D1892" s="21"/>
      <c r="E1892" s="22"/>
      <c r="F1892" s="3"/>
      <c r="G1892" s="3"/>
      <c r="H1892" s="3"/>
      <c r="I1892" s="3"/>
      <c r="J1892" s="3"/>
      <c r="K1892" s="3"/>
      <c r="L1892" s="3"/>
      <c r="M1892" s="3"/>
      <c r="N1892" s="3"/>
      <c r="O1892" s="3"/>
    </row>
    <row r="1893" spans="1:15" x14ac:dyDescent="0.45">
      <c r="A1893" s="3"/>
      <c r="B1893" s="20"/>
      <c r="C1893" s="21"/>
      <c r="D1893" s="21"/>
      <c r="E1893" s="22"/>
      <c r="F1893" s="3"/>
      <c r="G1893" s="3"/>
      <c r="H1893" s="3"/>
      <c r="I1893" s="3"/>
      <c r="J1893" s="3"/>
      <c r="K1893" s="3"/>
      <c r="L1893" s="3"/>
      <c r="M1893" s="3"/>
      <c r="N1893" s="3"/>
      <c r="O1893" s="3"/>
    </row>
    <row r="1894" spans="1:15" x14ac:dyDescent="0.45">
      <c r="A1894" s="3"/>
      <c r="B1894" s="20"/>
      <c r="C1894" s="21"/>
      <c r="D1894" s="21"/>
      <c r="E1894" s="22"/>
      <c r="F1894" s="3"/>
      <c r="G1894" s="3"/>
      <c r="H1894" s="3"/>
      <c r="I1894" s="3"/>
      <c r="J1894" s="3"/>
      <c r="K1894" s="3"/>
      <c r="L1894" s="3"/>
      <c r="M1894" s="3"/>
      <c r="N1894" s="3"/>
      <c r="O1894" s="3"/>
    </row>
    <row r="1895" spans="1:15" x14ac:dyDescent="0.45">
      <c r="A1895" s="3"/>
      <c r="B1895" s="20"/>
      <c r="C1895" s="21"/>
      <c r="D1895" s="21"/>
      <c r="E1895" s="22"/>
      <c r="F1895" s="3"/>
      <c r="G1895" s="3"/>
      <c r="H1895" s="3"/>
      <c r="I1895" s="3"/>
      <c r="J1895" s="3"/>
      <c r="K1895" s="3"/>
      <c r="L1895" s="3"/>
      <c r="M1895" s="3"/>
      <c r="N1895" s="3"/>
      <c r="O1895" s="3"/>
    </row>
    <row r="1896" spans="1:15" x14ac:dyDescent="0.45">
      <c r="A1896" s="3"/>
      <c r="B1896" s="20"/>
      <c r="C1896" s="21"/>
      <c r="D1896" s="21"/>
      <c r="E1896" s="22"/>
      <c r="F1896" s="3"/>
      <c r="G1896" s="3"/>
      <c r="H1896" s="3"/>
      <c r="I1896" s="3"/>
      <c r="J1896" s="3"/>
      <c r="K1896" s="3"/>
      <c r="L1896" s="3"/>
      <c r="M1896" s="3"/>
      <c r="N1896" s="3"/>
      <c r="O1896" s="3"/>
    </row>
    <row r="1897" spans="1:15" x14ac:dyDescent="0.45">
      <c r="A1897" s="3"/>
      <c r="B1897" s="20"/>
      <c r="C1897" s="21"/>
      <c r="D1897" s="21"/>
      <c r="E1897" s="22"/>
      <c r="F1897" s="3"/>
      <c r="G1897" s="3"/>
      <c r="H1897" s="3"/>
      <c r="I1897" s="3"/>
      <c r="J1897" s="3"/>
      <c r="K1897" s="3"/>
      <c r="L1897" s="3"/>
      <c r="M1897" s="3"/>
      <c r="N1897" s="3"/>
      <c r="O1897" s="3"/>
    </row>
    <row r="1898" spans="1:15" x14ac:dyDescent="0.45">
      <c r="A1898" s="3"/>
      <c r="B1898" s="20"/>
      <c r="C1898" s="21"/>
      <c r="D1898" s="21"/>
      <c r="E1898" s="22"/>
      <c r="F1898" s="3"/>
      <c r="G1898" s="3"/>
      <c r="H1898" s="3"/>
      <c r="I1898" s="3"/>
      <c r="J1898" s="3"/>
      <c r="K1898" s="3"/>
      <c r="L1898" s="3"/>
      <c r="M1898" s="3"/>
      <c r="N1898" s="3"/>
      <c r="O1898" s="3"/>
    </row>
    <row r="1899" spans="1:15" x14ac:dyDescent="0.45">
      <c r="A1899" s="3"/>
      <c r="B1899" s="20"/>
      <c r="C1899" s="21"/>
      <c r="D1899" s="21"/>
      <c r="E1899" s="22"/>
      <c r="F1899" s="3"/>
      <c r="G1899" s="3"/>
      <c r="H1899" s="3"/>
      <c r="I1899" s="3"/>
      <c r="J1899" s="3"/>
      <c r="K1899" s="3"/>
      <c r="L1899" s="3"/>
      <c r="M1899" s="3"/>
      <c r="N1899" s="3"/>
      <c r="O1899" s="3"/>
    </row>
    <row r="1900" spans="1:15" x14ac:dyDescent="0.45">
      <c r="A1900" s="3"/>
      <c r="B1900" s="20"/>
      <c r="C1900" s="21"/>
      <c r="D1900" s="21"/>
      <c r="E1900" s="22"/>
      <c r="F1900" s="3"/>
      <c r="G1900" s="3"/>
      <c r="H1900" s="3"/>
      <c r="I1900" s="3"/>
      <c r="J1900" s="3"/>
      <c r="K1900" s="3"/>
      <c r="L1900" s="3"/>
      <c r="M1900" s="3"/>
      <c r="N1900" s="3"/>
      <c r="O1900" s="3"/>
    </row>
    <row r="1901" spans="1:15" x14ac:dyDescent="0.45">
      <c r="A1901" s="3"/>
      <c r="B1901" s="20"/>
      <c r="C1901" s="21"/>
      <c r="D1901" s="21"/>
      <c r="E1901" s="22"/>
      <c r="F1901" s="3"/>
      <c r="G1901" s="3"/>
      <c r="H1901" s="3"/>
      <c r="I1901" s="3"/>
      <c r="J1901" s="3"/>
      <c r="K1901" s="3"/>
      <c r="L1901" s="3"/>
      <c r="M1901" s="3"/>
      <c r="N1901" s="3"/>
      <c r="O1901" s="3"/>
    </row>
    <row r="1902" spans="1:15" x14ac:dyDescent="0.45">
      <c r="A1902" s="3"/>
      <c r="B1902" s="20"/>
      <c r="C1902" s="21"/>
      <c r="D1902" s="21"/>
      <c r="E1902" s="22"/>
      <c r="F1902" s="3"/>
      <c r="G1902" s="3"/>
      <c r="H1902" s="3"/>
      <c r="I1902" s="3"/>
      <c r="J1902" s="3"/>
      <c r="K1902" s="3"/>
      <c r="L1902" s="3"/>
      <c r="M1902" s="3"/>
      <c r="N1902" s="3"/>
      <c r="O1902" s="3"/>
    </row>
    <row r="1903" spans="1:15" x14ac:dyDescent="0.45">
      <c r="A1903" s="3"/>
      <c r="B1903" s="20"/>
      <c r="C1903" s="21"/>
      <c r="D1903" s="21"/>
      <c r="E1903" s="22"/>
      <c r="F1903" s="3"/>
      <c r="G1903" s="3"/>
      <c r="H1903" s="3"/>
      <c r="I1903" s="3"/>
      <c r="J1903" s="3"/>
      <c r="K1903" s="3"/>
      <c r="L1903" s="3"/>
      <c r="M1903" s="3"/>
      <c r="N1903" s="3"/>
      <c r="O1903" s="3"/>
    </row>
    <row r="1904" spans="1:15" x14ac:dyDescent="0.45">
      <c r="A1904" s="3"/>
      <c r="B1904" s="20"/>
      <c r="C1904" s="21"/>
      <c r="D1904" s="21"/>
      <c r="E1904" s="22"/>
      <c r="F1904" s="3"/>
      <c r="G1904" s="3"/>
      <c r="H1904" s="3"/>
      <c r="I1904" s="3"/>
      <c r="J1904" s="3"/>
      <c r="K1904" s="3"/>
      <c r="L1904" s="3"/>
      <c r="M1904" s="3"/>
      <c r="N1904" s="3"/>
      <c r="O1904" s="3"/>
    </row>
    <row r="1905" spans="1:15" x14ac:dyDescent="0.45">
      <c r="A1905" s="3"/>
      <c r="B1905" s="20"/>
      <c r="C1905" s="21"/>
      <c r="D1905" s="21"/>
      <c r="E1905" s="22"/>
      <c r="F1905" s="3"/>
      <c r="G1905" s="3"/>
      <c r="H1905" s="3"/>
      <c r="I1905" s="3"/>
      <c r="J1905" s="3"/>
      <c r="K1905" s="3"/>
      <c r="L1905" s="3"/>
      <c r="M1905" s="3"/>
      <c r="N1905" s="3"/>
      <c r="O1905" s="3"/>
    </row>
    <row r="1906" spans="1:15" x14ac:dyDescent="0.45">
      <c r="A1906" s="3"/>
      <c r="B1906" s="20"/>
      <c r="C1906" s="21"/>
      <c r="D1906" s="21"/>
      <c r="E1906" s="22"/>
      <c r="F1906" s="3"/>
      <c r="G1906" s="3"/>
      <c r="H1906" s="3"/>
      <c r="I1906" s="3"/>
      <c r="J1906" s="3"/>
      <c r="K1906" s="3"/>
      <c r="L1906" s="3"/>
      <c r="M1906" s="3"/>
      <c r="N1906" s="3"/>
      <c r="O1906" s="3"/>
    </row>
    <row r="1907" spans="1:15" x14ac:dyDescent="0.45">
      <c r="A1907" s="3"/>
      <c r="B1907" s="20"/>
      <c r="C1907" s="21"/>
      <c r="D1907" s="21"/>
      <c r="E1907" s="22"/>
      <c r="F1907" s="3"/>
      <c r="G1907" s="3"/>
      <c r="H1907" s="3"/>
      <c r="I1907" s="3"/>
      <c r="J1907" s="3"/>
      <c r="K1907" s="3"/>
      <c r="L1907" s="3"/>
      <c r="M1907" s="3"/>
      <c r="N1907" s="3"/>
      <c r="O1907" s="3"/>
    </row>
    <row r="1908" spans="1:15" x14ac:dyDescent="0.45">
      <c r="A1908" s="3"/>
      <c r="B1908" s="20"/>
      <c r="C1908" s="21"/>
      <c r="D1908" s="21"/>
      <c r="E1908" s="22"/>
      <c r="F1908" s="3"/>
      <c r="G1908" s="3"/>
      <c r="H1908" s="3"/>
      <c r="I1908" s="3"/>
      <c r="J1908" s="3"/>
      <c r="K1908" s="3"/>
      <c r="L1908" s="3"/>
      <c r="M1908" s="3"/>
      <c r="N1908" s="3"/>
      <c r="O1908" s="3"/>
    </row>
    <row r="1909" spans="1:15" x14ac:dyDescent="0.45">
      <c r="A1909" s="3"/>
      <c r="B1909" s="20"/>
      <c r="C1909" s="21"/>
      <c r="D1909" s="21"/>
      <c r="E1909" s="22"/>
      <c r="F1909" s="3"/>
      <c r="G1909" s="3"/>
      <c r="H1909" s="3"/>
      <c r="I1909" s="3"/>
      <c r="J1909" s="3"/>
      <c r="K1909" s="3"/>
      <c r="L1909" s="3"/>
      <c r="M1909" s="3"/>
      <c r="N1909" s="3"/>
      <c r="O1909" s="3"/>
    </row>
    <row r="1910" spans="1:15" x14ac:dyDescent="0.45">
      <c r="A1910" s="3"/>
      <c r="B1910" s="20"/>
      <c r="C1910" s="21"/>
      <c r="D1910" s="21"/>
      <c r="E1910" s="22"/>
      <c r="F1910" s="3"/>
      <c r="G1910" s="3"/>
      <c r="H1910" s="3"/>
      <c r="I1910" s="3"/>
      <c r="J1910" s="3"/>
      <c r="K1910" s="3"/>
      <c r="L1910" s="3"/>
      <c r="M1910" s="3"/>
      <c r="N1910" s="3"/>
      <c r="O1910" s="3"/>
    </row>
    <row r="1911" spans="1:15" x14ac:dyDescent="0.45">
      <c r="A1911" s="3"/>
      <c r="B1911" s="20"/>
      <c r="C1911" s="21"/>
      <c r="D1911" s="21"/>
      <c r="E1911" s="22"/>
      <c r="F1911" s="3"/>
      <c r="G1911" s="3"/>
      <c r="H1911" s="3"/>
      <c r="I1911" s="3"/>
      <c r="J1911" s="3"/>
      <c r="K1911" s="3"/>
      <c r="L1911" s="3"/>
      <c r="M1911" s="3"/>
      <c r="N1911" s="3"/>
      <c r="O1911" s="3"/>
    </row>
    <row r="1912" spans="1:15" x14ac:dyDescent="0.45">
      <c r="A1912" s="3"/>
      <c r="B1912" s="20"/>
      <c r="C1912" s="21"/>
      <c r="D1912" s="21"/>
      <c r="E1912" s="22"/>
      <c r="F1912" s="3"/>
      <c r="G1912" s="3"/>
      <c r="H1912" s="3"/>
      <c r="I1912" s="3"/>
      <c r="J1912" s="3"/>
      <c r="K1912" s="3"/>
      <c r="L1912" s="3"/>
      <c r="M1912" s="3"/>
      <c r="N1912" s="3"/>
      <c r="O1912" s="3"/>
    </row>
    <row r="1913" spans="1:15" x14ac:dyDescent="0.45">
      <c r="A1913" s="3"/>
      <c r="B1913" s="20"/>
      <c r="C1913" s="21"/>
      <c r="D1913" s="21"/>
      <c r="E1913" s="22"/>
      <c r="F1913" s="3"/>
      <c r="G1913" s="3"/>
      <c r="H1913" s="3"/>
      <c r="I1913" s="3"/>
      <c r="J1913" s="3"/>
      <c r="K1913" s="3"/>
      <c r="L1913" s="3"/>
      <c r="M1913" s="3"/>
      <c r="N1913" s="3"/>
      <c r="O1913" s="3"/>
    </row>
    <row r="1914" spans="1:15" x14ac:dyDescent="0.45">
      <c r="A1914" s="3"/>
      <c r="B1914" s="20"/>
      <c r="C1914" s="21"/>
      <c r="D1914" s="21"/>
      <c r="E1914" s="22"/>
      <c r="F1914" s="3"/>
      <c r="G1914" s="3"/>
      <c r="H1914" s="3"/>
      <c r="I1914" s="3"/>
      <c r="J1914" s="3"/>
      <c r="K1914" s="3"/>
      <c r="L1914" s="3"/>
      <c r="M1914" s="3"/>
      <c r="N1914" s="3"/>
      <c r="O1914" s="3"/>
    </row>
    <row r="1915" spans="1:15" x14ac:dyDescent="0.45">
      <c r="A1915" s="3"/>
      <c r="B1915" s="20"/>
      <c r="C1915" s="21"/>
      <c r="D1915" s="21"/>
      <c r="E1915" s="22"/>
      <c r="F1915" s="3"/>
      <c r="G1915" s="3"/>
      <c r="H1915" s="3"/>
      <c r="I1915" s="3"/>
      <c r="J1915" s="3"/>
      <c r="K1915" s="3"/>
      <c r="L1915" s="3"/>
      <c r="M1915" s="3"/>
      <c r="N1915" s="3"/>
      <c r="O1915" s="3"/>
    </row>
    <row r="1916" spans="1:15" x14ac:dyDescent="0.45">
      <c r="A1916" s="3"/>
      <c r="B1916" s="20"/>
      <c r="C1916" s="21"/>
      <c r="D1916" s="21"/>
      <c r="E1916" s="22"/>
      <c r="F1916" s="3"/>
      <c r="G1916" s="3"/>
      <c r="H1916" s="3"/>
      <c r="I1916" s="3"/>
      <c r="J1916" s="3"/>
      <c r="K1916" s="3"/>
      <c r="L1916" s="3"/>
      <c r="M1916" s="3"/>
      <c r="N1916" s="3"/>
      <c r="O1916" s="3"/>
    </row>
    <row r="1917" spans="1:15" x14ac:dyDescent="0.45">
      <c r="A1917" s="3"/>
      <c r="B1917" s="20"/>
      <c r="C1917" s="21"/>
      <c r="D1917" s="21"/>
      <c r="E1917" s="22"/>
      <c r="F1917" s="3"/>
      <c r="G1917" s="3"/>
      <c r="H1917" s="3"/>
      <c r="I1917" s="3"/>
      <c r="J1917" s="3"/>
      <c r="K1917" s="3"/>
      <c r="L1917" s="3"/>
      <c r="M1917" s="3"/>
      <c r="N1917" s="3"/>
      <c r="O1917" s="3"/>
    </row>
    <row r="1918" spans="1:15" x14ac:dyDescent="0.45">
      <c r="A1918" s="3"/>
      <c r="B1918" s="20"/>
      <c r="C1918" s="21"/>
      <c r="D1918" s="21"/>
      <c r="E1918" s="22"/>
      <c r="F1918" s="3"/>
      <c r="G1918" s="3"/>
      <c r="H1918" s="3"/>
      <c r="I1918" s="3"/>
      <c r="J1918" s="3"/>
      <c r="K1918" s="3"/>
      <c r="L1918" s="3"/>
      <c r="M1918" s="3"/>
      <c r="N1918" s="3"/>
      <c r="O1918" s="3"/>
    </row>
    <row r="1919" spans="1:15" x14ac:dyDescent="0.45">
      <c r="A1919" s="3"/>
      <c r="B1919" s="20"/>
      <c r="C1919" s="21"/>
      <c r="D1919" s="21"/>
      <c r="E1919" s="22"/>
      <c r="F1919" s="3"/>
      <c r="G1919" s="3"/>
      <c r="H1919" s="3"/>
      <c r="I1919" s="3"/>
      <c r="J1919" s="3"/>
      <c r="K1919" s="3"/>
      <c r="L1919" s="3"/>
      <c r="M1919" s="3"/>
      <c r="N1919" s="3"/>
      <c r="O1919" s="3"/>
    </row>
    <row r="1920" spans="1:15" x14ac:dyDescent="0.45">
      <c r="A1920" s="3"/>
      <c r="B1920" s="20"/>
      <c r="C1920" s="21"/>
      <c r="D1920" s="21"/>
      <c r="E1920" s="22"/>
      <c r="F1920" s="3"/>
      <c r="G1920" s="3"/>
      <c r="H1920" s="3"/>
      <c r="I1920" s="3"/>
      <c r="J1920" s="3"/>
      <c r="K1920" s="3"/>
      <c r="L1920" s="3"/>
      <c r="M1920" s="3"/>
      <c r="N1920" s="3"/>
      <c r="O1920" s="3"/>
    </row>
    <row r="1921" spans="1:15" x14ac:dyDescent="0.45">
      <c r="A1921" s="3"/>
      <c r="B1921" s="20"/>
      <c r="C1921" s="21"/>
      <c r="D1921" s="21"/>
      <c r="E1921" s="22"/>
      <c r="F1921" s="3"/>
      <c r="G1921" s="3"/>
      <c r="H1921" s="3"/>
      <c r="I1921" s="3"/>
      <c r="J1921" s="3"/>
      <c r="K1921" s="3"/>
      <c r="L1921" s="3"/>
      <c r="M1921" s="3"/>
      <c r="N1921" s="3"/>
      <c r="O1921" s="3"/>
    </row>
    <row r="1922" spans="1:15" x14ac:dyDescent="0.45">
      <c r="A1922" s="3"/>
      <c r="B1922" s="20"/>
      <c r="C1922" s="21"/>
      <c r="D1922" s="21"/>
      <c r="E1922" s="22"/>
      <c r="F1922" s="3"/>
      <c r="G1922" s="3"/>
      <c r="H1922" s="3"/>
      <c r="I1922" s="3"/>
      <c r="J1922" s="3"/>
      <c r="K1922" s="3"/>
      <c r="L1922" s="3"/>
      <c r="M1922" s="3"/>
      <c r="N1922" s="3"/>
      <c r="O1922" s="3"/>
    </row>
    <row r="1923" spans="1:15" x14ac:dyDescent="0.45">
      <c r="A1923" s="3"/>
      <c r="B1923" s="20"/>
      <c r="C1923" s="21"/>
      <c r="D1923" s="21"/>
      <c r="E1923" s="22"/>
      <c r="F1923" s="3"/>
      <c r="G1923" s="3"/>
      <c r="H1923" s="3"/>
      <c r="I1923" s="3"/>
      <c r="J1923" s="3"/>
      <c r="K1923" s="3"/>
      <c r="L1923" s="3"/>
      <c r="M1923" s="3"/>
      <c r="N1923" s="3"/>
      <c r="O1923" s="3"/>
    </row>
    <row r="1924" spans="1:15" x14ac:dyDescent="0.45">
      <c r="A1924" s="3"/>
      <c r="B1924" s="20"/>
      <c r="C1924" s="21"/>
      <c r="D1924" s="21"/>
      <c r="E1924" s="22"/>
      <c r="F1924" s="3"/>
      <c r="G1924" s="3"/>
      <c r="H1924" s="3"/>
      <c r="I1924" s="3"/>
      <c r="J1924" s="3"/>
      <c r="K1924" s="3"/>
      <c r="L1924" s="3"/>
      <c r="M1924" s="3"/>
      <c r="N1924" s="3"/>
      <c r="O1924" s="3"/>
    </row>
    <row r="1925" spans="1:15" x14ac:dyDescent="0.45">
      <c r="A1925" s="3"/>
      <c r="B1925" s="20"/>
      <c r="C1925" s="21"/>
      <c r="D1925" s="21"/>
      <c r="E1925" s="22"/>
      <c r="F1925" s="3"/>
      <c r="G1925" s="3"/>
      <c r="H1925" s="3"/>
      <c r="I1925" s="3"/>
      <c r="J1925" s="3"/>
      <c r="K1925" s="3"/>
      <c r="L1925" s="3"/>
      <c r="M1925" s="3"/>
      <c r="N1925" s="3"/>
      <c r="O1925" s="3"/>
    </row>
    <row r="1926" spans="1:15" x14ac:dyDescent="0.45">
      <c r="A1926" s="3"/>
      <c r="B1926" s="20"/>
      <c r="C1926" s="21"/>
      <c r="D1926" s="21"/>
      <c r="E1926" s="22"/>
      <c r="F1926" s="3"/>
      <c r="G1926" s="3"/>
      <c r="H1926" s="3"/>
      <c r="I1926" s="3"/>
      <c r="J1926" s="3"/>
      <c r="K1926" s="3"/>
      <c r="L1926" s="3"/>
      <c r="M1926" s="3"/>
      <c r="N1926" s="3"/>
      <c r="O1926" s="3"/>
    </row>
    <row r="1927" spans="1:15" x14ac:dyDescent="0.45">
      <c r="A1927" s="3"/>
      <c r="B1927" s="20"/>
      <c r="C1927" s="21"/>
      <c r="D1927" s="21"/>
      <c r="E1927" s="22"/>
      <c r="F1927" s="3"/>
      <c r="G1927" s="3"/>
      <c r="H1927" s="3"/>
      <c r="I1927" s="3"/>
      <c r="J1927" s="3"/>
      <c r="K1927" s="3"/>
      <c r="L1927" s="3"/>
      <c r="M1927" s="3"/>
      <c r="N1927" s="3"/>
      <c r="O1927" s="3"/>
    </row>
    <row r="1928" spans="1:15" x14ac:dyDescent="0.45">
      <c r="A1928" s="3"/>
      <c r="B1928" s="20"/>
      <c r="C1928" s="21"/>
      <c r="D1928" s="21"/>
      <c r="E1928" s="22"/>
      <c r="F1928" s="3"/>
      <c r="G1928" s="3"/>
      <c r="H1928" s="3"/>
      <c r="I1928" s="3"/>
      <c r="J1928" s="3"/>
      <c r="K1928" s="3"/>
      <c r="L1928" s="3"/>
      <c r="M1928" s="3"/>
      <c r="N1928" s="3"/>
      <c r="O1928" s="3"/>
    </row>
    <row r="1929" spans="1:15" x14ac:dyDescent="0.45">
      <c r="A1929" s="3"/>
      <c r="B1929" s="20"/>
      <c r="C1929" s="21"/>
      <c r="D1929" s="21"/>
      <c r="E1929" s="22"/>
      <c r="F1929" s="3"/>
      <c r="G1929" s="3"/>
      <c r="H1929" s="3"/>
      <c r="I1929" s="3"/>
      <c r="J1929" s="3"/>
      <c r="K1929" s="3"/>
      <c r="L1929" s="3"/>
      <c r="M1929" s="3"/>
      <c r="N1929" s="3"/>
      <c r="O1929" s="3"/>
    </row>
    <row r="1930" spans="1:15" x14ac:dyDescent="0.45">
      <c r="A1930" s="3"/>
      <c r="B1930" s="20"/>
      <c r="C1930" s="21"/>
      <c r="D1930" s="21"/>
      <c r="E1930" s="22"/>
      <c r="F1930" s="3"/>
      <c r="G1930" s="3"/>
      <c r="H1930" s="3"/>
      <c r="I1930" s="3"/>
      <c r="J1930" s="3"/>
      <c r="K1930" s="3"/>
      <c r="L1930" s="3"/>
      <c r="M1930" s="3"/>
      <c r="N1930" s="3"/>
      <c r="O1930" s="3"/>
    </row>
    <row r="1931" spans="1:15" x14ac:dyDescent="0.45">
      <c r="A1931" s="3"/>
      <c r="B1931" s="20"/>
      <c r="C1931" s="21"/>
      <c r="D1931" s="21"/>
      <c r="E1931" s="22"/>
      <c r="F1931" s="3"/>
      <c r="G1931" s="3"/>
      <c r="H1931" s="3"/>
      <c r="I1931" s="3"/>
      <c r="J1931" s="3"/>
      <c r="K1931" s="3"/>
      <c r="L1931" s="3"/>
      <c r="M1931" s="3"/>
      <c r="N1931" s="3"/>
      <c r="O1931" s="3"/>
    </row>
    <row r="1932" spans="1:15" x14ac:dyDescent="0.45">
      <c r="A1932" s="3"/>
      <c r="B1932" s="20"/>
      <c r="C1932" s="21"/>
      <c r="D1932" s="21"/>
      <c r="E1932" s="22"/>
      <c r="F1932" s="3"/>
      <c r="G1932" s="3"/>
      <c r="H1932" s="3"/>
      <c r="I1932" s="3"/>
      <c r="J1932" s="3"/>
      <c r="K1932" s="3"/>
      <c r="L1932" s="3"/>
      <c r="M1932" s="3"/>
      <c r="N1932" s="3"/>
      <c r="O1932" s="3"/>
    </row>
    <row r="1933" spans="1:15" x14ac:dyDescent="0.45">
      <c r="A1933" s="3"/>
      <c r="B1933" s="20"/>
      <c r="C1933" s="21"/>
      <c r="D1933" s="21"/>
      <c r="E1933" s="22"/>
      <c r="F1933" s="3"/>
      <c r="G1933" s="3"/>
      <c r="H1933" s="3"/>
      <c r="I1933" s="3"/>
      <c r="J1933" s="3"/>
      <c r="K1933" s="3"/>
      <c r="L1933" s="3"/>
      <c r="M1933" s="3"/>
      <c r="N1933" s="3"/>
      <c r="O1933" s="3"/>
    </row>
    <row r="1934" spans="1:15" x14ac:dyDescent="0.45">
      <c r="A1934" s="3"/>
      <c r="B1934" s="20"/>
      <c r="C1934" s="21"/>
      <c r="D1934" s="21"/>
      <c r="E1934" s="22"/>
      <c r="F1934" s="3"/>
      <c r="G1934" s="3"/>
      <c r="H1934" s="3"/>
      <c r="I1934" s="3"/>
      <c r="J1934" s="3"/>
      <c r="K1934" s="3"/>
      <c r="L1934" s="3"/>
      <c r="M1934" s="3"/>
      <c r="N1934" s="3"/>
      <c r="O1934" s="3"/>
    </row>
    <row r="1935" spans="1:15" x14ac:dyDescent="0.45">
      <c r="A1935" s="3"/>
      <c r="B1935" s="20"/>
      <c r="C1935" s="21"/>
      <c r="D1935" s="21"/>
      <c r="E1935" s="22"/>
      <c r="F1935" s="3"/>
      <c r="G1935" s="3"/>
      <c r="H1935" s="3"/>
      <c r="I1935" s="3"/>
      <c r="J1935" s="3"/>
      <c r="K1935" s="3"/>
      <c r="L1935" s="3"/>
      <c r="M1935" s="3"/>
      <c r="N1935" s="3"/>
      <c r="O1935" s="3"/>
    </row>
    <row r="1936" spans="1:15" x14ac:dyDescent="0.45">
      <c r="A1936" s="3"/>
      <c r="B1936" s="20"/>
      <c r="C1936" s="21"/>
      <c r="D1936" s="21"/>
      <c r="E1936" s="22"/>
      <c r="F1936" s="3"/>
      <c r="G1936" s="3"/>
      <c r="H1936" s="3"/>
      <c r="I1936" s="3"/>
      <c r="J1936" s="3"/>
      <c r="K1936" s="3"/>
      <c r="L1936" s="3"/>
      <c r="M1936" s="3"/>
      <c r="N1936" s="3"/>
      <c r="O1936" s="3"/>
    </row>
    <row r="1937" spans="1:15" x14ac:dyDescent="0.45">
      <c r="A1937" s="3"/>
      <c r="B1937" s="20"/>
      <c r="C1937" s="21"/>
      <c r="D1937" s="21"/>
      <c r="E1937" s="22"/>
      <c r="F1937" s="3"/>
      <c r="G1937" s="3"/>
      <c r="H1937" s="3"/>
      <c r="I1937" s="3"/>
      <c r="J1937" s="3"/>
      <c r="K1937" s="3"/>
      <c r="L1937" s="3"/>
      <c r="M1937" s="3"/>
      <c r="N1937" s="3"/>
      <c r="O1937" s="3"/>
    </row>
    <row r="1938" spans="1:15" x14ac:dyDescent="0.45">
      <c r="A1938" s="3"/>
      <c r="B1938" s="20"/>
      <c r="C1938" s="21"/>
      <c r="D1938" s="21"/>
      <c r="E1938" s="22"/>
      <c r="F1938" s="3"/>
      <c r="G1938" s="3"/>
      <c r="H1938" s="3"/>
      <c r="I1938" s="3"/>
      <c r="J1938" s="3"/>
      <c r="K1938" s="3"/>
      <c r="L1938" s="3"/>
      <c r="M1938" s="3"/>
      <c r="N1938" s="3"/>
      <c r="O1938" s="3"/>
    </row>
    <row r="1939" spans="1:15" x14ac:dyDescent="0.45">
      <c r="A1939" s="3"/>
      <c r="B1939" s="20"/>
      <c r="C1939" s="21"/>
      <c r="D1939" s="21"/>
      <c r="E1939" s="22"/>
      <c r="F1939" s="3"/>
      <c r="G1939" s="3"/>
      <c r="H1939" s="3"/>
      <c r="I1939" s="3"/>
      <c r="J1939" s="3"/>
      <c r="K1939" s="3"/>
      <c r="L1939" s="3"/>
      <c r="M1939" s="3"/>
      <c r="N1939" s="3"/>
      <c r="O1939" s="3"/>
    </row>
    <row r="1940" spans="1:15" x14ac:dyDescent="0.45">
      <c r="A1940" s="3"/>
      <c r="B1940" s="20"/>
      <c r="C1940" s="21"/>
      <c r="D1940" s="21"/>
      <c r="E1940" s="22"/>
      <c r="F1940" s="3"/>
      <c r="G1940" s="3"/>
      <c r="H1940" s="3"/>
      <c r="I1940" s="3"/>
      <c r="J1940" s="3"/>
      <c r="K1940" s="3"/>
      <c r="L1940" s="3"/>
      <c r="M1940" s="3"/>
      <c r="N1940" s="3"/>
      <c r="O1940" s="3"/>
    </row>
    <row r="1941" spans="1:15" x14ac:dyDescent="0.45">
      <c r="A1941" s="3"/>
      <c r="B1941" s="20"/>
      <c r="C1941" s="21"/>
      <c r="D1941" s="21"/>
      <c r="E1941" s="22"/>
      <c r="F1941" s="3"/>
      <c r="G1941" s="3"/>
      <c r="H1941" s="3"/>
      <c r="I1941" s="3"/>
      <c r="J1941" s="3"/>
      <c r="K1941" s="3"/>
      <c r="L1941" s="3"/>
      <c r="M1941" s="3"/>
      <c r="N1941" s="3"/>
      <c r="O1941" s="3"/>
    </row>
    <row r="1942" spans="1:15" x14ac:dyDescent="0.45">
      <c r="A1942" s="3"/>
      <c r="B1942" s="20"/>
      <c r="C1942" s="21"/>
      <c r="D1942" s="21"/>
      <c r="E1942" s="22"/>
      <c r="F1942" s="3"/>
      <c r="G1942" s="3"/>
      <c r="H1942" s="3"/>
      <c r="I1942" s="3"/>
      <c r="J1942" s="3"/>
      <c r="K1942" s="3"/>
      <c r="L1942" s="3"/>
      <c r="M1942" s="3"/>
      <c r="N1942" s="3"/>
      <c r="O1942" s="3"/>
    </row>
    <row r="1943" spans="1:15" x14ac:dyDescent="0.45">
      <c r="A1943" s="3"/>
      <c r="B1943" s="20"/>
      <c r="C1943" s="21"/>
      <c r="D1943" s="21"/>
      <c r="E1943" s="22"/>
      <c r="F1943" s="3"/>
      <c r="G1943" s="3"/>
      <c r="H1943" s="3"/>
      <c r="I1943" s="3"/>
      <c r="J1943" s="3"/>
      <c r="K1943" s="3"/>
      <c r="L1943" s="3"/>
      <c r="M1943" s="3"/>
      <c r="N1943" s="3"/>
      <c r="O1943" s="3"/>
    </row>
    <row r="1944" spans="1:15" x14ac:dyDescent="0.45">
      <c r="A1944" s="3"/>
      <c r="B1944" s="20"/>
      <c r="C1944" s="21"/>
      <c r="D1944" s="21"/>
      <c r="E1944" s="22"/>
      <c r="F1944" s="3"/>
      <c r="G1944" s="3"/>
      <c r="H1944" s="3"/>
      <c r="I1944" s="3"/>
      <c r="J1944" s="3"/>
      <c r="K1944" s="3"/>
      <c r="L1944" s="3"/>
      <c r="M1944" s="3"/>
      <c r="N1944" s="3"/>
      <c r="O1944" s="3"/>
    </row>
    <row r="1945" spans="1:15" x14ac:dyDescent="0.45">
      <c r="A1945" s="3"/>
      <c r="B1945" s="20"/>
      <c r="C1945" s="21"/>
      <c r="D1945" s="21"/>
      <c r="E1945" s="22"/>
      <c r="F1945" s="3"/>
      <c r="G1945" s="3"/>
      <c r="H1945" s="3"/>
      <c r="I1945" s="3"/>
      <c r="J1945" s="3"/>
      <c r="K1945" s="3"/>
      <c r="L1945" s="3"/>
      <c r="M1945" s="3"/>
      <c r="N1945" s="3"/>
      <c r="O1945" s="3"/>
    </row>
    <row r="1946" spans="1:15" x14ac:dyDescent="0.45">
      <c r="A1946" s="3"/>
      <c r="B1946" s="20"/>
      <c r="C1946" s="21"/>
      <c r="D1946" s="21"/>
      <c r="E1946" s="22"/>
      <c r="F1946" s="3"/>
      <c r="G1946" s="3"/>
      <c r="H1946" s="3"/>
      <c r="I1946" s="3"/>
      <c r="J1946" s="3"/>
      <c r="K1946" s="3"/>
      <c r="L1946" s="3"/>
      <c r="M1946" s="3"/>
      <c r="N1946" s="3"/>
      <c r="O1946" s="3"/>
    </row>
    <row r="1947" spans="1:15" x14ac:dyDescent="0.45">
      <c r="A1947" s="3"/>
      <c r="B1947" s="20"/>
      <c r="C1947" s="21"/>
      <c r="D1947" s="21"/>
      <c r="E1947" s="22"/>
      <c r="F1947" s="3"/>
      <c r="G1947" s="3"/>
      <c r="H1947" s="3"/>
      <c r="I1947" s="3"/>
      <c r="J1947" s="3"/>
      <c r="K1947" s="3"/>
      <c r="L1947" s="3"/>
      <c r="M1947" s="3"/>
      <c r="N1947" s="3"/>
      <c r="O1947" s="3"/>
    </row>
    <row r="1948" spans="1:15" x14ac:dyDescent="0.45">
      <c r="A1948" s="3"/>
      <c r="B1948" s="20"/>
      <c r="C1948" s="21"/>
      <c r="D1948" s="21"/>
      <c r="E1948" s="22"/>
      <c r="F1948" s="3"/>
      <c r="G1948" s="3"/>
      <c r="H1948" s="3"/>
      <c r="I1948" s="3"/>
      <c r="J1948" s="3"/>
      <c r="K1948" s="3"/>
      <c r="L1948" s="3"/>
      <c r="M1948" s="3"/>
      <c r="N1948" s="3"/>
      <c r="O1948" s="3"/>
    </row>
    <row r="1949" spans="1:15" x14ac:dyDescent="0.45">
      <c r="A1949" s="3"/>
      <c r="B1949" s="20"/>
      <c r="C1949" s="21"/>
      <c r="D1949" s="21"/>
      <c r="E1949" s="22"/>
      <c r="F1949" s="3"/>
      <c r="G1949" s="3"/>
      <c r="H1949" s="3"/>
      <c r="I1949" s="3"/>
      <c r="J1949" s="3"/>
      <c r="K1949" s="3"/>
      <c r="L1949" s="3"/>
      <c r="M1949" s="3"/>
      <c r="N1949" s="3"/>
      <c r="O1949" s="3"/>
    </row>
    <row r="1950" spans="1:15" x14ac:dyDescent="0.45">
      <c r="A1950" s="3"/>
      <c r="B1950" s="20"/>
      <c r="C1950" s="21"/>
      <c r="D1950" s="21"/>
      <c r="E1950" s="22"/>
      <c r="F1950" s="3"/>
      <c r="G1950" s="3"/>
      <c r="H1950" s="3"/>
      <c r="I1950" s="3"/>
      <c r="J1950" s="3"/>
      <c r="K1950" s="3"/>
      <c r="L1950" s="3"/>
      <c r="M1950" s="3"/>
      <c r="N1950" s="3"/>
      <c r="O1950" s="3"/>
    </row>
    <row r="1951" spans="1:15" x14ac:dyDescent="0.45">
      <c r="A1951" s="3"/>
      <c r="B1951" s="20"/>
      <c r="C1951" s="21"/>
      <c r="D1951" s="21"/>
      <c r="E1951" s="22"/>
      <c r="F1951" s="3"/>
      <c r="G1951" s="3"/>
      <c r="H1951" s="3"/>
      <c r="I1951" s="3"/>
      <c r="J1951" s="3"/>
      <c r="K1951" s="3"/>
      <c r="L1951" s="3"/>
      <c r="M1951" s="3"/>
      <c r="N1951" s="3"/>
      <c r="O1951" s="3"/>
    </row>
    <row r="1952" spans="1:15" x14ac:dyDescent="0.45">
      <c r="A1952" s="3"/>
      <c r="B1952" s="20"/>
      <c r="C1952" s="21"/>
      <c r="D1952" s="21"/>
      <c r="E1952" s="22"/>
      <c r="F1952" s="3"/>
      <c r="G1952" s="3"/>
      <c r="H1952" s="3"/>
      <c r="I1952" s="3"/>
      <c r="J1952" s="3"/>
      <c r="K1952" s="3"/>
      <c r="L1952" s="3"/>
      <c r="M1952" s="3"/>
      <c r="N1952" s="3"/>
      <c r="O1952" s="3"/>
    </row>
    <row r="1953" spans="1:15" x14ac:dyDescent="0.45">
      <c r="A1953" s="3"/>
      <c r="B1953" s="20"/>
      <c r="C1953" s="21"/>
      <c r="D1953" s="21"/>
      <c r="E1953" s="22"/>
      <c r="F1953" s="3"/>
      <c r="G1953" s="3"/>
      <c r="H1953" s="3"/>
      <c r="I1953" s="3"/>
      <c r="J1953" s="3"/>
      <c r="K1953" s="3"/>
      <c r="L1953" s="3"/>
      <c r="M1953" s="3"/>
      <c r="N1953" s="3"/>
      <c r="O1953" s="3"/>
    </row>
    <row r="1954" spans="1:15" x14ac:dyDescent="0.45">
      <c r="A1954" s="3"/>
      <c r="B1954" s="20"/>
      <c r="C1954" s="21"/>
      <c r="D1954" s="21"/>
      <c r="E1954" s="22"/>
      <c r="F1954" s="3"/>
      <c r="G1954" s="3"/>
      <c r="H1954" s="3"/>
      <c r="I1954" s="3"/>
      <c r="J1954" s="3"/>
      <c r="K1954" s="3"/>
      <c r="L1954" s="3"/>
      <c r="M1954" s="3"/>
      <c r="N1954" s="3"/>
      <c r="O1954" s="3"/>
    </row>
    <row r="1955" spans="1:15" x14ac:dyDescent="0.45">
      <c r="A1955" s="3"/>
      <c r="B1955" s="20"/>
      <c r="C1955" s="21"/>
      <c r="D1955" s="21"/>
      <c r="E1955" s="22"/>
      <c r="F1955" s="3"/>
      <c r="G1955" s="3"/>
      <c r="H1955" s="3"/>
      <c r="I1955" s="3"/>
      <c r="J1955" s="3"/>
      <c r="K1955" s="3"/>
      <c r="L1955" s="3"/>
      <c r="M1955" s="3"/>
      <c r="N1955" s="3"/>
      <c r="O1955" s="3"/>
    </row>
    <row r="1956" spans="1:15" x14ac:dyDescent="0.45">
      <c r="A1956" s="3"/>
      <c r="B1956" s="20"/>
      <c r="C1956" s="21"/>
      <c r="D1956" s="21"/>
      <c r="E1956" s="22"/>
      <c r="F1956" s="3"/>
      <c r="G1956" s="3"/>
      <c r="H1956" s="3"/>
      <c r="I1956" s="3"/>
      <c r="J1956" s="3"/>
      <c r="K1956" s="3"/>
      <c r="L1956" s="3"/>
      <c r="M1956" s="3"/>
      <c r="N1956" s="3"/>
      <c r="O1956" s="3"/>
    </row>
    <row r="1957" spans="1:15" x14ac:dyDescent="0.45">
      <c r="A1957" s="3"/>
      <c r="B1957" s="20"/>
      <c r="C1957" s="21"/>
      <c r="D1957" s="21"/>
      <c r="E1957" s="22"/>
      <c r="F1957" s="3"/>
      <c r="G1957" s="3"/>
      <c r="H1957" s="3"/>
      <c r="I1957" s="3"/>
      <c r="J1957" s="3"/>
      <c r="K1957" s="3"/>
      <c r="L1957" s="3"/>
      <c r="M1957" s="3"/>
      <c r="N1957" s="3"/>
      <c r="O1957" s="3"/>
    </row>
    <row r="1958" spans="1:15" x14ac:dyDescent="0.45">
      <c r="A1958" s="3"/>
      <c r="B1958" s="20"/>
      <c r="C1958" s="21"/>
      <c r="D1958" s="21"/>
      <c r="E1958" s="22"/>
      <c r="F1958" s="3"/>
      <c r="G1958" s="3"/>
      <c r="H1958" s="3"/>
      <c r="I1958" s="3"/>
      <c r="J1958" s="3"/>
      <c r="K1958" s="3"/>
      <c r="L1958" s="3"/>
      <c r="M1958" s="3"/>
      <c r="N1958" s="3"/>
      <c r="O1958" s="3"/>
    </row>
    <row r="1959" spans="1:15" x14ac:dyDescent="0.45">
      <c r="A1959" s="3"/>
      <c r="B1959" s="20"/>
      <c r="C1959" s="21"/>
      <c r="D1959" s="21"/>
      <c r="E1959" s="22"/>
      <c r="F1959" s="3"/>
      <c r="G1959" s="3"/>
      <c r="H1959" s="3"/>
      <c r="I1959" s="3"/>
      <c r="J1959" s="3"/>
      <c r="K1959" s="3"/>
      <c r="L1959" s="3"/>
      <c r="M1959" s="3"/>
      <c r="N1959" s="3"/>
      <c r="O1959" s="3"/>
    </row>
    <row r="1960" spans="1:15" x14ac:dyDescent="0.45">
      <c r="A1960" s="3"/>
      <c r="B1960" s="20"/>
      <c r="C1960" s="21"/>
      <c r="D1960" s="21"/>
      <c r="E1960" s="22"/>
      <c r="F1960" s="3"/>
      <c r="G1960" s="3"/>
      <c r="H1960" s="3"/>
      <c r="I1960" s="3"/>
      <c r="J1960" s="3"/>
      <c r="K1960" s="3"/>
      <c r="L1960" s="3"/>
      <c r="M1960" s="3"/>
      <c r="N1960" s="3"/>
      <c r="O1960" s="3"/>
    </row>
    <row r="1961" spans="1:15" x14ac:dyDescent="0.45">
      <c r="A1961" s="3"/>
      <c r="B1961" s="20"/>
      <c r="C1961" s="21"/>
      <c r="D1961" s="21"/>
      <c r="E1961" s="22"/>
      <c r="F1961" s="3"/>
      <c r="G1961" s="3"/>
      <c r="H1961" s="3"/>
      <c r="I1961" s="3"/>
      <c r="J1961" s="3"/>
      <c r="K1961" s="3"/>
      <c r="L1961" s="3"/>
      <c r="M1961" s="3"/>
      <c r="N1961" s="3"/>
      <c r="O1961" s="3"/>
    </row>
    <row r="1962" spans="1:15" x14ac:dyDescent="0.45">
      <c r="A1962" s="3"/>
      <c r="B1962" s="20"/>
      <c r="C1962" s="21"/>
      <c r="D1962" s="21"/>
      <c r="E1962" s="22"/>
      <c r="F1962" s="3"/>
      <c r="G1962" s="3"/>
      <c r="H1962" s="3"/>
      <c r="I1962" s="3"/>
      <c r="J1962" s="3"/>
      <c r="K1962" s="3"/>
      <c r="L1962" s="3"/>
      <c r="M1962" s="3"/>
      <c r="N1962" s="3"/>
      <c r="O1962" s="3"/>
    </row>
    <row r="1963" spans="1:15" x14ac:dyDescent="0.45">
      <c r="A1963" s="3"/>
      <c r="B1963" s="20"/>
      <c r="C1963" s="21"/>
      <c r="D1963" s="21"/>
      <c r="E1963" s="22"/>
      <c r="F1963" s="3"/>
      <c r="G1963" s="3"/>
      <c r="H1963" s="3"/>
      <c r="I1963" s="3"/>
      <c r="J1963" s="3"/>
      <c r="K1963" s="3"/>
      <c r="L1963" s="3"/>
      <c r="M1963" s="3"/>
      <c r="N1963" s="3"/>
      <c r="O1963" s="3"/>
    </row>
    <row r="1964" spans="1:15" x14ac:dyDescent="0.45">
      <c r="A1964" s="3"/>
      <c r="B1964" s="20"/>
      <c r="C1964" s="21"/>
      <c r="D1964" s="21"/>
      <c r="E1964" s="22"/>
      <c r="F1964" s="3"/>
      <c r="G1964" s="3"/>
      <c r="H1964" s="3"/>
      <c r="I1964" s="3"/>
      <c r="J1964" s="3"/>
      <c r="K1964" s="3"/>
      <c r="L1964" s="3"/>
      <c r="M1964" s="3"/>
      <c r="N1964" s="3"/>
      <c r="O1964" s="3"/>
    </row>
    <row r="1965" spans="1:15" x14ac:dyDescent="0.45">
      <c r="A1965" s="3"/>
      <c r="B1965" s="20"/>
      <c r="C1965" s="21"/>
      <c r="D1965" s="21"/>
      <c r="E1965" s="22"/>
      <c r="F1965" s="3"/>
      <c r="G1965" s="3"/>
      <c r="H1965" s="3"/>
      <c r="I1965" s="3"/>
      <c r="J1965" s="3"/>
      <c r="K1965" s="3"/>
      <c r="L1965" s="3"/>
      <c r="M1965" s="3"/>
      <c r="N1965" s="3"/>
      <c r="O1965" s="3"/>
    </row>
    <row r="1966" spans="1:15" x14ac:dyDescent="0.45">
      <c r="A1966" s="3"/>
      <c r="B1966" s="20"/>
      <c r="C1966" s="21"/>
      <c r="D1966" s="21"/>
      <c r="E1966" s="22"/>
      <c r="F1966" s="3"/>
      <c r="G1966" s="3"/>
      <c r="H1966" s="3"/>
      <c r="I1966" s="3"/>
      <c r="J1966" s="3"/>
      <c r="K1966" s="3"/>
      <c r="L1966" s="3"/>
      <c r="M1966" s="3"/>
      <c r="N1966" s="3"/>
      <c r="O1966" s="3"/>
    </row>
    <row r="1967" spans="1:15" x14ac:dyDescent="0.45">
      <c r="A1967" s="3"/>
      <c r="B1967" s="20"/>
      <c r="C1967" s="21"/>
      <c r="D1967" s="21"/>
      <c r="E1967" s="22"/>
      <c r="F1967" s="3"/>
      <c r="G1967" s="3"/>
      <c r="H1967" s="3"/>
      <c r="I1967" s="3"/>
      <c r="J1967" s="3"/>
      <c r="K1967" s="3"/>
      <c r="L1967" s="3"/>
      <c r="M1967" s="3"/>
      <c r="N1967" s="3"/>
      <c r="O1967" s="3"/>
    </row>
    <row r="1968" spans="1:15" x14ac:dyDescent="0.45">
      <c r="A1968" s="3"/>
      <c r="B1968" s="20"/>
      <c r="C1968" s="21"/>
      <c r="D1968" s="21"/>
      <c r="E1968" s="22"/>
      <c r="F1968" s="3"/>
      <c r="G1968" s="3"/>
      <c r="H1968" s="3"/>
      <c r="I1968" s="3"/>
      <c r="J1968" s="3"/>
      <c r="K1968" s="3"/>
      <c r="L1968" s="3"/>
      <c r="M1968" s="3"/>
      <c r="N1968" s="3"/>
      <c r="O1968" s="3"/>
    </row>
    <row r="1969" spans="1:15" x14ac:dyDescent="0.45">
      <c r="A1969" s="3"/>
      <c r="B1969" s="20"/>
      <c r="C1969" s="21"/>
      <c r="D1969" s="21"/>
      <c r="E1969" s="22"/>
      <c r="F1969" s="3"/>
      <c r="G1969" s="3"/>
      <c r="H1969" s="3"/>
      <c r="I1969" s="3"/>
      <c r="J1969" s="3"/>
      <c r="K1969" s="3"/>
      <c r="L1969" s="3"/>
      <c r="M1969" s="3"/>
      <c r="N1969" s="3"/>
      <c r="O1969" s="3"/>
    </row>
    <row r="1970" spans="1:15" x14ac:dyDescent="0.45">
      <c r="A1970" s="3"/>
      <c r="B1970" s="20"/>
      <c r="C1970" s="21"/>
      <c r="D1970" s="21"/>
      <c r="E1970" s="22"/>
      <c r="F1970" s="3"/>
      <c r="G1970" s="3"/>
      <c r="H1970" s="3"/>
      <c r="I1970" s="3"/>
      <c r="J1970" s="3"/>
      <c r="K1970" s="3"/>
      <c r="L1970" s="3"/>
      <c r="M1970" s="3"/>
      <c r="N1970" s="3"/>
      <c r="O1970" s="3"/>
    </row>
    <row r="1971" spans="1:15" x14ac:dyDescent="0.45">
      <c r="A1971" s="3"/>
      <c r="B1971" s="20"/>
      <c r="C1971" s="21"/>
      <c r="D1971" s="21"/>
      <c r="E1971" s="22"/>
      <c r="F1971" s="3"/>
      <c r="G1971" s="3"/>
      <c r="H1971" s="3"/>
      <c r="I1971" s="3"/>
      <c r="J1971" s="3"/>
      <c r="K1971" s="3"/>
      <c r="L1971" s="3"/>
      <c r="M1971" s="3"/>
      <c r="N1971" s="3"/>
      <c r="O1971" s="3"/>
    </row>
    <row r="1972" spans="1:15" x14ac:dyDescent="0.45">
      <c r="A1972" s="3"/>
      <c r="B1972" s="20"/>
      <c r="C1972" s="21"/>
      <c r="D1972" s="21"/>
      <c r="E1972" s="22"/>
      <c r="F1972" s="3"/>
      <c r="G1972" s="3"/>
      <c r="H1972" s="3"/>
      <c r="I1972" s="3"/>
      <c r="J1972" s="3"/>
      <c r="K1972" s="3"/>
      <c r="L1972" s="3"/>
      <c r="M1972" s="3"/>
      <c r="N1972" s="3"/>
      <c r="O1972" s="3"/>
    </row>
    <row r="1973" spans="1:15" x14ac:dyDescent="0.45">
      <c r="A1973" s="3"/>
      <c r="B1973" s="20"/>
      <c r="C1973" s="21"/>
      <c r="D1973" s="21"/>
      <c r="E1973" s="22"/>
      <c r="F1973" s="3"/>
      <c r="G1973" s="3"/>
      <c r="H1973" s="3"/>
      <c r="I1973" s="3"/>
      <c r="J1973" s="3"/>
      <c r="K1973" s="3"/>
      <c r="L1973" s="3"/>
      <c r="M1973" s="3"/>
      <c r="N1973" s="3"/>
      <c r="O1973" s="3"/>
    </row>
    <row r="1974" spans="1:15" x14ac:dyDescent="0.45">
      <c r="A1974" s="3"/>
      <c r="B1974" s="20"/>
      <c r="C1974" s="21"/>
      <c r="D1974" s="21"/>
      <c r="E1974" s="22"/>
      <c r="F1974" s="3"/>
      <c r="G1974" s="3"/>
      <c r="H1974" s="3"/>
      <c r="I1974" s="3"/>
      <c r="J1974" s="3"/>
      <c r="K1974" s="3"/>
      <c r="L1974" s="3"/>
      <c r="M1974" s="3"/>
      <c r="N1974" s="3"/>
      <c r="O1974" s="3"/>
    </row>
    <row r="1975" spans="1:15" x14ac:dyDescent="0.45">
      <c r="A1975" s="3"/>
      <c r="B1975" s="20"/>
      <c r="C1975" s="21"/>
      <c r="D1975" s="21"/>
      <c r="E1975" s="22"/>
      <c r="F1975" s="3"/>
      <c r="G1975" s="3"/>
      <c r="H1975" s="3"/>
      <c r="I1975" s="3"/>
      <c r="J1975" s="3"/>
      <c r="K1975" s="3"/>
      <c r="L1975" s="3"/>
      <c r="M1975" s="3"/>
      <c r="N1975" s="3"/>
      <c r="O1975" s="3"/>
    </row>
    <row r="1976" spans="1:15" x14ac:dyDescent="0.45">
      <c r="A1976" s="3"/>
      <c r="B1976" s="20"/>
      <c r="C1976" s="21"/>
      <c r="D1976" s="21"/>
      <c r="E1976" s="22"/>
      <c r="F1976" s="3"/>
      <c r="G1976" s="3"/>
      <c r="H1976" s="3"/>
      <c r="I1976" s="3"/>
      <c r="J1976" s="3"/>
      <c r="K1976" s="3"/>
      <c r="L1976" s="3"/>
      <c r="M1976" s="3"/>
      <c r="N1976" s="3"/>
      <c r="O1976" s="3"/>
    </row>
    <row r="1977" spans="1:15" x14ac:dyDescent="0.45">
      <c r="A1977" s="3"/>
      <c r="B1977" s="20"/>
      <c r="C1977" s="21"/>
      <c r="D1977" s="21"/>
      <c r="E1977" s="22"/>
      <c r="F1977" s="3"/>
      <c r="G1977" s="3"/>
      <c r="H1977" s="3"/>
      <c r="I1977" s="3"/>
      <c r="J1977" s="3"/>
      <c r="K1977" s="3"/>
      <c r="L1977" s="3"/>
      <c r="M1977" s="3"/>
      <c r="N1977" s="3"/>
      <c r="O1977" s="3"/>
    </row>
    <row r="1978" spans="1:15" x14ac:dyDescent="0.45">
      <c r="A1978" s="3"/>
      <c r="B1978" s="20"/>
      <c r="C1978" s="21"/>
      <c r="D1978" s="21"/>
      <c r="E1978" s="22"/>
      <c r="F1978" s="3"/>
      <c r="G1978" s="3"/>
      <c r="H1978" s="3"/>
      <c r="I1978" s="3"/>
      <c r="J1978" s="3"/>
      <c r="K1978" s="3"/>
      <c r="L1978" s="3"/>
      <c r="M1978" s="3"/>
      <c r="N1978" s="3"/>
      <c r="O1978" s="3"/>
    </row>
    <row r="1979" spans="1:15" x14ac:dyDescent="0.45">
      <c r="A1979" s="3"/>
      <c r="B1979" s="20"/>
      <c r="C1979" s="21"/>
      <c r="D1979" s="21"/>
      <c r="E1979" s="22"/>
      <c r="F1979" s="3"/>
      <c r="G1979" s="3"/>
      <c r="H1979" s="3"/>
      <c r="I1979" s="3"/>
      <c r="J1979" s="3"/>
      <c r="K1979" s="3"/>
      <c r="L1979" s="3"/>
      <c r="M1979" s="3"/>
      <c r="N1979" s="3"/>
      <c r="O1979" s="3"/>
    </row>
    <row r="1980" spans="1:15" x14ac:dyDescent="0.45">
      <c r="A1980" s="3"/>
      <c r="B1980" s="20"/>
      <c r="C1980" s="21"/>
      <c r="D1980" s="21"/>
      <c r="E1980" s="22"/>
      <c r="F1980" s="3"/>
      <c r="G1980" s="3"/>
      <c r="H1980" s="3"/>
      <c r="I1980" s="3"/>
      <c r="J1980" s="3"/>
      <c r="K1980" s="3"/>
      <c r="L1980" s="3"/>
      <c r="M1980" s="3"/>
      <c r="N1980" s="3"/>
      <c r="O1980" s="3"/>
    </row>
    <row r="1981" spans="1:15" x14ac:dyDescent="0.45">
      <c r="A1981" s="3"/>
      <c r="B1981" s="20"/>
      <c r="C1981" s="21"/>
      <c r="D1981" s="21"/>
      <c r="E1981" s="22"/>
      <c r="F1981" s="3"/>
      <c r="G1981" s="3"/>
      <c r="H1981" s="3"/>
      <c r="I1981" s="3"/>
      <c r="J1981" s="3"/>
      <c r="K1981" s="3"/>
      <c r="L1981" s="3"/>
      <c r="M1981" s="3"/>
      <c r="N1981" s="3"/>
      <c r="O1981" s="3"/>
    </row>
    <row r="1982" spans="1:15" x14ac:dyDescent="0.45">
      <c r="A1982" s="3"/>
      <c r="B1982" s="20"/>
      <c r="C1982" s="21"/>
      <c r="D1982" s="21"/>
      <c r="E1982" s="22"/>
      <c r="F1982" s="3"/>
      <c r="G1982" s="3"/>
      <c r="H1982" s="3"/>
      <c r="I1982" s="3"/>
      <c r="J1982" s="3"/>
      <c r="K1982" s="3"/>
      <c r="L1982" s="3"/>
      <c r="M1982" s="3"/>
      <c r="N1982" s="3"/>
      <c r="O1982" s="3"/>
    </row>
    <row r="1983" spans="1:15" x14ac:dyDescent="0.45">
      <c r="A1983" s="3"/>
      <c r="B1983" s="20"/>
      <c r="C1983" s="21"/>
      <c r="D1983" s="21"/>
      <c r="E1983" s="22"/>
      <c r="F1983" s="3"/>
      <c r="G1983" s="3"/>
      <c r="H1983" s="3"/>
      <c r="I1983" s="3"/>
      <c r="J1983" s="3"/>
      <c r="K1983" s="3"/>
      <c r="L1983" s="3"/>
      <c r="M1983" s="3"/>
      <c r="N1983" s="3"/>
      <c r="O1983" s="3"/>
    </row>
    <row r="1984" spans="1:15" x14ac:dyDescent="0.45">
      <c r="A1984" s="3"/>
      <c r="B1984" s="20"/>
      <c r="C1984" s="21"/>
      <c r="D1984" s="21"/>
      <c r="E1984" s="22"/>
      <c r="F1984" s="3"/>
      <c r="G1984" s="3"/>
      <c r="H1984" s="3"/>
      <c r="I1984" s="3"/>
      <c r="J1984" s="3"/>
      <c r="K1984" s="3"/>
      <c r="L1984" s="3"/>
      <c r="M1984" s="3"/>
      <c r="N1984" s="3"/>
      <c r="O1984" s="3"/>
    </row>
    <row r="1985" spans="1:15" x14ac:dyDescent="0.45">
      <c r="A1985" s="3"/>
      <c r="B1985" s="20"/>
      <c r="C1985" s="21"/>
      <c r="D1985" s="21"/>
      <c r="E1985" s="22"/>
      <c r="F1985" s="3"/>
      <c r="G1985" s="3"/>
      <c r="H1985" s="3"/>
      <c r="I1985" s="3"/>
      <c r="J1985" s="3"/>
      <c r="K1985" s="3"/>
      <c r="L1985" s="3"/>
      <c r="M1985" s="3"/>
      <c r="N1985" s="3"/>
      <c r="O1985" s="3"/>
    </row>
    <row r="1986" spans="1:15" x14ac:dyDescent="0.45">
      <c r="A1986" s="3"/>
      <c r="B1986" s="20"/>
      <c r="C1986" s="21"/>
      <c r="D1986" s="21"/>
      <c r="E1986" s="22"/>
      <c r="F1986" s="3"/>
      <c r="G1986" s="3"/>
      <c r="H1986" s="3"/>
      <c r="I1986" s="3"/>
      <c r="J1986" s="3"/>
      <c r="K1986" s="3"/>
      <c r="L1986" s="3"/>
      <c r="M1986" s="3"/>
      <c r="N1986" s="3"/>
      <c r="O1986" s="3"/>
    </row>
    <row r="1987" spans="1:15" x14ac:dyDescent="0.45">
      <c r="A1987" s="3"/>
      <c r="B1987" s="20"/>
      <c r="C1987" s="21"/>
      <c r="D1987" s="21"/>
      <c r="E1987" s="22"/>
      <c r="F1987" s="3"/>
      <c r="G1987" s="3"/>
      <c r="H1987" s="3"/>
      <c r="I1987" s="3"/>
      <c r="J1987" s="3"/>
      <c r="K1987" s="3"/>
      <c r="L1987" s="3"/>
      <c r="M1987" s="3"/>
      <c r="N1987" s="3"/>
      <c r="O1987" s="3"/>
    </row>
    <row r="1988" spans="1:15" x14ac:dyDescent="0.45">
      <c r="A1988" s="3"/>
      <c r="B1988" s="20"/>
      <c r="C1988" s="21"/>
      <c r="D1988" s="21"/>
      <c r="E1988" s="22"/>
      <c r="F1988" s="3"/>
      <c r="G1988" s="3"/>
      <c r="H1988" s="3"/>
      <c r="I1988" s="3"/>
      <c r="J1988" s="3"/>
      <c r="K1988" s="3"/>
      <c r="L1988" s="3"/>
      <c r="M1988" s="3"/>
      <c r="N1988" s="3"/>
      <c r="O1988" s="3"/>
    </row>
    <row r="1989" spans="1:15" x14ac:dyDescent="0.45">
      <c r="A1989" s="3"/>
      <c r="B1989" s="20"/>
      <c r="C1989" s="21"/>
      <c r="D1989" s="21"/>
      <c r="E1989" s="22"/>
      <c r="F1989" s="3"/>
      <c r="G1989" s="3"/>
      <c r="H1989" s="3"/>
      <c r="I1989" s="3"/>
      <c r="J1989" s="3"/>
      <c r="K1989" s="3"/>
      <c r="L1989" s="3"/>
      <c r="M1989" s="3"/>
      <c r="N1989" s="3"/>
      <c r="O1989" s="3"/>
    </row>
    <row r="1990" spans="1:15" x14ac:dyDescent="0.45">
      <c r="A1990" s="3"/>
      <c r="B1990" s="20"/>
      <c r="C1990" s="21"/>
      <c r="D1990" s="21"/>
      <c r="E1990" s="22"/>
      <c r="F1990" s="3"/>
      <c r="G1990" s="3"/>
      <c r="H1990" s="3"/>
      <c r="I1990" s="3"/>
      <c r="J1990" s="3"/>
      <c r="K1990" s="3"/>
      <c r="L1990" s="3"/>
      <c r="M1990" s="3"/>
      <c r="N1990" s="3"/>
      <c r="O1990" s="3"/>
    </row>
    <row r="1991" spans="1:15" x14ac:dyDescent="0.45">
      <c r="A1991" s="3"/>
      <c r="B1991" s="20"/>
      <c r="C1991" s="21"/>
      <c r="D1991" s="21"/>
      <c r="E1991" s="22"/>
      <c r="F1991" s="3"/>
      <c r="G1991" s="3"/>
      <c r="H1991" s="3"/>
      <c r="I1991" s="3"/>
      <c r="J1991" s="3"/>
      <c r="K1991" s="3"/>
      <c r="L1991" s="3"/>
      <c r="M1991" s="3"/>
      <c r="N1991" s="3"/>
      <c r="O1991" s="3"/>
    </row>
    <row r="1992" spans="1:15" x14ac:dyDescent="0.45">
      <c r="A1992" s="3"/>
      <c r="B1992" s="20"/>
      <c r="C1992" s="21"/>
      <c r="D1992" s="21"/>
      <c r="E1992" s="22"/>
      <c r="F1992" s="3"/>
      <c r="G1992" s="3"/>
      <c r="H1992" s="3"/>
      <c r="I1992" s="3"/>
      <c r="J1992" s="3"/>
      <c r="K1992" s="3"/>
      <c r="L1992" s="3"/>
      <c r="M1992" s="3"/>
      <c r="N1992" s="3"/>
      <c r="O1992" s="3"/>
    </row>
    <row r="1993" spans="1:15" x14ac:dyDescent="0.45">
      <c r="A1993" s="3"/>
      <c r="B1993" s="20"/>
      <c r="C1993" s="21"/>
      <c r="D1993" s="21"/>
      <c r="E1993" s="22"/>
      <c r="F1993" s="3"/>
      <c r="G1993" s="3"/>
      <c r="H1993" s="3"/>
      <c r="I1993" s="3"/>
      <c r="J1993" s="3"/>
      <c r="K1993" s="3"/>
      <c r="L1993" s="3"/>
      <c r="M1993" s="3"/>
      <c r="N1993" s="3"/>
      <c r="O1993" s="3"/>
    </row>
    <row r="1994" spans="1:15" x14ac:dyDescent="0.45">
      <c r="A1994" s="3"/>
      <c r="B1994" s="20"/>
      <c r="C1994" s="21"/>
      <c r="D1994" s="21"/>
      <c r="E1994" s="22"/>
      <c r="F1994" s="3"/>
      <c r="G1994" s="3"/>
      <c r="H1994" s="3"/>
      <c r="I1994" s="3"/>
      <c r="J1994" s="3"/>
      <c r="K1994" s="3"/>
      <c r="L1994" s="3"/>
      <c r="M1994" s="3"/>
      <c r="N1994" s="3"/>
      <c r="O1994" s="3"/>
    </row>
    <row r="1995" spans="1:15" x14ac:dyDescent="0.45">
      <c r="A1995" s="3"/>
      <c r="B1995" s="20"/>
      <c r="C1995" s="21"/>
      <c r="D1995" s="21"/>
      <c r="E1995" s="22"/>
      <c r="F1995" s="3"/>
      <c r="G1995" s="3"/>
      <c r="H1995" s="3"/>
      <c r="I1995" s="3"/>
      <c r="J1995" s="3"/>
      <c r="K1995" s="3"/>
      <c r="L1995" s="3"/>
      <c r="M1995" s="3"/>
      <c r="N1995" s="3"/>
      <c r="O1995" s="3"/>
    </row>
    <row r="1996" spans="1:15" x14ac:dyDescent="0.45">
      <c r="A1996" s="3"/>
      <c r="B1996" s="20"/>
      <c r="C1996" s="21"/>
      <c r="D1996" s="21"/>
      <c r="E1996" s="22"/>
      <c r="F1996" s="3"/>
      <c r="G1996" s="3"/>
      <c r="H1996" s="3"/>
      <c r="I1996" s="3"/>
      <c r="J1996" s="3"/>
      <c r="K1996" s="3"/>
      <c r="L1996" s="3"/>
      <c r="M1996" s="3"/>
      <c r="N1996" s="3"/>
      <c r="O1996" s="3"/>
    </row>
    <row r="1997" spans="1:15" x14ac:dyDescent="0.45">
      <c r="A1997" s="3"/>
      <c r="B1997" s="20"/>
      <c r="C1997" s="21"/>
      <c r="D1997" s="21"/>
      <c r="E1997" s="22"/>
      <c r="F1997" s="3"/>
      <c r="G1997" s="3"/>
      <c r="H1997" s="3"/>
      <c r="I1997" s="3"/>
      <c r="J1997" s="3"/>
      <c r="K1997" s="3"/>
      <c r="L1997" s="3"/>
      <c r="M1997" s="3"/>
      <c r="N1997" s="3"/>
      <c r="O1997" s="3"/>
    </row>
    <row r="1998" spans="1:15" x14ac:dyDescent="0.45">
      <c r="A1998" s="3"/>
      <c r="B1998" s="20"/>
      <c r="C1998" s="21"/>
      <c r="D1998" s="21"/>
      <c r="E1998" s="22"/>
      <c r="F1998" s="3"/>
      <c r="G1998" s="3"/>
      <c r="H1998" s="3"/>
      <c r="I1998" s="3"/>
      <c r="J1998" s="3"/>
      <c r="K1998" s="3"/>
      <c r="L1998" s="3"/>
      <c r="M1998" s="3"/>
      <c r="N1998" s="3"/>
      <c r="O1998" s="3"/>
    </row>
    <row r="1999" spans="1:15" x14ac:dyDescent="0.45">
      <c r="A1999" s="3"/>
      <c r="B1999" s="20"/>
      <c r="C1999" s="21"/>
      <c r="D1999" s="21"/>
      <c r="E1999" s="22"/>
      <c r="F1999" s="3"/>
      <c r="G1999" s="3"/>
      <c r="H1999" s="3"/>
      <c r="I1999" s="3"/>
      <c r="J1999" s="3"/>
      <c r="K1999" s="3"/>
      <c r="L1999" s="3"/>
      <c r="M1999" s="3"/>
      <c r="N1999" s="3"/>
      <c r="O1999" s="3"/>
    </row>
    <row r="2000" spans="1:15" x14ac:dyDescent="0.45">
      <c r="A2000" s="3"/>
      <c r="B2000" s="20"/>
      <c r="C2000" s="21"/>
      <c r="D2000" s="21"/>
      <c r="E2000" s="22"/>
      <c r="F2000" s="3"/>
      <c r="G2000" s="3"/>
      <c r="H2000" s="3"/>
      <c r="I2000" s="3"/>
      <c r="J2000" s="3"/>
      <c r="K2000" s="3"/>
      <c r="L2000" s="3"/>
      <c r="M2000" s="3"/>
      <c r="N2000" s="3"/>
      <c r="O2000" s="3"/>
    </row>
    <row r="2001" spans="1:15" x14ac:dyDescent="0.45">
      <c r="A2001" s="3"/>
      <c r="B2001" s="20"/>
      <c r="C2001" s="21"/>
      <c r="D2001" s="21"/>
      <c r="E2001" s="22"/>
      <c r="F2001" s="3"/>
      <c r="G2001" s="3"/>
      <c r="H2001" s="3"/>
      <c r="I2001" s="3"/>
      <c r="J2001" s="3"/>
      <c r="K2001" s="3"/>
      <c r="L2001" s="3"/>
      <c r="M2001" s="3"/>
      <c r="N2001" s="3"/>
      <c r="O2001" s="3"/>
    </row>
    <row r="2002" spans="1:15" x14ac:dyDescent="0.45">
      <c r="A2002" s="3"/>
      <c r="B2002" s="20"/>
      <c r="C2002" s="21"/>
      <c r="D2002" s="21"/>
      <c r="E2002" s="22"/>
      <c r="F2002" s="3"/>
      <c r="G2002" s="3"/>
      <c r="H2002" s="3"/>
      <c r="I2002" s="3"/>
      <c r="J2002" s="3"/>
      <c r="K2002" s="3"/>
      <c r="L2002" s="3"/>
      <c r="M2002" s="3"/>
      <c r="N2002" s="3"/>
      <c r="O2002" s="3"/>
    </row>
    <row r="2003" spans="1:15" x14ac:dyDescent="0.45">
      <c r="A2003" s="3"/>
      <c r="B2003" s="20"/>
      <c r="C2003" s="21"/>
      <c r="D2003" s="21"/>
      <c r="E2003" s="22"/>
      <c r="F2003" s="3"/>
      <c r="G2003" s="3"/>
      <c r="H2003" s="3"/>
      <c r="I2003" s="3"/>
      <c r="J2003" s="3"/>
      <c r="K2003" s="3"/>
      <c r="L2003" s="3"/>
      <c r="M2003" s="3"/>
      <c r="N2003" s="3"/>
      <c r="O2003" s="3"/>
    </row>
    <row r="2004" spans="1:15" x14ac:dyDescent="0.45">
      <c r="A2004" s="3"/>
      <c r="B2004" s="20"/>
      <c r="C2004" s="21"/>
      <c r="D2004" s="21"/>
      <c r="E2004" s="22"/>
      <c r="F2004" s="3"/>
      <c r="G2004" s="3"/>
      <c r="H2004" s="3"/>
      <c r="I2004" s="3"/>
      <c r="J2004" s="3"/>
      <c r="K2004" s="3"/>
      <c r="L2004" s="3"/>
      <c r="M2004" s="3"/>
      <c r="N2004" s="3"/>
      <c r="O2004" s="3"/>
    </row>
    <row r="2005" spans="1:15" x14ac:dyDescent="0.45">
      <c r="A2005" s="3"/>
      <c r="B2005" s="20"/>
      <c r="C2005" s="21"/>
      <c r="D2005" s="21"/>
      <c r="E2005" s="22"/>
      <c r="F2005" s="3"/>
      <c r="G2005" s="3"/>
      <c r="H2005" s="3"/>
      <c r="I2005" s="3"/>
      <c r="J2005" s="3"/>
      <c r="K2005" s="3"/>
      <c r="L2005" s="3"/>
      <c r="M2005" s="3"/>
      <c r="N2005" s="3"/>
      <c r="O2005" s="3"/>
    </row>
    <row r="2006" spans="1:15" x14ac:dyDescent="0.45">
      <c r="A2006" s="3"/>
      <c r="B2006" s="20"/>
      <c r="C2006" s="21"/>
      <c r="D2006" s="21"/>
      <c r="E2006" s="22"/>
      <c r="F2006" s="3"/>
      <c r="G2006" s="3"/>
      <c r="H2006" s="3"/>
      <c r="I2006" s="3"/>
      <c r="J2006" s="3"/>
      <c r="K2006" s="3"/>
      <c r="L2006" s="3"/>
      <c r="M2006" s="3"/>
      <c r="N2006" s="3"/>
      <c r="O2006" s="3"/>
    </row>
    <row r="2007" spans="1:15" x14ac:dyDescent="0.45">
      <c r="A2007" s="3"/>
      <c r="B2007" s="20"/>
      <c r="C2007" s="21"/>
      <c r="D2007" s="21"/>
      <c r="E2007" s="22"/>
      <c r="F2007" s="3"/>
      <c r="G2007" s="3"/>
      <c r="H2007" s="3"/>
      <c r="I2007" s="3"/>
      <c r="J2007" s="3"/>
      <c r="K2007" s="3"/>
      <c r="L2007" s="3"/>
      <c r="M2007" s="3"/>
      <c r="N2007" s="3"/>
      <c r="O2007" s="3"/>
    </row>
    <row r="2008" spans="1:15" x14ac:dyDescent="0.45">
      <c r="A2008" s="3"/>
      <c r="B2008" s="20"/>
      <c r="C2008" s="21"/>
      <c r="D2008" s="21"/>
      <c r="E2008" s="22"/>
      <c r="F2008" s="3"/>
      <c r="G2008" s="3"/>
      <c r="H2008" s="3"/>
      <c r="I2008" s="3"/>
      <c r="J2008" s="3"/>
      <c r="K2008" s="3"/>
      <c r="L2008" s="3"/>
      <c r="M2008" s="3"/>
      <c r="N2008" s="3"/>
      <c r="O2008" s="3"/>
    </row>
    <row r="2009" spans="1:15" x14ac:dyDescent="0.45">
      <c r="A2009" s="3"/>
      <c r="B2009" s="20"/>
      <c r="C2009" s="21"/>
      <c r="D2009" s="21"/>
      <c r="E2009" s="22"/>
      <c r="F2009" s="3"/>
      <c r="G2009" s="3"/>
      <c r="H2009" s="3"/>
      <c r="I2009" s="3"/>
      <c r="J2009" s="3"/>
      <c r="K2009" s="3"/>
      <c r="L2009" s="3"/>
      <c r="M2009" s="3"/>
      <c r="N2009" s="3"/>
      <c r="O2009" s="3"/>
    </row>
    <row r="2010" spans="1:15" x14ac:dyDescent="0.45">
      <c r="A2010" s="3"/>
      <c r="B2010" s="20"/>
      <c r="C2010" s="21"/>
      <c r="D2010" s="21"/>
      <c r="E2010" s="22"/>
      <c r="F2010" s="3"/>
      <c r="G2010" s="3"/>
      <c r="H2010" s="3"/>
      <c r="I2010" s="3"/>
      <c r="J2010" s="3"/>
      <c r="K2010" s="3"/>
      <c r="L2010" s="3"/>
      <c r="M2010" s="3"/>
      <c r="N2010" s="3"/>
      <c r="O2010" s="3"/>
    </row>
    <row r="2011" spans="1:15" x14ac:dyDescent="0.45">
      <c r="A2011" s="3"/>
      <c r="B2011" s="20"/>
      <c r="C2011" s="21"/>
      <c r="D2011" s="21"/>
      <c r="E2011" s="22"/>
      <c r="F2011" s="3"/>
      <c r="G2011" s="3"/>
      <c r="H2011" s="3"/>
      <c r="I2011" s="3"/>
      <c r="J2011" s="3"/>
      <c r="K2011" s="3"/>
      <c r="L2011" s="3"/>
      <c r="M2011" s="3"/>
      <c r="N2011" s="3"/>
      <c r="O2011" s="3"/>
    </row>
    <row r="2012" spans="1:15" x14ac:dyDescent="0.45">
      <c r="A2012" s="3"/>
      <c r="B2012" s="20"/>
      <c r="C2012" s="21"/>
      <c r="D2012" s="21"/>
      <c r="E2012" s="22"/>
      <c r="F2012" s="3"/>
      <c r="G2012" s="3"/>
      <c r="H2012" s="3"/>
      <c r="I2012" s="3"/>
      <c r="J2012" s="3"/>
      <c r="K2012" s="3"/>
      <c r="L2012" s="3"/>
      <c r="M2012" s="3"/>
      <c r="N2012" s="3"/>
      <c r="O2012" s="3"/>
    </row>
    <row r="2013" spans="1:15" x14ac:dyDescent="0.45">
      <c r="A2013" s="3"/>
      <c r="B2013" s="20"/>
      <c r="C2013" s="21"/>
      <c r="D2013" s="21"/>
      <c r="E2013" s="22"/>
      <c r="F2013" s="3"/>
      <c r="G2013" s="3"/>
      <c r="H2013" s="3"/>
      <c r="I2013" s="3"/>
      <c r="J2013" s="3"/>
      <c r="K2013" s="3"/>
      <c r="L2013" s="3"/>
      <c r="M2013" s="3"/>
      <c r="N2013" s="3"/>
      <c r="O2013" s="3"/>
    </row>
    <row r="2014" spans="1:15" x14ac:dyDescent="0.45">
      <c r="A2014" s="3"/>
      <c r="B2014" s="20"/>
      <c r="C2014" s="21"/>
      <c r="D2014" s="21"/>
      <c r="E2014" s="22"/>
      <c r="F2014" s="3"/>
      <c r="G2014" s="3"/>
      <c r="H2014" s="3"/>
      <c r="I2014" s="3"/>
      <c r="J2014" s="3"/>
      <c r="K2014" s="3"/>
      <c r="L2014" s="3"/>
      <c r="M2014" s="3"/>
      <c r="N2014" s="3"/>
      <c r="O2014" s="3"/>
    </row>
    <row r="2015" spans="1:15" x14ac:dyDescent="0.45">
      <c r="A2015" s="3"/>
      <c r="B2015" s="20"/>
      <c r="C2015" s="21"/>
      <c r="D2015" s="21"/>
      <c r="E2015" s="22"/>
      <c r="F2015" s="3"/>
      <c r="G2015" s="3"/>
      <c r="H2015" s="3"/>
      <c r="I2015" s="3"/>
      <c r="J2015" s="3"/>
      <c r="K2015" s="3"/>
      <c r="L2015" s="3"/>
      <c r="M2015" s="3"/>
      <c r="N2015" s="3"/>
      <c r="O2015" s="3"/>
    </row>
    <row r="2016" spans="1:15" x14ac:dyDescent="0.45">
      <c r="A2016" s="3"/>
      <c r="B2016" s="20"/>
      <c r="C2016" s="21"/>
      <c r="D2016" s="21"/>
      <c r="E2016" s="22"/>
      <c r="F2016" s="3"/>
      <c r="G2016" s="3"/>
      <c r="H2016" s="3"/>
      <c r="I2016" s="3"/>
      <c r="J2016" s="3"/>
      <c r="K2016" s="3"/>
      <c r="L2016" s="3"/>
      <c r="M2016" s="3"/>
      <c r="N2016" s="3"/>
      <c r="O2016" s="3"/>
    </row>
    <row r="2017" spans="1:15" x14ac:dyDescent="0.45">
      <c r="A2017" s="3"/>
      <c r="B2017" s="20"/>
      <c r="C2017" s="21"/>
      <c r="D2017" s="21"/>
      <c r="E2017" s="22"/>
      <c r="F2017" s="3"/>
      <c r="G2017" s="3"/>
      <c r="H2017" s="3"/>
      <c r="I2017" s="3"/>
      <c r="J2017" s="3"/>
      <c r="K2017" s="3"/>
      <c r="L2017" s="3"/>
      <c r="M2017" s="3"/>
      <c r="N2017" s="3"/>
      <c r="O2017" s="3"/>
    </row>
    <row r="2018" spans="1:15" x14ac:dyDescent="0.45">
      <c r="A2018" s="3"/>
      <c r="B2018" s="20"/>
      <c r="C2018" s="21"/>
      <c r="D2018" s="21"/>
      <c r="E2018" s="22"/>
      <c r="F2018" s="3"/>
      <c r="G2018" s="3"/>
      <c r="H2018" s="3"/>
      <c r="I2018" s="3"/>
      <c r="J2018" s="3"/>
      <c r="K2018" s="3"/>
      <c r="L2018" s="3"/>
      <c r="M2018" s="3"/>
      <c r="N2018" s="3"/>
      <c r="O2018" s="3"/>
    </row>
    <row r="2019" spans="1:15" x14ac:dyDescent="0.45">
      <c r="A2019" s="3"/>
      <c r="B2019" s="20"/>
      <c r="C2019" s="21"/>
      <c r="D2019" s="21"/>
      <c r="E2019" s="22"/>
      <c r="F2019" s="3"/>
      <c r="G2019" s="3"/>
      <c r="H2019" s="3"/>
      <c r="I2019" s="3"/>
      <c r="J2019" s="3"/>
      <c r="K2019" s="3"/>
      <c r="L2019" s="3"/>
      <c r="M2019" s="3"/>
      <c r="N2019" s="3"/>
      <c r="O2019" s="3"/>
    </row>
    <row r="2020" spans="1:15" x14ac:dyDescent="0.45">
      <c r="A2020" s="3"/>
      <c r="B2020" s="20"/>
      <c r="C2020" s="21"/>
      <c r="D2020" s="21"/>
      <c r="E2020" s="22"/>
      <c r="F2020" s="3"/>
      <c r="G2020" s="3"/>
      <c r="H2020" s="3"/>
      <c r="I2020" s="3"/>
      <c r="J2020" s="3"/>
      <c r="K2020" s="3"/>
      <c r="L2020" s="3"/>
      <c r="M2020" s="3"/>
      <c r="N2020" s="3"/>
      <c r="O2020" s="3"/>
    </row>
    <row r="2021" spans="1:15" x14ac:dyDescent="0.45">
      <c r="A2021" s="3"/>
      <c r="B2021" s="20"/>
      <c r="C2021" s="21"/>
      <c r="D2021" s="21"/>
      <c r="E2021" s="22"/>
      <c r="F2021" s="3"/>
      <c r="G2021" s="3"/>
      <c r="H2021" s="3"/>
      <c r="I2021" s="3"/>
      <c r="J2021" s="3"/>
      <c r="K2021" s="3"/>
      <c r="L2021" s="3"/>
      <c r="M2021" s="3"/>
      <c r="N2021" s="3"/>
      <c r="O2021" s="3"/>
    </row>
    <row r="2022" spans="1:15" x14ac:dyDescent="0.45">
      <c r="A2022" s="3"/>
      <c r="B2022" s="20"/>
      <c r="C2022" s="21"/>
      <c r="D2022" s="21"/>
      <c r="E2022" s="22"/>
      <c r="F2022" s="3"/>
      <c r="G2022" s="3"/>
      <c r="H2022" s="3"/>
      <c r="I2022" s="3"/>
      <c r="J2022" s="3"/>
      <c r="K2022" s="3"/>
      <c r="L2022" s="3"/>
      <c r="M2022" s="3"/>
      <c r="N2022" s="3"/>
      <c r="O2022" s="3"/>
    </row>
    <row r="2023" spans="1:15" x14ac:dyDescent="0.45">
      <c r="A2023" s="3"/>
      <c r="B2023" s="20"/>
      <c r="C2023" s="21"/>
      <c r="D2023" s="21"/>
      <c r="E2023" s="22"/>
      <c r="F2023" s="3"/>
      <c r="G2023" s="3"/>
      <c r="H2023" s="3"/>
      <c r="I2023" s="3"/>
      <c r="J2023" s="3"/>
      <c r="K2023" s="3"/>
      <c r="L2023" s="3"/>
      <c r="M2023" s="3"/>
      <c r="N2023" s="3"/>
      <c r="O2023" s="3"/>
    </row>
    <row r="2024" spans="1:15" x14ac:dyDescent="0.45">
      <c r="A2024" s="3"/>
      <c r="B2024" s="20"/>
      <c r="C2024" s="21"/>
      <c r="D2024" s="21"/>
      <c r="E2024" s="22"/>
      <c r="F2024" s="3"/>
      <c r="G2024" s="3"/>
      <c r="H2024" s="3"/>
      <c r="I2024" s="3"/>
      <c r="J2024" s="3"/>
      <c r="K2024" s="3"/>
      <c r="L2024" s="3"/>
      <c r="M2024" s="3"/>
      <c r="N2024" s="3"/>
      <c r="O2024" s="3"/>
    </row>
    <row r="2025" spans="1:15" x14ac:dyDescent="0.45">
      <c r="A2025" s="3"/>
      <c r="B2025" s="20"/>
      <c r="C2025" s="21"/>
      <c r="D2025" s="21"/>
      <c r="E2025" s="22"/>
      <c r="F2025" s="3"/>
      <c r="G2025" s="3"/>
      <c r="H2025" s="3"/>
      <c r="I2025" s="3"/>
      <c r="J2025" s="3"/>
      <c r="K2025" s="3"/>
      <c r="L2025" s="3"/>
      <c r="M2025" s="3"/>
      <c r="N2025" s="3"/>
      <c r="O2025" s="3"/>
    </row>
    <row r="2026" spans="1:15" x14ac:dyDescent="0.45">
      <c r="A2026" s="3"/>
      <c r="B2026" s="20"/>
      <c r="C2026" s="21"/>
      <c r="D2026" s="21"/>
      <c r="E2026" s="22"/>
      <c r="F2026" s="3"/>
      <c r="G2026" s="3"/>
      <c r="H2026" s="3"/>
      <c r="I2026" s="3"/>
      <c r="J2026" s="3"/>
      <c r="K2026" s="3"/>
      <c r="L2026" s="3"/>
      <c r="M2026" s="3"/>
      <c r="N2026" s="3"/>
      <c r="O2026" s="3"/>
    </row>
    <row r="2027" spans="1:15" x14ac:dyDescent="0.45">
      <c r="A2027" s="3"/>
      <c r="B2027" s="20"/>
      <c r="C2027" s="21"/>
      <c r="D2027" s="21"/>
      <c r="E2027" s="22"/>
      <c r="F2027" s="3"/>
      <c r="G2027" s="3"/>
      <c r="H2027" s="3"/>
      <c r="I2027" s="3"/>
      <c r="J2027" s="3"/>
      <c r="K2027" s="3"/>
      <c r="L2027" s="3"/>
      <c r="M2027" s="3"/>
      <c r="N2027" s="3"/>
      <c r="O2027" s="3"/>
    </row>
    <row r="2028" spans="1:15" x14ac:dyDescent="0.45">
      <c r="A2028" s="3"/>
      <c r="B2028" s="20"/>
      <c r="C2028" s="21"/>
      <c r="D2028" s="21"/>
      <c r="E2028" s="22"/>
      <c r="F2028" s="3"/>
      <c r="G2028" s="3"/>
      <c r="H2028" s="3"/>
      <c r="I2028" s="3"/>
      <c r="J2028" s="3"/>
      <c r="K2028" s="3"/>
      <c r="L2028" s="3"/>
      <c r="M2028" s="3"/>
      <c r="N2028" s="3"/>
      <c r="O2028" s="3"/>
    </row>
    <row r="2029" spans="1:15" x14ac:dyDescent="0.45">
      <c r="A2029" s="3"/>
      <c r="B2029" s="20"/>
      <c r="C2029" s="21"/>
      <c r="D2029" s="21"/>
      <c r="E2029" s="22"/>
      <c r="F2029" s="3"/>
      <c r="G2029" s="3"/>
      <c r="H2029" s="3"/>
      <c r="I2029" s="3"/>
      <c r="J2029" s="3"/>
      <c r="K2029" s="3"/>
      <c r="L2029" s="3"/>
      <c r="M2029" s="3"/>
      <c r="N2029" s="3"/>
      <c r="O2029" s="3"/>
    </row>
    <row r="2030" spans="1:15" x14ac:dyDescent="0.45">
      <c r="A2030" s="3"/>
      <c r="B2030" s="20"/>
      <c r="C2030" s="21"/>
      <c r="D2030" s="21"/>
      <c r="E2030" s="22"/>
      <c r="F2030" s="3"/>
      <c r="G2030" s="3"/>
      <c r="H2030" s="3"/>
      <c r="I2030" s="3"/>
      <c r="J2030" s="3"/>
      <c r="K2030" s="3"/>
      <c r="L2030" s="3"/>
      <c r="M2030" s="3"/>
      <c r="N2030" s="3"/>
      <c r="O2030" s="3"/>
    </row>
  </sheetData>
  <phoneticPr fontId="1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1661E-6646-4819-81CD-549D4268C97A}">
  <dimension ref="A1:T932"/>
  <sheetViews>
    <sheetView workbookViewId="0">
      <selection activeCell="A2" sqref="A2:T932"/>
    </sheetView>
  </sheetViews>
  <sheetFormatPr defaultRowHeight="18" x14ac:dyDescent="0.45"/>
  <sheetData>
    <row r="1" spans="1:20" x14ac:dyDescent="0.45">
      <c r="A1" s="1" t="s">
        <v>216</v>
      </c>
      <c r="B1" s="1" t="s">
        <v>217</v>
      </c>
      <c r="C1" s="1" t="s">
        <v>218</v>
      </c>
      <c r="D1" s="1" t="s">
        <v>219</v>
      </c>
      <c r="E1" s="1" t="s">
        <v>220</v>
      </c>
      <c r="F1" s="1" t="s">
        <v>221</v>
      </c>
      <c r="G1" s="1" t="s">
        <v>222</v>
      </c>
      <c r="H1" s="1" t="s">
        <v>223</v>
      </c>
      <c r="I1" s="1" t="s">
        <v>224</v>
      </c>
      <c r="J1" s="1" t="s">
        <v>225</v>
      </c>
      <c r="K1" s="1" t="s">
        <v>226</v>
      </c>
      <c r="L1" s="1" t="s">
        <v>227</v>
      </c>
      <c r="M1" s="1" t="s">
        <v>228</v>
      </c>
      <c r="N1" s="1" t="s">
        <v>229</v>
      </c>
      <c r="O1" s="1" t="s">
        <v>230</v>
      </c>
      <c r="P1" s="1" t="s">
        <v>231</v>
      </c>
      <c r="Q1" s="1" t="s">
        <v>232</v>
      </c>
      <c r="R1" s="1" t="s">
        <v>233</v>
      </c>
      <c r="S1" s="1" t="s">
        <v>234</v>
      </c>
      <c r="T1" s="1" t="s">
        <v>237</v>
      </c>
    </row>
    <row r="2" spans="1:20" x14ac:dyDescent="0.45">
      <c r="A2" s="8"/>
      <c r="B2" s="5"/>
      <c r="C2" s="5"/>
      <c r="D2" s="5"/>
      <c r="E2" s="4"/>
      <c r="F2" s="5"/>
      <c r="G2" s="4"/>
      <c r="H2" s="4"/>
      <c r="I2" s="5"/>
      <c r="J2" s="5"/>
      <c r="K2" s="9"/>
      <c r="L2" s="5"/>
      <c r="M2" s="4"/>
      <c r="N2" s="5"/>
      <c r="O2" s="5"/>
      <c r="P2" s="5"/>
      <c r="Q2" s="5"/>
      <c r="R2" s="5"/>
      <c r="S2" s="4"/>
      <c r="T2" s="4"/>
    </row>
    <row r="3" spans="1:20" x14ac:dyDescent="0.45">
      <c r="A3" s="8"/>
      <c r="B3" s="5"/>
      <c r="C3" s="5"/>
      <c r="D3" s="5"/>
      <c r="E3" s="4"/>
      <c r="F3" s="5"/>
      <c r="G3" s="4"/>
      <c r="H3" s="4"/>
      <c r="I3" s="5"/>
      <c r="J3" s="5"/>
      <c r="K3" s="9"/>
      <c r="L3" s="5"/>
      <c r="M3" s="4"/>
      <c r="N3" s="5"/>
      <c r="O3" s="5"/>
      <c r="P3" s="5"/>
      <c r="Q3" s="5"/>
      <c r="R3" s="5"/>
      <c r="S3" s="4"/>
      <c r="T3" s="4"/>
    </row>
    <row r="4" spans="1:20" x14ac:dyDescent="0.45">
      <c r="A4" s="8"/>
      <c r="B4" s="5"/>
      <c r="C4" s="5"/>
      <c r="D4" s="5"/>
      <c r="E4" s="4"/>
      <c r="F4" s="5"/>
      <c r="G4" s="4"/>
      <c r="H4" s="4"/>
      <c r="I4" s="5"/>
      <c r="J4" s="5"/>
      <c r="K4" s="9"/>
      <c r="L4" s="5"/>
      <c r="M4" s="4"/>
      <c r="N4" s="5"/>
      <c r="O4" s="5"/>
      <c r="P4" s="5"/>
      <c r="Q4" s="5"/>
      <c r="R4" s="5"/>
      <c r="S4" s="4"/>
      <c r="T4" s="4"/>
    </row>
    <row r="5" spans="1:20" x14ac:dyDescent="0.45">
      <c r="A5" s="8"/>
      <c r="B5" s="5"/>
      <c r="C5" s="5"/>
      <c r="D5" s="5"/>
      <c r="E5" s="4"/>
      <c r="F5" s="5"/>
      <c r="G5" s="4"/>
      <c r="H5" s="4"/>
      <c r="I5" s="5"/>
      <c r="J5" s="5"/>
      <c r="K5" s="9"/>
      <c r="L5" s="5"/>
      <c r="M5" s="4"/>
      <c r="N5" s="5"/>
      <c r="O5" s="5"/>
      <c r="P5" s="5"/>
      <c r="Q5" s="5"/>
      <c r="R5" s="5"/>
      <c r="S5" s="4"/>
      <c r="T5" s="4"/>
    </row>
    <row r="6" spans="1:20" x14ac:dyDescent="0.45">
      <c r="A6" s="8"/>
      <c r="B6" s="5"/>
      <c r="C6" s="5"/>
      <c r="D6" s="5"/>
      <c r="E6" s="4"/>
      <c r="F6" s="5"/>
      <c r="G6" s="4"/>
      <c r="H6" s="4"/>
      <c r="I6" s="5"/>
      <c r="J6" s="5"/>
      <c r="K6" s="9"/>
      <c r="L6" s="5"/>
      <c r="M6" s="4"/>
      <c r="N6" s="5"/>
      <c r="O6" s="5"/>
      <c r="P6" s="5"/>
      <c r="Q6" s="5"/>
      <c r="R6" s="5"/>
      <c r="S6" s="4"/>
      <c r="T6" s="4"/>
    </row>
    <row r="7" spans="1:20" x14ac:dyDescent="0.45">
      <c r="A7" s="8"/>
      <c r="B7" s="5"/>
      <c r="C7" s="5"/>
      <c r="D7" s="5"/>
      <c r="E7" s="4"/>
      <c r="F7" s="5"/>
      <c r="G7" s="4"/>
      <c r="H7" s="4"/>
      <c r="I7" s="5"/>
      <c r="J7" s="5"/>
      <c r="K7" s="9"/>
      <c r="L7" s="5"/>
      <c r="M7" s="4"/>
      <c r="N7" s="5"/>
      <c r="O7" s="5"/>
      <c r="P7" s="5"/>
      <c r="Q7" s="5"/>
      <c r="R7" s="5"/>
      <c r="S7" s="4"/>
      <c r="T7" s="4"/>
    </row>
    <row r="8" spans="1:20" x14ac:dyDescent="0.45">
      <c r="A8" s="8"/>
      <c r="B8" s="5"/>
      <c r="C8" s="5"/>
      <c r="D8" s="5"/>
      <c r="E8" s="4"/>
      <c r="F8" s="5"/>
      <c r="G8" s="4"/>
      <c r="H8" s="4"/>
      <c r="I8" s="5"/>
      <c r="J8" s="5"/>
      <c r="K8" s="9"/>
      <c r="L8" s="5"/>
      <c r="M8" s="4"/>
      <c r="N8" s="5"/>
      <c r="O8" s="5"/>
      <c r="P8" s="5"/>
      <c r="Q8" s="5"/>
      <c r="R8" s="5"/>
      <c r="S8" s="4"/>
      <c r="T8" s="4"/>
    </row>
    <row r="9" spans="1:20" x14ac:dyDescent="0.45">
      <c r="A9" s="8"/>
      <c r="B9" s="5"/>
      <c r="C9" s="5"/>
      <c r="D9" s="5"/>
      <c r="E9" s="4"/>
      <c r="F9" s="5"/>
      <c r="G9" s="4"/>
      <c r="H9" s="4"/>
      <c r="I9" s="5"/>
      <c r="J9" s="5"/>
      <c r="K9" s="9"/>
      <c r="L9" s="5"/>
      <c r="M9" s="4"/>
      <c r="N9" s="5"/>
      <c r="O9" s="5"/>
      <c r="P9" s="5"/>
      <c r="Q9" s="5"/>
      <c r="R9" s="5"/>
      <c r="S9" s="4"/>
      <c r="T9" s="4"/>
    </row>
    <row r="10" spans="1:20" x14ac:dyDescent="0.45">
      <c r="A10" s="8"/>
      <c r="B10" s="5"/>
      <c r="C10" s="5"/>
      <c r="D10" s="5"/>
      <c r="E10" s="4"/>
      <c r="F10" s="5"/>
      <c r="G10" s="4"/>
      <c r="H10" s="4"/>
      <c r="I10" s="5"/>
      <c r="J10" s="5"/>
      <c r="K10" s="9"/>
      <c r="L10" s="5"/>
      <c r="M10" s="4"/>
      <c r="N10" s="5"/>
      <c r="O10" s="5"/>
      <c r="P10" s="5"/>
      <c r="Q10" s="5"/>
      <c r="R10" s="5"/>
      <c r="S10" s="4"/>
      <c r="T10" s="4"/>
    </row>
    <row r="11" spans="1:20" x14ac:dyDescent="0.45">
      <c r="A11" s="8"/>
      <c r="B11" s="5"/>
      <c r="C11" s="5"/>
      <c r="D11" s="5"/>
      <c r="E11" s="4"/>
      <c r="F11" s="5"/>
      <c r="G11" s="4"/>
      <c r="H11" s="4"/>
      <c r="I11" s="5"/>
      <c r="J11" s="5"/>
      <c r="K11" s="9"/>
      <c r="L11" s="5"/>
      <c r="M11" s="4"/>
      <c r="N11" s="5"/>
      <c r="O11" s="5"/>
      <c r="P11" s="5"/>
      <c r="Q11" s="5"/>
      <c r="R11" s="5"/>
      <c r="S11" s="4"/>
      <c r="T11" s="4"/>
    </row>
    <row r="12" spans="1:20" x14ac:dyDescent="0.45">
      <c r="A12" s="8"/>
      <c r="B12" s="5"/>
      <c r="C12" s="5"/>
      <c r="D12" s="5"/>
      <c r="E12" s="4"/>
      <c r="F12" s="5"/>
      <c r="G12" s="4"/>
      <c r="H12" s="4"/>
      <c r="I12" s="5"/>
      <c r="J12" s="5"/>
      <c r="K12" s="9"/>
      <c r="L12" s="5"/>
      <c r="M12" s="4"/>
      <c r="N12" s="5"/>
      <c r="O12" s="5"/>
      <c r="P12" s="5"/>
      <c r="Q12" s="5"/>
      <c r="R12" s="5"/>
      <c r="S12" s="4"/>
      <c r="T12" s="4"/>
    </row>
    <row r="13" spans="1:20" x14ac:dyDescent="0.45">
      <c r="A13" s="8"/>
      <c r="B13" s="5"/>
      <c r="C13" s="5"/>
      <c r="D13" s="5"/>
      <c r="E13" s="4"/>
      <c r="F13" s="5"/>
      <c r="G13" s="4"/>
      <c r="H13" s="4"/>
      <c r="I13" s="5"/>
      <c r="J13" s="5"/>
      <c r="K13" s="9"/>
      <c r="L13" s="5"/>
      <c r="M13" s="4"/>
      <c r="N13" s="5"/>
      <c r="O13" s="5"/>
      <c r="P13" s="5"/>
      <c r="Q13" s="5"/>
      <c r="R13" s="5"/>
      <c r="S13" s="4"/>
      <c r="T13" s="4"/>
    </row>
    <row r="14" spans="1:20" x14ac:dyDescent="0.45">
      <c r="A14" s="8"/>
      <c r="B14" s="5"/>
      <c r="C14" s="5"/>
      <c r="D14" s="5"/>
      <c r="E14" s="4"/>
      <c r="F14" s="5"/>
      <c r="G14" s="4"/>
      <c r="H14" s="4"/>
      <c r="I14" s="5"/>
      <c r="J14" s="5"/>
      <c r="K14" s="9"/>
      <c r="L14" s="5"/>
      <c r="M14" s="4"/>
      <c r="N14" s="5"/>
      <c r="O14" s="5"/>
      <c r="P14" s="5"/>
      <c r="Q14" s="5"/>
      <c r="R14" s="5"/>
      <c r="S14" s="4"/>
      <c r="T14" s="4"/>
    </row>
    <row r="15" spans="1:20" x14ac:dyDescent="0.45">
      <c r="A15" s="8"/>
      <c r="B15" s="5"/>
      <c r="C15" s="5"/>
      <c r="D15" s="5"/>
      <c r="E15" s="4"/>
      <c r="F15" s="5"/>
      <c r="G15" s="4"/>
      <c r="H15" s="4"/>
      <c r="I15" s="5"/>
      <c r="J15" s="5"/>
      <c r="K15" s="9"/>
      <c r="L15" s="5"/>
      <c r="M15" s="4"/>
      <c r="N15" s="5"/>
      <c r="O15" s="5"/>
      <c r="P15" s="5"/>
      <c r="Q15" s="5"/>
      <c r="R15" s="5"/>
      <c r="S15" s="4"/>
      <c r="T15" s="4"/>
    </row>
    <row r="16" spans="1:20" x14ac:dyDescent="0.45">
      <c r="A16" s="8"/>
      <c r="B16" s="5"/>
      <c r="C16" s="5"/>
      <c r="D16" s="5"/>
      <c r="E16" s="4"/>
      <c r="F16" s="5"/>
      <c r="G16" s="4"/>
      <c r="H16" s="4"/>
      <c r="I16" s="5"/>
      <c r="J16" s="5"/>
      <c r="K16" s="9"/>
      <c r="L16" s="5"/>
      <c r="M16" s="4"/>
      <c r="N16" s="5"/>
      <c r="O16" s="5"/>
      <c r="P16" s="5"/>
      <c r="Q16" s="5"/>
      <c r="R16" s="5"/>
      <c r="S16" s="4"/>
      <c r="T16" s="4"/>
    </row>
    <row r="17" spans="1:20" x14ac:dyDescent="0.45">
      <c r="A17" s="8"/>
      <c r="B17" s="5"/>
      <c r="C17" s="5"/>
      <c r="D17" s="5"/>
      <c r="E17" s="4"/>
      <c r="F17" s="5"/>
      <c r="G17" s="4"/>
      <c r="H17" s="4"/>
      <c r="I17" s="5"/>
      <c r="J17" s="5"/>
      <c r="K17" s="9"/>
      <c r="L17" s="5"/>
      <c r="M17" s="4"/>
      <c r="N17" s="5"/>
      <c r="O17" s="5"/>
      <c r="P17" s="5"/>
      <c r="Q17" s="5"/>
      <c r="R17" s="5"/>
      <c r="S17" s="4"/>
      <c r="T17" s="4"/>
    </row>
    <row r="18" spans="1:20" x14ac:dyDescent="0.45">
      <c r="A18" s="8"/>
      <c r="B18" s="5"/>
      <c r="C18" s="5"/>
      <c r="D18" s="5"/>
      <c r="E18" s="4"/>
      <c r="F18" s="5"/>
      <c r="G18" s="4"/>
      <c r="H18" s="4"/>
      <c r="I18" s="5"/>
      <c r="J18" s="5"/>
      <c r="K18" s="9"/>
      <c r="L18" s="5"/>
      <c r="M18" s="4"/>
      <c r="N18" s="5"/>
      <c r="O18" s="5"/>
      <c r="P18" s="5"/>
      <c r="Q18" s="5"/>
      <c r="R18" s="5"/>
      <c r="S18" s="4"/>
      <c r="T18" s="4"/>
    </row>
    <row r="19" spans="1:20" x14ac:dyDescent="0.45">
      <c r="A19" s="8"/>
      <c r="B19" s="5"/>
      <c r="C19" s="5"/>
      <c r="D19" s="5"/>
      <c r="E19" s="4"/>
      <c r="F19" s="5"/>
      <c r="G19" s="4"/>
      <c r="H19" s="4"/>
      <c r="I19" s="5"/>
      <c r="J19" s="5"/>
      <c r="K19" s="9"/>
      <c r="L19" s="5"/>
      <c r="M19" s="4"/>
      <c r="N19" s="5"/>
      <c r="O19" s="5"/>
      <c r="P19" s="5"/>
      <c r="Q19" s="5"/>
      <c r="R19" s="5"/>
      <c r="S19" s="4"/>
      <c r="T19" s="4"/>
    </row>
    <row r="20" spans="1:20" x14ac:dyDescent="0.45">
      <c r="A20" s="8"/>
      <c r="B20" s="5"/>
      <c r="C20" s="5"/>
      <c r="D20" s="5"/>
      <c r="E20" s="4"/>
      <c r="F20" s="5"/>
      <c r="G20" s="4"/>
      <c r="H20" s="4"/>
      <c r="I20" s="5"/>
      <c r="J20" s="5"/>
      <c r="K20" s="9"/>
      <c r="L20" s="5"/>
      <c r="M20" s="4"/>
      <c r="N20" s="5"/>
      <c r="O20" s="5"/>
      <c r="P20" s="5"/>
      <c r="Q20" s="5"/>
      <c r="R20" s="5"/>
      <c r="S20" s="4"/>
      <c r="T20" s="4"/>
    </row>
    <row r="21" spans="1:20" x14ac:dyDescent="0.45">
      <c r="A21" s="8"/>
      <c r="B21" s="5"/>
      <c r="C21" s="5"/>
      <c r="D21" s="5"/>
      <c r="E21" s="4"/>
      <c r="F21" s="5"/>
      <c r="G21" s="4"/>
      <c r="H21" s="4"/>
      <c r="I21" s="5"/>
      <c r="J21" s="5"/>
      <c r="K21" s="9"/>
      <c r="L21" s="5"/>
      <c r="M21" s="4"/>
      <c r="N21" s="5"/>
      <c r="O21" s="5"/>
      <c r="P21" s="5"/>
      <c r="Q21" s="5"/>
      <c r="R21" s="5"/>
      <c r="S21" s="4"/>
      <c r="T21" s="4"/>
    </row>
    <row r="22" spans="1:20" x14ac:dyDescent="0.45">
      <c r="A22" s="8"/>
      <c r="B22" s="5"/>
      <c r="C22" s="5"/>
      <c r="D22" s="5"/>
      <c r="E22" s="4"/>
      <c r="F22" s="5"/>
      <c r="G22" s="4"/>
      <c r="H22" s="4"/>
      <c r="I22" s="5"/>
      <c r="J22" s="5"/>
      <c r="K22" s="9"/>
      <c r="L22" s="5"/>
      <c r="M22" s="4"/>
      <c r="N22" s="5"/>
      <c r="O22" s="5"/>
      <c r="P22" s="5"/>
      <c r="Q22" s="5"/>
      <c r="R22" s="5"/>
      <c r="S22" s="4"/>
      <c r="T22" s="4"/>
    </row>
    <row r="23" spans="1:20" x14ac:dyDescent="0.45">
      <c r="A23" s="8"/>
      <c r="B23" s="5"/>
      <c r="C23" s="5"/>
      <c r="D23" s="5"/>
      <c r="E23" s="4"/>
      <c r="F23" s="5"/>
      <c r="G23" s="4"/>
      <c r="H23" s="4"/>
      <c r="I23" s="5"/>
      <c r="J23" s="5"/>
      <c r="K23" s="9"/>
      <c r="L23" s="5"/>
      <c r="M23" s="4"/>
      <c r="N23" s="5"/>
      <c r="O23" s="5"/>
      <c r="P23" s="5"/>
      <c r="Q23" s="5"/>
      <c r="R23" s="5"/>
      <c r="S23" s="4"/>
      <c r="T23" s="4"/>
    </row>
    <row r="24" spans="1:20" x14ac:dyDescent="0.45">
      <c r="A24" s="8"/>
      <c r="B24" s="5"/>
      <c r="C24" s="5"/>
      <c r="D24" s="5"/>
      <c r="E24" s="4"/>
      <c r="F24" s="5"/>
      <c r="G24" s="4"/>
      <c r="H24" s="4"/>
      <c r="I24" s="5"/>
      <c r="J24" s="5"/>
      <c r="K24" s="9"/>
      <c r="L24" s="5"/>
      <c r="M24" s="4"/>
      <c r="N24" s="5"/>
      <c r="O24" s="5"/>
      <c r="P24" s="5"/>
      <c r="Q24" s="5"/>
      <c r="R24" s="5"/>
      <c r="S24" s="4"/>
      <c r="T24" s="4"/>
    </row>
    <row r="25" spans="1:20" x14ac:dyDescent="0.45">
      <c r="A25" s="8"/>
      <c r="B25" s="5"/>
      <c r="C25" s="5"/>
      <c r="D25" s="5"/>
      <c r="E25" s="4"/>
      <c r="F25" s="5"/>
      <c r="G25" s="4"/>
      <c r="H25" s="4"/>
      <c r="I25" s="5"/>
      <c r="J25" s="5"/>
      <c r="K25" s="9"/>
      <c r="L25" s="5"/>
      <c r="M25" s="4"/>
      <c r="N25" s="5"/>
      <c r="O25" s="5"/>
      <c r="P25" s="5"/>
      <c r="Q25" s="5"/>
      <c r="R25" s="5"/>
      <c r="S25" s="4"/>
      <c r="T25" s="4"/>
    </row>
    <row r="26" spans="1:20" x14ac:dyDescent="0.45">
      <c r="A26" s="8"/>
      <c r="B26" s="5"/>
      <c r="C26" s="5"/>
      <c r="D26" s="5"/>
      <c r="E26" s="4"/>
      <c r="F26" s="5"/>
      <c r="G26" s="4"/>
      <c r="H26" s="4"/>
      <c r="I26" s="5"/>
      <c r="J26" s="5"/>
      <c r="K26" s="9"/>
      <c r="L26" s="5"/>
      <c r="M26" s="4"/>
      <c r="N26" s="5"/>
      <c r="O26" s="5"/>
      <c r="P26" s="5"/>
      <c r="Q26" s="5"/>
      <c r="R26" s="5"/>
      <c r="S26" s="4"/>
      <c r="T26" s="4"/>
    </row>
    <row r="27" spans="1:20" x14ac:dyDescent="0.45">
      <c r="A27" s="8"/>
      <c r="B27" s="5"/>
      <c r="C27" s="5"/>
      <c r="D27" s="5"/>
      <c r="E27" s="4"/>
      <c r="F27" s="5"/>
      <c r="G27" s="4"/>
      <c r="H27" s="4"/>
      <c r="I27" s="5"/>
      <c r="J27" s="5"/>
      <c r="K27" s="9"/>
      <c r="L27" s="5"/>
      <c r="M27" s="4"/>
      <c r="N27" s="5"/>
      <c r="O27" s="5"/>
      <c r="P27" s="5"/>
      <c r="Q27" s="5"/>
      <c r="R27" s="5"/>
      <c r="S27" s="4"/>
      <c r="T27" s="4"/>
    </row>
    <row r="28" spans="1:20" x14ac:dyDescent="0.45">
      <c r="A28" s="8"/>
      <c r="B28" s="5"/>
      <c r="C28" s="5"/>
      <c r="D28" s="5"/>
      <c r="E28" s="4"/>
      <c r="F28" s="5"/>
      <c r="G28" s="4"/>
      <c r="H28" s="4"/>
      <c r="I28" s="5"/>
      <c r="J28" s="5"/>
      <c r="K28" s="9"/>
      <c r="L28" s="5"/>
      <c r="M28" s="4"/>
      <c r="N28" s="5"/>
      <c r="O28" s="5"/>
      <c r="P28" s="5"/>
      <c r="Q28" s="5"/>
      <c r="R28" s="5"/>
      <c r="S28" s="4"/>
      <c r="T28" s="4"/>
    </row>
    <row r="29" spans="1:20" x14ac:dyDescent="0.45">
      <c r="A29" s="8"/>
      <c r="B29" s="5"/>
      <c r="C29" s="5"/>
      <c r="D29" s="5"/>
      <c r="E29" s="4"/>
      <c r="F29" s="5"/>
      <c r="G29" s="4"/>
      <c r="H29" s="4"/>
      <c r="I29" s="5"/>
      <c r="J29" s="5"/>
      <c r="K29" s="9"/>
      <c r="L29" s="5"/>
      <c r="M29" s="4"/>
      <c r="N29" s="5"/>
      <c r="O29" s="5"/>
      <c r="P29" s="5"/>
      <c r="Q29" s="5"/>
      <c r="R29" s="5"/>
      <c r="S29" s="4"/>
      <c r="T29" s="4"/>
    </row>
    <row r="30" spans="1:20" x14ac:dyDescent="0.45">
      <c r="A30" s="8"/>
      <c r="B30" s="5"/>
      <c r="C30" s="5"/>
      <c r="D30" s="5"/>
      <c r="E30" s="4"/>
      <c r="F30" s="5"/>
      <c r="G30" s="4"/>
      <c r="H30" s="4"/>
      <c r="I30" s="5"/>
      <c r="J30" s="5"/>
      <c r="K30" s="9"/>
      <c r="L30" s="5"/>
      <c r="M30" s="4"/>
      <c r="N30" s="5"/>
      <c r="O30" s="5"/>
      <c r="P30" s="5"/>
      <c r="Q30" s="5"/>
      <c r="R30" s="5"/>
      <c r="S30" s="4"/>
      <c r="T30" s="4"/>
    </row>
    <row r="31" spans="1:20" x14ac:dyDescent="0.45">
      <c r="A31" s="8"/>
      <c r="B31" s="5"/>
      <c r="C31" s="5"/>
      <c r="D31" s="5"/>
      <c r="E31" s="4"/>
      <c r="F31" s="5"/>
      <c r="G31" s="4"/>
      <c r="H31" s="4"/>
      <c r="I31" s="5"/>
      <c r="J31" s="5"/>
      <c r="K31" s="9"/>
      <c r="L31" s="5"/>
      <c r="M31" s="4"/>
      <c r="N31" s="5"/>
      <c r="O31" s="5"/>
      <c r="P31" s="5"/>
      <c r="Q31" s="5"/>
      <c r="R31" s="5"/>
      <c r="S31" s="4"/>
      <c r="T31" s="4"/>
    </row>
    <row r="32" spans="1:20" x14ac:dyDescent="0.45">
      <c r="A32" s="8"/>
      <c r="B32" s="5"/>
      <c r="C32" s="5"/>
      <c r="D32" s="5"/>
      <c r="E32" s="4"/>
      <c r="F32" s="5"/>
      <c r="G32" s="4"/>
      <c r="H32" s="4"/>
      <c r="I32" s="5"/>
      <c r="J32" s="5"/>
      <c r="K32" s="9"/>
      <c r="L32" s="5"/>
      <c r="M32" s="4"/>
      <c r="N32" s="5"/>
      <c r="O32" s="5"/>
      <c r="P32" s="5"/>
      <c r="Q32" s="5"/>
      <c r="R32" s="5"/>
      <c r="S32" s="4"/>
      <c r="T32" s="4"/>
    </row>
    <row r="33" spans="1:20" x14ac:dyDescent="0.45">
      <c r="A33" s="8"/>
      <c r="B33" s="5"/>
      <c r="C33" s="5"/>
      <c r="D33" s="5"/>
      <c r="E33" s="4"/>
      <c r="F33" s="5"/>
      <c r="G33" s="4"/>
      <c r="H33" s="4"/>
      <c r="I33" s="5"/>
      <c r="J33" s="5"/>
      <c r="K33" s="9"/>
      <c r="L33" s="5"/>
      <c r="M33" s="4"/>
      <c r="N33" s="5"/>
      <c r="O33" s="5"/>
      <c r="P33" s="5"/>
      <c r="Q33" s="5"/>
      <c r="R33" s="5"/>
      <c r="S33" s="4"/>
      <c r="T33" s="4"/>
    </row>
    <row r="34" spans="1:20" x14ac:dyDescent="0.45">
      <c r="A34" s="8"/>
      <c r="B34" s="5"/>
      <c r="C34" s="5"/>
      <c r="D34" s="5"/>
      <c r="E34" s="4"/>
      <c r="F34" s="5"/>
      <c r="G34" s="4"/>
      <c r="H34" s="4"/>
      <c r="I34" s="5"/>
      <c r="J34" s="5"/>
      <c r="K34" s="9"/>
      <c r="L34" s="5"/>
      <c r="M34" s="4"/>
      <c r="N34" s="5"/>
      <c r="O34" s="5"/>
      <c r="P34" s="5"/>
      <c r="Q34" s="5"/>
      <c r="R34" s="5"/>
      <c r="S34" s="4"/>
      <c r="T34" s="4"/>
    </row>
    <row r="35" spans="1:20" x14ac:dyDescent="0.45">
      <c r="A35" s="8"/>
      <c r="B35" s="5"/>
      <c r="C35" s="5"/>
      <c r="D35" s="5"/>
      <c r="E35" s="4"/>
      <c r="F35" s="5"/>
      <c r="G35" s="4"/>
      <c r="H35" s="4"/>
      <c r="I35" s="5"/>
      <c r="J35" s="5"/>
      <c r="K35" s="9"/>
      <c r="L35" s="5"/>
      <c r="M35" s="4"/>
      <c r="N35" s="5"/>
      <c r="O35" s="5"/>
      <c r="P35" s="5"/>
      <c r="Q35" s="5"/>
      <c r="R35" s="5"/>
      <c r="S35" s="4"/>
      <c r="T35" s="4"/>
    </row>
    <row r="36" spans="1:20" x14ac:dyDescent="0.45">
      <c r="A36" s="8"/>
      <c r="B36" s="5"/>
      <c r="C36" s="5"/>
      <c r="D36" s="5"/>
      <c r="E36" s="4"/>
      <c r="F36" s="5"/>
      <c r="G36" s="4"/>
      <c r="H36" s="4"/>
      <c r="I36" s="5"/>
      <c r="J36" s="5"/>
      <c r="K36" s="9"/>
      <c r="L36" s="5"/>
      <c r="M36" s="4"/>
      <c r="N36" s="5"/>
      <c r="O36" s="5"/>
      <c r="P36" s="5"/>
      <c r="Q36" s="5"/>
      <c r="R36" s="5"/>
      <c r="S36" s="4"/>
      <c r="T36" s="4"/>
    </row>
    <row r="37" spans="1:20" x14ac:dyDescent="0.45">
      <c r="A37" s="8"/>
      <c r="B37" s="5"/>
      <c r="C37" s="5"/>
      <c r="D37" s="5"/>
      <c r="E37" s="4"/>
      <c r="F37" s="5"/>
      <c r="G37" s="4"/>
      <c r="H37" s="4"/>
      <c r="I37" s="5"/>
      <c r="J37" s="5"/>
      <c r="K37" s="9"/>
      <c r="L37" s="5"/>
      <c r="M37" s="4"/>
      <c r="N37" s="5"/>
      <c r="O37" s="5"/>
      <c r="P37" s="5"/>
      <c r="Q37" s="5"/>
      <c r="R37" s="5"/>
      <c r="S37" s="4"/>
      <c r="T37" s="4"/>
    </row>
    <row r="38" spans="1:20" x14ac:dyDescent="0.45">
      <c r="A38" s="8"/>
      <c r="B38" s="5"/>
      <c r="C38" s="5"/>
      <c r="D38" s="5"/>
      <c r="E38" s="4"/>
      <c r="F38" s="5"/>
      <c r="G38" s="4"/>
      <c r="H38" s="4"/>
      <c r="I38" s="5"/>
      <c r="J38" s="5"/>
      <c r="K38" s="9"/>
      <c r="L38" s="5"/>
      <c r="M38" s="4"/>
      <c r="N38" s="5"/>
      <c r="O38" s="5"/>
      <c r="P38" s="5"/>
      <c r="Q38" s="5"/>
      <c r="R38" s="5"/>
      <c r="S38" s="4"/>
      <c r="T38" s="4"/>
    </row>
    <row r="39" spans="1:20" x14ac:dyDescent="0.45">
      <c r="A39" s="8"/>
      <c r="B39" s="5"/>
      <c r="C39" s="5"/>
      <c r="D39" s="5"/>
      <c r="E39" s="4"/>
      <c r="F39" s="5"/>
      <c r="G39" s="4"/>
      <c r="H39" s="4"/>
      <c r="I39" s="5"/>
      <c r="J39" s="5"/>
      <c r="K39" s="9"/>
      <c r="L39" s="5"/>
      <c r="M39" s="4"/>
      <c r="N39" s="5"/>
      <c r="O39" s="5"/>
      <c r="P39" s="5"/>
      <c r="Q39" s="5"/>
      <c r="R39" s="5"/>
      <c r="S39" s="4"/>
      <c r="T39" s="4"/>
    </row>
    <row r="40" spans="1:20" x14ac:dyDescent="0.45">
      <c r="A40" s="8"/>
      <c r="B40" s="5"/>
      <c r="C40" s="5"/>
      <c r="D40" s="5"/>
      <c r="E40" s="4"/>
      <c r="F40" s="5"/>
      <c r="G40" s="4"/>
      <c r="H40" s="4"/>
      <c r="I40" s="5"/>
      <c r="J40" s="5"/>
      <c r="K40" s="9"/>
      <c r="L40" s="5"/>
      <c r="M40" s="4"/>
      <c r="N40" s="5"/>
      <c r="O40" s="5"/>
      <c r="P40" s="5"/>
      <c r="Q40" s="5"/>
      <c r="R40" s="5"/>
      <c r="S40" s="4"/>
      <c r="T40" s="4"/>
    </row>
    <row r="41" spans="1:20" x14ac:dyDescent="0.45">
      <c r="A41" s="8"/>
      <c r="B41" s="5"/>
      <c r="C41" s="5"/>
      <c r="D41" s="5"/>
      <c r="E41" s="4"/>
      <c r="F41" s="5"/>
      <c r="G41" s="4"/>
      <c r="H41" s="4"/>
      <c r="I41" s="5"/>
      <c r="J41" s="5"/>
      <c r="K41" s="9"/>
      <c r="L41" s="5"/>
      <c r="M41" s="4"/>
      <c r="N41" s="5"/>
      <c r="O41" s="5"/>
      <c r="P41" s="5"/>
      <c r="Q41" s="5"/>
      <c r="R41" s="5"/>
      <c r="S41" s="4"/>
      <c r="T41" s="4"/>
    </row>
    <row r="42" spans="1:20" x14ac:dyDescent="0.45">
      <c r="A42" s="8"/>
      <c r="B42" s="5"/>
      <c r="C42" s="5"/>
      <c r="D42" s="5"/>
      <c r="E42" s="4"/>
      <c r="F42" s="5"/>
      <c r="G42" s="4"/>
      <c r="H42" s="4"/>
      <c r="I42" s="5"/>
      <c r="J42" s="5"/>
      <c r="K42" s="9"/>
      <c r="L42" s="5"/>
      <c r="M42" s="4"/>
      <c r="N42" s="5"/>
      <c r="O42" s="5"/>
      <c r="P42" s="5"/>
      <c r="Q42" s="5"/>
      <c r="R42" s="5"/>
      <c r="S42" s="4"/>
      <c r="T42" s="4"/>
    </row>
    <row r="43" spans="1:20" x14ac:dyDescent="0.45">
      <c r="A43" s="8"/>
      <c r="B43" s="5"/>
      <c r="C43" s="5"/>
      <c r="D43" s="5"/>
      <c r="E43" s="4"/>
      <c r="F43" s="5"/>
      <c r="G43" s="4"/>
      <c r="H43" s="4"/>
      <c r="I43" s="5"/>
      <c r="J43" s="5"/>
      <c r="K43" s="9"/>
      <c r="L43" s="5"/>
      <c r="M43" s="4"/>
      <c r="N43" s="5"/>
      <c r="O43" s="5"/>
      <c r="P43" s="5"/>
      <c r="Q43" s="5"/>
      <c r="R43" s="5"/>
      <c r="S43" s="4"/>
      <c r="T43" s="4"/>
    </row>
    <row r="44" spans="1:20" x14ac:dyDescent="0.45">
      <c r="A44" s="8"/>
      <c r="B44" s="5"/>
      <c r="C44" s="5"/>
      <c r="D44" s="5"/>
      <c r="E44" s="4"/>
      <c r="F44" s="5"/>
      <c r="G44" s="4"/>
      <c r="H44" s="4"/>
      <c r="I44" s="5"/>
      <c r="J44" s="5"/>
      <c r="K44" s="9"/>
      <c r="L44" s="5"/>
      <c r="M44" s="4"/>
      <c r="N44" s="5"/>
      <c r="O44" s="5"/>
      <c r="P44" s="5"/>
      <c r="Q44" s="5"/>
      <c r="R44" s="5"/>
      <c r="S44" s="4"/>
      <c r="T44" s="4"/>
    </row>
    <row r="45" spans="1:20" x14ac:dyDescent="0.45">
      <c r="A45" s="8"/>
      <c r="B45" s="5"/>
      <c r="C45" s="5"/>
      <c r="D45" s="5"/>
      <c r="E45" s="4"/>
      <c r="F45" s="5"/>
      <c r="G45" s="4"/>
      <c r="H45" s="4"/>
      <c r="I45" s="5"/>
      <c r="J45" s="5"/>
      <c r="K45" s="9"/>
      <c r="L45" s="5"/>
      <c r="M45" s="4"/>
      <c r="N45" s="5"/>
      <c r="O45" s="5"/>
      <c r="P45" s="5"/>
      <c r="Q45" s="5"/>
      <c r="R45" s="5"/>
      <c r="S45" s="4"/>
      <c r="T45" s="4"/>
    </row>
    <row r="46" spans="1:20" x14ac:dyDescent="0.45">
      <c r="A46" s="8"/>
      <c r="B46" s="5"/>
      <c r="C46" s="5"/>
      <c r="D46" s="5"/>
      <c r="E46" s="4"/>
      <c r="F46" s="5"/>
      <c r="G46" s="4"/>
      <c r="H46" s="4"/>
      <c r="I46" s="5"/>
      <c r="J46" s="5"/>
      <c r="K46" s="9"/>
      <c r="L46" s="5"/>
      <c r="M46" s="4"/>
      <c r="N46" s="5"/>
      <c r="O46" s="5"/>
      <c r="P46" s="5"/>
      <c r="Q46" s="5"/>
      <c r="R46" s="5"/>
      <c r="S46" s="4"/>
      <c r="T46" s="4"/>
    </row>
    <row r="47" spans="1:20" x14ac:dyDescent="0.45">
      <c r="A47" s="8"/>
      <c r="B47" s="5"/>
      <c r="C47" s="5"/>
      <c r="D47" s="5"/>
      <c r="E47" s="4"/>
      <c r="F47" s="5"/>
      <c r="G47" s="4"/>
      <c r="H47" s="4"/>
      <c r="I47" s="5"/>
      <c r="J47" s="5"/>
      <c r="K47" s="9"/>
      <c r="L47" s="5"/>
      <c r="M47" s="4"/>
      <c r="N47" s="5"/>
      <c r="O47" s="5"/>
      <c r="P47" s="5"/>
      <c r="Q47" s="5"/>
      <c r="R47" s="5"/>
      <c r="S47" s="4"/>
      <c r="T47" s="4"/>
    </row>
    <row r="48" spans="1:20" x14ac:dyDescent="0.45">
      <c r="A48" s="8"/>
      <c r="B48" s="5"/>
      <c r="C48" s="5"/>
      <c r="D48" s="5"/>
      <c r="E48" s="4"/>
      <c r="F48" s="5"/>
      <c r="G48" s="4"/>
      <c r="H48" s="4"/>
      <c r="I48" s="5"/>
      <c r="J48" s="5"/>
      <c r="K48" s="9"/>
      <c r="L48" s="5"/>
      <c r="M48" s="4"/>
      <c r="N48" s="5"/>
      <c r="O48" s="5"/>
      <c r="P48" s="5"/>
      <c r="Q48" s="5"/>
      <c r="R48" s="5"/>
      <c r="S48" s="4"/>
      <c r="T48" s="4"/>
    </row>
    <row r="49" spans="1:20" x14ac:dyDescent="0.45">
      <c r="A49" s="8"/>
      <c r="B49" s="5"/>
      <c r="C49" s="5"/>
      <c r="D49" s="5"/>
      <c r="E49" s="4"/>
      <c r="F49" s="5"/>
      <c r="G49" s="4"/>
      <c r="H49" s="4"/>
      <c r="I49" s="5"/>
      <c r="J49" s="5"/>
      <c r="K49" s="9"/>
      <c r="L49" s="5"/>
      <c r="M49" s="4"/>
      <c r="N49" s="5"/>
      <c r="O49" s="5"/>
      <c r="P49" s="5"/>
      <c r="Q49" s="5"/>
      <c r="R49" s="5"/>
      <c r="S49" s="4"/>
      <c r="T49" s="4"/>
    </row>
    <row r="50" spans="1:20" x14ac:dyDescent="0.45">
      <c r="A50" s="8"/>
      <c r="B50" s="5"/>
      <c r="C50" s="5"/>
      <c r="D50" s="5"/>
      <c r="E50" s="4"/>
      <c r="F50" s="5"/>
      <c r="G50" s="4"/>
      <c r="H50" s="4"/>
      <c r="I50" s="5"/>
      <c r="J50" s="5"/>
      <c r="K50" s="9"/>
      <c r="L50" s="5"/>
      <c r="M50" s="4"/>
      <c r="N50" s="5"/>
      <c r="O50" s="5"/>
      <c r="P50" s="5"/>
      <c r="Q50" s="5"/>
      <c r="R50" s="5"/>
      <c r="S50" s="4"/>
      <c r="T50" s="4"/>
    </row>
    <row r="51" spans="1:20" x14ac:dyDescent="0.45">
      <c r="A51" s="8"/>
      <c r="B51" s="5"/>
      <c r="C51" s="5"/>
      <c r="D51" s="5"/>
      <c r="E51" s="4"/>
      <c r="F51" s="5"/>
      <c r="G51" s="4"/>
      <c r="H51" s="4"/>
      <c r="I51" s="5"/>
      <c r="J51" s="5"/>
      <c r="K51" s="9"/>
      <c r="L51" s="5"/>
      <c r="M51" s="4"/>
      <c r="N51" s="5"/>
      <c r="O51" s="5"/>
      <c r="P51" s="5"/>
      <c r="Q51" s="5"/>
      <c r="R51" s="5"/>
      <c r="S51" s="4"/>
      <c r="T51" s="4"/>
    </row>
    <row r="52" spans="1:20" x14ac:dyDescent="0.45">
      <c r="A52" s="8"/>
      <c r="B52" s="5"/>
      <c r="C52" s="5"/>
      <c r="D52" s="5"/>
      <c r="E52" s="4"/>
      <c r="F52" s="5"/>
      <c r="G52" s="4"/>
      <c r="H52" s="4"/>
      <c r="I52" s="5"/>
      <c r="J52" s="5"/>
      <c r="K52" s="9"/>
      <c r="L52" s="5"/>
      <c r="M52" s="4"/>
      <c r="N52" s="5"/>
      <c r="O52" s="5"/>
      <c r="P52" s="5"/>
      <c r="Q52" s="5"/>
      <c r="R52" s="5"/>
      <c r="S52" s="4"/>
      <c r="T52" s="4"/>
    </row>
    <row r="53" spans="1:20" x14ac:dyDescent="0.45">
      <c r="A53" s="8"/>
      <c r="B53" s="5"/>
      <c r="C53" s="5"/>
      <c r="D53" s="5"/>
      <c r="E53" s="4"/>
      <c r="F53" s="5"/>
      <c r="G53" s="4"/>
      <c r="H53" s="4"/>
      <c r="I53" s="5"/>
      <c r="J53" s="5"/>
      <c r="K53" s="9"/>
      <c r="L53" s="5"/>
      <c r="M53" s="4"/>
      <c r="N53" s="5"/>
      <c r="O53" s="5"/>
      <c r="P53" s="5"/>
      <c r="Q53" s="5"/>
      <c r="R53" s="5"/>
      <c r="S53" s="4"/>
      <c r="T53" s="4"/>
    </row>
    <row r="54" spans="1:20" x14ac:dyDescent="0.45">
      <c r="A54" s="8"/>
      <c r="B54" s="5"/>
      <c r="C54" s="5"/>
      <c r="D54" s="5"/>
      <c r="E54" s="4"/>
      <c r="F54" s="5"/>
      <c r="G54" s="4"/>
      <c r="H54" s="4"/>
      <c r="I54" s="5"/>
      <c r="J54" s="5"/>
      <c r="K54" s="9"/>
      <c r="L54" s="5"/>
      <c r="M54" s="4"/>
      <c r="N54" s="5"/>
      <c r="O54" s="5"/>
      <c r="P54" s="5"/>
      <c r="Q54" s="5"/>
      <c r="R54" s="5"/>
      <c r="S54" s="4"/>
      <c r="T54" s="4"/>
    </row>
    <row r="55" spans="1:20" x14ac:dyDescent="0.45">
      <c r="A55" s="8"/>
      <c r="B55" s="5"/>
      <c r="C55" s="5"/>
      <c r="D55" s="5"/>
      <c r="E55" s="4"/>
      <c r="F55" s="5"/>
      <c r="G55" s="4"/>
      <c r="H55" s="4"/>
      <c r="I55" s="5"/>
      <c r="J55" s="5"/>
      <c r="K55" s="9"/>
      <c r="L55" s="5"/>
      <c r="M55" s="4"/>
      <c r="N55" s="5"/>
      <c r="O55" s="5"/>
      <c r="P55" s="5"/>
      <c r="Q55" s="5"/>
      <c r="R55" s="5"/>
      <c r="S55" s="4"/>
      <c r="T55" s="4"/>
    </row>
    <row r="56" spans="1:20" x14ac:dyDescent="0.45">
      <c r="A56" s="8"/>
      <c r="B56" s="5"/>
      <c r="C56" s="5"/>
      <c r="D56" s="5"/>
      <c r="E56" s="4"/>
      <c r="F56" s="5"/>
      <c r="G56" s="4"/>
      <c r="H56" s="4"/>
      <c r="I56" s="5"/>
      <c r="J56" s="5"/>
      <c r="K56" s="9"/>
      <c r="L56" s="5"/>
      <c r="M56" s="4"/>
      <c r="N56" s="5"/>
      <c r="O56" s="5"/>
      <c r="P56" s="5"/>
      <c r="Q56" s="5"/>
      <c r="R56" s="5"/>
      <c r="S56" s="4"/>
      <c r="T56" s="4"/>
    </row>
    <row r="57" spans="1:20" x14ac:dyDescent="0.45">
      <c r="A57" s="8"/>
      <c r="B57" s="5"/>
      <c r="C57" s="5"/>
      <c r="D57" s="5"/>
      <c r="E57" s="4"/>
      <c r="F57" s="5"/>
      <c r="G57" s="4"/>
      <c r="H57" s="4"/>
      <c r="I57" s="5"/>
      <c r="J57" s="5"/>
      <c r="K57" s="9"/>
      <c r="L57" s="5"/>
      <c r="M57" s="4"/>
      <c r="N57" s="5"/>
      <c r="O57" s="5"/>
      <c r="P57" s="5"/>
      <c r="Q57" s="5"/>
      <c r="R57" s="5"/>
      <c r="S57" s="4"/>
      <c r="T57" s="4"/>
    </row>
    <row r="58" spans="1:20" x14ac:dyDescent="0.45">
      <c r="A58" s="8"/>
      <c r="B58" s="5"/>
      <c r="C58" s="5"/>
      <c r="D58" s="5"/>
      <c r="E58" s="4"/>
      <c r="F58" s="5"/>
      <c r="G58" s="4"/>
      <c r="H58" s="4"/>
      <c r="I58" s="5"/>
      <c r="J58" s="5"/>
      <c r="K58" s="9"/>
      <c r="L58" s="5"/>
      <c r="M58" s="4"/>
      <c r="N58" s="5"/>
      <c r="O58" s="5"/>
      <c r="P58" s="5"/>
      <c r="Q58" s="5"/>
      <c r="R58" s="5"/>
      <c r="S58" s="4"/>
      <c r="T58" s="4"/>
    </row>
    <row r="59" spans="1:20" x14ac:dyDescent="0.45">
      <c r="A59" s="8"/>
      <c r="B59" s="5"/>
      <c r="C59" s="5"/>
      <c r="D59" s="5"/>
      <c r="E59" s="4"/>
      <c r="F59" s="5"/>
      <c r="G59" s="4"/>
      <c r="H59" s="4"/>
      <c r="I59" s="5"/>
      <c r="J59" s="5"/>
      <c r="K59" s="9"/>
      <c r="L59" s="5"/>
      <c r="M59" s="4"/>
      <c r="N59" s="5"/>
      <c r="O59" s="5"/>
      <c r="P59" s="5"/>
      <c r="Q59" s="5"/>
      <c r="R59" s="5"/>
      <c r="S59" s="4"/>
      <c r="T59" s="4"/>
    </row>
    <row r="60" spans="1:20" x14ac:dyDescent="0.45">
      <c r="A60" s="8"/>
      <c r="B60" s="5"/>
      <c r="C60" s="5"/>
      <c r="D60" s="5"/>
      <c r="E60" s="4"/>
      <c r="F60" s="5"/>
      <c r="G60" s="4"/>
      <c r="H60" s="4"/>
      <c r="I60" s="5"/>
      <c r="J60" s="5"/>
      <c r="K60" s="9"/>
      <c r="L60" s="5"/>
      <c r="M60" s="4"/>
      <c r="N60" s="5"/>
      <c r="O60" s="5"/>
      <c r="P60" s="5"/>
      <c r="Q60" s="5"/>
      <c r="R60" s="5"/>
      <c r="S60" s="4"/>
      <c r="T60" s="4"/>
    </row>
    <row r="61" spans="1:20" x14ac:dyDescent="0.45">
      <c r="A61" s="8"/>
      <c r="B61" s="5"/>
      <c r="C61" s="5"/>
      <c r="D61" s="5"/>
      <c r="E61" s="4"/>
      <c r="F61" s="5"/>
      <c r="G61" s="4"/>
      <c r="H61" s="4"/>
      <c r="I61" s="5"/>
      <c r="J61" s="5"/>
      <c r="K61" s="9"/>
      <c r="L61" s="5"/>
      <c r="M61" s="4"/>
      <c r="N61" s="5"/>
      <c r="O61" s="5"/>
      <c r="P61" s="5"/>
      <c r="Q61" s="5"/>
      <c r="R61" s="5"/>
      <c r="S61" s="4"/>
      <c r="T61" s="4"/>
    </row>
    <row r="62" spans="1:20" x14ac:dyDescent="0.45">
      <c r="A62" s="8"/>
      <c r="B62" s="5"/>
      <c r="C62" s="5"/>
      <c r="D62" s="5"/>
      <c r="E62" s="4"/>
      <c r="F62" s="5"/>
      <c r="G62" s="4"/>
      <c r="H62" s="4"/>
      <c r="I62" s="5"/>
      <c r="J62" s="5"/>
      <c r="K62" s="9"/>
      <c r="L62" s="5"/>
      <c r="M62" s="4"/>
      <c r="N62" s="5"/>
      <c r="O62" s="5"/>
      <c r="P62" s="5"/>
      <c r="Q62" s="5"/>
      <c r="R62" s="5"/>
      <c r="S62" s="4"/>
      <c r="T62" s="4"/>
    </row>
    <row r="63" spans="1:20" x14ac:dyDescent="0.45">
      <c r="A63" s="8"/>
      <c r="B63" s="5"/>
      <c r="C63" s="5"/>
      <c r="D63" s="5"/>
      <c r="E63" s="4"/>
      <c r="F63" s="5"/>
      <c r="G63" s="4"/>
      <c r="H63" s="4"/>
      <c r="I63" s="5"/>
      <c r="J63" s="5"/>
      <c r="K63" s="9"/>
      <c r="L63" s="5"/>
      <c r="M63" s="4"/>
      <c r="N63" s="5"/>
      <c r="O63" s="5"/>
      <c r="P63" s="5"/>
      <c r="Q63" s="5"/>
      <c r="R63" s="5"/>
      <c r="S63" s="4"/>
      <c r="T63" s="4"/>
    </row>
    <row r="64" spans="1:20" x14ac:dyDescent="0.45">
      <c r="A64" s="8"/>
      <c r="B64" s="5"/>
      <c r="C64" s="5"/>
      <c r="D64" s="5"/>
      <c r="E64" s="4"/>
      <c r="F64" s="5"/>
      <c r="G64" s="4"/>
      <c r="H64" s="4"/>
      <c r="I64" s="5"/>
      <c r="J64" s="5"/>
      <c r="K64" s="9"/>
      <c r="L64" s="5"/>
      <c r="M64" s="4"/>
      <c r="N64" s="5"/>
      <c r="O64" s="5"/>
      <c r="P64" s="5"/>
      <c r="Q64" s="5"/>
      <c r="R64" s="5"/>
      <c r="S64" s="4"/>
      <c r="T64" s="4"/>
    </row>
    <row r="65" spans="1:20" x14ac:dyDescent="0.45">
      <c r="A65" s="8"/>
      <c r="B65" s="5"/>
      <c r="C65" s="5"/>
      <c r="D65" s="5"/>
      <c r="E65" s="4"/>
      <c r="F65" s="5"/>
      <c r="G65" s="4"/>
      <c r="H65" s="4"/>
      <c r="I65" s="5"/>
      <c r="J65" s="5"/>
      <c r="K65" s="9"/>
      <c r="L65" s="5"/>
      <c r="M65" s="4"/>
      <c r="N65" s="5"/>
      <c r="O65" s="5"/>
      <c r="P65" s="5"/>
      <c r="Q65" s="5"/>
      <c r="R65" s="5"/>
      <c r="S65" s="4"/>
      <c r="T65" s="4"/>
    </row>
    <row r="66" spans="1:20" x14ac:dyDescent="0.45">
      <c r="A66" s="8"/>
      <c r="B66" s="5"/>
      <c r="C66" s="5"/>
      <c r="D66" s="5"/>
      <c r="E66" s="4"/>
      <c r="F66" s="5"/>
      <c r="G66" s="4"/>
      <c r="H66" s="4"/>
      <c r="I66" s="5"/>
      <c r="J66" s="5"/>
      <c r="K66" s="9"/>
      <c r="L66" s="5"/>
      <c r="M66" s="4"/>
      <c r="N66" s="5"/>
      <c r="O66" s="5"/>
      <c r="P66" s="5"/>
      <c r="Q66" s="5"/>
      <c r="R66" s="5"/>
      <c r="S66" s="4"/>
      <c r="T66" s="4"/>
    </row>
    <row r="67" spans="1:20" x14ac:dyDescent="0.45">
      <c r="A67" s="8"/>
      <c r="B67" s="5"/>
      <c r="C67" s="5"/>
      <c r="D67" s="5"/>
      <c r="E67" s="4"/>
      <c r="F67" s="5"/>
      <c r="G67" s="4"/>
      <c r="H67" s="4"/>
      <c r="I67" s="5"/>
      <c r="J67" s="5"/>
      <c r="K67" s="9"/>
      <c r="L67" s="5"/>
      <c r="M67" s="4"/>
      <c r="N67" s="5"/>
      <c r="O67" s="5"/>
      <c r="P67" s="5"/>
      <c r="Q67" s="5"/>
      <c r="R67" s="5"/>
      <c r="S67" s="4"/>
      <c r="T67" s="4"/>
    </row>
    <row r="68" spans="1:20" x14ac:dyDescent="0.45">
      <c r="A68" s="8"/>
      <c r="B68" s="5"/>
      <c r="C68" s="5"/>
      <c r="D68" s="5"/>
      <c r="E68" s="4"/>
      <c r="F68" s="5"/>
      <c r="G68" s="4"/>
      <c r="H68" s="4"/>
      <c r="I68" s="5"/>
      <c r="J68" s="5"/>
      <c r="K68" s="9"/>
      <c r="L68" s="5"/>
      <c r="M68" s="4"/>
      <c r="N68" s="5"/>
      <c r="O68" s="5"/>
      <c r="P68" s="5"/>
      <c r="Q68" s="5"/>
      <c r="R68" s="5"/>
      <c r="S68" s="4"/>
      <c r="T68" s="4"/>
    </row>
    <row r="69" spans="1:20" x14ac:dyDescent="0.45">
      <c r="A69" s="8"/>
      <c r="B69" s="5"/>
      <c r="C69" s="5"/>
      <c r="D69" s="5"/>
      <c r="E69" s="4"/>
      <c r="F69" s="5"/>
      <c r="G69" s="4"/>
      <c r="H69" s="4"/>
      <c r="I69" s="5"/>
      <c r="J69" s="5"/>
      <c r="K69" s="9"/>
      <c r="L69" s="5"/>
      <c r="M69" s="4"/>
      <c r="N69" s="5"/>
      <c r="O69" s="5"/>
      <c r="P69" s="5"/>
      <c r="Q69" s="5"/>
      <c r="R69" s="5"/>
      <c r="S69" s="4"/>
      <c r="T69" s="4"/>
    </row>
    <row r="70" spans="1:20" x14ac:dyDescent="0.45">
      <c r="A70" s="8"/>
      <c r="B70" s="5"/>
      <c r="C70" s="5"/>
      <c r="D70" s="5"/>
      <c r="E70" s="4"/>
      <c r="F70" s="5"/>
      <c r="G70" s="4"/>
      <c r="H70" s="4"/>
      <c r="I70" s="5"/>
      <c r="J70" s="5"/>
      <c r="K70" s="9"/>
      <c r="L70" s="5"/>
      <c r="M70" s="4"/>
      <c r="N70" s="5"/>
      <c r="O70" s="5"/>
      <c r="P70" s="5"/>
      <c r="Q70" s="5"/>
      <c r="R70" s="5"/>
      <c r="S70" s="4"/>
      <c r="T70" s="4"/>
    </row>
    <row r="71" spans="1:20" x14ac:dyDescent="0.45">
      <c r="A71" s="8"/>
      <c r="B71" s="5"/>
      <c r="C71" s="5"/>
      <c r="D71" s="5"/>
      <c r="E71" s="4"/>
      <c r="F71" s="5"/>
      <c r="G71" s="4"/>
      <c r="H71" s="4"/>
      <c r="I71" s="5"/>
      <c r="J71" s="5"/>
      <c r="K71" s="9"/>
      <c r="L71" s="5"/>
      <c r="M71" s="4"/>
      <c r="N71" s="5"/>
      <c r="O71" s="5"/>
      <c r="P71" s="5"/>
      <c r="Q71" s="5"/>
      <c r="R71" s="5"/>
      <c r="S71" s="4"/>
      <c r="T71" s="4"/>
    </row>
    <row r="72" spans="1:20" x14ac:dyDescent="0.45">
      <c r="A72" s="8"/>
      <c r="B72" s="5"/>
      <c r="C72" s="5"/>
      <c r="D72" s="5"/>
      <c r="E72" s="4"/>
      <c r="F72" s="5"/>
      <c r="G72" s="4"/>
      <c r="H72" s="4"/>
      <c r="I72" s="5"/>
      <c r="J72" s="5"/>
      <c r="K72" s="9"/>
      <c r="L72" s="5"/>
      <c r="M72" s="4"/>
      <c r="N72" s="5"/>
      <c r="O72" s="5"/>
      <c r="P72" s="5"/>
      <c r="Q72" s="5"/>
      <c r="R72" s="5"/>
      <c r="S72" s="4"/>
      <c r="T72" s="4"/>
    </row>
    <row r="73" spans="1:20" x14ac:dyDescent="0.45">
      <c r="A73" s="8"/>
      <c r="B73" s="5"/>
      <c r="C73" s="5"/>
      <c r="D73" s="5"/>
      <c r="E73" s="4"/>
      <c r="F73" s="5"/>
      <c r="G73" s="4"/>
      <c r="H73" s="4"/>
      <c r="I73" s="5"/>
      <c r="J73" s="5"/>
      <c r="K73" s="9"/>
      <c r="L73" s="5"/>
      <c r="M73" s="4"/>
      <c r="N73" s="5"/>
      <c r="O73" s="5"/>
      <c r="P73" s="5"/>
      <c r="Q73" s="5"/>
      <c r="R73" s="5"/>
      <c r="S73" s="4"/>
      <c r="T73" s="4"/>
    </row>
    <row r="74" spans="1:20" x14ac:dyDescent="0.45">
      <c r="A74" s="8"/>
      <c r="B74" s="5"/>
      <c r="C74" s="5"/>
      <c r="D74" s="5"/>
      <c r="E74" s="4"/>
      <c r="F74" s="5"/>
      <c r="G74" s="4"/>
      <c r="H74" s="4"/>
      <c r="I74" s="5"/>
      <c r="J74" s="5"/>
      <c r="K74" s="9"/>
      <c r="L74" s="5"/>
      <c r="M74" s="4"/>
      <c r="N74" s="5"/>
      <c r="O74" s="5"/>
      <c r="P74" s="5"/>
      <c r="Q74" s="5"/>
      <c r="R74" s="5"/>
      <c r="S74" s="4"/>
      <c r="T74" s="4"/>
    </row>
    <row r="75" spans="1:20" x14ac:dyDescent="0.45">
      <c r="A75" s="8"/>
      <c r="B75" s="5"/>
      <c r="C75" s="5"/>
      <c r="D75" s="5"/>
      <c r="E75" s="4"/>
      <c r="F75" s="5"/>
      <c r="G75" s="4"/>
      <c r="H75" s="4"/>
      <c r="I75" s="5"/>
      <c r="J75" s="5"/>
      <c r="K75" s="9"/>
      <c r="L75" s="5"/>
      <c r="M75" s="4"/>
      <c r="N75" s="5"/>
      <c r="O75" s="5"/>
      <c r="P75" s="5"/>
      <c r="Q75" s="5"/>
      <c r="R75" s="5"/>
      <c r="S75" s="4"/>
      <c r="T75" s="4"/>
    </row>
    <row r="76" spans="1:20" x14ac:dyDescent="0.45">
      <c r="A76" s="8"/>
      <c r="B76" s="5"/>
      <c r="C76" s="5"/>
      <c r="D76" s="5"/>
      <c r="E76" s="4"/>
      <c r="F76" s="5"/>
      <c r="G76" s="4"/>
      <c r="H76" s="4"/>
      <c r="I76" s="5"/>
      <c r="J76" s="5"/>
      <c r="K76" s="9"/>
      <c r="L76" s="5"/>
      <c r="M76" s="4"/>
      <c r="N76" s="5"/>
      <c r="O76" s="5"/>
      <c r="P76" s="5"/>
      <c r="Q76" s="5"/>
      <c r="R76" s="5"/>
      <c r="S76" s="4"/>
      <c r="T76" s="4"/>
    </row>
    <row r="77" spans="1:20" x14ac:dyDescent="0.45">
      <c r="A77" s="8"/>
      <c r="B77" s="5"/>
      <c r="C77" s="5"/>
      <c r="D77" s="5"/>
      <c r="E77" s="4"/>
      <c r="F77" s="5"/>
      <c r="G77" s="4"/>
      <c r="H77" s="4"/>
      <c r="I77" s="5"/>
      <c r="J77" s="5"/>
      <c r="K77" s="9"/>
      <c r="L77" s="5"/>
      <c r="M77" s="4"/>
      <c r="N77" s="5"/>
      <c r="O77" s="5"/>
      <c r="P77" s="5"/>
      <c r="Q77" s="5"/>
      <c r="R77" s="5"/>
      <c r="S77" s="4"/>
      <c r="T77" s="4"/>
    </row>
    <row r="78" spans="1:20" x14ac:dyDescent="0.45">
      <c r="A78" s="8"/>
      <c r="B78" s="5"/>
      <c r="C78" s="5"/>
      <c r="D78" s="5"/>
      <c r="E78" s="4"/>
      <c r="F78" s="5"/>
      <c r="G78" s="4"/>
      <c r="H78" s="4"/>
      <c r="I78" s="5"/>
      <c r="J78" s="5"/>
      <c r="K78" s="9"/>
      <c r="L78" s="5"/>
      <c r="M78" s="4"/>
      <c r="N78" s="5"/>
      <c r="O78" s="5"/>
      <c r="P78" s="5"/>
      <c r="Q78" s="5"/>
      <c r="R78" s="5"/>
      <c r="S78" s="4"/>
      <c r="T78" s="4"/>
    </row>
    <row r="79" spans="1:20" x14ac:dyDescent="0.45">
      <c r="A79" s="8"/>
      <c r="B79" s="5"/>
      <c r="C79" s="5"/>
      <c r="D79" s="5"/>
      <c r="E79" s="4"/>
      <c r="F79" s="5"/>
      <c r="G79" s="4"/>
      <c r="H79" s="4"/>
      <c r="I79" s="5"/>
      <c r="J79" s="5"/>
      <c r="K79" s="9"/>
      <c r="L79" s="5"/>
      <c r="M79" s="4"/>
      <c r="N79" s="5"/>
      <c r="O79" s="5"/>
      <c r="P79" s="5"/>
      <c r="Q79" s="5"/>
      <c r="R79" s="5"/>
      <c r="S79" s="4"/>
      <c r="T79" s="4"/>
    </row>
    <row r="80" spans="1:20" x14ac:dyDescent="0.45">
      <c r="A80" s="8"/>
      <c r="B80" s="5"/>
      <c r="C80" s="5"/>
      <c r="D80" s="5"/>
      <c r="E80" s="4"/>
      <c r="F80" s="5"/>
      <c r="G80" s="4"/>
      <c r="H80" s="4"/>
      <c r="I80" s="5"/>
      <c r="J80" s="5"/>
      <c r="K80" s="9"/>
      <c r="L80" s="5"/>
      <c r="M80" s="4"/>
      <c r="N80" s="5"/>
      <c r="O80" s="5"/>
      <c r="P80" s="5"/>
      <c r="Q80" s="5"/>
      <c r="R80" s="5"/>
      <c r="S80" s="4"/>
      <c r="T80" s="4"/>
    </row>
    <row r="81" spans="1:20" x14ac:dyDescent="0.45">
      <c r="A81" s="8"/>
      <c r="B81" s="5"/>
      <c r="C81" s="5"/>
      <c r="D81" s="5"/>
      <c r="E81" s="4"/>
      <c r="F81" s="5"/>
      <c r="G81" s="4"/>
      <c r="H81" s="4"/>
      <c r="I81" s="5"/>
      <c r="J81" s="5"/>
      <c r="K81" s="9"/>
      <c r="L81" s="5"/>
      <c r="M81" s="4"/>
      <c r="N81" s="5"/>
      <c r="O81" s="5"/>
      <c r="P81" s="5"/>
      <c r="Q81" s="5"/>
      <c r="R81" s="5"/>
      <c r="S81" s="4"/>
      <c r="T81" s="4"/>
    </row>
    <row r="82" spans="1:20" x14ac:dyDescent="0.45">
      <c r="A82" s="8"/>
      <c r="B82" s="5"/>
      <c r="C82" s="5"/>
      <c r="D82" s="5"/>
      <c r="E82" s="4"/>
      <c r="F82" s="5"/>
      <c r="G82" s="4"/>
      <c r="H82" s="4"/>
      <c r="I82" s="5"/>
      <c r="J82" s="5"/>
      <c r="K82" s="9"/>
      <c r="L82" s="5"/>
      <c r="M82" s="4"/>
      <c r="N82" s="5"/>
      <c r="O82" s="5"/>
      <c r="P82" s="5"/>
      <c r="Q82" s="5"/>
      <c r="R82" s="5"/>
      <c r="S82" s="4"/>
      <c r="T82" s="4"/>
    </row>
    <row r="83" spans="1:20" x14ac:dyDescent="0.45">
      <c r="A83" s="8"/>
      <c r="B83" s="5"/>
      <c r="C83" s="5"/>
      <c r="D83" s="5"/>
      <c r="E83" s="4"/>
      <c r="F83" s="5"/>
      <c r="G83" s="4"/>
      <c r="H83" s="4"/>
      <c r="I83" s="5"/>
      <c r="J83" s="5"/>
      <c r="K83" s="9"/>
      <c r="L83" s="5"/>
      <c r="M83" s="4"/>
      <c r="N83" s="5"/>
      <c r="O83" s="5"/>
      <c r="P83" s="5"/>
      <c r="Q83" s="5"/>
      <c r="R83" s="5"/>
      <c r="S83" s="4"/>
      <c r="T83" s="4"/>
    </row>
    <row r="84" spans="1:20" x14ac:dyDescent="0.45">
      <c r="A84" s="8"/>
      <c r="B84" s="5"/>
      <c r="C84" s="5"/>
      <c r="D84" s="5"/>
      <c r="E84" s="4"/>
      <c r="F84" s="5"/>
      <c r="G84" s="4"/>
      <c r="H84" s="4"/>
      <c r="I84" s="5"/>
      <c r="J84" s="5"/>
      <c r="K84" s="9"/>
      <c r="L84" s="5"/>
      <c r="M84" s="4"/>
      <c r="N84" s="5"/>
      <c r="O84" s="5"/>
      <c r="P84" s="5"/>
      <c r="Q84" s="5"/>
      <c r="R84" s="5"/>
      <c r="S84" s="4"/>
      <c r="T84" s="4"/>
    </row>
    <row r="85" spans="1:20" x14ac:dyDescent="0.45">
      <c r="A85" s="8"/>
      <c r="B85" s="5"/>
      <c r="C85" s="5"/>
      <c r="D85" s="5"/>
      <c r="E85" s="4"/>
      <c r="F85" s="5"/>
      <c r="G85" s="4"/>
      <c r="H85" s="4"/>
      <c r="I85" s="5"/>
      <c r="J85" s="5"/>
      <c r="K85" s="9"/>
      <c r="L85" s="5"/>
      <c r="M85" s="4"/>
      <c r="N85" s="5"/>
      <c r="O85" s="5"/>
      <c r="P85" s="5"/>
      <c r="Q85" s="5"/>
      <c r="R85" s="5"/>
      <c r="S85" s="4"/>
      <c r="T85" s="4"/>
    </row>
    <row r="86" spans="1:20" x14ac:dyDescent="0.45">
      <c r="A86" s="8"/>
      <c r="B86" s="5"/>
      <c r="C86" s="5"/>
      <c r="D86" s="5"/>
      <c r="E86" s="4"/>
      <c r="F86" s="5"/>
      <c r="G86" s="4"/>
      <c r="H86" s="4"/>
      <c r="I86" s="5"/>
      <c r="J86" s="5"/>
      <c r="K86" s="9"/>
      <c r="L86" s="5"/>
      <c r="M86" s="4"/>
      <c r="N86" s="5"/>
      <c r="O86" s="5"/>
      <c r="P86" s="5"/>
      <c r="Q86" s="5"/>
      <c r="R86" s="5"/>
      <c r="S86" s="4"/>
      <c r="T86" s="4"/>
    </row>
    <row r="87" spans="1:20" x14ac:dyDescent="0.45">
      <c r="A87" s="8"/>
      <c r="B87" s="5"/>
      <c r="C87" s="5"/>
      <c r="D87" s="5"/>
      <c r="E87" s="4"/>
      <c r="F87" s="5"/>
      <c r="G87" s="4"/>
      <c r="H87" s="4"/>
      <c r="I87" s="5"/>
      <c r="J87" s="5"/>
      <c r="K87" s="9"/>
      <c r="L87" s="5"/>
      <c r="M87" s="4"/>
      <c r="N87" s="5"/>
      <c r="O87" s="5"/>
      <c r="P87" s="5"/>
      <c r="Q87" s="5"/>
      <c r="R87" s="5"/>
      <c r="S87" s="4"/>
      <c r="T87" s="4"/>
    </row>
    <row r="88" spans="1:20" x14ac:dyDescent="0.45">
      <c r="A88" s="8"/>
      <c r="B88" s="5"/>
      <c r="C88" s="5"/>
      <c r="D88" s="5"/>
      <c r="E88" s="4"/>
      <c r="F88" s="5"/>
      <c r="G88" s="4"/>
      <c r="H88" s="4"/>
      <c r="I88" s="5"/>
      <c r="J88" s="5"/>
      <c r="K88" s="9"/>
      <c r="L88" s="5"/>
      <c r="M88" s="4"/>
      <c r="N88" s="5"/>
      <c r="O88" s="5"/>
      <c r="P88" s="5"/>
      <c r="Q88" s="5"/>
      <c r="R88" s="5"/>
      <c r="S88" s="4"/>
      <c r="T88" s="4"/>
    </row>
    <row r="89" spans="1:20" x14ac:dyDescent="0.45">
      <c r="A89" s="8"/>
      <c r="B89" s="5"/>
      <c r="C89" s="5"/>
      <c r="D89" s="5"/>
      <c r="E89" s="4"/>
      <c r="F89" s="5"/>
      <c r="G89" s="4"/>
      <c r="H89" s="4"/>
      <c r="I89" s="5"/>
      <c r="J89" s="5"/>
      <c r="K89" s="9"/>
      <c r="L89" s="5"/>
      <c r="M89" s="4"/>
      <c r="N89" s="5"/>
      <c r="O89" s="5"/>
      <c r="P89" s="5"/>
      <c r="Q89" s="5"/>
      <c r="R89" s="5"/>
      <c r="S89" s="4"/>
      <c r="T89" s="4"/>
    </row>
    <row r="90" spans="1:20" x14ac:dyDescent="0.45">
      <c r="A90" s="8"/>
      <c r="B90" s="5"/>
      <c r="C90" s="5"/>
      <c r="D90" s="5"/>
      <c r="E90" s="4"/>
      <c r="F90" s="5"/>
      <c r="G90" s="4"/>
      <c r="H90" s="4"/>
      <c r="I90" s="5"/>
      <c r="J90" s="5"/>
      <c r="K90" s="9"/>
      <c r="L90" s="5"/>
      <c r="M90" s="4"/>
      <c r="N90" s="5"/>
      <c r="O90" s="5"/>
      <c r="P90" s="5"/>
      <c r="Q90" s="5"/>
      <c r="R90" s="5"/>
      <c r="S90" s="4"/>
      <c r="T90" s="4"/>
    </row>
    <row r="91" spans="1:20" x14ac:dyDescent="0.45">
      <c r="A91" s="8"/>
      <c r="B91" s="5"/>
      <c r="C91" s="5"/>
      <c r="D91" s="5"/>
      <c r="E91" s="4"/>
      <c r="F91" s="5"/>
      <c r="G91" s="4"/>
      <c r="H91" s="4"/>
      <c r="I91" s="5"/>
      <c r="J91" s="5"/>
      <c r="K91" s="9"/>
      <c r="L91" s="5"/>
      <c r="M91" s="4"/>
      <c r="N91" s="5"/>
      <c r="O91" s="5"/>
      <c r="P91" s="5"/>
      <c r="Q91" s="5"/>
      <c r="R91" s="5"/>
      <c r="S91" s="4"/>
      <c r="T91" s="4"/>
    </row>
    <row r="92" spans="1:20" x14ac:dyDescent="0.45">
      <c r="A92" s="8"/>
      <c r="B92" s="5"/>
      <c r="C92" s="5"/>
      <c r="D92" s="5"/>
      <c r="E92" s="4"/>
      <c r="F92" s="5"/>
      <c r="G92" s="4"/>
      <c r="H92" s="4"/>
      <c r="I92" s="5"/>
      <c r="J92" s="5"/>
      <c r="K92" s="9"/>
      <c r="L92" s="5"/>
      <c r="M92" s="4"/>
      <c r="N92" s="5"/>
      <c r="O92" s="5"/>
      <c r="P92" s="5"/>
      <c r="Q92" s="5"/>
      <c r="R92" s="5"/>
      <c r="S92" s="4"/>
      <c r="T92" s="4"/>
    </row>
    <row r="93" spans="1:20" x14ac:dyDescent="0.45">
      <c r="A93" s="8"/>
      <c r="B93" s="5"/>
      <c r="C93" s="5"/>
      <c r="D93" s="5"/>
      <c r="E93" s="4"/>
      <c r="F93" s="5"/>
      <c r="G93" s="4"/>
      <c r="H93" s="4"/>
      <c r="I93" s="5"/>
      <c r="J93" s="5"/>
      <c r="K93" s="9"/>
      <c r="L93" s="5"/>
      <c r="M93" s="4"/>
      <c r="N93" s="5"/>
      <c r="O93" s="5"/>
      <c r="P93" s="5"/>
      <c r="Q93" s="5"/>
      <c r="R93" s="5"/>
      <c r="S93" s="4"/>
      <c r="T93" s="4"/>
    </row>
    <row r="94" spans="1:20" x14ac:dyDescent="0.45">
      <c r="A94" s="8"/>
      <c r="B94" s="5"/>
      <c r="C94" s="5"/>
      <c r="D94" s="5"/>
      <c r="E94" s="4"/>
      <c r="F94" s="5"/>
      <c r="G94" s="4"/>
      <c r="H94" s="4"/>
      <c r="I94" s="5"/>
      <c r="J94" s="5"/>
      <c r="K94" s="9"/>
      <c r="L94" s="5"/>
      <c r="M94" s="4"/>
      <c r="N94" s="5"/>
      <c r="O94" s="5"/>
      <c r="P94" s="5"/>
      <c r="Q94" s="5"/>
      <c r="R94" s="5"/>
      <c r="S94" s="4"/>
      <c r="T94" s="4"/>
    </row>
    <row r="95" spans="1:20" x14ac:dyDescent="0.45">
      <c r="A95" s="8"/>
      <c r="B95" s="5"/>
      <c r="C95" s="5"/>
      <c r="D95" s="5"/>
      <c r="E95" s="4"/>
      <c r="F95" s="5"/>
      <c r="G95" s="4"/>
      <c r="H95" s="4"/>
      <c r="I95" s="5"/>
      <c r="J95" s="5"/>
      <c r="K95" s="9"/>
      <c r="L95" s="5"/>
      <c r="M95" s="4"/>
      <c r="N95" s="5"/>
      <c r="O95" s="5"/>
      <c r="P95" s="5"/>
      <c r="Q95" s="5"/>
      <c r="R95" s="5"/>
      <c r="S95" s="4"/>
      <c r="T95" s="4"/>
    </row>
    <row r="96" spans="1:20" x14ac:dyDescent="0.45">
      <c r="A96" s="8"/>
      <c r="B96" s="5"/>
      <c r="C96" s="5"/>
      <c r="D96" s="5"/>
      <c r="E96" s="4"/>
      <c r="F96" s="5"/>
      <c r="G96" s="4"/>
      <c r="H96" s="4"/>
      <c r="I96" s="5"/>
      <c r="J96" s="5"/>
      <c r="K96" s="9"/>
      <c r="L96" s="5"/>
      <c r="M96" s="4"/>
      <c r="N96" s="5"/>
      <c r="O96" s="5"/>
      <c r="P96" s="5"/>
      <c r="Q96" s="5"/>
      <c r="R96" s="5"/>
      <c r="S96" s="4"/>
      <c r="T96" s="4"/>
    </row>
    <row r="97" spans="1:20" x14ac:dyDescent="0.45">
      <c r="A97" s="8"/>
      <c r="B97" s="5"/>
      <c r="C97" s="5"/>
      <c r="D97" s="5"/>
      <c r="E97" s="4"/>
      <c r="F97" s="5"/>
      <c r="G97" s="4"/>
      <c r="H97" s="4"/>
      <c r="I97" s="5"/>
      <c r="J97" s="5"/>
      <c r="K97" s="9"/>
      <c r="L97" s="5"/>
      <c r="M97" s="4"/>
      <c r="N97" s="5"/>
      <c r="O97" s="5"/>
      <c r="P97" s="5"/>
      <c r="Q97" s="5"/>
      <c r="R97" s="5"/>
      <c r="S97" s="4"/>
      <c r="T97" s="4"/>
    </row>
    <row r="98" spans="1:20" x14ac:dyDescent="0.45">
      <c r="A98" s="8"/>
      <c r="B98" s="5"/>
      <c r="C98" s="5"/>
      <c r="D98" s="5"/>
      <c r="E98" s="4"/>
      <c r="F98" s="5"/>
      <c r="G98" s="4"/>
      <c r="H98" s="4"/>
      <c r="I98" s="5"/>
      <c r="J98" s="5"/>
      <c r="K98" s="9"/>
      <c r="L98" s="5"/>
      <c r="M98" s="4"/>
      <c r="N98" s="5"/>
      <c r="O98" s="5"/>
      <c r="P98" s="5"/>
      <c r="Q98" s="5"/>
      <c r="R98" s="5"/>
      <c r="S98" s="4"/>
      <c r="T98" s="4"/>
    </row>
    <row r="99" spans="1:20" x14ac:dyDescent="0.45">
      <c r="A99" s="8"/>
      <c r="B99" s="5"/>
      <c r="C99" s="5"/>
      <c r="D99" s="5"/>
      <c r="E99" s="4"/>
      <c r="F99" s="5"/>
      <c r="G99" s="4"/>
      <c r="H99" s="4"/>
      <c r="I99" s="5"/>
      <c r="J99" s="5"/>
      <c r="K99" s="9"/>
      <c r="L99" s="5"/>
      <c r="M99" s="4"/>
      <c r="N99" s="5"/>
      <c r="O99" s="5"/>
      <c r="P99" s="5"/>
      <c r="Q99" s="5"/>
      <c r="R99" s="5"/>
      <c r="S99" s="4"/>
      <c r="T99" s="4"/>
    </row>
    <row r="100" spans="1:20" x14ac:dyDescent="0.45">
      <c r="A100" s="8"/>
      <c r="B100" s="5"/>
      <c r="C100" s="5"/>
      <c r="D100" s="5"/>
      <c r="E100" s="4"/>
      <c r="F100" s="5"/>
      <c r="G100" s="4"/>
      <c r="H100" s="4"/>
      <c r="I100" s="5"/>
      <c r="J100" s="5"/>
      <c r="K100" s="9"/>
      <c r="L100" s="5"/>
      <c r="M100" s="4"/>
      <c r="N100" s="5"/>
      <c r="O100" s="5"/>
      <c r="P100" s="5"/>
      <c r="Q100" s="5"/>
      <c r="R100" s="5"/>
      <c r="S100" s="4"/>
      <c r="T100" s="4"/>
    </row>
    <row r="101" spans="1:20" x14ac:dyDescent="0.45">
      <c r="A101" s="8"/>
      <c r="B101" s="5"/>
      <c r="C101" s="5"/>
      <c r="D101" s="5"/>
      <c r="E101" s="4"/>
      <c r="F101" s="5"/>
      <c r="G101" s="4"/>
      <c r="H101" s="4"/>
      <c r="I101" s="5"/>
      <c r="J101" s="5"/>
      <c r="K101" s="9"/>
      <c r="L101" s="5"/>
      <c r="M101" s="4"/>
      <c r="N101" s="5"/>
      <c r="O101" s="5"/>
      <c r="P101" s="5"/>
      <c r="Q101" s="5"/>
      <c r="R101" s="5"/>
      <c r="S101" s="4"/>
      <c r="T101" s="4"/>
    </row>
    <row r="102" spans="1:20" x14ac:dyDescent="0.45">
      <c r="A102" s="8"/>
      <c r="B102" s="5"/>
      <c r="C102" s="5"/>
      <c r="D102" s="5"/>
      <c r="E102" s="4"/>
      <c r="F102" s="5"/>
      <c r="G102" s="4"/>
      <c r="H102" s="4"/>
      <c r="I102" s="5"/>
      <c r="J102" s="5"/>
      <c r="K102" s="9"/>
      <c r="L102" s="5"/>
      <c r="M102" s="4"/>
      <c r="N102" s="5"/>
      <c r="O102" s="5"/>
      <c r="P102" s="5"/>
      <c r="Q102" s="5"/>
      <c r="R102" s="5"/>
      <c r="S102" s="4"/>
      <c r="T102" s="4"/>
    </row>
    <row r="103" spans="1:20" x14ac:dyDescent="0.45">
      <c r="A103" s="8"/>
      <c r="B103" s="5"/>
      <c r="C103" s="5"/>
      <c r="D103" s="5"/>
      <c r="E103" s="4"/>
      <c r="F103" s="5"/>
      <c r="G103" s="4"/>
      <c r="H103" s="4"/>
      <c r="I103" s="5"/>
      <c r="J103" s="5"/>
      <c r="K103" s="9"/>
      <c r="L103" s="5"/>
      <c r="M103" s="4"/>
      <c r="N103" s="5"/>
      <c r="O103" s="5"/>
      <c r="P103" s="5"/>
      <c r="Q103" s="5"/>
      <c r="R103" s="5"/>
      <c r="S103" s="4"/>
      <c r="T103" s="4"/>
    </row>
    <row r="104" spans="1:20" x14ac:dyDescent="0.45">
      <c r="A104" s="8"/>
      <c r="B104" s="5"/>
      <c r="C104" s="5"/>
      <c r="D104" s="5"/>
      <c r="E104" s="4"/>
      <c r="F104" s="5"/>
      <c r="G104" s="4"/>
      <c r="H104" s="4"/>
      <c r="I104" s="5"/>
      <c r="J104" s="5"/>
      <c r="K104" s="9"/>
      <c r="L104" s="5"/>
      <c r="M104" s="4"/>
      <c r="N104" s="5"/>
      <c r="O104" s="5"/>
      <c r="P104" s="5"/>
      <c r="Q104" s="5"/>
      <c r="R104" s="5"/>
      <c r="S104" s="4"/>
      <c r="T104" s="4"/>
    </row>
    <row r="105" spans="1:20" x14ac:dyDescent="0.45">
      <c r="A105" s="8"/>
      <c r="B105" s="5"/>
      <c r="C105" s="5"/>
      <c r="D105" s="5"/>
      <c r="E105" s="4"/>
      <c r="F105" s="5"/>
      <c r="G105" s="4"/>
      <c r="H105" s="4"/>
      <c r="I105" s="5"/>
      <c r="J105" s="5"/>
      <c r="K105" s="9"/>
      <c r="L105" s="5"/>
      <c r="M105" s="4"/>
      <c r="N105" s="5"/>
      <c r="O105" s="5"/>
      <c r="P105" s="5"/>
      <c r="Q105" s="5"/>
      <c r="R105" s="5"/>
      <c r="S105" s="4"/>
      <c r="T105" s="4"/>
    </row>
    <row r="106" spans="1:20" x14ac:dyDescent="0.45">
      <c r="A106" s="8"/>
      <c r="B106" s="5"/>
      <c r="C106" s="5"/>
      <c r="D106" s="5"/>
      <c r="E106" s="4"/>
      <c r="F106" s="5"/>
      <c r="G106" s="4"/>
      <c r="H106" s="4"/>
      <c r="I106" s="5"/>
      <c r="J106" s="5"/>
      <c r="K106" s="9"/>
      <c r="L106" s="5"/>
      <c r="M106" s="4"/>
      <c r="N106" s="5"/>
      <c r="O106" s="5"/>
      <c r="P106" s="5"/>
      <c r="Q106" s="5"/>
      <c r="R106" s="5"/>
      <c r="S106" s="4"/>
      <c r="T106" s="4"/>
    </row>
    <row r="107" spans="1:20" x14ac:dyDescent="0.45">
      <c r="A107" s="8"/>
      <c r="B107" s="5"/>
      <c r="C107" s="5"/>
      <c r="D107" s="5"/>
      <c r="E107" s="4"/>
      <c r="F107" s="5"/>
      <c r="G107" s="4"/>
      <c r="H107" s="4"/>
      <c r="I107" s="5"/>
      <c r="J107" s="5"/>
      <c r="K107" s="9"/>
      <c r="L107" s="5"/>
      <c r="M107" s="4"/>
      <c r="N107" s="5"/>
      <c r="O107" s="5"/>
      <c r="P107" s="5"/>
      <c r="Q107" s="5"/>
      <c r="R107" s="5"/>
      <c r="S107" s="4"/>
      <c r="T107" s="4"/>
    </row>
    <row r="108" spans="1:20" x14ac:dyDescent="0.45">
      <c r="A108" s="8"/>
      <c r="B108" s="5"/>
      <c r="C108" s="5"/>
      <c r="D108" s="5"/>
      <c r="E108" s="4"/>
      <c r="F108" s="5"/>
      <c r="G108" s="4"/>
      <c r="H108" s="4"/>
      <c r="I108" s="5"/>
      <c r="J108" s="5"/>
      <c r="K108" s="9"/>
      <c r="L108" s="5"/>
      <c r="M108" s="4"/>
      <c r="N108" s="5"/>
      <c r="O108" s="5"/>
      <c r="P108" s="5"/>
      <c r="Q108" s="5"/>
      <c r="R108" s="5"/>
      <c r="S108" s="4"/>
      <c r="T108" s="4"/>
    </row>
    <row r="109" spans="1:20" x14ac:dyDescent="0.45">
      <c r="A109" s="8"/>
      <c r="B109" s="5"/>
      <c r="C109" s="5"/>
      <c r="D109" s="5"/>
      <c r="E109" s="4"/>
      <c r="F109" s="5"/>
      <c r="G109" s="4"/>
      <c r="H109" s="4"/>
      <c r="I109" s="5"/>
      <c r="J109" s="5"/>
      <c r="K109" s="9"/>
      <c r="L109" s="5"/>
      <c r="M109" s="4"/>
      <c r="N109" s="5"/>
      <c r="O109" s="5"/>
      <c r="P109" s="5"/>
      <c r="Q109" s="5"/>
      <c r="R109" s="5"/>
      <c r="S109" s="4"/>
      <c r="T109" s="4"/>
    </row>
    <row r="110" spans="1:20" x14ac:dyDescent="0.45">
      <c r="A110" s="8"/>
      <c r="B110" s="5"/>
      <c r="C110" s="5"/>
      <c r="D110" s="5"/>
      <c r="E110" s="4"/>
      <c r="F110" s="5"/>
      <c r="G110" s="4"/>
      <c r="H110" s="4"/>
      <c r="I110" s="5"/>
      <c r="J110" s="5"/>
      <c r="K110" s="9"/>
      <c r="L110" s="5"/>
      <c r="M110" s="4"/>
      <c r="N110" s="5"/>
      <c r="O110" s="5"/>
      <c r="P110" s="5"/>
      <c r="Q110" s="5"/>
      <c r="R110" s="5"/>
      <c r="S110" s="4"/>
      <c r="T110" s="4"/>
    </row>
    <row r="111" spans="1:20" x14ac:dyDescent="0.45">
      <c r="A111" s="8"/>
      <c r="B111" s="5"/>
      <c r="C111" s="5"/>
      <c r="D111" s="5"/>
      <c r="E111" s="4"/>
      <c r="F111" s="5"/>
      <c r="G111" s="4"/>
      <c r="H111" s="4"/>
      <c r="I111" s="5"/>
      <c r="J111" s="5"/>
      <c r="K111" s="9"/>
      <c r="L111" s="5"/>
      <c r="M111" s="4"/>
      <c r="N111" s="5"/>
      <c r="O111" s="5"/>
      <c r="P111" s="5"/>
      <c r="Q111" s="5"/>
      <c r="R111" s="5"/>
      <c r="S111" s="4"/>
      <c r="T111" s="4"/>
    </row>
    <row r="112" spans="1:20" x14ac:dyDescent="0.45">
      <c r="A112" s="8"/>
      <c r="B112" s="5"/>
      <c r="C112" s="5"/>
      <c r="D112" s="5"/>
      <c r="E112" s="4"/>
      <c r="F112" s="5"/>
      <c r="G112" s="4"/>
      <c r="H112" s="4"/>
      <c r="I112" s="5"/>
      <c r="J112" s="5"/>
      <c r="K112" s="9"/>
      <c r="L112" s="5"/>
      <c r="M112" s="4"/>
      <c r="N112" s="5"/>
      <c r="O112" s="5"/>
      <c r="P112" s="5"/>
      <c r="Q112" s="5"/>
      <c r="R112" s="5"/>
      <c r="S112" s="4"/>
      <c r="T112" s="4"/>
    </row>
    <row r="113" spans="1:20" x14ac:dyDescent="0.45">
      <c r="A113" s="8"/>
      <c r="B113" s="5"/>
      <c r="C113" s="5"/>
      <c r="D113" s="5"/>
      <c r="E113" s="4"/>
      <c r="F113" s="5"/>
      <c r="G113" s="4"/>
      <c r="H113" s="4"/>
      <c r="I113" s="5"/>
      <c r="J113" s="5"/>
      <c r="K113" s="9"/>
      <c r="L113" s="5"/>
      <c r="M113" s="4"/>
      <c r="N113" s="5"/>
      <c r="O113" s="5"/>
      <c r="P113" s="5"/>
      <c r="Q113" s="5"/>
      <c r="R113" s="5"/>
      <c r="S113" s="4"/>
      <c r="T113" s="4"/>
    </row>
    <row r="114" spans="1:20" x14ac:dyDescent="0.45">
      <c r="A114" s="8"/>
      <c r="B114" s="5"/>
      <c r="C114" s="5"/>
      <c r="D114" s="5"/>
      <c r="E114" s="4"/>
      <c r="F114" s="5"/>
      <c r="G114" s="4"/>
      <c r="H114" s="4"/>
      <c r="I114" s="5"/>
      <c r="J114" s="5"/>
      <c r="K114" s="9"/>
      <c r="L114" s="5"/>
      <c r="M114" s="4"/>
      <c r="N114" s="5"/>
      <c r="O114" s="5"/>
      <c r="P114" s="5"/>
      <c r="Q114" s="5"/>
      <c r="R114" s="5"/>
      <c r="S114" s="4"/>
      <c r="T114" s="4"/>
    </row>
    <row r="115" spans="1:20" x14ac:dyDescent="0.45">
      <c r="A115" s="8"/>
      <c r="B115" s="5"/>
      <c r="C115" s="5"/>
      <c r="D115" s="5"/>
      <c r="E115" s="4"/>
      <c r="F115" s="5"/>
      <c r="G115" s="4"/>
      <c r="H115" s="4"/>
      <c r="I115" s="5"/>
      <c r="J115" s="5"/>
      <c r="K115" s="9"/>
      <c r="L115" s="5"/>
      <c r="M115" s="4"/>
      <c r="N115" s="5"/>
      <c r="O115" s="5"/>
      <c r="P115" s="5"/>
      <c r="Q115" s="5"/>
      <c r="R115" s="5"/>
      <c r="S115" s="4"/>
      <c r="T115" s="4"/>
    </row>
    <row r="116" spans="1:20" x14ac:dyDescent="0.45">
      <c r="A116" s="8"/>
      <c r="B116" s="5"/>
      <c r="C116" s="5"/>
      <c r="D116" s="5"/>
      <c r="E116" s="4"/>
      <c r="F116" s="5"/>
      <c r="G116" s="4"/>
      <c r="H116" s="4"/>
      <c r="I116" s="5"/>
      <c r="J116" s="5"/>
      <c r="K116" s="9"/>
      <c r="L116" s="5"/>
      <c r="M116" s="4"/>
      <c r="N116" s="5"/>
      <c r="O116" s="5"/>
      <c r="P116" s="5"/>
      <c r="Q116" s="5"/>
      <c r="R116" s="5"/>
      <c r="S116" s="4"/>
      <c r="T116" s="4"/>
    </row>
    <row r="117" spans="1:20" x14ac:dyDescent="0.45">
      <c r="A117" s="8"/>
      <c r="B117" s="5"/>
      <c r="C117" s="5"/>
      <c r="D117" s="5"/>
      <c r="E117" s="4"/>
      <c r="F117" s="5"/>
      <c r="G117" s="4"/>
      <c r="H117" s="4"/>
      <c r="I117" s="5"/>
      <c r="J117" s="5"/>
      <c r="K117" s="9"/>
      <c r="L117" s="5"/>
      <c r="M117" s="4"/>
      <c r="N117" s="5"/>
      <c r="O117" s="5"/>
      <c r="P117" s="5"/>
      <c r="Q117" s="5"/>
      <c r="R117" s="5"/>
      <c r="S117" s="4"/>
      <c r="T117" s="4"/>
    </row>
    <row r="118" spans="1:20" x14ac:dyDescent="0.45">
      <c r="A118" s="8"/>
      <c r="B118" s="5"/>
      <c r="C118" s="5"/>
      <c r="D118" s="5"/>
      <c r="E118" s="4"/>
      <c r="F118" s="5"/>
      <c r="G118" s="4"/>
      <c r="H118" s="4"/>
      <c r="I118" s="5"/>
      <c r="J118" s="5"/>
      <c r="K118" s="9"/>
      <c r="L118" s="5"/>
      <c r="M118" s="4"/>
      <c r="N118" s="5"/>
      <c r="O118" s="5"/>
      <c r="P118" s="5"/>
      <c r="Q118" s="5"/>
      <c r="R118" s="5"/>
      <c r="S118" s="4"/>
      <c r="T118" s="4"/>
    </row>
    <row r="119" spans="1:20" x14ac:dyDescent="0.45">
      <c r="A119" s="8"/>
      <c r="B119" s="5"/>
      <c r="C119" s="5"/>
      <c r="D119" s="5"/>
      <c r="E119" s="4"/>
      <c r="F119" s="5"/>
      <c r="G119" s="4"/>
      <c r="H119" s="4"/>
      <c r="I119" s="5"/>
      <c r="J119" s="5"/>
      <c r="K119" s="9"/>
      <c r="L119" s="5"/>
      <c r="M119" s="4"/>
      <c r="N119" s="5"/>
      <c r="O119" s="5"/>
      <c r="P119" s="5"/>
      <c r="Q119" s="5"/>
      <c r="R119" s="5"/>
      <c r="S119" s="4"/>
      <c r="T119" s="4"/>
    </row>
    <row r="120" spans="1:20" x14ac:dyDescent="0.45">
      <c r="A120" s="8"/>
      <c r="B120" s="5"/>
      <c r="C120" s="5"/>
      <c r="D120" s="5"/>
      <c r="E120" s="4"/>
      <c r="F120" s="5"/>
      <c r="G120" s="4"/>
      <c r="H120" s="4"/>
      <c r="I120" s="5"/>
      <c r="J120" s="5"/>
      <c r="K120" s="9"/>
      <c r="L120" s="5"/>
      <c r="M120" s="4"/>
      <c r="N120" s="5"/>
      <c r="O120" s="5"/>
      <c r="P120" s="5"/>
      <c r="Q120" s="5"/>
      <c r="R120" s="5"/>
      <c r="S120" s="4"/>
      <c r="T120" s="4"/>
    </row>
    <row r="121" spans="1:20" x14ac:dyDescent="0.45">
      <c r="A121" s="8"/>
      <c r="B121" s="5"/>
      <c r="C121" s="5"/>
      <c r="D121" s="5"/>
      <c r="E121" s="4"/>
      <c r="F121" s="5"/>
      <c r="G121" s="4"/>
      <c r="H121" s="4"/>
      <c r="I121" s="5"/>
      <c r="J121" s="5"/>
      <c r="K121" s="9"/>
      <c r="L121" s="5"/>
      <c r="M121" s="4"/>
      <c r="N121" s="5"/>
      <c r="O121" s="5"/>
      <c r="P121" s="5"/>
      <c r="Q121" s="5"/>
      <c r="R121" s="5"/>
      <c r="S121" s="4"/>
      <c r="T121" s="4"/>
    </row>
    <row r="122" spans="1:20" x14ac:dyDescent="0.45">
      <c r="A122" s="8"/>
      <c r="B122" s="5"/>
      <c r="C122" s="5"/>
      <c r="D122" s="5"/>
      <c r="E122" s="4"/>
      <c r="F122" s="5"/>
      <c r="G122" s="4"/>
      <c r="H122" s="4"/>
      <c r="I122" s="5"/>
      <c r="J122" s="5"/>
      <c r="K122" s="9"/>
      <c r="L122" s="5"/>
      <c r="M122" s="4"/>
      <c r="N122" s="5"/>
      <c r="O122" s="5"/>
      <c r="P122" s="5"/>
      <c r="Q122" s="5"/>
      <c r="R122" s="5"/>
      <c r="S122" s="4"/>
      <c r="T122" s="4"/>
    </row>
    <row r="123" spans="1:20" x14ac:dyDescent="0.45">
      <c r="A123" s="8"/>
      <c r="B123" s="5"/>
      <c r="C123" s="5"/>
      <c r="D123" s="5"/>
      <c r="E123" s="4"/>
      <c r="F123" s="5"/>
      <c r="G123" s="4"/>
      <c r="H123" s="4"/>
      <c r="I123" s="5"/>
      <c r="J123" s="5"/>
      <c r="K123" s="9"/>
      <c r="L123" s="5"/>
      <c r="M123" s="4"/>
      <c r="N123" s="5"/>
      <c r="O123" s="5"/>
      <c r="P123" s="5"/>
      <c r="Q123" s="5"/>
      <c r="R123" s="5"/>
      <c r="S123" s="4"/>
      <c r="T123" s="4"/>
    </row>
    <row r="124" spans="1:20" x14ac:dyDescent="0.45">
      <c r="A124" s="8"/>
      <c r="B124" s="5"/>
      <c r="C124" s="5"/>
      <c r="D124" s="5"/>
      <c r="E124" s="4"/>
      <c r="F124" s="5"/>
      <c r="G124" s="4"/>
      <c r="H124" s="4"/>
      <c r="I124" s="5"/>
      <c r="J124" s="5"/>
      <c r="K124" s="9"/>
      <c r="L124" s="5"/>
      <c r="M124" s="4"/>
      <c r="N124" s="5"/>
      <c r="O124" s="5"/>
      <c r="P124" s="5"/>
      <c r="Q124" s="5"/>
      <c r="R124" s="5"/>
      <c r="S124" s="4"/>
      <c r="T124" s="4"/>
    </row>
    <row r="125" spans="1:20" x14ac:dyDescent="0.45">
      <c r="A125" s="8"/>
      <c r="B125" s="5"/>
      <c r="C125" s="5"/>
      <c r="D125" s="5"/>
      <c r="E125" s="4"/>
      <c r="F125" s="5"/>
      <c r="G125" s="4"/>
      <c r="H125" s="4"/>
      <c r="I125" s="5"/>
      <c r="J125" s="5"/>
      <c r="K125" s="9"/>
      <c r="L125" s="5"/>
      <c r="M125" s="4"/>
      <c r="N125" s="5"/>
      <c r="O125" s="5"/>
      <c r="P125" s="5"/>
      <c r="Q125" s="5"/>
      <c r="R125" s="5"/>
      <c r="S125" s="4"/>
      <c r="T125" s="4"/>
    </row>
    <row r="126" spans="1:20" x14ac:dyDescent="0.45">
      <c r="A126" s="8"/>
      <c r="B126" s="5"/>
      <c r="C126" s="5"/>
      <c r="D126" s="5"/>
      <c r="E126" s="4"/>
      <c r="F126" s="5"/>
      <c r="G126" s="4"/>
      <c r="H126" s="4"/>
      <c r="I126" s="5"/>
      <c r="J126" s="5"/>
      <c r="K126" s="9"/>
      <c r="L126" s="5"/>
      <c r="M126" s="4"/>
      <c r="N126" s="5"/>
      <c r="O126" s="5"/>
      <c r="P126" s="5"/>
      <c r="Q126" s="5"/>
      <c r="R126" s="5"/>
      <c r="S126" s="4"/>
      <c r="T126" s="4"/>
    </row>
    <row r="127" spans="1:20" x14ac:dyDescent="0.45">
      <c r="A127" s="8"/>
      <c r="B127" s="5"/>
      <c r="C127" s="5"/>
      <c r="D127" s="5"/>
      <c r="E127" s="4"/>
      <c r="F127" s="5"/>
      <c r="G127" s="4"/>
      <c r="H127" s="4"/>
      <c r="I127" s="5"/>
      <c r="J127" s="5"/>
      <c r="K127" s="9"/>
      <c r="L127" s="5"/>
      <c r="M127" s="4"/>
      <c r="N127" s="5"/>
      <c r="O127" s="5"/>
      <c r="P127" s="5"/>
      <c r="Q127" s="5"/>
      <c r="R127" s="5"/>
      <c r="S127" s="4"/>
      <c r="T127" s="4"/>
    </row>
    <row r="128" spans="1:20" x14ac:dyDescent="0.45">
      <c r="A128" s="8"/>
      <c r="B128" s="5"/>
      <c r="C128" s="5"/>
      <c r="D128" s="5"/>
      <c r="E128" s="4"/>
      <c r="F128" s="5"/>
      <c r="G128" s="4"/>
      <c r="H128" s="4"/>
      <c r="I128" s="5"/>
      <c r="J128" s="5"/>
      <c r="K128" s="9"/>
      <c r="L128" s="5"/>
      <c r="M128" s="4"/>
      <c r="N128" s="5"/>
      <c r="O128" s="5"/>
      <c r="P128" s="5"/>
      <c r="Q128" s="5"/>
      <c r="R128" s="5"/>
      <c r="S128" s="4"/>
      <c r="T128" s="4"/>
    </row>
    <row r="129" spans="1:20" x14ac:dyDescent="0.45">
      <c r="A129" s="8"/>
      <c r="B129" s="5"/>
      <c r="C129" s="5"/>
      <c r="D129" s="5"/>
      <c r="E129" s="4"/>
      <c r="F129" s="5"/>
      <c r="G129" s="4"/>
      <c r="H129" s="4"/>
      <c r="I129" s="5"/>
      <c r="J129" s="5"/>
      <c r="K129" s="9"/>
      <c r="L129" s="5"/>
      <c r="M129" s="4"/>
      <c r="N129" s="5"/>
      <c r="O129" s="5"/>
      <c r="P129" s="5"/>
      <c r="Q129" s="5"/>
      <c r="R129" s="5"/>
      <c r="S129" s="4"/>
      <c r="T129" s="4"/>
    </row>
    <row r="130" spans="1:20" x14ac:dyDescent="0.45">
      <c r="A130" s="8"/>
      <c r="B130" s="5"/>
      <c r="C130" s="5"/>
      <c r="D130" s="5"/>
      <c r="E130" s="4"/>
      <c r="F130" s="5"/>
      <c r="G130" s="4"/>
      <c r="H130" s="4"/>
      <c r="I130" s="5"/>
      <c r="J130" s="5"/>
      <c r="K130" s="9"/>
      <c r="L130" s="5"/>
      <c r="M130" s="4"/>
      <c r="N130" s="5"/>
      <c r="O130" s="5"/>
      <c r="P130" s="5"/>
      <c r="Q130" s="5"/>
      <c r="R130" s="5"/>
      <c r="S130" s="4"/>
      <c r="T130" s="4"/>
    </row>
    <row r="131" spans="1:20" x14ac:dyDescent="0.45">
      <c r="A131" s="8"/>
      <c r="B131" s="5"/>
      <c r="C131" s="5"/>
      <c r="D131" s="5"/>
      <c r="E131" s="4"/>
      <c r="F131" s="5"/>
      <c r="G131" s="4"/>
      <c r="H131" s="4"/>
      <c r="I131" s="5"/>
      <c r="J131" s="5"/>
      <c r="K131" s="9"/>
      <c r="L131" s="5"/>
      <c r="M131" s="4"/>
      <c r="N131" s="5"/>
      <c r="O131" s="5"/>
      <c r="P131" s="5"/>
      <c r="Q131" s="5"/>
      <c r="R131" s="5"/>
      <c r="S131" s="4"/>
      <c r="T131" s="4"/>
    </row>
    <row r="132" spans="1:20" x14ac:dyDescent="0.45">
      <c r="A132" s="8"/>
      <c r="B132" s="5"/>
      <c r="C132" s="5"/>
      <c r="D132" s="5"/>
      <c r="E132" s="4"/>
      <c r="F132" s="5"/>
      <c r="G132" s="4"/>
      <c r="H132" s="4"/>
      <c r="I132" s="5"/>
      <c r="J132" s="5"/>
      <c r="K132" s="9"/>
      <c r="L132" s="5"/>
      <c r="M132" s="4"/>
      <c r="N132" s="5"/>
      <c r="O132" s="5"/>
      <c r="P132" s="5"/>
      <c r="Q132" s="5"/>
      <c r="R132" s="5"/>
      <c r="S132" s="4"/>
      <c r="T132" s="4"/>
    </row>
    <row r="133" spans="1:20" x14ac:dyDescent="0.45">
      <c r="A133" s="8"/>
      <c r="B133" s="5"/>
      <c r="C133" s="5"/>
      <c r="D133" s="5"/>
      <c r="E133" s="4"/>
      <c r="F133" s="5"/>
      <c r="G133" s="4"/>
      <c r="H133" s="4"/>
      <c r="I133" s="5"/>
      <c r="J133" s="5"/>
      <c r="K133" s="9"/>
      <c r="L133" s="5"/>
      <c r="M133" s="4"/>
      <c r="N133" s="5"/>
      <c r="O133" s="5"/>
      <c r="P133" s="5"/>
      <c r="Q133" s="5"/>
      <c r="R133" s="5"/>
      <c r="S133" s="4"/>
      <c r="T133" s="4"/>
    </row>
    <row r="134" spans="1:20" x14ac:dyDescent="0.45">
      <c r="A134" s="8"/>
      <c r="B134" s="5"/>
      <c r="C134" s="5"/>
      <c r="D134" s="5"/>
      <c r="E134" s="4"/>
      <c r="F134" s="5"/>
      <c r="G134" s="4"/>
      <c r="H134" s="4"/>
      <c r="I134" s="5"/>
      <c r="J134" s="5"/>
      <c r="K134" s="9"/>
      <c r="L134" s="5"/>
      <c r="M134" s="4"/>
      <c r="N134" s="5"/>
      <c r="O134" s="5"/>
      <c r="P134" s="5"/>
      <c r="Q134" s="5"/>
      <c r="R134" s="5"/>
      <c r="S134" s="4"/>
      <c r="T134" s="4"/>
    </row>
    <row r="135" spans="1:20" x14ac:dyDescent="0.45">
      <c r="A135" s="8"/>
      <c r="B135" s="5"/>
      <c r="C135" s="5"/>
      <c r="D135" s="5"/>
      <c r="E135" s="4"/>
      <c r="F135" s="5"/>
      <c r="G135" s="4"/>
      <c r="H135" s="4"/>
      <c r="I135" s="5"/>
      <c r="J135" s="5"/>
      <c r="K135" s="9"/>
      <c r="L135" s="5"/>
      <c r="M135" s="4"/>
      <c r="N135" s="5"/>
      <c r="O135" s="5"/>
      <c r="P135" s="5"/>
      <c r="Q135" s="5"/>
      <c r="R135" s="5"/>
      <c r="S135" s="4"/>
      <c r="T135" s="4"/>
    </row>
    <row r="136" spans="1:20" x14ac:dyDescent="0.45">
      <c r="A136" s="8"/>
      <c r="B136" s="5"/>
      <c r="C136" s="5"/>
      <c r="D136" s="5"/>
      <c r="E136" s="4"/>
      <c r="F136" s="5"/>
      <c r="G136" s="4"/>
      <c r="H136" s="4"/>
      <c r="I136" s="5"/>
      <c r="J136" s="5"/>
      <c r="K136" s="9"/>
      <c r="L136" s="5"/>
      <c r="M136" s="4"/>
      <c r="N136" s="5"/>
      <c r="O136" s="5"/>
      <c r="P136" s="5"/>
      <c r="Q136" s="5"/>
      <c r="R136" s="5"/>
      <c r="S136" s="4"/>
      <c r="T136" s="4"/>
    </row>
    <row r="137" spans="1:20" x14ac:dyDescent="0.45">
      <c r="A137" s="8"/>
      <c r="B137" s="5"/>
      <c r="C137" s="5"/>
      <c r="D137" s="5"/>
      <c r="E137" s="4"/>
      <c r="F137" s="5"/>
      <c r="G137" s="4"/>
      <c r="H137" s="4"/>
      <c r="I137" s="5"/>
      <c r="J137" s="5"/>
      <c r="K137" s="9"/>
      <c r="L137" s="5"/>
      <c r="M137" s="4"/>
      <c r="N137" s="5"/>
      <c r="O137" s="5"/>
      <c r="P137" s="5"/>
      <c r="Q137" s="5"/>
      <c r="R137" s="5"/>
      <c r="S137" s="4"/>
      <c r="T137" s="4"/>
    </row>
    <row r="138" spans="1:20" x14ac:dyDescent="0.45">
      <c r="A138" s="8"/>
      <c r="B138" s="5"/>
      <c r="C138" s="5"/>
      <c r="D138" s="5"/>
      <c r="E138" s="4"/>
      <c r="F138" s="5"/>
      <c r="G138" s="4"/>
      <c r="H138" s="4"/>
      <c r="I138" s="5"/>
      <c r="J138" s="5"/>
      <c r="K138" s="9"/>
      <c r="L138" s="5"/>
      <c r="M138" s="4"/>
      <c r="N138" s="5"/>
      <c r="O138" s="5"/>
      <c r="P138" s="5"/>
      <c r="Q138" s="5"/>
      <c r="R138" s="5"/>
      <c r="S138" s="4"/>
      <c r="T138" s="4"/>
    </row>
    <row r="139" spans="1:20" x14ac:dyDescent="0.45">
      <c r="A139" s="8"/>
      <c r="B139" s="5"/>
      <c r="C139" s="5"/>
      <c r="D139" s="5"/>
      <c r="E139" s="4"/>
      <c r="F139" s="5"/>
      <c r="G139" s="4"/>
      <c r="H139" s="4"/>
      <c r="I139" s="5"/>
      <c r="J139" s="5"/>
      <c r="K139" s="9"/>
      <c r="L139" s="5"/>
      <c r="M139" s="4"/>
      <c r="N139" s="5"/>
      <c r="O139" s="5"/>
      <c r="P139" s="5"/>
      <c r="Q139" s="5"/>
      <c r="R139" s="5"/>
      <c r="S139" s="4"/>
      <c r="T139" s="4"/>
    </row>
    <row r="140" spans="1:20" x14ac:dyDescent="0.45">
      <c r="A140" s="8"/>
      <c r="B140" s="5"/>
      <c r="C140" s="5"/>
      <c r="D140" s="5"/>
      <c r="E140" s="4"/>
      <c r="F140" s="5"/>
      <c r="G140" s="4"/>
      <c r="H140" s="4"/>
      <c r="I140" s="5"/>
      <c r="J140" s="5"/>
      <c r="K140" s="9"/>
      <c r="L140" s="5"/>
      <c r="M140" s="4"/>
      <c r="N140" s="5"/>
      <c r="O140" s="5"/>
      <c r="P140" s="5"/>
      <c r="Q140" s="5"/>
      <c r="R140" s="5"/>
      <c r="S140" s="4"/>
      <c r="T140" s="4"/>
    </row>
    <row r="141" spans="1:20" x14ac:dyDescent="0.45">
      <c r="A141" s="8"/>
      <c r="B141" s="5"/>
      <c r="C141" s="5"/>
      <c r="D141" s="5"/>
      <c r="E141" s="4"/>
      <c r="F141" s="5"/>
      <c r="G141" s="4"/>
      <c r="H141" s="4"/>
      <c r="I141" s="5"/>
      <c r="J141" s="5"/>
      <c r="K141" s="9"/>
      <c r="L141" s="5"/>
      <c r="M141" s="4"/>
      <c r="N141" s="5"/>
      <c r="O141" s="5"/>
      <c r="P141" s="5"/>
      <c r="Q141" s="5"/>
      <c r="R141" s="5"/>
      <c r="S141" s="4"/>
      <c r="T141" s="4"/>
    </row>
    <row r="142" spans="1:20" x14ac:dyDescent="0.45">
      <c r="A142" s="8"/>
      <c r="B142" s="5"/>
      <c r="C142" s="5"/>
      <c r="D142" s="5"/>
      <c r="E142" s="4"/>
      <c r="F142" s="5"/>
      <c r="G142" s="4"/>
      <c r="H142" s="4"/>
      <c r="I142" s="5"/>
      <c r="J142" s="5"/>
      <c r="K142" s="9"/>
      <c r="L142" s="5"/>
      <c r="M142" s="4"/>
      <c r="N142" s="5"/>
      <c r="O142" s="5"/>
      <c r="P142" s="5"/>
      <c r="Q142" s="5"/>
      <c r="R142" s="5"/>
      <c r="S142" s="4"/>
      <c r="T142" s="4"/>
    </row>
    <row r="143" spans="1:20" x14ac:dyDescent="0.45">
      <c r="A143" s="8"/>
      <c r="B143" s="5"/>
      <c r="C143" s="5"/>
      <c r="D143" s="5"/>
      <c r="E143" s="4"/>
      <c r="F143" s="5"/>
      <c r="G143" s="4"/>
      <c r="H143" s="4"/>
      <c r="I143" s="5"/>
      <c r="J143" s="5"/>
      <c r="K143" s="9"/>
      <c r="L143" s="5"/>
      <c r="M143" s="4"/>
      <c r="N143" s="5"/>
      <c r="O143" s="5"/>
      <c r="P143" s="5"/>
      <c r="Q143" s="5"/>
      <c r="R143" s="5"/>
      <c r="S143" s="4"/>
      <c r="T143" s="4"/>
    </row>
    <row r="144" spans="1:20" x14ac:dyDescent="0.45">
      <c r="A144" s="8"/>
      <c r="B144" s="5"/>
      <c r="C144" s="5"/>
      <c r="D144" s="5"/>
      <c r="E144" s="4"/>
      <c r="F144" s="5"/>
      <c r="G144" s="4"/>
      <c r="H144" s="4"/>
      <c r="I144" s="5"/>
      <c r="J144" s="5"/>
      <c r="K144" s="9"/>
      <c r="L144" s="5"/>
      <c r="M144" s="4"/>
      <c r="N144" s="5"/>
      <c r="O144" s="5"/>
      <c r="P144" s="5"/>
      <c r="Q144" s="5"/>
      <c r="R144" s="5"/>
      <c r="S144" s="4"/>
      <c r="T144" s="4"/>
    </row>
    <row r="145" spans="1:20" x14ac:dyDescent="0.45">
      <c r="A145" s="8"/>
      <c r="B145" s="5"/>
      <c r="C145" s="5"/>
      <c r="D145" s="5"/>
      <c r="E145" s="4"/>
      <c r="F145" s="5"/>
      <c r="G145" s="4"/>
      <c r="H145" s="4"/>
      <c r="I145" s="5"/>
      <c r="J145" s="5"/>
      <c r="K145" s="9"/>
      <c r="L145" s="5"/>
      <c r="M145" s="4"/>
      <c r="N145" s="5"/>
      <c r="O145" s="5"/>
      <c r="P145" s="5"/>
      <c r="Q145" s="5"/>
      <c r="R145" s="5"/>
      <c r="S145" s="4"/>
      <c r="T145" s="4"/>
    </row>
    <row r="146" spans="1:20" x14ac:dyDescent="0.45">
      <c r="A146" s="8"/>
      <c r="B146" s="5"/>
      <c r="C146" s="5"/>
      <c r="D146" s="5"/>
      <c r="E146" s="4"/>
      <c r="F146" s="5"/>
      <c r="G146" s="4"/>
      <c r="H146" s="4"/>
      <c r="I146" s="5"/>
      <c r="J146" s="5"/>
      <c r="K146" s="9"/>
      <c r="L146" s="5"/>
      <c r="M146" s="4"/>
      <c r="N146" s="5"/>
      <c r="O146" s="5"/>
      <c r="P146" s="5"/>
      <c r="Q146" s="5"/>
      <c r="R146" s="5"/>
      <c r="S146" s="4"/>
      <c r="T146" s="4"/>
    </row>
    <row r="147" spans="1:20" x14ac:dyDescent="0.45">
      <c r="A147" s="8"/>
      <c r="B147" s="5"/>
      <c r="C147" s="5"/>
      <c r="D147" s="5"/>
      <c r="E147" s="4"/>
      <c r="F147" s="5"/>
      <c r="G147" s="4"/>
      <c r="H147" s="4"/>
      <c r="I147" s="5"/>
      <c r="J147" s="5"/>
      <c r="K147" s="9"/>
      <c r="L147" s="5"/>
      <c r="M147" s="4"/>
      <c r="N147" s="5"/>
      <c r="O147" s="5"/>
      <c r="P147" s="5"/>
      <c r="Q147" s="5"/>
      <c r="R147" s="5"/>
      <c r="S147" s="4"/>
      <c r="T147" s="4"/>
    </row>
    <row r="148" spans="1:20" x14ac:dyDescent="0.45">
      <c r="A148" s="8"/>
      <c r="B148" s="5"/>
      <c r="C148" s="5"/>
      <c r="D148" s="5"/>
      <c r="E148" s="4"/>
      <c r="F148" s="5"/>
      <c r="G148" s="4"/>
      <c r="H148" s="4"/>
      <c r="I148" s="5"/>
      <c r="J148" s="5"/>
      <c r="K148" s="9"/>
      <c r="L148" s="5"/>
      <c r="M148" s="4"/>
      <c r="N148" s="5"/>
      <c r="O148" s="5"/>
      <c r="P148" s="5"/>
      <c r="Q148" s="5"/>
      <c r="R148" s="5"/>
      <c r="S148" s="4"/>
      <c r="T148" s="4"/>
    </row>
    <row r="149" spans="1:20" x14ac:dyDescent="0.45">
      <c r="A149" s="8"/>
      <c r="B149" s="5"/>
      <c r="C149" s="5"/>
      <c r="D149" s="5"/>
      <c r="E149" s="4"/>
      <c r="F149" s="5"/>
      <c r="G149" s="4"/>
      <c r="H149" s="4"/>
      <c r="I149" s="5"/>
      <c r="J149" s="5"/>
      <c r="K149" s="9"/>
      <c r="L149" s="5"/>
      <c r="M149" s="4"/>
      <c r="N149" s="5"/>
      <c r="O149" s="5"/>
      <c r="P149" s="5"/>
      <c r="Q149" s="5"/>
      <c r="R149" s="5"/>
      <c r="S149" s="4"/>
      <c r="T149" s="4"/>
    </row>
    <row r="150" spans="1:20" x14ac:dyDescent="0.45">
      <c r="A150" s="8"/>
      <c r="B150" s="5"/>
      <c r="C150" s="5"/>
      <c r="D150" s="5"/>
      <c r="E150" s="4"/>
      <c r="F150" s="5"/>
      <c r="G150" s="4"/>
      <c r="H150" s="4"/>
      <c r="I150" s="5"/>
      <c r="J150" s="5"/>
      <c r="K150" s="9"/>
      <c r="L150" s="5"/>
      <c r="M150" s="4"/>
      <c r="N150" s="5"/>
      <c r="O150" s="5"/>
      <c r="P150" s="5"/>
      <c r="Q150" s="5"/>
      <c r="R150" s="5"/>
      <c r="S150" s="4"/>
      <c r="T150" s="4"/>
    </row>
    <row r="151" spans="1:20" x14ac:dyDescent="0.45">
      <c r="A151" s="8"/>
      <c r="B151" s="5"/>
      <c r="C151" s="5"/>
      <c r="D151" s="5"/>
      <c r="E151" s="4"/>
      <c r="F151" s="5"/>
      <c r="G151" s="4"/>
      <c r="H151" s="4"/>
      <c r="I151" s="5"/>
      <c r="J151" s="5"/>
      <c r="K151" s="9"/>
      <c r="L151" s="5"/>
      <c r="M151" s="4"/>
      <c r="N151" s="5"/>
      <c r="O151" s="5"/>
      <c r="P151" s="5"/>
      <c r="Q151" s="5"/>
      <c r="R151" s="5"/>
      <c r="S151" s="4"/>
      <c r="T151" s="4"/>
    </row>
    <row r="152" spans="1:20" x14ac:dyDescent="0.45">
      <c r="A152" s="8"/>
      <c r="B152" s="5"/>
      <c r="C152" s="5"/>
      <c r="D152" s="5"/>
      <c r="E152" s="4"/>
      <c r="F152" s="5"/>
      <c r="G152" s="4"/>
      <c r="H152" s="4"/>
      <c r="I152" s="5"/>
      <c r="J152" s="5"/>
      <c r="K152" s="9"/>
      <c r="L152" s="5"/>
      <c r="M152" s="4"/>
      <c r="N152" s="5"/>
      <c r="O152" s="5"/>
      <c r="P152" s="5"/>
      <c r="Q152" s="5"/>
      <c r="R152" s="5"/>
      <c r="S152" s="4"/>
      <c r="T152" s="4"/>
    </row>
    <row r="153" spans="1:20" x14ac:dyDescent="0.45">
      <c r="A153" s="8"/>
      <c r="B153" s="5"/>
      <c r="C153" s="5"/>
      <c r="D153" s="5"/>
      <c r="E153" s="4"/>
      <c r="F153" s="5"/>
      <c r="G153" s="4"/>
      <c r="H153" s="4"/>
      <c r="I153" s="5"/>
      <c r="J153" s="5"/>
      <c r="K153" s="9"/>
      <c r="L153" s="5"/>
      <c r="M153" s="4"/>
      <c r="N153" s="5"/>
      <c r="O153" s="5"/>
      <c r="P153" s="5"/>
      <c r="Q153" s="5"/>
      <c r="R153" s="5"/>
      <c r="S153" s="4"/>
      <c r="T153" s="4"/>
    </row>
    <row r="154" spans="1:20" x14ac:dyDescent="0.45">
      <c r="A154" s="8"/>
      <c r="B154" s="5"/>
      <c r="C154" s="5"/>
      <c r="D154" s="5"/>
      <c r="E154" s="4"/>
      <c r="F154" s="5"/>
      <c r="G154" s="4"/>
      <c r="H154" s="4"/>
      <c r="I154" s="5"/>
      <c r="J154" s="5"/>
      <c r="K154" s="9"/>
      <c r="L154" s="5"/>
      <c r="M154" s="4"/>
      <c r="N154" s="5"/>
      <c r="O154" s="5"/>
      <c r="P154" s="5"/>
      <c r="Q154" s="5"/>
      <c r="R154" s="5"/>
      <c r="S154" s="4"/>
      <c r="T154" s="4"/>
    </row>
    <row r="155" spans="1:20" x14ac:dyDescent="0.45">
      <c r="A155" s="8"/>
      <c r="B155" s="5"/>
      <c r="C155" s="5"/>
      <c r="D155" s="5"/>
      <c r="E155" s="4"/>
      <c r="F155" s="5"/>
      <c r="G155" s="4"/>
      <c r="H155" s="4"/>
      <c r="I155" s="5"/>
      <c r="J155" s="5"/>
      <c r="K155" s="9"/>
      <c r="L155" s="5"/>
      <c r="M155" s="4"/>
      <c r="N155" s="5"/>
      <c r="O155" s="5"/>
      <c r="P155" s="5"/>
      <c r="Q155" s="5"/>
      <c r="R155" s="5"/>
      <c r="S155" s="4"/>
      <c r="T155" s="4"/>
    </row>
    <row r="156" spans="1:20" x14ac:dyDescent="0.45">
      <c r="A156" s="8"/>
      <c r="B156" s="5"/>
      <c r="C156" s="5"/>
      <c r="D156" s="5"/>
      <c r="E156" s="4"/>
      <c r="F156" s="5"/>
      <c r="G156" s="4"/>
      <c r="H156" s="4"/>
      <c r="I156" s="5"/>
      <c r="J156" s="5"/>
      <c r="K156" s="9"/>
      <c r="L156" s="5"/>
      <c r="M156" s="4"/>
      <c r="N156" s="5"/>
      <c r="O156" s="5"/>
      <c r="P156" s="5"/>
      <c r="Q156" s="5"/>
      <c r="R156" s="5"/>
      <c r="S156" s="4"/>
      <c r="T156" s="4"/>
    </row>
    <row r="157" spans="1:20" x14ac:dyDescent="0.45">
      <c r="A157" s="8"/>
      <c r="B157" s="5"/>
      <c r="C157" s="5"/>
      <c r="D157" s="5"/>
      <c r="E157" s="4"/>
      <c r="F157" s="5"/>
      <c r="G157" s="4"/>
      <c r="H157" s="4"/>
      <c r="I157" s="5"/>
      <c r="J157" s="5"/>
      <c r="K157" s="9"/>
      <c r="L157" s="5"/>
      <c r="M157" s="4"/>
      <c r="N157" s="5"/>
      <c r="O157" s="5"/>
      <c r="P157" s="5"/>
      <c r="Q157" s="5"/>
      <c r="R157" s="5"/>
      <c r="S157" s="4"/>
      <c r="T157" s="4"/>
    </row>
    <row r="158" spans="1:20" x14ac:dyDescent="0.45">
      <c r="A158" s="8"/>
      <c r="B158" s="5"/>
      <c r="C158" s="5"/>
      <c r="D158" s="5"/>
      <c r="E158" s="4"/>
      <c r="F158" s="5"/>
      <c r="G158" s="4"/>
      <c r="H158" s="4"/>
      <c r="I158" s="5"/>
      <c r="J158" s="5"/>
      <c r="K158" s="9"/>
      <c r="L158" s="5"/>
      <c r="M158" s="4"/>
      <c r="N158" s="5"/>
      <c r="O158" s="5"/>
      <c r="P158" s="5"/>
      <c r="Q158" s="5"/>
      <c r="R158" s="5"/>
      <c r="S158" s="4"/>
      <c r="T158" s="4"/>
    </row>
    <row r="159" spans="1:20" x14ac:dyDescent="0.45">
      <c r="A159" s="8"/>
      <c r="B159" s="5"/>
      <c r="C159" s="5"/>
      <c r="D159" s="5"/>
      <c r="E159" s="4"/>
      <c r="F159" s="5"/>
      <c r="G159" s="4"/>
      <c r="H159" s="4"/>
      <c r="I159" s="5"/>
      <c r="J159" s="5"/>
      <c r="K159" s="9"/>
      <c r="L159" s="5"/>
      <c r="M159" s="4"/>
      <c r="N159" s="5"/>
      <c r="O159" s="5"/>
      <c r="P159" s="5"/>
      <c r="Q159" s="5"/>
      <c r="R159" s="5"/>
      <c r="S159" s="4"/>
      <c r="T159" s="4"/>
    </row>
    <row r="160" spans="1:20" x14ac:dyDescent="0.45">
      <c r="A160" s="8"/>
      <c r="B160" s="5"/>
      <c r="C160" s="5"/>
      <c r="D160" s="5"/>
      <c r="E160" s="4"/>
      <c r="F160" s="5"/>
      <c r="G160" s="4"/>
      <c r="H160" s="4"/>
      <c r="I160" s="5"/>
      <c r="J160" s="5"/>
      <c r="K160" s="9"/>
      <c r="L160" s="5"/>
      <c r="M160" s="4"/>
      <c r="N160" s="5"/>
      <c r="O160" s="5"/>
      <c r="P160" s="5"/>
      <c r="Q160" s="5"/>
      <c r="R160" s="5"/>
      <c r="S160" s="4"/>
      <c r="T160" s="4"/>
    </row>
    <row r="161" spans="1:20" x14ac:dyDescent="0.45">
      <c r="A161" s="8"/>
      <c r="B161" s="5"/>
      <c r="C161" s="5"/>
      <c r="D161" s="5"/>
      <c r="E161" s="4"/>
      <c r="F161" s="5"/>
      <c r="G161" s="4"/>
      <c r="H161" s="4"/>
      <c r="I161" s="5"/>
      <c r="J161" s="5"/>
      <c r="K161" s="9"/>
      <c r="L161" s="5"/>
      <c r="M161" s="4"/>
      <c r="N161" s="5"/>
      <c r="O161" s="5"/>
      <c r="P161" s="5"/>
      <c r="Q161" s="5"/>
      <c r="R161" s="5"/>
      <c r="S161" s="4"/>
      <c r="T161" s="4"/>
    </row>
    <row r="162" spans="1:20" x14ac:dyDescent="0.45">
      <c r="A162" s="8"/>
      <c r="B162" s="5"/>
      <c r="C162" s="5"/>
      <c r="D162" s="5"/>
      <c r="E162" s="4"/>
      <c r="F162" s="5"/>
      <c r="G162" s="4"/>
      <c r="H162" s="4"/>
      <c r="I162" s="5"/>
      <c r="J162" s="5"/>
      <c r="K162" s="9"/>
      <c r="L162" s="5"/>
      <c r="M162" s="4"/>
      <c r="N162" s="5"/>
      <c r="O162" s="5"/>
      <c r="P162" s="5"/>
      <c r="Q162" s="5"/>
      <c r="R162" s="5"/>
      <c r="S162" s="4"/>
      <c r="T162" s="4"/>
    </row>
    <row r="163" spans="1:20" x14ac:dyDescent="0.45">
      <c r="A163" s="8"/>
      <c r="B163" s="5"/>
      <c r="C163" s="5"/>
      <c r="D163" s="5"/>
      <c r="E163" s="4"/>
      <c r="F163" s="5"/>
      <c r="G163" s="4"/>
      <c r="H163" s="4"/>
      <c r="I163" s="5"/>
      <c r="J163" s="5"/>
      <c r="K163" s="9"/>
      <c r="L163" s="5"/>
      <c r="M163" s="4"/>
      <c r="N163" s="5"/>
      <c r="O163" s="5"/>
      <c r="P163" s="5"/>
      <c r="Q163" s="5"/>
      <c r="R163" s="5"/>
      <c r="S163" s="4"/>
      <c r="T163" s="4"/>
    </row>
    <row r="164" spans="1:20" x14ac:dyDescent="0.45">
      <c r="A164" s="8"/>
      <c r="B164" s="5"/>
      <c r="C164" s="5"/>
      <c r="D164" s="5"/>
      <c r="E164" s="4"/>
      <c r="F164" s="5"/>
      <c r="G164" s="4"/>
      <c r="H164" s="4"/>
      <c r="I164" s="5"/>
      <c r="J164" s="5"/>
      <c r="K164" s="9"/>
      <c r="L164" s="5"/>
      <c r="M164" s="4"/>
      <c r="N164" s="5"/>
      <c r="O164" s="5"/>
      <c r="P164" s="5"/>
      <c r="Q164" s="5"/>
      <c r="R164" s="5"/>
      <c r="S164" s="4"/>
      <c r="T164" s="4"/>
    </row>
    <row r="165" spans="1:20" x14ac:dyDescent="0.45">
      <c r="A165" s="8"/>
      <c r="B165" s="5"/>
      <c r="C165" s="5"/>
      <c r="D165" s="5"/>
      <c r="E165" s="4"/>
      <c r="F165" s="5"/>
      <c r="G165" s="4"/>
      <c r="H165" s="4"/>
      <c r="I165" s="5"/>
      <c r="J165" s="5"/>
      <c r="K165" s="9"/>
      <c r="L165" s="5"/>
      <c r="M165" s="4"/>
      <c r="N165" s="5"/>
      <c r="O165" s="5"/>
      <c r="P165" s="5"/>
      <c r="Q165" s="5"/>
      <c r="R165" s="5"/>
      <c r="S165" s="4"/>
      <c r="T165" s="4"/>
    </row>
    <row r="166" spans="1:20" x14ac:dyDescent="0.45">
      <c r="A166" s="8"/>
      <c r="B166" s="5"/>
      <c r="C166" s="5"/>
      <c r="D166" s="5"/>
      <c r="E166" s="4"/>
      <c r="F166" s="5"/>
      <c r="G166" s="4"/>
      <c r="H166" s="4"/>
      <c r="I166" s="5"/>
      <c r="J166" s="5"/>
      <c r="K166" s="9"/>
      <c r="L166" s="5"/>
      <c r="M166" s="4"/>
      <c r="N166" s="5"/>
      <c r="O166" s="5"/>
      <c r="P166" s="5"/>
      <c r="Q166" s="5"/>
      <c r="R166" s="5"/>
      <c r="S166" s="4"/>
      <c r="T166" s="4"/>
    </row>
    <row r="167" spans="1:20" x14ac:dyDescent="0.45">
      <c r="A167" s="8"/>
      <c r="B167" s="5"/>
      <c r="C167" s="5"/>
      <c r="D167" s="5"/>
      <c r="E167" s="4"/>
      <c r="F167" s="5"/>
      <c r="G167" s="4"/>
      <c r="H167" s="4"/>
      <c r="I167" s="5"/>
      <c r="J167" s="5"/>
      <c r="K167" s="9"/>
      <c r="L167" s="5"/>
      <c r="M167" s="4"/>
      <c r="N167" s="5"/>
      <c r="O167" s="5"/>
      <c r="P167" s="5"/>
      <c r="Q167" s="5"/>
      <c r="R167" s="5"/>
      <c r="S167" s="4"/>
      <c r="T167" s="4"/>
    </row>
    <row r="168" spans="1:20" x14ac:dyDescent="0.45">
      <c r="A168" s="8"/>
      <c r="B168" s="5"/>
      <c r="C168" s="5"/>
      <c r="D168" s="5"/>
      <c r="E168" s="4"/>
      <c r="F168" s="5"/>
      <c r="G168" s="4"/>
      <c r="H168" s="4"/>
      <c r="I168" s="5"/>
      <c r="J168" s="5"/>
      <c r="K168" s="9"/>
      <c r="L168" s="5"/>
      <c r="M168" s="4"/>
      <c r="N168" s="5"/>
      <c r="O168" s="5"/>
      <c r="P168" s="5"/>
      <c r="Q168" s="5"/>
      <c r="R168" s="5"/>
      <c r="S168" s="4"/>
      <c r="T168" s="4"/>
    </row>
    <row r="169" spans="1:20" x14ac:dyDescent="0.45">
      <c r="A169" s="8"/>
      <c r="B169" s="5"/>
      <c r="C169" s="5"/>
      <c r="D169" s="5"/>
      <c r="E169" s="4"/>
      <c r="F169" s="5"/>
      <c r="G169" s="4"/>
      <c r="H169" s="4"/>
      <c r="I169" s="5"/>
      <c r="J169" s="5"/>
      <c r="K169" s="9"/>
      <c r="L169" s="5"/>
      <c r="M169" s="4"/>
      <c r="N169" s="5"/>
      <c r="O169" s="5"/>
      <c r="P169" s="5"/>
      <c r="Q169" s="5"/>
      <c r="R169" s="5"/>
      <c r="S169" s="4"/>
      <c r="T169" s="4"/>
    </row>
    <row r="170" spans="1:20" x14ac:dyDescent="0.45">
      <c r="A170" s="8"/>
      <c r="B170" s="5"/>
      <c r="C170" s="5"/>
      <c r="D170" s="5"/>
      <c r="E170" s="4"/>
      <c r="F170" s="5"/>
      <c r="G170" s="4"/>
      <c r="H170" s="4"/>
      <c r="I170" s="5"/>
      <c r="J170" s="5"/>
      <c r="K170" s="9"/>
      <c r="L170" s="5"/>
      <c r="M170" s="4"/>
      <c r="N170" s="5"/>
      <c r="O170" s="5"/>
      <c r="P170" s="5"/>
      <c r="Q170" s="5"/>
      <c r="R170" s="5"/>
      <c r="S170" s="4"/>
      <c r="T170" s="4"/>
    </row>
    <row r="171" spans="1:20" x14ac:dyDescent="0.45">
      <c r="A171" s="8"/>
      <c r="B171" s="5"/>
      <c r="C171" s="5"/>
      <c r="D171" s="5"/>
      <c r="E171" s="4"/>
      <c r="F171" s="5"/>
      <c r="G171" s="4"/>
      <c r="H171" s="4"/>
      <c r="I171" s="5"/>
      <c r="J171" s="5"/>
      <c r="K171" s="9"/>
      <c r="L171" s="5"/>
      <c r="M171" s="4"/>
      <c r="N171" s="5"/>
      <c r="O171" s="5"/>
      <c r="P171" s="5"/>
      <c r="Q171" s="5"/>
      <c r="R171" s="5"/>
      <c r="S171" s="4"/>
      <c r="T171" s="4"/>
    </row>
    <row r="172" spans="1:20" x14ac:dyDescent="0.45">
      <c r="A172" s="8"/>
      <c r="B172" s="5"/>
      <c r="C172" s="5"/>
      <c r="D172" s="5"/>
      <c r="E172" s="4"/>
      <c r="F172" s="5"/>
      <c r="G172" s="4"/>
      <c r="H172" s="4"/>
      <c r="I172" s="5"/>
      <c r="J172" s="5"/>
      <c r="K172" s="9"/>
      <c r="L172" s="5"/>
      <c r="M172" s="4"/>
      <c r="N172" s="5"/>
      <c r="O172" s="5"/>
      <c r="P172" s="5"/>
      <c r="Q172" s="5"/>
      <c r="R172" s="5"/>
      <c r="S172" s="4"/>
      <c r="T172" s="4"/>
    </row>
    <row r="173" spans="1:20" x14ac:dyDescent="0.45">
      <c r="A173" s="8"/>
      <c r="B173" s="5"/>
      <c r="C173" s="5"/>
      <c r="D173" s="5"/>
      <c r="E173" s="4"/>
      <c r="F173" s="5"/>
      <c r="G173" s="4"/>
      <c r="H173" s="4"/>
      <c r="I173" s="5"/>
      <c r="J173" s="5"/>
      <c r="K173" s="9"/>
      <c r="L173" s="5"/>
      <c r="M173" s="4"/>
      <c r="N173" s="5"/>
      <c r="O173" s="5"/>
      <c r="P173" s="5"/>
      <c r="Q173" s="5"/>
      <c r="R173" s="5"/>
      <c r="S173" s="4"/>
      <c r="T173" s="4"/>
    </row>
    <row r="174" spans="1:20" x14ac:dyDescent="0.45">
      <c r="A174" s="8"/>
      <c r="B174" s="5"/>
      <c r="C174" s="5"/>
      <c r="D174" s="5"/>
      <c r="E174" s="4"/>
      <c r="F174" s="5"/>
      <c r="G174" s="4"/>
      <c r="H174" s="4"/>
      <c r="I174" s="5"/>
      <c r="J174" s="5"/>
      <c r="K174" s="9"/>
      <c r="L174" s="5"/>
      <c r="M174" s="4"/>
      <c r="N174" s="5"/>
      <c r="O174" s="5"/>
      <c r="P174" s="5"/>
      <c r="Q174" s="5"/>
      <c r="R174" s="5"/>
      <c r="S174" s="4"/>
      <c r="T174" s="4"/>
    </row>
    <row r="175" spans="1:20" x14ac:dyDescent="0.45">
      <c r="A175" s="8"/>
      <c r="B175" s="5"/>
      <c r="C175" s="5"/>
      <c r="D175" s="5"/>
      <c r="E175" s="4"/>
      <c r="F175" s="5"/>
      <c r="G175" s="4"/>
      <c r="H175" s="4"/>
      <c r="I175" s="5"/>
      <c r="J175" s="5"/>
      <c r="K175" s="9"/>
      <c r="L175" s="5"/>
      <c r="M175" s="4"/>
      <c r="N175" s="5"/>
      <c r="O175" s="5"/>
      <c r="P175" s="5"/>
      <c r="Q175" s="5"/>
      <c r="R175" s="5"/>
      <c r="S175" s="4"/>
      <c r="T175" s="4"/>
    </row>
    <row r="176" spans="1:20" x14ac:dyDescent="0.45">
      <c r="A176" s="8"/>
      <c r="B176" s="5"/>
      <c r="C176" s="5"/>
      <c r="D176" s="5"/>
      <c r="E176" s="4"/>
      <c r="F176" s="5"/>
      <c r="G176" s="4"/>
      <c r="H176" s="4"/>
      <c r="I176" s="5"/>
      <c r="J176" s="5"/>
      <c r="K176" s="9"/>
      <c r="L176" s="5"/>
      <c r="M176" s="4"/>
      <c r="N176" s="5"/>
      <c r="O176" s="5"/>
      <c r="P176" s="5"/>
      <c r="Q176" s="5"/>
      <c r="R176" s="5"/>
      <c r="S176" s="4"/>
      <c r="T176" s="4"/>
    </row>
    <row r="177" spans="1:20" x14ac:dyDescent="0.45">
      <c r="A177" s="8"/>
      <c r="B177" s="5"/>
      <c r="C177" s="5"/>
      <c r="D177" s="5"/>
      <c r="E177" s="4"/>
      <c r="F177" s="5"/>
      <c r="G177" s="4"/>
      <c r="H177" s="4"/>
      <c r="I177" s="5"/>
      <c r="J177" s="5"/>
      <c r="K177" s="9"/>
      <c r="L177" s="5"/>
      <c r="M177" s="4"/>
      <c r="N177" s="5"/>
      <c r="O177" s="5"/>
      <c r="P177" s="5"/>
      <c r="Q177" s="5"/>
      <c r="R177" s="5"/>
      <c r="S177" s="4"/>
      <c r="T177" s="4"/>
    </row>
    <row r="178" spans="1:20" x14ac:dyDescent="0.45">
      <c r="A178" s="8"/>
      <c r="B178" s="5"/>
      <c r="C178" s="5"/>
      <c r="D178" s="5"/>
      <c r="E178" s="4"/>
      <c r="F178" s="5"/>
      <c r="G178" s="4"/>
      <c r="H178" s="4"/>
      <c r="I178" s="5"/>
      <c r="J178" s="5"/>
      <c r="K178" s="9"/>
      <c r="L178" s="5"/>
      <c r="M178" s="4"/>
      <c r="N178" s="5"/>
      <c r="O178" s="5"/>
      <c r="P178" s="5"/>
      <c r="Q178" s="5"/>
      <c r="R178" s="5"/>
      <c r="S178" s="4"/>
      <c r="T178" s="4"/>
    </row>
    <row r="179" spans="1:20" x14ac:dyDescent="0.45">
      <c r="A179" s="8"/>
      <c r="B179" s="5"/>
      <c r="C179" s="5"/>
      <c r="D179" s="5"/>
      <c r="E179" s="4"/>
      <c r="F179" s="5"/>
      <c r="G179" s="4"/>
      <c r="H179" s="4"/>
      <c r="I179" s="5"/>
      <c r="J179" s="5"/>
      <c r="K179" s="9"/>
      <c r="L179" s="5"/>
      <c r="M179" s="4"/>
      <c r="N179" s="5"/>
      <c r="O179" s="5"/>
      <c r="P179" s="5"/>
      <c r="Q179" s="5"/>
      <c r="R179" s="5"/>
      <c r="S179" s="4"/>
      <c r="T179" s="4"/>
    </row>
    <row r="180" spans="1:20" x14ac:dyDescent="0.45">
      <c r="A180" s="8"/>
      <c r="B180" s="5"/>
      <c r="C180" s="5"/>
      <c r="D180" s="5"/>
      <c r="E180" s="4"/>
      <c r="F180" s="5"/>
      <c r="G180" s="4"/>
      <c r="H180" s="4"/>
      <c r="I180" s="5"/>
      <c r="J180" s="5"/>
      <c r="K180" s="9"/>
      <c r="L180" s="5"/>
      <c r="M180" s="4"/>
      <c r="N180" s="5"/>
      <c r="O180" s="5"/>
      <c r="P180" s="5"/>
      <c r="Q180" s="5"/>
      <c r="R180" s="5"/>
      <c r="S180" s="4"/>
      <c r="T180" s="4"/>
    </row>
    <row r="181" spans="1:20" x14ac:dyDescent="0.45">
      <c r="A181" s="8"/>
      <c r="B181" s="5"/>
      <c r="C181" s="5"/>
      <c r="D181" s="5"/>
      <c r="E181" s="4"/>
      <c r="F181" s="5"/>
      <c r="G181" s="4"/>
      <c r="H181" s="4"/>
      <c r="I181" s="5"/>
      <c r="J181" s="5"/>
      <c r="K181" s="9"/>
      <c r="L181" s="5"/>
      <c r="M181" s="4"/>
      <c r="N181" s="5"/>
      <c r="O181" s="5"/>
      <c r="P181" s="5"/>
      <c r="Q181" s="5"/>
      <c r="R181" s="5"/>
      <c r="S181" s="4"/>
      <c r="T181" s="4"/>
    </row>
    <row r="182" spans="1:20" x14ac:dyDescent="0.45">
      <c r="A182" s="8"/>
      <c r="B182" s="5"/>
      <c r="C182" s="5"/>
      <c r="D182" s="5"/>
      <c r="E182" s="4"/>
      <c r="F182" s="5"/>
      <c r="G182" s="4"/>
      <c r="H182" s="4"/>
      <c r="I182" s="5"/>
      <c r="J182" s="5"/>
      <c r="K182" s="9"/>
      <c r="L182" s="5"/>
      <c r="M182" s="4"/>
      <c r="N182" s="5"/>
      <c r="O182" s="5"/>
      <c r="P182" s="5"/>
      <c r="Q182" s="5"/>
      <c r="R182" s="5"/>
      <c r="S182" s="4"/>
      <c r="T182" s="4"/>
    </row>
    <row r="183" spans="1:20" x14ac:dyDescent="0.45">
      <c r="A183" s="8"/>
      <c r="B183" s="5"/>
      <c r="C183" s="5"/>
      <c r="D183" s="5"/>
      <c r="E183" s="4"/>
      <c r="F183" s="5"/>
      <c r="G183" s="4"/>
      <c r="H183" s="4"/>
      <c r="I183" s="5"/>
      <c r="J183" s="5"/>
      <c r="K183" s="9"/>
      <c r="L183" s="5"/>
      <c r="M183" s="4"/>
      <c r="N183" s="5"/>
      <c r="O183" s="5"/>
      <c r="P183" s="5"/>
      <c r="Q183" s="5"/>
      <c r="R183" s="5"/>
      <c r="S183" s="4"/>
      <c r="T183" s="4"/>
    </row>
    <row r="184" spans="1:20" x14ac:dyDescent="0.45">
      <c r="A184" s="8"/>
      <c r="B184" s="5"/>
      <c r="C184" s="5"/>
      <c r="D184" s="5"/>
      <c r="E184" s="4"/>
      <c r="F184" s="5"/>
      <c r="G184" s="4"/>
      <c r="H184" s="4"/>
      <c r="I184" s="5"/>
      <c r="J184" s="5"/>
      <c r="K184" s="9"/>
      <c r="L184" s="5"/>
      <c r="M184" s="4"/>
      <c r="N184" s="5"/>
      <c r="O184" s="5"/>
      <c r="P184" s="5"/>
      <c r="Q184" s="5"/>
      <c r="R184" s="5"/>
      <c r="S184" s="4"/>
      <c r="T184" s="4"/>
    </row>
    <row r="185" spans="1:20" x14ac:dyDescent="0.45">
      <c r="A185" s="8"/>
      <c r="B185" s="5"/>
      <c r="C185" s="5"/>
      <c r="D185" s="5"/>
      <c r="E185" s="4"/>
      <c r="F185" s="5"/>
      <c r="G185" s="4"/>
      <c r="H185" s="4"/>
      <c r="I185" s="5"/>
      <c r="J185" s="5"/>
      <c r="K185" s="9"/>
      <c r="L185" s="5"/>
      <c r="M185" s="4"/>
      <c r="N185" s="5"/>
      <c r="O185" s="5"/>
      <c r="P185" s="5"/>
      <c r="Q185" s="5"/>
      <c r="R185" s="5"/>
      <c r="S185" s="4"/>
      <c r="T185" s="4"/>
    </row>
    <row r="186" spans="1:20" x14ac:dyDescent="0.45">
      <c r="A186" s="8"/>
      <c r="B186" s="5"/>
      <c r="C186" s="5"/>
      <c r="D186" s="5"/>
      <c r="E186" s="4"/>
      <c r="F186" s="5"/>
      <c r="G186" s="4"/>
      <c r="H186" s="4"/>
      <c r="I186" s="5"/>
      <c r="J186" s="5"/>
      <c r="K186" s="9"/>
      <c r="L186" s="5"/>
      <c r="M186" s="4"/>
      <c r="N186" s="5"/>
      <c r="O186" s="5"/>
      <c r="P186" s="5"/>
      <c r="Q186" s="5"/>
      <c r="R186" s="5"/>
      <c r="S186" s="4"/>
      <c r="T186" s="4"/>
    </row>
    <row r="187" spans="1:20" x14ac:dyDescent="0.45">
      <c r="A187" s="8"/>
      <c r="B187" s="5"/>
      <c r="C187" s="5"/>
      <c r="D187" s="5"/>
      <c r="E187" s="4"/>
      <c r="F187" s="5"/>
      <c r="G187" s="4"/>
      <c r="H187" s="4"/>
      <c r="I187" s="5"/>
      <c r="J187" s="5"/>
      <c r="K187" s="9"/>
      <c r="L187" s="5"/>
      <c r="M187" s="4"/>
      <c r="N187" s="5"/>
      <c r="O187" s="5"/>
      <c r="P187" s="5"/>
      <c r="Q187" s="5"/>
      <c r="R187" s="5"/>
      <c r="S187" s="4"/>
      <c r="T187" s="4"/>
    </row>
    <row r="188" spans="1:20" x14ac:dyDescent="0.45">
      <c r="A188" s="8"/>
      <c r="B188" s="5"/>
      <c r="C188" s="5"/>
      <c r="D188" s="5"/>
      <c r="E188" s="4"/>
      <c r="F188" s="5"/>
      <c r="G188" s="4"/>
      <c r="H188" s="4"/>
      <c r="I188" s="5"/>
      <c r="J188" s="5"/>
      <c r="K188" s="9"/>
      <c r="L188" s="5"/>
      <c r="M188" s="4"/>
      <c r="N188" s="5"/>
      <c r="O188" s="5"/>
      <c r="P188" s="5"/>
      <c r="Q188" s="5"/>
      <c r="R188" s="5"/>
      <c r="S188" s="4"/>
      <c r="T188" s="4"/>
    </row>
    <row r="189" spans="1:20" x14ac:dyDescent="0.45">
      <c r="A189" s="8"/>
      <c r="B189" s="5"/>
      <c r="C189" s="5"/>
      <c r="D189" s="5"/>
      <c r="E189" s="4"/>
      <c r="F189" s="5"/>
      <c r="G189" s="4"/>
      <c r="H189" s="4"/>
      <c r="I189" s="5"/>
      <c r="J189" s="5"/>
      <c r="K189" s="9"/>
      <c r="L189" s="5"/>
      <c r="M189" s="4"/>
      <c r="N189" s="5"/>
      <c r="O189" s="5"/>
      <c r="P189" s="5"/>
      <c r="Q189" s="5"/>
      <c r="R189" s="5"/>
      <c r="S189" s="4"/>
      <c r="T189" s="4"/>
    </row>
    <row r="190" spans="1:20" x14ac:dyDescent="0.45">
      <c r="A190" s="8"/>
      <c r="B190" s="5"/>
      <c r="C190" s="5"/>
      <c r="D190" s="5"/>
      <c r="E190" s="4"/>
      <c r="F190" s="5"/>
      <c r="G190" s="4"/>
      <c r="H190" s="4"/>
      <c r="I190" s="5"/>
      <c r="J190" s="5"/>
      <c r="K190" s="9"/>
      <c r="L190" s="5"/>
      <c r="M190" s="4"/>
      <c r="N190" s="5"/>
      <c r="O190" s="5"/>
      <c r="P190" s="5"/>
      <c r="Q190" s="5"/>
      <c r="R190" s="5"/>
      <c r="S190" s="4"/>
      <c r="T190" s="4"/>
    </row>
    <row r="191" spans="1:20" x14ac:dyDescent="0.45">
      <c r="A191" s="8"/>
      <c r="B191" s="5"/>
      <c r="C191" s="5"/>
      <c r="D191" s="5"/>
      <c r="E191" s="4"/>
      <c r="F191" s="5"/>
      <c r="G191" s="4"/>
      <c r="H191" s="4"/>
      <c r="I191" s="5"/>
      <c r="J191" s="5"/>
      <c r="K191" s="9"/>
      <c r="L191" s="5"/>
      <c r="M191" s="4"/>
      <c r="N191" s="5"/>
      <c r="O191" s="5"/>
      <c r="P191" s="5"/>
      <c r="Q191" s="5"/>
      <c r="R191" s="5"/>
      <c r="S191" s="4"/>
      <c r="T191" s="4"/>
    </row>
    <row r="192" spans="1:20" x14ac:dyDescent="0.45">
      <c r="A192" s="8"/>
      <c r="B192" s="5"/>
      <c r="C192" s="5"/>
      <c r="D192" s="5"/>
      <c r="E192" s="4"/>
      <c r="F192" s="5"/>
      <c r="G192" s="4"/>
      <c r="H192" s="4"/>
      <c r="I192" s="5"/>
      <c r="J192" s="5"/>
      <c r="K192" s="9"/>
      <c r="L192" s="5"/>
      <c r="M192" s="4"/>
      <c r="N192" s="5"/>
      <c r="O192" s="5"/>
      <c r="P192" s="5"/>
      <c r="Q192" s="5"/>
      <c r="R192" s="5"/>
      <c r="S192" s="4"/>
      <c r="T192" s="4"/>
    </row>
    <row r="193" spans="1:20" x14ac:dyDescent="0.45">
      <c r="A193" s="8"/>
      <c r="B193" s="5"/>
      <c r="C193" s="5"/>
      <c r="D193" s="5"/>
      <c r="E193" s="4"/>
      <c r="F193" s="5"/>
      <c r="G193" s="4"/>
      <c r="H193" s="4"/>
      <c r="I193" s="5"/>
      <c r="J193" s="5"/>
      <c r="K193" s="9"/>
      <c r="L193" s="5"/>
      <c r="M193" s="4"/>
      <c r="N193" s="5"/>
      <c r="O193" s="5"/>
      <c r="P193" s="5"/>
      <c r="Q193" s="5"/>
      <c r="R193" s="5"/>
      <c r="S193" s="4"/>
      <c r="T193" s="4"/>
    </row>
    <row r="194" spans="1:20" x14ac:dyDescent="0.45">
      <c r="A194" s="8"/>
      <c r="B194" s="5"/>
      <c r="C194" s="5"/>
      <c r="D194" s="5"/>
      <c r="E194" s="4"/>
      <c r="F194" s="5"/>
      <c r="G194" s="4"/>
      <c r="H194" s="4"/>
      <c r="I194" s="5"/>
      <c r="J194" s="5"/>
      <c r="K194" s="9"/>
      <c r="L194" s="5"/>
      <c r="M194" s="4"/>
      <c r="N194" s="5"/>
      <c r="O194" s="5"/>
      <c r="P194" s="5"/>
      <c r="Q194" s="5"/>
      <c r="R194" s="5"/>
      <c r="S194" s="4"/>
      <c r="T194" s="4"/>
    </row>
    <row r="195" spans="1:20" x14ac:dyDescent="0.45">
      <c r="A195" s="8"/>
      <c r="B195" s="5"/>
      <c r="C195" s="5"/>
      <c r="D195" s="5"/>
      <c r="E195" s="4"/>
      <c r="F195" s="5"/>
      <c r="G195" s="4"/>
      <c r="H195" s="4"/>
      <c r="I195" s="5"/>
      <c r="J195" s="5"/>
      <c r="K195" s="9"/>
      <c r="L195" s="5"/>
      <c r="M195" s="4"/>
      <c r="N195" s="5"/>
      <c r="O195" s="5"/>
      <c r="P195" s="5"/>
      <c r="Q195" s="5"/>
      <c r="R195" s="5"/>
      <c r="S195" s="4"/>
      <c r="T195" s="4"/>
    </row>
    <row r="196" spans="1:20" x14ac:dyDescent="0.45">
      <c r="A196" s="8"/>
      <c r="B196" s="5"/>
      <c r="C196" s="5"/>
      <c r="D196" s="5"/>
      <c r="E196" s="4"/>
      <c r="F196" s="5"/>
      <c r="G196" s="4"/>
      <c r="H196" s="4"/>
      <c r="I196" s="5"/>
      <c r="J196" s="5"/>
      <c r="K196" s="9"/>
      <c r="L196" s="5"/>
      <c r="M196" s="4"/>
      <c r="N196" s="5"/>
      <c r="O196" s="5"/>
      <c r="P196" s="5"/>
      <c r="Q196" s="5"/>
      <c r="R196" s="5"/>
      <c r="S196" s="4"/>
      <c r="T196" s="4"/>
    </row>
    <row r="197" spans="1:20" x14ac:dyDescent="0.45">
      <c r="A197" s="8"/>
      <c r="B197" s="5"/>
      <c r="C197" s="5"/>
      <c r="D197" s="5"/>
      <c r="E197" s="4"/>
      <c r="F197" s="5"/>
      <c r="G197" s="4"/>
      <c r="H197" s="4"/>
      <c r="I197" s="5"/>
      <c r="J197" s="5"/>
      <c r="K197" s="9"/>
      <c r="L197" s="5"/>
      <c r="M197" s="4"/>
      <c r="N197" s="5"/>
      <c r="O197" s="5"/>
      <c r="P197" s="5"/>
      <c r="Q197" s="5"/>
      <c r="R197" s="5"/>
      <c r="S197" s="4"/>
      <c r="T197" s="4"/>
    </row>
    <row r="198" spans="1:20" x14ac:dyDescent="0.45">
      <c r="A198" s="8"/>
      <c r="B198" s="5"/>
      <c r="C198" s="5"/>
      <c r="D198" s="5"/>
      <c r="E198" s="4"/>
      <c r="F198" s="5"/>
      <c r="G198" s="4"/>
      <c r="H198" s="4"/>
      <c r="I198" s="5"/>
      <c r="J198" s="5"/>
      <c r="K198" s="9"/>
      <c r="L198" s="5"/>
      <c r="M198" s="4"/>
      <c r="N198" s="5"/>
      <c r="O198" s="5"/>
      <c r="P198" s="5"/>
      <c r="Q198" s="5"/>
      <c r="R198" s="5"/>
      <c r="S198" s="4"/>
      <c r="T198" s="4"/>
    </row>
    <row r="199" spans="1:20" x14ac:dyDescent="0.45">
      <c r="A199" s="8"/>
      <c r="B199" s="5"/>
      <c r="C199" s="5"/>
      <c r="D199" s="5"/>
      <c r="E199" s="4"/>
      <c r="F199" s="5"/>
      <c r="G199" s="4"/>
      <c r="H199" s="4"/>
      <c r="I199" s="5"/>
      <c r="J199" s="5"/>
      <c r="K199" s="9"/>
      <c r="L199" s="5"/>
      <c r="M199" s="4"/>
      <c r="N199" s="5"/>
      <c r="O199" s="5"/>
      <c r="P199" s="5"/>
      <c r="Q199" s="5"/>
      <c r="R199" s="5"/>
      <c r="S199" s="4"/>
      <c r="T199" s="4"/>
    </row>
    <row r="200" spans="1:20" x14ac:dyDescent="0.45">
      <c r="A200" s="8"/>
      <c r="B200" s="5"/>
      <c r="C200" s="5"/>
      <c r="D200" s="5"/>
      <c r="E200" s="4"/>
      <c r="F200" s="5"/>
      <c r="G200" s="4"/>
      <c r="H200" s="4"/>
      <c r="I200" s="5"/>
      <c r="J200" s="5"/>
      <c r="K200" s="9"/>
      <c r="L200" s="5"/>
      <c r="M200" s="4"/>
      <c r="N200" s="5"/>
      <c r="O200" s="5"/>
      <c r="P200" s="5"/>
      <c r="Q200" s="5"/>
      <c r="R200" s="5"/>
      <c r="S200" s="4"/>
      <c r="T200" s="4"/>
    </row>
    <row r="201" spans="1:20" x14ac:dyDescent="0.45">
      <c r="A201" s="8"/>
      <c r="B201" s="5"/>
      <c r="C201" s="5"/>
      <c r="D201" s="5"/>
      <c r="E201" s="4"/>
      <c r="F201" s="5"/>
      <c r="G201" s="4"/>
      <c r="H201" s="4"/>
      <c r="I201" s="5"/>
      <c r="J201" s="5"/>
      <c r="K201" s="9"/>
      <c r="L201" s="5"/>
      <c r="M201" s="4"/>
      <c r="N201" s="5"/>
      <c r="O201" s="5"/>
      <c r="P201" s="5"/>
      <c r="Q201" s="5"/>
      <c r="R201" s="5"/>
      <c r="S201" s="4"/>
      <c r="T201" s="4"/>
    </row>
    <row r="202" spans="1:20" x14ac:dyDescent="0.45">
      <c r="A202" s="8"/>
      <c r="B202" s="5"/>
      <c r="C202" s="5"/>
      <c r="D202" s="5"/>
      <c r="E202" s="4"/>
      <c r="F202" s="5"/>
      <c r="G202" s="4"/>
      <c r="H202" s="4"/>
      <c r="I202" s="5"/>
      <c r="J202" s="5"/>
      <c r="K202" s="9"/>
      <c r="L202" s="5"/>
      <c r="M202" s="4"/>
      <c r="N202" s="5"/>
      <c r="O202" s="5"/>
      <c r="P202" s="5"/>
      <c r="Q202" s="5"/>
      <c r="R202" s="5"/>
      <c r="S202" s="4"/>
      <c r="T202" s="4"/>
    </row>
    <row r="203" spans="1:20" x14ac:dyDescent="0.45">
      <c r="A203" s="8"/>
      <c r="B203" s="5"/>
      <c r="C203" s="5"/>
      <c r="D203" s="5"/>
      <c r="E203" s="4"/>
      <c r="F203" s="5"/>
      <c r="G203" s="4"/>
      <c r="H203" s="4"/>
      <c r="I203" s="5"/>
      <c r="J203" s="5"/>
      <c r="K203" s="9"/>
      <c r="L203" s="5"/>
      <c r="M203" s="4"/>
      <c r="N203" s="5"/>
      <c r="O203" s="5"/>
      <c r="P203" s="5"/>
      <c r="Q203" s="5"/>
      <c r="R203" s="5"/>
      <c r="S203" s="4"/>
      <c r="T203" s="4"/>
    </row>
    <row r="204" spans="1:20" x14ac:dyDescent="0.45">
      <c r="A204" s="8"/>
      <c r="B204" s="5"/>
      <c r="C204" s="5"/>
      <c r="D204" s="5"/>
      <c r="E204" s="4"/>
      <c r="F204" s="5"/>
      <c r="G204" s="4"/>
      <c r="H204" s="4"/>
      <c r="I204" s="5"/>
      <c r="J204" s="5"/>
      <c r="K204" s="9"/>
      <c r="L204" s="5"/>
      <c r="M204" s="4"/>
      <c r="N204" s="5"/>
      <c r="O204" s="5"/>
      <c r="P204" s="5"/>
      <c r="Q204" s="5"/>
      <c r="R204" s="5"/>
      <c r="S204" s="4"/>
      <c r="T204" s="4"/>
    </row>
    <row r="205" spans="1:20" x14ac:dyDescent="0.45">
      <c r="A205" s="8"/>
      <c r="B205" s="5"/>
      <c r="C205" s="5"/>
      <c r="D205" s="5"/>
      <c r="E205" s="4"/>
      <c r="F205" s="5"/>
      <c r="G205" s="4"/>
      <c r="H205" s="4"/>
      <c r="I205" s="5"/>
      <c r="J205" s="5"/>
      <c r="K205" s="9"/>
      <c r="L205" s="5"/>
      <c r="M205" s="4"/>
      <c r="N205" s="5"/>
      <c r="O205" s="5"/>
      <c r="P205" s="5"/>
      <c r="Q205" s="5"/>
      <c r="R205" s="5"/>
      <c r="S205" s="4"/>
      <c r="T205" s="4"/>
    </row>
    <row r="206" spans="1:20" x14ac:dyDescent="0.45">
      <c r="A206" s="8"/>
      <c r="B206" s="5"/>
      <c r="C206" s="5"/>
      <c r="D206" s="5"/>
      <c r="E206" s="4"/>
      <c r="F206" s="5"/>
      <c r="G206" s="4"/>
      <c r="H206" s="4"/>
      <c r="I206" s="5"/>
      <c r="J206" s="5"/>
      <c r="K206" s="9"/>
      <c r="L206" s="5"/>
      <c r="M206" s="4"/>
      <c r="N206" s="5"/>
      <c r="O206" s="5"/>
      <c r="P206" s="5"/>
      <c r="Q206" s="5"/>
      <c r="R206" s="5"/>
      <c r="S206" s="4"/>
      <c r="T206" s="4"/>
    </row>
    <row r="207" spans="1:20" x14ac:dyDescent="0.45">
      <c r="A207" s="8"/>
      <c r="B207" s="5"/>
      <c r="C207" s="5"/>
      <c r="D207" s="5"/>
      <c r="E207" s="4"/>
      <c r="F207" s="5"/>
      <c r="G207" s="4"/>
      <c r="H207" s="4"/>
      <c r="I207" s="5"/>
      <c r="J207" s="5"/>
      <c r="K207" s="9"/>
      <c r="L207" s="5"/>
      <c r="M207" s="4"/>
      <c r="N207" s="5"/>
      <c r="O207" s="5"/>
      <c r="P207" s="5"/>
      <c r="Q207" s="5"/>
      <c r="R207" s="5"/>
      <c r="S207" s="4"/>
      <c r="T207" s="4"/>
    </row>
    <row r="208" spans="1:20" x14ac:dyDescent="0.45">
      <c r="A208" s="8"/>
      <c r="B208" s="5"/>
      <c r="C208" s="5"/>
      <c r="D208" s="5"/>
      <c r="E208" s="4"/>
      <c r="F208" s="5"/>
      <c r="G208" s="4"/>
      <c r="H208" s="4"/>
      <c r="I208" s="5"/>
      <c r="J208" s="5"/>
      <c r="K208" s="9"/>
      <c r="L208" s="5"/>
      <c r="M208" s="4"/>
      <c r="N208" s="5"/>
      <c r="O208" s="5"/>
      <c r="P208" s="5"/>
      <c r="Q208" s="5"/>
      <c r="R208" s="5"/>
      <c r="S208" s="4"/>
      <c r="T208" s="4"/>
    </row>
    <row r="209" spans="1:20" x14ac:dyDescent="0.45">
      <c r="A209" s="8"/>
      <c r="B209" s="5"/>
      <c r="C209" s="5"/>
      <c r="D209" s="5"/>
      <c r="E209" s="4"/>
      <c r="F209" s="5"/>
      <c r="G209" s="4"/>
      <c r="H209" s="4"/>
      <c r="I209" s="5"/>
      <c r="J209" s="5"/>
      <c r="K209" s="9"/>
      <c r="L209" s="5"/>
      <c r="M209" s="4"/>
      <c r="N209" s="5"/>
      <c r="O209" s="5"/>
      <c r="P209" s="5"/>
      <c r="Q209" s="5"/>
      <c r="R209" s="5"/>
      <c r="S209" s="4"/>
      <c r="T209" s="4"/>
    </row>
    <row r="210" spans="1:20" x14ac:dyDescent="0.45">
      <c r="A210" s="8"/>
      <c r="B210" s="5"/>
      <c r="C210" s="5"/>
      <c r="D210" s="5"/>
      <c r="E210" s="4"/>
      <c r="F210" s="5"/>
      <c r="G210" s="4"/>
      <c r="H210" s="4"/>
      <c r="I210" s="5"/>
      <c r="J210" s="5"/>
      <c r="K210" s="9"/>
      <c r="L210" s="5"/>
      <c r="M210" s="4"/>
      <c r="N210" s="5"/>
      <c r="O210" s="5"/>
      <c r="P210" s="5"/>
      <c r="Q210" s="5"/>
      <c r="R210" s="5"/>
      <c r="S210" s="4"/>
      <c r="T210" s="4"/>
    </row>
    <row r="211" spans="1:20" x14ac:dyDescent="0.45">
      <c r="A211" s="8"/>
      <c r="B211" s="5"/>
      <c r="C211" s="5"/>
      <c r="D211" s="5"/>
      <c r="E211" s="4"/>
      <c r="F211" s="5"/>
      <c r="G211" s="4"/>
      <c r="H211" s="4"/>
      <c r="I211" s="5"/>
      <c r="J211" s="5"/>
      <c r="K211" s="9"/>
      <c r="L211" s="5"/>
      <c r="M211" s="4"/>
      <c r="N211" s="5"/>
      <c r="O211" s="5"/>
      <c r="P211" s="5"/>
      <c r="Q211" s="5"/>
      <c r="R211" s="5"/>
      <c r="S211" s="4"/>
      <c r="T211" s="4"/>
    </row>
    <row r="212" spans="1:20" x14ac:dyDescent="0.45">
      <c r="A212" s="8"/>
      <c r="B212" s="5"/>
      <c r="C212" s="5"/>
      <c r="D212" s="5"/>
      <c r="E212" s="4"/>
      <c r="F212" s="5"/>
      <c r="G212" s="4"/>
      <c r="H212" s="4"/>
      <c r="I212" s="5"/>
      <c r="J212" s="5"/>
      <c r="K212" s="9"/>
      <c r="L212" s="5"/>
      <c r="M212" s="4"/>
      <c r="N212" s="5"/>
      <c r="O212" s="5"/>
      <c r="P212" s="5"/>
      <c r="Q212" s="5"/>
      <c r="R212" s="5"/>
      <c r="S212" s="4"/>
      <c r="T212" s="4"/>
    </row>
    <row r="213" spans="1:20" x14ac:dyDescent="0.45">
      <c r="A213" s="8"/>
      <c r="B213" s="5"/>
      <c r="C213" s="5"/>
      <c r="D213" s="5"/>
      <c r="E213" s="4"/>
      <c r="F213" s="5"/>
      <c r="G213" s="4"/>
      <c r="H213" s="4"/>
      <c r="I213" s="5"/>
      <c r="J213" s="5"/>
      <c r="K213" s="9"/>
      <c r="L213" s="5"/>
      <c r="M213" s="4"/>
      <c r="N213" s="5"/>
      <c r="O213" s="5"/>
      <c r="P213" s="5"/>
      <c r="Q213" s="5"/>
      <c r="R213" s="5"/>
      <c r="S213" s="4"/>
      <c r="T213" s="4"/>
    </row>
    <row r="214" spans="1:20" x14ac:dyDescent="0.45">
      <c r="A214" s="8"/>
      <c r="B214" s="5"/>
      <c r="C214" s="5"/>
      <c r="D214" s="5"/>
      <c r="E214" s="4"/>
      <c r="F214" s="5"/>
      <c r="G214" s="4"/>
      <c r="H214" s="4"/>
      <c r="I214" s="5"/>
      <c r="J214" s="5"/>
      <c r="K214" s="9"/>
      <c r="L214" s="5"/>
      <c r="M214" s="4"/>
      <c r="N214" s="5"/>
      <c r="O214" s="5"/>
      <c r="P214" s="5"/>
      <c r="Q214" s="5"/>
      <c r="R214" s="5"/>
      <c r="S214" s="4"/>
      <c r="T214" s="4"/>
    </row>
    <row r="215" spans="1:20" x14ac:dyDescent="0.45">
      <c r="A215" s="8"/>
      <c r="B215" s="5"/>
      <c r="C215" s="5"/>
      <c r="D215" s="5"/>
      <c r="E215" s="4"/>
      <c r="F215" s="5"/>
      <c r="G215" s="4"/>
      <c r="H215" s="4"/>
      <c r="I215" s="5"/>
      <c r="J215" s="5"/>
      <c r="K215" s="9"/>
      <c r="L215" s="5"/>
      <c r="M215" s="4"/>
      <c r="N215" s="5"/>
      <c r="O215" s="5"/>
      <c r="P215" s="5"/>
      <c r="Q215" s="5"/>
      <c r="R215" s="5"/>
      <c r="S215" s="4"/>
      <c r="T215" s="4"/>
    </row>
    <row r="216" spans="1:20" x14ac:dyDescent="0.45">
      <c r="A216" s="8"/>
      <c r="B216" s="5"/>
      <c r="C216" s="5"/>
      <c r="D216" s="5"/>
      <c r="E216" s="4"/>
      <c r="F216" s="5"/>
      <c r="G216" s="4"/>
      <c r="H216" s="4"/>
      <c r="I216" s="5"/>
      <c r="J216" s="5"/>
      <c r="K216" s="9"/>
      <c r="L216" s="5"/>
      <c r="M216" s="4"/>
      <c r="N216" s="5"/>
      <c r="O216" s="5"/>
      <c r="P216" s="5"/>
      <c r="Q216" s="5"/>
      <c r="R216" s="5"/>
      <c r="S216" s="4"/>
      <c r="T216" s="4"/>
    </row>
    <row r="217" spans="1:20" x14ac:dyDescent="0.45">
      <c r="A217" s="8"/>
      <c r="B217" s="5"/>
      <c r="C217" s="5"/>
      <c r="D217" s="5"/>
      <c r="E217" s="4"/>
      <c r="F217" s="5"/>
      <c r="G217" s="4"/>
      <c r="H217" s="4"/>
      <c r="I217" s="5"/>
      <c r="J217" s="5"/>
      <c r="K217" s="9"/>
      <c r="L217" s="5"/>
      <c r="M217" s="4"/>
      <c r="N217" s="5"/>
      <c r="O217" s="5"/>
      <c r="P217" s="5"/>
      <c r="Q217" s="5"/>
      <c r="R217" s="5"/>
      <c r="S217" s="4"/>
      <c r="T217" s="4"/>
    </row>
    <row r="218" spans="1:20" x14ac:dyDescent="0.45">
      <c r="A218" s="8"/>
      <c r="B218" s="5"/>
      <c r="C218" s="5"/>
      <c r="D218" s="5"/>
      <c r="E218" s="4"/>
      <c r="F218" s="5"/>
      <c r="G218" s="4"/>
      <c r="H218" s="4"/>
      <c r="I218" s="5"/>
      <c r="J218" s="5"/>
      <c r="K218" s="9"/>
      <c r="L218" s="5"/>
      <c r="M218" s="4"/>
      <c r="N218" s="5"/>
      <c r="O218" s="5"/>
      <c r="P218" s="5"/>
      <c r="Q218" s="5"/>
      <c r="R218" s="5"/>
      <c r="S218" s="4"/>
      <c r="T218" s="4"/>
    </row>
    <row r="219" spans="1:20" x14ac:dyDescent="0.45">
      <c r="A219" s="8"/>
      <c r="B219" s="5"/>
      <c r="C219" s="5"/>
      <c r="D219" s="5"/>
      <c r="E219" s="4"/>
      <c r="F219" s="5"/>
      <c r="G219" s="4"/>
      <c r="H219" s="4"/>
      <c r="I219" s="5"/>
      <c r="J219" s="5"/>
      <c r="K219" s="9"/>
      <c r="L219" s="5"/>
      <c r="M219" s="4"/>
      <c r="N219" s="5"/>
      <c r="O219" s="5"/>
      <c r="P219" s="5"/>
      <c r="Q219" s="5"/>
      <c r="R219" s="5"/>
      <c r="S219" s="4"/>
      <c r="T219" s="4"/>
    </row>
    <row r="220" spans="1:20" x14ac:dyDescent="0.45">
      <c r="A220" s="8"/>
      <c r="B220" s="5"/>
      <c r="C220" s="5"/>
      <c r="D220" s="5"/>
      <c r="E220" s="4"/>
      <c r="F220" s="5"/>
      <c r="G220" s="4"/>
      <c r="H220" s="4"/>
      <c r="I220" s="5"/>
      <c r="J220" s="5"/>
      <c r="K220" s="9"/>
      <c r="L220" s="5"/>
      <c r="M220" s="4"/>
      <c r="N220" s="5"/>
      <c r="O220" s="5"/>
      <c r="P220" s="5"/>
      <c r="Q220" s="5"/>
      <c r="R220" s="5"/>
      <c r="S220" s="4"/>
      <c r="T220" s="4"/>
    </row>
    <row r="221" spans="1:20" x14ac:dyDescent="0.45">
      <c r="A221" s="8"/>
      <c r="B221" s="5"/>
      <c r="C221" s="5"/>
      <c r="D221" s="5"/>
      <c r="E221" s="4"/>
      <c r="F221" s="5"/>
      <c r="G221" s="4"/>
      <c r="H221" s="4"/>
      <c r="I221" s="5"/>
      <c r="J221" s="5"/>
      <c r="K221" s="9"/>
      <c r="L221" s="5"/>
      <c r="M221" s="4"/>
      <c r="N221" s="5"/>
      <c r="O221" s="5"/>
      <c r="P221" s="5"/>
      <c r="Q221" s="5"/>
      <c r="R221" s="5"/>
      <c r="S221" s="4"/>
      <c r="T221" s="4"/>
    </row>
    <row r="222" spans="1:20" x14ac:dyDescent="0.45">
      <c r="A222" s="8"/>
      <c r="B222" s="5"/>
      <c r="C222" s="5"/>
      <c r="D222" s="5"/>
      <c r="E222" s="4"/>
      <c r="F222" s="5"/>
      <c r="G222" s="4"/>
      <c r="H222" s="4"/>
      <c r="I222" s="5"/>
      <c r="J222" s="5"/>
      <c r="K222" s="9"/>
      <c r="L222" s="5"/>
      <c r="M222" s="4"/>
      <c r="N222" s="5"/>
      <c r="O222" s="5"/>
      <c r="P222" s="5"/>
      <c r="Q222" s="5"/>
      <c r="R222" s="5"/>
      <c r="S222" s="4"/>
      <c r="T222" s="4"/>
    </row>
    <row r="223" spans="1:20" x14ac:dyDescent="0.45">
      <c r="A223" s="8"/>
      <c r="B223" s="5"/>
      <c r="C223" s="5"/>
      <c r="D223" s="5"/>
      <c r="E223" s="4"/>
      <c r="F223" s="5"/>
      <c r="G223" s="4"/>
      <c r="H223" s="4"/>
      <c r="I223" s="5"/>
      <c r="J223" s="5"/>
      <c r="K223" s="9"/>
      <c r="L223" s="5"/>
      <c r="M223" s="4"/>
      <c r="N223" s="5"/>
      <c r="O223" s="5"/>
      <c r="P223" s="5"/>
      <c r="Q223" s="5"/>
      <c r="R223" s="5"/>
      <c r="S223" s="4"/>
      <c r="T223" s="4"/>
    </row>
    <row r="224" spans="1:20" x14ac:dyDescent="0.45">
      <c r="A224" s="8"/>
      <c r="B224" s="5"/>
      <c r="C224" s="5"/>
      <c r="D224" s="5"/>
      <c r="E224" s="4"/>
      <c r="F224" s="5"/>
      <c r="G224" s="4"/>
      <c r="H224" s="4"/>
      <c r="I224" s="5"/>
      <c r="J224" s="5"/>
      <c r="K224" s="9"/>
      <c r="L224" s="5"/>
      <c r="M224" s="4"/>
      <c r="N224" s="5"/>
      <c r="O224" s="5"/>
      <c r="P224" s="5"/>
      <c r="Q224" s="5"/>
      <c r="R224" s="5"/>
      <c r="S224" s="4"/>
      <c r="T224" s="4"/>
    </row>
    <row r="225" spans="1:20" x14ac:dyDescent="0.45">
      <c r="A225" s="8"/>
      <c r="B225" s="5"/>
      <c r="C225" s="5"/>
      <c r="D225" s="5"/>
      <c r="E225" s="4"/>
      <c r="F225" s="5"/>
      <c r="G225" s="4"/>
      <c r="H225" s="4"/>
      <c r="I225" s="5"/>
      <c r="J225" s="5"/>
      <c r="K225" s="9"/>
      <c r="L225" s="5"/>
      <c r="M225" s="4"/>
      <c r="N225" s="5"/>
      <c r="O225" s="5"/>
      <c r="P225" s="5"/>
      <c r="Q225" s="5"/>
      <c r="R225" s="5"/>
      <c r="S225" s="4"/>
      <c r="T225" s="4"/>
    </row>
    <row r="226" spans="1:20" x14ac:dyDescent="0.45">
      <c r="A226" s="8"/>
      <c r="B226" s="5"/>
      <c r="C226" s="5"/>
      <c r="D226" s="5"/>
      <c r="E226" s="4"/>
      <c r="F226" s="5"/>
      <c r="G226" s="4"/>
      <c r="H226" s="4"/>
      <c r="I226" s="5"/>
      <c r="J226" s="5"/>
      <c r="K226" s="9"/>
      <c r="L226" s="5"/>
      <c r="M226" s="4"/>
      <c r="N226" s="5"/>
      <c r="O226" s="5"/>
      <c r="P226" s="5"/>
      <c r="Q226" s="5"/>
      <c r="R226" s="5"/>
      <c r="S226" s="4"/>
      <c r="T226" s="4"/>
    </row>
    <row r="227" spans="1:20" x14ac:dyDescent="0.45">
      <c r="A227" s="8"/>
      <c r="B227" s="5"/>
      <c r="C227" s="5"/>
      <c r="D227" s="5"/>
      <c r="E227" s="4"/>
      <c r="F227" s="5"/>
      <c r="G227" s="4"/>
      <c r="H227" s="4"/>
      <c r="I227" s="5"/>
      <c r="J227" s="5"/>
      <c r="K227" s="9"/>
      <c r="L227" s="5"/>
      <c r="M227" s="4"/>
      <c r="N227" s="5"/>
      <c r="O227" s="5"/>
      <c r="P227" s="5"/>
      <c r="Q227" s="5"/>
      <c r="R227" s="5"/>
      <c r="S227" s="4"/>
      <c r="T227" s="4"/>
    </row>
    <row r="228" spans="1:20" x14ac:dyDescent="0.45">
      <c r="A228" s="8"/>
      <c r="B228" s="5"/>
      <c r="C228" s="5"/>
      <c r="D228" s="5"/>
      <c r="E228" s="4"/>
      <c r="F228" s="5"/>
      <c r="G228" s="4"/>
      <c r="H228" s="4"/>
      <c r="I228" s="5"/>
      <c r="J228" s="5"/>
      <c r="K228" s="9"/>
      <c r="L228" s="5"/>
      <c r="M228" s="4"/>
      <c r="N228" s="5"/>
      <c r="O228" s="5"/>
      <c r="P228" s="5"/>
      <c r="Q228" s="5"/>
      <c r="R228" s="5"/>
      <c r="S228" s="4"/>
      <c r="T228" s="4"/>
    </row>
    <row r="229" spans="1:20" x14ac:dyDescent="0.45">
      <c r="A229" s="8"/>
      <c r="B229" s="5"/>
      <c r="C229" s="5"/>
      <c r="D229" s="5"/>
      <c r="E229" s="4"/>
      <c r="F229" s="5"/>
      <c r="G229" s="4"/>
      <c r="H229" s="4"/>
      <c r="I229" s="5"/>
      <c r="J229" s="5"/>
      <c r="K229" s="9"/>
      <c r="L229" s="5"/>
      <c r="M229" s="4"/>
      <c r="N229" s="5"/>
      <c r="O229" s="5"/>
      <c r="P229" s="5"/>
      <c r="Q229" s="5"/>
      <c r="R229" s="5"/>
      <c r="S229" s="4"/>
      <c r="T229" s="4"/>
    </row>
    <row r="230" spans="1:20" x14ac:dyDescent="0.45">
      <c r="A230" s="8"/>
      <c r="B230" s="5"/>
      <c r="C230" s="5"/>
      <c r="D230" s="5"/>
      <c r="E230" s="4"/>
      <c r="F230" s="5"/>
      <c r="G230" s="4"/>
      <c r="H230" s="4"/>
      <c r="I230" s="5"/>
      <c r="J230" s="5"/>
      <c r="K230" s="9"/>
      <c r="L230" s="5"/>
      <c r="M230" s="4"/>
      <c r="N230" s="5"/>
      <c r="O230" s="5"/>
      <c r="P230" s="5"/>
      <c r="Q230" s="5"/>
      <c r="R230" s="5"/>
      <c r="S230" s="4"/>
      <c r="T230" s="4"/>
    </row>
    <row r="231" spans="1:20" x14ac:dyDescent="0.45">
      <c r="A231" s="8"/>
      <c r="B231" s="5"/>
      <c r="C231" s="5"/>
      <c r="D231" s="5"/>
      <c r="E231" s="4"/>
      <c r="F231" s="5"/>
      <c r="G231" s="4"/>
      <c r="H231" s="4"/>
      <c r="I231" s="5"/>
      <c r="J231" s="5"/>
      <c r="K231" s="9"/>
      <c r="L231" s="5"/>
      <c r="M231" s="4"/>
      <c r="N231" s="5"/>
      <c r="O231" s="5"/>
      <c r="P231" s="5"/>
      <c r="Q231" s="5"/>
      <c r="R231" s="5"/>
      <c r="S231" s="4"/>
      <c r="T231" s="4"/>
    </row>
    <row r="232" spans="1:20" x14ac:dyDescent="0.45">
      <c r="A232" s="8"/>
      <c r="B232" s="5"/>
      <c r="C232" s="5"/>
      <c r="D232" s="5"/>
      <c r="E232" s="4"/>
      <c r="F232" s="5"/>
      <c r="G232" s="4"/>
      <c r="H232" s="4"/>
      <c r="I232" s="5"/>
      <c r="J232" s="5"/>
      <c r="K232" s="9"/>
      <c r="L232" s="5"/>
      <c r="M232" s="4"/>
      <c r="N232" s="5"/>
      <c r="O232" s="5"/>
      <c r="P232" s="5"/>
      <c r="Q232" s="5"/>
      <c r="R232" s="5"/>
      <c r="S232" s="4"/>
      <c r="T232" s="4"/>
    </row>
    <row r="233" spans="1:20" x14ac:dyDescent="0.45">
      <c r="A233" s="8"/>
      <c r="B233" s="5"/>
      <c r="C233" s="5"/>
      <c r="D233" s="5"/>
      <c r="E233" s="4"/>
      <c r="F233" s="5"/>
      <c r="G233" s="4"/>
      <c r="H233" s="4"/>
      <c r="I233" s="5"/>
      <c r="J233" s="5"/>
      <c r="K233" s="9"/>
      <c r="L233" s="5"/>
      <c r="M233" s="4"/>
      <c r="N233" s="5"/>
      <c r="O233" s="5"/>
      <c r="P233" s="5"/>
      <c r="Q233" s="5"/>
      <c r="R233" s="5"/>
      <c r="S233" s="4"/>
      <c r="T233" s="4"/>
    </row>
    <row r="234" spans="1:20" x14ac:dyDescent="0.45">
      <c r="A234" s="8"/>
      <c r="B234" s="5"/>
      <c r="C234" s="5"/>
      <c r="D234" s="5"/>
      <c r="E234" s="4"/>
      <c r="F234" s="5"/>
      <c r="G234" s="4"/>
      <c r="H234" s="4"/>
      <c r="I234" s="5"/>
      <c r="J234" s="5"/>
      <c r="K234" s="9"/>
      <c r="L234" s="5"/>
      <c r="M234" s="4"/>
      <c r="N234" s="5"/>
      <c r="O234" s="5"/>
      <c r="P234" s="5"/>
      <c r="Q234" s="5"/>
      <c r="R234" s="5"/>
      <c r="S234" s="4"/>
      <c r="T234" s="4"/>
    </row>
    <row r="235" spans="1:20" x14ac:dyDescent="0.45">
      <c r="A235" s="8"/>
      <c r="B235" s="5"/>
      <c r="C235" s="5"/>
      <c r="D235" s="5"/>
      <c r="E235" s="4"/>
      <c r="F235" s="5"/>
      <c r="G235" s="4"/>
      <c r="H235" s="4"/>
      <c r="I235" s="5"/>
      <c r="J235" s="5"/>
      <c r="K235" s="9"/>
      <c r="L235" s="5"/>
      <c r="M235" s="4"/>
      <c r="N235" s="5"/>
      <c r="O235" s="5"/>
      <c r="P235" s="5"/>
      <c r="Q235" s="5"/>
      <c r="R235" s="5"/>
      <c r="S235" s="4"/>
      <c r="T235" s="4"/>
    </row>
    <row r="236" spans="1:20" x14ac:dyDescent="0.45">
      <c r="A236" s="8"/>
      <c r="B236" s="5"/>
      <c r="C236" s="5"/>
      <c r="D236" s="5"/>
      <c r="E236" s="4"/>
      <c r="F236" s="5"/>
      <c r="G236" s="4"/>
      <c r="H236" s="4"/>
      <c r="I236" s="5"/>
      <c r="J236" s="5"/>
      <c r="K236" s="9"/>
      <c r="L236" s="5"/>
      <c r="M236" s="4"/>
      <c r="N236" s="5"/>
      <c r="O236" s="5"/>
      <c r="P236" s="5"/>
      <c r="Q236" s="5"/>
      <c r="R236" s="5"/>
      <c r="S236" s="4"/>
      <c r="T236" s="4"/>
    </row>
    <row r="237" spans="1:20" x14ac:dyDescent="0.45">
      <c r="A237" s="8"/>
      <c r="B237" s="5"/>
      <c r="C237" s="5"/>
      <c r="D237" s="5"/>
      <c r="E237" s="4"/>
      <c r="F237" s="5"/>
      <c r="G237" s="4"/>
      <c r="H237" s="4"/>
      <c r="I237" s="5"/>
      <c r="J237" s="5"/>
      <c r="K237" s="9"/>
      <c r="L237" s="5"/>
      <c r="M237" s="4"/>
      <c r="N237" s="5"/>
      <c r="O237" s="5"/>
      <c r="P237" s="5"/>
      <c r="Q237" s="5"/>
      <c r="R237" s="5"/>
      <c r="S237" s="4"/>
      <c r="T237" s="4"/>
    </row>
    <row r="238" spans="1:20" x14ac:dyDescent="0.45">
      <c r="A238" s="8"/>
      <c r="B238" s="5"/>
      <c r="C238" s="5"/>
      <c r="D238" s="5"/>
      <c r="E238" s="4"/>
      <c r="F238" s="5"/>
      <c r="G238" s="4"/>
      <c r="H238" s="4"/>
      <c r="I238" s="5"/>
      <c r="J238" s="5"/>
      <c r="K238" s="9"/>
      <c r="L238" s="5"/>
      <c r="M238" s="4"/>
      <c r="N238" s="5"/>
      <c r="O238" s="5"/>
      <c r="P238" s="5"/>
      <c r="Q238" s="5"/>
      <c r="R238" s="5"/>
      <c r="S238" s="4"/>
      <c r="T238" s="4"/>
    </row>
    <row r="239" spans="1:20" x14ac:dyDescent="0.45">
      <c r="A239" s="8"/>
      <c r="B239" s="5"/>
      <c r="C239" s="5"/>
      <c r="D239" s="5"/>
      <c r="E239" s="4"/>
      <c r="F239" s="5"/>
      <c r="G239" s="4"/>
      <c r="H239" s="4"/>
      <c r="I239" s="5"/>
      <c r="J239" s="5"/>
      <c r="K239" s="9"/>
      <c r="L239" s="5"/>
      <c r="M239" s="4"/>
      <c r="N239" s="5"/>
      <c r="O239" s="5"/>
      <c r="P239" s="5"/>
      <c r="Q239" s="5"/>
      <c r="R239" s="5"/>
      <c r="S239" s="4"/>
      <c r="T239" s="4"/>
    </row>
    <row r="240" spans="1:20" x14ac:dyDescent="0.45">
      <c r="A240" s="8"/>
      <c r="B240" s="5"/>
      <c r="C240" s="5"/>
      <c r="D240" s="5"/>
      <c r="E240" s="4"/>
      <c r="F240" s="5"/>
      <c r="G240" s="4"/>
      <c r="H240" s="4"/>
      <c r="I240" s="5"/>
      <c r="J240" s="5"/>
      <c r="K240" s="9"/>
      <c r="L240" s="5"/>
      <c r="M240" s="4"/>
      <c r="N240" s="5"/>
      <c r="O240" s="5"/>
      <c r="P240" s="5"/>
      <c r="Q240" s="5"/>
      <c r="R240" s="5"/>
      <c r="S240" s="4"/>
      <c r="T240" s="4"/>
    </row>
    <row r="241" spans="1:20" x14ac:dyDescent="0.45">
      <c r="A241" s="8"/>
      <c r="B241" s="5"/>
      <c r="C241" s="5"/>
      <c r="D241" s="5"/>
      <c r="E241" s="4"/>
      <c r="F241" s="5"/>
      <c r="G241" s="4"/>
      <c r="H241" s="4"/>
      <c r="I241" s="5"/>
      <c r="J241" s="5"/>
      <c r="K241" s="9"/>
      <c r="L241" s="5"/>
      <c r="M241" s="4"/>
      <c r="N241" s="5"/>
      <c r="O241" s="5"/>
      <c r="P241" s="5"/>
      <c r="Q241" s="5"/>
      <c r="R241" s="5"/>
      <c r="S241" s="4"/>
      <c r="T241" s="4"/>
    </row>
    <row r="242" spans="1:20" x14ac:dyDescent="0.45">
      <c r="A242" s="8"/>
      <c r="B242" s="5"/>
      <c r="C242" s="5"/>
      <c r="D242" s="5"/>
      <c r="E242" s="4"/>
      <c r="F242" s="5"/>
      <c r="G242" s="4"/>
      <c r="H242" s="4"/>
      <c r="I242" s="5"/>
      <c r="J242" s="5"/>
      <c r="K242" s="9"/>
      <c r="L242" s="5"/>
      <c r="M242" s="4"/>
      <c r="N242" s="5"/>
      <c r="O242" s="5"/>
      <c r="P242" s="5"/>
      <c r="Q242" s="5"/>
      <c r="R242" s="5"/>
      <c r="S242" s="4"/>
      <c r="T242" s="4"/>
    </row>
    <row r="243" spans="1:20" x14ac:dyDescent="0.45">
      <c r="A243" s="8"/>
      <c r="B243" s="5"/>
      <c r="C243" s="5"/>
      <c r="D243" s="5"/>
      <c r="E243" s="4"/>
      <c r="F243" s="5"/>
      <c r="G243" s="4"/>
      <c r="H243" s="4"/>
      <c r="I243" s="5"/>
      <c r="J243" s="5"/>
      <c r="K243" s="9"/>
      <c r="L243" s="5"/>
      <c r="M243" s="4"/>
      <c r="N243" s="5"/>
      <c r="O243" s="5"/>
      <c r="P243" s="5"/>
      <c r="Q243" s="5"/>
      <c r="R243" s="5"/>
      <c r="S243" s="4"/>
      <c r="T243" s="4"/>
    </row>
    <row r="244" spans="1:20" x14ac:dyDescent="0.45">
      <c r="A244" s="8"/>
      <c r="B244" s="5"/>
      <c r="C244" s="5"/>
      <c r="D244" s="5"/>
      <c r="E244" s="4"/>
      <c r="F244" s="5"/>
      <c r="G244" s="4"/>
      <c r="H244" s="4"/>
      <c r="I244" s="5"/>
      <c r="J244" s="5"/>
      <c r="K244" s="9"/>
      <c r="L244" s="5"/>
      <c r="M244" s="4"/>
      <c r="N244" s="5"/>
      <c r="O244" s="5"/>
      <c r="P244" s="5"/>
      <c r="Q244" s="5"/>
      <c r="R244" s="5"/>
      <c r="S244" s="4"/>
      <c r="T244" s="4"/>
    </row>
    <row r="245" spans="1:20" x14ac:dyDescent="0.45">
      <c r="A245" s="8"/>
      <c r="B245" s="5"/>
      <c r="C245" s="5"/>
      <c r="D245" s="5"/>
      <c r="E245" s="4"/>
      <c r="F245" s="5"/>
      <c r="G245" s="4"/>
      <c r="H245" s="4"/>
      <c r="I245" s="5"/>
      <c r="J245" s="5"/>
      <c r="K245" s="9"/>
      <c r="L245" s="5"/>
      <c r="M245" s="4"/>
      <c r="N245" s="5"/>
      <c r="O245" s="5"/>
      <c r="P245" s="5"/>
      <c r="Q245" s="5"/>
      <c r="R245" s="5"/>
      <c r="S245" s="4"/>
      <c r="T245" s="4"/>
    </row>
    <row r="246" spans="1:20" x14ac:dyDescent="0.45">
      <c r="A246" s="8"/>
      <c r="B246" s="5"/>
      <c r="C246" s="5"/>
      <c r="D246" s="5"/>
      <c r="E246" s="4"/>
      <c r="F246" s="5"/>
      <c r="G246" s="4"/>
      <c r="H246" s="4"/>
      <c r="I246" s="5"/>
      <c r="J246" s="5"/>
      <c r="K246" s="9"/>
      <c r="L246" s="5"/>
      <c r="M246" s="4"/>
      <c r="N246" s="5"/>
      <c r="O246" s="5"/>
      <c r="P246" s="5"/>
      <c r="Q246" s="5"/>
      <c r="R246" s="5"/>
      <c r="S246" s="4"/>
      <c r="T246" s="4"/>
    </row>
    <row r="247" spans="1:20" x14ac:dyDescent="0.45">
      <c r="A247" s="8"/>
      <c r="B247" s="5"/>
      <c r="C247" s="5"/>
      <c r="D247" s="5"/>
      <c r="E247" s="4"/>
      <c r="F247" s="5"/>
      <c r="G247" s="4"/>
      <c r="H247" s="4"/>
      <c r="I247" s="5"/>
      <c r="J247" s="5"/>
      <c r="K247" s="9"/>
      <c r="L247" s="5"/>
      <c r="M247" s="4"/>
      <c r="N247" s="5"/>
      <c r="O247" s="5"/>
      <c r="P247" s="5"/>
      <c r="Q247" s="5"/>
      <c r="R247" s="5"/>
      <c r="S247" s="4"/>
      <c r="T247" s="4"/>
    </row>
    <row r="248" spans="1:20" x14ac:dyDescent="0.45">
      <c r="A248" s="8"/>
      <c r="B248" s="5"/>
      <c r="C248" s="5"/>
      <c r="D248" s="5"/>
      <c r="E248" s="4"/>
      <c r="F248" s="5"/>
      <c r="G248" s="4"/>
      <c r="H248" s="4"/>
      <c r="I248" s="5"/>
      <c r="J248" s="5"/>
      <c r="K248" s="9"/>
      <c r="L248" s="5"/>
      <c r="M248" s="4"/>
      <c r="N248" s="5"/>
      <c r="O248" s="5"/>
      <c r="P248" s="5"/>
      <c r="Q248" s="5"/>
      <c r="R248" s="5"/>
      <c r="S248" s="4"/>
      <c r="T248" s="4"/>
    </row>
    <row r="249" spans="1:20" x14ac:dyDescent="0.45">
      <c r="A249" s="8"/>
      <c r="B249" s="5"/>
      <c r="C249" s="5"/>
      <c r="D249" s="5"/>
      <c r="E249" s="4"/>
      <c r="F249" s="5"/>
      <c r="G249" s="4"/>
      <c r="H249" s="4"/>
      <c r="I249" s="5"/>
      <c r="J249" s="5"/>
      <c r="K249" s="9"/>
      <c r="L249" s="5"/>
      <c r="M249" s="4"/>
      <c r="N249" s="5"/>
      <c r="O249" s="5"/>
      <c r="P249" s="5"/>
      <c r="Q249" s="5"/>
      <c r="R249" s="5"/>
      <c r="S249" s="4"/>
      <c r="T249" s="4"/>
    </row>
    <row r="250" spans="1:20" x14ac:dyDescent="0.45">
      <c r="A250" s="8"/>
      <c r="B250" s="5"/>
      <c r="C250" s="5"/>
      <c r="D250" s="5"/>
      <c r="E250" s="4"/>
      <c r="F250" s="5"/>
      <c r="G250" s="4"/>
      <c r="H250" s="4"/>
      <c r="I250" s="5"/>
      <c r="J250" s="5"/>
      <c r="K250" s="9"/>
      <c r="L250" s="5"/>
      <c r="M250" s="4"/>
      <c r="N250" s="5"/>
      <c r="O250" s="5"/>
      <c r="P250" s="5"/>
      <c r="Q250" s="5"/>
      <c r="R250" s="5"/>
      <c r="S250" s="4"/>
      <c r="T250" s="4"/>
    </row>
    <row r="251" spans="1:20" x14ac:dyDescent="0.45">
      <c r="A251" s="8"/>
      <c r="B251" s="5"/>
      <c r="C251" s="5"/>
      <c r="D251" s="5"/>
      <c r="E251" s="4"/>
      <c r="F251" s="5"/>
      <c r="G251" s="4"/>
      <c r="H251" s="4"/>
      <c r="I251" s="5"/>
      <c r="J251" s="5"/>
      <c r="K251" s="9"/>
      <c r="L251" s="5"/>
      <c r="M251" s="4"/>
      <c r="N251" s="5"/>
      <c r="O251" s="5"/>
      <c r="P251" s="5"/>
      <c r="Q251" s="5"/>
      <c r="R251" s="5"/>
      <c r="S251" s="4"/>
      <c r="T251" s="4"/>
    </row>
    <row r="252" spans="1:20" x14ac:dyDescent="0.45">
      <c r="A252" s="8"/>
      <c r="B252" s="5"/>
      <c r="C252" s="5"/>
      <c r="D252" s="5"/>
      <c r="E252" s="4"/>
      <c r="F252" s="5"/>
      <c r="G252" s="4"/>
      <c r="H252" s="4"/>
      <c r="I252" s="5"/>
      <c r="J252" s="5"/>
      <c r="K252" s="9"/>
      <c r="L252" s="5"/>
      <c r="M252" s="4"/>
      <c r="N252" s="5"/>
      <c r="O252" s="5"/>
      <c r="P252" s="5"/>
      <c r="Q252" s="5"/>
      <c r="R252" s="5"/>
      <c r="S252" s="4"/>
      <c r="T252" s="4"/>
    </row>
    <row r="253" spans="1:20" x14ac:dyDescent="0.45">
      <c r="A253" s="8"/>
      <c r="B253" s="5"/>
      <c r="C253" s="5"/>
      <c r="D253" s="5"/>
      <c r="E253" s="4"/>
      <c r="F253" s="5"/>
      <c r="G253" s="4"/>
      <c r="H253" s="4"/>
      <c r="I253" s="5"/>
      <c r="J253" s="5"/>
      <c r="K253" s="9"/>
      <c r="L253" s="5"/>
      <c r="M253" s="4"/>
      <c r="N253" s="5"/>
      <c r="O253" s="5"/>
      <c r="P253" s="5"/>
      <c r="Q253" s="5"/>
      <c r="R253" s="5"/>
      <c r="S253" s="4"/>
      <c r="T253" s="4"/>
    </row>
    <row r="254" spans="1:20" x14ac:dyDescent="0.45">
      <c r="A254" s="8"/>
      <c r="B254" s="5"/>
      <c r="C254" s="5"/>
      <c r="D254" s="5"/>
      <c r="E254" s="4"/>
      <c r="F254" s="5"/>
      <c r="G254" s="4"/>
      <c r="H254" s="4"/>
      <c r="I254" s="5"/>
      <c r="J254" s="5"/>
      <c r="K254" s="9"/>
      <c r="L254" s="5"/>
      <c r="M254" s="4"/>
      <c r="N254" s="5"/>
      <c r="O254" s="5"/>
      <c r="P254" s="5"/>
      <c r="Q254" s="5"/>
      <c r="R254" s="5"/>
      <c r="S254" s="4"/>
      <c r="T254" s="4"/>
    </row>
    <row r="255" spans="1:20" x14ac:dyDescent="0.45">
      <c r="A255" s="8"/>
      <c r="B255" s="5"/>
      <c r="C255" s="5"/>
      <c r="D255" s="5"/>
      <c r="E255" s="4"/>
      <c r="F255" s="5"/>
      <c r="G255" s="4"/>
      <c r="H255" s="4"/>
      <c r="I255" s="5"/>
      <c r="J255" s="5"/>
      <c r="K255" s="9"/>
      <c r="L255" s="5"/>
      <c r="M255" s="4"/>
      <c r="N255" s="5"/>
      <c r="O255" s="5"/>
      <c r="P255" s="5"/>
      <c r="Q255" s="5"/>
      <c r="R255" s="5"/>
      <c r="S255" s="4"/>
      <c r="T255" s="4"/>
    </row>
    <row r="256" spans="1:20" x14ac:dyDescent="0.45">
      <c r="A256" s="8"/>
      <c r="B256" s="5"/>
      <c r="C256" s="5"/>
      <c r="D256" s="5"/>
      <c r="E256" s="4"/>
      <c r="F256" s="5"/>
      <c r="G256" s="4"/>
      <c r="H256" s="4"/>
      <c r="I256" s="5"/>
      <c r="J256" s="5"/>
      <c r="K256" s="9"/>
      <c r="L256" s="5"/>
      <c r="M256" s="4"/>
      <c r="N256" s="5"/>
      <c r="O256" s="5"/>
      <c r="P256" s="5"/>
      <c r="Q256" s="5"/>
      <c r="R256" s="5"/>
      <c r="S256" s="4"/>
      <c r="T256" s="4"/>
    </row>
    <row r="257" spans="1:20" x14ac:dyDescent="0.45">
      <c r="A257" s="8"/>
      <c r="B257" s="5"/>
      <c r="C257" s="5"/>
      <c r="D257" s="5"/>
      <c r="E257" s="4"/>
      <c r="F257" s="5"/>
      <c r="G257" s="4"/>
      <c r="H257" s="4"/>
      <c r="I257" s="5"/>
      <c r="J257" s="5"/>
      <c r="K257" s="9"/>
      <c r="L257" s="5"/>
      <c r="M257" s="4"/>
      <c r="N257" s="5"/>
      <c r="O257" s="5"/>
      <c r="P257" s="5"/>
      <c r="Q257" s="5"/>
      <c r="R257" s="5"/>
      <c r="S257" s="4"/>
      <c r="T257" s="4"/>
    </row>
    <row r="258" spans="1:20" x14ac:dyDescent="0.45">
      <c r="A258" s="8"/>
      <c r="B258" s="5"/>
      <c r="C258" s="5"/>
      <c r="D258" s="5"/>
      <c r="E258" s="4"/>
      <c r="F258" s="5"/>
      <c r="G258" s="4"/>
      <c r="H258" s="4"/>
      <c r="I258" s="5"/>
      <c r="J258" s="5"/>
      <c r="K258" s="9"/>
      <c r="L258" s="5"/>
      <c r="M258" s="4"/>
      <c r="N258" s="5"/>
      <c r="O258" s="5"/>
      <c r="P258" s="5"/>
      <c r="Q258" s="5"/>
      <c r="R258" s="5"/>
      <c r="S258" s="4"/>
      <c r="T258" s="4"/>
    </row>
    <row r="259" spans="1:20" x14ac:dyDescent="0.45">
      <c r="A259" s="8"/>
      <c r="B259" s="5"/>
      <c r="C259" s="5"/>
      <c r="D259" s="5"/>
      <c r="E259" s="4"/>
      <c r="F259" s="5"/>
      <c r="G259" s="4"/>
      <c r="H259" s="4"/>
      <c r="I259" s="5"/>
      <c r="J259" s="5"/>
      <c r="K259" s="9"/>
      <c r="L259" s="5"/>
      <c r="M259" s="4"/>
      <c r="N259" s="5"/>
      <c r="O259" s="5"/>
      <c r="P259" s="5"/>
      <c r="Q259" s="5"/>
      <c r="R259" s="5"/>
      <c r="S259" s="4"/>
      <c r="T259" s="4"/>
    </row>
    <row r="260" spans="1:20" x14ac:dyDescent="0.45">
      <c r="A260" s="8"/>
      <c r="B260" s="5"/>
      <c r="C260" s="5"/>
      <c r="D260" s="5"/>
      <c r="E260" s="4"/>
      <c r="F260" s="5"/>
      <c r="G260" s="4"/>
      <c r="H260" s="4"/>
      <c r="I260" s="5"/>
      <c r="J260" s="5"/>
      <c r="K260" s="9"/>
      <c r="L260" s="5"/>
      <c r="M260" s="4"/>
      <c r="N260" s="5"/>
      <c r="O260" s="5"/>
      <c r="P260" s="5"/>
      <c r="Q260" s="5"/>
      <c r="R260" s="5"/>
      <c r="S260" s="4"/>
      <c r="T260" s="4"/>
    </row>
    <row r="261" spans="1:20" x14ac:dyDescent="0.45">
      <c r="A261" s="8"/>
      <c r="B261" s="5"/>
      <c r="C261" s="5"/>
      <c r="D261" s="5"/>
      <c r="E261" s="4"/>
      <c r="F261" s="5"/>
      <c r="G261" s="4"/>
      <c r="H261" s="4"/>
      <c r="I261" s="5"/>
      <c r="J261" s="5"/>
      <c r="K261" s="9"/>
      <c r="L261" s="5"/>
      <c r="M261" s="4"/>
      <c r="N261" s="5"/>
      <c r="O261" s="5"/>
      <c r="P261" s="5"/>
      <c r="Q261" s="5"/>
      <c r="R261" s="5"/>
      <c r="S261" s="4"/>
      <c r="T261" s="4"/>
    </row>
    <row r="262" spans="1:20" x14ac:dyDescent="0.45">
      <c r="A262" s="8"/>
      <c r="B262" s="5"/>
      <c r="C262" s="5"/>
      <c r="D262" s="5"/>
      <c r="E262" s="4"/>
      <c r="F262" s="5"/>
      <c r="G262" s="4"/>
      <c r="H262" s="4"/>
      <c r="I262" s="5"/>
      <c r="J262" s="5"/>
      <c r="K262" s="9"/>
      <c r="L262" s="5"/>
      <c r="M262" s="4"/>
      <c r="N262" s="5"/>
      <c r="O262" s="5"/>
      <c r="P262" s="5"/>
      <c r="Q262" s="5"/>
      <c r="R262" s="5"/>
      <c r="S262" s="4"/>
      <c r="T262" s="4"/>
    </row>
    <row r="263" spans="1:20" x14ac:dyDescent="0.45">
      <c r="A263" s="8"/>
      <c r="B263" s="5"/>
      <c r="C263" s="5"/>
      <c r="D263" s="5"/>
      <c r="E263" s="4"/>
      <c r="F263" s="5"/>
      <c r="G263" s="4"/>
      <c r="H263" s="4"/>
      <c r="I263" s="5"/>
      <c r="J263" s="5"/>
      <c r="K263" s="9"/>
      <c r="L263" s="5"/>
      <c r="M263" s="4"/>
      <c r="N263" s="5"/>
      <c r="O263" s="5"/>
      <c r="P263" s="5"/>
      <c r="Q263" s="5"/>
      <c r="R263" s="5"/>
      <c r="S263" s="4"/>
      <c r="T263" s="4"/>
    </row>
    <row r="264" spans="1:20" x14ac:dyDescent="0.45">
      <c r="A264" s="8"/>
      <c r="B264" s="5"/>
      <c r="C264" s="5"/>
      <c r="D264" s="5"/>
      <c r="E264" s="4"/>
      <c r="F264" s="5"/>
      <c r="G264" s="4"/>
      <c r="H264" s="4"/>
      <c r="I264" s="5"/>
      <c r="J264" s="5"/>
      <c r="K264" s="9"/>
      <c r="L264" s="5"/>
      <c r="M264" s="4"/>
      <c r="N264" s="5"/>
      <c r="O264" s="5"/>
      <c r="P264" s="5"/>
      <c r="Q264" s="5"/>
      <c r="R264" s="5"/>
      <c r="S264" s="4"/>
      <c r="T264" s="4"/>
    </row>
    <row r="265" spans="1:20" x14ac:dyDescent="0.45">
      <c r="A265" s="8"/>
      <c r="B265" s="5"/>
      <c r="C265" s="5"/>
      <c r="D265" s="5"/>
      <c r="E265" s="4"/>
      <c r="F265" s="5"/>
      <c r="G265" s="4"/>
      <c r="H265" s="4"/>
      <c r="I265" s="5"/>
      <c r="J265" s="5"/>
      <c r="K265" s="9"/>
      <c r="L265" s="5"/>
      <c r="M265" s="4"/>
      <c r="N265" s="5"/>
      <c r="O265" s="5"/>
      <c r="P265" s="5"/>
      <c r="Q265" s="5"/>
      <c r="R265" s="5"/>
      <c r="S265" s="4"/>
      <c r="T265" s="4"/>
    </row>
    <row r="266" spans="1:20" x14ac:dyDescent="0.45">
      <c r="A266" s="8"/>
      <c r="B266" s="5"/>
      <c r="C266" s="5"/>
      <c r="D266" s="5"/>
      <c r="E266" s="4"/>
      <c r="F266" s="5"/>
      <c r="G266" s="4"/>
      <c r="H266" s="4"/>
      <c r="I266" s="5"/>
      <c r="J266" s="5"/>
      <c r="K266" s="9"/>
      <c r="L266" s="5"/>
      <c r="M266" s="4"/>
      <c r="N266" s="5"/>
      <c r="O266" s="5"/>
      <c r="P266" s="5"/>
      <c r="Q266" s="5"/>
      <c r="R266" s="5"/>
      <c r="S266" s="4"/>
      <c r="T266" s="4"/>
    </row>
    <row r="267" spans="1:20" x14ac:dyDescent="0.45">
      <c r="A267" s="8"/>
      <c r="B267" s="5"/>
      <c r="C267" s="5"/>
      <c r="D267" s="5"/>
      <c r="E267" s="4"/>
      <c r="F267" s="5"/>
      <c r="G267" s="4"/>
      <c r="H267" s="4"/>
      <c r="I267" s="5"/>
      <c r="J267" s="5"/>
      <c r="K267" s="9"/>
      <c r="L267" s="5"/>
      <c r="M267" s="4"/>
      <c r="N267" s="5"/>
      <c r="O267" s="5"/>
      <c r="P267" s="5"/>
      <c r="Q267" s="5"/>
      <c r="R267" s="5"/>
      <c r="S267" s="4"/>
      <c r="T267" s="4"/>
    </row>
    <row r="268" spans="1:20" x14ac:dyDescent="0.45">
      <c r="A268" s="8"/>
      <c r="B268" s="5"/>
      <c r="C268" s="5"/>
      <c r="D268" s="5"/>
      <c r="E268" s="4"/>
      <c r="F268" s="5"/>
      <c r="G268" s="4"/>
      <c r="H268" s="4"/>
      <c r="I268" s="5"/>
      <c r="J268" s="5"/>
      <c r="K268" s="9"/>
      <c r="L268" s="5"/>
      <c r="M268" s="4"/>
      <c r="N268" s="5"/>
      <c r="O268" s="5"/>
      <c r="P268" s="5"/>
      <c r="Q268" s="5"/>
      <c r="R268" s="5"/>
      <c r="S268" s="4"/>
      <c r="T268" s="4"/>
    </row>
    <row r="269" spans="1:20" x14ac:dyDescent="0.45">
      <c r="A269" s="8"/>
      <c r="B269" s="5"/>
      <c r="C269" s="5"/>
      <c r="D269" s="5"/>
      <c r="E269" s="4"/>
      <c r="F269" s="5"/>
      <c r="G269" s="4"/>
      <c r="H269" s="4"/>
      <c r="I269" s="5"/>
      <c r="J269" s="5"/>
      <c r="K269" s="9"/>
      <c r="L269" s="5"/>
      <c r="M269" s="4"/>
      <c r="N269" s="5"/>
      <c r="O269" s="5"/>
      <c r="P269" s="5"/>
      <c r="Q269" s="5"/>
      <c r="R269" s="5"/>
      <c r="S269" s="4"/>
      <c r="T269" s="4"/>
    </row>
    <row r="270" spans="1:20" x14ac:dyDescent="0.45">
      <c r="A270" s="8"/>
      <c r="B270" s="5"/>
      <c r="C270" s="5"/>
      <c r="D270" s="5"/>
      <c r="E270" s="4"/>
      <c r="F270" s="5"/>
      <c r="G270" s="4"/>
      <c r="H270" s="4"/>
      <c r="I270" s="5"/>
      <c r="J270" s="5"/>
      <c r="K270" s="9"/>
      <c r="L270" s="5"/>
      <c r="M270" s="4"/>
      <c r="N270" s="5"/>
      <c r="O270" s="5"/>
      <c r="P270" s="5"/>
      <c r="Q270" s="5"/>
      <c r="R270" s="5"/>
      <c r="S270" s="4"/>
      <c r="T270" s="4"/>
    </row>
    <row r="271" spans="1:20" x14ac:dyDescent="0.45">
      <c r="A271" s="8"/>
      <c r="B271" s="5"/>
      <c r="C271" s="5"/>
      <c r="D271" s="5"/>
      <c r="E271" s="4"/>
      <c r="F271" s="5"/>
      <c r="G271" s="4"/>
      <c r="H271" s="4"/>
      <c r="I271" s="5"/>
      <c r="J271" s="5"/>
      <c r="K271" s="9"/>
      <c r="L271" s="5"/>
      <c r="M271" s="4"/>
      <c r="N271" s="5"/>
      <c r="O271" s="5"/>
      <c r="P271" s="5"/>
      <c r="Q271" s="5"/>
      <c r="R271" s="5"/>
      <c r="S271" s="4"/>
      <c r="T271" s="4"/>
    </row>
    <row r="272" spans="1:20" x14ac:dyDescent="0.45">
      <c r="A272" s="8"/>
      <c r="B272" s="5"/>
      <c r="C272" s="5"/>
      <c r="D272" s="5"/>
      <c r="E272" s="4"/>
      <c r="F272" s="5"/>
      <c r="G272" s="4"/>
      <c r="H272" s="4"/>
      <c r="I272" s="5"/>
      <c r="J272" s="5"/>
      <c r="K272" s="9"/>
      <c r="L272" s="5"/>
      <c r="M272" s="4"/>
      <c r="N272" s="5"/>
      <c r="O272" s="5"/>
      <c r="P272" s="5"/>
      <c r="Q272" s="5"/>
      <c r="R272" s="5"/>
      <c r="S272" s="4"/>
      <c r="T272" s="4"/>
    </row>
    <row r="273" spans="1:20" x14ac:dyDescent="0.45">
      <c r="A273" s="8"/>
      <c r="B273" s="5"/>
      <c r="C273" s="5"/>
      <c r="D273" s="5"/>
      <c r="E273" s="4"/>
      <c r="F273" s="5"/>
      <c r="G273" s="4"/>
      <c r="H273" s="4"/>
      <c r="I273" s="5"/>
      <c r="J273" s="5"/>
      <c r="K273" s="9"/>
      <c r="L273" s="5"/>
      <c r="M273" s="4"/>
      <c r="N273" s="5"/>
      <c r="O273" s="5"/>
      <c r="P273" s="5"/>
      <c r="Q273" s="5"/>
      <c r="R273" s="5"/>
      <c r="S273" s="4"/>
      <c r="T273" s="4"/>
    </row>
    <row r="274" spans="1:20" x14ac:dyDescent="0.45">
      <c r="A274" s="8"/>
      <c r="B274" s="5"/>
      <c r="C274" s="5"/>
      <c r="D274" s="5"/>
      <c r="E274" s="4"/>
      <c r="F274" s="5"/>
      <c r="G274" s="4"/>
      <c r="H274" s="4"/>
      <c r="I274" s="5"/>
      <c r="J274" s="5"/>
      <c r="K274" s="9"/>
      <c r="L274" s="5"/>
      <c r="M274" s="4"/>
      <c r="N274" s="5"/>
      <c r="O274" s="5"/>
      <c r="P274" s="5"/>
      <c r="Q274" s="5"/>
      <c r="R274" s="5"/>
      <c r="S274" s="4"/>
      <c r="T274" s="4"/>
    </row>
    <row r="275" spans="1:20" x14ac:dyDescent="0.45">
      <c r="A275" s="8"/>
      <c r="B275" s="5"/>
      <c r="C275" s="5"/>
      <c r="D275" s="5"/>
      <c r="E275" s="4"/>
      <c r="F275" s="5"/>
      <c r="G275" s="4"/>
      <c r="H275" s="4"/>
      <c r="I275" s="5"/>
      <c r="J275" s="5"/>
      <c r="K275" s="9"/>
      <c r="L275" s="5"/>
      <c r="M275" s="4"/>
      <c r="N275" s="5"/>
      <c r="O275" s="5"/>
      <c r="P275" s="5"/>
      <c r="Q275" s="5"/>
      <c r="R275" s="5"/>
      <c r="S275" s="4"/>
      <c r="T275" s="4"/>
    </row>
    <row r="276" spans="1:20" x14ac:dyDescent="0.45">
      <c r="A276" s="8"/>
      <c r="B276" s="5"/>
      <c r="C276" s="5"/>
      <c r="D276" s="5"/>
      <c r="E276" s="4"/>
      <c r="F276" s="5"/>
      <c r="G276" s="4"/>
      <c r="H276" s="4"/>
      <c r="I276" s="5"/>
      <c r="J276" s="5"/>
      <c r="K276" s="9"/>
      <c r="L276" s="5"/>
      <c r="M276" s="4"/>
      <c r="N276" s="5"/>
      <c r="O276" s="5"/>
      <c r="P276" s="5"/>
      <c r="Q276" s="5"/>
      <c r="R276" s="5"/>
      <c r="S276" s="4"/>
      <c r="T276" s="4"/>
    </row>
    <row r="277" spans="1:20" x14ac:dyDescent="0.45">
      <c r="A277" s="8"/>
      <c r="B277" s="5"/>
      <c r="C277" s="5"/>
      <c r="D277" s="5"/>
      <c r="E277" s="4"/>
      <c r="F277" s="5"/>
      <c r="G277" s="4"/>
      <c r="H277" s="4"/>
      <c r="I277" s="5"/>
      <c r="J277" s="5"/>
      <c r="K277" s="9"/>
      <c r="L277" s="5"/>
      <c r="M277" s="4"/>
      <c r="N277" s="5"/>
      <c r="O277" s="5"/>
      <c r="P277" s="5"/>
      <c r="Q277" s="5"/>
      <c r="R277" s="5"/>
      <c r="S277" s="4"/>
      <c r="T277" s="4"/>
    </row>
    <row r="278" spans="1:20" x14ac:dyDescent="0.45">
      <c r="A278" s="8"/>
      <c r="B278" s="5"/>
      <c r="C278" s="5"/>
      <c r="D278" s="5"/>
      <c r="E278" s="4"/>
      <c r="F278" s="5"/>
      <c r="G278" s="4"/>
      <c r="H278" s="4"/>
      <c r="I278" s="5"/>
      <c r="J278" s="5"/>
      <c r="K278" s="9"/>
      <c r="L278" s="5"/>
      <c r="M278" s="4"/>
      <c r="N278" s="5"/>
      <c r="O278" s="5"/>
      <c r="P278" s="5"/>
      <c r="Q278" s="5"/>
      <c r="R278" s="5"/>
      <c r="S278" s="4"/>
      <c r="T278" s="4"/>
    </row>
    <row r="279" spans="1:20" x14ac:dyDescent="0.45">
      <c r="A279" s="8"/>
      <c r="B279" s="5"/>
      <c r="C279" s="5"/>
      <c r="D279" s="5"/>
      <c r="E279" s="4"/>
      <c r="F279" s="5"/>
      <c r="G279" s="4"/>
      <c r="H279" s="4"/>
      <c r="I279" s="5"/>
      <c r="J279" s="5"/>
      <c r="K279" s="9"/>
      <c r="L279" s="5"/>
      <c r="M279" s="4"/>
      <c r="N279" s="5"/>
      <c r="O279" s="5"/>
      <c r="P279" s="5"/>
      <c r="Q279" s="5"/>
      <c r="R279" s="5"/>
      <c r="S279" s="4"/>
      <c r="T279" s="4"/>
    </row>
    <row r="280" spans="1:20" x14ac:dyDescent="0.45">
      <c r="A280" s="8"/>
      <c r="B280" s="5"/>
      <c r="C280" s="5"/>
      <c r="D280" s="5"/>
      <c r="E280" s="4"/>
      <c r="F280" s="5"/>
      <c r="G280" s="4"/>
      <c r="H280" s="4"/>
      <c r="I280" s="5"/>
      <c r="J280" s="5"/>
      <c r="K280" s="9"/>
      <c r="L280" s="5"/>
      <c r="M280" s="4"/>
      <c r="N280" s="5"/>
      <c r="O280" s="5"/>
      <c r="P280" s="5"/>
      <c r="Q280" s="5"/>
      <c r="R280" s="5"/>
      <c r="S280" s="4"/>
      <c r="T280" s="4"/>
    </row>
    <row r="281" spans="1:20" x14ac:dyDescent="0.45">
      <c r="A281" s="8"/>
      <c r="B281" s="5"/>
      <c r="C281" s="5"/>
      <c r="D281" s="5"/>
      <c r="E281" s="4"/>
      <c r="F281" s="5"/>
      <c r="G281" s="4"/>
      <c r="H281" s="4"/>
      <c r="I281" s="5"/>
      <c r="J281" s="5"/>
      <c r="K281" s="9"/>
      <c r="L281" s="5"/>
      <c r="M281" s="4"/>
      <c r="N281" s="5"/>
      <c r="O281" s="5"/>
      <c r="P281" s="5"/>
      <c r="Q281" s="5"/>
      <c r="R281" s="5"/>
      <c r="S281" s="4"/>
      <c r="T281" s="4"/>
    </row>
    <row r="282" spans="1:20" x14ac:dyDescent="0.45">
      <c r="A282" s="8"/>
      <c r="B282" s="5"/>
      <c r="C282" s="5"/>
      <c r="D282" s="5"/>
      <c r="E282" s="4"/>
      <c r="F282" s="5"/>
      <c r="G282" s="4"/>
      <c r="H282" s="4"/>
      <c r="I282" s="5"/>
      <c r="J282" s="5"/>
      <c r="K282" s="9"/>
      <c r="L282" s="5"/>
      <c r="M282" s="4"/>
      <c r="N282" s="5"/>
      <c r="O282" s="5"/>
      <c r="P282" s="5"/>
      <c r="Q282" s="5"/>
      <c r="R282" s="5"/>
      <c r="S282" s="4"/>
      <c r="T282" s="4"/>
    </row>
    <row r="283" spans="1:20" x14ac:dyDescent="0.45">
      <c r="A283" s="8"/>
      <c r="B283" s="5"/>
      <c r="C283" s="5"/>
      <c r="D283" s="5"/>
      <c r="E283" s="4"/>
      <c r="F283" s="5"/>
      <c r="G283" s="4"/>
      <c r="H283" s="4"/>
      <c r="I283" s="5"/>
      <c r="J283" s="5"/>
      <c r="K283" s="9"/>
      <c r="L283" s="5"/>
      <c r="M283" s="4"/>
      <c r="N283" s="5"/>
      <c r="O283" s="5"/>
      <c r="P283" s="5"/>
      <c r="Q283" s="5"/>
      <c r="R283" s="5"/>
      <c r="S283" s="4"/>
      <c r="T283" s="4"/>
    </row>
    <row r="284" spans="1:20" x14ac:dyDescent="0.45">
      <c r="A284" s="8"/>
      <c r="B284" s="5"/>
      <c r="C284" s="5"/>
      <c r="D284" s="5"/>
      <c r="E284" s="4"/>
      <c r="F284" s="5"/>
      <c r="G284" s="4"/>
      <c r="H284" s="4"/>
      <c r="I284" s="5"/>
      <c r="J284" s="5"/>
      <c r="K284" s="9"/>
      <c r="L284" s="5"/>
      <c r="M284" s="4"/>
      <c r="N284" s="5"/>
      <c r="O284" s="5"/>
      <c r="P284" s="5"/>
      <c r="Q284" s="5"/>
      <c r="R284" s="5"/>
      <c r="S284" s="4"/>
      <c r="T284" s="4"/>
    </row>
    <row r="285" spans="1:20" x14ac:dyDescent="0.45">
      <c r="A285" s="8"/>
      <c r="B285" s="5"/>
      <c r="C285" s="5"/>
      <c r="D285" s="5"/>
      <c r="E285" s="4"/>
      <c r="F285" s="5"/>
      <c r="G285" s="4"/>
      <c r="H285" s="4"/>
      <c r="I285" s="5"/>
      <c r="J285" s="5"/>
      <c r="K285" s="9"/>
      <c r="L285" s="5"/>
      <c r="M285" s="4"/>
      <c r="N285" s="5"/>
      <c r="O285" s="5"/>
      <c r="P285" s="5"/>
      <c r="Q285" s="5"/>
      <c r="R285" s="5"/>
      <c r="S285" s="4"/>
      <c r="T285" s="4"/>
    </row>
    <row r="286" spans="1:20" x14ac:dyDescent="0.45">
      <c r="A286" s="8"/>
      <c r="B286" s="5"/>
      <c r="C286" s="5"/>
      <c r="D286" s="5"/>
      <c r="E286" s="4"/>
      <c r="F286" s="5"/>
      <c r="G286" s="4"/>
      <c r="H286" s="4"/>
      <c r="I286" s="5"/>
      <c r="J286" s="5"/>
      <c r="K286" s="9"/>
      <c r="L286" s="5"/>
      <c r="M286" s="4"/>
      <c r="N286" s="5"/>
      <c r="O286" s="5"/>
      <c r="P286" s="5"/>
      <c r="Q286" s="5"/>
      <c r="R286" s="5"/>
      <c r="S286" s="4"/>
      <c r="T286" s="4"/>
    </row>
    <row r="287" spans="1:20" x14ac:dyDescent="0.45">
      <c r="A287" s="8"/>
      <c r="B287" s="5"/>
      <c r="C287" s="5"/>
      <c r="D287" s="5"/>
      <c r="E287" s="4"/>
      <c r="F287" s="5"/>
      <c r="G287" s="4"/>
      <c r="H287" s="4"/>
      <c r="I287" s="5"/>
      <c r="J287" s="5"/>
      <c r="K287" s="9"/>
      <c r="L287" s="5"/>
      <c r="M287" s="4"/>
      <c r="N287" s="5"/>
      <c r="O287" s="5"/>
      <c r="P287" s="5"/>
      <c r="Q287" s="5"/>
      <c r="R287" s="5"/>
      <c r="S287" s="4"/>
      <c r="T287" s="4"/>
    </row>
    <row r="288" spans="1:20" x14ac:dyDescent="0.45">
      <c r="A288" s="8"/>
      <c r="B288" s="5"/>
      <c r="C288" s="5"/>
      <c r="D288" s="5"/>
      <c r="E288" s="4"/>
      <c r="F288" s="5"/>
      <c r="G288" s="4"/>
      <c r="H288" s="4"/>
      <c r="I288" s="5"/>
      <c r="J288" s="5"/>
      <c r="K288" s="9"/>
      <c r="L288" s="5"/>
      <c r="M288" s="4"/>
      <c r="N288" s="5"/>
      <c r="O288" s="5"/>
      <c r="P288" s="5"/>
      <c r="Q288" s="5"/>
      <c r="R288" s="5"/>
      <c r="S288" s="4"/>
      <c r="T288" s="4"/>
    </row>
    <row r="289" spans="1:20" x14ac:dyDescent="0.45">
      <c r="A289" s="8"/>
      <c r="B289" s="5"/>
      <c r="C289" s="5"/>
      <c r="D289" s="5"/>
      <c r="E289" s="4"/>
      <c r="F289" s="5"/>
      <c r="G289" s="4"/>
      <c r="H289" s="4"/>
      <c r="I289" s="5"/>
      <c r="J289" s="5"/>
      <c r="K289" s="9"/>
      <c r="L289" s="5"/>
      <c r="M289" s="4"/>
      <c r="N289" s="5"/>
      <c r="O289" s="5"/>
      <c r="P289" s="5"/>
      <c r="Q289" s="5"/>
      <c r="R289" s="5"/>
      <c r="S289" s="4"/>
      <c r="T289" s="4"/>
    </row>
    <row r="290" spans="1:20" x14ac:dyDescent="0.45">
      <c r="A290" s="8"/>
      <c r="B290" s="5"/>
      <c r="C290" s="5"/>
      <c r="D290" s="5"/>
      <c r="E290" s="4"/>
      <c r="F290" s="5"/>
      <c r="G290" s="4"/>
      <c r="H290" s="4"/>
      <c r="I290" s="5"/>
      <c r="J290" s="5"/>
      <c r="K290" s="9"/>
      <c r="L290" s="5"/>
      <c r="M290" s="4"/>
      <c r="N290" s="5"/>
      <c r="O290" s="5"/>
      <c r="P290" s="5"/>
      <c r="Q290" s="5"/>
      <c r="R290" s="5"/>
      <c r="S290" s="4"/>
      <c r="T290" s="4"/>
    </row>
    <row r="291" spans="1:20" x14ac:dyDescent="0.45">
      <c r="A291" s="8"/>
      <c r="B291" s="5"/>
      <c r="C291" s="5"/>
      <c r="D291" s="5"/>
      <c r="E291" s="4"/>
      <c r="F291" s="5"/>
      <c r="G291" s="4"/>
      <c r="H291" s="4"/>
      <c r="I291" s="5"/>
      <c r="J291" s="5"/>
      <c r="K291" s="9"/>
      <c r="L291" s="5"/>
      <c r="M291" s="4"/>
      <c r="N291" s="5"/>
      <c r="O291" s="5"/>
      <c r="P291" s="5"/>
      <c r="Q291" s="5"/>
      <c r="R291" s="5"/>
      <c r="S291" s="4"/>
      <c r="T291" s="4"/>
    </row>
    <row r="292" spans="1:20" x14ac:dyDescent="0.45">
      <c r="A292" s="8"/>
      <c r="B292" s="5"/>
      <c r="C292" s="5"/>
      <c r="D292" s="5"/>
      <c r="E292" s="4"/>
      <c r="F292" s="5"/>
      <c r="G292" s="4"/>
      <c r="H292" s="4"/>
      <c r="I292" s="5"/>
      <c r="J292" s="5"/>
      <c r="K292" s="9"/>
      <c r="L292" s="5"/>
      <c r="M292" s="4"/>
      <c r="N292" s="5"/>
      <c r="O292" s="5"/>
      <c r="P292" s="5"/>
      <c r="Q292" s="5"/>
      <c r="R292" s="5"/>
      <c r="S292" s="4"/>
      <c r="T292" s="4"/>
    </row>
    <row r="293" spans="1:20" x14ac:dyDescent="0.45">
      <c r="A293" s="8"/>
      <c r="B293" s="5"/>
      <c r="C293" s="5"/>
      <c r="D293" s="5"/>
      <c r="E293" s="4"/>
      <c r="F293" s="5"/>
      <c r="G293" s="4"/>
      <c r="H293" s="4"/>
      <c r="I293" s="5"/>
      <c r="J293" s="5"/>
      <c r="K293" s="9"/>
      <c r="L293" s="5"/>
      <c r="M293" s="4"/>
      <c r="N293" s="5"/>
      <c r="O293" s="5"/>
      <c r="P293" s="5"/>
      <c r="Q293" s="5"/>
      <c r="R293" s="5"/>
      <c r="S293" s="4"/>
      <c r="T293" s="4"/>
    </row>
    <row r="294" spans="1:20" x14ac:dyDescent="0.45">
      <c r="A294" s="8"/>
      <c r="B294" s="5"/>
      <c r="C294" s="5"/>
      <c r="D294" s="5"/>
      <c r="E294" s="4"/>
      <c r="F294" s="5"/>
      <c r="G294" s="4"/>
      <c r="H294" s="4"/>
      <c r="I294" s="5"/>
      <c r="J294" s="5"/>
      <c r="K294" s="9"/>
      <c r="L294" s="5"/>
      <c r="M294" s="4"/>
      <c r="N294" s="5"/>
      <c r="O294" s="5"/>
      <c r="P294" s="5"/>
      <c r="Q294" s="5"/>
      <c r="R294" s="5"/>
      <c r="S294" s="4"/>
      <c r="T294" s="4"/>
    </row>
    <row r="295" spans="1:20" x14ac:dyDescent="0.45">
      <c r="A295" s="8"/>
      <c r="B295" s="5"/>
      <c r="C295" s="5"/>
      <c r="D295" s="5"/>
      <c r="E295" s="4"/>
      <c r="F295" s="5"/>
      <c r="G295" s="4"/>
      <c r="H295" s="4"/>
      <c r="I295" s="5"/>
      <c r="J295" s="5"/>
      <c r="K295" s="9"/>
      <c r="L295" s="5"/>
      <c r="M295" s="4"/>
      <c r="N295" s="5"/>
      <c r="O295" s="5"/>
      <c r="P295" s="5"/>
      <c r="Q295" s="5"/>
      <c r="R295" s="5"/>
      <c r="S295" s="4"/>
      <c r="T295" s="4"/>
    </row>
    <row r="296" spans="1:20" x14ac:dyDescent="0.45">
      <c r="A296" s="8"/>
      <c r="B296" s="5"/>
      <c r="C296" s="5"/>
      <c r="D296" s="5"/>
      <c r="E296" s="4"/>
      <c r="F296" s="5"/>
      <c r="G296" s="4"/>
      <c r="H296" s="4"/>
      <c r="I296" s="5"/>
      <c r="J296" s="5"/>
      <c r="K296" s="9"/>
      <c r="L296" s="5"/>
      <c r="M296" s="4"/>
      <c r="N296" s="5"/>
      <c r="O296" s="5"/>
      <c r="P296" s="5"/>
      <c r="Q296" s="5"/>
      <c r="R296" s="5"/>
      <c r="S296" s="4"/>
      <c r="T296" s="4"/>
    </row>
    <row r="297" spans="1:20" x14ac:dyDescent="0.45">
      <c r="A297" s="8"/>
      <c r="B297" s="5"/>
      <c r="C297" s="5"/>
      <c r="D297" s="5"/>
      <c r="E297" s="4"/>
      <c r="F297" s="5"/>
      <c r="G297" s="4"/>
      <c r="H297" s="4"/>
      <c r="I297" s="5"/>
      <c r="J297" s="5"/>
      <c r="K297" s="9"/>
      <c r="L297" s="5"/>
      <c r="M297" s="4"/>
      <c r="N297" s="5"/>
      <c r="O297" s="5"/>
      <c r="P297" s="5"/>
      <c r="Q297" s="5"/>
      <c r="R297" s="5"/>
      <c r="S297" s="4"/>
      <c r="T297" s="4"/>
    </row>
    <row r="298" spans="1:20" x14ac:dyDescent="0.45">
      <c r="A298" s="8"/>
      <c r="B298" s="5"/>
      <c r="C298" s="5"/>
      <c r="D298" s="5"/>
      <c r="E298" s="4"/>
      <c r="F298" s="5"/>
      <c r="G298" s="4"/>
      <c r="H298" s="4"/>
      <c r="I298" s="5"/>
      <c r="J298" s="5"/>
      <c r="K298" s="9"/>
      <c r="L298" s="5"/>
      <c r="M298" s="4"/>
      <c r="N298" s="5"/>
      <c r="O298" s="5"/>
      <c r="P298" s="5"/>
      <c r="Q298" s="5"/>
      <c r="R298" s="5"/>
      <c r="S298" s="4"/>
      <c r="T298" s="4"/>
    </row>
    <row r="299" spans="1:20" x14ac:dyDescent="0.45">
      <c r="A299" s="8"/>
      <c r="B299" s="5"/>
      <c r="C299" s="5"/>
      <c r="D299" s="5"/>
      <c r="E299" s="4"/>
      <c r="F299" s="5"/>
      <c r="G299" s="4"/>
      <c r="H299" s="4"/>
      <c r="I299" s="5"/>
      <c r="J299" s="5"/>
      <c r="K299" s="9"/>
      <c r="L299" s="5"/>
      <c r="M299" s="4"/>
      <c r="N299" s="5"/>
      <c r="O299" s="5"/>
      <c r="P299" s="5"/>
      <c r="Q299" s="5"/>
      <c r="R299" s="5"/>
      <c r="S299" s="4"/>
      <c r="T299" s="4"/>
    </row>
    <row r="300" spans="1:20" x14ac:dyDescent="0.45">
      <c r="A300" s="8"/>
      <c r="B300" s="5"/>
      <c r="C300" s="5"/>
      <c r="D300" s="5"/>
      <c r="E300" s="4"/>
      <c r="F300" s="5"/>
      <c r="G300" s="4"/>
      <c r="H300" s="4"/>
      <c r="I300" s="5"/>
      <c r="J300" s="5"/>
      <c r="K300" s="9"/>
      <c r="L300" s="5"/>
      <c r="M300" s="4"/>
      <c r="N300" s="5"/>
      <c r="O300" s="5"/>
      <c r="P300" s="5"/>
      <c r="Q300" s="5"/>
      <c r="R300" s="5"/>
      <c r="S300" s="4"/>
      <c r="T300" s="4"/>
    </row>
    <row r="301" spans="1:20" x14ac:dyDescent="0.45">
      <c r="A301" s="8"/>
      <c r="B301" s="5"/>
      <c r="C301" s="5"/>
      <c r="D301" s="5"/>
      <c r="E301" s="4"/>
      <c r="F301" s="5"/>
      <c r="G301" s="4"/>
      <c r="H301" s="4"/>
      <c r="I301" s="5"/>
      <c r="J301" s="5"/>
      <c r="K301" s="9"/>
      <c r="L301" s="5"/>
      <c r="M301" s="4"/>
      <c r="N301" s="5"/>
      <c r="O301" s="5"/>
      <c r="P301" s="5"/>
      <c r="Q301" s="5"/>
      <c r="R301" s="5"/>
      <c r="S301" s="4"/>
      <c r="T301" s="4"/>
    </row>
    <row r="302" spans="1:20" x14ac:dyDescent="0.45">
      <c r="A302" s="8"/>
      <c r="B302" s="5"/>
      <c r="C302" s="5"/>
      <c r="D302" s="5"/>
      <c r="E302" s="4"/>
      <c r="F302" s="5"/>
      <c r="G302" s="4"/>
      <c r="H302" s="4"/>
      <c r="I302" s="5"/>
      <c r="J302" s="5"/>
      <c r="K302" s="9"/>
      <c r="L302" s="5"/>
      <c r="M302" s="4"/>
      <c r="N302" s="5"/>
      <c r="O302" s="5"/>
      <c r="P302" s="5"/>
      <c r="Q302" s="5"/>
      <c r="R302" s="5"/>
      <c r="S302" s="4"/>
      <c r="T302" s="4"/>
    </row>
    <row r="303" spans="1:20" x14ac:dyDescent="0.45">
      <c r="A303" s="8"/>
      <c r="B303" s="5"/>
      <c r="C303" s="5"/>
      <c r="D303" s="5"/>
      <c r="E303" s="4"/>
      <c r="F303" s="5"/>
      <c r="G303" s="4"/>
      <c r="H303" s="4"/>
      <c r="I303" s="5"/>
      <c r="J303" s="5"/>
      <c r="K303" s="9"/>
      <c r="L303" s="5"/>
      <c r="M303" s="4"/>
      <c r="N303" s="5"/>
      <c r="O303" s="5"/>
      <c r="P303" s="5"/>
      <c r="Q303" s="5"/>
      <c r="R303" s="5"/>
      <c r="S303" s="4"/>
      <c r="T303" s="4"/>
    </row>
    <row r="304" spans="1:20" x14ac:dyDescent="0.45">
      <c r="A304" s="8"/>
      <c r="B304" s="5"/>
      <c r="C304" s="5"/>
      <c r="D304" s="5"/>
      <c r="E304" s="4"/>
      <c r="F304" s="5"/>
      <c r="G304" s="4"/>
      <c r="H304" s="4"/>
      <c r="I304" s="5"/>
      <c r="J304" s="5"/>
      <c r="K304" s="9"/>
      <c r="L304" s="5"/>
      <c r="M304" s="4"/>
      <c r="N304" s="5"/>
      <c r="O304" s="5"/>
      <c r="P304" s="5"/>
      <c r="Q304" s="5"/>
      <c r="R304" s="5"/>
      <c r="S304" s="4"/>
      <c r="T304" s="4"/>
    </row>
    <row r="305" spans="1:20" x14ac:dyDescent="0.45">
      <c r="A305" s="8"/>
      <c r="B305" s="5"/>
      <c r="C305" s="5"/>
      <c r="D305" s="5"/>
      <c r="E305" s="4"/>
      <c r="F305" s="5"/>
      <c r="G305" s="4"/>
      <c r="H305" s="4"/>
      <c r="I305" s="5"/>
      <c r="J305" s="5"/>
      <c r="K305" s="9"/>
      <c r="L305" s="5"/>
      <c r="M305" s="4"/>
      <c r="N305" s="5"/>
      <c r="O305" s="5"/>
      <c r="P305" s="5"/>
      <c r="Q305" s="5"/>
      <c r="R305" s="5"/>
      <c r="S305" s="4"/>
      <c r="T305" s="4"/>
    </row>
    <row r="306" spans="1:20" x14ac:dyDescent="0.45">
      <c r="A306" s="8"/>
      <c r="B306" s="5"/>
      <c r="C306" s="5"/>
      <c r="D306" s="5"/>
      <c r="E306" s="4"/>
      <c r="F306" s="5"/>
      <c r="G306" s="4"/>
      <c r="H306" s="4"/>
      <c r="I306" s="5"/>
      <c r="J306" s="5"/>
      <c r="K306" s="9"/>
      <c r="L306" s="5"/>
      <c r="M306" s="4"/>
      <c r="N306" s="5"/>
      <c r="O306" s="5"/>
      <c r="P306" s="5"/>
      <c r="Q306" s="5"/>
      <c r="R306" s="5"/>
      <c r="S306" s="4"/>
      <c r="T306" s="4"/>
    </row>
    <row r="307" spans="1:20" x14ac:dyDescent="0.45">
      <c r="A307" s="8"/>
      <c r="B307" s="5"/>
      <c r="C307" s="5"/>
      <c r="D307" s="5"/>
      <c r="E307" s="4"/>
      <c r="F307" s="5"/>
      <c r="G307" s="4"/>
      <c r="H307" s="4"/>
      <c r="I307" s="5"/>
      <c r="J307" s="5"/>
      <c r="K307" s="9"/>
      <c r="L307" s="5"/>
      <c r="M307" s="4"/>
      <c r="N307" s="5"/>
      <c r="O307" s="5"/>
      <c r="P307" s="5"/>
      <c r="Q307" s="5"/>
      <c r="R307" s="5"/>
      <c r="S307" s="4"/>
      <c r="T307" s="4"/>
    </row>
    <row r="308" spans="1:20" x14ac:dyDescent="0.45">
      <c r="A308" s="8"/>
      <c r="B308" s="5"/>
      <c r="C308" s="5"/>
      <c r="D308" s="5"/>
      <c r="E308" s="4"/>
      <c r="F308" s="5"/>
      <c r="G308" s="4"/>
      <c r="H308" s="4"/>
      <c r="I308" s="5"/>
      <c r="J308" s="5"/>
      <c r="K308" s="9"/>
      <c r="L308" s="5"/>
      <c r="M308" s="4"/>
      <c r="N308" s="5"/>
      <c r="O308" s="5"/>
      <c r="P308" s="5"/>
      <c r="Q308" s="5"/>
      <c r="R308" s="5"/>
      <c r="S308" s="4"/>
      <c r="T308" s="4"/>
    </row>
    <row r="309" spans="1:20" x14ac:dyDescent="0.45">
      <c r="A309" s="8"/>
      <c r="B309" s="5"/>
      <c r="C309" s="5"/>
      <c r="D309" s="5"/>
      <c r="E309" s="4"/>
      <c r="F309" s="5"/>
      <c r="G309" s="4"/>
      <c r="H309" s="4"/>
      <c r="I309" s="5"/>
      <c r="J309" s="5"/>
      <c r="K309" s="9"/>
      <c r="L309" s="5"/>
      <c r="M309" s="4"/>
      <c r="N309" s="5"/>
      <c r="O309" s="5"/>
      <c r="P309" s="5"/>
      <c r="Q309" s="5"/>
      <c r="R309" s="5"/>
      <c r="S309" s="4"/>
      <c r="T309" s="4"/>
    </row>
    <row r="310" spans="1:20" x14ac:dyDescent="0.45">
      <c r="A310" s="8"/>
      <c r="B310" s="5"/>
      <c r="C310" s="5"/>
      <c r="D310" s="5"/>
      <c r="E310" s="4"/>
      <c r="F310" s="5"/>
      <c r="G310" s="4"/>
      <c r="H310" s="4"/>
      <c r="I310" s="5"/>
      <c r="J310" s="5"/>
      <c r="K310" s="9"/>
      <c r="L310" s="5"/>
      <c r="M310" s="4"/>
      <c r="N310" s="5"/>
      <c r="O310" s="5"/>
      <c r="P310" s="5"/>
      <c r="Q310" s="5"/>
      <c r="R310" s="5"/>
      <c r="S310" s="4"/>
      <c r="T310" s="4"/>
    </row>
    <row r="311" spans="1:20" x14ac:dyDescent="0.45">
      <c r="A311" s="8"/>
      <c r="B311" s="5"/>
      <c r="C311" s="5"/>
      <c r="D311" s="5"/>
      <c r="E311" s="4"/>
      <c r="F311" s="5"/>
      <c r="G311" s="4"/>
      <c r="H311" s="4"/>
      <c r="I311" s="5"/>
      <c r="J311" s="5"/>
      <c r="K311" s="9"/>
      <c r="L311" s="5"/>
      <c r="M311" s="4"/>
      <c r="N311" s="5"/>
      <c r="O311" s="5"/>
      <c r="P311" s="5"/>
      <c r="Q311" s="5"/>
      <c r="R311" s="5"/>
      <c r="S311" s="4"/>
      <c r="T311" s="4"/>
    </row>
    <row r="312" spans="1:20" x14ac:dyDescent="0.45">
      <c r="A312" s="8"/>
      <c r="B312" s="5"/>
      <c r="C312" s="5"/>
      <c r="D312" s="5"/>
      <c r="E312" s="4"/>
      <c r="F312" s="5"/>
      <c r="G312" s="4"/>
      <c r="H312" s="4"/>
      <c r="I312" s="5"/>
      <c r="J312" s="5"/>
      <c r="K312" s="9"/>
      <c r="L312" s="5"/>
      <c r="M312" s="4"/>
      <c r="N312" s="5"/>
      <c r="O312" s="5"/>
      <c r="P312" s="5"/>
      <c r="Q312" s="5"/>
      <c r="R312" s="5"/>
      <c r="S312" s="4"/>
      <c r="T312" s="4"/>
    </row>
    <row r="313" spans="1:20" x14ac:dyDescent="0.45">
      <c r="A313" s="8"/>
      <c r="B313" s="5"/>
      <c r="C313" s="5"/>
      <c r="D313" s="5"/>
      <c r="E313" s="4"/>
      <c r="F313" s="5"/>
      <c r="G313" s="4"/>
      <c r="H313" s="4"/>
      <c r="I313" s="5"/>
      <c r="J313" s="5"/>
      <c r="K313" s="9"/>
      <c r="L313" s="5"/>
      <c r="M313" s="4"/>
      <c r="N313" s="5"/>
      <c r="O313" s="5"/>
      <c r="P313" s="5"/>
      <c r="Q313" s="5"/>
      <c r="R313" s="5"/>
      <c r="S313" s="4"/>
      <c r="T313" s="4"/>
    </row>
    <row r="314" spans="1:20" x14ac:dyDescent="0.45">
      <c r="A314" s="8"/>
      <c r="B314" s="5"/>
      <c r="C314" s="5"/>
      <c r="D314" s="5"/>
      <c r="E314" s="4"/>
      <c r="F314" s="5"/>
      <c r="G314" s="4"/>
      <c r="H314" s="4"/>
      <c r="I314" s="5"/>
      <c r="J314" s="5"/>
      <c r="K314" s="9"/>
      <c r="L314" s="5"/>
      <c r="M314" s="4"/>
      <c r="N314" s="5"/>
      <c r="O314" s="5"/>
      <c r="P314" s="5"/>
      <c r="Q314" s="5"/>
      <c r="R314" s="5"/>
      <c r="S314" s="4"/>
      <c r="T314" s="4"/>
    </row>
    <row r="315" spans="1:20" x14ac:dyDescent="0.45">
      <c r="A315" s="8"/>
      <c r="B315" s="5"/>
      <c r="C315" s="5"/>
      <c r="D315" s="5"/>
      <c r="E315" s="4"/>
      <c r="F315" s="5"/>
      <c r="G315" s="4"/>
      <c r="H315" s="4"/>
      <c r="I315" s="5"/>
      <c r="J315" s="5"/>
      <c r="K315" s="9"/>
      <c r="L315" s="5"/>
      <c r="M315" s="4"/>
      <c r="N315" s="5"/>
      <c r="O315" s="5"/>
      <c r="P315" s="5"/>
      <c r="Q315" s="5"/>
      <c r="R315" s="5"/>
      <c r="S315" s="4"/>
      <c r="T315" s="4"/>
    </row>
    <row r="316" spans="1:20" x14ac:dyDescent="0.45">
      <c r="A316" s="8"/>
      <c r="B316" s="5"/>
      <c r="C316" s="5"/>
      <c r="D316" s="5"/>
      <c r="E316" s="4"/>
      <c r="F316" s="5"/>
      <c r="G316" s="4"/>
      <c r="H316" s="4"/>
      <c r="I316" s="5"/>
      <c r="J316" s="5"/>
      <c r="K316" s="9"/>
      <c r="L316" s="5"/>
      <c r="M316" s="4"/>
      <c r="N316" s="5"/>
      <c r="O316" s="5"/>
      <c r="P316" s="5"/>
      <c r="Q316" s="5"/>
      <c r="R316" s="5"/>
      <c r="S316" s="4"/>
      <c r="T316" s="4"/>
    </row>
    <row r="317" spans="1:20" x14ac:dyDescent="0.45">
      <c r="A317" s="8"/>
      <c r="B317" s="5"/>
      <c r="C317" s="5"/>
      <c r="D317" s="5"/>
      <c r="E317" s="4"/>
      <c r="F317" s="5"/>
      <c r="G317" s="4"/>
      <c r="H317" s="4"/>
      <c r="I317" s="5"/>
      <c r="J317" s="5"/>
      <c r="K317" s="9"/>
      <c r="L317" s="5"/>
      <c r="M317" s="4"/>
      <c r="N317" s="5"/>
      <c r="O317" s="5"/>
      <c r="P317" s="5"/>
      <c r="Q317" s="5"/>
      <c r="R317" s="5"/>
      <c r="S317" s="4"/>
      <c r="T317" s="4"/>
    </row>
    <row r="318" spans="1:20" x14ac:dyDescent="0.45">
      <c r="A318" s="8"/>
      <c r="B318" s="5"/>
      <c r="C318" s="5"/>
      <c r="D318" s="5"/>
      <c r="E318" s="4"/>
      <c r="F318" s="5"/>
      <c r="G318" s="4"/>
      <c r="H318" s="4"/>
      <c r="I318" s="5"/>
      <c r="J318" s="5"/>
      <c r="K318" s="9"/>
      <c r="L318" s="5"/>
      <c r="M318" s="4"/>
      <c r="N318" s="5"/>
      <c r="O318" s="5"/>
      <c r="P318" s="5"/>
      <c r="Q318" s="5"/>
      <c r="R318" s="5"/>
      <c r="S318" s="4"/>
      <c r="T318" s="4"/>
    </row>
    <row r="319" spans="1:20" x14ac:dyDescent="0.45">
      <c r="A319" s="8"/>
      <c r="B319" s="5"/>
      <c r="C319" s="5"/>
      <c r="D319" s="5"/>
      <c r="E319" s="4"/>
      <c r="F319" s="5"/>
      <c r="G319" s="4"/>
      <c r="H319" s="4"/>
      <c r="I319" s="5"/>
      <c r="J319" s="5"/>
      <c r="K319" s="9"/>
      <c r="L319" s="5"/>
      <c r="M319" s="4"/>
      <c r="N319" s="5"/>
      <c r="O319" s="5"/>
      <c r="P319" s="5"/>
      <c r="Q319" s="5"/>
      <c r="R319" s="5"/>
      <c r="S319" s="4"/>
      <c r="T319" s="4"/>
    </row>
    <row r="320" spans="1:20" x14ac:dyDescent="0.45">
      <c r="A320" s="8"/>
      <c r="B320" s="5"/>
      <c r="C320" s="5"/>
      <c r="D320" s="5"/>
      <c r="E320" s="4"/>
      <c r="F320" s="5"/>
      <c r="G320" s="4"/>
      <c r="H320" s="4"/>
      <c r="I320" s="5"/>
      <c r="J320" s="5"/>
      <c r="K320" s="9"/>
      <c r="L320" s="5"/>
      <c r="M320" s="4"/>
      <c r="N320" s="5"/>
      <c r="O320" s="5"/>
      <c r="P320" s="5"/>
      <c r="Q320" s="5"/>
      <c r="R320" s="5"/>
      <c r="S320" s="4"/>
      <c r="T320" s="4"/>
    </row>
    <row r="321" spans="1:20" x14ac:dyDescent="0.45">
      <c r="A321" s="8"/>
      <c r="B321" s="5"/>
      <c r="C321" s="5"/>
      <c r="D321" s="5"/>
      <c r="E321" s="4"/>
      <c r="F321" s="5"/>
      <c r="G321" s="4"/>
      <c r="H321" s="4"/>
      <c r="I321" s="5"/>
      <c r="J321" s="5"/>
      <c r="K321" s="9"/>
      <c r="L321" s="5"/>
      <c r="M321" s="4"/>
      <c r="N321" s="5"/>
      <c r="O321" s="5"/>
      <c r="P321" s="5"/>
      <c r="Q321" s="5"/>
      <c r="R321" s="5"/>
      <c r="S321" s="4"/>
      <c r="T321" s="4"/>
    </row>
    <row r="322" spans="1:20" x14ac:dyDescent="0.45">
      <c r="A322" s="8"/>
      <c r="B322" s="5"/>
      <c r="C322" s="5"/>
      <c r="D322" s="5"/>
      <c r="E322" s="4"/>
      <c r="F322" s="5"/>
      <c r="G322" s="4"/>
      <c r="H322" s="4"/>
      <c r="I322" s="5"/>
      <c r="J322" s="5"/>
      <c r="K322" s="9"/>
      <c r="L322" s="5"/>
      <c r="M322" s="4"/>
      <c r="N322" s="5"/>
      <c r="O322" s="5"/>
      <c r="P322" s="5"/>
      <c r="Q322" s="5"/>
      <c r="R322" s="5"/>
      <c r="S322" s="4"/>
      <c r="T322" s="4"/>
    </row>
    <row r="323" spans="1:20" x14ac:dyDescent="0.45">
      <c r="A323" s="8"/>
      <c r="B323" s="5"/>
      <c r="C323" s="5"/>
      <c r="D323" s="5"/>
      <c r="E323" s="4"/>
      <c r="F323" s="5"/>
      <c r="G323" s="4"/>
      <c r="H323" s="4"/>
      <c r="I323" s="5"/>
      <c r="J323" s="5"/>
      <c r="K323" s="9"/>
      <c r="L323" s="5"/>
      <c r="M323" s="4"/>
      <c r="N323" s="5"/>
      <c r="O323" s="5"/>
      <c r="P323" s="5"/>
      <c r="Q323" s="5"/>
      <c r="R323" s="5"/>
      <c r="S323" s="4"/>
      <c r="T323" s="4"/>
    </row>
    <row r="324" spans="1:20" x14ac:dyDescent="0.45">
      <c r="A324" s="8"/>
      <c r="B324" s="5"/>
      <c r="C324" s="5"/>
      <c r="D324" s="5"/>
      <c r="E324" s="4"/>
      <c r="F324" s="5"/>
      <c r="G324" s="4"/>
      <c r="H324" s="4"/>
      <c r="I324" s="5"/>
      <c r="J324" s="5"/>
      <c r="K324" s="9"/>
      <c r="L324" s="5"/>
      <c r="M324" s="4"/>
      <c r="N324" s="5"/>
      <c r="O324" s="5"/>
      <c r="P324" s="5"/>
      <c r="Q324" s="5"/>
      <c r="R324" s="5"/>
      <c r="S324" s="4"/>
      <c r="T324" s="4"/>
    </row>
    <row r="325" spans="1:20" x14ac:dyDescent="0.45">
      <c r="A325" s="8"/>
      <c r="B325" s="5"/>
      <c r="C325" s="5"/>
      <c r="D325" s="5"/>
      <c r="E325" s="4"/>
      <c r="F325" s="5"/>
      <c r="G325" s="4"/>
      <c r="H325" s="4"/>
      <c r="I325" s="5"/>
      <c r="J325" s="5"/>
      <c r="K325" s="9"/>
      <c r="L325" s="5"/>
      <c r="M325" s="4"/>
      <c r="N325" s="5"/>
      <c r="O325" s="5"/>
      <c r="P325" s="5"/>
      <c r="Q325" s="5"/>
      <c r="R325" s="5"/>
      <c r="S325" s="4"/>
      <c r="T325" s="4"/>
    </row>
    <row r="326" spans="1:20" x14ac:dyDescent="0.45">
      <c r="A326" s="8"/>
      <c r="B326" s="5"/>
      <c r="C326" s="5"/>
      <c r="D326" s="5"/>
      <c r="E326" s="4"/>
      <c r="F326" s="5"/>
      <c r="G326" s="4"/>
      <c r="H326" s="4"/>
      <c r="I326" s="5"/>
      <c r="J326" s="5"/>
      <c r="K326" s="9"/>
      <c r="L326" s="5"/>
      <c r="M326" s="4"/>
      <c r="N326" s="5"/>
      <c r="O326" s="5"/>
      <c r="P326" s="5"/>
      <c r="Q326" s="5"/>
      <c r="R326" s="5"/>
      <c r="S326" s="4"/>
      <c r="T326" s="4"/>
    </row>
    <row r="327" spans="1:20" x14ac:dyDescent="0.45">
      <c r="A327" s="8"/>
      <c r="B327" s="5"/>
      <c r="C327" s="5"/>
      <c r="D327" s="5"/>
      <c r="E327" s="4"/>
      <c r="F327" s="5"/>
      <c r="G327" s="4"/>
      <c r="H327" s="4"/>
      <c r="I327" s="5"/>
      <c r="J327" s="5"/>
      <c r="K327" s="9"/>
      <c r="L327" s="5"/>
      <c r="M327" s="4"/>
      <c r="N327" s="5"/>
      <c r="O327" s="5"/>
      <c r="P327" s="5"/>
      <c r="Q327" s="5"/>
      <c r="R327" s="5"/>
      <c r="S327" s="4"/>
      <c r="T327" s="4"/>
    </row>
    <row r="328" spans="1:20" x14ac:dyDescent="0.45">
      <c r="A328" s="8"/>
      <c r="B328" s="5"/>
      <c r="C328" s="5"/>
      <c r="D328" s="5"/>
      <c r="E328" s="4"/>
      <c r="F328" s="5"/>
      <c r="G328" s="4"/>
      <c r="H328" s="4"/>
      <c r="I328" s="5"/>
      <c r="J328" s="5"/>
      <c r="K328" s="9"/>
      <c r="L328" s="5"/>
      <c r="M328" s="4"/>
      <c r="N328" s="5"/>
      <c r="O328" s="5"/>
      <c r="P328" s="5"/>
      <c r="Q328" s="5"/>
      <c r="R328" s="5"/>
      <c r="S328" s="4"/>
      <c r="T328" s="4"/>
    </row>
    <row r="329" spans="1:20" x14ac:dyDescent="0.45">
      <c r="A329" s="8"/>
      <c r="B329" s="5"/>
      <c r="C329" s="5"/>
      <c r="D329" s="5"/>
      <c r="E329" s="4"/>
      <c r="F329" s="5"/>
      <c r="G329" s="4"/>
      <c r="H329" s="4"/>
      <c r="I329" s="5"/>
      <c r="J329" s="5"/>
      <c r="K329" s="9"/>
      <c r="L329" s="5"/>
      <c r="M329" s="4"/>
      <c r="N329" s="5"/>
      <c r="O329" s="5"/>
      <c r="P329" s="5"/>
      <c r="Q329" s="5"/>
      <c r="R329" s="5"/>
      <c r="S329" s="4"/>
      <c r="T329" s="4"/>
    </row>
    <row r="330" spans="1:20" x14ac:dyDescent="0.45">
      <c r="A330" s="8"/>
      <c r="B330" s="5"/>
      <c r="C330" s="5"/>
      <c r="D330" s="5"/>
      <c r="E330" s="4"/>
      <c r="F330" s="5"/>
      <c r="G330" s="4"/>
      <c r="H330" s="4"/>
      <c r="I330" s="5"/>
      <c r="J330" s="5"/>
      <c r="K330" s="9"/>
      <c r="L330" s="5"/>
      <c r="M330" s="4"/>
      <c r="N330" s="5"/>
      <c r="O330" s="5"/>
      <c r="P330" s="5"/>
      <c r="Q330" s="5"/>
      <c r="R330" s="5"/>
      <c r="S330" s="4"/>
      <c r="T330" s="4"/>
    </row>
    <row r="331" spans="1:20" x14ac:dyDescent="0.45">
      <c r="A331" s="8"/>
      <c r="B331" s="5"/>
      <c r="C331" s="5"/>
      <c r="D331" s="5"/>
      <c r="E331" s="4"/>
      <c r="F331" s="5"/>
      <c r="G331" s="4"/>
      <c r="H331" s="4"/>
      <c r="I331" s="5"/>
      <c r="J331" s="5"/>
      <c r="K331" s="9"/>
      <c r="L331" s="5"/>
      <c r="M331" s="4"/>
      <c r="N331" s="5"/>
      <c r="O331" s="5"/>
      <c r="P331" s="5"/>
      <c r="Q331" s="5"/>
      <c r="R331" s="5"/>
      <c r="S331" s="4"/>
      <c r="T331" s="4"/>
    </row>
    <row r="332" spans="1:20" x14ac:dyDescent="0.45">
      <c r="A332" s="8"/>
      <c r="B332" s="5"/>
      <c r="C332" s="5"/>
      <c r="D332" s="5"/>
      <c r="E332" s="4"/>
      <c r="F332" s="5"/>
      <c r="G332" s="4"/>
      <c r="H332" s="4"/>
      <c r="I332" s="5"/>
      <c r="J332" s="5"/>
      <c r="K332" s="9"/>
      <c r="L332" s="5"/>
      <c r="M332" s="4"/>
      <c r="N332" s="5"/>
      <c r="O332" s="5"/>
      <c r="P332" s="5"/>
      <c r="Q332" s="5"/>
      <c r="R332" s="5"/>
      <c r="S332" s="4"/>
      <c r="T332" s="4"/>
    </row>
    <row r="333" spans="1:20" x14ac:dyDescent="0.45">
      <c r="A333" s="8"/>
      <c r="B333" s="5"/>
      <c r="C333" s="5"/>
      <c r="D333" s="5"/>
      <c r="E333" s="4"/>
      <c r="F333" s="5"/>
      <c r="G333" s="4"/>
      <c r="H333" s="4"/>
      <c r="I333" s="5"/>
      <c r="J333" s="5"/>
      <c r="K333" s="9"/>
      <c r="L333" s="5"/>
      <c r="M333" s="4"/>
      <c r="N333" s="5"/>
      <c r="O333" s="5"/>
      <c r="P333" s="5"/>
      <c r="Q333" s="5"/>
      <c r="R333" s="5"/>
      <c r="S333" s="4"/>
      <c r="T333" s="4"/>
    </row>
    <row r="334" spans="1:20" x14ac:dyDescent="0.45">
      <c r="A334" s="8"/>
      <c r="B334" s="5"/>
      <c r="C334" s="5"/>
      <c r="D334" s="5"/>
      <c r="E334" s="4"/>
      <c r="F334" s="5"/>
      <c r="G334" s="4"/>
      <c r="H334" s="4"/>
      <c r="I334" s="5"/>
      <c r="J334" s="5"/>
      <c r="K334" s="9"/>
      <c r="L334" s="5"/>
      <c r="M334" s="4"/>
      <c r="N334" s="5"/>
      <c r="O334" s="5"/>
      <c r="P334" s="5"/>
      <c r="Q334" s="5"/>
      <c r="R334" s="5"/>
      <c r="S334" s="4"/>
      <c r="T334" s="4"/>
    </row>
    <row r="335" spans="1:20" x14ac:dyDescent="0.45">
      <c r="A335" s="8"/>
      <c r="B335" s="5"/>
      <c r="C335" s="5"/>
      <c r="D335" s="5"/>
      <c r="E335" s="4"/>
      <c r="F335" s="5"/>
      <c r="G335" s="4"/>
      <c r="H335" s="4"/>
      <c r="I335" s="5"/>
      <c r="J335" s="5"/>
      <c r="K335" s="9"/>
      <c r="L335" s="5"/>
      <c r="M335" s="4"/>
      <c r="N335" s="5"/>
      <c r="O335" s="5"/>
      <c r="P335" s="5"/>
      <c r="Q335" s="5"/>
      <c r="R335" s="5"/>
      <c r="S335" s="4"/>
      <c r="T335" s="4"/>
    </row>
    <row r="336" spans="1:20" x14ac:dyDescent="0.45">
      <c r="A336" s="8"/>
      <c r="B336" s="5"/>
      <c r="C336" s="5"/>
      <c r="D336" s="5"/>
      <c r="E336" s="4"/>
      <c r="F336" s="5"/>
      <c r="G336" s="4"/>
      <c r="H336" s="4"/>
      <c r="I336" s="5"/>
      <c r="J336" s="5"/>
      <c r="K336" s="9"/>
      <c r="L336" s="5"/>
      <c r="M336" s="4"/>
      <c r="N336" s="5"/>
      <c r="O336" s="5"/>
      <c r="P336" s="5"/>
      <c r="Q336" s="5"/>
      <c r="R336" s="5"/>
      <c r="S336" s="4"/>
      <c r="T336" s="4"/>
    </row>
    <row r="337" spans="1:20" x14ac:dyDescent="0.45">
      <c r="A337" s="8"/>
      <c r="B337" s="5"/>
      <c r="C337" s="5"/>
      <c r="D337" s="5"/>
      <c r="E337" s="4"/>
      <c r="F337" s="5"/>
      <c r="G337" s="4"/>
      <c r="H337" s="4"/>
      <c r="I337" s="5"/>
      <c r="J337" s="5"/>
      <c r="K337" s="9"/>
      <c r="L337" s="5"/>
      <c r="M337" s="4"/>
      <c r="N337" s="5"/>
      <c r="O337" s="5"/>
      <c r="P337" s="5"/>
      <c r="Q337" s="5"/>
      <c r="R337" s="5"/>
      <c r="S337" s="4"/>
      <c r="T337" s="4"/>
    </row>
    <row r="338" spans="1:20" x14ac:dyDescent="0.45">
      <c r="A338" s="8"/>
      <c r="B338" s="5"/>
      <c r="C338" s="5"/>
      <c r="D338" s="5"/>
      <c r="E338" s="4"/>
      <c r="F338" s="5"/>
      <c r="G338" s="4"/>
      <c r="H338" s="4"/>
      <c r="I338" s="5"/>
      <c r="J338" s="5"/>
      <c r="K338" s="9"/>
      <c r="L338" s="5"/>
      <c r="M338" s="4"/>
      <c r="N338" s="5"/>
      <c r="O338" s="5"/>
      <c r="P338" s="5"/>
      <c r="Q338" s="5"/>
      <c r="R338" s="5"/>
      <c r="S338" s="4"/>
      <c r="T338" s="4"/>
    </row>
    <row r="339" spans="1:20" x14ac:dyDescent="0.45">
      <c r="A339" s="8"/>
      <c r="B339" s="5"/>
      <c r="C339" s="5"/>
      <c r="D339" s="5"/>
      <c r="E339" s="4"/>
      <c r="F339" s="5"/>
      <c r="G339" s="4"/>
      <c r="H339" s="4"/>
      <c r="I339" s="5"/>
      <c r="J339" s="5"/>
      <c r="K339" s="9"/>
      <c r="L339" s="5"/>
      <c r="M339" s="4"/>
      <c r="N339" s="5"/>
      <c r="O339" s="5"/>
      <c r="P339" s="5"/>
      <c r="Q339" s="5"/>
      <c r="R339" s="5"/>
      <c r="S339" s="4"/>
      <c r="T339" s="4"/>
    </row>
    <row r="340" spans="1:20" x14ac:dyDescent="0.45">
      <c r="A340" s="8"/>
      <c r="B340" s="5"/>
      <c r="C340" s="5"/>
      <c r="D340" s="5"/>
      <c r="E340" s="4"/>
      <c r="F340" s="5"/>
      <c r="G340" s="4"/>
      <c r="H340" s="4"/>
      <c r="I340" s="5"/>
      <c r="J340" s="5"/>
      <c r="K340" s="9"/>
      <c r="L340" s="5"/>
      <c r="M340" s="4"/>
      <c r="N340" s="5"/>
      <c r="O340" s="5"/>
      <c r="P340" s="5"/>
      <c r="Q340" s="5"/>
      <c r="R340" s="5"/>
      <c r="S340" s="4"/>
      <c r="T340" s="4"/>
    </row>
    <row r="341" spans="1:20" x14ac:dyDescent="0.45">
      <c r="A341" s="8"/>
      <c r="B341" s="5"/>
      <c r="C341" s="5"/>
      <c r="D341" s="5"/>
      <c r="E341" s="4"/>
      <c r="F341" s="5"/>
      <c r="G341" s="4"/>
      <c r="H341" s="4"/>
      <c r="I341" s="5"/>
      <c r="J341" s="5"/>
      <c r="K341" s="9"/>
      <c r="L341" s="5"/>
      <c r="M341" s="4"/>
      <c r="N341" s="5"/>
      <c r="O341" s="5"/>
      <c r="P341" s="5"/>
      <c r="Q341" s="5"/>
      <c r="R341" s="5"/>
      <c r="S341" s="4"/>
      <c r="T341" s="4"/>
    </row>
    <row r="342" spans="1:20" x14ac:dyDescent="0.45">
      <c r="A342" s="8"/>
      <c r="B342" s="5"/>
      <c r="C342" s="5"/>
      <c r="D342" s="5"/>
      <c r="E342" s="4"/>
      <c r="F342" s="5"/>
      <c r="G342" s="4"/>
      <c r="H342" s="4"/>
      <c r="I342" s="5"/>
      <c r="J342" s="5"/>
      <c r="K342" s="9"/>
      <c r="L342" s="5"/>
      <c r="M342" s="4"/>
      <c r="N342" s="5"/>
      <c r="O342" s="5"/>
      <c r="P342" s="5"/>
      <c r="Q342" s="5"/>
      <c r="R342" s="5"/>
      <c r="S342" s="4"/>
      <c r="T342" s="4"/>
    </row>
    <row r="343" spans="1:20" x14ac:dyDescent="0.45">
      <c r="A343" s="8"/>
      <c r="B343" s="5"/>
      <c r="C343" s="5"/>
      <c r="D343" s="5"/>
      <c r="E343" s="4"/>
      <c r="F343" s="5"/>
      <c r="G343" s="4"/>
      <c r="H343" s="4"/>
      <c r="I343" s="5"/>
      <c r="J343" s="5"/>
      <c r="K343" s="9"/>
      <c r="L343" s="5"/>
      <c r="M343" s="4"/>
      <c r="N343" s="5"/>
      <c r="O343" s="5"/>
      <c r="P343" s="5"/>
      <c r="Q343" s="5"/>
      <c r="R343" s="5"/>
      <c r="S343" s="4"/>
      <c r="T343" s="4"/>
    </row>
    <row r="344" spans="1:20" x14ac:dyDescent="0.45">
      <c r="A344" s="8"/>
      <c r="B344" s="5"/>
      <c r="C344" s="5"/>
      <c r="D344" s="5"/>
      <c r="E344" s="4"/>
      <c r="F344" s="5"/>
      <c r="G344" s="4"/>
      <c r="H344" s="4"/>
      <c r="I344" s="5"/>
      <c r="J344" s="5"/>
      <c r="K344" s="9"/>
      <c r="L344" s="5"/>
      <c r="M344" s="4"/>
      <c r="N344" s="5"/>
      <c r="O344" s="5"/>
      <c r="P344" s="5"/>
      <c r="Q344" s="5"/>
      <c r="R344" s="5"/>
      <c r="S344" s="4"/>
      <c r="T344" s="4"/>
    </row>
    <row r="345" spans="1:20" x14ac:dyDescent="0.45">
      <c r="A345" s="8"/>
      <c r="B345" s="5"/>
      <c r="C345" s="5"/>
      <c r="D345" s="5"/>
      <c r="E345" s="4"/>
      <c r="F345" s="5"/>
      <c r="G345" s="4"/>
      <c r="H345" s="4"/>
      <c r="I345" s="5"/>
      <c r="J345" s="5"/>
      <c r="K345" s="9"/>
      <c r="L345" s="5"/>
      <c r="M345" s="4"/>
      <c r="N345" s="5"/>
      <c r="O345" s="5"/>
      <c r="P345" s="5"/>
      <c r="Q345" s="5"/>
      <c r="R345" s="5"/>
      <c r="S345" s="4"/>
      <c r="T345" s="4"/>
    </row>
    <row r="346" spans="1:20" x14ac:dyDescent="0.45">
      <c r="A346" s="8"/>
      <c r="B346" s="5"/>
      <c r="C346" s="5"/>
      <c r="D346" s="5"/>
      <c r="E346" s="4"/>
      <c r="F346" s="5"/>
      <c r="G346" s="4"/>
      <c r="H346" s="4"/>
      <c r="I346" s="5"/>
      <c r="J346" s="5"/>
      <c r="K346" s="9"/>
      <c r="L346" s="5"/>
      <c r="M346" s="4"/>
      <c r="N346" s="5"/>
      <c r="O346" s="5"/>
      <c r="P346" s="5"/>
      <c r="Q346" s="5"/>
      <c r="R346" s="5"/>
      <c r="S346" s="4"/>
      <c r="T346" s="4"/>
    </row>
    <row r="347" spans="1:20" x14ac:dyDescent="0.45">
      <c r="A347" s="8"/>
      <c r="B347" s="5"/>
      <c r="C347" s="5"/>
      <c r="D347" s="5"/>
      <c r="E347" s="4"/>
      <c r="F347" s="5"/>
      <c r="G347" s="4"/>
      <c r="H347" s="4"/>
      <c r="I347" s="5"/>
      <c r="J347" s="5"/>
      <c r="K347" s="9"/>
      <c r="L347" s="5"/>
      <c r="M347" s="4"/>
      <c r="N347" s="5"/>
      <c r="O347" s="5"/>
      <c r="P347" s="5"/>
      <c r="Q347" s="5"/>
      <c r="R347" s="5"/>
      <c r="S347" s="4"/>
      <c r="T347" s="4"/>
    </row>
    <row r="348" spans="1:20" x14ac:dyDescent="0.45">
      <c r="A348" s="8"/>
      <c r="B348" s="5"/>
      <c r="C348" s="5"/>
      <c r="D348" s="5"/>
      <c r="E348" s="4"/>
      <c r="F348" s="5"/>
      <c r="G348" s="4"/>
      <c r="H348" s="4"/>
      <c r="I348" s="5"/>
      <c r="J348" s="5"/>
      <c r="K348" s="9"/>
      <c r="L348" s="5"/>
      <c r="M348" s="4"/>
      <c r="N348" s="5"/>
      <c r="O348" s="5"/>
      <c r="P348" s="5"/>
      <c r="Q348" s="5"/>
      <c r="R348" s="5"/>
      <c r="S348" s="4"/>
      <c r="T348" s="4"/>
    </row>
    <row r="349" spans="1:20" x14ac:dyDescent="0.45">
      <c r="A349" s="8"/>
      <c r="B349" s="5"/>
      <c r="C349" s="5"/>
      <c r="D349" s="5"/>
      <c r="E349" s="4"/>
      <c r="F349" s="5"/>
      <c r="G349" s="4"/>
      <c r="H349" s="4"/>
      <c r="I349" s="5"/>
      <c r="J349" s="5"/>
      <c r="K349" s="9"/>
      <c r="L349" s="5"/>
      <c r="M349" s="4"/>
      <c r="N349" s="5"/>
      <c r="O349" s="5"/>
      <c r="P349" s="5"/>
      <c r="Q349" s="5"/>
      <c r="R349" s="5"/>
      <c r="S349" s="4"/>
      <c r="T349" s="4"/>
    </row>
    <row r="350" spans="1:20" x14ac:dyDescent="0.45">
      <c r="A350" s="8"/>
      <c r="B350" s="5"/>
      <c r="C350" s="5"/>
      <c r="D350" s="5"/>
      <c r="E350" s="4"/>
      <c r="F350" s="5"/>
      <c r="G350" s="4"/>
      <c r="H350" s="4"/>
      <c r="I350" s="5"/>
      <c r="J350" s="5"/>
      <c r="K350" s="9"/>
      <c r="L350" s="5"/>
      <c r="M350" s="4"/>
      <c r="N350" s="5"/>
      <c r="O350" s="5"/>
      <c r="P350" s="5"/>
      <c r="Q350" s="5"/>
      <c r="R350" s="5"/>
      <c r="S350" s="4"/>
      <c r="T350" s="4"/>
    </row>
    <row r="351" spans="1:20" x14ac:dyDescent="0.45">
      <c r="A351" s="8"/>
      <c r="B351" s="5"/>
      <c r="C351" s="5"/>
      <c r="D351" s="5"/>
      <c r="E351" s="4"/>
      <c r="F351" s="5"/>
      <c r="G351" s="4"/>
      <c r="H351" s="4"/>
      <c r="I351" s="5"/>
      <c r="J351" s="5"/>
      <c r="K351" s="9"/>
      <c r="L351" s="5"/>
      <c r="M351" s="4"/>
      <c r="N351" s="5"/>
      <c r="O351" s="5"/>
      <c r="P351" s="5"/>
      <c r="Q351" s="5"/>
      <c r="R351" s="5"/>
      <c r="S351" s="4"/>
      <c r="T351" s="4"/>
    </row>
    <row r="352" spans="1:20" x14ac:dyDescent="0.45">
      <c r="A352" s="8"/>
      <c r="B352" s="5"/>
      <c r="C352" s="5"/>
      <c r="D352" s="5"/>
      <c r="E352" s="4"/>
      <c r="F352" s="5"/>
      <c r="G352" s="4"/>
      <c r="H352" s="4"/>
      <c r="I352" s="5"/>
      <c r="J352" s="5"/>
      <c r="K352" s="9"/>
      <c r="L352" s="5"/>
      <c r="M352" s="4"/>
      <c r="N352" s="5"/>
      <c r="O352" s="5"/>
      <c r="P352" s="5"/>
      <c r="Q352" s="5"/>
      <c r="R352" s="5"/>
      <c r="S352" s="4"/>
      <c r="T352" s="4"/>
    </row>
    <row r="353" spans="1:20" x14ac:dyDescent="0.45">
      <c r="A353" s="8"/>
      <c r="B353" s="5"/>
      <c r="C353" s="5"/>
      <c r="D353" s="5"/>
      <c r="E353" s="4"/>
      <c r="F353" s="5"/>
      <c r="G353" s="4"/>
      <c r="H353" s="4"/>
      <c r="I353" s="5"/>
      <c r="J353" s="5"/>
      <c r="K353" s="9"/>
      <c r="L353" s="5"/>
      <c r="M353" s="4"/>
      <c r="N353" s="5"/>
      <c r="O353" s="5"/>
      <c r="P353" s="5"/>
      <c r="Q353" s="5"/>
      <c r="R353" s="5"/>
      <c r="S353" s="4"/>
      <c r="T353" s="4"/>
    </row>
    <row r="354" spans="1:20" x14ac:dyDescent="0.45">
      <c r="A354" s="8"/>
      <c r="B354" s="5"/>
      <c r="C354" s="5"/>
      <c r="D354" s="5"/>
      <c r="E354" s="4"/>
      <c r="F354" s="5"/>
      <c r="G354" s="4"/>
      <c r="H354" s="4"/>
      <c r="I354" s="5"/>
      <c r="J354" s="5"/>
      <c r="K354" s="9"/>
      <c r="L354" s="5"/>
      <c r="M354" s="4"/>
      <c r="N354" s="5"/>
      <c r="O354" s="5"/>
      <c r="P354" s="5"/>
      <c r="Q354" s="5"/>
      <c r="R354" s="5"/>
      <c r="S354" s="4"/>
      <c r="T354" s="4"/>
    </row>
    <row r="355" spans="1:20" x14ac:dyDescent="0.45">
      <c r="A355" s="8"/>
      <c r="B355" s="5"/>
      <c r="C355" s="5"/>
      <c r="D355" s="5"/>
      <c r="E355" s="4"/>
      <c r="F355" s="5"/>
      <c r="G355" s="4"/>
      <c r="H355" s="4"/>
      <c r="I355" s="5"/>
      <c r="J355" s="5"/>
      <c r="K355" s="9"/>
      <c r="L355" s="5"/>
      <c r="M355" s="4"/>
      <c r="N355" s="5"/>
      <c r="O355" s="5"/>
      <c r="P355" s="5"/>
      <c r="Q355" s="5"/>
      <c r="R355" s="5"/>
      <c r="S355" s="4"/>
      <c r="T355" s="4"/>
    </row>
    <row r="356" spans="1:20" x14ac:dyDescent="0.45">
      <c r="A356" s="8"/>
      <c r="B356" s="5"/>
      <c r="C356" s="5"/>
      <c r="D356" s="5"/>
      <c r="E356" s="4"/>
      <c r="F356" s="5"/>
      <c r="G356" s="4"/>
      <c r="H356" s="4"/>
      <c r="I356" s="5"/>
      <c r="J356" s="5"/>
      <c r="K356" s="9"/>
      <c r="L356" s="5"/>
      <c r="M356" s="4"/>
      <c r="N356" s="5"/>
      <c r="O356" s="5"/>
      <c r="P356" s="5"/>
      <c r="Q356" s="5"/>
      <c r="R356" s="5"/>
      <c r="S356" s="4"/>
      <c r="T356" s="4"/>
    </row>
    <row r="357" spans="1:20" x14ac:dyDescent="0.45">
      <c r="A357" s="8"/>
      <c r="B357" s="5"/>
      <c r="C357" s="5"/>
      <c r="D357" s="5"/>
      <c r="E357" s="4"/>
      <c r="F357" s="5"/>
      <c r="G357" s="4"/>
      <c r="H357" s="4"/>
      <c r="I357" s="5"/>
      <c r="J357" s="5"/>
      <c r="K357" s="9"/>
      <c r="L357" s="5"/>
      <c r="M357" s="4"/>
      <c r="N357" s="5"/>
      <c r="O357" s="5"/>
      <c r="P357" s="5"/>
      <c r="Q357" s="5"/>
      <c r="R357" s="5"/>
      <c r="S357" s="4"/>
      <c r="T357" s="4"/>
    </row>
    <row r="358" spans="1:20" x14ac:dyDescent="0.45">
      <c r="A358" s="8"/>
      <c r="B358" s="5"/>
      <c r="C358" s="5"/>
      <c r="D358" s="5"/>
      <c r="E358" s="4"/>
      <c r="F358" s="5"/>
      <c r="G358" s="4"/>
      <c r="H358" s="4"/>
      <c r="I358" s="5"/>
      <c r="J358" s="5"/>
      <c r="K358" s="9"/>
      <c r="L358" s="5"/>
      <c r="M358" s="4"/>
      <c r="N358" s="5"/>
      <c r="O358" s="5"/>
      <c r="P358" s="5"/>
      <c r="Q358" s="5"/>
      <c r="R358" s="5"/>
      <c r="S358" s="4"/>
      <c r="T358" s="4"/>
    </row>
    <row r="359" spans="1:20" x14ac:dyDescent="0.45">
      <c r="A359" s="8"/>
      <c r="B359" s="5"/>
      <c r="C359" s="5"/>
      <c r="D359" s="5"/>
      <c r="E359" s="4"/>
      <c r="F359" s="5"/>
      <c r="G359" s="4"/>
      <c r="H359" s="4"/>
      <c r="I359" s="5"/>
      <c r="J359" s="5"/>
      <c r="K359" s="9"/>
      <c r="L359" s="5"/>
      <c r="M359" s="4"/>
      <c r="N359" s="5"/>
      <c r="O359" s="5"/>
      <c r="P359" s="5"/>
      <c r="Q359" s="5"/>
      <c r="R359" s="5"/>
      <c r="S359" s="4"/>
      <c r="T359" s="4"/>
    </row>
    <row r="360" spans="1:20" x14ac:dyDescent="0.45">
      <c r="A360" s="8"/>
      <c r="B360" s="5"/>
      <c r="C360" s="5"/>
      <c r="D360" s="5"/>
      <c r="E360" s="4"/>
      <c r="F360" s="5"/>
      <c r="G360" s="4"/>
      <c r="H360" s="4"/>
      <c r="I360" s="5"/>
      <c r="J360" s="5"/>
      <c r="K360" s="9"/>
      <c r="L360" s="5"/>
      <c r="M360" s="4"/>
      <c r="N360" s="5"/>
      <c r="O360" s="5"/>
      <c r="P360" s="5"/>
      <c r="Q360" s="5"/>
      <c r="R360" s="5"/>
      <c r="S360" s="4"/>
      <c r="T360" s="4"/>
    </row>
    <row r="361" spans="1:20" x14ac:dyDescent="0.45">
      <c r="A361" s="8"/>
      <c r="B361" s="5"/>
      <c r="C361" s="5"/>
      <c r="D361" s="5"/>
      <c r="E361" s="4"/>
      <c r="F361" s="5"/>
      <c r="G361" s="4"/>
      <c r="H361" s="4"/>
      <c r="I361" s="5"/>
      <c r="J361" s="5"/>
      <c r="K361" s="9"/>
      <c r="L361" s="5"/>
      <c r="M361" s="4"/>
      <c r="N361" s="5"/>
      <c r="O361" s="5"/>
      <c r="P361" s="5"/>
      <c r="Q361" s="5"/>
      <c r="R361" s="5"/>
      <c r="S361" s="4"/>
      <c r="T361" s="4"/>
    </row>
    <row r="362" spans="1:20" x14ac:dyDescent="0.45">
      <c r="A362" s="8"/>
      <c r="B362" s="5"/>
      <c r="C362" s="5"/>
      <c r="D362" s="5"/>
      <c r="E362" s="4"/>
      <c r="F362" s="5"/>
      <c r="G362" s="4"/>
      <c r="H362" s="4"/>
      <c r="I362" s="5"/>
      <c r="J362" s="5"/>
      <c r="K362" s="9"/>
      <c r="L362" s="5"/>
      <c r="M362" s="4"/>
      <c r="N362" s="5"/>
      <c r="O362" s="5"/>
      <c r="P362" s="5"/>
      <c r="Q362" s="5"/>
      <c r="R362" s="5"/>
      <c r="S362" s="4"/>
      <c r="T362" s="4"/>
    </row>
    <row r="363" spans="1:20" x14ac:dyDescent="0.45">
      <c r="A363" s="8"/>
      <c r="B363" s="5"/>
      <c r="C363" s="5"/>
      <c r="D363" s="5"/>
      <c r="E363" s="4"/>
      <c r="F363" s="5"/>
      <c r="G363" s="4"/>
      <c r="H363" s="4"/>
      <c r="I363" s="5"/>
      <c r="J363" s="5"/>
      <c r="K363" s="9"/>
      <c r="L363" s="5"/>
      <c r="M363" s="4"/>
      <c r="N363" s="5"/>
      <c r="O363" s="5"/>
      <c r="P363" s="5"/>
      <c r="Q363" s="5"/>
      <c r="R363" s="5"/>
      <c r="S363" s="4"/>
      <c r="T363" s="4"/>
    </row>
    <row r="364" spans="1:20" x14ac:dyDescent="0.45">
      <c r="A364" s="8"/>
      <c r="B364" s="5"/>
      <c r="C364" s="5"/>
      <c r="D364" s="5"/>
      <c r="E364" s="4"/>
      <c r="F364" s="5"/>
      <c r="G364" s="4"/>
      <c r="H364" s="4"/>
      <c r="I364" s="5"/>
      <c r="J364" s="5"/>
      <c r="K364" s="9"/>
      <c r="L364" s="5"/>
      <c r="M364" s="4"/>
      <c r="N364" s="5"/>
      <c r="O364" s="5"/>
      <c r="P364" s="5"/>
      <c r="Q364" s="5"/>
      <c r="R364" s="5"/>
      <c r="S364" s="4"/>
      <c r="T364" s="4"/>
    </row>
    <row r="365" spans="1:20" x14ac:dyDescent="0.45">
      <c r="A365" s="8"/>
      <c r="B365" s="5"/>
      <c r="C365" s="5"/>
      <c r="D365" s="5"/>
      <c r="E365" s="4"/>
      <c r="F365" s="5"/>
      <c r="G365" s="4"/>
      <c r="H365" s="4"/>
      <c r="I365" s="5"/>
      <c r="J365" s="5"/>
      <c r="K365" s="9"/>
      <c r="L365" s="5"/>
      <c r="M365" s="4"/>
      <c r="N365" s="5"/>
      <c r="O365" s="5"/>
      <c r="P365" s="5"/>
      <c r="Q365" s="5"/>
      <c r="R365" s="5"/>
      <c r="S365" s="4"/>
      <c r="T365" s="4"/>
    </row>
    <row r="366" spans="1:20" x14ac:dyDescent="0.45">
      <c r="A366" s="8"/>
      <c r="B366" s="5"/>
      <c r="C366" s="5"/>
      <c r="D366" s="5"/>
      <c r="E366" s="4"/>
      <c r="F366" s="5"/>
      <c r="G366" s="4"/>
      <c r="H366" s="4"/>
      <c r="I366" s="5"/>
      <c r="J366" s="5"/>
      <c r="K366" s="9"/>
      <c r="L366" s="5"/>
      <c r="M366" s="4"/>
      <c r="N366" s="5"/>
      <c r="O366" s="5"/>
      <c r="P366" s="5"/>
      <c r="Q366" s="5"/>
      <c r="R366" s="5"/>
      <c r="S366" s="4"/>
      <c r="T366" s="4"/>
    </row>
    <row r="367" spans="1:20" x14ac:dyDescent="0.45">
      <c r="A367" s="8"/>
      <c r="B367" s="5"/>
      <c r="C367" s="5"/>
      <c r="D367" s="5"/>
      <c r="E367" s="4"/>
      <c r="F367" s="5"/>
      <c r="G367" s="4"/>
      <c r="H367" s="4"/>
      <c r="I367" s="5"/>
      <c r="J367" s="5"/>
      <c r="K367" s="9"/>
      <c r="L367" s="5"/>
      <c r="M367" s="4"/>
      <c r="N367" s="5"/>
      <c r="O367" s="5"/>
      <c r="P367" s="5"/>
      <c r="Q367" s="5"/>
      <c r="R367" s="5"/>
      <c r="S367" s="4"/>
      <c r="T367" s="4"/>
    </row>
    <row r="368" spans="1:20" x14ac:dyDescent="0.45">
      <c r="A368" s="8"/>
      <c r="B368" s="5"/>
      <c r="C368" s="5"/>
      <c r="D368" s="5"/>
      <c r="E368" s="4"/>
      <c r="F368" s="5"/>
      <c r="G368" s="4"/>
      <c r="H368" s="4"/>
      <c r="I368" s="5"/>
      <c r="J368" s="5"/>
      <c r="K368" s="9"/>
      <c r="L368" s="5"/>
      <c r="M368" s="4"/>
      <c r="N368" s="5"/>
      <c r="O368" s="5"/>
      <c r="P368" s="5"/>
      <c r="Q368" s="5"/>
      <c r="R368" s="5"/>
      <c r="S368" s="4"/>
      <c r="T368" s="4"/>
    </row>
    <row r="369" spans="1:20" x14ac:dyDescent="0.45">
      <c r="A369" s="8"/>
      <c r="B369" s="5"/>
      <c r="C369" s="5"/>
      <c r="D369" s="5"/>
      <c r="E369" s="4"/>
      <c r="F369" s="5"/>
      <c r="G369" s="4"/>
      <c r="H369" s="4"/>
      <c r="I369" s="5"/>
      <c r="J369" s="5"/>
      <c r="K369" s="9"/>
      <c r="L369" s="5"/>
      <c r="M369" s="4"/>
      <c r="N369" s="5"/>
      <c r="O369" s="5"/>
      <c r="P369" s="5"/>
      <c r="Q369" s="5"/>
      <c r="R369" s="5"/>
      <c r="S369" s="4"/>
      <c r="T369" s="4"/>
    </row>
    <row r="370" spans="1:20" x14ac:dyDescent="0.45">
      <c r="A370" s="8"/>
      <c r="B370" s="5"/>
      <c r="C370" s="5"/>
      <c r="D370" s="5"/>
      <c r="E370" s="4"/>
      <c r="F370" s="5"/>
      <c r="G370" s="4"/>
      <c r="H370" s="4"/>
      <c r="I370" s="5"/>
      <c r="J370" s="5"/>
      <c r="K370" s="9"/>
      <c r="L370" s="5"/>
      <c r="M370" s="4"/>
      <c r="N370" s="5"/>
      <c r="O370" s="5"/>
      <c r="P370" s="5"/>
      <c r="Q370" s="5"/>
      <c r="R370" s="5"/>
      <c r="S370" s="4"/>
      <c r="T370" s="4"/>
    </row>
    <row r="371" spans="1:20" x14ac:dyDescent="0.45">
      <c r="A371" s="8"/>
      <c r="B371" s="5"/>
      <c r="C371" s="5"/>
      <c r="D371" s="5"/>
      <c r="E371" s="4"/>
      <c r="F371" s="5"/>
      <c r="G371" s="4"/>
      <c r="H371" s="4"/>
      <c r="I371" s="5"/>
      <c r="J371" s="5"/>
      <c r="K371" s="9"/>
      <c r="L371" s="5"/>
      <c r="M371" s="4"/>
      <c r="N371" s="5"/>
      <c r="O371" s="5"/>
      <c r="P371" s="5"/>
      <c r="Q371" s="5"/>
      <c r="R371" s="5"/>
      <c r="S371" s="4"/>
      <c r="T371" s="4"/>
    </row>
    <row r="372" spans="1:20" x14ac:dyDescent="0.45">
      <c r="A372" s="8"/>
      <c r="B372" s="5"/>
      <c r="C372" s="5"/>
      <c r="D372" s="5"/>
      <c r="E372" s="4"/>
      <c r="F372" s="5"/>
      <c r="G372" s="4"/>
      <c r="H372" s="4"/>
      <c r="I372" s="5"/>
      <c r="J372" s="5"/>
      <c r="K372" s="9"/>
      <c r="L372" s="5"/>
      <c r="M372" s="4"/>
      <c r="N372" s="5"/>
      <c r="O372" s="5"/>
      <c r="P372" s="5"/>
      <c r="Q372" s="5"/>
      <c r="R372" s="5"/>
      <c r="S372" s="4"/>
      <c r="T372" s="4"/>
    </row>
    <row r="373" spans="1:20" x14ac:dyDescent="0.45">
      <c r="A373" s="8"/>
      <c r="B373" s="5"/>
      <c r="C373" s="5"/>
      <c r="D373" s="5"/>
      <c r="E373" s="4"/>
      <c r="F373" s="5"/>
      <c r="G373" s="4"/>
      <c r="H373" s="4"/>
      <c r="I373" s="5"/>
      <c r="J373" s="5"/>
      <c r="K373" s="9"/>
      <c r="L373" s="5"/>
      <c r="M373" s="4"/>
      <c r="N373" s="5"/>
      <c r="O373" s="5"/>
      <c r="P373" s="5"/>
      <c r="Q373" s="5"/>
      <c r="R373" s="5"/>
      <c r="S373" s="4"/>
      <c r="T373" s="4"/>
    </row>
    <row r="374" spans="1:20" x14ac:dyDescent="0.45">
      <c r="A374" s="8"/>
      <c r="B374" s="5"/>
      <c r="C374" s="5"/>
      <c r="D374" s="5"/>
      <c r="E374" s="4"/>
      <c r="F374" s="5"/>
      <c r="G374" s="4"/>
      <c r="H374" s="4"/>
      <c r="I374" s="5"/>
      <c r="J374" s="5"/>
      <c r="K374" s="9"/>
      <c r="L374" s="5"/>
      <c r="M374" s="4"/>
      <c r="N374" s="5"/>
      <c r="O374" s="5"/>
      <c r="P374" s="5"/>
      <c r="Q374" s="5"/>
      <c r="R374" s="5"/>
      <c r="S374" s="4"/>
      <c r="T374" s="4"/>
    </row>
    <row r="375" spans="1:20" x14ac:dyDescent="0.45">
      <c r="A375" s="8"/>
      <c r="B375" s="5"/>
      <c r="C375" s="5"/>
      <c r="D375" s="5"/>
      <c r="E375" s="4"/>
      <c r="F375" s="5"/>
      <c r="G375" s="4"/>
      <c r="H375" s="4"/>
      <c r="I375" s="5"/>
      <c r="J375" s="5"/>
      <c r="K375" s="9"/>
      <c r="L375" s="5"/>
      <c r="M375" s="4"/>
      <c r="N375" s="5"/>
      <c r="O375" s="5"/>
      <c r="P375" s="5"/>
      <c r="Q375" s="5"/>
      <c r="R375" s="5"/>
      <c r="S375" s="4"/>
      <c r="T375" s="4"/>
    </row>
    <row r="376" spans="1:20" x14ac:dyDescent="0.45">
      <c r="A376" s="8"/>
      <c r="B376" s="5"/>
      <c r="C376" s="5"/>
      <c r="D376" s="5"/>
      <c r="E376" s="4"/>
      <c r="F376" s="5"/>
      <c r="G376" s="4"/>
      <c r="H376" s="4"/>
      <c r="I376" s="5"/>
      <c r="J376" s="5"/>
      <c r="K376" s="9"/>
      <c r="L376" s="5"/>
      <c r="M376" s="4"/>
      <c r="N376" s="5"/>
      <c r="O376" s="5"/>
      <c r="P376" s="5"/>
      <c r="Q376" s="5"/>
      <c r="R376" s="5"/>
      <c r="S376" s="4"/>
      <c r="T376" s="4"/>
    </row>
    <row r="377" spans="1:20" x14ac:dyDescent="0.45">
      <c r="A377" s="8"/>
      <c r="B377" s="5"/>
      <c r="C377" s="5"/>
      <c r="D377" s="5"/>
      <c r="E377" s="4"/>
      <c r="F377" s="5"/>
      <c r="G377" s="4"/>
      <c r="H377" s="4"/>
      <c r="I377" s="5"/>
      <c r="J377" s="5"/>
      <c r="K377" s="9"/>
      <c r="L377" s="5"/>
      <c r="M377" s="4"/>
      <c r="N377" s="5"/>
      <c r="O377" s="5"/>
      <c r="P377" s="5"/>
      <c r="Q377" s="5"/>
      <c r="R377" s="5"/>
      <c r="S377" s="4"/>
      <c r="T377" s="4"/>
    </row>
    <row r="378" spans="1:20" x14ac:dyDescent="0.45">
      <c r="A378" s="8"/>
      <c r="B378" s="5"/>
      <c r="C378" s="5"/>
      <c r="D378" s="5"/>
      <c r="E378" s="4"/>
      <c r="F378" s="5"/>
      <c r="G378" s="4"/>
      <c r="H378" s="4"/>
      <c r="I378" s="5"/>
      <c r="J378" s="5"/>
      <c r="K378" s="9"/>
      <c r="L378" s="5"/>
      <c r="M378" s="4"/>
      <c r="N378" s="5"/>
      <c r="O378" s="5"/>
      <c r="P378" s="5"/>
      <c r="Q378" s="5"/>
      <c r="R378" s="5"/>
      <c r="S378" s="4"/>
      <c r="T378" s="4"/>
    </row>
    <row r="379" spans="1:20" x14ac:dyDescent="0.45">
      <c r="A379" s="8"/>
      <c r="B379" s="5"/>
      <c r="C379" s="5"/>
      <c r="D379" s="5"/>
      <c r="E379" s="4"/>
      <c r="F379" s="5"/>
      <c r="G379" s="4"/>
      <c r="H379" s="4"/>
      <c r="I379" s="5"/>
      <c r="J379" s="5"/>
      <c r="K379" s="9"/>
      <c r="L379" s="5"/>
      <c r="M379" s="4"/>
      <c r="N379" s="5"/>
      <c r="O379" s="5"/>
      <c r="P379" s="5"/>
      <c r="Q379" s="5"/>
      <c r="R379" s="5"/>
      <c r="S379" s="4"/>
      <c r="T379" s="4"/>
    </row>
    <row r="380" spans="1:20" x14ac:dyDescent="0.45">
      <c r="A380" s="8"/>
      <c r="B380" s="5"/>
      <c r="C380" s="5"/>
      <c r="D380" s="5"/>
      <c r="E380" s="4"/>
      <c r="F380" s="5"/>
      <c r="G380" s="4"/>
      <c r="H380" s="4"/>
      <c r="I380" s="5"/>
      <c r="J380" s="5"/>
      <c r="K380" s="9"/>
      <c r="L380" s="5"/>
      <c r="M380" s="4"/>
      <c r="N380" s="5"/>
      <c r="O380" s="5"/>
      <c r="P380" s="5"/>
      <c r="Q380" s="5"/>
      <c r="R380" s="5"/>
      <c r="S380" s="4"/>
      <c r="T380" s="4"/>
    </row>
    <row r="381" spans="1:20" x14ac:dyDescent="0.45">
      <c r="A381" s="8"/>
      <c r="B381" s="5"/>
      <c r="C381" s="5"/>
      <c r="D381" s="5"/>
      <c r="E381" s="4"/>
      <c r="F381" s="5"/>
      <c r="G381" s="4"/>
      <c r="H381" s="4"/>
      <c r="I381" s="5"/>
      <c r="J381" s="5"/>
      <c r="K381" s="9"/>
      <c r="L381" s="5"/>
      <c r="M381" s="4"/>
      <c r="N381" s="5"/>
      <c r="O381" s="5"/>
      <c r="P381" s="5"/>
      <c r="Q381" s="5"/>
      <c r="R381" s="5"/>
      <c r="S381" s="4"/>
      <c r="T381" s="4"/>
    </row>
    <row r="382" spans="1:20" x14ac:dyDescent="0.45">
      <c r="A382" s="8"/>
      <c r="B382" s="5"/>
      <c r="C382" s="5"/>
      <c r="D382" s="5"/>
      <c r="E382" s="4"/>
      <c r="F382" s="5"/>
      <c r="G382" s="4"/>
      <c r="H382" s="4"/>
      <c r="I382" s="5"/>
      <c r="J382" s="5"/>
      <c r="K382" s="9"/>
      <c r="L382" s="5"/>
      <c r="M382" s="4"/>
      <c r="N382" s="5"/>
      <c r="O382" s="5"/>
      <c r="P382" s="5"/>
      <c r="Q382" s="5"/>
      <c r="R382" s="5"/>
      <c r="S382" s="4"/>
      <c r="T382" s="4"/>
    </row>
    <row r="383" spans="1:20" x14ac:dyDescent="0.45">
      <c r="A383" s="8"/>
      <c r="B383" s="5"/>
      <c r="C383" s="5"/>
      <c r="D383" s="5"/>
      <c r="E383" s="4"/>
      <c r="F383" s="5"/>
      <c r="G383" s="4"/>
      <c r="H383" s="4"/>
      <c r="I383" s="5"/>
      <c r="J383" s="5"/>
      <c r="K383" s="9"/>
      <c r="L383" s="5"/>
      <c r="M383" s="4"/>
      <c r="N383" s="5"/>
      <c r="O383" s="5"/>
      <c r="P383" s="5"/>
      <c r="Q383" s="5"/>
      <c r="R383" s="5"/>
      <c r="S383" s="4"/>
      <c r="T383" s="4"/>
    </row>
    <row r="384" spans="1:20" x14ac:dyDescent="0.45">
      <c r="A384" s="8"/>
      <c r="B384" s="5"/>
      <c r="C384" s="5"/>
      <c r="D384" s="5"/>
      <c r="E384" s="4"/>
      <c r="F384" s="5"/>
      <c r="G384" s="4"/>
      <c r="H384" s="4"/>
      <c r="I384" s="5"/>
      <c r="J384" s="5"/>
      <c r="K384" s="9"/>
      <c r="L384" s="5"/>
      <c r="M384" s="4"/>
      <c r="N384" s="5"/>
      <c r="O384" s="5"/>
      <c r="P384" s="5"/>
      <c r="Q384" s="5"/>
      <c r="R384" s="5"/>
      <c r="S384" s="4"/>
      <c r="T384" s="4"/>
    </row>
    <row r="385" spans="1:20" x14ac:dyDescent="0.45">
      <c r="A385" s="8"/>
      <c r="B385" s="5"/>
      <c r="C385" s="5"/>
      <c r="D385" s="5"/>
      <c r="E385" s="4"/>
      <c r="F385" s="5"/>
      <c r="G385" s="4"/>
      <c r="H385" s="4"/>
      <c r="I385" s="5"/>
      <c r="J385" s="5"/>
      <c r="K385" s="9"/>
      <c r="L385" s="5"/>
      <c r="M385" s="4"/>
      <c r="N385" s="5"/>
      <c r="O385" s="5"/>
      <c r="P385" s="5"/>
      <c r="Q385" s="5"/>
      <c r="R385" s="5"/>
      <c r="S385" s="4"/>
      <c r="T385" s="4"/>
    </row>
    <row r="386" spans="1:20" x14ac:dyDescent="0.45">
      <c r="A386" s="8"/>
      <c r="B386" s="5"/>
      <c r="C386" s="5"/>
      <c r="D386" s="5"/>
      <c r="E386" s="4"/>
      <c r="F386" s="5"/>
      <c r="G386" s="4"/>
      <c r="H386" s="4"/>
      <c r="I386" s="5"/>
      <c r="J386" s="5"/>
      <c r="K386" s="9"/>
      <c r="L386" s="5"/>
      <c r="M386" s="4"/>
      <c r="N386" s="5"/>
      <c r="O386" s="5"/>
      <c r="P386" s="5"/>
      <c r="Q386" s="5"/>
      <c r="R386" s="5"/>
      <c r="S386" s="4"/>
      <c r="T386" s="4"/>
    </row>
    <row r="387" spans="1:20" x14ac:dyDescent="0.45">
      <c r="A387" s="8"/>
      <c r="B387" s="5"/>
      <c r="C387" s="5"/>
      <c r="D387" s="5"/>
      <c r="E387" s="4"/>
      <c r="F387" s="5"/>
      <c r="G387" s="4"/>
      <c r="H387" s="4"/>
      <c r="I387" s="5"/>
      <c r="J387" s="5"/>
      <c r="K387" s="9"/>
      <c r="L387" s="5"/>
      <c r="M387" s="4"/>
      <c r="N387" s="5"/>
      <c r="O387" s="5"/>
      <c r="P387" s="5"/>
      <c r="Q387" s="5"/>
      <c r="R387" s="5"/>
      <c r="S387" s="4"/>
      <c r="T387" s="4"/>
    </row>
    <row r="388" spans="1:20" x14ac:dyDescent="0.45">
      <c r="A388" s="8"/>
      <c r="B388" s="5"/>
      <c r="C388" s="5"/>
      <c r="D388" s="5"/>
      <c r="E388" s="4"/>
      <c r="F388" s="5"/>
      <c r="G388" s="4"/>
      <c r="H388" s="4"/>
      <c r="I388" s="5"/>
      <c r="J388" s="5"/>
      <c r="K388" s="9"/>
      <c r="L388" s="5"/>
      <c r="M388" s="4"/>
      <c r="N388" s="5"/>
      <c r="O388" s="5"/>
      <c r="P388" s="5"/>
      <c r="Q388" s="5"/>
      <c r="R388" s="5"/>
      <c r="S388" s="4"/>
      <c r="T388" s="4"/>
    </row>
    <row r="389" spans="1:20" x14ac:dyDescent="0.45">
      <c r="A389" s="8"/>
      <c r="B389" s="5"/>
      <c r="C389" s="5"/>
      <c r="D389" s="5"/>
      <c r="E389" s="4"/>
      <c r="F389" s="5"/>
      <c r="G389" s="4"/>
      <c r="H389" s="4"/>
      <c r="I389" s="5"/>
      <c r="J389" s="5"/>
      <c r="K389" s="9"/>
      <c r="L389" s="5"/>
      <c r="M389" s="4"/>
      <c r="N389" s="5"/>
      <c r="O389" s="5"/>
      <c r="P389" s="5"/>
      <c r="Q389" s="5"/>
      <c r="R389" s="5"/>
      <c r="S389" s="4"/>
      <c r="T389" s="4"/>
    </row>
    <row r="390" spans="1:20" x14ac:dyDescent="0.45">
      <c r="A390" s="8"/>
      <c r="B390" s="5"/>
      <c r="C390" s="5"/>
      <c r="D390" s="5"/>
      <c r="E390" s="4"/>
      <c r="F390" s="5"/>
      <c r="G390" s="4"/>
      <c r="H390" s="4"/>
      <c r="I390" s="5"/>
      <c r="J390" s="5"/>
      <c r="K390" s="9"/>
      <c r="L390" s="5"/>
      <c r="M390" s="4"/>
      <c r="N390" s="5"/>
      <c r="O390" s="5"/>
      <c r="P390" s="5"/>
      <c r="Q390" s="5"/>
      <c r="R390" s="5"/>
      <c r="S390" s="4"/>
      <c r="T390" s="4"/>
    </row>
    <row r="391" spans="1:20" x14ac:dyDescent="0.45">
      <c r="A391" s="8"/>
      <c r="B391" s="5"/>
      <c r="C391" s="5"/>
      <c r="D391" s="5"/>
      <c r="E391" s="4"/>
      <c r="F391" s="5"/>
      <c r="G391" s="4"/>
      <c r="H391" s="4"/>
      <c r="I391" s="5"/>
      <c r="J391" s="5"/>
      <c r="K391" s="9"/>
      <c r="L391" s="5"/>
      <c r="M391" s="4"/>
      <c r="N391" s="5"/>
      <c r="O391" s="5"/>
      <c r="P391" s="5"/>
      <c r="Q391" s="5"/>
      <c r="R391" s="5"/>
      <c r="S391" s="4"/>
      <c r="T391" s="4"/>
    </row>
    <row r="392" spans="1:20" x14ac:dyDescent="0.45">
      <c r="A392" s="8"/>
      <c r="B392" s="5"/>
      <c r="C392" s="5"/>
      <c r="D392" s="5"/>
      <c r="E392" s="4"/>
      <c r="F392" s="5"/>
      <c r="G392" s="4"/>
      <c r="H392" s="4"/>
      <c r="I392" s="5"/>
      <c r="J392" s="5"/>
      <c r="K392" s="9"/>
      <c r="L392" s="5"/>
      <c r="M392" s="4"/>
      <c r="N392" s="5"/>
      <c r="O392" s="5"/>
      <c r="P392" s="5"/>
      <c r="Q392" s="5"/>
      <c r="R392" s="5"/>
      <c r="S392" s="4"/>
      <c r="T392" s="4"/>
    </row>
    <row r="393" spans="1:20" x14ac:dyDescent="0.45">
      <c r="A393" s="8"/>
      <c r="B393" s="5"/>
      <c r="C393" s="5"/>
      <c r="D393" s="5"/>
      <c r="E393" s="4"/>
      <c r="F393" s="5"/>
      <c r="G393" s="4"/>
      <c r="H393" s="4"/>
      <c r="I393" s="5"/>
      <c r="J393" s="5"/>
      <c r="K393" s="9"/>
      <c r="L393" s="5"/>
      <c r="M393" s="4"/>
      <c r="N393" s="5"/>
      <c r="O393" s="5"/>
      <c r="P393" s="5"/>
      <c r="Q393" s="5"/>
      <c r="R393" s="5"/>
      <c r="S393" s="4"/>
      <c r="T393" s="4"/>
    </row>
    <row r="394" spans="1:20" x14ac:dyDescent="0.45">
      <c r="A394" s="8"/>
      <c r="B394" s="5"/>
      <c r="C394" s="5"/>
      <c r="D394" s="5"/>
      <c r="E394" s="4"/>
      <c r="F394" s="5"/>
      <c r="G394" s="4"/>
      <c r="H394" s="4"/>
      <c r="I394" s="5"/>
      <c r="J394" s="5"/>
      <c r="K394" s="9"/>
      <c r="L394" s="5"/>
      <c r="M394" s="4"/>
      <c r="N394" s="5"/>
      <c r="O394" s="5"/>
      <c r="P394" s="5"/>
      <c r="Q394" s="5"/>
      <c r="R394" s="5"/>
      <c r="S394" s="4"/>
      <c r="T394" s="4"/>
    </row>
    <row r="395" spans="1:20" x14ac:dyDescent="0.45">
      <c r="A395" s="8"/>
      <c r="B395" s="5"/>
      <c r="C395" s="5"/>
      <c r="D395" s="5"/>
      <c r="E395" s="4"/>
      <c r="F395" s="5"/>
      <c r="G395" s="4"/>
      <c r="H395" s="4"/>
      <c r="I395" s="5"/>
      <c r="J395" s="5"/>
      <c r="K395" s="9"/>
      <c r="L395" s="5"/>
      <c r="M395" s="4"/>
      <c r="N395" s="5"/>
      <c r="O395" s="5"/>
      <c r="P395" s="5"/>
      <c r="Q395" s="5"/>
      <c r="R395" s="5"/>
      <c r="S395" s="4"/>
      <c r="T395" s="4"/>
    </row>
    <row r="396" spans="1:20" x14ac:dyDescent="0.45">
      <c r="A396" s="8"/>
      <c r="B396" s="5"/>
      <c r="C396" s="5"/>
      <c r="D396" s="5"/>
      <c r="E396" s="4"/>
      <c r="F396" s="5"/>
      <c r="G396" s="4"/>
      <c r="H396" s="4"/>
      <c r="I396" s="5"/>
      <c r="J396" s="5"/>
      <c r="K396" s="9"/>
      <c r="L396" s="5"/>
      <c r="M396" s="4"/>
      <c r="N396" s="5"/>
      <c r="O396" s="5"/>
      <c r="P396" s="5"/>
      <c r="Q396" s="5"/>
      <c r="R396" s="5"/>
      <c r="S396" s="4"/>
      <c r="T396" s="4"/>
    </row>
    <row r="397" spans="1:20" x14ac:dyDescent="0.45">
      <c r="A397" s="8"/>
      <c r="B397" s="5"/>
      <c r="C397" s="5"/>
      <c r="D397" s="5"/>
      <c r="E397" s="4"/>
      <c r="F397" s="5"/>
      <c r="G397" s="4"/>
      <c r="H397" s="4"/>
      <c r="I397" s="5"/>
      <c r="J397" s="5"/>
      <c r="K397" s="9"/>
      <c r="L397" s="5"/>
      <c r="M397" s="4"/>
      <c r="N397" s="5"/>
      <c r="O397" s="5"/>
      <c r="P397" s="5"/>
      <c r="Q397" s="5"/>
      <c r="R397" s="5"/>
      <c r="S397" s="4"/>
      <c r="T397" s="4"/>
    </row>
    <row r="398" spans="1:20" x14ac:dyDescent="0.45">
      <c r="A398" s="8"/>
      <c r="B398" s="5"/>
      <c r="C398" s="5"/>
      <c r="D398" s="5"/>
      <c r="E398" s="4"/>
      <c r="F398" s="5"/>
      <c r="G398" s="4"/>
      <c r="H398" s="4"/>
      <c r="I398" s="5"/>
      <c r="J398" s="5"/>
      <c r="K398" s="9"/>
      <c r="L398" s="5"/>
      <c r="M398" s="4"/>
      <c r="N398" s="5"/>
      <c r="O398" s="5"/>
      <c r="P398" s="5"/>
      <c r="Q398" s="5"/>
      <c r="R398" s="5"/>
      <c r="S398" s="4"/>
      <c r="T398" s="4"/>
    </row>
    <row r="399" spans="1:20" x14ac:dyDescent="0.45">
      <c r="A399" s="8"/>
      <c r="B399" s="5"/>
      <c r="C399" s="5"/>
      <c r="D399" s="5"/>
      <c r="E399" s="4"/>
      <c r="F399" s="5"/>
      <c r="G399" s="4"/>
      <c r="H399" s="4"/>
      <c r="I399" s="5"/>
      <c r="J399" s="5"/>
      <c r="K399" s="9"/>
      <c r="L399" s="5"/>
      <c r="M399" s="4"/>
      <c r="N399" s="5"/>
      <c r="O399" s="5"/>
      <c r="P399" s="5"/>
      <c r="Q399" s="5"/>
      <c r="R399" s="5"/>
      <c r="S399" s="4"/>
      <c r="T399" s="4"/>
    </row>
    <row r="400" spans="1:20" x14ac:dyDescent="0.45">
      <c r="A400" s="8"/>
      <c r="B400" s="5"/>
      <c r="C400" s="5"/>
      <c r="D400" s="5"/>
      <c r="E400" s="4"/>
      <c r="F400" s="5"/>
      <c r="G400" s="4"/>
      <c r="H400" s="4"/>
      <c r="I400" s="5"/>
      <c r="J400" s="5"/>
      <c r="K400" s="9"/>
      <c r="L400" s="5"/>
      <c r="M400" s="4"/>
      <c r="N400" s="5"/>
      <c r="O400" s="5"/>
      <c r="P400" s="5"/>
      <c r="Q400" s="5"/>
      <c r="R400" s="5"/>
      <c r="S400" s="4"/>
      <c r="T400" s="4"/>
    </row>
    <row r="401" spans="1:20" x14ac:dyDescent="0.45">
      <c r="A401" s="8"/>
      <c r="B401" s="5"/>
      <c r="C401" s="5"/>
      <c r="D401" s="5"/>
      <c r="E401" s="4"/>
      <c r="F401" s="5"/>
      <c r="G401" s="4"/>
      <c r="H401" s="4"/>
      <c r="I401" s="5"/>
      <c r="J401" s="5"/>
      <c r="K401" s="9"/>
      <c r="L401" s="5"/>
      <c r="M401" s="4"/>
      <c r="N401" s="5"/>
      <c r="O401" s="5"/>
      <c r="P401" s="5"/>
      <c r="Q401" s="5"/>
      <c r="R401" s="5"/>
      <c r="S401" s="4"/>
      <c r="T401" s="4"/>
    </row>
    <row r="402" spans="1:20" x14ac:dyDescent="0.45">
      <c r="A402" s="8"/>
      <c r="B402" s="5"/>
      <c r="C402" s="5"/>
      <c r="D402" s="5"/>
      <c r="E402" s="4"/>
      <c r="F402" s="5"/>
      <c r="G402" s="4"/>
      <c r="H402" s="4"/>
      <c r="I402" s="5"/>
      <c r="J402" s="5"/>
      <c r="K402" s="9"/>
      <c r="L402" s="5"/>
      <c r="M402" s="4"/>
      <c r="N402" s="5"/>
      <c r="O402" s="5"/>
      <c r="P402" s="5"/>
      <c r="Q402" s="5"/>
      <c r="R402" s="5"/>
      <c r="S402" s="4"/>
      <c r="T402" s="4"/>
    </row>
    <row r="403" spans="1:20" x14ac:dyDescent="0.45">
      <c r="A403" s="8"/>
      <c r="B403" s="5"/>
      <c r="C403" s="5"/>
      <c r="D403" s="5"/>
      <c r="E403" s="4"/>
      <c r="F403" s="5"/>
      <c r="G403" s="4"/>
      <c r="H403" s="4"/>
      <c r="I403" s="5"/>
      <c r="J403" s="5"/>
      <c r="K403" s="9"/>
      <c r="L403" s="5"/>
      <c r="M403" s="4"/>
      <c r="N403" s="5"/>
      <c r="O403" s="5"/>
      <c r="P403" s="5"/>
      <c r="Q403" s="5"/>
      <c r="R403" s="5"/>
      <c r="S403" s="4"/>
      <c r="T403" s="4"/>
    </row>
    <row r="404" spans="1:20" x14ac:dyDescent="0.45">
      <c r="A404" s="8"/>
      <c r="B404" s="5"/>
      <c r="C404" s="5"/>
      <c r="D404" s="5"/>
      <c r="E404" s="4"/>
      <c r="F404" s="5"/>
      <c r="G404" s="4"/>
      <c r="H404" s="4"/>
      <c r="I404" s="5"/>
      <c r="J404" s="5"/>
      <c r="K404" s="9"/>
      <c r="L404" s="5"/>
      <c r="M404" s="4"/>
      <c r="N404" s="5"/>
      <c r="O404" s="5"/>
      <c r="P404" s="5"/>
      <c r="Q404" s="5"/>
      <c r="R404" s="5"/>
      <c r="S404" s="4"/>
      <c r="T404" s="4"/>
    </row>
    <row r="405" spans="1:20" x14ac:dyDescent="0.45">
      <c r="A405" s="8"/>
      <c r="B405" s="5"/>
      <c r="C405" s="5"/>
      <c r="D405" s="5"/>
      <c r="E405" s="4"/>
      <c r="F405" s="5"/>
      <c r="G405" s="4"/>
      <c r="H405" s="4"/>
      <c r="I405" s="5"/>
      <c r="J405" s="5"/>
      <c r="K405" s="9"/>
      <c r="L405" s="5"/>
      <c r="M405" s="4"/>
      <c r="N405" s="5"/>
      <c r="O405" s="5"/>
      <c r="P405" s="5"/>
      <c r="Q405" s="5"/>
      <c r="R405" s="5"/>
      <c r="S405" s="4"/>
      <c r="T405" s="4"/>
    </row>
    <row r="406" spans="1:20" x14ac:dyDescent="0.45">
      <c r="A406" s="8"/>
      <c r="B406" s="5"/>
      <c r="C406" s="5"/>
      <c r="D406" s="5"/>
      <c r="E406" s="4"/>
      <c r="F406" s="5"/>
      <c r="G406" s="4"/>
      <c r="H406" s="4"/>
      <c r="I406" s="5"/>
      <c r="J406" s="5"/>
      <c r="K406" s="9"/>
      <c r="L406" s="5"/>
      <c r="M406" s="4"/>
      <c r="N406" s="5"/>
      <c r="O406" s="5"/>
      <c r="P406" s="5"/>
      <c r="Q406" s="5"/>
      <c r="R406" s="5"/>
      <c r="S406" s="4"/>
      <c r="T406" s="4"/>
    </row>
    <row r="407" spans="1:20" x14ac:dyDescent="0.45">
      <c r="A407" s="8"/>
      <c r="B407" s="5"/>
      <c r="C407" s="5"/>
      <c r="D407" s="5"/>
      <c r="E407" s="4"/>
      <c r="F407" s="5"/>
      <c r="G407" s="4"/>
      <c r="H407" s="4"/>
      <c r="I407" s="5"/>
      <c r="J407" s="5"/>
      <c r="K407" s="9"/>
      <c r="L407" s="5"/>
      <c r="M407" s="4"/>
      <c r="N407" s="5"/>
      <c r="O407" s="5"/>
      <c r="P407" s="5"/>
      <c r="Q407" s="5"/>
      <c r="R407" s="5"/>
      <c r="S407" s="4"/>
      <c r="T407" s="4"/>
    </row>
    <row r="408" spans="1:20" x14ac:dyDescent="0.45">
      <c r="A408" s="8"/>
      <c r="B408" s="5"/>
      <c r="C408" s="5"/>
      <c r="D408" s="5"/>
      <c r="E408" s="4"/>
      <c r="F408" s="5"/>
      <c r="G408" s="4"/>
      <c r="H408" s="4"/>
      <c r="I408" s="5"/>
      <c r="J408" s="5"/>
      <c r="K408" s="9"/>
      <c r="L408" s="5"/>
      <c r="M408" s="4"/>
      <c r="N408" s="5"/>
      <c r="O408" s="5"/>
      <c r="P408" s="5"/>
      <c r="Q408" s="5"/>
      <c r="R408" s="5"/>
      <c r="S408" s="4"/>
      <c r="T408" s="4"/>
    </row>
    <row r="409" spans="1:20" x14ac:dyDescent="0.45">
      <c r="A409" s="8"/>
      <c r="B409" s="5"/>
      <c r="C409" s="5"/>
      <c r="D409" s="5"/>
      <c r="E409" s="4"/>
      <c r="F409" s="5"/>
      <c r="G409" s="4"/>
      <c r="H409" s="4"/>
      <c r="I409" s="5"/>
      <c r="J409" s="5"/>
      <c r="K409" s="9"/>
      <c r="L409" s="5"/>
      <c r="M409" s="4"/>
      <c r="N409" s="5"/>
      <c r="O409" s="5"/>
      <c r="P409" s="5"/>
      <c r="Q409" s="5"/>
      <c r="R409" s="5"/>
      <c r="S409" s="4"/>
      <c r="T409" s="4"/>
    </row>
    <row r="410" spans="1:20" x14ac:dyDescent="0.45">
      <c r="A410" s="8"/>
      <c r="B410" s="5"/>
      <c r="C410" s="5"/>
      <c r="D410" s="5"/>
      <c r="E410" s="4"/>
      <c r="F410" s="5"/>
      <c r="G410" s="4"/>
      <c r="H410" s="4"/>
      <c r="I410" s="5"/>
      <c r="J410" s="5"/>
      <c r="K410" s="9"/>
      <c r="L410" s="5"/>
      <c r="M410" s="4"/>
      <c r="N410" s="5"/>
      <c r="O410" s="5"/>
      <c r="P410" s="5"/>
      <c r="Q410" s="5"/>
      <c r="R410" s="5"/>
      <c r="S410" s="4"/>
      <c r="T410" s="4"/>
    </row>
    <row r="411" spans="1:20" x14ac:dyDescent="0.45">
      <c r="A411" s="8"/>
      <c r="B411" s="5"/>
      <c r="C411" s="5"/>
      <c r="D411" s="5"/>
      <c r="E411" s="4"/>
      <c r="F411" s="5"/>
      <c r="G411" s="4"/>
      <c r="H411" s="4"/>
      <c r="I411" s="5"/>
      <c r="J411" s="5"/>
      <c r="K411" s="9"/>
      <c r="L411" s="5"/>
      <c r="M411" s="4"/>
      <c r="N411" s="5"/>
      <c r="O411" s="5"/>
      <c r="P411" s="5"/>
      <c r="Q411" s="5"/>
      <c r="R411" s="5"/>
      <c r="S411" s="4"/>
      <c r="T411" s="4"/>
    </row>
    <row r="412" spans="1:20" x14ac:dyDescent="0.45">
      <c r="A412" s="8"/>
      <c r="B412" s="5"/>
      <c r="C412" s="5"/>
      <c r="D412" s="5"/>
      <c r="E412" s="4"/>
      <c r="F412" s="5"/>
      <c r="G412" s="4"/>
      <c r="H412" s="4"/>
      <c r="I412" s="5"/>
      <c r="J412" s="5"/>
      <c r="K412" s="9"/>
      <c r="L412" s="5"/>
      <c r="M412" s="4"/>
      <c r="N412" s="5"/>
      <c r="O412" s="5"/>
      <c r="P412" s="5"/>
      <c r="Q412" s="5"/>
      <c r="R412" s="5"/>
      <c r="S412" s="4"/>
      <c r="T412" s="4"/>
    </row>
    <row r="413" spans="1:20" x14ac:dyDescent="0.45">
      <c r="A413" s="8"/>
      <c r="B413" s="5"/>
      <c r="C413" s="5"/>
      <c r="D413" s="5"/>
      <c r="E413" s="4"/>
      <c r="F413" s="5"/>
      <c r="G413" s="4"/>
      <c r="H413" s="4"/>
      <c r="I413" s="5"/>
      <c r="J413" s="5"/>
      <c r="K413" s="9"/>
      <c r="L413" s="5"/>
      <c r="M413" s="4"/>
      <c r="N413" s="5"/>
      <c r="O413" s="5"/>
      <c r="P413" s="5"/>
      <c r="Q413" s="5"/>
      <c r="R413" s="5"/>
      <c r="S413" s="4"/>
      <c r="T413" s="4"/>
    </row>
    <row r="414" spans="1:20" x14ac:dyDescent="0.45">
      <c r="A414" s="8"/>
      <c r="B414" s="5"/>
      <c r="C414" s="5"/>
      <c r="D414" s="5"/>
      <c r="E414" s="4"/>
      <c r="F414" s="5"/>
      <c r="G414" s="4"/>
      <c r="H414" s="4"/>
      <c r="I414" s="5"/>
      <c r="J414" s="5"/>
      <c r="K414" s="9"/>
      <c r="L414" s="5"/>
      <c r="M414" s="4"/>
      <c r="N414" s="5"/>
      <c r="O414" s="5"/>
      <c r="P414" s="5"/>
      <c r="Q414" s="5"/>
      <c r="R414" s="5"/>
      <c r="S414" s="4"/>
      <c r="T414" s="4"/>
    </row>
    <row r="415" spans="1:20" x14ac:dyDescent="0.45">
      <c r="A415" s="8"/>
      <c r="B415" s="5"/>
      <c r="C415" s="5"/>
      <c r="D415" s="5"/>
      <c r="E415" s="4"/>
      <c r="F415" s="5"/>
      <c r="G415" s="4"/>
      <c r="H415" s="4"/>
      <c r="I415" s="5"/>
      <c r="J415" s="5"/>
      <c r="K415" s="9"/>
      <c r="L415" s="5"/>
      <c r="M415" s="4"/>
      <c r="N415" s="5"/>
      <c r="O415" s="5"/>
      <c r="P415" s="5"/>
      <c r="Q415" s="5"/>
      <c r="R415" s="5"/>
      <c r="S415" s="4"/>
      <c r="T415" s="4"/>
    </row>
    <row r="416" spans="1:20" x14ac:dyDescent="0.45">
      <c r="A416" s="8"/>
      <c r="B416" s="5"/>
      <c r="C416" s="5"/>
      <c r="D416" s="5"/>
      <c r="E416" s="4"/>
      <c r="F416" s="5"/>
      <c r="G416" s="4"/>
      <c r="H416" s="4"/>
      <c r="I416" s="5"/>
      <c r="J416" s="5"/>
      <c r="K416" s="9"/>
      <c r="L416" s="5"/>
      <c r="M416" s="4"/>
      <c r="N416" s="5"/>
      <c r="O416" s="5"/>
      <c r="P416" s="5"/>
      <c r="Q416" s="5"/>
      <c r="R416" s="5"/>
      <c r="S416" s="4"/>
      <c r="T416" s="4"/>
    </row>
    <row r="417" spans="1:20" x14ac:dyDescent="0.45">
      <c r="A417" s="8"/>
      <c r="B417" s="5"/>
      <c r="C417" s="5"/>
      <c r="D417" s="5"/>
      <c r="E417" s="4"/>
      <c r="F417" s="5"/>
      <c r="G417" s="4"/>
      <c r="H417" s="4"/>
      <c r="I417" s="5"/>
      <c r="J417" s="5"/>
      <c r="K417" s="9"/>
      <c r="L417" s="5"/>
      <c r="M417" s="4"/>
      <c r="N417" s="5"/>
      <c r="O417" s="5"/>
      <c r="P417" s="5"/>
      <c r="Q417" s="5"/>
      <c r="R417" s="5"/>
      <c r="S417" s="4"/>
      <c r="T417" s="4"/>
    </row>
    <row r="418" spans="1:20" x14ac:dyDescent="0.45">
      <c r="A418" s="8"/>
      <c r="B418" s="5"/>
      <c r="C418" s="5"/>
      <c r="D418" s="5"/>
      <c r="E418" s="4"/>
      <c r="F418" s="5"/>
      <c r="G418" s="4"/>
      <c r="H418" s="4"/>
      <c r="I418" s="5"/>
      <c r="J418" s="5"/>
      <c r="K418" s="9"/>
      <c r="L418" s="5"/>
      <c r="M418" s="4"/>
      <c r="N418" s="5"/>
      <c r="O418" s="5"/>
      <c r="P418" s="5"/>
      <c r="Q418" s="5"/>
      <c r="R418" s="5"/>
      <c r="S418" s="4"/>
      <c r="T418" s="4"/>
    </row>
    <row r="419" spans="1:20" x14ac:dyDescent="0.45">
      <c r="A419" s="8"/>
      <c r="B419" s="5"/>
      <c r="C419" s="5"/>
      <c r="D419" s="5"/>
      <c r="E419" s="4"/>
      <c r="F419" s="5"/>
      <c r="G419" s="4"/>
      <c r="H419" s="4"/>
      <c r="I419" s="5"/>
      <c r="J419" s="5"/>
      <c r="K419" s="9"/>
      <c r="L419" s="5"/>
      <c r="M419" s="4"/>
      <c r="N419" s="5"/>
      <c r="O419" s="5"/>
      <c r="P419" s="5"/>
      <c r="Q419" s="5"/>
      <c r="R419" s="5"/>
      <c r="S419" s="4"/>
      <c r="T419" s="4"/>
    </row>
    <row r="420" spans="1:20" x14ac:dyDescent="0.45">
      <c r="A420" s="8"/>
      <c r="B420" s="5"/>
      <c r="C420" s="5"/>
      <c r="D420" s="5"/>
      <c r="E420" s="4"/>
      <c r="F420" s="5"/>
      <c r="G420" s="4"/>
      <c r="H420" s="4"/>
      <c r="I420" s="5"/>
      <c r="J420" s="5"/>
      <c r="K420" s="9"/>
      <c r="L420" s="5"/>
      <c r="M420" s="4"/>
      <c r="N420" s="5"/>
      <c r="O420" s="5"/>
      <c r="P420" s="5"/>
      <c r="Q420" s="5"/>
      <c r="R420" s="5"/>
      <c r="S420" s="4"/>
      <c r="T420" s="4"/>
    </row>
    <row r="421" spans="1:20" x14ac:dyDescent="0.45">
      <c r="A421" s="8"/>
      <c r="B421" s="5"/>
      <c r="C421" s="5"/>
      <c r="D421" s="5"/>
      <c r="E421" s="4"/>
      <c r="F421" s="5"/>
      <c r="G421" s="4"/>
      <c r="H421" s="4"/>
      <c r="I421" s="5"/>
      <c r="J421" s="5"/>
      <c r="K421" s="9"/>
      <c r="L421" s="5"/>
      <c r="M421" s="4"/>
      <c r="N421" s="5"/>
      <c r="O421" s="5"/>
      <c r="P421" s="5"/>
      <c r="Q421" s="5"/>
      <c r="R421" s="5"/>
      <c r="S421" s="4"/>
      <c r="T421" s="4"/>
    </row>
    <row r="422" spans="1:20" x14ac:dyDescent="0.45">
      <c r="A422" s="8"/>
      <c r="B422" s="5"/>
      <c r="C422" s="5"/>
      <c r="D422" s="5"/>
      <c r="E422" s="4"/>
      <c r="F422" s="5"/>
      <c r="G422" s="4"/>
      <c r="H422" s="4"/>
      <c r="I422" s="5"/>
      <c r="J422" s="5"/>
      <c r="K422" s="9"/>
      <c r="L422" s="5"/>
      <c r="M422" s="4"/>
      <c r="N422" s="5"/>
      <c r="O422" s="5"/>
      <c r="P422" s="5"/>
      <c r="Q422" s="5"/>
      <c r="R422" s="5"/>
      <c r="S422" s="4"/>
      <c r="T422" s="4"/>
    </row>
    <row r="423" spans="1:20" x14ac:dyDescent="0.45">
      <c r="A423" s="8"/>
      <c r="B423" s="5"/>
      <c r="C423" s="5"/>
      <c r="D423" s="5"/>
      <c r="E423" s="4"/>
      <c r="F423" s="5"/>
      <c r="G423" s="4"/>
      <c r="H423" s="4"/>
      <c r="I423" s="5"/>
      <c r="J423" s="5"/>
      <c r="K423" s="9"/>
      <c r="L423" s="5"/>
      <c r="M423" s="4"/>
      <c r="N423" s="5"/>
      <c r="O423" s="5"/>
      <c r="P423" s="5"/>
      <c r="Q423" s="5"/>
      <c r="R423" s="5"/>
      <c r="S423" s="4"/>
      <c r="T423" s="4"/>
    </row>
    <row r="424" spans="1:20" x14ac:dyDescent="0.45">
      <c r="A424" s="8"/>
      <c r="B424" s="5"/>
      <c r="C424" s="5"/>
      <c r="D424" s="5"/>
      <c r="E424" s="4"/>
      <c r="F424" s="5"/>
      <c r="G424" s="4"/>
      <c r="H424" s="4"/>
      <c r="I424" s="5"/>
      <c r="J424" s="5"/>
      <c r="K424" s="9"/>
      <c r="L424" s="5"/>
      <c r="M424" s="4"/>
      <c r="N424" s="5"/>
      <c r="O424" s="5"/>
      <c r="P424" s="5"/>
      <c r="Q424" s="5"/>
      <c r="R424" s="5"/>
      <c r="S424" s="4"/>
      <c r="T424" s="4"/>
    </row>
    <row r="425" spans="1:20" x14ac:dyDescent="0.45">
      <c r="A425" s="8"/>
      <c r="B425" s="5"/>
      <c r="C425" s="5"/>
      <c r="D425" s="5"/>
      <c r="E425" s="4"/>
      <c r="F425" s="5"/>
      <c r="G425" s="4"/>
      <c r="H425" s="4"/>
      <c r="I425" s="5"/>
      <c r="J425" s="5"/>
      <c r="K425" s="9"/>
      <c r="L425" s="5"/>
      <c r="M425" s="4"/>
      <c r="N425" s="5"/>
      <c r="O425" s="5"/>
      <c r="P425" s="5"/>
      <c r="Q425" s="5"/>
      <c r="R425" s="5"/>
      <c r="S425" s="4"/>
      <c r="T425" s="4"/>
    </row>
    <row r="426" spans="1:20" x14ac:dyDescent="0.45">
      <c r="A426" s="8"/>
      <c r="B426" s="5"/>
      <c r="C426" s="5"/>
      <c r="D426" s="5"/>
      <c r="E426" s="4"/>
      <c r="F426" s="5"/>
      <c r="G426" s="4"/>
      <c r="H426" s="4"/>
      <c r="I426" s="5"/>
      <c r="J426" s="5"/>
      <c r="K426" s="9"/>
      <c r="L426" s="5"/>
      <c r="M426" s="4"/>
      <c r="N426" s="5"/>
      <c r="O426" s="5"/>
      <c r="P426" s="5"/>
      <c r="Q426" s="5"/>
      <c r="R426" s="5"/>
      <c r="S426" s="4"/>
      <c r="T426" s="4"/>
    </row>
    <row r="427" spans="1:20" x14ac:dyDescent="0.45">
      <c r="A427" s="8"/>
      <c r="B427" s="5"/>
      <c r="C427" s="5"/>
      <c r="D427" s="5"/>
      <c r="E427" s="4"/>
      <c r="F427" s="5"/>
      <c r="G427" s="4"/>
      <c r="H427" s="4"/>
      <c r="I427" s="5"/>
      <c r="J427" s="5"/>
      <c r="K427" s="9"/>
      <c r="L427" s="5"/>
      <c r="M427" s="4"/>
      <c r="N427" s="5"/>
      <c r="O427" s="5"/>
      <c r="P427" s="5"/>
      <c r="Q427" s="5"/>
      <c r="R427" s="5"/>
      <c r="S427" s="4"/>
      <c r="T427" s="4"/>
    </row>
    <row r="428" spans="1:20" x14ac:dyDescent="0.45">
      <c r="A428" s="8"/>
      <c r="B428" s="5"/>
      <c r="C428" s="5"/>
      <c r="D428" s="5"/>
      <c r="E428" s="4"/>
      <c r="F428" s="5"/>
      <c r="G428" s="4"/>
      <c r="H428" s="4"/>
      <c r="I428" s="5"/>
      <c r="J428" s="5"/>
      <c r="K428" s="9"/>
      <c r="L428" s="5"/>
      <c r="M428" s="4"/>
      <c r="N428" s="5"/>
      <c r="O428" s="5"/>
      <c r="P428" s="5"/>
      <c r="Q428" s="5"/>
      <c r="R428" s="5"/>
      <c r="S428" s="4"/>
      <c r="T428" s="4"/>
    </row>
    <row r="429" spans="1:20" x14ac:dyDescent="0.45">
      <c r="A429" s="8"/>
      <c r="B429" s="5"/>
      <c r="C429" s="5"/>
      <c r="D429" s="5"/>
      <c r="E429" s="4"/>
      <c r="F429" s="5"/>
      <c r="G429" s="4"/>
      <c r="H429" s="4"/>
      <c r="I429" s="5"/>
      <c r="J429" s="5"/>
      <c r="K429" s="9"/>
      <c r="L429" s="5"/>
      <c r="M429" s="4"/>
      <c r="N429" s="5"/>
      <c r="O429" s="5"/>
      <c r="P429" s="5"/>
      <c r="Q429" s="5"/>
      <c r="R429" s="5"/>
      <c r="S429" s="4"/>
      <c r="T429" s="4"/>
    </row>
    <row r="430" spans="1:20" x14ac:dyDescent="0.45">
      <c r="A430" s="8"/>
      <c r="B430" s="5"/>
      <c r="C430" s="5"/>
      <c r="D430" s="5"/>
      <c r="E430" s="4"/>
      <c r="F430" s="5"/>
      <c r="G430" s="4"/>
      <c r="H430" s="4"/>
      <c r="I430" s="5"/>
      <c r="J430" s="5"/>
      <c r="K430" s="9"/>
      <c r="L430" s="5"/>
      <c r="M430" s="4"/>
      <c r="N430" s="5"/>
      <c r="O430" s="5"/>
      <c r="P430" s="5"/>
      <c r="Q430" s="5"/>
      <c r="R430" s="5"/>
      <c r="S430" s="4"/>
      <c r="T430" s="4"/>
    </row>
    <row r="431" spans="1:20" x14ac:dyDescent="0.45">
      <c r="A431" s="8"/>
      <c r="B431" s="5"/>
      <c r="C431" s="5"/>
      <c r="D431" s="5"/>
      <c r="E431" s="4"/>
      <c r="F431" s="5"/>
      <c r="G431" s="4"/>
      <c r="H431" s="4"/>
      <c r="I431" s="5"/>
      <c r="J431" s="5"/>
      <c r="K431" s="9"/>
      <c r="L431" s="5"/>
      <c r="M431" s="4"/>
      <c r="N431" s="5"/>
      <c r="O431" s="5"/>
      <c r="P431" s="5"/>
      <c r="Q431" s="5"/>
      <c r="R431" s="5"/>
      <c r="S431" s="4"/>
      <c r="T431" s="4"/>
    </row>
    <row r="432" spans="1:20" x14ac:dyDescent="0.45">
      <c r="A432" s="8"/>
      <c r="B432" s="5"/>
      <c r="C432" s="5"/>
      <c r="D432" s="5"/>
      <c r="E432" s="4"/>
      <c r="F432" s="5"/>
      <c r="G432" s="4"/>
      <c r="H432" s="4"/>
      <c r="I432" s="5"/>
      <c r="J432" s="5"/>
      <c r="K432" s="9"/>
      <c r="L432" s="5"/>
      <c r="M432" s="4"/>
      <c r="N432" s="5"/>
      <c r="O432" s="5"/>
      <c r="P432" s="5"/>
      <c r="Q432" s="5"/>
      <c r="R432" s="5"/>
      <c r="S432" s="4"/>
      <c r="T432" s="4"/>
    </row>
    <row r="433" spans="1:20" x14ac:dyDescent="0.45">
      <c r="A433" s="8"/>
      <c r="B433" s="5"/>
      <c r="C433" s="5"/>
      <c r="D433" s="5"/>
      <c r="E433" s="4"/>
      <c r="F433" s="5"/>
      <c r="G433" s="4"/>
      <c r="H433" s="4"/>
      <c r="I433" s="5"/>
      <c r="J433" s="5"/>
      <c r="K433" s="9"/>
      <c r="L433" s="5"/>
      <c r="M433" s="4"/>
      <c r="N433" s="5"/>
      <c r="O433" s="5"/>
      <c r="P433" s="5"/>
      <c r="Q433" s="5"/>
      <c r="R433" s="5"/>
      <c r="S433" s="4"/>
      <c r="T433" s="4"/>
    </row>
    <row r="434" spans="1:20" x14ac:dyDescent="0.45">
      <c r="A434" s="8"/>
      <c r="B434" s="5"/>
      <c r="C434" s="5"/>
      <c r="D434" s="5"/>
      <c r="E434" s="4"/>
      <c r="F434" s="5"/>
      <c r="G434" s="4"/>
      <c r="H434" s="4"/>
      <c r="I434" s="5"/>
      <c r="J434" s="5"/>
      <c r="K434" s="9"/>
      <c r="L434" s="5"/>
      <c r="M434" s="4"/>
      <c r="N434" s="5"/>
      <c r="O434" s="5"/>
      <c r="P434" s="5"/>
      <c r="Q434" s="5"/>
      <c r="R434" s="5"/>
      <c r="S434" s="4"/>
      <c r="T434" s="4"/>
    </row>
    <row r="435" spans="1:20" x14ac:dyDescent="0.45">
      <c r="A435" s="8"/>
      <c r="B435" s="5"/>
      <c r="C435" s="5"/>
      <c r="D435" s="5"/>
      <c r="E435" s="4"/>
      <c r="F435" s="5"/>
      <c r="G435" s="4"/>
      <c r="H435" s="4"/>
      <c r="I435" s="5"/>
      <c r="J435" s="5"/>
      <c r="K435" s="9"/>
      <c r="L435" s="5"/>
      <c r="M435" s="4"/>
      <c r="N435" s="5"/>
      <c r="O435" s="5"/>
      <c r="P435" s="5"/>
      <c r="Q435" s="5"/>
      <c r="R435" s="5"/>
      <c r="S435" s="4"/>
      <c r="T435" s="4"/>
    </row>
    <row r="436" spans="1:20" x14ac:dyDescent="0.45">
      <c r="A436" s="8"/>
      <c r="B436" s="5"/>
      <c r="C436" s="5"/>
      <c r="D436" s="5"/>
      <c r="E436" s="4"/>
      <c r="F436" s="5"/>
      <c r="G436" s="4"/>
      <c r="H436" s="4"/>
      <c r="I436" s="5"/>
      <c r="J436" s="5"/>
      <c r="K436" s="9"/>
      <c r="L436" s="5"/>
      <c r="M436" s="4"/>
      <c r="N436" s="5"/>
      <c r="O436" s="5"/>
      <c r="P436" s="5"/>
      <c r="Q436" s="5"/>
      <c r="R436" s="5"/>
      <c r="S436" s="4"/>
      <c r="T436" s="4"/>
    </row>
    <row r="437" spans="1:20" x14ac:dyDescent="0.45">
      <c r="A437" s="8"/>
      <c r="B437" s="5"/>
      <c r="C437" s="5"/>
      <c r="D437" s="5"/>
      <c r="E437" s="4"/>
      <c r="F437" s="5"/>
      <c r="G437" s="4"/>
      <c r="H437" s="4"/>
      <c r="I437" s="5"/>
      <c r="J437" s="5"/>
      <c r="K437" s="9"/>
      <c r="L437" s="5"/>
      <c r="M437" s="4"/>
      <c r="N437" s="5"/>
      <c r="O437" s="5"/>
      <c r="P437" s="5"/>
      <c r="Q437" s="5"/>
      <c r="R437" s="5"/>
      <c r="S437" s="4"/>
      <c r="T437" s="4"/>
    </row>
    <row r="438" spans="1:20" x14ac:dyDescent="0.45">
      <c r="A438" s="8"/>
      <c r="B438" s="5"/>
      <c r="C438" s="5"/>
      <c r="D438" s="5"/>
      <c r="E438" s="4"/>
      <c r="F438" s="5"/>
      <c r="G438" s="4"/>
      <c r="H438" s="4"/>
      <c r="I438" s="5"/>
      <c r="J438" s="5"/>
      <c r="K438" s="9"/>
      <c r="L438" s="5"/>
      <c r="M438" s="4"/>
      <c r="N438" s="5"/>
      <c r="O438" s="5"/>
      <c r="P438" s="5"/>
      <c r="Q438" s="5"/>
      <c r="R438" s="5"/>
      <c r="S438" s="4"/>
      <c r="T438" s="4"/>
    </row>
    <row r="439" spans="1:20" x14ac:dyDescent="0.45">
      <c r="A439" s="8"/>
      <c r="B439" s="5"/>
      <c r="C439" s="5"/>
      <c r="D439" s="5"/>
      <c r="E439" s="4"/>
      <c r="F439" s="5"/>
      <c r="G439" s="4"/>
      <c r="H439" s="4"/>
      <c r="I439" s="5"/>
      <c r="J439" s="5"/>
      <c r="K439" s="9"/>
      <c r="L439" s="5"/>
      <c r="M439" s="4"/>
      <c r="N439" s="5"/>
      <c r="O439" s="5"/>
      <c r="P439" s="5"/>
      <c r="Q439" s="5"/>
      <c r="R439" s="5"/>
      <c r="S439" s="4"/>
      <c r="T439" s="4"/>
    </row>
    <row r="440" spans="1:20" x14ac:dyDescent="0.45">
      <c r="A440" s="8"/>
      <c r="B440" s="5"/>
      <c r="C440" s="5"/>
      <c r="D440" s="5"/>
      <c r="E440" s="4"/>
      <c r="F440" s="5"/>
      <c r="G440" s="4"/>
      <c r="H440" s="4"/>
      <c r="I440" s="5"/>
      <c r="J440" s="5"/>
      <c r="K440" s="9"/>
      <c r="L440" s="5"/>
      <c r="M440" s="4"/>
      <c r="N440" s="5"/>
      <c r="O440" s="5"/>
      <c r="P440" s="5"/>
      <c r="Q440" s="5"/>
      <c r="R440" s="5"/>
      <c r="S440" s="4"/>
      <c r="T440" s="4"/>
    </row>
    <row r="441" spans="1:20" x14ac:dyDescent="0.45">
      <c r="A441" s="8"/>
      <c r="B441" s="5"/>
      <c r="C441" s="5"/>
      <c r="D441" s="5"/>
      <c r="E441" s="4"/>
      <c r="F441" s="5"/>
      <c r="G441" s="4"/>
      <c r="H441" s="4"/>
      <c r="I441" s="5"/>
      <c r="J441" s="5"/>
      <c r="K441" s="9"/>
      <c r="L441" s="5"/>
      <c r="M441" s="4"/>
      <c r="N441" s="5"/>
      <c r="O441" s="5"/>
      <c r="P441" s="5"/>
      <c r="Q441" s="5"/>
      <c r="R441" s="5"/>
      <c r="S441" s="4"/>
      <c r="T441" s="4"/>
    </row>
    <row r="442" spans="1:20" x14ac:dyDescent="0.45">
      <c r="A442" s="8"/>
      <c r="B442" s="5"/>
      <c r="C442" s="5"/>
      <c r="D442" s="5"/>
      <c r="E442" s="4"/>
      <c r="F442" s="5"/>
      <c r="G442" s="4"/>
      <c r="H442" s="4"/>
      <c r="I442" s="5"/>
      <c r="J442" s="5"/>
      <c r="K442" s="9"/>
      <c r="L442" s="5"/>
      <c r="M442" s="4"/>
      <c r="N442" s="5"/>
      <c r="O442" s="5"/>
      <c r="P442" s="5"/>
      <c r="Q442" s="5"/>
      <c r="R442" s="5"/>
      <c r="S442" s="4"/>
      <c r="T442" s="4"/>
    </row>
    <row r="443" spans="1:20" x14ac:dyDescent="0.45">
      <c r="A443" s="8"/>
      <c r="B443" s="5"/>
      <c r="C443" s="5"/>
      <c r="D443" s="5"/>
      <c r="E443" s="4"/>
      <c r="F443" s="5"/>
      <c r="G443" s="4"/>
      <c r="H443" s="4"/>
      <c r="I443" s="5"/>
      <c r="J443" s="5"/>
      <c r="K443" s="9"/>
      <c r="L443" s="5"/>
      <c r="M443" s="4"/>
      <c r="N443" s="5"/>
      <c r="O443" s="5"/>
      <c r="P443" s="5"/>
      <c r="Q443" s="5"/>
      <c r="R443" s="5"/>
      <c r="S443" s="4"/>
      <c r="T443" s="4"/>
    </row>
    <row r="444" spans="1:20" x14ac:dyDescent="0.45">
      <c r="A444" s="8"/>
      <c r="B444" s="5"/>
      <c r="C444" s="5"/>
      <c r="D444" s="5"/>
      <c r="E444" s="4"/>
      <c r="F444" s="5"/>
      <c r="G444" s="4"/>
      <c r="H444" s="4"/>
      <c r="I444" s="5"/>
      <c r="J444" s="5"/>
      <c r="K444" s="9"/>
      <c r="L444" s="5"/>
      <c r="M444" s="4"/>
      <c r="N444" s="5"/>
      <c r="O444" s="5"/>
      <c r="P444" s="5"/>
      <c r="Q444" s="5"/>
      <c r="R444" s="5"/>
      <c r="S444" s="4"/>
      <c r="T444" s="4"/>
    </row>
    <row r="445" spans="1:20" x14ac:dyDescent="0.45">
      <c r="A445" s="8"/>
      <c r="B445" s="5"/>
      <c r="C445" s="5"/>
      <c r="D445" s="5"/>
      <c r="E445" s="4"/>
      <c r="F445" s="5"/>
      <c r="G445" s="4"/>
      <c r="H445" s="4"/>
      <c r="I445" s="5"/>
      <c r="J445" s="5"/>
      <c r="K445" s="9"/>
      <c r="L445" s="5"/>
      <c r="M445" s="4"/>
      <c r="N445" s="5"/>
      <c r="O445" s="5"/>
      <c r="P445" s="5"/>
      <c r="Q445" s="5"/>
      <c r="R445" s="5"/>
      <c r="S445" s="4"/>
      <c r="T445" s="4"/>
    </row>
    <row r="446" spans="1:20" x14ac:dyDescent="0.45">
      <c r="A446" s="8"/>
      <c r="B446" s="5"/>
      <c r="C446" s="5"/>
      <c r="D446" s="5"/>
      <c r="E446" s="4"/>
      <c r="F446" s="5"/>
      <c r="G446" s="4"/>
      <c r="H446" s="4"/>
      <c r="I446" s="5"/>
      <c r="J446" s="5"/>
      <c r="K446" s="9"/>
      <c r="L446" s="5"/>
      <c r="M446" s="4"/>
      <c r="N446" s="5"/>
      <c r="O446" s="5"/>
      <c r="P446" s="5"/>
      <c r="Q446" s="5"/>
      <c r="R446" s="5"/>
      <c r="S446" s="4"/>
      <c r="T446" s="4"/>
    </row>
    <row r="447" spans="1:20" x14ac:dyDescent="0.45">
      <c r="A447" s="8"/>
      <c r="B447" s="5"/>
      <c r="C447" s="5"/>
      <c r="D447" s="5"/>
      <c r="E447" s="4"/>
      <c r="F447" s="5"/>
      <c r="G447" s="4"/>
      <c r="H447" s="4"/>
      <c r="I447" s="5"/>
      <c r="J447" s="5"/>
      <c r="K447" s="9"/>
      <c r="L447" s="5"/>
      <c r="M447" s="4"/>
      <c r="N447" s="5"/>
      <c r="O447" s="5"/>
      <c r="P447" s="5"/>
      <c r="Q447" s="5"/>
      <c r="R447" s="5"/>
      <c r="S447" s="4"/>
      <c r="T447" s="4"/>
    </row>
    <row r="448" spans="1:20" x14ac:dyDescent="0.45">
      <c r="A448" s="8"/>
      <c r="B448" s="5"/>
      <c r="C448" s="5"/>
      <c r="D448" s="5"/>
      <c r="E448" s="4"/>
      <c r="F448" s="5"/>
      <c r="G448" s="4"/>
      <c r="H448" s="4"/>
      <c r="I448" s="5"/>
      <c r="J448" s="5"/>
      <c r="K448" s="9"/>
      <c r="L448" s="5"/>
      <c r="M448" s="4"/>
      <c r="N448" s="5"/>
      <c r="O448" s="5"/>
      <c r="P448" s="5"/>
      <c r="Q448" s="5"/>
      <c r="R448" s="5"/>
      <c r="S448" s="4"/>
      <c r="T448" s="4"/>
    </row>
    <row r="449" spans="1:20" x14ac:dyDescent="0.45">
      <c r="A449" s="8"/>
      <c r="B449" s="5"/>
      <c r="C449" s="5"/>
      <c r="D449" s="5"/>
      <c r="E449" s="4"/>
      <c r="F449" s="5"/>
      <c r="G449" s="4"/>
      <c r="H449" s="4"/>
      <c r="I449" s="5"/>
      <c r="J449" s="5"/>
      <c r="K449" s="9"/>
      <c r="L449" s="5"/>
      <c r="M449" s="4"/>
      <c r="N449" s="5"/>
      <c r="O449" s="5"/>
      <c r="P449" s="5"/>
      <c r="Q449" s="5"/>
      <c r="R449" s="5"/>
      <c r="S449" s="4"/>
      <c r="T449" s="4"/>
    </row>
    <row r="450" spans="1:20" x14ac:dyDescent="0.45">
      <c r="A450" s="8"/>
      <c r="B450" s="5"/>
      <c r="C450" s="5"/>
      <c r="D450" s="5"/>
      <c r="E450" s="4"/>
      <c r="F450" s="5"/>
      <c r="G450" s="4"/>
      <c r="H450" s="4"/>
      <c r="I450" s="5"/>
      <c r="J450" s="5"/>
      <c r="K450" s="9"/>
      <c r="L450" s="5"/>
      <c r="M450" s="4"/>
      <c r="N450" s="5"/>
      <c r="O450" s="5"/>
      <c r="P450" s="5"/>
      <c r="Q450" s="5"/>
      <c r="R450" s="5"/>
      <c r="S450" s="4"/>
      <c r="T450" s="4"/>
    </row>
    <row r="451" spans="1:20" x14ac:dyDescent="0.45">
      <c r="A451" s="8"/>
      <c r="B451" s="5"/>
      <c r="C451" s="5"/>
      <c r="D451" s="5"/>
      <c r="E451" s="4"/>
      <c r="F451" s="5"/>
      <c r="G451" s="4"/>
      <c r="H451" s="4"/>
      <c r="I451" s="5"/>
      <c r="J451" s="5"/>
      <c r="K451" s="9"/>
      <c r="L451" s="5"/>
      <c r="M451" s="4"/>
      <c r="N451" s="5"/>
      <c r="O451" s="5"/>
      <c r="P451" s="5"/>
      <c r="Q451" s="5"/>
      <c r="R451" s="5"/>
      <c r="S451" s="4"/>
      <c r="T451" s="4"/>
    </row>
    <row r="452" spans="1:20" x14ac:dyDescent="0.45">
      <c r="A452" s="8"/>
      <c r="B452" s="5"/>
      <c r="C452" s="5"/>
      <c r="D452" s="5"/>
      <c r="E452" s="4"/>
      <c r="F452" s="5"/>
      <c r="G452" s="4"/>
      <c r="H452" s="4"/>
      <c r="I452" s="5"/>
      <c r="J452" s="5"/>
      <c r="K452" s="9"/>
      <c r="L452" s="5"/>
      <c r="M452" s="4"/>
      <c r="N452" s="5"/>
      <c r="O452" s="5"/>
      <c r="P452" s="5"/>
      <c r="Q452" s="5"/>
      <c r="R452" s="5"/>
      <c r="S452" s="4"/>
      <c r="T452" s="4"/>
    </row>
    <row r="453" spans="1:20" x14ac:dyDescent="0.45">
      <c r="A453" s="8"/>
      <c r="B453" s="5"/>
      <c r="C453" s="5"/>
      <c r="D453" s="5"/>
      <c r="E453" s="4"/>
      <c r="F453" s="5"/>
      <c r="G453" s="4"/>
      <c r="H453" s="4"/>
      <c r="I453" s="5"/>
      <c r="J453" s="5"/>
      <c r="K453" s="9"/>
      <c r="L453" s="5"/>
      <c r="M453" s="4"/>
      <c r="N453" s="5"/>
      <c r="O453" s="5"/>
      <c r="P453" s="5"/>
      <c r="Q453" s="5"/>
      <c r="R453" s="5"/>
      <c r="S453" s="4"/>
      <c r="T453" s="4"/>
    </row>
    <row r="454" spans="1:20" x14ac:dyDescent="0.45">
      <c r="A454" s="8"/>
      <c r="B454" s="5"/>
      <c r="C454" s="5"/>
      <c r="D454" s="5"/>
      <c r="E454" s="4"/>
      <c r="F454" s="5"/>
      <c r="G454" s="4"/>
      <c r="H454" s="4"/>
      <c r="I454" s="5"/>
      <c r="J454" s="5"/>
      <c r="K454" s="9"/>
      <c r="L454" s="5"/>
      <c r="M454" s="4"/>
      <c r="N454" s="5"/>
      <c r="O454" s="5"/>
      <c r="P454" s="5"/>
      <c r="Q454" s="5"/>
      <c r="R454" s="5"/>
      <c r="S454" s="4"/>
      <c r="T454" s="4"/>
    </row>
    <row r="455" spans="1:20" x14ac:dyDescent="0.45">
      <c r="A455" s="8"/>
      <c r="B455" s="5"/>
      <c r="C455" s="5"/>
      <c r="D455" s="5"/>
      <c r="E455" s="4"/>
      <c r="F455" s="5"/>
      <c r="G455" s="4"/>
      <c r="H455" s="4"/>
      <c r="I455" s="5"/>
      <c r="J455" s="5"/>
      <c r="K455" s="9"/>
      <c r="L455" s="5"/>
      <c r="M455" s="4"/>
      <c r="N455" s="5"/>
      <c r="O455" s="5"/>
      <c r="P455" s="5"/>
      <c r="Q455" s="5"/>
      <c r="R455" s="5"/>
      <c r="S455" s="4"/>
      <c r="T455" s="4"/>
    </row>
    <row r="456" spans="1:20" x14ac:dyDescent="0.45">
      <c r="A456" s="8"/>
      <c r="B456" s="5"/>
      <c r="C456" s="5"/>
      <c r="D456" s="5"/>
      <c r="E456" s="4"/>
      <c r="F456" s="5"/>
      <c r="G456" s="4"/>
      <c r="H456" s="4"/>
      <c r="I456" s="5"/>
      <c r="J456" s="5"/>
      <c r="K456" s="9"/>
      <c r="L456" s="5"/>
      <c r="M456" s="4"/>
      <c r="N456" s="5"/>
      <c r="O456" s="5"/>
      <c r="P456" s="5"/>
      <c r="Q456" s="5"/>
      <c r="R456" s="5"/>
      <c r="S456" s="4"/>
      <c r="T456" s="4"/>
    </row>
    <row r="457" spans="1:20" x14ac:dyDescent="0.45">
      <c r="A457" s="8"/>
      <c r="B457" s="5"/>
      <c r="C457" s="5"/>
      <c r="D457" s="5"/>
      <c r="E457" s="4"/>
      <c r="F457" s="5"/>
      <c r="G457" s="4"/>
      <c r="H457" s="4"/>
      <c r="I457" s="5"/>
      <c r="J457" s="5"/>
      <c r="K457" s="9"/>
      <c r="L457" s="5"/>
      <c r="M457" s="4"/>
      <c r="N457" s="5"/>
      <c r="O457" s="5"/>
      <c r="P457" s="5"/>
      <c r="Q457" s="5"/>
      <c r="R457" s="5"/>
      <c r="S457" s="4"/>
      <c r="T457" s="4"/>
    </row>
    <row r="458" spans="1:20" x14ac:dyDescent="0.45">
      <c r="A458" s="8"/>
      <c r="B458" s="5"/>
      <c r="C458" s="5"/>
      <c r="D458" s="5"/>
      <c r="E458" s="4"/>
      <c r="F458" s="5"/>
      <c r="G458" s="4"/>
      <c r="H458" s="4"/>
      <c r="I458" s="5"/>
      <c r="J458" s="5"/>
      <c r="K458" s="9"/>
      <c r="L458" s="5"/>
      <c r="M458" s="4"/>
      <c r="N458" s="5"/>
      <c r="O458" s="5"/>
      <c r="P458" s="5"/>
      <c r="Q458" s="5"/>
      <c r="R458" s="5"/>
      <c r="S458" s="4"/>
      <c r="T458" s="4"/>
    </row>
    <row r="459" spans="1:20" x14ac:dyDescent="0.45">
      <c r="A459" s="8"/>
      <c r="B459" s="5"/>
      <c r="C459" s="5"/>
      <c r="D459" s="5"/>
      <c r="E459" s="4"/>
      <c r="F459" s="5"/>
      <c r="G459" s="4"/>
      <c r="H459" s="4"/>
      <c r="I459" s="5"/>
      <c r="J459" s="5"/>
      <c r="K459" s="9"/>
      <c r="L459" s="5"/>
      <c r="M459" s="4"/>
      <c r="N459" s="5"/>
      <c r="O459" s="5"/>
      <c r="P459" s="5"/>
      <c r="Q459" s="5"/>
      <c r="R459" s="5"/>
      <c r="S459" s="4"/>
      <c r="T459" s="4"/>
    </row>
    <row r="460" spans="1:20" x14ac:dyDescent="0.45">
      <c r="A460" s="8"/>
      <c r="B460" s="5"/>
      <c r="C460" s="5"/>
      <c r="D460" s="5"/>
      <c r="E460" s="4"/>
      <c r="F460" s="5"/>
      <c r="G460" s="4"/>
      <c r="H460" s="4"/>
      <c r="I460" s="5"/>
      <c r="J460" s="5"/>
      <c r="K460" s="9"/>
      <c r="L460" s="5"/>
      <c r="M460" s="4"/>
      <c r="N460" s="5"/>
      <c r="O460" s="5"/>
      <c r="P460" s="5"/>
      <c r="Q460" s="5"/>
      <c r="R460" s="5"/>
      <c r="S460" s="4"/>
      <c r="T460" s="4"/>
    </row>
    <row r="461" spans="1:20" x14ac:dyDescent="0.45">
      <c r="A461" s="8"/>
      <c r="B461" s="5"/>
      <c r="C461" s="5"/>
      <c r="D461" s="5"/>
      <c r="E461" s="4"/>
      <c r="F461" s="5"/>
      <c r="G461" s="4"/>
      <c r="H461" s="4"/>
      <c r="I461" s="5"/>
      <c r="J461" s="5"/>
      <c r="K461" s="9"/>
      <c r="L461" s="5"/>
      <c r="M461" s="4"/>
      <c r="N461" s="5"/>
      <c r="O461" s="5"/>
      <c r="P461" s="5"/>
      <c r="Q461" s="5"/>
      <c r="R461" s="5"/>
      <c r="S461" s="4"/>
      <c r="T461" s="4"/>
    </row>
    <row r="462" spans="1:20" x14ac:dyDescent="0.45">
      <c r="A462" s="8"/>
      <c r="B462" s="5"/>
      <c r="C462" s="5"/>
      <c r="D462" s="5"/>
      <c r="E462" s="4"/>
      <c r="F462" s="5"/>
      <c r="G462" s="4"/>
      <c r="H462" s="4"/>
      <c r="I462" s="5"/>
      <c r="J462" s="5"/>
      <c r="K462" s="9"/>
      <c r="L462" s="5"/>
      <c r="M462" s="4"/>
      <c r="N462" s="5"/>
      <c r="O462" s="5"/>
      <c r="P462" s="5"/>
      <c r="Q462" s="5"/>
      <c r="R462" s="5"/>
      <c r="S462" s="4"/>
      <c r="T462" s="4"/>
    </row>
    <row r="463" spans="1:20" x14ac:dyDescent="0.45">
      <c r="A463" s="8"/>
      <c r="B463" s="5"/>
      <c r="C463" s="5"/>
      <c r="D463" s="5"/>
      <c r="E463" s="4"/>
      <c r="F463" s="5"/>
      <c r="G463" s="4"/>
      <c r="H463" s="4"/>
      <c r="I463" s="5"/>
      <c r="J463" s="5"/>
      <c r="K463" s="9"/>
      <c r="L463" s="5"/>
      <c r="M463" s="4"/>
      <c r="N463" s="5"/>
      <c r="O463" s="5"/>
      <c r="P463" s="5"/>
      <c r="Q463" s="5"/>
      <c r="R463" s="5"/>
      <c r="S463" s="4"/>
      <c r="T463" s="4"/>
    </row>
    <row r="464" spans="1:20" x14ac:dyDescent="0.45">
      <c r="A464" s="8"/>
      <c r="B464" s="5"/>
      <c r="C464" s="5"/>
      <c r="D464" s="5"/>
      <c r="E464" s="4"/>
      <c r="F464" s="5"/>
      <c r="G464" s="4"/>
      <c r="H464" s="4"/>
      <c r="I464" s="5"/>
      <c r="J464" s="5"/>
      <c r="K464" s="9"/>
      <c r="L464" s="5"/>
      <c r="M464" s="4"/>
      <c r="N464" s="5"/>
      <c r="O464" s="5"/>
      <c r="P464" s="5"/>
      <c r="Q464" s="5"/>
      <c r="R464" s="5"/>
      <c r="S464" s="4"/>
      <c r="T464" s="4"/>
    </row>
    <row r="465" spans="1:20" x14ac:dyDescent="0.45">
      <c r="A465" s="8"/>
      <c r="B465" s="5"/>
      <c r="C465" s="5"/>
      <c r="D465" s="5"/>
      <c r="E465" s="4"/>
      <c r="F465" s="5"/>
      <c r="G465" s="4"/>
      <c r="H465" s="4"/>
      <c r="I465" s="5"/>
      <c r="J465" s="5"/>
      <c r="K465" s="9"/>
      <c r="L465" s="5"/>
      <c r="M465" s="4"/>
      <c r="N465" s="5"/>
      <c r="O465" s="5"/>
      <c r="P465" s="5"/>
      <c r="Q465" s="5"/>
      <c r="R465" s="5"/>
      <c r="S465" s="4"/>
      <c r="T465" s="4"/>
    </row>
    <row r="466" spans="1:20" x14ac:dyDescent="0.45">
      <c r="A466" s="8"/>
      <c r="B466" s="5"/>
      <c r="C466" s="5"/>
      <c r="D466" s="5"/>
      <c r="E466" s="4"/>
      <c r="F466" s="5"/>
      <c r="G466" s="4"/>
      <c r="H466" s="4"/>
      <c r="I466" s="5"/>
      <c r="J466" s="5"/>
      <c r="K466" s="9"/>
      <c r="L466" s="5"/>
      <c r="M466" s="4"/>
      <c r="N466" s="5"/>
      <c r="O466" s="5"/>
      <c r="P466" s="5"/>
      <c r="Q466" s="5"/>
      <c r="R466" s="5"/>
      <c r="S466" s="4"/>
      <c r="T466" s="4"/>
    </row>
    <row r="467" spans="1:20" x14ac:dyDescent="0.45">
      <c r="A467" s="8"/>
      <c r="B467" s="5"/>
      <c r="C467" s="5"/>
      <c r="D467" s="5"/>
      <c r="E467" s="4"/>
      <c r="F467" s="5"/>
      <c r="G467" s="4"/>
      <c r="H467" s="4"/>
      <c r="I467" s="5"/>
      <c r="J467" s="5"/>
      <c r="K467" s="9"/>
      <c r="L467" s="5"/>
      <c r="M467" s="4"/>
      <c r="N467" s="5"/>
      <c r="O467" s="5"/>
      <c r="P467" s="5"/>
      <c r="Q467" s="5"/>
      <c r="R467" s="5"/>
      <c r="S467" s="4"/>
      <c r="T467" s="4"/>
    </row>
    <row r="468" spans="1:20" x14ac:dyDescent="0.45">
      <c r="A468" s="8"/>
      <c r="B468" s="5"/>
      <c r="C468" s="5"/>
      <c r="D468" s="5"/>
      <c r="E468" s="4"/>
      <c r="F468" s="5"/>
      <c r="G468" s="4"/>
      <c r="H468" s="4"/>
      <c r="I468" s="5"/>
      <c r="J468" s="5"/>
      <c r="K468" s="9"/>
      <c r="L468" s="5"/>
      <c r="M468" s="4"/>
      <c r="N468" s="5"/>
      <c r="O468" s="5"/>
      <c r="P468" s="5"/>
      <c r="Q468" s="5"/>
      <c r="R468" s="5"/>
      <c r="S468" s="4"/>
      <c r="T468" s="4"/>
    </row>
    <row r="469" spans="1:20" x14ac:dyDescent="0.45">
      <c r="A469" s="8"/>
      <c r="B469" s="5"/>
      <c r="C469" s="5"/>
      <c r="D469" s="5"/>
      <c r="E469" s="4"/>
      <c r="F469" s="5"/>
      <c r="G469" s="4"/>
      <c r="H469" s="4"/>
      <c r="I469" s="5"/>
      <c r="J469" s="5"/>
      <c r="K469" s="9"/>
      <c r="L469" s="5"/>
      <c r="M469" s="4"/>
      <c r="N469" s="5"/>
      <c r="O469" s="5"/>
      <c r="P469" s="5"/>
      <c r="Q469" s="5"/>
      <c r="R469" s="5"/>
      <c r="S469" s="4"/>
      <c r="T469" s="4"/>
    </row>
    <row r="470" spans="1:20" x14ac:dyDescent="0.45">
      <c r="A470" s="8"/>
      <c r="B470" s="5"/>
      <c r="C470" s="5"/>
      <c r="D470" s="5"/>
      <c r="E470" s="4"/>
      <c r="F470" s="5"/>
      <c r="G470" s="4"/>
      <c r="H470" s="4"/>
      <c r="I470" s="5"/>
      <c r="J470" s="5"/>
      <c r="K470" s="9"/>
      <c r="L470" s="5"/>
      <c r="M470" s="4"/>
      <c r="N470" s="5"/>
      <c r="O470" s="5"/>
      <c r="P470" s="5"/>
      <c r="Q470" s="5"/>
      <c r="R470" s="5"/>
      <c r="S470" s="4"/>
      <c r="T470" s="4"/>
    </row>
    <row r="471" spans="1:20" x14ac:dyDescent="0.45">
      <c r="A471" s="8"/>
      <c r="B471" s="5"/>
      <c r="C471" s="5"/>
      <c r="D471" s="5"/>
      <c r="E471" s="4"/>
      <c r="F471" s="5"/>
      <c r="G471" s="4"/>
      <c r="H471" s="4"/>
      <c r="I471" s="5"/>
      <c r="J471" s="5"/>
      <c r="K471" s="9"/>
      <c r="L471" s="5"/>
      <c r="M471" s="4"/>
      <c r="N471" s="5"/>
      <c r="O471" s="5"/>
      <c r="P471" s="5"/>
      <c r="Q471" s="5"/>
      <c r="R471" s="5"/>
      <c r="S471" s="4"/>
      <c r="T471" s="4"/>
    </row>
    <row r="472" spans="1:20" x14ac:dyDescent="0.45">
      <c r="A472" s="8"/>
      <c r="B472" s="5"/>
      <c r="C472" s="5"/>
      <c r="D472" s="5"/>
      <c r="E472" s="4"/>
      <c r="F472" s="5"/>
      <c r="G472" s="4"/>
      <c r="H472" s="4"/>
      <c r="I472" s="5"/>
      <c r="J472" s="5"/>
      <c r="K472" s="9"/>
      <c r="L472" s="5"/>
      <c r="M472" s="4"/>
      <c r="N472" s="5"/>
      <c r="O472" s="5"/>
      <c r="P472" s="5"/>
      <c r="Q472" s="5"/>
      <c r="R472" s="5"/>
      <c r="S472" s="4"/>
      <c r="T472" s="4"/>
    </row>
    <row r="473" spans="1:20" x14ac:dyDescent="0.45">
      <c r="A473" s="8"/>
      <c r="B473" s="5"/>
      <c r="C473" s="5"/>
      <c r="D473" s="5"/>
      <c r="E473" s="4"/>
      <c r="F473" s="5"/>
      <c r="G473" s="4"/>
      <c r="H473" s="4"/>
      <c r="I473" s="5"/>
      <c r="J473" s="5"/>
      <c r="K473" s="9"/>
      <c r="L473" s="5"/>
      <c r="M473" s="4"/>
      <c r="N473" s="5"/>
      <c r="O473" s="5"/>
      <c r="P473" s="5"/>
      <c r="Q473" s="5"/>
      <c r="R473" s="5"/>
      <c r="S473" s="4"/>
      <c r="T473" s="4"/>
    </row>
    <row r="474" spans="1:20" x14ac:dyDescent="0.45">
      <c r="A474" s="8"/>
      <c r="B474" s="5"/>
      <c r="C474" s="5"/>
      <c r="D474" s="5"/>
      <c r="E474" s="4"/>
      <c r="F474" s="5"/>
      <c r="G474" s="4"/>
      <c r="H474" s="4"/>
      <c r="I474" s="5"/>
      <c r="J474" s="5"/>
      <c r="K474" s="9"/>
      <c r="L474" s="5"/>
      <c r="M474" s="4"/>
      <c r="N474" s="5"/>
      <c r="O474" s="5"/>
      <c r="P474" s="5"/>
      <c r="Q474" s="5"/>
      <c r="R474" s="5"/>
      <c r="S474" s="4"/>
      <c r="T474" s="4"/>
    </row>
    <row r="475" spans="1:20" x14ac:dyDescent="0.45">
      <c r="A475" s="8"/>
      <c r="B475" s="5"/>
      <c r="C475" s="5"/>
      <c r="D475" s="5"/>
      <c r="E475" s="4"/>
      <c r="F475" s="5"/>
      <c r="G475" s="4"/>
      <c r="H475" s="4"/>
      <c r="I475" s="5"/>
      <c r="J475" s="5"/>
      <c r="K475" s="9"/>
      <c r="L475" s="5"/>
      <c r="M475" s="4"/>
      <c r="N475" s="5"/>
      <c r="O475" s="5"/>
      <c r="P475" s="5"/>
      <c r="Q475" s="5"/>
      <c r="R475" s="5"/>
      <c r="S475" s="4"/>
      <c r="T475" s="4"/>
    </row>
    <row r="476" spans="1:20" x14ac:dyDescent="0.45">
      <c r="A476" s="8"/>
      <c r="B476" s="5"/>
      <c r="C476" s="5"/>
      <c r="D476" s="5"/>
      <c r="E476" s="4"/>
      <c r="F476" s="5"/>
      <c r="G476" s="4"/>
      <c r="H476" s="4"/>
      <c r="I476" s="5"/>
      <c r="J476" s="5"/>
      <c r="K476" s="9"/>
      <c r="L476" s="5"/>
      <c r="M476" s="4"/>
      <c r="N476" s="5"/>
      <c r="O476" s="5"/>
      <c r="P476" s="5"/>
      <c r="Q476" s="5"/>
      <c r="R476" s="5"/>
      <c r="S476" s="4"/>
      <c r="T476" s="4"/>
    </row>
    <row r="477" spans="1:20" x14ac:dyDescent="0.45">
      <c r="A477" s="8"/>
      <c r="B477" s="5"/>
      <c r="C477" s="5"/>
      <c r="D477" s="5"/>
      <c r="E477" s="4"/>
      <c r="F477" s="5"/>
      <c r="G477" s="4"/>
      <c r="H477" s="4"/>
      <c r="I477" s="5"/>
      <c r="J477" s="5"/>
      <c r="K477" s="9"/>
      <c r="L477" s="5"/>
      <c r="M477" s="4"/>
      <c r="N477" s="5"/>
      <c r="O477" s="5"/>
      <c r="P477" s="5"/>
      <c r="Q477" s="5"/>
      <c r="R477" s="5"/>
      <c r="S477" s="4"/>
      <c r="T477" s="4"/>
    </row>
    <row r="478" spans="1:20" x14ac:dyDescent="0.45">
      <c r="A478" s="8"/>
      <c r="B478" s="5"/>
      <c r="C478" s="5"/>
      <c r="D478" s="5"/>
      <c r="E478" s="4"/>
      <c r="F478" s="5"/>
      <c r="G478" s="4"/>
      <c r="H478" s="4"/>
      <c r="I478" s="5"/>
      <c r="J478" s="5"/>
      <c r="K478" s="9"/>
      <c r="L478" s="5"/>
      <c r="M478" s="4"/>
      <c r="N478" s="5"/>
      <c r="O478" s="5"/>
      <c r="P478" s="5"/>
      <c r="Q478" s="5"/>
      <c r="R478" s="5"/>
      <c r="S478" s="4"/>
      <c r="T478" s="4"/>
    </row>
    <row r="479" spans="1:20" x14ac:dyDescent="0.45">
      <c r="A479" s="8"/>
      <c r="B479" s="5"/>
      <c r="C479" s="5"/>
      <c r="D479" s="5"/>
      <c r="E479" s="4"/>
      <c r="F479" s="5"/>
      <c r="G479" s="4"/>
      <c r="H479" s="4"/>
      <c r="I479" s="5"/>
      <c r="J479" s="5"/>
      <c r="K479" s="9"/>
      <c r="L479" s="5"/>
      <c r="M479" s="4"/>
      <c r="N479" s="5"/>
      <c r="O479" s="5"/>
      <c r="P479" s="5"/>
      <c r="Q479" s="5"/>
      <c r="R479" s="5"/>
      <c r="S479" s="4"/>
      <c r="T479" s="4"/>
    </row>
    <row r="480" spans="1:20" x14ac:dyDescent="0.45">
      <c r="A480" s="8"/>
      <c r="B480" s="5"/>
      <c r="C480" s="5"/>
      <c r="D480" s="5"/>
      <c r="E480" s="4"/>
      <c r="F480" s="5"/>
      <c r="G480" s="4"/>
      <c r="H480" s="4"/>
      <c r="I480" s="5"/>
      <c r="J480" s="5"/>
      <c r="K480" s="9"/>
      <c r="L480" s="5"/>
      <c r="M480" s="4"/>
      <c r="N480" s="5"/>
      <c r="O480" s="5"/>
      <c r="P480" s="5"/>
      <c r="Q480" s="5"/>
      <c r="R480" s="5"/>
      <c r="S480" s="4"/>
      <c r="T480" s="4"/>
    </row>
    <row r="481" spans="1:20" x14ac:dyDescent="0.45">
      <c r="A481" s="8"/>
      <c r="B481" s="5"/>
      <c r="C481" s="5"/>
      <c r="D481" s="5"/>
      <c r="E481" s="4"/>
      <c r="F481" s="5"/>
      <c r="G481" s="4"/>
      <c r="H481" s="4"/>
      <c r="I481" s="5"/>
      <c r="J481" s="5"/>
      <c r="K481" s="9"/>
      <c r="L481" s="5"/>
      <c r="M481" s="4"/>
      <c r="N481" s="5"/>
      <c r="O481" s="5"/>
      <c r="P481" s="5"/>
      <c r="Q481" s="5"/>
      <c r="R481" s="5"/>
      <c r="S481" s="4"/>
      <c r="T481" s="4"/>
    </row>
    <row r="482" spans="1:20" x14ac:dyDescent="0.45">
      <c r="A482" s="8"/>
      <c r="B482" s="5"/>
      <c r="C482" s="5"/>
      <c r="D482" s="5"/>
      <c r="E482" s="4"/>
      <c r="F482" s="5"/>
      <c r="G482" s="4"/>
      <c r="H482" s="4"/>
      <c r="I482" s="5"/>
      <c r="J482" s="5"/>
      <c r="K482" s="9"/>
      <c r="L482" s="5"/>
      <c r="M482" s="4"/>
      <c r="N482" s="5"/>
      <c r="O482" s="5"/>
      <c r="P482" s="5"/>
      <c r="Q482" s="5"/>
      <c r="R482" s="5"/>
      <c r="S482" s="4"/>
      <c r="T482" s="4"/>
    </row>
    <row r="483" spans="1:20" x14ac:dyDescent="0.45">
      <c r="A483" s="8"/>
      <c r="B483" s="5"/>
      <c r="C483" s="5"/>
      <c r="D483" s="5"/>
      <c r="E483" s="4"/>
      <c r="F483" s="5"/>
      <c r="G483" s="4"/>
      <c r="H483" s="4"/>
      <c r="I483" s="5"/>
      <c r="J483" s="5"/>
      <c r="K483" s="9"/>
      <c r="L483" s="5"/>
      <c r="M483" s="4"/>
      <c r="N483" s="5"/>
      <c r="O483" s="5"/>
      <c r="P483" s="5"/>
      <c r="Q483" s="5"/>
      <c r="R483" s="5"/>
      <c r="S483" s="4"/>
      <c r="T483" s="4"/>
    </row>
    <row r="484" spans="1:20" x14ac:dyDescent="0.45">
      <c r="A484" s="8"/>
      <c r="B484" s="5"/>
      <c r="C484" s="5"/>
      <c r="D484" s="5"/>
      <c r="E484" s="4"/>
      <c r="F484" s="5"/>
      <c r="G484" s="4"/>
      <c r="H484" s="4"/>
      <c r="I484" s="5"/>
      <c r="J484" s="5"/>
      <c r="K484" s="9"/>
      <c r="L484" s="5"/>
      <c r="M484" s="4"/>
      <c r="N484" s="5"/>
      <c r="O484" s="5"/>
      <c r="P484" s="5"/>
      <c r="Q484" s="5"/>
      <c r="R484" s="5"/>
      <c r="S484" s="4"/>
      <c r="T484" s="4"/>
    </row>
    <row r="485" spans="1:20" x14ac:dyDescent="0.45">
      <c r="A485" s="8"/>
      <c r="B485" s="5"/>
      <c r="C485" s="5"/>
      <c r="D485" s="5"/>
      <c r="E485" s="4"/>
      <c r="F485" s="5"/>
      <c r="G485" s="4"/>
      <c r="H485" s="4"/>
      <c r="I485" s="5"/>
      <c r="J485" s="5"/>
      <c r="K485" s="9"/>
      <c r="L485" s="5"/>
      <c r="M485" s="4"/>
      <c r="N485" s="5"/>
      <c r="O485" s="5"/>
      <c r="P485" s="5"/>
      <c r="Q485" s="5"/>
      <c r="R485" s="5"/>
      <c r="S485" s="4"/>
      <c r="T485" s="4"/>
    </row>
    <row r="486" spans="1:20" x14ac:dyDescent="0.45">
      <c r="A486" s="8"/>
      <c r="B486" s="5"/>
      <c r="C486" s="5"/>
      <c r="D486" s="5"/>
      <c r="E486" s="4"/>
      <c r="F486" s="5"/>
      <c r="G486" s="4"/>
      <c r="H486" s="4"/>
      <c r="I486" s="5"/>
      <c r="J486" s="5"/>
      <c r="K486" s="9"/>
      <c r="L486" s="5"/>
      <c r="M486" s="4"/>
      <c r="N486" s="5"/>
      <c r="O486" s="5"/>
      <c r="P486" s="5"/>
      <c r="Q486" s="5"/>
      <c r="R486" s="5"/>
      <c r="S486" s="4"/>
      <c r="T486" s="4"/>
    </row>
    <row r="487" spans="1:20" x14ac:dyDescent="0.45">
      <c r="A487" s="8"/>
      <c r="B487" s="5"/>
      <c r="C487" s="5"/>
      <c r="D487" s="5"/>
      <c r="E487" s="4"/>
      <c r="F487" s="5"/>
      <c r="G487" s="4"/>
      <c r="H487" s="4"/>
      <c r="I487" s="5"/>
      <c r="J487" s="5"/>
      <c r="K487" s="9"/>
      <c r="L487" s="5"/>
      <c r="M487" s="4"/>
      <c r="N487" s="5"/>
      <c r="O487" s="5"/>
      <c r="P487" s="5"/>
      <c r="Q487" s="5"/>
      <c r="R487" s="5"/>
      <c r="S487" s="4"/>
      <c r="T487" s="4"/>
    </row>
    <row r="488" spans="1:20" x14ac:dyDescent="0.45">
      <c r="A488" s="8"/>
      <c r="B488" s="5"/>
      <c r="C488" s="5"/>
      <c r="D488" s="5"/>
      <c r="E488" s="4"/>
      <c r="F488" s="5"/>
      <c r="G488" s="4"/>
      <c r="H488" s="4"/>
      <c r="I488" s="5"/>
      <c r="J488" s="5"/>
      <c r="K488" s="9"/>
      <c r="L488" s="5"/>
      <c r="M488" s="4"/>
      <c r="N488" s="5"/>
      <c r="O488" s="5"/>
      <c r="P488" s="5"/>
      <c r="Q488" s="5"/>
      <c r="R488" s="5"/>
      <c r="S488" s="4"/>
      <c r="T488" s="4"/>
    </row>
    <row r="489" spans="1:20" x14ac:dyDescent="0.45">
      <c r="A489" s="8"/>
      <c r="B489" s="5"/>
      <c r="C489" s="5"/>
      <c r="D489" s="5"/>
      <c r="E489" s="4"/>
      <c r="F489" s="5"/>
      <c r="G489" s="4"/>
      <c r="H489" s="4"/>
      <c r="I489" s="5"/>
      <c r="J489" s="5"/>
      <c r="K489" s="9"/>
      <c r="L489" s="5"/>
      <c r="M489" s="4"/>
      <c r="N489" s="5"/>
      <c r="O489" s="5"/>
      <c r="P489" s="5"/>
      <c r="Q489" s="5"/>
      <c r="R489" s="5"/>
      <c r="S489" s="4"/>
      <c r="T489" s="4"/>
    </row>
    <row r="490" spans="1:20" x14ac:dyDescent="0.45">
      <c r="A490" s="8"/>
      <c r="B490" s="5"/>
      <c r="C490" s="5"/>
      <c r="D490" s="5"/>
      <c r="E490" s="4"/>
      <c r="F490" s="5"/>
      <c r="G490" s="4"/>
      <c r="H490" s="4"/>
      <c r="I490" s="5"/>
      <c r="J490" s="5"/>
      <c r="K490" s="9"/>
      <c r="L490" s="5"/>
      <c r="M490" s="4"/>
      <c r="N490" s="5"/>
      <c r="O490" s="5"/>
      <c r="P490" s="5"/>
      <c r="Q490" s="5"/>
      <c r="R490" s="5"/>
      <c r="S490" s="4"/>
      <c r="T490" s="4"/>
    </row>
    <row r="491" spans="1:20" x14ac:dyDescent="0.45">
      <c r="A491" s="8"/>
      <c r="B491" s="5"/>
      <c r="C491" s="5"/>
      <c r="D491" s="5"/>
      <c r="E491" s="4"/>
      <c r="F491" s="5"/>
      <c r="G491" s="4"/>
      <c r="H491" s="4"/>
      <c r="I491" s="5"/>
      <c r="J491" s="5"/>
      <c r="K491" s="9"/>
      <c r="L491" s="5"/>
      <c r="M491" s="4"/>
      <c r="N491" s="5"/>
      <c r="O491" s="5"/>
      <c r="P491" s="5"/>
      <c r="Q491" s="5"/>
      <c r="R491" s="5"/>
      <c r="S491" s="4"/>
      <c r="T491" s="4"/>
    </row>
    <row r="492" spans="1:20" x14ac:dyDescent="0.45">
      <c r="A492" s="8"/>
      <c r="B492" s="5"/>
      <c r="C492" s="5"/>
      <c r="D492" s="5"/>
      <c r="E492" s="4"/>
      <c r="F492" s="5"/>
      <c r="G492" s="4"/>
      <c r="H492" s="4"/>
      <c r="I492" s="5"/>
      <c r="J492" s="5"/>
      <c r="K492" s="9"/>
      <c r="L492" s="5"/>
      <c r="M492" s="4"/>
      <c r="N492" s="5"/>
      <c r="O492" s="5"/>
      <c r="P492" s="5"/>
      <c r="Q492" s="5"/>
      <c r="R492" s="5"/>
      <c r="S492" s="4"/>
      <c r="T492" s="4"/>
    </row>
    <row r="493" spans="1:20" x14ac:dyDescent="0.45">
      <c r="A493" s="8"/>
      <c r="B493" s="5"/>
      <c r="C493" s="5"/>
      <c r="D493" s="5"/>
      <c r="E493" s="4"/>
      <c r="F493" s="5"/>
      <c r="G493" s="4"/>
      <c r="H493" s="4"/>
      <c r="I493" s="5"/>
      <c r="J493" s="5"/>
      <c r="K493" s="9"/>
      <c r="L493" s="5"/>
      <c r="M493" s="4"/>
      <c r="N493" s="5"/>
      <c r="O493" s="5"/>
      <c r="P493" s="5"/>
      <c r="Q493" s="5"/>
      <c r="R493" s="5"/>
      <c r="S493" s="4"/>
      <c r="T493" s="4"/>
    </row>
    <row r="494" spans="1:20" x14ac:dyDescent="0.45">
      <c r="A494" s="8"/>
      <c r="B494" s="5"/>
      <c r="C494" s="5"/>
      <c r="D494" s="5"/>
      <c r="E494" s="4"/>
      <c r="F494" s="5"/>
      <c r="G494" s="4"/>
      <c r="H494" s="4"/>
      <c r="I494" s="5"/>
      <c r="J494" s="5"/>
      <c r="K494" s="9"/>
      <c r="L494" s="5"/>
      <c r="M494" s="4"/>
      <c r="N494" s="5"/>
      <c r="O494" s="5"/>
      <c r="P494" s="5"/>
      <c r="Q494" s="5"/>
      <c r="R494" s="5"/>
      <c r="S494" s="4"/>
      <c r="T494" s="4"/>
    </row>
    <row r="495" spans="1:20" x14ac:dyDescent="0.45">
      <c r="A495" s="8"/>
      <c r="B495" s="5"/>
      <c r="C495" s="5"/>
      <c r="D495" s="5"/>
      <c r="E495" s="4"/>
      <c r="F495" s="5"/>
      <c r="G495" s="4"/>
      <c r="H495" s="4"/>
      <c r="I495" s="5"/>
      <c r="J495" s="5"/>
      <c r="K495" s="9"/>
      <c r="L495" s="5"/>
      <c r="M495" s="4"/>
      <c r="N495" s="5"/>
      <c r="O495" s="5"/>
      <c r="P495" s="5"/>
      <c r="Q495" s="5"/>
      <c r="R495" s="5"/>
      <c r="S495" s="4"/>
      <c r="T495" s="4"/>
    </row>
    <row r="496" spans="1:20" x14ac:dyDescent="0.45">
      <c r="A496" s="8"/>
      <c r="B496" s="5"/>
      <c r="C496" s="5"/>
      <c r="D496" s="5"/>
      <c r="E496" s="4"/>
      <c r="F496" s="5"/>
      <c r="G496" s="4"/>
      <c r="H496" s="4"/>
      <c r="I496" s="5"/>
      <c r="J496" s="5"/>
      <c r="K496" s="9"/>
      <c r="L496" s="5"/>
      <c r="M496" s="4"/>
      <c r="N496" s="5"/>
      <c r="O496" s="5"/>
      <c r="P496" s="5"/>
      <c r="Q496" s="5"/>
      <c r="R496" s="5"/>
      <c r="S496" s="4"/>
      <c r="T496" s="4"/>
    </row>
    <row r="497" spans="1:20" x14ac:dyDescent="0.45">
      <c r="A497" s="8"/>
      <c r="B497" s="5"/>
      <c r="C497" s="5"/>
      <c r="D497" s="5"/>
      <c r="E497" s="4"/>
      <c r="F497" s="5"/>
      <c r="G497" s="4"/>
      <c r="H497" s="4"/>
      <c r="I497" s="5"/>
      <c r="J497" s="5"/>
      <c r="K497" s="9"/>
      <c r="L497" s="5"/>
      <c r="M497" s="4"/>
      <c r="N497" s="5"/>
      <c r="O497" s="5"/>
      <c r="P497" s="5"/>
      <c r="Q497" s="5"/>
      <c r="R497" s="5"/>
      <c r="S497" s="4"/>
      <c r="T497" s="4"/>
    </row>
    <row r="498" spans="1:20" x14ac:dyDescent="0.45">
      <c r="A498" s="8"/>
      <c r="B498" s="5"/>
      <c r="C498" s="5"/>
      <c r="D498" s="5"/>
      <c r="E498" s="4"/>
      <c r="F498" s="5"/>
      <c r="G498" s="4"/>
      <c r="H498" s="4"/>
      <c r="I498" s="5"/>
      <c r="J498" s="5"/>
      <c r="K498" s="9"/>
      <c r="L498" s="5"/>
      <c r="M498" s="4"/>
      <c r="N498" s="5"/>
      <c r="O498" s="5"/>
      <c r="P498" s="5"/>
      <c r="Q498" s="5"/>
      <c r="R498" s="5"/>
      <c r="S498" s="4"/>
      <c r="T498" s="4"/>
    </row>
    <row r="499" spans="1:20" x14ac:dyDescent="0.45">
      <c r="A499" s="8"/>
      <c r="B499" s="5"/>
      <c r="C499" s="5"/>
      <c r="D499" s="5"/>
      <c r="E499" s="4"/>
      <c r="F499" s="5"/>
      <c r="G499" s="4"/>
      <c r="H499" s="4"/>
      <c r="I499" s="5"/>
      <c r="J499" s="5"/>
      <c r="K499" s="9"/>
      <c r="L499" s="5"/>
      <c r="M499" s="4"/>
      <c r="N499" s="5"/>
      <c r="O499" s="5"/>
      <c r="P499" s="5"/>
      <c r="Q499" s="5"/>
      <c r="R499" s="5"/>
      <c r="S499" s="4"/>
      <c r="T499" s="4"/>
    </row>
    <row r="500" spans="1:20" x14ac:dyDescent="0.45">
      <c r="A500" s="8"/>
      <c r="B500" s="5"/>
      <c r="C500" s="5"/>
      <c r="D500" s="5"/>
      <c r="E500" s="4"/>
      <c r="F500" s="5"/>
      <c r="G500" s="4"/>
      <c r="H500" s="4"/>
      <c r="I500" s="5"/>
      <c r="J500" s="5"/>
      <c r="K500" s="9"/>
      <c r="L500" s="5"/>
      <c r="M500" s="4"/>
      <c r="N500" s="5"/>
      <c r="O500" s="5"/>
      <c r="P500" s="5"/>
      <c r="Q500" s="5"/>
      <c r="R500" s="5"/>
      <c r="S500" s="4"/>
      <c r="T500" s="4"/>
    </row>
    <row r="501" spans="1:20" x14ac:dyDescent="0.45">
      <c r="A501" s="8"/>
      <c r="B501" s="5"/>
      <c r="C501" s="5"/>
      <c r="D501" s="5"/>
      <c r="E501" s="4"/>
      <c r="F501" s="5"/>
      <c r="G501" s="4"/>
      <c r="H501" s="4"/>
      <c r="I501" s="5"/>
      <c r="J501" s="5"/>
      <c r="K501" s="9"/>
      <c r="L501" s="5"/>
      <c r="M501" s="4"/>
      <c r="N501" s="5"/>
      <c r="O501" s="5"/>
      <c r="P501" s="5"/>
      <c r="Q501" s="5"/>
      <c r="R501" s="5"/>
      <c r="S501" s="4"/>
      <c r="T501" s="4"/>
    </row>
    <row r="502" spans="1:20" x14ac:dyDescent="0.45">
      <c r="A502" s="8"/>
      <c r="B502" s="5"/>
      <c r="C502" s="5"/>
      <c r="D502" s="5"/>
      <c r="E502" s="4"/>
      <c r="F502" s="5"/>
      <c r="G502" s="4"/>
      <c r="H502" s="4"/>
      <c r="I502" s="5"/>
      <c r="J502" s="5"/>
      <c r="K502" s="9"/>
      <c r="L502" s="5"/>
      <c r="M502" s="4"/>
      <c r="N502" s="5"/>
      <c r="O502" s="5"/>
      <c r="P502" s="5"/>
      <c r="Q502" s="5"/>
      <c r="R502" s="5"/>
      <c r="S502" s="4"/>
      <c r="T502" s="4"/>
    </row>
    <row r="503" spans="1:20" x14ac:dyDescent="0.45">
      <c r="A503" s="8"/>
      <c r="B503" s="5"/>
      <c r="C503" s="5"/>
      <c r="D503" s="5"/>
      <c r="E503" s="4"/>
      <c r="F503" s="5"/>
      <c r="G503" s="4"/>
      <c r="H503" s="4"/>
      <c r="I503" s="5"/>
      <c r="J503" s="5"/>
      <c r="K503" s="9"/>
      <c r="L503" s="5"/>
      <c r="M503" s="4"/>
      <c r="N503" s="5"/>
      <c r="O503" s="5"/>
      <c r="P503" s="5"/>
      <c r="Q503" s="5"/>
      <c r="R503" s="5"/>
      <c r="S503" s="4"/>
      <c r="T503" s="4"/>
    </row>
    <row r="504" spans="1:20" x14ac:dyDescent="0.45">
      <c r="A504" s="8"/>
      <c r="B504" s="5"/>
      <c r="C504" s="5"/>
      <c r="D504" s="5"/>
      <c r="E504" s="4"/>
      <c r="F504" s="5"/>
      <c r="G504" s="4"/>
      <c r="H504" s="4"/>
      <c r="I504" s="5"/>
      <c r="J504" s="5"/>
      <c r="K504" s="9"/>
      <c r="L504" s="5"/>
      <c r="M504" s="4"/>
      <c r="N504" s="5"/>
      <c r="O504" s="5"/>
      <c r="P504" s="5"/>
      <c r="Q504" s="5"/>
      <c r="R504" s="5"/>
      <c r="S504" s="4"/>
      <c r="T504" s="4"/>
    </row>
    <row r="505" spans="1:20" x14ac:dyDescent="0.45">
      <c r="A505" s="8"/>
      <c r="B505" s="5"/>
      <c r="C505" s="5"/>
      <c r="D505" s="5"/>
      <c r="E505" s="4"/>
      <c r="F505" s="5"/>
      <c r="G505" s="4"/>
      <c r="H505" s="4"/>
      <c r="I505" s="5"/>
      <c r="J505" s="5"/>
      <c r="K505" s="9"/>
      <c r="L505" s="5"/>
      <c r="M505" s="4"/>
      <c r="N505" s="5"/>
      <c r="O505" s="5"/>
      <c r="P505" s="5"/>
      <c r="Q505" s="5"/>
      <c r="R505" s="5"/>
      <c r="S505" s="4"/>
      <c r="T505" s="4"/>
    </row>
    <row r="506" spans="1:20" x14ac:dyDescent="0.45">
      <c r="A506" s="8"/>
      <c r="B506" s="5"/>
      <c r="C506" s="5"/>
      <c r="D506" s="5"/>
      <c r="E506" s="4"/>
      <c r="F506" s="5"/>
      <c r="G506" s="4"/>
      <c r="H506" s="4"/>
      <c r="I506" s="5"/>
      <c r="J506" s="5"/>
      <c r="K506" s="9"/>
      <c r="L506" s="5"/>
      <c r="M506" s="4"/>
      <c r="N506" s="5"/>
      <c r="O506" s="5"/>
      <c r="P506" s="5"/>
      <c r="Q506" s="5"/>
      <c r="R506" s="5"/>
      <c r="S506" s="4"/>
      <c r="T506" s="4"/>
    </row>
    <row r="507" spans="1:20" x14ac:dyDescent="0.45">
      <c r="A507" s="8"/>
      <c r="B507" s="5"/>
      <c r="C507" s="5"/>
      <c r="D507" s="5"/>
      <c r="E507" s="4"/>
      <c r="F507" s="5"/>
      <c r="G507" s="4"/>
      <c r="H507" s="4"/>
      <c r="I507" s="5"/>
      <c r="J507" s="5"/>
      <c r="K507" s="9"/>
      <c r="L507" s="5"/>
      <c r="M507" s="4"/>
      <c r="N507" s="5"/>
      <c r="O507" s="5"/>
      <c r="P507" s="5"/>
      <c r="Q507" s="5"/>
      <c r="R507" s="5"/>
      <c r="S507" s="4"/>
      <c r="T507" s="4"/>
    </row>
    <row r="508" spans="1:20" x14ac:dyDescent="0.45">
      <c r="A508" s="8"/>
      <c r="B508" s="5"/>
      <c r="C508" s="5"/>
      <c r="D508" s="5"/>
      <c r="E508" s="4"/>
      <c r="F508" s="5"/>
      <c r="G508" s="4"/>
      <c r="H508" s="4"/>
      <c r="I508" s="5"/>
      <c r="J508" s="5"/>
      <c r="K508" s="9"/>
      <c r="L508" s="5"/>
      <c r="M508" s="4"/>
      <c r="N508" s="5"/>
      <c r="O508" s="5"/>
      <c r="P508" s="5"/>
      <c r="Q508" s="5"/>
      <c r="R508" s="5"/>
      <c r="S508" s="4"/>
      <c r="T508" s="4"/>
    </row>
    <row r="509" spans="1:20" x14ac:dyDescent="0.45">
      <c r="A509" s="8"/>
      <c r="B509" s="5"/>
      <c r="C509" s="5"/>
      <c r="D509" s="5"/>
      <c r="E509" s="4"/>
      <c r="F509" s="5"/>
      <c r="G509" s="4"/>
      <c r="H509" s="4"/>
      <c r="I509" s="5"/>
      <c r="J509" s="5"/>
      <c r="K509" s="9"/>
      <c r="L509" s="5"/>
      <c r="M509" s="4"/>
      <c r="N509" s="5"/>
      <c r="O509" s="5"/>
      <c r="P509" s="5"/>
      <c r="Q509" s="5"/>
      <c r="R509" s="5"/>
      <c r="S509" s="4"/>
      <c r="T509" s="4"/>
    </row>
    <row r="510" spans="1:20" x14ac:dyDescent="0.45">
      <c r="A510" s="8"/>
      <c r="B510" s="5"/>
      <c r="C510" s="5"/>
      <c r="D510" s="5"/>
      <c r="E510" s="4"/>
      <c r="F510" s="5"/>
      <c r="G510" s="4"/>
      <c r="H510" s="4"/>
      <c r="I510" s="5"/>
      <c r="J510" s="5"/>
      <c r="K510" s="9"/>
      <c r="L510" s="5"/>
      <c r="M510" s="4"/>
      <c r="N510" s="5"/>
      <c r="O510" s="5"/>
      <c r="P510" s="5"/>
      <c r="Q510" s="5"/>
      <c r="R510" s="5"/>
      <c r="S510" s="4"/>
      <c r="T510" s="4"/>
    </row>
    <row r="511" spans="1:20" x14ac:dyDescent="0.45">
      <c r="A511" s="8"/>
      <c r="B511" s="5"/>
      <c r="C511" s="5"/>
      <c r="D511" s="5"/>
      <c r="E511" s="4"/>
      <c r="F511" s="5"/>
      <c r="G511" s="4"/>
      <c r="H511" s="4"/>
      <c r="I511" s="5"/>
      <c r="J511" s="5"/>
      <c r="K511" s="9"/>
      <c r="L511" s="5"/>
      <c r="M511" s="4"/>
      <c r="N511" s="5"/>
      <c r="O511" s="5"/>
      <c r="P511" s="5"/>
      <c r="Q511" s="5"/>
      <c r="R511" s="5"/>
      <c r="S511" s="4"/>
      <c r="T511" s="4"/>
    </row>
    <row r="512" spans="1:20" x14ac:dyDescent="0.45">
      <c r="A512" s="8"/>
      <c r="B512" s="5"/>
      <c r="C512" s="5"/>
      <c r="D512" s="5"/>
      <c r="E512" s="4"/>
      <c r="F512" s="5"/>
      <c r="G512" s="4"/>
      <c r="H512" s="4"/>
      <c r="I512" s="5"/>
      <c r="J512" s="5"/>
      <c r="K512" s="9"/>
      <c r="L512" s="5"/>
      <c r="M512" s="4"/>
      <c r="N512" s="5"/>
      <c r="O512" s="5"/>
      <c r="P512" s="5"/>
      <c r="Q512" s="5"/>
      <c r="R512" s="5"/>
      <c r="S512" s="4"/>
      <c r="T512" s="4"/>
    </row>
    <row r="513" spans="1:20" x14ac:dyDescent="0.45">
      <c r="A513" s="8"/>
      <c r="B513" s="5"/>
      <c r="C513" s="5"/>
      <c r="D513" s="5"/>
      <c r="E513" s="4"/>
      <c r="F513" s="5"/>
      <c r="G513" s="4"/>
      <c r="H513" s="4"/>
      <c r="I513" s="5"/>
      <c r="J513" s="5"/>
      <c r="K513" s="9"/>
      <c r="L513" s="5"/>
      <c r="M513" s="4"/>
      <c r="N513" s="5"/>
      <c r="O513" s="5"/>
      <c r="P513" s="5"/>
      <c r="Q513" s="5"/>
      <c r="R513" s="5"/>
      <c r="S513" s="4"/>
      <c r="T513" s="4"/>
    </row>
    <row r="514" spans="1:20" x14ac:dyDescent="0.45">
      <c r="A514" s="8"/>
      <c r="B514" s="5"/>
      <c r="C514" s="5"/>
      <c r="D514" s="5"/>
      <c r="E514" s="4"/>
      <c r="F514" s="5"/>
      <c r="G514" s="4"/>
      <c r="H514" s="4"/>
      <c r="I514" s="5"/>
      <c r="J514" s="5"/>
      <c r="K514" s="9"/>
      <c r="L514" s="5"/>
      <c r="M514" s="4"/>
      <c r="N514" s="5"/>
      <c r="O514" s="5"/>
      <c r="P514" s="5"/>
      <c r="Q514" s="5"/>
      <c r="R514" s="5"/>
      <c r="S514" s="4"/>
      <c r="T514" s="4"/>
    </row>
    <row r="515" spans="1:20" x14ac:dyDescent="0.45">
      <c r="A515" s="8"/>
      <c r="B515" s="5"/>
      <c r="C515" s="5"/>
      <c r="D515" s="5"/>
      <c r="E515" s="4"/>
      <c r="F515" s="5"/>
      <c r="G515" s="4"/>
      <c r="H515" s="4"/>
      <c r="I515" s="5"/>
      <c r="J515" s="5"/>
      <c r="K515" s="9"/>
      <c r="L515" s="5"/>
      <c r="M515" s="4"/>
      <c r="N515" s="5"/>
      <c r="O515" s="5"/>
      <c r="P515" s="5"/>
      <c r="Q515" s="5"/>
      <c r="R515" s="5"/>
      <c r="S515" s="4"/>
      <c r="T515" s="4"/>
    </row>
    <row r="516" spans="1:20" x14ac:dyDescent="0.45">
      <c r="A516" s="8"/>
      <c r="B516" s="5"/>
      <c r="C516" s="5"/>
      <c r="D516" s="5"/>
      <c r="E516" s="4"/>
      <c r="F516" s="5"/>
      <c r="G516" s="4"/>
      <c r="H516" s="4"/>
      <c r="I516" s="5"/>
      <c r="J516" s="5"/>
      <c r="K516" s="9"/>
      <c r="L516" s="5"/>
      <c r="M516" s="4"/>
      <c r="N516" s="5"/>
      <c r="O516" s="5"/>
      <c r="P516" s="5"/>
      <c r="Q516" s="5"/>
      <c r="R516" s="5"/>
      <c r="S516" s="4"/>
      <c r="T516" s="4"/>
    </row>
    <row r="517" spans="1:20" x14ac:dyDescent="0.45">
      <c r="A517" s="8"/>
      <c r="B517" s="5"/>
      <c r="C517" s="5"/>
      <c r="D517" s="5"/>
      <c r="E517" s="4"/>
      <c r="F517" s="5"/>
      <c r="G517" s="4"/>
      <c r="H517" s="4"/>
      <c r="I517" s="5"/>
      <c r="J517" s="5"/>
      <c r="K517" s="9"/>
      <c r="L517" s="5"/>
      <c r="M517" s="4"/>
      <c r="N517" s="5"/>
      <c r="O517" s="5"/>
      <c r="P517" s="5"/>
      <c r="Q517" s="5"/>
      <c r="R517" s="5"/>
      <c r="S517" s="4"/>
      <c r="T517" s="4"/>
    </row>
    <row r="518" spans="1:20" x14ac:dyDescent="0.45">
      <c r="A518" s="8"/>
      <c r="B518" s="5"/>
      <c r="C518" s="5"/>
      <c r="D518" s="5"/>
      <c r="E518" s="4"/>
      <c r="F518" s="5"/>
      <c r="G518" s="4"/>
      <c r="H518" s="4"/>
      <c r="I518" s="5"/>
      <c r="J518" s="5"/>
      <c r="K518" s="9"/>
      <c r="L518" s="5"/>
      <c r="M518" s="4"/>
      <c r="N518" s="5"/>
      <c r="O518" s="5"/>
      <c r="P518" s="5"/>
      <c r="Q518" s="5"/>
      <c r="R518" s="5"/>
      <c r="S518" s="4"/>
      <c r="T518" s="4"/>
    </row>
    <row r="519" spans="1:20" x14ac:dyDescent="0.45">
      <c r="A519" s="8"/>
      <c r="B519" s="5"/>
      <c r="C519" s="5"/>
      <c r="D519" s="5"/>
      <c r="E519" s="4"/>
      <c r="F519" s="5"/>
      <c r="G519" s="4"/>
      <c r="H519" s="4"/>
      <c r="I519" s="5"/>
      <c r="J519" s="5"/>
      <c r="K519" s="9"/>
      <c r="L519" s="5"/>
      <c r="M519" s="4"/>
      <c r="N519" s="5"/>
      <c r="O519" s="5"/>
      <c r="P519" s="5"/>
      <c r="Q519" s="5"/>
      <c r="R519" s="5"/>
      <c r="S519" s="4"/>
      <c r="T519" s="4"/>
    </row>
    <row r="520" spans="1:20" x14ac:dyDescent="0.45">
      <c r="A520" s="8"/>
      <c r="B520" s="5"/>
      <c r="C520" s="5"/>
      <c r="D520" s="5"/>
      <c r="E520" s="4"/>
      <c r="F520" s="5"/>
      <c r="G520" s="4"/>
      <c r="H520" s="4"/>
      <c r="I520" s="5"/>
      <c r="J520" s="5"/>
      <c r="K520" s="9"/>
      <c r="L520" s="5"/>
      <c r="M520" s="4"/>
      <c r="N520" s="5"/>
      <c r="O520" s="5"/>
      <c r="P520" s="5"/>
      <c r="Q520" s="5"/>
      <c r="R520" s="5"/>
      <c r="S520" s="4"/>
      <c r="T520" s="4"/>
    </row>
    <row r="521" spans="1:20" x14ac:dyDescent="0.45">
      <c r="A521" s="8"/>
      <c r="B521" s="5"/>
      <c r="C521" s="5"/>
      <c r="D521" s="5"/>
      <c r="E521" s="4"/>
      <c r="F521" s="5"/>
      <c r="G521" s="4"/>
      <c r="H521" s="4"/>
      <c r="I521" s="5"/>
      <c r="J521" s="5"/>
      <c r="K521" s="9"/>
      <c r="L521" s="5"/>
      <c r="M521" s="4"/>
      <c r="N521" s="5"/>
      <c r="O521" s="5"/>
      <c r="P521" s="5"/>
      <c r="Q521" s="5"/>
      <c r="R521" s="5"/>
      <c r="S521" s="4"/>
      <c r="T521" s="4"/>
    </row>
    <row r="522" spans="1:20" x14ac:dyDescent="0.45">
      <c r="A522" s="8"/>
      <c r="B522" s="5"/>
      <c r="C522" s="5"/>
      <c r="D522" s="5"/>
      <c r="E522" s="4"/>
      <c r="F522" s="5"/>
      <c r="G522" s="4"/>
      <c r="H522" s="4"/>
      <c r="I522" s="5"/>
      <c r="J522" s="5"/>
      <c r="K522" s="9"/>
      <c r="L522" s="5"/>
      <c r="M522" s="4"/>
      <c r="N522" s="5"/>
      <c r="O522" s="5"/>
      <c r="P522" s="5"/>
      <c r="Q522" s="5"/>
      <c r="R522" s="5"/>
      <c r="S522" s="4"/>
      <c r="T522" s="4"/>
    </row>
    <row r="523" spans="1:20" x14ac:dyDescent="0.45">
      <c r="A523" s="8"/>
      <c r="B523" s="5"/>
      <c r="C523" s="5"/>
      <c r="D523" s="5"/>
      <c r="E523" s="4"/>
      <c r="F523" s="5"/>
      <c r="G523" s="4"/>
      <c r="H523" s="4"/>
      <c r="I523" s="5"/>
      <c r="J523" s="5"/>
      <c r="K523" s="9"/>
      <c r="L523" s="5"/>
      <c r="M523" s="4"/>
      <c r="N523" s="5"/>
      <c r="O523" s="5"/>
      <c r="P523" s="5"/>
      <c r="Q523" s="5"/>
      <c r="R523" s="5"/>
      <c r="S523" s="4"/>
      <c r="T523" s="4"/>
    </row>
    <row r="524" spans="1:20" x14ac:dyDescent="0.45">
      <c r="A524" s="8"/>
      <c r="B524" s="5"/>
      <c r="C524" s="5"/>
      <c r="D524" s="5"/>
      <c r="E524" s="4"/>
      <c r="F524" s="5"/>
      <c r="G524" s="4"/>
      <c r="H524" s="4"/>
      <c r="I524" s="5"/>
      <c r="J524" s="5"/>
      <c r="K524" s="9"/>
      <c r="L524" s="5"/>
      <c r="M524" s="4"/>
      <c r="N524" s="5"/>
      <c r="O524" s="5"/>
      <c r="P524" s="5"/>
      <c r="Q524" s="5"/>
      <c r="R524" s="5"/>
      <c r="S524" s="4"/>
      <c r="T524" s="4"/>
    </row>
    <row r="525" spans="1:20" x14ac:dyDescent="0.45">
      <c r="A525" s="8"/>
      <c r="B525" s="5"/>
      <c r="C525" s="5"/>
      <c r="D525" s="5"/>
      <c r="E525" s="4"/>
      <c r="F525" s="5"/>
      <c r="G525" s="4"/>
      <c r="H525" s="4"/>
      <c r="I525" s="5"/>
      <c r="J525" s="5"/>
      <c r="K525" s="9"/>
      <c r="L525" s="5"/>
      <c r="M525" s="4"/>
      <c r="N525" s="5"/>
      <c r="O525" s="5"/>
      <c r="P525" s="5"/>
      <c r="Q525" s="5"/>
      <c r="R525" s="5"/>
      <c r="S525" s="4"/>
      <c r="T525" s="4"/>
    </row>
    <row r="526" spans="1:20" x14ac:dyDescent="0.45">
      <c r="A526" s="8"/>
      <c r="B526" s="5"/>
      <c r="C526" s="5"/>
      <c r="D526" s="5"/>
      <c r="E526" s="4"/>
      <c r="F526" s="5"/>
      <c r="G526" s="4"/>
      <c r="H526" s="4"/>
      <c r="I526" s="5"/>
      <c r="J526" s="5"/>
      <c r="K526" s="9"/>
      <c r="L526" s="5"/>
      <c r="M526" s="4"/>
      <c r="N526" s="5"/>
      <c r="O526" s="5"/>
      <c r="P526" s="5"/>
      <c r="Q526" s="5"/>
      <c r="R526" s="5"/>
      <c r="S526" s="4"/>
      <c r="T526" s="4"/>
    </row>
    <row r="527" spans="1:20" x14ac:dyDescent="0.45">
      <c r="A527" s="8"/>
      <c r="B527" s="5"/>
      <c r="C527" s="5"/>
      <c r="D527" s="5"/>
      <c r="E527" s="4"/>
      <c r="F527" s="5"/>
      <c r="G527" s="4"/>
      <c r="H527" s="4"/>
      <c r="I527" s="5"/>
      <c r="J527" s="5"/>
      <c r="K527" s="9"/>
      <c r="L527" s="5"/>
      <c r="M527" s="4"/>
      <c r="N527" s="5"/>
      <c r="O527" s="5"/>
      <c r="P527" s="5"/>
      <c r="Q527" s="5"/>
      <c r="R527" s="5"/>
      <c r="S527" s="4"/>
      <c r="T527" s="4"/>
    </row>
    <row r="528" spans="1:20" x14ac:dyDescent="0.45">
      <c r="A528" s="8"/>
      <c r="B528" s="5"/>
      <c r="C528" s="5"/>
      <c r="D528" s="5"/>
      <c r="E528" s="4"/>
      <c r="F528" s="5"/>
      <c r="G528" s="4"/>
      <c r="H528" s="4"/>
      <c r="I528" s="5"/>
      <c r="J528" s="5"/>
      <c r="K528" s="9"/>
      <c r="L528" s="5"/>
      <c r="M528" s="4"/>
      <c r="N528" s="5"/>
      <c r="O528" s="5"/>
      <c r="P528" s="5"/>
      <c r="Q528" s="5"/>
      <c r="R528" s="5"/>
      <c r="S528" s="4"/>
      <c r="T528" s="4"/>
    </row>
    <row r="529" spans="1:20" x14ac:dyDescent="0.45">
      <c r="A529" s="8"/>
      <c r="B529" s="5"/>
      <c r="C529" s="5"/>
      <c r="D529" s="5"/>
      <c r="E529" s="4"/>
      <c r="F529" s="5"/>
      <c r="G529" s="4"/>
      <c r="H529" s="4"/>
      <c r="I529" s="5"/>
      <c r="J529" s="5"/>
      <c r="K529" s="9"/>
      <c r="L529" s="5"/>
      <c r="M529" s="4"/>
      <c r="N529" s="5"/>
      <c r="O529" s="5"/>
      <c r="P529" s="5"/>
      <c r="Q529" s="5"/>
      <c r="R529" s="5"/>
      <c r="S529" s="4"/>
      <c r="T529" s="4"/>
    </row>
    <row r="530" spans="1:20" x14ac:dyDescent="0.45">
      <c r="A530" s="8"/>
      <c r="B530" s="5"/>
      <c r="C530" s="5"/>
      <c r="D530" s="5"/>
      <c r="E530" s="4"/>
      <c r="F530" s="5"/>
      <c r="G530" s="4"/>
      <c r="H530" s="4"/>
      <c r="I530" s="5"/>
      <c r="J530" s="5"/>
      <c r="K530" s="9"/>
      <c r="L530" s="5"/>
      <c r="M530" s="4"/>
      <c r="N530" s="5"/>
      <c r="O530" s="5"/>
      <c r="P530" s="5"/>
      <c r="Q530" s="5"/>
      <c r="R530" s="5"/>
      <c r="S530" s="4"/>
      <c r="T530" s="4"/>
    </row>
    <row r="531" spans="1:20" x14ac:dyDescent="0.45">
      <c r="A531" s="8"/>
      <c r="B531" s="5"/>
      <c r="C531" s="5"/>
      <c r="D531" s="5"/>
      <c r="E531" s="4"/>
      <c r="F531" s="5"/>
      <c r="G531" s="4"/>
      <c r="H531" s="4"/>
      <c r="I531" s="5"/>
      <c r="J531" s="5"/>
      <c r="K531" s="9"/>
      <c r="L531" s="5"/>
      <c r="M531" s="4"/>
      <c r="N531" s="5"/>
      <c r="O531" s="5"/>
      <c r="P531" s="5"/>
      <c r="Q531" s="5"/>
      <c r="R531" s="5"/>
      <c r="S531" s="4"/>
      <c r="T531" s="4"/>
    </row>
    <row r="532" spans="1:20" x14ac:dyDescent="0.45">
      <c r="A532" s="8"/>
      <c r="B532" s="5"/>
      <c r="C532" s="5"/>
      <c r="D532" s="5"/>
      <c r="E532" s="4"/>
      <c r="F532" s="5"/>
      <c r="G532" s="4"/>
      <c r="H532" s="4"/>
      <c r="I532" s="5"/>
      <c r="J532" s="5"/>
      <c r="K532" s="9"/>
      <c r="L532" s="5"/>
      <c r="M532" s="4"/>
      <c r="N532" s="5"/>
      <c r="O532" s="5"/>
      <c r="P532" s="5"/>
      <c r="Q532" s="5"/>
      <c r="R532" s="5"/>
      <c r="S532" s="4"/>
      <c r="T532" s="4"/>
    </row>
    <row r="533" spans="1:20" x14ac:dyDescent="0.45">
      <c r="A533" s="8"/>
      <c r="B533" s="5"/>
      <c r="C533" s="5"/>
      <c r="D533" s="5"/>
      <c r="E533" s="4"/>
      <c r="F533" s="5"/>
      <c r="G533" s="4"/>
      <c r="H533" s="4"/>
      <c r="I533" s="5"/>
      <c r="J533" s="5"/>
      <c r="K533" s="9"/>
      <c r="L533" s="5"/>
      <c r="M533" s="4"/>
      <c r="N533" s="5"/>
      <c r="O533" s="5"/>
      <c r="P533" s="5"/>
      <c r="Q533" s="5"/>
      <c r="R533" s="5"/>
      <c r="S533" s="4"/>
      <c r="T533" s="4"/>
    </row>
    <row r="534" spans="1:20" x14ac:dyDescent="0.45">
      <c r="A534" s="8"/>
      <c r="B534" s="5"/>
      <c r="C534" s="5"/>
      <c r="D534" s="5"/>
      <c r="E534" s="4"/>
      <c r="F534" s="5"/>
      <c r="G534" s="4"/>
      <c r="H534" s="4"/>
      <c r="I534" s="5"/>
      <c r="J534" s="5"/>
      <c r="K534" s="9"/>
      <c r="L534" s="5"/>
      <c r="M534" s="4"/>
      <c r="N534" s="5"/>
      <c r="O534" s="5"/>
      <c r="P534" s="5"/>
      <c r="Q534" s="5"/>
      <c r="R534" s="5"/>
      <c r="S534" s="4"/>
      <c r="T534" s="4"/>
    </row>
    <row r="535" spans="1:20" x14ac:dyDescent="0.45">
      <c r="A535" s="8"/>
      <c r="B535" s="5"/>
      <c r="C535" s="5"/>
      <c r="D535" s="5"/>
      <c r="E535" s="4"/>
      <c r="F535" s="5"/>
      <c r="G535" s="4"/>
      <c r="H535" s="4"/>
      <c r="I535" s="5"/>
      <c r="J535" s="5"/>
      <c r="K535" s="9"/>
      <c r="L535" s="5"/>
      <c r="M535" s="4"/>
      <c r="N535" s="5"/>
      <c r="O535" s="5"/>
      <c r="P535" s="5"/>
      <c r="Q535" s="5"/>
      <c r="R535" s="5"/>
      <c r="S535" s="4"/>
      <c r="T535" s="4"/>
    </row>
    <row r="536" spans="1:20" x14ac:dyDescent="0.45">
      <c r="A536" s="8"/>
      <c r="B536" s="5"/>
      <c r="C536" s="5"/>
      <c r="D536" s="5"/>
      <c r="E536" s="4"/>
      <c r="F536" s="5"/>
      <c r="G536" s="4"/>
      <c r="H536" s="4"/>
      <c r="I536" s="5"/>
      <c r="J536" s="5"/>
      <c r="K536" s="9"/>
      <c r="L536" s="5"/>
      <c r="M536" s="4"/>
      <c r="N536" s="5"/>
      <c r="O536" s="5"/>
      <c r="P536" s="5"/>
      <c r="Q536" s="5"/>
      <c r="R536" s="5"/>
      <c r="S536" s="4"/>
      <c r="T536" s="4"/>
    </row>
    <row r="537" spans="1:20" x14ac:dyDescent="0.45">
      <c r="A537" s="8"/>
      <c r="B537" s="5"/>
      <c r="C537" s="5"/>
      <c r="D537" s="5"/>
      <c r="E537" s="4"/>
      <c r="F537" s="5"/>
      <c r="G537" s="4"/>
      <c r="H537" s="4"/>
      <c r="I537" s="5"/>
      <c r="J537" s="5"/>
      <c r="K537" s="9"/>
      <c r="L537" s="5"/>
      <c r="M537" s="4"/>
      <c r="N537" s="5"/>
      <c r="O537" s="5"/>
      <c r="P537" s="5"/>
      <c r="Q537" s="5"/>
      <c r="R537" s="5"/>
      <c r="S537" s="4"/>
      <c r="T537" s="4"/>
    </row>
    <row r="538" spans="1:20" x14ac:dyDescent="0.45">
      <c r="A538" s="8"/>
      <c r="B538" s="5"/>
      <c r="C538" s="5"/>
      <c r="D538" s="5"/>
      <c r="E538" s="4"/>
      <c r="F538" s="5"/>
      <c r="G538" s="4"/>
      <c r="H538" s="4"/>
      <c r="I538" s="5"/>
      <c r="J538" s="5"/>
      <c r="K538" s="9"/>
      <c r="L538" s="5"/>
      <c r="M538" s="4"/>
      <c r="N538" s="5"/>
      <c r="O538" s="5"/>
      <c r="P538" s="5"/>
      <c r="Q538" s="5"/>
      <c r="R538" s="5"/>
      <c r="S538" s="4"/>
      <c r="T538" s="4"/>
    </row>
    <row r="539" spans="1:20" x14ac:dyDescent="0.45">
      <c r="A539" s="8"/>
      <c r="B539" s="5"/>
      <c r="C539" s="5"/>
      <c r="D539" s="5"/>
      <c r="E539" s="4"/>
      <c r="F539" s="5"/>
      <c r="G539" s="4"/>
      <c r="H539" s="4"/>
      <c r="I539" s="5"/>
      <c r="J539" s="5"/>
      <c r="K539" s="9"/>
      <c r="L539" s="5"/>
      <c r="M539" s="4"/>
      <c r="N539" s="5"/>
      <c r="O539" s="5"/>
      <c r="P539" s="5"/>
      <c r="Q539" s="5"/>
      <c r="R539" s="5"/>
      <c r="S539" s="4"/>
      <c r="T539" s="4"/>
    </row>
    <row r="540" spans="1:20" x14ac:dyDescent="0.45">
      <c r="A540" s="8"/>
      <c r="B540" s="5"/>
      <c r="C540" s="5"/>
      <c r="D540" s="5"/>
      <c r="E540" s="4"/>
      <c r="F540" s="5"/>
      <c r="G540" s="4"/>
      <c r="H540" s="4"/>
      <c r="I540" s="5"/>
      <c r="J540" s="5"/>
      <c r="K540" s="9"/>
      <c r="L540" s="5"/>
      <c r="M540" s="4"/>
      <c r="N540" s="5"/>
      <c r="O540" s="5"/>
      <c r="P540" s="5"/>
      <c r="Q540" s="5"/>
      <c r="R540" s="5"/>
      <c r="S540" s="4"/>
      <c r="T540" s="4"/>
    </row>
    <row r="541" spans="1:20" x14ac:dyDescent="0.45">
      <c r="A541" s="8"/>
      <c r="B541" s="5"/>
      <c r="C541" s="5"/>
      <c r="D541" s="5"/>
      <c r="E541" s="4"/>
      <c r="F541" s="5"/>
      <c r="G541" s="4"/>
      <c r="H541" s="4"/>
      <c r="I541" s="5"/>
      <c r="J541" s="5"/>
      <c r="K541" s="9"/>
      <c r="L541" s="5"/>
      <c r="M541" s="4"/>
      <c r="N541" s="5"/>
      <c r="O541" s="5"/>
      <c r="P541" s="5"/>
      <c r="Q541" s="5"/>
      <c r="R541" s="5"/>
      <c r="S541" s="4"/>
      <c r="T541" s="4"/>
    </row>
    <row r="542" spans="1:20" x14ac:dyDescent="0.45">
      <c r="A542" s="8"/>
      <c r="B542" s="5"/>
      <c r="C542" s="5"/>
      <c r="D542" s="5"/>
      <c r="E542" s="4"/>
      <c r="F542" s="5"/>
      <c r="G542" s="4"/>
      <c r="H542" s="4"/>
      <c r="I542" s="5"/>
      <c r="J542" s="5"/>
      <c r="K542" s="9"/>
      <c r="L542" s="5"/>
      <c r="M542" s="4"/>
      <c r="N542" s="5"/>
      <c r="O542" s="5"/>
      <c r="P542" s="5"/>
      <c r="Q542" s="5"/>
      <c r="R542" s="5"/>
      <c r="S542" s="4"/>
      <c r="T542" s="4"/>
    </row>
    <row r="543" spans="1:20" x14ac:dyDescent="0.45">
      <c r="A543" s="8"/>
      <c r="B543" s="5"/>
      <c r="C543" s="5"/>
      <c r="D543" s="5"/>
      <c r="E543" s="4"/>
      <c r="F543" s="5"/>
      <c r="G543" s="4"/>
      <c r="H543" s="4"/>
      <c r="I543" s="5"/>
      <c r="J543" s="5"/>
      <c r="K543" s="9"/>
      <c r="L543" s="5"/>
      <c r="M543" s="4"/>
      <c r="N543" s="5"/>
      <c r="O543" s="5"/>
      <c r="P543" s="5"/>
      <c r="Q543" s="5"/>
      <c r="R543" s="5"/>
      <c r="S543" s="4"/>
      <c r="T543" s="4"/>
    </row>
    <row r="544" spans="1:20" x14ac:dyDescent="0.45">
      <c r="A544" s="8"/>
      <c r="B544" s="5"/>
      <c r="C544" s="5"/>
      <c r="D544" s="5"/>
      <c r="E544" s="4"/>
      <c r="F544" s="5"/>
      <c r="G544" s="4"/>
      <c r="H544" s="4"/>
      <c r="I544" s="5"/>
      <c r="J544" s="5"/>
      <c r="K544" s="9"/>
      <c r="L544" s="5"/>
      <c r="M544" s="4"/>
      <c r="N544" s="5"/>
      <c r="O544" s="5"/>
      <c r="P544" s="5"/>
      <c r="Q544" s="5"/>
      <c r="R544" s="5"/>
      <c r="S544" s="4"/>
      <c r="T544" s="4"/>
    </row>
    <row r="545" spans="1:20" x14ac:dyDescent="0.45">
      <c r="A545" s="8"/>
      <c r="B545" s="5"/>
      <c r="C545" s="5"/>
      <c r="D545" s="5"/>
      <c r="E545" s="4"/>
      <c r="F545" s="5"/>
      <c r="G545" s="4"/>
      <c r="H545" s="4"/>
      <c r="I545" s="5"/>
      <c r="J545" s="5"/>
      <c r="K545" s="9"/>
      <c r="L545" s="5"/>
      <c r="M545" s="4"/>
      <c r="N545" s="5"/>
      <c r="O545" s="5"/>
      <c r="P545" s="5"/>
      <c r="Q545" s="5"/>
      <c r="R545" s="5"/>
      <c r="S545" s="4"/>
      <c r="T545" s="4"/>
    </row>
    <row r="546" spans="1:20" x14ac:dyDescent="0.45">
      <c r="A546" s="8"/>
      <c r="B546" s="5"/>
      <c r="C546" s="5"/>
      <c r="D546" s="5"/>
      <c r="E546" s="4"/>
      <c r="F546" s="5"/>
      <c r="G546" s="4"/>
      <c r="H546" s="4"/>
      <c r="I546" s="5"/>
      <c r="J546" s="5"/>
      <c r="K546" s="9"/>
      <c r="L546" s="5"/>
      <c r="M546" s="4"/>
      <c r="N546" s="5"/>
      <c r="O546" s="5"/>
      <c r="P546" s="5"/>
      <c r="Q546" s="5"/>
      <c r="R546" s="5"/>
      <c r="S546" s="4"/>
      <c r="T546" s="4"/>
    </row>
    <row r="547" spans="1:20" x14ac:dyDescent="0.45">
      <c r="A547" s="8"/>
      <c r="B547" s="5"/>
      <c r="C547" s="5"/>
      <c r="D547" s="5"/>
      <c r="E547" s="4"/>
      <c r="F547" s="5"/>
      <c r="G547" s="4"/>
      <c r="H547" s="4"/>
      <c r="I547" s="5"/>
      <c r="J547" s="5"/>
      <c r="K547" s="9"/>
      <c r="L547" s="5"/>
      <c r="M547" s="4"/>
      <c r="N547" s="5"/>
      <c r="O547" s="5"/>
      <c r="P547" s="5"/>
      <c r="Q547" s="5"/>
      <c r="R547" s="5"/>
      <c r="S547" s="4"/>
      <c r="T547" s="4"/>
    </row>
    <row r="548" spans="1:20" x14ac:dyDescent="0.45">
      <c r="A548" s="8"/>
      <c r="B548" s="5"/>
      <c r="C548" s="5"/>
      <c r="D548" s="5"/>
      <c r="E548" s="4"/>
      <c r="F548" s="5"/>
      <c r="G548" s="4"/>
      <c r="H548" s="4"/>
      <c r="I548" s="5"/>
      <c r="J548" s="5"/>
      <c r="K548" s="9"/>
      <c r="L548" s="5"/>
      <c r="M548" s="4"/>
      <c r="N548" s="5"/>
      <c r="O548" s="5"/>
      <c r="P548" s="5"/>
      <c r="Q548" s="5"/>
      <c r="R548" s="5"/>
      <c r="S548" s="4"/>
      <c r="T548" s="4"/>
    </row>
    <row r="549" spans="1:20" x14ac:dyDescent="0.45">
      <c r="A549" s="8"/>
      <c r="B549" s="5"/>
      <c r="C549" s="5"/>
      <c r="D549" s="5"/>
      <c r="E549" s="4"/>
      <c r="F549" s="5"/>
      <c r="G549" s="4"/>
      <c r="H549" s="4"/>
      <c r="I549" s="5"/>
      <c r="J549" s="5"/>
      <c r="K549" s="9"/>
      <c r="L549" s="5"/>
      <c r="M549" s="4"/>
      <c r="N549" s="5"/>
      <c r="O549" s="5"/>
      <c r="P549" s="5"/>
      <c r="Q549" s="5"/>
      <c r="R549" s="5"/>
      <c r="S549" s="4"/>
      <c r="T549" s="4"/>
    </row>
    <row r="550" spans="1:20" x14ac:dyDescent="0.45">
      <c r="A550" s="8"/>
      <c r="B550" s="5"/>
      <c r="C550" s="5"/>
      <c r="D550" s="5"/>
      <c r="E550" s="4"/>
      <c r="F550" s="5"/>
      <c r="G550" s="4"/>
      <c r="H550" s="4"/>
      <c r="I550" s="5"/>
      <c r="J550" s="5"/>
      <c r="K550" s="9"/>
      <c r="L550" s="5"/>
      <c r="M550" s="4"/>
      <c r="N550" s="5"/>
      <c r="O550" s="5"/>
      <c r="P550" s="5"/>
      <c r="Q550" s="5"/>
      <c r="R550" s="5"/>
      <c r="S550" s="4"/>
      <c r="T550" s="4"/>
    </row>
    <row r="551" spans="1:20" x14ac:dyDescent="0.45">
      <c r="A551" s="8"/>
      <c r="B551" s="5"/>
      <c r="C551" s="5"/>
      <c r="D551" s="5"/>
      <c r="E551" s="4"/>
      <c r="F551" s="5"/>
      <c r="G551" s="4"/>
      <c r="H551" s="4"/>
      <c r="I551" s="5"/>
      <c r="J551" s="5"/>
      <c r="K551" s="9"/>
      <c r="L551" s="5"/>
      <c r="M551" s="4"/>
      <c r="N551" s="5"/>
      <c r="O551" s="5"/>
      <c r="P551" s="5"/>
      <c r="Q551" s="5"/>
      <c r="R551" s="5"/>
      <c r="S551" s="4"/>
      <c r="T551" s="4"/>
    </row>
    <row r="552" spans="1:20" x14ac:dyDescent="0.45">
      <c r="A552" s="8"/>
      <c r="B552" s="5"/>
      <c r="C552" s="5"/>
      <c r="D552" s="5"/>
      <c r="E552" s="4"/>
      <c r="F552" s="5"/>
      <c r="G552" s="4"/>
      <c r="H552" s="4"/>
      <c r="I552" s="5"/>
      <c r="J552" s="5"/>
      <c r="K552" s="9"/>
      <c r="L552" s="5"/>
      <c r="M552" s="4"/>
      <c r="N552" s="5"/>
      <c r="O552" s="5"/>
      <c r="P552" s="5"/>
      <c r="Q552" s="5"/>
      <c r="R552" s="5"/>
      <c r="S552" s="4"/>
      <c r="T552" s="4"/>
    </row>
    <row r="553" spans="1:20" x14ac:dyDescent="0.45">
      <c r="A553" s="8"/>
      <c r="B553" s="5"/>
      <c r="C553" s="5"/>
      <c r="D553" s="5"/>
      <c r="E553" s="4"/>
      <c r="F553" s="5"/>
      <c r="G553" s="4"/>
      <c r="H553" s="4"/>
      <c r="I553" s="5"/>
      <c r="J553" s="5"/>
      <c r="K553" s="9"/>
      <c r="L553" s="5"/>
      <c r="M553" s="4"/>
      <c r="N553" s="5"/>
      <c r="O553" s="5"/>
      <c r="P553" s="5"/>
      <c r="Q553" s="5"/>
      <c r="R553" s="5"/>
      <c r="S553" s="4"/>
      <c r="T553" s="4"/>
    </row>
    <row r="554" spans="1:20" x14ac:dyDescent="0.45">
      <c r="A554" s="8"/>
      <c r="B554" s="5"/>
      <c r="C554" s="5"/>
      <c r="D554" s="5"/>
      <c r="E554" s="4"/>
      <c r="F554" s="5"/>
      <c r="G554" s="4"/>
      <c r="H554" s="4"/>
      <c r="I554" s="5"/>
      <c r="J554" s="5"/>
      <c r="K554" s="9"/>
      <c r="L554" s="5"/>
      <c r="M554" s="4"/>
      <c r="N554" s="5"/>
      <c r="O554" s="5"/>
      <c r="P554" s="5"/>
      <c r="Q554" s="5"/>
      <c r="R554" s="5"/>
      <c r="S554" s="4"/>
      <c r="T554" s="4"/>
    </row>
    <row r="555" spans="1:20" x14ac:dyDescent="0.45">
      <c r="A555" s="8"/>
      <c r="B555" s="5"/>
      <c r="C555" s="5"/>
      <c r="D555" s="5"/>
      <c r="E555" s="4"/>
      <c r="F555" s="5"/>
      <c r="G555" s="4"/>
      <c r="H555" s="4"/>
      <c r="I555" s="5"/>
      <c r="J555" s="5"/>
      <c r="K555" s="9"/>
      <c r="L555" s="5"/>
      <c r="M555" s="4"/>
      <c r="N555" s="5"/>
      <c r="O555" s="5"/>
      <c r="P555" s="5"/>
      <c r="Q555" s="5"/>
      <c r="R555" s="5"/>
      <c r="S555" s="4"/>
      <c r="T555" s="4"/>
    </row>
    <row r="556" spans="1:20" x14ac:dyDescent="0.45">
      <c r="A556" s="8"/>
      <c r="B556" s="5"/>
      <c r="C556" s="5"/>
      <c r="D556" s="5"/>
      <c r="E556" s="4"/>
      <c r="F556" s="5"/>
      <c r="G556" s="4"/>
      <c r="H556" s="4"/>
      <c r="I556" s="5"/>
      <c r="J556" s="5"/>
      <c r="K556" s="9"/>
      <c r="L556" s="5"/>
      <c r="M556" s="4"/>
      <c r="N556" s="5"/>
      <c r="O556" s="5"/>
      <c r="P556" s="5"/>
      <c r="Q556" s="5"/>
      <c r="R556" s="5"/>
      <c r="S556" s="4"/>
      <c r="T556" s="4"/>
    </row>
    <row r="557" spans="1:20" x14ac:dyDescent="0.45">
      <c r="A557" s="8"/>
      <c r="B557" s="5"/>
      <c r="C557" s="5"/>
      <c r="D557" s="5"/>
      <c r="E557" s="4"/>
      <c r="F557" s="5"/>
      <c r="G557" s="4"/>
      <c r="H557" s="4"/>
      <c r="I557" s="5"/>
      <c r="J557" s="5"/>
      <c r="K557" s="9"/>
      <c r="L557" s="5"/>
      <c r="M557" s="4"/>
      <c r="N557" s="5"/>
      <c r="O557" s="5"/>
      <c r="P557" s="5"/>
      <c r="Q557" s="5"/>
      <c r="R557" s="5"/>
      <c r="S557" s="4"/>
      <c r="T557" s="4"/>
    </row>
    <row r="558" spans="1:20" x14ac:dyDescent="0.45">
      <c r="A558" s="8"/>
      <c r="B558" s="5"/>
      <c r="C558" s="5"/>
      <c r="D558" s="5"/>
      <c r="E558" s="4"/>
      <c r="F558" s="5"/>
      <c r="G558" s="4"/>
      <c r="H558" s="4"/>
      <c r="I558" s="5"/>
      <c r="J558" s="5"/>
      <c r="K558" s="9"/>
      <c r="L558" s="5"/>
      <c r="M558" s="4"/>
      <c r="N558" s="5"/>
      <c r="O558" s="5"/>
      <c r="P558" s="5"/>
      <c r="Q558" s="5"/>
      <c r="R558" s="5"/>
      <c r="S558" s="4"/>
      <c r="T558" s="4"/>
    </row>
    <row r="559" spans="1:20" x14ac:dyDescent="0.45">
      <c r="A559" s="8"/>
      <c r="B559" s="5"/>
      <c r="C559" s="5"/>
      <c r="D559" s="5"/>
      <c r="E559" s="4"/>
      <c r="F559" s="5"/>
      <c r="G559" s="4"/>
      <c r="H559" s="4"/>
      <c r="I559" s="5"/>
      <c r="J559" s="5"/>
      <c r="K559" s="9"/>
      <c r="L559" s="5"/>
      <c r="M559" s="4"/>
      <c r="N559" s="5"/>
      <c r="O559" s="5"/>
      <c r="P559" s="5"/>
      <c r="Q559" s="5"/>
      <c r="R559" s="5"/>
      <c r="S559" s="4"/>
      <c r="T559" s="4"/>
    </row>
    <row r="560" spans="1:20" x14ac:dyDescent="0.45">
      <c r="A560" s="8"/>
      <c r="B560" s="5"/>
      <c r="C560" s="5"/>
      <c r="D560" s="5"/>
      <c r="E560" s="4"/>
      <c r="F560" s="5"/>
      <c r="G560" s="4"/>
      <c r="H560" s="4"/>
      <c r="I560" s="5"/>
      <c r="J560" s="5"/>
      <c r="K560" s="9"/>
      <c r="L560" s="5"/>
      <c r="M560" s="4"/>
      <c r="N560" s="5"/>
      <c r="O560" s="5"/>
      <c r="P560" s="5"/>
      <c r="Q560" s="5"/>
      <c r="R560" s="5"/>
      <c r="S560" s="4"/>
      <c r="T560" s="4"/>
    </row>
    <row r="561" spans="1:20" x14ac:dyDescent="0.45">
      <c r="A561" s="8"/>
      <c r="B561" s="5"/>
      <c r="C561" s="5"/>
      <c r="D561" s="5"/>
      <c r="E561" s="4"/>
      <c r="F561" s="5"/>
      <c r="G561" s="4"/>
      <c r="H561" s="4"/>
      <c r="I561" s="5"/>
      <c r="J561" s="5"/>
      <c r="K561" s="9"/>
      <c r="L561" s="5"/>
      <c r="M561" s="4"/>
      <c r="N561" s="5"/>
      <c r="O561" s="5"/>
      <c r="P561" s="5"/>
      <c r="Q561" s="5"/>
      <c r="R561" s="5"/>
      <c r="S561" s="4"/>
      <c r="T561" s="4"/>
    </row>
    <row r="562" spans="1:20" x14ac:dyDescent="0.45">
      <c r="A562" s="8"/>
      <c r="B562" s="5"/>
      <c r="C562" s="5"/>
      <c r="D562" s="5"/>
      <c r="E562" s="4"/>
      <c r="F562" s="5"/>
      <c r="G562" s="4"/>
      <c r="H562" s="4"/>
      <c r="I562" s="5"/>
      <c r="J562" s="5"/>
      <c r="K562" s="9"/>
      <c r="L562" s="5"/>
      <c r="M562" s="4"/>
      <c r="N562" s="5"/>
      <c r="O562" s="5"/>
      <c r="P562" s="5"/>
      <c r="Q562" s="5"/>
      <c r="R562" s="5"/>
      <c r="S562" s="4"/>
      <c r="T562" s="4"/>
    </row>
    <row r="563" spans="1:20" x14ac:dyDescent="0.45">
      <c r="A563" s="8"/>
      <c r="B563" s="5"/>
      <c r="C563" s="5"/>
      <c r="D563" s="5"/>
      <c r="E563" s="4"/>
      <c r="F563" s="5"/>
      <c r="G563" s="4"/>
      <c r="H563" s="4"/>
      <c r="I563" s="5"/>
      <c r="J563" s="5"/>
      <c r="K563" s="9"/>
      <c r="L563" s="5"/>
      <c r="M563" s="4"/>
      <c r="N563" s="5"/>
      <c r="O563" s="5"/>
      <c r="P563" s="5"/>
      <c r="Q563" s="5"/>
      <c r="R563" s="5"/>
      <c r="S563" s="4"/>
      <c r="T563" s="4"/>
    </row>
    <row r="564" spans="1:20" x14ac:dyDescent="0.45">
      <c r="A564" s="8"/>
      <c r="B564" s="5"/>
      <c r="C564" s="5"/>
      <c r="D564" s="5"/>
      <c r="E564" s="4"/>
      <c r="F564" s="5"/>
      <c r="G564" s="4"/>
      <c r="H564" s="4"/>
      <c r="I564" s="5"/>
      <c r="J564" s="5"/>
      <c r="K564" s="9"/>
      <c r="L564" s="5"/>
      <c r="M564" s="4"/>
      <c r="N564" s="5"/>
      <c r="O564" s="5"/>
      <c r="P564" s="5"/>
      <c r="Q564" s="5"/>
      <c r="R564" s="5"/>
      <c r="S564" s="4"/>
      <c r="T564" s="4"/>
    </row>
    <row r="565" spans="1:20" x14ac:dyDescent="0.45">
      <c r="A565" s="8"/>
      <c r="B565" s="5"/>
      <c r="C565" s="5"/>
      <c r="D565" s="5"/>
      <c r="E565" s="4"/>
      <c r="F565" s="5"/>
      <c r="G565" s="4"/>
      <c r="H565" s="4"/>
      <c r="I565" s="5"/>
      <c r="J565" s="5"/>
      <c r="K565" s="9"/>
      <c r="L565" s="5"/>
      <c r="M565" s="4"/>
      <c r="N565" s="5"/>
      <c r="O565" s="5"/>
      <c r="P565" s="5"/>
      <c r="Q565" s="5"/>
      <c r="R565" s="5"/>
      <c r="S565" s="4"/>
      <c r="T565" s="4"/>
    </row>
    <row r="566" spans="1:20" x14ac:dyDescent="0.45">
      <c r="A566" s="8"/>
      <c r="B566" s="5"/>
      <c r="C566" s="5"/>
      <c r="D566" s="5"/>
      <c r="E566" s="4"/>
      <c r="F566" s="5"/>
      <c r="G566" s="4"/>
      <c r="H566" s="4"/>
      <c r="I566" s="5"/>
      <c r="J566" s="5"/>
      <c r="K566" s="9"/>
      <c r="L566" s="5"/>
      <c r="M566" s="4"/>
      <c r="N566" s="5"/>
      <c r="O566" s="5"/>
      <c r="P566" s="5"/>
      <c r="Q566" s="5"/>
      <c r="R566" s="5"/>
      <c r="S566" s="4"/>
      <c r="T566" s="4"/>
    </row>
    <row r="567" spans="1:20" x14ac:dyDescent="0.45">
      <c r="A567" s="8"/>
      <c r="B567" s="5"/>
      <c r="C567" s="5"/>
      <c r="D567" s="5"/>
      <c r="E567" s="4"/>
      <c r="F567" s="5"/>
      <c r="G567" s="4"/>
      <c r="H567" s="4"/>
      <c r="I567" s="5"/>
      <c r="J567" s="5"/>
      <c r="K567" s="9"/>
      <c r="L567" s="5"/>
      <c r="M567" s="4"/>
      <c r="N567" s="5"/>
      <c r="O567" s="5"/>
      <c r="P567" s="5"/>
      <c r="Q567" s="5"/>
      <c r="R567" s="5"/>
      <c r="S567" s="4"/>
      <c r="T567" s="4"/>
    </row>
    <row r="568" spans="1:20" x14ac:dyDescent="0.45">
      <c r="A568" s="8"/>
      <c r="B568" s="5"/>
      <c r="C568" s="5"/>
      <c r="D568" s="5"/>
      <c r="E568" s="4"/>
      <c r="F568" s="5"/>
      <c r="G568" s="4"/>
      <c r="H568" s="4"/>
      <c r="I568" s="5"/>
      <c r="J568" s="5"/>
      <c r="K568" s="9"/>
      <c r="L568" s="5"/>
      <c r="M568" s="4"/>
      <c r="N568" s="5"/>
      <c r="O568" s="5"/>
      <c r="P568" s="5"/>
      <c r="Q568" s="5"/>
      <c r="R568" s="5"/>
      <c r="S568" s="4"/>
      <c r="T568" s="4"/>
    </row>
    <row r="569" spans="1:20" x14ac:dyDescent="0.45">
      <c r="A569" s="8"/>
      <c r="B569" s="5"/>
      <c r="C569" s="5"/>
      <c r="D569" s="5"/>
      <c r="E569" s="4"/>
      <c r="F569" s="5"/>
      <c r="G569" s="4"/>
      <c r="H569" s="4"/>
      <c r="I569" s="5"/>
      <c r="J569" s="5"/>
      <c r="K569" s="9"/>
      <c r="L569" s="5"/>
      <c r="M569" s="4"/>
      <c r="N569" s="5"/>
      <c r="O569" s="5"/>
      <c r="P569" s="5"/>
      <c r="Q569" s="5"/>
      <c r="R569" s="5"/>
      <c r="S569" s="4"/>
      <c r="T569" s="4"/>
    </row>
    <row r="570" spans="1:20" x14ac:dyDescent="0.45">
      <c r="A570" s="8"/>
      <c r="B570" s="5"/>
      <c r="C570" s="5"/>
      <c r="D570" s="5"/>
      <c r="E570" s="4"/>
      <c r="F570" s="5"/>
      <c r="G570" s="4"/>
      <c r="H570" s="4"/>
      <c r="I570" s="5"/>
      <c r="J570" s="5"/>
      <c r="K570" s="9"/>
      <c r="L570" s="5"/>
      <c r="M570" s="4"/>
      <c r="N570" s="5"/>
      <c r="O570" s="5"/>
      <c r="P570" s="5"/>
      <c r="Q570" s="5"/>
      <c r="R570" s="5"/>
      <c r="S570" s="4"/>
      <c r="T570" s="4"/>
    </row>
    <row r="571" spans="1:20" x14ac:dyDescent="0.45">
      <c r="A571" s="8"/>
      <c r="B571" s="5"/>
      <c r="C571" s="5"/>
      <c r="D571" s="5"/>
      <c r="E571" s="4"/>
      <c r="F571" s="5"/>
      <c r="G571" s="4"/>
      <c r="H571" s="4"/>
      <c r="I571" s="5"/>
      <c r="J571" s="5"/>
      <c r="K571" s="9"/>
      <c r="L571" s="5"/>
      <c r="M571" s="4"/>
      <c r="N571" s="5"/>
      <c r="O571" s="5"/>
      <c r="P571" s="5"/>
      <c r="Q571" s="5"/>
      <c r="R571" s="5"/>
      <c r="S571" s="4"/>
      <c r="T571" s="4"/>
    </row>
    <row r="572" spans="1:20" x14ac:dyDescent="0.45">
      <c r="A572" s="8"/>
      <c r="B572" s="5"/>
      <c r="C572" s="5"/>
      <c r="D572" s="5"/>
      <c r="E572" s="4"/>
      <c r="F572" s="5"/>
      <c r="G572" s="4"/>
      <c r="H572" s="4"/>
      <c r="I572" s="5"/>
      <c r="J572" s="5"/>
      <c r="K572" s="9"/>
      <c r="L572" s="5"/>
      <c r="M572" s="4"/>
      <c r="N572" s="5"/>
      <c r="O572" s="5"/>
      <c r="P572" s="5"/>
      <c r="Q572" s="5"/>
      <c r="R572" s="5"/>
      <c r="S572" s="4"/>
      <c r="T572" s="4"/>
    </row>
    <row r="573" spans="1:20" x14ac:dyDescent="0.45">
      <c r="A573" s="8"/>
      <c r="B573" s="5"/>
      <c r="C573" s="5"/>
      <c r="D573" s="5"/>
      <c r="E573" s="4"/>
      <c r="F573" s="5"/>
      <c r="G573" s="4"/>
      <c r="H573" s="4"/>
      <c r="I573" s="5"/>
      <c r="J573" s="5"/>
      <c r="K573" s="9"/>
      <c r="L573" s="5"/>
      <c r="M573" s="4"/>
      <c r="N573" s="5"/>
      <c r="O573" s="5"/>
      <c r="P573" s="5"/>
      <c r="Q573" s="5"/>
      <c r="R573" s="5"/>
      <c r="S573" s="4"/>
      <c r="T573" s="4"/>
    </row>
    <row r="574" spans="1:20" x14ac:dyDescent="0.45">
      <c r="A574" s="8"/>
      <c r="B574" s="5"/>
      <c r="C574" s="5"/>
      <c r="D574" s="5"/>
      <c r="E574" s="4"/>
      <c r="F574" s="5"/>
      <c r="G574" s="4"/>
      <c r="H574" s="4"/>
      <c r="I574" s="5"/>
      <c r="J574" s="5"/>
      <c r="K574" s="9"/>
      <c r="L574" s="5"/>
      <c r="M574" s="4"/>
      <c r="N574" s="5"/>
      <c r="O574" s="5"/>
      <c r="P574" s="5"/>
      <c r="Q574" s="5"/>
      <c r="R574" s="5"/>
      <c r="S574" s="4"/>
      <c r="T574" s="4"/>
    </row>
    <row r="575" spans="1:20" x14ac:dyDescent="0.45">
      <c r="A575" s="8"/>
      <c r="B575" s="5"/>
      <c r="C575" s="5"/>
      <c r="D575" s="5"/>
      <c r="E575" s="4"/>
      <c r="F575" s="5"/>
      <c r="G575" s="4"/>
      <c r="H575" s="4"/>
      <c r="I575" s="5"/>
      <c r="J575" s="5"/>
      <c r="K575" s="9"/>
      <c r="L575" s="5"/>
      <c r="M575" s="4"/>
      <c r="N575" s="5"/>
      <c r="O575" s="5"/>
      <c r="P575" s="5"/>
      <c r="Q575" s="5"/>
      <c r="R575" s="5"/>
      <c r="S575" s="4"/>
      <c r="T575" s="4"/>
    </row>
    <row r="576" spans="1:20" x14ac:dyDescent="0.45">
      <c r="A576" s="8"/>
      <c r="B576" s="5"/>
      <c r="C576" s="5"/>
      <c r="D576" s="5"/>
      <c r="E576" s="4"/>
      <c r="F576" s="5"/>
      <c r="G576" s="4"/>
      <c r="H576" s="4"/>
      <c r="I576" s="5"/>
      <c r="J576" s="5"/>
      <c r="K576" s="9"/>
      <c r="L576" s="5"/>
      <c r="M576" s="4"/>
      <c r="N576" s="5"/>
      <c r="O576" s="5"/>
      <c r="P576" s="5"/>
      <c r="Q576" s="5"/>
      <c r="R576" s="5"/>
      <c r="S576" s="4"/>
      <c r="T576" s="4"/>
    </row>
    <row r="577" spans="1:20" x14ac:dyDescent="0.45">
      <c r="A577" s="8"/>
      <c r="B577" s="5"/>
      <c r="C577" s="5"/>
      <c r="D577" s="5"/>
      <c r="E577" s="4"/>
      <c r="F577" s="5"/>
      <c r="G577" s="4"/>
      <c r="H577" s="4"/>
      <c r="I577" s="5"/>
      <c r="J577" s="5"/>
      <c r="K577" s="9"/>
      <c r="L577" s="5"/>
      <c r="M577" s="4"/>
      <c r="N577" s="5"/>
      <c r="O577" s="5"/>
      <c r="P577" s="5"/>
      <c r="Q577" s="5"/>
      <c r="R577" s="5"/>
      <c r="S577" s="4"/>
      <c r="T577" s="4"/>
    </row>
    <row r="578" spans="1:20" x14ac:dyDescent="0.45">
      <c r="A578" s="8"/>
      <c r="B578" s="5"/>
      <c r="C578" s="5"/>
      <c r="D578" s="5"/>
      <c r="E578" s="4"/>
      <c r="F578" s="5"/>
      <c r="G578" s="4"/>
      <c r="H578" s="4"/>
      <c r="I578" s="5"/>
      <c r="J578" s="5"/>
      <c r="K578" s="9"/>
      <c r="L578" s="5"/>
      <c r="M578" s="4"/>
      <c r="N578" s="5"/>
      <c r="O578" s="5"/>
      <c r="P578" s="5"/>
      <c r="Q578" s="5"/>
      <c r="R578" s="5"/>
      <c r="S578" s="4"/>
      <c r="T578" s="4"/>
    </row>
    <row r="579" spans="1:20" x14ac:dyDescent="0.45">
      <c r="A579" s="8"/>
      <c r="B579" s="5"/>
      <c r="C579" s="5"/>
      <c r="D579" s="5"/>
      <c r="E579" s="4"/>
      <c r="F579" s="5"/>
      <c r="G579" s="4"/>
      <c r="H579" s="4"/>
      <c r="I579" s="5"/>
      <c r="J579" s="5"/>
      <c r="K579" s="9"/>
      <c r="L579" s="5"/>
      <c r="M579" s="4"/>
      <c r="N579" s="5"/>
      <c r="O579" s="5"/>
      <c r="P579" s="5"/>
      <c r="Q579" s="5"/>
      <c r="R579" s="5"/>
      <c r="S579" s="4"/>
      <c r="T579" s="4"/>
    </row>
    <row r="580" spans="1:20" x14ac:dyDescent="0.45">
      <c r="A580" s="8"/>
      <c r="B580" s="5"/>
      <c r="C580" s="5"/>
      <c r="D580" s="5"/>
      <c r="E580" s="4"/>
      <c r="F580" s="5"/>
      <c r="G580" s="4"/>
      <c r="H580" s="4"/>
      <c r="I580" s="5"/>
      <c r="J580" s="5"/>
      <c r="K580" s="9"/>
      <c r="L580" s="5"/>
      <c r="M580" s="4"/>
      <c r="N580" s="5"/>
      <c r="O580" s="5"/>
      <c r="P580" s="5"/>
      <c r="Q580" s="5"/>
      <c r="R580" s="5"/>
      <c r="S580" s="4"/>
      <c r="T580" s="4"/>
    </row>
    <row r="581" spans="1:20" x14ac:dyDescent="0.45">
      <c r="A581" s="8"/>
      <c r="B581" s="5"/>
      <c r="C581" s="5"/>
      <c r="D581" s="5"/>
      <c r="E581" s="4"/>
      <c r="F581" s="5"/>
      <c r="G581" s="4"/>
      <c r="H581" s="4"/>
      <c r="I581" s="5"/>
      <c r="J581" s="5"/>
      <c r="K581" s="9"/>
      <c r="L581" s="5"/>
      <c r="M581" s="4"/>
      <c r="N581" s="5"/>
      <c r="O581" s="5"/>
      <c r="P581" s="5"/>
      <c r="Q581" s="5"/>
      <c r="R581" s="5"/>
      <c r="S581" s="4"/>
      <c r="T581" s="4"/>
    </row>
    <row r="582" spans="1:20" x14ac:dyDescent="0.45">
      <c r="A582" s="8"/>
      <c r="B582" s="5"/>
      <c r="C582" s="5"/>
      <c r="D582" s="5"/>
      <c r="E582" s="4"/>
      <c r="F582" s="5"/>
      <c r="G582" s="4"/>
      <c r="H582" s="4"/>
      <c r="I582" s="5"/>
      <c r="J582" s="5"/>
      <c r="K582" s="9"/>
      <c r="L582" s="5"/>
      <c r="M582" s="4"/>
      <c r="N582" s="5"/>
      <c r="O582" s="5"/>
      <c r="P582" s="5"/>
      <c r="Q582" s="5"/>
      <c r="R582" s="5"/>
      <c r="S582" s="4"/>
      <c r="T582" s="4"/>
    </row>
    <row r="583" spans="1:20" x14ac:dyDescent="0.45">
      <c r="A583" s="8"/>
      <c r="B583" s="5"/>
      <c r="C583" s="5"/>
      <c r="D583" s="5"/>
      <c r="E583" s="4"/>
      <c r="F583" s="5"/>
      <c r="G583" s="4"/>
      <c r="H583" s="4"/>
      <c r="I583" s="5"/>
      <c r="J583" s="5"/>
      <c r="K583" s="9"/>
      <c r="L583" s="5"/>
      <c r="M583" s="4"/>
      <c r="N583" s="5"/>
      <c r="O583" s="5"/>
      <c r="P583" s="5"/>
      <c r="Q583" s="5"/>
      <c r="R583" s="5"/>
      <c r="S583" s="4"/>
      <c r="T583" s="4"/>
    </row>
    <row r="584" spans="1:20" x14ac:dyDescent="0.45">
      <c r="A584" s="8"/>
      <c r="B584" s="5"/>
      <c r="C584" s="5"/>
      <c r="D584" s="5"/>
      <c r="E584" s="4"/>
      <c r="F584" s="5"/>
      <c r="G584" s="4"/>
      <c r="H584" s="4"/>
      <c r="I584" s="5"/>
      <c r="J584" s="5"/>
      <c r="K584" s="9"/>
      <c r="L584" s="5"/>
      <c r="M584" s="4"/>
      <c r="N584" s="5"/>
      <c r="O584" s="5"/>
      <c r="P584" s="5"/>
      <c r="Q584" s="5"/>
      <c r="R584" s="5"/>
      <c r="S584" s="4"/>
      <c r="T584" s="4"/>
    </row>
    <row r="585" spans="1:20" x14ac:dyDescent="0.45">
      <c r="A585" s="8"/>
      <c r="B585" s="5"/>
      <c r="C585" s="5"/>
      <c r="D585" s="5"/>
      <c r="E585" s="4"/>
      <c r="F585" s="5"/>
      <c r="G585" s="4"/>
      <c r="H585" s="4"/>
      <c r="I585" s="5"/>
      <c r="J585" s="5"/>
      <c r="K585" s="9"/>
      <c r="L585" s="5"/>
      <c r="M585" s="4"/>
      <c r="N585" s="5"/>
      <c r="O585" s="5"/>
      <c r="P585" s="5"/>
      <c r="Q585" s="5"/>
      <c r="R585" s="5"/>
      <c r="S585" s="4"/>
      <c r="T585" s="4"/>
    </row>
    <row r="586" spans="1:20" x14ac:dyDescent="0.45">
      <c r="A586" s="8"/>
      <c r="B586" s="5"/>
      <c r="C586" s="5"/>
      <c r="D586" s="5"/>
      <c r="E586" s="4"/>
      <c r="F586" s="5"/>
      <c r="G586" s="4"/>
      <c r="H586" s="4"/>
      <c r="I586" s="5"/>
      <c r="J586" s="5"/>
      <c r="K586" s="9"/>
      <c r="L586" s="5"/>
      <c r="M586" s="4"/>
      <c r="N586" s="5"/>
      <c r="O586" s="5"/>
      <c r="P586" s="5"/>
      <c r="Q586" s="5"/>
      <c r="R586" s="5"/>
      <c r="S586" s="4"/>
      <c r="T586" s="4"/>
    </row>
    <row r="587" spans="1:20" x14ac:dyDescent="0.45">
      <c r="A587" s="8"/>
      <c r="B587" s="5"/>
      <c r="C587" s="5"/>
      <c r="D587" s="5"/>
      <c r="E587" s="4"/>
      <c r="F587" s="5"/>
      <c r="G587" s="4"/>
      <c r="H587" s="4"/>
      <c r="I587" s="5"/>
      <c r="J587" s="5"/>
      <c r="K587" s="9"/>
      <c r="L587" s="5"/>
      <c r="M587" s="4"/>
      <c r="N587" s="5"/>
      <c r="O587" s="5"/>
      <c r="P587" s="5"/>
      <c r="Q587" s="5"/>
      <c r="R587" s="5"/>
      <c r="S587" s="4"/>
      <c r="T587" s="4"/>
    </row>
    <row r="588" spans="1:20" x14ac:dyDescent="0.45">
      <c r="A588" s="8"/>
      <c r="B588" s="5"/>
      <c r="C588" s="5"/>
      <c r="D588" s="5"/>
      <c r="E588" s="4"/>
      <c r="F588" s="5"/>
      <c r="G588" s="4"/>
      <c r="H588" s="4"/>
      <c r="I588" s="5"/>
      <c r="J588" s="5"/>
      <c r="K588" s="9"/>
      <c r="L588" s="5"/>
      <c r="M588" s="4"/>
      <c r="N588" s="5"/>
      <c r="O588" s="5"/>
      <c r="P588" s="5"/>
      <c r="Q588" s="5"/>
      <c r="R588" s="5"/>
      <c r="S588" s="4"/>
      <c r="T588" s="4"/>
    </row>
    <row r="589" spans="1:20" x14ac:dyDescent="0.45">
      <c r="A589" s="8"/>
      <c r="B589" s="5"/>
      <c r="C589" s="5"/>
      <c r="D589" s="5"/>
      <c r="E589" s="4"/>
      <c r="F589" s="5"/>
      <c r="G589" s="4"/>
      <c r="H589" s="4"/>
      <c r="I589" s="5"/>
      <c r="J589" s="5"/>
      <c r="K589" s="9"/>
      <c r="L589" s="5"/>
      <c r="M589" s="4"/>
      <c r="N589" s="5"/>
      <c r="O589" s="5"/>
      <c r="P589" s="5"/>
      <c r="Q589" s="5"/>
      <c r="R589" s="5"/>
      <c r="S589" s="4"/>
      <c r="T589" s="4"/>
    </row>
    <row r="590" spans="1:20" x14ac:dyDescent="0.45">
      <c r="A590" s="8"/>
      <c r="B590" s="5"/>
      <c r="C590" s="5"/>
      <c r="D590" s="5"/>
      <c r="E590" s="4"/>
      <c r="F590" s="5"/>
      <c r="G590" s="4"/>
      <c r="H590" s="4"/>
      <c r="I590" s="5"/>
      <c r="J590" s="5"/>
      <c r="K590" s="9"/>
      <c r="L590" s="5"/>
      <c r="M590" s="4"/>
      <c r="N590" s="5"/>
      <c r="O590" s="5"/>
      <c r="P590" s="5"/>
      <c r="Q590" s="5"/>
      <c r="R590" s="5"/>
      <c r="S590" s="4"/>
      <c r="T590" s="4"/>
    </row>
    <row r="591" spans="1:20" x14ac:dyDescent="0.45">
      <c r="A591" s="8"/>
      <c r="B591" s="5"/>
      <c r="C591" s="5"/>
      <c r="D591" s="5"/>
      <c r="E591" s="4"/>
      <c r="F591" s="5"/>
      <c r="G591" s="4"/>
      <c r="H591" s="4"/>
      <c r="I591" s="5"/>
      <c r="J591" s="5"/>
      <c r="K591" s="9"/>
      <c r="L591" s="5"/>
      <c r="M591" s="4"/>
      <c r="N591" s="5"/>
      <c r="O591" s="5"/>
      <c r="P591" s="5"/>
      <c r="Q591" s="5"/>
      <c r="R591" s="5"/>
      <c r="S591" s="4"/>
      <c r="T591" s="4"/>
    </row>
    <row r="592" spans="1:20" x14ac:dyDescent="0.45">
      <c r="A592" s="8"/>
      <c r="B592" s="5"/>
      <c r="C592" s="5"/>
      <c r="D592" s="5"/>
      <c r="E592" s="4"/>
      <c r="F592" s="5"/>
      <c r="G592" s="4"/>
      <c r="H592" s="4"/>
      <c r="I592" s="5"/>
      <c r="J592" s="5"/>
      <c r="K592" s="9"/>
      <c r="L592" s="5"/>
      <c r="M592" s="4"/>
      <c r="N592" s="5"/>
      <c r="O592" s="5"/>
      <c r="P592" s="5"/>
      <c r="Q592" s="5"/>
      <c r="R592" s="5"/>
      <c r="S592" s="4"/>
      <c r="T592" s="4"/>
    </row>
    <row r="593" spans="1:20" x14ac:dyDescent="0.45">
      <c r="A593" s="8"/>
      <c r="B593" s="5"/>
      <c r="C593" s="5"/>
      <c r="D593" s="5"/>
      <c r="E593" s="4"/>
      <c r="F593" s="5"/>
      <c r="G593" s="4"/>
      <c r="H593" s="4"/>
      <c r="I593" s="5"/>
      <c r="J593" s="5"/>
      <c r="K593" s="9"/>
      <c r="L593" s="5"/>
      <c r="M593" s="4"/>
      <c r="N593" s="5"/>
      <c r="O593" s="5"/>
      <c r="P593" s="5"/>
      <c r="Q593" s="5"/>
      <c r="R593" s="5"/>
      <c r="S593" s="4"/>
      <c r="T593" s="4"/>
    </row>
    <row r="594" spans="1:20" x14ac:dyDescent="0.45">
      <c r="A594" s="8"/>
      <c r="B594" s="5"/>
      <c r="C594" s="5"/>
      <c r="D594" s="5"/>
      <c r="E594" s="4"/>
      <c r="F594" s="5"/>
      <c r="G594" s="4"/>
      <c r="H594" s="4"/>
      <c r="I594" s="5"/>
      <c r="J594" s="5"/>
      <c r="K594" s="9"/>
      <c r="L594" s="5"/>
      <c r="M594" s="4"/>
      <c r="N594" s="5"/>
      <c r="O594" s="5"/>
      <c r="P594" s="5"/>
      <c r="Q594" s="5"/>
      <c r="R594" s="5"/>
      <c r="S594" s="4"/>
      <c r="T594" s="4"/>
    </row>
    <row r="595" spans="1:20" x14ac:dyDescent="0.45">
      <c r="A595" s="8"/>
      <c r="B595" s="5"/>
      <c r="C595" s="5"/>
      <c r="D595" s="5"/>
      <c r="E595" s="4"/>
      <c r="F595" s="5"/>
      <c r="G595" s="4"/>
      <c r="H595" s="4"/>
      <c r="I595" s="5"/>
      <c r="J595" s="5"/>
      <c r="K595" s="9"/>
      <c r="L595" s="5"/>
      <c r="M595" s="4"/>
      <c r="N595" s="5"/>
      <c r="O595" s="5"/>
      <c r="P595" s="5"/>
      <c r="Q595" s="5"/>
      <c r="R595" s="5"/>
      <c r="S595" s="4"/>
      <c r="T595" s="4"/>
    </row>
    <row r="596" spans="1:20" x14ac:dyDescent="0.45">
      <c r="A596" s="8"/>
      <c r="B596" s="5"/>
      <c r="C596" s="5"/>
      <c r="D596" s="5"/>
      <c r="E596" s="4"/>
      <c r="F596" s="5"/>
      <c r="G596" s="4"/>
      <c r="H596" s="4"/>
      <c r="I596" s="5"/>
      <c r="J596" s="5"/>
      <c r="K596" s="9"/>
      <c r="L596" s="5"/>
      <c r="M596" s="4"/>
      <c r="N596" s="5"/>
      <c r="O596" s="5"/>
      <c r="P596" s="5"/>
      <c r="Q596" s="5"/>
      <c r="R596" s="5"/>
      <c r="S596" s="4"/>
      <c r="T596" s="4"/>
    </row>
    <row r="597" spans="1:20" x14ac:dyDescent="0.45">
      <c r="A597" s="8"/>
      <c r="B597" s="5"/>
      <c r="C597" s="5"/>
      <c r="D597" s="5"/>
      <c r="E597" s="4"/>
      <c r="F597" s="5"/>
      <c r="G597" s="4"/>
      <c r="H597" s="4"/>
      <c r="I597" s="5"/>
      <c r="J597" s="5"/>
      <c r="K597" s="9"/>
      <c r="L597" s="5"/>
      <c r="M597" s="4"/>
      <c r="N597" s="5"/>
      <c r="O597" s="5"/>
      <c r="P597" s="5"/>
      <c r="Q597" s="5"/>
      <c r="R597" s="5"/>
      <c r="S597" s="4"/>
      <c r="T597" s="4"/>
    </row>
    <row r="598" spans="1:20" x14ac:dyDescent="0.45">
      <c r="A598" s="8"/>
      <c r="B598" s="5"/>
      <c r="C598" s="5"/>
      <c r="D598" s="5"/>
      <c r="E598" s="4"/>
      <c r="F598" s="5"/>
      <c r="G598" s="4"/>
      <c r="H598" s="4"/>
      <c r="I598" s="5"/>
      <c r="J598" s="5"/>
      <c r="K598" s="9"/>
      <c r="L598" s="5"/>
      <c r="M598" s="4"/>
      <c r="N598" s="5"/>
      <c r="O598" s="5"/>
      <c r="P598" s="5"/>
      <c r="Q598" s="5"/>
      <c r="R598" s="5"/>
      <c r="S598" s="4"/>
      <c r="T598" s="4"/>
    </row>
    <row r="599" spans="1:20" x14ac:dyDescent="0.45">
      <c r="A599" s="8"/>
      <c r="B599" s="5"/>
      <c r="C599" s="5"/>
      <c r="D599" s="5"/>
      <c r="E599" s="4"/>
      <c r="F599" s="5"/>
      <c r="G599" s="4"/>
      <c r="H599" s="4"/>
      <c r="I599" s="5"/>
      <c r="J599" s="5"/>
      <c r="K599" s="9"/>
      <c r="L599" s="5"/>
      <c r="M599" s="4"/>
      <c r="N599" s="5"/>
      <c r="O599" s="5"/>
      <c r="P599" s="5"/>
      <c r="Q599" s="5"/>
      <c r="R599" s="5"/>
      <c r="S599" s="4"/>
      <c r="T599" s="4"/>
    </row>
    <row r="600" spans="1:20" x14ac:dyDescent="0.45">
      <c r="A600" s="8"/>
      <c r="B600" s="5"/>
      <c r="C600" s="5"/>
      <c r="D600" s="5"/>
      <c r="E600" s="4"/>
      <c r="F600" s="5"/>
      <c r="G600" s="4"/>
      <c r="H600" s="4"/>
      <c r="I600" s="5"/>
      <c r="J600" s="5"/>
      <c r="K600" s="9"/>
      <c r="L600" s="5"/>
      <c r="M600" s="4"/>
      <c r="N600" s="5"/>
      <c r="O600" s="5"/>
      <c r="P600" s="5"/>
      <c r="Q600" s="5"/>
      <c r="R600" s="5"/>
      <c r="S600" s="4"/>
      <c r="T600" s="4"/>
    </row>
    <row r="601" spans="1:20" x14ac:dyDescent="0.45">
      <c r="A601" s="8"/>
      <c r="B601" s="5"/>
      <c r="C601" s="5"/>
      <c r="D601" s="5"/>
      <c r="E601" s="4"/>
      <c r="F601" s="5"/>
      <c r="G601" s="4"/>
      <c r="H601" s="4"/>
      <c r="I601" s="5"/>
      <c r="J601" s="5"/>
      <c r="K601" s="9"/>
      <c r="L601" s="5"/>
      <c r="M601" s="4"/>
      <c r="N601" s="5"/>
      <c r="O601" s="5"/>
      <c r="P601" s="5"/>
      <c r="Q601" s="5"/>
      <c r="R601" s="5"/>
      <c r="S601" s="4"/>
      <c r="T601" s="4"/>
    </row>
    <row r="602" spans="1:20" x14ac:dyDescent="0.45">
      <c r="A602" s="8"/>
      <c r="B602" s="5"/>
      <c r="C602" s="5"/>
      <c r="D602" s="5"/>
      <c r="E602" s="4"/>
      <c r="F602" s="5"/>
      <c r="G602" s="4"/>
      <c r="H602" s="4"/>
      <c r="I602" s="5"/>
      <c r="J602" s="5"/>
      <c r="K602" s="9"/>
      <c r="L602" s="5"/>
      <c r="M602" s="4"/>
      <c r="N602" s="5"/>
      <c r="O602" s="5"/>
      <c r="P602" s="5"/>
      <c r="Q602" s="5"/>
      <c r="R602" s="5"/>
      <c r="S602" s="4"/>
      <c r="T602" s="4"/>
    </row>
    <row r="603" spans="1:20" x14ac:dyDescent="0.45">
      <c r="A603" s="8"/>
      <c r="B603" s="5"/>
      <c r="C603" s="5"/>
      <c r="D603" s="5"/>
      <c r="E603" s="4"/>
      <c r="F603" s="5"/>
      <c r="G603" s="4"/>
      <c r="H603" s="4"/>
      <c r="I603" s="5"/>
      <c r="J603" s="5"/>
      <c r="K603" s="9"/>
      <c r="L603" s="5"/>
      <c r="M603" s="4"/>
      <c r="N603" s="5"/>
      <c r="O603" s="5"/>
      <c r="P603" s="5"/>
      <c r="Q603" s="5"/>
      <c r="R603" s="5"/>
      <c r="S603" s="4"/>
      <c r="T603" s="4"/>
    </row>
    <row r="604" spans="1:20" x14ac:dyDescent="0.45">
      <c r="A604" s="8"/>
      <c r="B604" s="5"/>
      <c r="C604" s="5"/>
      <c r="D604" s="5"/>
      <c r="E604" s="4"/>
      <c r="F604" s="5"/>
      <c r="G604" s="4"/>
      <c r="H604" s="4"/>
      <c r="I604" s="5"/>
      <c r="J604" s="5"/>
      <c r="K604" s="9"/>
      <c r="L604" s="5"/>
      <c r="M604" s="4"/>
      <c r="N604" s="5"/>
      <c r="O604" s="5"/>
      <c r="P604" s="5"/>
      <c r="Q604" s="5"/>
      <c r="R604" s="5"/>
      <c r="S604" s="4"/>
      <c r="T604" s="4"/>
    </row>
    <row r="605" spans="1:20" x14ac:dyDescent="0.45">
      <c r="A605" s="8"/>
      <c r="B605" s="5"/>
      <c r="C605" s="5"/>
      <c r="D605" s="5"/>
      <c r="E605" s="4"/>
      <c r="F605" s="5"/>
      <c r="G605" s="4"/>
      <c r="H605" s="4"/>
      <c r="I605" s="5"/>
      <c r="J605" s="5"/>
      <c r="K605" s="9"/>
      <c r="L605" s="5"/>
      <c r="M605" s="4"/>
      <c r="N605" s="5"/>
      <c r="O605" s="5"/>
      <c r="P605" s="5"/>
      <c r="Q605" s="5"/>
      <c r="R605" s="5"/>
      <c r="S605" s="4"/>
      <c r="T605" s="4"/>
    </row>
    <row r="606" spans="1:20" x14ac:dyDescent="0.45">
      <c r="A606" s="8"/>
      <c r="B606" s="5"/>
      <c r="C606" s="5"/>
      <c r="D606" s="5"/>
      <c r="E606" s="4"/>
      <c r="F606" s="5"/>
      <c r="G606" s="4"/>
      <c r="H606" s="4"/>
      <c r="I606" s="5"/>
      <c r="J606" s="5"/>
      <c r="K606" s="9"/>
      <c r="L606" s="5"/>
      <c r="M606" s="4"/>
      <c r="N606" s="5"/>
      <c r="O606" s="5"/>
      <c r="P606" s="5"/>
      <c r="Q606" s="5"/>
      <c r="R606" s="5"/>
      <c r="S606" s="4"/>
      <c r="T606" s="4"/>
    </row>
    <row r="607" spans="1:20" x14ac:dyDescent="0.45">
      <c r="A607" s="8"/>
      <c r="B607" s="5"/>
      <c r="C607" s="5"/>
      <c r="D607" s="5"/>
      <c r="E607" s="4"/>
      <c r="F607" s="5"/>
      <c r="G607" s="4"/>
      <c r="H607" s="4"/>
      <c r="I607" s="5"/>
      <c r="J607" s="5"/>
      <c r="K607" s="9"/>
      <c r="L607" s="5"/>
      <c r="M607" s="4"/>
      <c r="N607" s="5"/>
      <c r="O607" s="5"/>
      <c r="P607" s="5"/>
      <c r="Q607" s="5"/>
      <c r="R607" s="5"/>
      <c r="S607" s="4"/>
      <c r="T607" s="4"/>
    </row>
    <row r="608" spans="1:20" x14ac:dyDescent="0.45">
      <c r="A608" s="8"/>
      <c r="B608" s="5"/>
      <c r="C608" s="5"/>
      <c r="D608" s="5"/>
      <c r="E608" s="4"/>
      <c r="F608" s="5"/>
      <c r="G608" s="4"/>
      <c r="H608" s="4"/>
      <c r="I608" s="5"/>
      <c r="J608" s="5"/>
      <c r="K608" s="9"/>
      <c r="L608" s="5"/>
      <c r="M608" s="4"/>
      <c r="N608" s="5"/>
      <c r="O608" s="5"/>
      <c r="P608" s="5"/>
      <c r="Q608" s="5"/>
      <c r="R608" s="5"/>
      <c r="S608" s="4"/>
      <c r="T608" s="4"/>
    </row>
    <row r="609" spans="1:20" x14ac:dyDescent="0.45">
      <c r="A609" s="8"/>
      <c r="B609" s="5"/>
      <c r="C609" s="5"/>
      <c r="D609" s="5"/>
      <c r="E609" s="4"/>
      <c r="F609" s="5"/>
      <c r="G609" s="4"/>
      <c r="H609" s="4"/>
      <c r="I609" s="5"/>
      <c r="J609" s="5"/>
      <c r="K609" s="9"/>
      <c r="L609" s="5"/>
      <c r="M609" s="4"/>
      <c r="N609" s="5"/>
      <c r="O609" s="5"/>
      <c r="P609" s="5"/>
      <c r="Q609" s="5"/>
      <c r="R609" s="5"/>
      <c r="S609" s="4"/>
      <c r="T609" s="4"/>
    </row>
    <row r="610" spans="1:20" x14ac:dyDescent="0.45">
      <c r="A610" s="8"/>
      <c r="B610" s="5"/>
      <c r="C610" s="5"/>
      <c r="D610" s="5"/>
      <c r="E610" s="4"/>
      <c r="F610" s="5"/>
      <c r="G610" s="4"/>
      <c r="H610" s="4"/>
      <c r="I610" s="5"/>
      <c r="J610" s="5"/>
      <c r="K610" s="9"/>
      <c r="L610" s="5"/>
      <c r="M610" s="4"/>
      <c r="N610" s="5"/>
      <c r="O610" s="5"/>
      <c r="P610" s="5"/>
      <c r="Q610" s="5"/>
      <c r="R610" s="5"/>
      <c r="S610" s="4"/>
      <c r="T610" s="4"/>
    </row>
    <row r="611" spans="1:20" x14ac:dyDescent="0.45">
      <c r="A611" s="8"/>
      <c r="B611" s="5"/>
      <c r="C611" s="5"/>
      <c r="D611" s="5"/>
      <c r="E611" s="4"/>
      <c r="F611" s="5"/>
      <c r="G611" s="4"/>
      <c r="H611" s="4"/>
      <c r="I611" s="5"/>
      <c r="J611" s="5"/>
      <c r="K611" s="9"/>
      <c r="L611" s="5"/>
      <c r="M611" s="4"/>
      <c r="N611" s="5"/>
      <c r="O611" s="5"/>
      <c r="P611" s="5"/>
      <c r="Q611" s="5"/>
      <c r="R611" s="5"/>
      <c r="S611" s="4"/>
      <c r="T611" s="4"/>
    </row>
    <row r="612" spans="1:20" x14ac:dyDescent="0.45">
      <c r="A612" s="8"/>
      <c r="B612" s="5"/>
      <c r="C612" s="5"/>
      <c r="D612" s="5"/>
      <c r="E612" s="4"/>
      <c r="F612" s="5"/>
      <c r="G612" s="4"/>
      <c r="H612" s="4"/>
      <c r="I612" s="5"/>
      <c r="J612" s="5"/>
      <c r="K612" s="9"/>
      <c r="L612" s="5"/>
      <c r="M612" s="4"/>
      <c r="N612" s="5"/>
      <c r="O612" s="5"/>
      <c r="P612" s="5"/>
      <c r="Q612" s="5"/>
      <c r="R612" s="5"/>
      <c r="S612" s="4"/>
      <c r="T612" s="4"/>
    </row>
    <row r="613" spans="1:20" x14ac:dyDescent="0.45">
      <c r="A613" s="8"/>
      <c r="B613" s="5"/>
      <c r="C613" s="5"/>
      <c r="D613" s="5"/>
      <c r="E613" s="4"/>
      <c r="F613" s="5"/>
      <c r="G613" s="4"/>
      <c r="H613" s="4"/>
      <c r="I613" s="5"/>
      <c r="J613" s="5"/>
      <c r="K613" s="9"/>
      <c r="L613" s="5"/>
      <c r="M613" s="4"/>
      <c r="N613" s="5"/>
      <c r="O613" s="5"/>
      <c r="P613" s="5"/>
      <c r="Q613" s="5"/>
      <c r="R613" s="5"/>
      <c r="S613" s="4"/>
      <c r="T613" s="4"/>
    </row>
    <row r="614" spans="1:20" x14ac:dyDescent="0.45">
      <c r="A614" s="8"/>
      <c r="B614" s="5"/>
      <c r="C614" s="5"/>
      <c r="D614" s="5"/>
      <c r="E614" s="4"/>
      <c r="F614" s="5"/>
      <c r="G614" s="4"/>
      <c r="H614" s="4"/>
      <c r="I614" s="5"/>
      <c r="J614" s="5"/>
      <c r="K614" s="9"/>
      <c r="L614" s="5"/>
      <c r="M614" s="4"/>
      <c r="N614" s="5"/>
      <c r="O614" s="5"/>
      <c r="P614" s="5"/>
      <c r="Q614" s="5"/>
      <c r="R614" s="5"/>
      <c r="S614" s="4"/>
      <c r="T614" s="4"/>
    </row>
    <row r="615" spans="1:20" x14ac:dyDescent="0.45">
      <c r="A615" s="8"/>
      <c r="B615" s="5"/>
      <c r="C615" s="5"/>
      <c r="D615" s="5"/>
      <c r="E615" s="4"/>
      <c r="F615" s="5"/>
      <c r="G615" s="4"/>
      <c r="H615" s="4"/>
      <c r="I615" s="5"/>
      <c r="J615" s="5"/>
      <c r="K615" s="9"/>
      <c r="L615" s="5"/>
      <c r="M615" s="4"/>
      <c r="N615" s="5"/>
      <c r="O615" s="5"/>
      <c r="P615" s="5"/>
      <c r="Q615" s="5"/>
      <c r="R615" s="5"/>
      <c r="S615" s="4"/>
      <c r="T615" s="4"/>
    </row>
    <row r="616" spans="1:20" x14ac:dyDescent="0.45">
      <c r="A616" s="8"/>
      <c r="B616" s="5"/>
      <c r="C616" s="5"/>
      <c r="D616" s="5"/>
      <c r="E616" s="4"/>
      <c r="F616" s="5"/>
      <c r="G616" s="4"/>
      <c r="H616" s="4"/>
      <c r="I616" s="5"/>
      <c r="J616" s="5"/>
      <c r="K616" s="9"/>
      <c r="L616" s="5"/>
      <c r="M616" s="4"/>
      <c r="N616" s="5"/>
      <c r="O616" s="5"/>
      <c r="P616" s="5"/>
      <c r="Q616" s="5"/>
      <c r="R616" s="5"/>
      <c r="S616" s="4"/>
      <c r="T616" s="4"/>
    </row>
    <row r="617" spans="1:20" x14ac:dyDescent="0.45">
      <c r="A617" s="8"/>
      <c r="B617" s="5"/>
      <c r="C617" s="5"/>
      <c r="D617" s="5"/>
      <c r="E617" s="4"/>
      <c r="F617" s="5"/>
      <c r="G617" s="4"/>
      <c r="H617" s="4"/>
      <c r="I617" s="5"/>
      <c r="J617" s="5"/>
      <c r="K617" s="9"/>
      <c r="L617" s="5"/>
      <c r="M617" s="4"/>
      <c r="N617" s="5"/>
      <c r="O617" s="5"/>
      <c r="P617" s="5"/>
      <c r="Q617" s="5"/>
      <c r="R617" s="5"/>
      <c r="S617" s="4"/>
      <c r="T617" s="4"/>
    </row>
    <row r="618" spans="1:20" x14ac:dyDescent="0.45">
      <c r="A618" s="8"/>
      <c r="B618" s="5"/>
      <c r="C618" s="5"/>
      <c r="D618" s="5"/>
      <c r="E618" s="4"/>
      <c r="F618" s="5"/>
      <c r="G618" s="4"/>
      <c r="H618" s="4"/>
      <c r="I618" s="5"/>
      <c r="J618" s="5"/>
      <c r="K618" s="9"/>
      <c r="L618" s="5"/>
      <c r="M618" s="4"/>
      <c r="N618" s="5"/>
      <c r="O618" s="5"/>
      <c r="P618" s="5"/>
      <c r="Q618" s="5"/>
      <c r="R618" s="5"/>
      <c r="S618" s="4"/>
      <c r="T618" s="4"/>
    </row>
    <row r="619" spans="1:20" x14ac:dyDescent="0.45">
      <c r="A619" s="8"/>
      <c r="B619" s="5"/>
      <c r="C619" s="5"/>
      <c r="D619" s="5"/>
      <c r="E619" s="4"/>
      <c r="F619" s="5"/>
      <c r="G619" s="4"/>
      <c r="H619" s="4"/>
      <c r="I619" s="5"/>
      <c r="J619" s="5"/>
      <c r="K619" s="9"/>
      <c r="L619" s="5"/>
      <c r="M619" s="4"/>
      <c r="N619" s="5"/>
      <c r="O619" s="5"/>
      <c r="P619" s="5"/>
      <c r="Q619" s="5"/>
      <c r="R619" s="5"/>
      <c r="S619" s="4"/>
      <c r="T619" s="4"/>
    </row>
    <row r="620" spans="1:20" x14ac:dyDescent="0.45">
      <c r="A620" s="8"/>
      <c r="B620" s="5"/>
      <c r="C620" s="5"/>
      <c r="D620" s="5"/>
      <c r="E620" s="4"/>
      <c r="F620" s="5"/>
      <c r="G620" s="4"/>
      <c r="H620" s="4"/>
      <c r="I620" s="5"/>
      <c r="J620" s="5"/>
      <c r="K620" s="9"/>
      <c r="L620" s="5"/>
      <c r="M620" s="4"/>
      <c r="N620" s="5"/>
      <c r="O620" s="5"/>
      <c r="P620" s="5"/>
      <c r="Q620" s="5"/>
      <c r="R620" s="5"/>
      <c r="S620" s="4"/>
      <c r="T620" s="4"/>
    </row>
    <row r="621" spans="1:20" x14ac:dyDescent="0.45">
      <c r="A621" s="8"/>
      <c r="B621" s="5"/>
      <c r="C621" s="5"/>
      <c r="D621" s="5"/>
      <c r="E621" s="4"/>
      <c r="F621" s="5"/>
      <c r="G621" s="4"/>
      <c r="H621" s="4"/>
      <c r="I621" s="5"/>
      <c r="J621" s="5"/>
      <c r="K621" s="9"/>
      <c r="L621" s="5"/>
      <c r="M621" s="4"/>
      <c r="N621" s="5"/>
      <c r="O621" s="5"/>
      <c r="P621" s="5"/>
      <c r="Q621" s="5"/>
      <c r="R621" s="5"/>
      <c r="S621" s="4"/>
      <c r="T621" s="4"/>
    </row>
    <row r="622" spans="1:20" x14ac:dyDescent="0.45">
      <c r="A622" s="8"/>
      <c r="B622" s="5"/>
      <c r="C622" s="5"/>
      <c r="D622" s="5"/>
      <c r="E622" s="4"/>
      <c r="F622" s="5"/>
      <c r="G622" s="4"/>
      <c r="H622" s="4"/>
      <c r="I622" s="5"/>
      <c r="J622" s="5"/>
      <c r="K622" s="9"/>
      <c r="L622" s="5"/>
      <c r="M622" s="4"/>
      <c r="N622" s="5"/>
      <c r="O622" s="5"/>
      <c r="P622" s="5"/>
      <c r="Q622" s="5"/>
      <c r="R622" s="5"/>
      <c r="S622" s="4"/>
      <c r="T622" s="4"/>
    </row>
    <row r="623" spans="1:20" x14ac:dyDescent="0.45">
      <c r="A623" s="8"/>
      <c r="B623" s="5"/>
      <c r="C623" s="5"/>
      <c r="D623" s="5"/>
      <c r="E623" s="4"/>
      <c r="F623" s="5"/>
      <c r="G623" s="4"/>
      <c r="H623" s="4"/>
      <c r="I623" s="5"/>
      <c r="J623" s="5"/>
      <c r="K623" s="9"/>
      <c r="L623" s="5"/>
      <c r="M623" s="4"/>
      <c r="N623" s="5"/>
      <c r="O623" s="5"/>
      <c r="P623" s="5"/>
      <c r="Q623" s="5"/>
      <c r="R623" s="5"/>
      <c r="S623" s="4"/>
      <c r="T623" s="4"/>
    </row>
    <row r="624" spans="1:20" x14ac:dyDescent="0.45">
      <c r="A624" s="8"/>
      <c r="B624" s="5"/>
      <c r="C624" s="5"/>
      <c r="D624" s="5"/>
      <c r="E624" s="4"/>
      <c r="F624" s="5"/>
      <c r="G624" s="4"/>
      <c r="H624" s="4"/>
      <c r="I624" s="5"/>
      <c r="J624" s="5"/>
      <c r="K624" s="9"/>
      <c r="L624" s="5"/>
      <c r="M624" s="4"/>
      <c r="N624" s="5"/>
      <c r="O624" s="5"/>
      <c r="P624" s="5"/>
      <c r="Q624" s="5"/>
      <c r="R624" s="5"/>
      <c r="S624" s="4"/>
      <c r="T624" s="4"/>
    </row>
    <row r="625" spans="1:20" x14ac:dyDescent="0.45">
      <c r="A625" s="8"/>
      <c r="B625" s="5"/>
      <c r="C625" s="5"/>
      <c r="D625" s="5"/>
      <c r="E625" s="4"/>
      <c r="F625" s="5"/>
      <c r="G625" s="4"/>
      <c r="H625" s="4"/>
      <c r="I625" s="5"/>
      <c r="J625" s="5"/>
      <c r="K625" s="9"/>
      <c r="L625" s="5"/>
      <c r="M625" s="4"/>
      <c r="N625" s="5"/>
      <c r="O625" s="5"/>
      <c r="P625" s="5"/>
      <c r="Q625" s="5"/>
      <c r="R625" s="5"/>
      <c r="S625" s="4"/>
      <c r="T625" s="4"/>
    </row>
    <row r="626" spans="1:20" x14ac:dyDescent="0.45">
      <c r="A626" s="8"/>
      <c r="B626" s="5"/>
      <c r="C626" s="5"/>
      <c r="D626" s="5"/>
      <c r="E626" s="4"/>
      <c r="F626" s="5"/>
      <c r="G626" s="4"/>
      <c r="H626" s="4"/>
      <c r="I626" s="5"/>
      <c r="J626" s="5"/>
      <c r="K626" s="9"/>
      <c r="L626" s="5"/>
      <c r="M626" s="4"/>
      <c r="N626" s="5"/>
      <c r="O626" s="5"/>
      <c r="P626" s="5"/>
      <c r="Q626" s="5"/>
      <c r="R626" s="5"/>
      <c r="S626" s="4"/>
      <c r="T626" s="4"/>
    </row>
    <row r="627" spans="1:20" x14ac:dyDescent="0.45">
      <c r="A627" s="8"/>
      <c r="B627" s="5"/>
      <c r="C627" s="5"/>
      <c r="D627" s="5"/>
      <c r="E627" s="4"/>
      <c r="F627" s="5"/>
      <c r="G627" s="4"/>
      <c r="H627" s="4"/>
      <c r="I627" s="5"/>
      <c r="J627" s="5"/>
      <c r="K627" s="9"/>
      <c r="L627" s="5"/>
      <c r="M627" s="4"/>
      <c r="N627" s="5"/>
      <c r="O627" s="5"/>
      <c r="P627" s="5"/>
      <c r="Q627" s="5"/>
      <c r="R627" s="5"/>
      <c r="S627" s="4"/>
      <c r="T627" s="4"/>
    </row>
    <row r="628" spans="1:20" x14ac:dyDescent="0.45">
      <c r="A628" s="8"/>
      <c r="B628" s="5"/>
      <c r="C628" s="5"/>
      <c r="D628" s="5"/>
      <c r="E628" s="4"/>
      <c r="F628" s="5"/>
      <c r="G628" s="4"/>
      <c r="H628" s="4"/>
      <c r="I628" s="5"/>
      <c r="J628" s="5"/>
      <c r="K628" s="9"/>
      <c r="L628" s="5"/>
      <c r="M628" s="4"/>
      <c r="N628" s="5"/>
      <c r="O628" s="5"/>
      <c r="P628" s="5"/>
      <c r="Q628" s="5"/>
      <c r="R628" s="5"/>
      <c r="S628" s="4"/>
      <c r="T628" s="4"/>
    </row>
    <row r="629" spans="1:20" x14ac:dyDescent="0.45">
      <c r="A629" s="8"/>
      <c r="B629" s="5"/>
      <c r="C629" s="5"/>
      <c r="D629" s="5"/>
      <c r="E629" s="4"/>
      <c r="F629" s="5"/>
      <c r="G629" s="4"/>
      <c r="H629" s="4"/>
      <c r="I629" s="5"/>
      <c r="J629" s="5"/>
      <c r="K629" s="9"/>
      <c r="L629" s="5"/>
      <c r="M629" s="4"/>
      <c r="N629" s="5"/>
      <c r="O629" s="5"/>
      <c r="P629" s="5"/>
      <c r="Q629" s="5"/>
      <c r="R629" s="5"/>
      <c r="S629" s="4"/>
      <c r="T629" s="4"/>
    </row>
    <row r="630" spans="1:20" x14ac:dyDescent="0.45">
      <c r="A630" s="8"/>
      <c r="B630" s="5"/>
      <c r="C630" s="5"/>
      <c r="D630" s="5"/>
      <c r="E630" s="4"/>
      <c r="F630" s="5"/>
      <c r="G630" s="4"/>
      <c r="H630" s="4"/>
      <c r="I630" s="5"/>
      <c r="J630" s="5"/>
      <c r="K630" s="9"/>
      <c r="L630" s="5"/>
      <c r="M630" s="4"/>
      <c r="N630" s="5"/>
      <c r="O630" s="5"/>
      <c r="P630" s="5"/>
      <c r="Q630" s="5"/>
      <c r="R630" s="5"/>
      <c r="S630" s="4"/>
      <c r="T630" s="4"/>
    </row>
    <row r="631" spans="1:20" x14ac:dyDescent="0.45">
      <c r="A631" s="8"/>
      <c r="B631" s="5"/>
      <c r="C631" s="5"/>
      <c r="D631" s="5"/>
      <c r="E631" s="4"/>
      <c r="F631" s="5"/>
      <c r="G631" s="4"/>
      <c r="H631" s="4"/>
      <c r="I631" s="5"/>
      <c r="J631" s="5"/>
      <c r="K631" s="9"/>
      <c r="L631" s="5"/>
      <c r="M631" s="4"/>
      <c r="N631" s="5"/>
      <c r="O631" s="5"/>
      <c r="P631" s="5"/>
      <c r="Q631" s="5"/>
      <c r="R631" s="5"/>
      <c r="S631" s="4"/>
      <c r="T631" s="4"/>
    </row>
    <row r="632" spans="1:20" x14ac:dyDescent="0.45">
      <c r="A632" s="8"/>
      <c r="B632" s="5"/>
      <c r="C632" s="5"/>
      <c r="D632" s="5"/>
      <c r="E632" s="4"/>
      <c r="F632" s="5"/>
      <c r="G632" s="4"/>
      <c r="H632" s="4"/>
      <c r="I632" s="5"/>
      <c r="J632" s="5"/>
      <c r="K632" s="9"/>
      <c r="L632" s="5"/>
      <c r="M632" s="4"/>
      <c r="N632" s="5"/>
      <c r="O632" s="5"/>
      <c r="P632" s="5"/>
      <c r="Q632" s="5"/>
      <c r="R632" s="5"/>
      <c r="S632" s="4"/>
      <c r="T632" s="4"/>
    </row>
    <row r="633" spans="1:20" x14ac:dyDescent="0.45">
      <c r="A633" s="8"/>
      <c r="B633" s="5"/>
      <c r="C633" s="5"/>
      <c r="D633" s="5"/>
      <c r="E633" s="4"/>
      <c r="F633" s="5"/>
      <c r="G633" s="4"/>
      <c r="H633" s="4"/>
      <c r="I633" s="5"/>
      <c r="J633" s="5"/>
      <c r="K633" s="9"/>
      <c r="L633" s="5"/>
      <c r="M633" s="4"/>
      <c r="N633" s="5"/>
      <c r="O633" s="5"/>
      <c r="P633" s="5"/>
      <c r="Q633" s="5"/>
      <c r="R633" s="5"/>
      <c r="S633" s="4"/>
      <c r="T633" s="4"/>
    </row>
    <row r="634" spans="1:20" x14ac:dyDescent="0.45">
      <c r="A634" s="8"/>
      <c r="B634" s="5"/>
      <c r="C634" s="5"/>
      <c r="D634" s="5"/>
      <c r="E634" s="4"/>
      <c r="F634" s="5"/>
      <c r="G634" s="4"/>
      <c r="H634" s="4"/>
      <c r="I634" s="5"/>
      <c r="J634" s="5"/>
      <c r="K634" s="9"/>
      <c r="L634" s="5"/>
      <c r="M634" s="4"/>
      <c r="N634" s="5"/>
      <c r="O634" s="5"/>
      <c r="P634" s="5"/>
      <c r="Q634" s="5"/>
      <c r="R634" s="5"/>
      <c r="S634" s="4"/>
      <c r="T634" s="4"/>
    </row>
    <row r="635" spans="1:20" x14ac:dyDescent="0.45">
      <c r="A635" s="8"/>
      <c r="B635" s="5"/>
      <c r="C635" s="5"/>
      <c r="D635" s="5"/>
      <c r="E635" s="4"/>
      <c r="F635" s="5"/>
      <c r="G635" s="4"/>
      <c r="H635" s="4"/>
      <c r="I635" s="5"/>
      <c r="J635" s="5"/>
      <c r="K635" s="9"/>
      <c r="L635" s="5"/>
      <c r="M635" s="4"/>
      <c r="N635" s="5"/>
      <c r="O635" s="5"/>
      <c r="P635" s="5"/>
      <c r="Q635" s="5"/>
      <c r="R635" s="5"/>
      <c r="S635" s="4"/>
      <c r="T635" s="4"/>
    </row>
    <row r="636" spans="1:20" x14ac:dyDescent="0.45">
      <c r="A636" s="8"/>
      <c r="B636" s="5"/>
      <c r="C636" s="5"/>
      <c r="D636" s="5"/>
      <c r="E636" s="4"/>
      <c r="F636" s="5"/>
      <c r="G636" s="4"/>
      <c r="H636" s="4"/>
      <c r="I636" s="5"/>
      <c r="J636" s="5"/>
      <c r="K636" s="9"/>
      <c r="L636" s="5"/>
      <c r="M636" s="4"/>
      <c r="N636" s="5"/>
      <c r="O636" s="5"/>
      <c r="P636" s="5"/>
      <c r="Q636" s="5"/>
      <c r="R636" s="5"/>
      <c r="S636" s="4"/>
      <c r="T636" s="4"/>
    </row>
    <row r="637" spans="1:20" x14ac:dyDescent="0.45">
      <c r="A637" s="8"/>
      <c r="B637" s="5"/>
      <c r="C637" s="5"/>
      <c r="D637" s="5"/>
      <c r="E637" s="4"/>
      <c r="F637" s="5"/>
      <c r="G637" s="4"/>
      <c r="H637" s="4"/>
      <c r="I637" s="5"/>
      <c r="J637" s="5"/>
      <c r="K637" s="9"/>
      <c r="L637" s="5"/>
      <c r="M637" s="4"/>
      <c r="N637" s="5"/>
      <c r="O637" s="5"/>
      <c r="P637" s="5"/>
      <c r="Q637" s="5"/>
      <c r="R637" s="5"/>
      <c r="S637" s="4"/>
      <c r="T637" s="4"/>
    </row>
    <row r="638" spans="1:20" x14ac:dyDescent="0.45">
      <c r="A638" s="8"/>
      <c r="B638" s="5"/>
      <c r="C638" s="5"/>
      <c r="D638" s="5"/>
      <c r="E638" s="4"/>
      <c r="F638" s="5"/>
      <c r="G638" s="4"/>
      <c r="H638" s="4"/>
      <c r="I638" s="5"/>
      <c r="J638" s="5"/>
      <c r="K638" s="9"/>
      <c r="L638" s="5"/>
      <c r="M638" s="4"/>
      <c r="N638" s="5"/>
      <c r="O638" s="5"/>
      <c r="P638" s="5"/>
      <c r="Q638" s="5"/>
      <c r="R638" s="5"/>
      <c r="S638" s="4"/>
      <c r="T638" s="4"/>
    </row>
    <row r="639" spans="1:20" x14ac:dyDescent="0.45">
      <c r="A639" s="8"/>
      <c r="B639" s="5"/>
      <c r="C639" s="5"/>
      <c r="D639" s="5"/>
      <c r="E639" s="4"/>
      <c r="F639" s="5"/>
      <c r="G639" s="4"/>
      <c r="H639" s="4"/>
      <c r="I639" s="5"/>
      <c r="J639" s="5"/>
      <c r="K639" s="9"/>
      <c r="L639" s="5"/>
      <c r="M639" s="4"/>
      <c r="N639" s="5"/>
      <c r="O639" s="5"/>
      <c r="P639" s="5"/>
      <c r="Q639" s="5"/>
      <c r="R639" s="5"/>
      <c r="S639" s="4"/>
      <c r="T639" s="4"/>
    </row>
    <row r="640" spans="1:20" x14ac:dyDescent="0.45">
      <c r="A640" s="8"/>
      <c r="B640" s="5"/>
      <c r="C640" s="5"/>
      <c r="D640" s="5"/>
      <c r="E640" s="4"/>
      <c r="F640" s="5"/>
      <c r="G640" s="4"/>
      <c r="H640" s="4"/>
      <c r="I640" s="5"/>
      <c r="J640" s="5"/>
      <c r="K640" s="9"/>
      <c r="L640" s="5"/>
      <c r="M640" s="4"/>
      <c r="N640" s="5"/>
      <c r="O640" s="5"/>
      <c r="P640" s="5"/>
      <c r="Q640" s="5"/>
      <c r="R640" s="5"/>
      <c r="S640" s="4"/>
      <c r="T640" s="4"/>
    </row>
    <row r="641" spans="1:20" x14ac:dyDescent="0.45">
      <c r="A641" s="8"/>
      <c r="B641" s="5"/>
      <c r="C641" s="5"/>
      <c r="D641" s="5"/>
      <c r="E641" s="4"/>
      <c r="F641" s="5"/>
      <c r="G641" s="4"/>
      <c r="H641" s="4"/>
      <c r="I641" s="5"/>
      <c r="J641" s="5"/>
      <c r="K641" s="9"/>
      <c r="L641" s="5"/>
      <c r="M641" s="4"/>
      <c r="N641" s="5"/>
      <c r="O641" s="5"/>
      <c r="P641" s="5"/>
      <c r="Q641" s="5"/>
      <c r="R641" s="5"/>
      <c r="S641" s="4"/>
      <c r="T641" s="4"/>
    </row>
    <row r="642" spans="1:20" x14ac:dyDescent="0.45">
      <c r="A642" s="8"/>
      <c r="B642" s="5"/>
      <c r="C642" s="5"/>
      <c r="D642" s="5"/>
      <c r="E642" s="4"/>
      <c r="F642" s="5"/>
      <c r="G642" s="4"/>
      <c r="H642" s="4"/>
      <c r="I642" s="5"/>
      <c r="J642" s="5"/>
      <c r="K642" s="9"/>
      <c r="L642" s="5"/>
      <c r="M642" s="4"/>
      <c r="N642" s="5"/>
      <c r="O642" s="5"/>
      <c r="P642" s="5"/>
      <c r="Q642" s="5"/>
      <c r="R642" s="5"/>
      <c r="S642" s="4"/>
      <c r="T642" s="4"/>
    </row>
    <row r="643" spans="1:20" x14ac:dyDescent="0.45">
      <c r="A643" s="8"/>
      <c r="B643" s="5"/>
      <c r="C643" s="5"/>
      <c r="D643" s="5"/>
      <c r="E643" s="4"/>
      <c r="F643" s="5"/>
      <c r="G643" s="4"/>
      <c r="H643" s="4"/>
      <c r="I643" s="5"/>
      <c r="J643" s="5"/>
      <c r="K643" s="9"/>
      <c r="L643" s="5"/>
      <c r="M643" s="4"/>
      <c r="N643" s="5"/>
      <c r="O643" s="5"/>
      <c r="P643" s="5"/>
      <c r="Q643" s="5"/>
      <c r="R643" s="5"/>
      <c r="S643" s="4"/>
      <c r="T643" s="4"/>
    </row>
    <row r="644" spans="1:20" x14ac:dyDescent="0.45">
      <c r="A644" s="8"/>
      <c r="B644" s="5"/>
      <c r="C644" s="5"/>
      <c r="D644" s="5"/>
      <c r="E644" s="4"/>
      <c r="F644" s="5"/>
      <c r="G644" s="4"/>
      <c r="H644" s="4"/>
      <c r="I644" s="5"/>
      <c r="J644" s="5"/>
      <c r="K644" s="9"/>
      <c r="L644" s="5"/>
      <c r="M644" s="4"/>
      <c r="N644" s="5"/>
      <c r="O644" s="5"/>
      <c r="P644" s="5"/>
      <c r="Q644" s="5"/>
      <c r="R644" s="5"/>
      <c r="S644" s="4"/>
      <c r="T644" s="4"/>
    </row>
    <row r="645" spans="1:20" x14ac:dyDescent="0.45">
      <c r="A645" s="8"/>
      <c r="B645" s="5"/>
      <c r="C645" s="5"/>
      <c r="D645" s="5"/>
      <c r="E645" s="4"/>
      <c r="F645" s="5"/>
      <c r="G645" s="4"/>
      <c r="H645" s="4"/>
      <c r="I645" s="5"/>
      <c r="J645" s="5"/>
      <c r="K645" s="9"/>
      <c r="L645" s="5"/>
      <c r="M645" s="4"/>
      <c r="N645" s="5"/>
      <c r="O645" s="5"/>
      <c r="P645" s="5"/>
      <c r="Q645" s="5"/>
      <c r="R645" s="5"/>
      <c r="S645" s="4"/>
      <c r="T645" s="4"/>
    </row>
    <row r="646" spans="1:20" x14ac:dyDescent="0.45">
      <c r="A646" s="8"/>
      <c r="B646" s="5"/>
      <c r="C646" s="5"/>
      <c r="D646" s="5"/>
      <c r="E646" s="4"/>
      <c r="F646" s="5"/>
      <c r="G646" s="4"/>
      <c r="H646" s="4"/>
      <c r="I646" s="5"/>
      <c r="J646" s="5"/>
      <c r="K646" s="9"/>
      <c r="L646" s="5"/>
      <c r="M646" s="4"/>
      <c r="N646" s="5"/>
      <c r="O646" s="5"/>
      <c r="P646" s="5"/>
      <c r="Q646" s="5"/>
      <c r="R646" s="5"/>
      <c r="S646" s="4"/>
      <c r="T646" s="4"/>
    </row>
    <row r="647" spans="1:20" x14ac:dyDescent="0.45">
      <c r="A647" s="8"/>
      <c r="B647" s="5"/>
      <c r="C647" s="5"/>
      <c r="D647" s="5"/>
      <c r="E647" s="4"/>
      <c r="F647" s="5"/>
      <c r="G647" s="4"/>
      <c r="H647" s="4"/>
      <c r="I647" s="5"/>
      <c r="J647" s="5"/>
      <c r="K647" s="9"/>
      <c r="L647" s="5"/>
      <c r="M647" s="4"/>
      <c r="N647" s="5"/>
      <c r="O647" s="5"/>
      <c r="P647" s="5"/>
      <c r="Q647" s="5"/>
      <c r="R647" s="5"/>
      <c r="S647" s="4"/>
      <c r="T647" s="4"/>
    </row>
    <row r="648" spans="1:20" x14ac:dyDescent="0.45">
      <c r="A648" s="8"/>
      <c r="B648" s="5"/>
      <c r="C648" s="5"/>
      <c r="D648" s="5"/>
      <c r="E648" s="4"/>
      <c r="F648" s="5"/>
      <c r="G648" s="4"/>
      <c r="H648" s="4"/>
      <c r="I648" s="5"/>
      <c r="J648" s="5"/>
      <c r="K648" s="9"/>
      <c r="L648" s="5"/>
      <c r="M648" s="4"/>
      <c r="N648" s="5"/>
      <c r="O648" s="5"/>
      <c r="P648" s="5"/>
      <c r="Q648" s="5"/>
      <c r="R648" s="5"/>
      <c r="S648" s="4"/>
      <c r="T648" s="4"/>
    </row>
    <row r="649" spans="1:20" x14ac:dyDescent="0.45">
      <c r="A649" s="8"/>
      <c r="B649" s="5"/>
      <c r="C649" s="5"/>
      <c r="D649" s="5"/>
      <c r="E649" s="4"/>
      <c r="F649" s="5"/>
      <c r="G649" s="4"/>
      <c r="H649" s="4"/>
      <c r="I649" s="5"/>
      <c r="J649" s="5"/>
      <c r="K649" s="9"/>
      <c r="L649" s="5"/>
      <c r="M649" s="4"/>
      <c r="N649" s="5"/>
      <c r="O649" s="5"/>
      <c r="P649" s="5"/>
      <c r="Q649" s="5"/>
      <c r="R649" s="5"/>
      <c r="S649" s="4"/>
      <c r="T649" s="4"/>
    </row>
    <row r="650" spans="1:20" x14ac:dyDescent="0.45">
      <c r="A650" s="8"/>
      <c r="B650" s="5"/>
      <c r="C650" s="5"/>
      <c r="D650" s="5"/>
      <c r="E650" s="4"/>
      <c r="F650" s="5"/>
      <c r="G650" s="4"/>
      <c r="H650" s="4"/>
      <c r="I650" s="5"/>
      <c r="J650" s="5"/>
      <c r="K650" s="9"/>
      <c r="L650" s="5"/>
      <c r="M650" s="4"/>
      <c r="N650" s="5"/>
      <c r="O650" s="5"/>
      <c r="P650" s="5"/>
      <c r="Q650" s="5"/>
      <c r="R650" s="5"/>
      <c r="S650" s="4"/>
      <c r="T650" s="4"/>
    </row>
    <row r="651" spans="1:20" x14ac:dyDescent="0.45">
      <c r="A651" s="8"/>
      <c r="B651" s="5"/>
      <c r="C651" s="5"/>
      <c r="D651" s="5"/>
      <c r="E651" s="4"/>
      <c r="F651" s="5"/>
      <c r="G651" s="4"/>
      <c r="H651" s="4"/>
      <c r="I651" s="5"/>
      <c r="J651" s="5"/>
      <c r="K651" s="9"/>
      <c r="L651" s="5"/>
      <c r="M651" s="4"/>
      <c r="N651" s="5"/>
      <c r="O651" s="5"/>
      <c r="P651" s="5"/>
      <c r="Q651" s="5"/>
      <c r="R651" s="5"/>
      <c r="S651" s="4"/>
      <c r="T651" s="4"/>
    </row>
    <row r="652" spans="1:20" x14ac:dyDescent="0.45">
      <c r="A652" s="8"/>
      <c r="B652" s="5"/>
      <c r="C652" s="5"/>
      <c r="D652" s="5"/>
      <c r="E652" s="4"/>
      <c r="F652" s="5"/>
      <c r="G652" s="4"/>
      <c r="H652" s="4"/>
      <c r="I652" s="5"/>
      <c r="J652" s="5"/>
      <c r="K652" s="9"/>
      <c r="L652" s="5"/>
      <c r="M652" s="4"/>
      <c r="N652" s="5"/>
      <c r="O652" s="5"/>
      <c r="P652" s="5"/>
      <c r="Q652" s="5"/>
      <c r="R652" s="5"/>
      <c r="S652" s="4"/>
      <c r="T652" s="4"/>
    </row>
    <row r="653" spans="1:20" x14ac:dyDescent="0.45">
      <c r="A653" s="8"/>
      <c r="B653" s="5"/>
      <c r="C653" s="5"/>
      <c r="D653" s="5"/>
      <c r="E653" s="4"/>
      <c r="F653" s="5"/>
      <c r="G653" s="4"/>
      <c r="H653" s="4"/>
      <c r="I653" s="5"/>
      <c r="J653" s="5"/>
      <c r="K653" s="9"/>
      <c r="L653" s="5"/>
      <c r="M653" s="4"/>
      <c r="N653" s="5"/>
      <c r="O653" s="5"/>
      <c r="P653" s="5"/>
      <c r="Q653" s="5"/>
      <c r="R653" s="5"/>
      <c r="S653" s="4"/>
      <c r="T653" s="4"/>
    </row>
    <row r="654" spans="1:20" x14ac:dyDescent="0.45">
      <c r="A654" s="8"/>
      <c r="B654" s="5"/>
      <c r="C654" s="5"/>
      <c r="D654" s="5"/>
      <c r="E654" s="4"/>
      <c r="F654" s="5"/>
      <c r="G654" s="4"/>
      <c r="H654" s="4"/>
      <c r="I654" s="5"/>
      <c r="J654" s="5"/>
      <c r="K654" s="9"/>
      <c r="L654" s="5"/>
      <c r="M654" s="4"/>
      <c r="N654" s="5"/>
      <c r="O654" s="5"/>
      <c r="P654" s="5"/>
      <c r="Q654" s="5"/>
      <c r="R654" s="5"/>
      <c r="S654" s="4"/>
      <c r="T654" s="4"/>
    </row>
    <row r="655" spans="1:20" x14ac:dyDescent="0.45">
      <c r="A655" s="8"/>
      <c r="B655" s="5"/>
      <c r="C655" s="5"/>
      <c r="D655" s="5"/>
      <c r="E655" s="4"/>
      <c r="F655" s="5"/>
      <c r="G655" s="4"/>
      <c r="H655" s="4"/>
      <c r="I655" s="5"/>
      <c r="J655" s="5"/>
      <c r="K655" s="9"/>
      <c r="L655" s="5"/>
      <c r="M655" s="4"/>
      <c r="N655" s="5"/>
      <c r="O655" s="5"/>
      <c r="P655" s="5"/>
      <c r="Q655" s="5"/>
      <c r="R655" s="5"/>
      <c r="S655" s="4"/>
      <c r="T655" s="4"/>
    </row>
    <row r="656" spans="1:20" x14ac:dyDescent="0.45">
      <c r="A656" s="8"/>
      <c r="B656" s="5"/>
      <c r="C656" s="5"/>
      <c r="D656" s="5"/>
      <c r="E656" s="4"/>
      <c r="F656" s="5"/>
      <c r="G656" s="4"/>
      <c r="H656" s="4"/>
      <c r="I656" s="5"/>
      <c r="J656" s="5"/>
      <c r="K656" s="9"/>
      <c r="L656" s="5"/>
      <c r="M656" s="4"/>
      <c r="N656" s="5"/>
      <c r="O656" s="5"/>
      <c r="P656" s="5"/>
      <c r="Q656" s="5"/>
      <c r="R656" s="5"/>
      <c r="S656" s="4"/>
      <c r="T656" s="4"/>
    </row>
    <row r="657" spans="1:20" x14ac:dyDescent="0.45">
      <c r="A657" s="8"/>
      <c r="B657" s="5"/>
      <c r="C657" s="5"/>
      <c r="D657" s="5"/>
      <c r="E657" s="4"/>
      <c r="F657" s="5"/>
      <c r="G657" s="4"/>
      <c r="H657" s="4"/>
      <c r="I657" s="5"/>
      <c r="J657" s="5"/>
      <c r="K657" s="9"/>
      <c r="L657" s="5"/>
      <c r="M657" s="4"/>
      <c r="N657" s="5"/>
      <c r="O657" s="5"/>
      <c r="P657" s="5"/>
      <c r="Q657" s="5"/>
      <c r="R657" s="5"/>
      <c r="S657" s="4"/>
      <c r="T657" s="4"/>
    </row>
    <row r="658" spans="1:20" x14ac:dyDescent="0.45">
      <c r="A658" s="8"/>
      <c r="B658" s="5"/>
      <c r="C658" s="5"/>
      <c r="D658" s="5"/>
      <c r="E658" s="4"/>
      <c r="F658" s="5"/>
      <c r="G658" s="4"/>
      <c r="H658" s="4"/>
      <c r="I658" s="5"/>
      <c r="J658" s="5"/>
      <c r="K658" s="9"/>
      <c r="L658" s="5"/>
      <c r="M658" s="4"/>
      <c r="N658" s="5"/>
      <c r="O658" s="5"/>
      <c r="P658" s="5"/>
      <c r="Q658" s="5"/>
      <c r="R658" s="5"/>
      <c r="S658" s="4"/>
      <c r="T658" s="4"/>
    </row>
    <row r="659" spans="1:20" x14ac:dyDescent="0.45">
      <c r="A659" s="8"/>
      <c r="B659" s="5"/>
      <c r="C659" s="5"/>
      <c r="D659" s="5"/>
      <c r="E659" s="4"/>
      <c r="F659" s="5"/>
      <c r="G659" s="4"/>
      <c r="H659" s="4"/>
      <c r="I659" s="5"/>
      <c r="J659" s="5"/>
      <c r="K659" s="9"/>
      <c r="L659" s="5"/>
      <c r="M659" s="4"/>
      <c r="N659" s="5"/>
      <c r="O659" s="5"/>
      <c r="P659" s="5"/>
      <c r="Q659" s="5"/>
      <c r="R659" s="5"/>
      <c r="S659" s="4"/>
      <c r="T659" s="4"/>
    </row>
    <row r="660" spans="1:20" x14ac:dyDescent="0.45">
      <c r="A660" s="8"/>
      <c r="B660" s="5"/>
      <c r="C660" s="5"/>
      <c r="D660" s="5"/>
      <c r="E660" s="4"/>
      <c r="F660" s="5"/>
      <c r="G660" s="4"/>
      <c r="H660" s="4"/>
      <c r="I660" s="5"/>
      <c r="J660" s="5"/>
      <c r="K660" s="9"/>
      <c r="L660" s="5"/>
      <c r="M660" s="4"/>
      <c r="N660" s="5"/>
      <c r="O660" s="5"/>
      <c r="P660" s="5"/>
      <c r="Q660" s="5"/>
      <c r="R660" s="5"/>
      <c r="S660" s="4"/>
      <c r="T660" s="4"/>
    </row>
    <row r="661" spans="1:20" x14ac:dyDescent="0.45">
      <c r="A661" s="8"/>
      <c r="B661" s="5"/>
      <c r="C661" s="5"/>
      <c r="D661" s="5"/>
      <c r="E661" s="4"/>
      <c r="F661" s="5"/>
      <c r="G661" s="4"/>
      <c r="H661" s="4"/>
      <c r="I661" s="5"/>
      <c r="J661" s="5"/>
      <c r="K661" s="9"/>
      <c r="L661" s="5"/>
      <c r="M661" s="4"/>
      <c r="N661" s="5"/>
      <c r="O661" s="5"/>
      <c r="P661" s="5"/>
      <c r="Q661" s="5"/>
      <c r="R661" s="5"/>
      <c r="S661" s="4"/>
      <c r="T661" s="4"/>
    </row>
    <row r="662" spans="1:20" x14ac:dyDescent="0.45">
      <c r="A662" s="8"/>
      <c r="B662" s="5"/>
      <c r="C662" s="5"/>
      <c r="D662" s="5"/>
      <c r="E662" s="4"/>
      <c r="F662" s="5"/>
      <c r="G662" s="4"/>
      <c r="H662" s="4"/>
      <c r="I662" s="5"/>
      <c r="J662" s="5"/>
      <c r="K662" s="9"/>
      <c r="L662" s="5"/>
      <c r="M662" s="4"/>
      <c r="N662" s="5"/>
      <c r="O662" s="5"/>
      <c r="P662" s="5"/>
      <c r="Q662" s="5"/>
      <c r="R662" s="5"/>
      <c r="S662" s="4"/>
      <c r="T662" s="4"/>
    </row>
    <row r="663" spans="1:20" x14ac:dyDescent="0.45">
      <c r="A663" s="8"/>
      <c r="B663" s="5"/>
      <c r="C663" s="5"/>
      <c r="D663" s="5"/>
      <c r="E663" s="4"/>
      <c r="F663" s="5"/>
      <c r="G663" s="4"/>
      <c r="H663" s="4"/>
      <c r="I663" s="5"/>
      <c r="J663" s="5"/>
      <c r="K663" s="9"/>
      <c r="L663" s="5"/>
      <c r="M663" s="4"/>
      <c r="N663" s="5"/>
      <c r="O663" s="5"/>
      <c r="P663" s="5"/>
      <c r="Q663" s="5"/>
      <c r="R663" s="5"/>
      <c r="S663" s="4"/>
      <c r="T663" s="4"/>
    </row>
    <row r="664" spans="1:20" x14ac:dyDescent="0.45">
      <c r="A664" s="8"/>
      <c r="B664" s="5"/>
      <c r="C664" s="5"/>
      <c r="D664" s="5"/>
      <c r="E664" s="4"/>
      <c r="F664" s="5"/>
      <c r="G664" s="4"/>
      <c r="H664" s="4"/>
      <c r="I664" s="5"/>
      <c r="J664" s="5"/>
      <c r="K664" s="9"/>
      <c r="L664" s="5"/>
      <c r="M664" s="4"/>
      <c r="N664" s="5"/>
      <c r="O664" s="5"/>
      <c r="P664" s="5"/>
      <c r="Q664" s="5"/>
      <c r="R664" s="5"/>
      <c r="S664" s="4"/>
      <c r="T664" s="4"/>
    </row>
    <row r="665" spans="1:20" x14ac:dyDescent="0.45">
      <c r="A665" s="8"/>
      <c r="B665" s="5"/>
      <c r="C665" s="5"/>
      <c r="D665" s="5"/>
      <c r="E665" s="4"/>
      <c r="F665" s="5"/>
      <c r="G665" s="4"/>
      <c r="H665" s="4"/>
      <c r="I665" s="5"/>
      <c r="J665" s="5"/>
      <c r="K665" s="9"/>
      <c r="L665" s="5"/>
      <c r="M665" s="4"/>
      <c r="N665" s="5"/>
      <c r="O665" s="5"/>
      <c r="P665" s="5"/>
      <c r="Q665" s="5"/>
      <c r="R665" s="5"/>
      <c r="S665" s="4"/>
      <c r="T665" s="4"/>
    </row>
    <row r="666" spans="1:20" x14ac:dyDescent="0.45">
      <c r="A666" s="8"/>
      <c r="B666" s="5"/>
      <c r="C666" s="5"/>
      <c r="D666" s="5"/>
      <c r="E666" s="4"/>
      <c r="F666" s="5"/>
      <c r="G666" s="4"/>
      <c r="H666" s="4"/>
      <c r="I666" s="5"/>
      <c r="J666" s="5"/>
      <c r="K666" s="9"/>
      <c r="L666" s="5"/>
      <c r="M666" s="4"/>
      <c r="N666" s="5"/>
      <c r="O666" s="5"/>
      <c r="P666" s="5"/>
      <c r="Q666" s="5"/>
      <c r="R666" s="5"/>
      <c r="S666" s="4"/>
      <c r="T666" s="4"/>
    </row>
    <row r="667" spans="1:20" x14ac:dyDescent="0.45">
      <c r="A667" s="8"/>
      <c r="B667" s="5"/>
      <c r="C667" s="5"/>
      <c r="D667" s="5"/>
      <c r="E667" s="4"/>
      <c r="F667" s="5"/>
      <c r="G667" s="4"/>
      <c r="H667" s="4"/>
      <c r="I667" s="5"/>
      <c r="J667" s="5"/>
      <c r="K667" s="9"/>
      <c r="L667" s="5"/>
      <c r="M667" s="4"/>
      <c r="N667" s="5"/>
      <c r="O667" s="5"/>
      <c r="P667" s="5"/>
      <c r="Q667" s="5"/>
      <c r="R667" s="5"/>
      <c r="S667" s="4"/>
      <c r="T667" s="4"/>
    </row>
    <row r="668" spans="1:20" x14ac:dyDescent="0.45">
      <c r="A668" s="8"/>
      <c r="B668" s="5"/>
      <c r="C668" s="5"/>
      <c r="D668" s="5"/>
      <c r="E668" s="4"/>
      <c r="F668" s="5"/>
      <c r="G668" s="4"/>
      <c r="H668" s="4"/>
      <c r="I668" s="5"/>
      <c r="J668" s="5"/>
      <c r="K668" s="9"/>
      <c r="L668" s="5"/>
      <c r="M668" s="4"/>
      <c r="N668" s="5"/>
      <c r="O668" s="5"/>
      <c r="P668" s="5"/>
      <c r="Q668" s="5"/>
      <c r="R668" s="5"/>
      <c r="S668" s="4"/>
      <c r="T668" s="4"/>
    </row>
    <row r="669" spans="1:20" x14ac:dyDescent="0.45">
      <c r="A669" s="8"/>
      <c r="B669" s="5"/>
      <c r="C669" s="5"/>
      <c r="D669" s="5"/>
      <c r="E669" s="4"/>
      <c r="F669" s="5"/>
      <c r="G669" s="4"/>
      <c r="H669" s="4"/>
      <c r="I669" s="5"/>
      <c r="J669" s="5"/>
      <c r="K669" s="9"/>
      <c r="L669" s="5"/>
      <c r="M669" s="4"/>
      <c r="N669" s="5"/>
      <c r="O669" s="5"/>
      <c r="P669" s="5"/>
      <c r="Q669" s="5"/>
      <c r="R669" s="5"/>
      <c r="S669" s="4"/>
      <c r="T669" s="4"/>
    </row>
    <row r="670" spans="1:20" x14ac:dyDescent="0.45">
      <c r="A670" s="8"/>
      <c r="B670" s="5"/>
      <c r="C670" s="5"/>
      <c r="D670" s="5"/>
      <c r="E670" s="4"/>
      <c r="F670" s="5"/>
      <c r="G670" s="4"/>
      <c r="H670" s="4"/>
      <c r="I670" s="5"/>
      <c r="J670" s="5"/>
      <c r="K670" s="9"/>
      <c r="L670" s="5"/>
      <c r="M670" s="4"/>
      <c r="N670" s="5"/>
      <c r="O670" s="5"/>
      <c r="P670" s="5"/>
      <c r="Q670" s="5"/>
      <c r="R670" s="5"/>
      <c r="S670" s="4"/>
      <c r="T670" s="4"/>
    </row>
    <row r="671" spans="1:20" x14ac:dyDescent="0.45">
      <c r="A671" s="8"/>
      <c r="B671" s="5"/>
      <c r="C671" s="5"/>
      <c r="D671" s="5"/>
      <c r="E671" s="4"/>
      <c r="F671" s="5"/>
      <c r="G671" s="4"/>
      <c r="H671" s="4"/>
      <c r="I671" s="5"/>
      <c r="J671" s="5"/>
      <c r="K671" s="9"/>
      <c r="L671" s="5"/>
      <c r="M671" s="4"/>
      <c r="N671" s="5"/>
      <c r="O671" s="5"/>
      <c r="P671" s="5"/>
      <c r="Q671" s="5"/>
      <c r="R671" s="5"/>
      <c r="S671" s="4"/>
      <c r="T671" s="4"/>
    </row>
    <row r="672" spans="1:20" x14ac:dyDescent="0.45">
      <c r="A672" s="8"/>
      <c r="B672" s="5"/>
      <c r="C672" s="5"/>
      <c r="D672" s="5"/>
      <c r="E672" s="4"/>
      <c r="F672" s="5"/>
      <c r="G672" s="4"/>
      <c r="H672" s="4"/>
      <c r="I672" s="5"/>
      <c r="J672" s="5"/>
      <c r="K672" s="9"/>
      <c r="L672" s="5"/>
      <c r="M672" s="4"/>
      <c r="N672" s="5"/>
      <c r="O672" s="5"/>
      <c r="P672" s="5"/>
      <c r="Q672" s="5"/>
      <c r="R672" s="5"/>
      <c r="S672" s="4"/>
      <c r="T672" s="4"/>
    </row>
    <row r="673" spans="1:20" x14ac:dyDescent="0.45">
      <c r="A673" s="8"/>
      <c r="B673" s="5"/>
      <c r="C673" s="5"/>
      <c r="D673" s="5"/>
      <c r="E673" s="4"/>
      <c r="F673" s="5"/>
      <c r="G673" s="4"/>
      <c r="H673" s="4"/>
      <c r="I673" s="5"/>
      <c r="J673" s="5"/>
      <c r="K673" s="9"/>
      <c r="L673" s="5"/>
      <c r="M673" s="4"/>
      <c r="N673" s="5"/>
      <c r="O673" s="5"/>
      <c r="P673" s="5"/>
      <c r="Q673" s="5"/>
      <c r="R673" s="5"/>
      <c r="S673" s="4"/>
      <c r="T673" s="4"/>
    </row>
    <row r="674" spans="1:20" x14ac:dyDescent="0.45">
      <c r="A674" s="8"/>
      <c r="B674" s="5"/>
      <c r="C674" s="5"/>
      <c r="D674" s="5"/>
      <c r="E674" s="4"/>
      <c r="F674" s="5"/>
      <c r="G674" s="4"/>
      <c r="H674" s="4"/>
      <c r="I674" s="5"/>
      <c r="J674" s="5"/>
      <c r="K674" s="9"/>
      <c r="L674" s="5"/>
      <c r="M674" s="4"/>
      <c r="N674" s="5"/>
      <c r="O674" s="5"/>
      <c r="P674" s="5"/>
      <c r="Q674" s="5"/>
      <c r="R674" s="5"/>
      <c r="S674" s="4"/>
      <c r="T674" s="4"/>
    </row>
    <row r="675" spans="1:20" x14ac:dyDescent="0.45">
      <c r="A675" s="8"/>
      <c r="B675" s="5"/>
      <c r="C675" s="5"/>
      <c r="D675" s="5"/>
      <c r="E675" s="4"/>
      <c r="F675" s="5"/>
      <c r="G675" s="4"/>
      <c r="H675" s="4"/>
      <c r="I675" s="5"/>
      <c r="J675" s="5"/>
      <c r="K675" s="9"/>
      <c r="L675" s="5"/>
      <c r="M675" s="4"/>
      <c r="N675" s="5"/>
      <c r="O675" s="5"/>
      <c r="P675" s="5"/>
      <c r="Q675" s="5"/>
      <c r="R675" s="5"/>
      <c r="S675" s="4"/>
      <c r="T675" s="4"/>
    </row>
    <row r="676" spans="1:20" x14ac:dyDescent="0.45">
      <c r="A676" s="8"/>
      <c r="B676" s="5"/>
      <c r="C676" s="5"/>
      <c r="D676" s="5"/>
      <c r="E676" s="4"/>
      <c r="F676" s="5"/>
      <c r="G676" s="4"/>
      <c r="H676" s="4"/>
      <c r="I676" s="5"/>
      <c r="J676" s="5"/>
      <c r="K676" s="9"/>
      <c r="L676" s="5"/>
      <c r="M676" s="4"/>
      <c r="N676" s="5"/>
      <c r="O676" s="5"/>
      <c r="P676" s="5"/>
      <c r="Q676" s="5"/>
      <c r="R676" s="5"/>
      <c r="S676" s="4"/>
      <c r="T676" s="4"/>
    </row>
    <row r="677" spans="1:20" x14ac:dyDescent="0.45">
      <c r="A677" s="8"/>
      <c r="B677" s="5"/>
      <c r="C677" s="5"/>
      <c r="D677" s="5"/>
      <c r="E677" s="4"/>
      <c r="F677" s="5"/>
      <c r="G677" s="4"/>
      <c r="H677" s="4"/>
      <c r="I677" s="5"/>
      <c r="J677" s="5"/>
      <c r="K677" s="9"/>
      <c r="L677" s="5"/>
      <c r="M677" s="4"/>
      <c r="N677" s="5"/>
      <c r="O677" s="5"/>
      <c r="P677" s="5"/>
      <c r="Q677" s="5"/>
      <c r="R677" s="5"/>
      <c r="S677" s="4"/>
      <c r="T677" s="4"/>
    </row>
    <row r="678" spans="1:20" x14ac:dyDescent="0.45">
      <c r="A678" s="8"/>
      <c r="B678" s="5"/>
      <c r="C678" s="5"/>
      <c r="D678" s="5"/>
      <c r="E678" s="4"/>
      <c r="F678" s="5"/>
      <c r="G678" s="4"/>
      <c r="H678" s="4"/>
      <c r="I678" s="5"/>
      <c r="J678" s="5"/>
      <c r="K678" s="9"/>
      <c r="L678" s="5"/>
      <c r="M678" s="4"/>
      <c r="N678" s="5"/>
      <c r="O678" s="5"/>
      <c r="P678" s="5"/>
      <c r="Q678" s="5"/>
      <c r="R678" s="5"/>
      <c r="S678" s="4"/>
      <c r="T678" s="4"/>
    </row>
    <row r="679" spans="1:20" x14ac:dyDescent="0.45">
      <c r="A679" s="8"/>
      <c r="B679" s="5"/>
      <c r="C679" s="5"/>
      <c r="D679" s="5"/>
      <c r="E679" s="4"/>
      <c r="F679" s="5"/>
      <c r="G679" s="4"/>
      <c r="H679" s="4"/>
      <c r="I679" s="5"/>
      <c r="J679" s="5"/>
      <c r="K679" s="9"/>
      <c r="L679" s="5"/>
      <c r="M679" s="4"/>
      <c r="N679" s="5"/>
      <c r="O679" s="5"/>
      <c r="P679" s="5"/>
      <c r="Q679" s="5"/>
      <c r="R679" s="5"/>
      <c r="S679" s="4"/>
      <c r="T679" s="4"/>
    </row>
    <row r="680" spans="1:20" x14ac:dyDescent="0.45">
      <c r="A680" s="8"/>
      <c r="B680" s="5"/>
      <c r="C680" s="5"/>
      <c r="D680" s="5"/>
      <c r="E680" s="4"/>
      <c r="F680" s="5"/>
      <c r="G680" s="4"/>
      <c r="H680" s="4"/>
      <c r="I680" s="5"/>
      <c r="J680" s="5"/>
      <c r="K680" s="9"/>
      <c r="L680" s="5"/>
      <c r="M680" s="4"/>
      <c r="N680" s="5"/>
      <c r="O680" s="5"/>
      <c r="P680" s="5"/>
      <c r="Q680" s="5"/>
      <c r="R680" s="5"/>
      <c r="S680" s="4"/>
      <c r="T680" s="4"/>
    </row>
    <row r="681" spans="1:20" x14ac:dyDescent="0.45">
      <c r="A681" s="8"/>
      <c r="B681" s="5"/>
      <c r="C681" s="5"/>
      <c r="D681" s="5"/>
      <c r="E681" s="4"/>
      <c r="F681" s="5"/>
      <c r="G681" s="4"/>
      <c r="H681" s="4"/>
      <c r="I681" s="5"/>
      <c r="J681" s="5"/>
      <c r="K681" s="9"/>
      <c r="L681" s="5"/>
      <c r="M681" s="4"/>
      <c r="N681" s="5"/>
      <c r="O681" s="5"/>
      <c r="P681" s="5"/>
      <c r="Q681" s="5"/>
      <c r="R681" s="5"/>
      <c r="S681" s="4"/>
      <c r="T681" s="4"/>
    </row>
    <row r="682" spans="1:20" x14ac:dyDescent="0.45">
      <c r="A682" s="8"/>
      <c r="B682" s="5"/>
      <c r="C682" s="5"/>
      <c r="D682" s="5"/>
      <c r="E682" s="4"/>
      <c r="F682" s="5"/>
      <c r="G682" s="4"/>
      <c r="H682" s="4"/>
      <c r="I682" s="5"/>
      <c r="J682" s="5"/>
      <c r="K682" s="9"/>
      <c r="L682" s="5"/>
      <c r="M682" s="4"/>
      <c r="N682" s="5"/>
      <c r="O682" s="5"/>
      <c r="P682" s="5"/>
      <c r="Q682" s="5"/>
      <c r="R682" s="5"/>
      <c r="S682" s="4"/>
      <c r="T682" s="4"/>
    </row>
    <row r="683" spans="1:20" x14ac:dyDescent="0.45">
      <c r="A683" s="8"/>
      <c r="B683" s="5"/>
      <c r="C683" s="5"/>
      <c r="D683" s="5"/>
      <c r="E683" s="4"/>
      <c r="F683" s="5"/>
      <c r="G683" s="4"/>
      <c r="H683" s="4"/>
      <c r="I683" s="5"/>
      <c r="J683" s="5"/>
      <c r="K683" s="9"/>
      <c r="L683" s="5"/>
      <c r="M683" s="4"/>
      <c r="N683" s="5"/>
      <c r="O683" s="5"/>
      <c r="P683" s="5"/>
      <c r="Q683" s="5"/>
      <c r="R683" s="5"/>
      <c r="S683" s="4"/>
      <c r="T683" s="4"/>
    </row>
    <row r="684" spans="1:20" x14ac:dyDescent="0.45">
      <c r="A684" s="8"/>
      <c r="B684" s="5"/>
      <c r="C684" s="5"/>
      <c r="D684" s="5"/>
      <c r="E684" s="4"/>
      <c r="F684" s="5"/>
      <c r="G684" s="4"/>
      <c r="H684" s="4"/>
      <c r="I684" s="5"/>
      <c r="J684" s="5"/>
      <c r="K684" s="9"/>
      <c r="L684" s="5"/>
      <c r="M684" s="4"/>
      <c r="N684" s="5"/>
      <c r="O684" s="5"/>
      <c r="P684" s="5"/>
      <c r="Q684" s="5"/>
      <c r="R684" s="5"/>
      <c r="S684" s="4"/>
      <c r="T684" s="4"/>
    </row>
    <row r="685" spans="1:20" x14ac:dyDescent="0.45">
      <c r="A685" s="8"/>
      <c r="B685" s="5"/>
      <c r="C685" s="5"/>
      <c r="D685" s="5"/>
      <c r="E685" s="4"/>
      <c r="F685" s="5"/>
      <c r="G685" s="4"/>
      <c r="H685" s="4"/>
      <c r="I685" s="5"/>
      <c r="J685" s="5"/>
      <c r="K685" s="9"/>
      <c r="L685" s="5"/>
      <c r="M685" s="4"/>
      <c r="N685" s="5"/>
      <c r="O685" s="5"/>
      <c r="P685" s="5"/>
      <c r="Q685" s="5"/>
      <c r="R685" s="5"/>
      <c r="S685" s="4"/>
      <c r="T685" s="4"/>
    </row>
    <row r="686" spans="1:20" x14ac:dyDescent="0.45">
      <c r="A686" s="8"/>
      <c r="B686" s="5"/>
      <c r="C686" s="5"/>
      <c r="D686" s="5"/>
      <c r="E686" s="4"/>
      <c r="F686" s="5"/>
      <c r="G686" s="4"/>
      <c r="H686" s="4"/>
      <c r="I686" s="5"/>
      <c r="J686" s="5"/>
      <c r="K686" s="9"/>
      <c r="L686" s="5"/>
      <c r="M686" s="4"/>
      <c r="N686" s="5"/>
      <c r="O686" s="5"/>
      <c r="P686" s="5"/>
      <c r="Q686" s="5"/>
      <c r="R686" s="5"/>
      <c r="S686" s="4"/>
      <c r="T686" s="4"/>
    </row>
    <row r="687" spans="1:20" x14ac:dyDescent="0.45">
      <c r="A687" s="8"/>
      <c r="B687" s="5"/>
      <c r="C687" s="5"/>
      <c r="D687" s="5"/>
      <c r="E687" s="4"/>
      <c r="F687" s="5"/>
      <c r="G687" s="4"/>
      <c r="H687" s="4"/>
      <c r="I687" s="5"/>
      <c r="J687" s="5"/>
      <c r="K687" s="9"/>
      <c r="L687" s="5"/>
      <c r="M687" s="4"/>
      <c r="N687" s="5"/>
      <c r="O687" s="5"/>
      <c r="P687" s="5"/>
      <c r="Q687" s="5"/>
      <c r="R687" s="5"/>
      <c r="S687" s="4"/>
      <c r="T687" s="4"/>
    </row>
    <row r="688" spans="1:20" x14ac:dyDescent="0.45">
      <c r="A688" s="8"/>
      <c r="B688" s="5"/>
      <c r="C688" s="5"/>
      <c r="D688" s="5"/>
      <c r="E688" s="4"/>
      <c r="F688" s="5"/>
      <c r="G688" s="4"/>
      <c r="H688" s="4"/>
      <c r="I688" s="5"/>
      <c r="J688" s="5"/>
      <c r="K688" s="9"/>
      <c r="L688" s="5"/>
      <c r="M688" s="4"/>
      <c r="N688" s="5"/>
      <c r="O688" s="5"/>
      <c r="P688" s="5"/>
      <c r="Q688" s="5"/>
      <c r="R688" s="5"/>
      <c r="S688" s="4"/>
      <c r="T688" s="4"/>
    </row>
    <row r="689" spans="1:20" x14ac:dyDescent="0.45">
      <c r="A689" s="8"/>
      <c r="B689" s="5"/>
      <c r="C689" s="5"/>
      <c r="D689" s="5"/>
      <c r="E689" s="4"/>
      <c r="F689" s="5"/>
      <c r="G689" s="4"/>
      <c r="H689" s="4"/>
      <c r="I689" s="5"/>
      <c r="J689" s="5"/>
      <c r="K689" s="9"/>
      <c r="L689" s="5"/>
      <c r="M689" s="4"/>
      <c r="N689" s="5"/>
      <c r="O689" s="5"/>
      <c r="P689" s="5"/>
      <c r="Q689" s="5"/>
      <c r="R689" s="5"/>
      <c r="S689" s="4"/>
      <c r="T689" s="4"/>
    </row>
    <row r="690" spans="1:20" x14ac:dyDescent="0.45">
      <c r="A690" s="8"/>
      <c r="B690" s="5"/>
      <c r="C690" s="5"/>
      <c r="D690" s="5"/>
      <c r="E690" s="4"/>
      <c r="F690" s="5"/>
      <c r="G690" s="4"/>
      <c r="H690" s="4"/>
      <c r="I690" s="5"/>
      <c r="J690" s="5"/>
      <c r="K690" s="9"/>
      <c r="L690" s="5"/>
      <c r="M690" s="4"/>
      <c r="N690" s="5"/>
      <c r="O690" s="5"/>
      <c r="P690" s="5"/>
      <c r="Q690" s="5"/>
      <c r="R690" s="5"/>
      <c r="S690" s="4"/>
      <c r="T690" s="4"/>
    </row>
    <row r="691" spans="1:20" x14ac:dyDescent="0.45">
      <c r="A691" s="8"/>
      <c r="B691" s="5"/>
      <c r="C691" s="5"/>
      <c r="D691" s="5"/>
      <c r="E691" s="4"/>
      <c r="F691" s="5"/>
      <c r="G691" s="4"/>
      <c r="H691" s="4"/>
      <c r="I691" s="5"/>
      <c r="J691" s="5"/>
      <c r="K691" s="9"/>
      <c r="L691" s="5"/>
      <c r="M691" s="4"/>
      <c r="N691" s="5"/>
      <c r="O691" s="5"/>
      <c r="P691" s="5"/>
      <c r="Q691" s="5"/>
      <c r="R691" s="5"/>
      <c r="S691" s="4"/>
      <c r="T691" s="4"/>
    </row>
    <row r="692" spans="1:20" x14ac:dyDescent="0.45">
      <c r="A692" s="8"/>
      <c r="B692" s="5"/>
      <c r="C692" s="5"/>
      <c r="D692" s="5"/>
      <c r="E692" s="4"/>
      <c r="F692" s="5"/>
      <c r="G692" s="4"/>
      <c r="H692" s="4"/>
      <c r="I692" s="5"/>
      <c r="J692" s="5"/>
      <c r="K692" s="9"/>
      <c r="L692" s="5"/>
      <c r="M692" s="4"/>
      <c r="N692" s="5"/>
      <c r="O692" s="5"/>
      <c r="P692" s="5"/>
      <c r="Q692" s="5"/>
      <c r="R692" s="5"/>
      <c r="S692" s="4"/>
      <c r="T692" s="4"/>
    </row>
    <row r="693" spans="1:20" x14ac:dyDescent="0.45">
      <c r="A693" s="8"/>
      <c r="B693" s="5"/>
      <c r="C693" s="5"/>
      <c r="D693" s="5"/>
      <c r="E693" s="4"/>
      <c r="F693" s="5"/>
      <c r="G693" s="4"/>
      <c r="H693" s="4"/>
      <c r="I693" s="5"/>
      <c r="J693" s="5"/>
      <c r="K693" s="9"/>
      <c r="L693" s="5"/>
      <c r="M693" s="4"/>
      <c r="N693" s="5"/>
      <c r="O693" s="5"/>
      <c r="P693" s="5"/>
      <c r="Q693" s="5"/>
      <c r="R693" s="5"/>
      <c r="S693" s="4"/>
      <c r="T693" s="4"/>
    </row>
    <row r="694" spans="1:20" x14ac:dyDescent="0.45">
      <c r="A694" s="8"/>
      <c r="B694" s="5"/>
      <c r="C694" s="5"/>
      <c r="D694" s="5"/>
      <c r="E694" s="4"/>
      <c r="F694" s="5"/>
      <c r="G694" s="4"/>
      <c r="H694" s="4"/>
      <c r="I694" s="5"/>
      <c r="J694" s="5"/>
      <c r="K694" s="9"/>
      <c r="L694" s="5"/>
      <c r="M694" s="4"/>
      <c r="N694" s="5"/>
      <c r="O694" s="5"/>
      <c r="P694" s="5"/>
      <c r="Q694" s="5"/>
      <c r="R694" s="5"/>
      <c r="S694" s="4"/>
      <c r="T694" s="4"/>
    </row>
    <row r="695" spans="1:20" x14ac:dyDescent="0.45">
      <c r="A695" s="8"/>
      <c r="B695" s="5"/>
      <c r="C695" s="5"/>
      <c r="D695" s="5"/>
      <c r="E695" s="4"/>
      <c r="F695" s="5"/>
      <c r="G695" s="4"/>
      <c r="H695" s="4"/>
      <c r="I695" s="5"/>
      <c r="J695" s="5"/>
      <c r="K695" s="9"/>
      <c r="L695" s="5"/>
      <c r="M695" s="4"/>
      <c r="N695" s="5"/>
      <c r="O695" s="5"/>
      <c r="P695" s="5"/>
      <c r="Q695" s="5"/>
      <c r="R695" s="5"/>
      <c r="S695" s="4"/>
      <c r="T695" s="4"/>
    </row>
    <row r="696" spans="1:20" x14ac:dyDescent="0.45">
      <c r="A696" s="8"/>
      <c r="B696" s="5"/>
      <c r="C696" s="5"/>
      <c r="D696" s="5"/>
      <c r="E696" s="4"/>
      <c r="F696" s="5"/>
      <c r="G696" s="4"/>
      <c r="H696" s="4"/>
      <c r="I696" s="5"/>
      <c r="J696" s="5"/>
      <c r="K696" s="9"/>
      <c r="L696" s="5"/>
      <c r="M696" s="4"/>
      <c r="N696" s="5"/>
      <c r="O696" s="5"/>
      <c r="P696" s="5"/>
      <c r="Q696" s="5"/>
      <c r="R696" s="5"/>
      <c r="S696" s="4"/>
      <c r="T696" s="4"/>
    </row>
    <row r="697" spans="1:20" x14ac:dyDescent="0.45">
      <c r="A697" s="8"/>
      <c r="B697" s="5"/>
      <c r="C697" s="5"/>
      <c r="D697" s="5"/>
      <c r="E697" s="4"/>
      <c r="F697" s="5"/>
      <c r="G697" s="4"/>
      <c r="H697" s="4"/>
      <c r="I697" s="5"/>
      <c r="J697" s="5"/>
      <c r="K697" s="9"/>
      <c r="L697" s="5"/>
      <c r="M697" s="4"/>
      <c r="N697" s="5"/>
      <c r="O697" s="5"/>
      <c r="P697" s="5"/>
      <c r="Q697" s="5"/>
      <c r="R697" s="5"/>
      <c r="S697" s="4"/>
      <c r="T697" s="4"/>
    </row>
    <row r="698" spans="1:20" x14ac:dyDescent="0.45">
      <c r="A698" s="8"/>
      <c r="B698" s="5"/>
      <c r="C698" s="5"/>
      <c r="D698" s="5"/>
      <c r="E698" s="4"/>
      <c r="F698" s="5"/>
      <c r="G698" s="4"/>
      <c r="H698" s="4"/>
      <c r="I698" s="5"/>
      <c r="J698" s="5"/>
      <c r="K698" s="9"/>
      <c r="L698" s="5"/>
      <c r="M698" s="4"/>
      <c r="N698" s="5"/>
      <c r="O698" s="5"/>
      <c r="P698" s="5"/>
      <c r="Q698" s="5"/>
      <c r="R698" s="5"/>
      <c r="S698" s="4"/>
      <c r="T698" s="4"/>
    </row>
    <row r="699" spans="1:20" x14ac:dyDescent="0.45">
      <c r="A699" s="8"/>
      <c r="B699" s="5"/>
      <c r="C699" s="5"/>
      <c r="D699" s="5"/>
      <c r="E699" s="4"/>
      <c r="F699" s="5"/>
      <c r="G699" s="4"/>
      <c r="H699" s="4"/>
      <c r="I699" s="5"/>
      <c r="J699" s="5"/>
      <c r="K699" s="9"/>
      <c r="L699" s="5"/>
      <c r="M699" s="4"/>
      <c r="N699" s="5"/>
      <c r="O699" s="5"/>
      <c r="P699" s="5"/>
      <c r="Q699" s="5"/>
      <c r="R699" s="5"/>
      <c r="S699" s="4"/>
      <c r="T699" s="4"/>
    </row>
    <row r="700" spans="1:20" x14ac:dyDescent="0.45">
      <c r="A700" s="8"/>
      <c r="B700" s="5"/>
      <c r="C700" s="5"/>
      <c r="D700" s="5"/>
      <c r="E700" s="4"/>
      <c r="F700" s="5"/>
      <c r="G700" s="4"/>
      <c r="H700" s="4"/>
      <c r="I700" s="5"/>
      <c r="J700" s="5"/>
      <c r="K700" s="9"/>
      <c r="L700" s="5"/>
      <c r="M700" s="4"/>
      <c r="N700" s="5"/>
      <c r="O700" s="5"/>
      <c r="P700" s="5"/>
      <c r="Q700" s="5"/>
      <c r="R700" s="5"/>
      <c r="S700" s="4"/>
      <c r="T700" s="4"/>
    </row>
    <row r="701" spans="1:20" x14ac:dyDescent="0.45">
      <c r="A701" s="8"/>
      <c r="B701" s="5"/>
      <c r="C701" s="5"/>
      <c r="D701" s="5"/>
      <c r="E701" s="4"/>
      <c r="F701" s="5"/>
      <c r="G701" s="4"/>
      <c r="H701" s="4"/>
      <c r="I701" s="5"/>
      <c r="J701" s="5"/>
      <c r="K701" s="9"/>
      <c r="L701" s="5"/>
      <c r="M701" s="4"/>
      <c r="N701" s="5"/>
      <c r="O701" s="5"/>
      <c r="P701" s="5"/>
      <c r="Q701" s="5"/>
      <c r="R701" s="5"/>
      <c r="S701" s="4"/>
      <c r="T701" s="4"/>
    </row>
    <row r="702" spans="1:20" x14ac:dyDescent="0.45">
      <c r="A702" s="8"/>
      <c r="B702" s="5"/>
      <c r="C702" s="5"/>
      <c r="D702" s="5"/>
      <c r="E702" s="4"/>
      <c r="F702" s="5"/>
      <c r="G702" s="4"/>
      <c r="H702" s="4"/>
      <c r="I702" s="5"/>
      <c r="J702" s="5"/>
      <c r="K702" s="9"/>
      <c r="L702" s="5"/>
      <c r="M702" s="4"/>
      <c r="N702" s="5"/>
      <c r="O702" s="5"/>
      <c r="P702" s="5"/>
      <c r="Q702" s="5"/>
      <c r="R702" s="5"/>
      <c r="S702" s="4"/>
      <c r="T702" s="4"/>
    </row>
    <row r="703" spans="1:20" x14ac:dyDescent="0.45">
      <c r="A703" s="8"/>
      <c r="B703" s="5"/>
      <c r="C703" s="5"/>
      <c r="D703" s="5"/>
      <c r="E703" s="4"/>
      <c r="F703" s="5"/>
      <c r="G703" s="4"/>
      <c r="H703" s="4"/>
      <c r="I703" s="5"/>
      <c r="J703" s="5"/>
      <c r="K703" s="9"/>
      <c r="L703" s="5"/>
      <c r="M703" s="4"/>
      <c r="N703" s="5"/>
      <c r="O703" s="5"/>
      <c r="P703" s="5"/>
      <c r="Q703" s="5"/>
      <c r="R703" s="5"/>
      <c r="S703" s="4"/>
      <c r="T703" s="4"/>
    </row>
    <row r="704" spans="1:20" x14ac:dyDescent="0.45">
      <c r="A704" s="8"/>
      <c r="B704" s="5"/>
      <c r="C704" s="5"/>
      <c r="D704" s="5"/>
      <c r="E704" s="4"/>
      <c r="F704" s="5"/>
      <c r="G704" s="4"/>
      <c r="H704" s="4"/>
      <c r="I704" s="5"/>
      <c r="J704" s="5"/>
      <c r="K704" s="9"/>
      <c r="L704" s="5"/>
      <c r="M704" s="4"/>
      <c r="N704" s="5"/>
      <c r="O704" s="5"/>
      <c r="P704" s="5"/>
      <c r="Q704" s="5"/>
      <c r="R704" s="5"/>
      <c r="S704" s="4"/>
      <c r="T704" s="4"/>
    </row>
    <row r="705" spans="1:20" x14ac:dyDescent="0.45">
      <c r="A705" s="8"/>
      <c r="B705" s="5"/>
      <c r="C705" s="5"/>
      <c r="D705" s="5"/>
      <c r="E705" s="4"/>
      <c r="F705" s="5"/>
      <c r="G705" s="4"/>
      <c r="H705" s="4"/>
      <c r="I705" s="5"/>
      <c r="J705" s="5"/>
      <c r="K705" s="9"/>
      <c r="L705" s="5"/>
      <c r="M705" s="4"/>
      <c r="N705" s="5"/>
      <c r="O705" s="5"/>
      <c r="P705" s="5"/>
      <c r="Q705" s="5"/>
      <c r="R705" s="5"/>
      <c r="S705" s="4"/>
      <c r="T705" s="4"/>
    </row>
    <row r="706" spans="1:20" x14ac:dyDescent="0.45">
      <c r="A706" s="8"/>
      <c r="B706" s="5"/>
      <c r="C706" s="5"/>
      <c r="D706" s="5"/>
      <c r="E706" s="4"/>
      <c r="F706" s="5"/>
      <c r="G706" s="4"/>
      <c r="H706" s="4"/>
      <c r="I706" s="5"/>
      <c r="J706" s="5"/>
      <c r="K706" s="9"/>
      <c r="L706" s="5"/>
      <c r="M706" s="4"/>
      <c r="N706" s="5"/>
      <c r="O706" s="5"/>
      <c r="P706" s="5"/>
      <c r="Q706" s="5"/>
      <c r="R706" s="5"/>
      <c r="S706" s="4"/>
      <c r="T706" s="4"/>
    </row>
    <row r="707" spans="1:20" x14ac:dyDescent="0.45">
      <c r="A707" s="8"/>
      <c r="B707" s="5"/>
      <c r="C707" s="5"/>
      <c r="D707" s="5"/>
      <c r="E707" s="4"/>
      <c r="F707" s="5"/>
      <c r="G707" s="4"/>
      <c r="H707" s="4"/>
      <c r="I707" s="5"/>
      <c r="J707" s="5"/>
      <c r="K707" s="9"/>
      <c r="L707" s="5"/>
      <c r="M707" s="4"/>
      <c r="N707" s="5"/>
      <c r="O707" s="5"/>
      <c r="P707" s="5"/>
      <c r="Q707" s="5"/>
      <c r="R707" s="5"/>
      <c r="S707" s="4"/>
      <c r="T707" s="4"/>
    </row>
    <row r="708" spans="1:20" x14ac:dyDescent="0.45">
      <c r="A708" s="8"/>
      <c r="B708" s="5"/>
      <c r="C708" s="5"/>
      <c r="D708" s="5"/>
      <c r="E708" s="4"/>
      <c r="F708" s="5"/>
      <c r="G708" s="4"/>
      <c r="H708" s="4"/>
      <c r="I708" s="5"/>
      <c r="J708" s="5"/>
      <c r="K708" s="9"/>
      <c r="L708" s="5"/>
      <c r="M708" s="4"/>
      <c r="N708" s="5"/>
      <c r="O708" s="5"/>
      <c r="P708" s="5"/>
      <c r="Q708" s="5"/>
      <c r="R708" s="5"/>
      <c r="S708" s="4"/>
      <c r="T708" s="4"/>
    </row>
    <row r="709" spans="1:20" x14ac:dyDescent="0.45">
      <c r="A709" s="8"/>
      <c r="B709" s="5"/>
      <c r="C709" s="5"/>
      <c r="D709" s="5"/>
      <c r="E709" s="4"/>
      <c r="F709" s="5"/>
      <c r="G709" s="4"/>
      <c r="H709" s="4"/>
      <c r="I709" s="5"/>
      <c r="J709" s="5"/>
      <c r="K709" s="9"/>
      <c r="L709" s="5"/>
      <c r="M709" s="4"/>
      <c r="N709" s="5"/>
      <c r="O709" s="5"/>
      <c r="P709" s="5"/>
      <c r="Q709" s="5"/>
      <c r="R709" s="5"/>
      <c r="S709" s="4"/>
      <c r="T709" s="4"/>
    </row>
    <row r="710" spans="1:20" x14ac:dyDescent="0.45">
      <c r="A710" s="8"/>
      <c r="B710" s="5"/>
      <c r="C710" s="5"/>
      <c r="D710" s="5"/>
      <c r="E710" s="4"/>
      <c r="F710" s="5"/>
      <c r="G710" s="4"/>
      <c r="H710" s="4"/>
      <c r="I710" s="5"/>
      <c r="J710" s="5"/>
      <c r="K710" s="9"/>
      <c r="L710" s="5"/>
      <c r="M710" s="4"/>
      <c r="N710" s="5"/>
      <c r="O710" s="5"/>
      <c r="P710" s="5"/>
      <c r="Q710" s="5"/>
      <c r="R710" s="5"/>
      <c r="S710" s="4"/>
      <c r="T710" s="4"/>
    </row>
    <row r="711" spans="1:20" x14ac:dyDescent="0.45">
      <c r="A711" s="8"/>
      <c r="B711" s="5"/>
      <c r="C711" s="5"/>
      <c r="D711" s="5"/>
      <c r="E711" s="4"/>
      <c r="F711" s="5"/>
      <c r="G711" s="4"/>
      <c r="H711" s="4"/>
      <c r="I711" s="5"/>
      <c r="J711" s="5"/>
      <c r="K711" s="9"/>
      <c r="L711" s="5"/>
      <c r="M711" s="4"/>
      <c r="N711" s="5"/>
      <c r="O711" s="5"/>
      <c r="P711" s="5"/>
      <c r="Q711" s="5"/>
      <c r="R711" s="5"/>
      <c r="S711" s="4"/>
      <c r="T711" s="4"/>
    </row>
    <row r="712" spans="1:20" x14ac:dyDescent="0.45">
      <c r="A712" s="8"/>
      <c r="B712" s="5"/>
      <c r="C712" s="5"/>
      <c r="D712" s="5"/>
      <c r="E712" s="4"/>
      <c r="F712" s="5"/>
      <c r="G712" s="4"/>
      <c r="H712" s="4"/>
      <c r="I712" s="5"/>
      <c r="J712" s="5"/>
      <c r="K712" s="9"/>
      <c r="L712" s="5"/>
      <c r="M712" s="4"/>
      <c r="N712" s="5"/>
      <c r="O712" s="5"/>
      <c r="P712" s="5"/>
      <c r="Q712" s="5"/>
      <c r="R712" s="5"/>
      <c r="S712" s="4"/>
      <c r="T712" s="4"/>
    </row>
    <row r="713" spans="1:20" x14ac:dyDescent="0.45">
      <c r="A713" s="8"/>
      <c r="B713" s="5"/>
      <c r="C713" s="5"/>
      <c r="D713" s="5"/>
      <c r="E713" s="4"/>
      <c r="F713" s="5"/>
      <c r="G713" s="4"/>
      <c r="H713" s="4"/>
      <c r="I713" s="5"/>
      <c r="J713" s="5"/>
      <c r="K713" s="9"/>
      <c r="L713" s="5"/>
      <c r="M713" s="4"/>
      <c r="N713" s="5"/>
      <c r="O713" s="5"/>
      <c r="P713" s="5"/>
      <c r="Q713" s="5"/>
      <c r="R713" s="5"/>
      <c r="S713" s="4"/>
      <c r="T713" s="4"/>
    </row>
    <row r="714" spans="1:20" x14ac:dyDescent="0.45">
      <c r="A714" s="8"/>
      <c r="B714" s="5"/>
      <c r="C714" s="5"/>
      <c r="D714" s="5"/>
      <c r="E714" s="4"/>
      <c r="F714" s="5"/>
      <c r="G714" s="4"/>
      <c r="H714" s="4"/>
      <c r="I714" s="5"/>
      <c r="J714" s="5"/>
      <c r="K714" s="9"/>
      <c r="L714" s="5"/>
      <c r="M714" s="4"/>
      <c r="N714" s="5"/>
      <c r="O714" s="5"/>
      <c r="P714" s="5"/>
      <c r="Q714" s="5"/>
      <c r="R714" s="5"/>
      <c r="S714" s="4"/>
      <c r="T714" s="4"/>
    </row>
    <row r="715" spans="1:20" x14ac:dyDescent="0.45">
      <c r="A715" s="8"/>
      <c r="B715" s="5"/>
      <c r="C715" s="5"/>
      <c r="D715" s="5"/>
      <c r="E715" s="4"/>
      <c r="F715" s="5"/>
      <c r="G715" s="4"/>
      <c r="H715" s="4"/>
      <c r="I715" s="5"/>
      <c r="J715" s="5"/>
      <c r="K715" s="9"/>
      <c r="L715" s="5"/>
      <c r="M715" s="4"/>
      <c r="N715" s="5"/>
      <c r="O715" s="5"/>
      <c r="P715" s="5"/>
      <c r="Q715" s="5"/>
      <c r="R715" s="5"/>
      <c r="S715" s="4"/>
      <c r="T715" s="4"/>
    </row>
    <row r="716" spans="1:20" x14ac:dyDescent="0.45">
      <c r="A716" s="8"/>
      <c r="B716" s="5"/>
      <c r="C716" s="5"/>
      <c r="D716" s="5"/>
      <c r="E716" s="4"/>
      <c r="F716" s="5"/>
      <c r="G716" s="4"/>
      <c r="H716" s="4"/>
      <c r="I716" s="5"/>
      <c r="J716" s="5"/>
      <c r="K716" s="9"/>
      <c r="L716" s="5"/>
      <c r="M716" s="4"/>
      <c r="N716" s="5"/>
      <c r="O716" s="5"/>
      <c r="P716" s="5"/>
      <c r="Q716" s="5"/>
      <c r="R716" s="5"/>
      <c r="S716" s="4"/>
      <c r="T716" s="4"/>
    </row>
    <row r="717" spans="1:20" x14ac:dyDescent="0.45">
      <c r="A717" s="8"/>
      <c r="B717" s="5"/>
      <c r="C717" s="5"/>
      <c r="D717" s="5"/>
      <c r="E717" s="4"/>
      <c r="F717" s="5"/>
      <c r="G717" s="4"/>
      <c r="H717" s="4"/>
      <c r="I717" s="5"/>
      <c r="J717" s="5"/>
      <c r="K717" s="9"/>
      <c r="L717" s="5"/>
      <c r="M717" s="4"/>
      <c r="N717" s="5"/>
      <c r="O717" s="5"/>
      <c r="P717" s="5"/>
      <c r="Q717" s="5"/>
      <c r="R717" s="5"/>
      <c r="S717" s="4"/>
      <c r="T717" s="4"/>
    </row>
    <row r="718" spans="1:20" x14ac:dyDescent="0.45">
      <c r="A718" s="8"/>
      <c r="B718" s="5"/>
      <c r="C718" s="5"/>
      <c r="D718" s="5"/>
      <c r="E718" s="4"/>
      <c r="F718" s="5"/>
      <c r="G718" s="4"/>
      <c r="H718" s="4"/>
      <c r="I718" s="5"/>
      <c r="J718" s="5"/>
      <c r="K718" s="9"/>
      <c r="L718" s="5"/>
      <c r="M718" s="4"/>
      <c r="N718" s="5"/>
      <c r="O718" s="5"/>
      <c r="P718" s="5"/>
      <c r="Q718" s="5"/>
      <c r="R718" s="5"/>
      <c r="S718" s="4"/>
      <c r="T718" s="4"/>
    </row>
    <row r="719" spans="1:20" x14ac:dyDescent="0.45">
      <c r="A719" s="8"/>
      <c r="B719" s="5"/>
      <c r="C719" s="5"/>
      <c r="D719" s="5"/>
      <c r="E719" s="4"/>
      <c r="F719" s="5"/>
      <c r="G719" s="4"/>
      <c r="H719" s="4"/>
      <c r="I719" s="5"/>
      <c r="J719" s="5"/>
      <c r="K719" s="9"/>
      <c r="L719" s="5"/>
      <c r="M719" s="4"/>
      <c r="N719" s="5"/>
      <c r="O719" s="5"/>
      <c r="P719" s="5"/>
      <c r="Q719" s="5"/>
      <c r="R719" s="5"/>
      <c r="S719" s="4"/>
      <c r="T719" s="4"/>
    </row>
    <row r="720" spans="1:20" x14ac:dyDescent="0.45">
      <c r="A720" s="8"/>
      <c r="B720" s="5"/>
      <c r="C720" s="5"/>
      <c r="D720" s="5"/>
      <c r="E720" s="4"/>
      <c r="F720" s="5"/>
      <c r="G720" s="4"/>
      <c r="H720" s="4"/>
      <c r="I720" s="5"/>
      <c r="J720" s="5"/>
      <c r="K720" s="9"/>
      <c r="L720" s="5"/>
      <c r="M720" s="4"/>
      <c r="N720" s="5"/>
      <c r="O720" s="5"/>
      <c r="P720" s="5"/>
      <c r="Q720" s="5"/>
      <c r="R720" s="5"/>
      <c r="S720" s="4"/>
      <c r="T720" s="4"/>
    </row>
    <row r="721" spans="1:20" x14ac:dyDescent="0.45">
      <c r="A721" s="8"/>
      <c r="B721" s="5"/>
      <c r="C721" s="5"/>
      <c r="D721" s="5"/>
      <c r="E721" s="4"/>
      <c r="F721" s="5"/>
      <c r="G721" s="4"/>
      <c r="H721" s="4"/>
      <c r="I721" s="5"/>
      <c r="J721" s="5"/>
      <c r="K721" s="9"/>
      <c r="L721" s="5"/>
      <c r="M721" s="4"/>
      <c r="N721" s="5"/>
      <c r="O721" s="5"/>
      <c r="P721" s="5"/>
      <c r="Q721" s="5"/>
      <c r="R721" s="5"/>
      <c r="S721" s="4"/>
      <c r="T721" s="4"/>
    </row>
    <row r="722" spans="1:20" x14ac:dyDescent="0.45">
      <c r="A722" s="8"/>
      <c r="B722" s="5"/>
      <c r="C722" s="5"/>
      <c r="D722" s="5"/>
      <c r="E722" s="4"/>
      <c r="F722" s="5"/>
      <c r="G722" s="4"/>
      <c r="H722" s="4"/>
      <c r="I722" s="5"/>
      <c r="J722" s="5"/>
      <c r="K722" s="9"/>
      <c r="L722" s="5"/>
      <c r="M722" s="4"/>
      <c r="N722" s="5"/>
      <c r="O722" s="5"/>
      <c r="P722" s="5"/>
      <c r="Q722" s="5"/>
      <c r="R722" s="5"/>
      <c r="S722" s="4"/>
      <c r="T722" s="4"/>
    </row>
    <row r="723" spans="1:20" x14ac:dyDescent="0.45">
      <c r="A723" s="8"/>
      <c r="B723" s="5"/>
      <c r="C723" s="5"/>
      <c r="D723" s="5"/>
      <c r="E723" s="4"/>
      <c r="F723" s="5"/>
      <c r="G723" s="4"/>
      <c r="H723" s="4"/>
      <c r="I723" s="5"/>
      <c r="J723" s="5"/>
      <c r="K723" s="9"/>
      <c r="L723" s="5"/>
      <c r="M723" s="4"/>
      <c r="N723" s="5"/>
      <c r="O723" s="5"/>
      <c r="P723" s="5"/>
      <c r="Q723" s="5"/>
      <c r="R723" s="5"/>
      <c r="S723" s="4"/>
      <c r="T723" s="4"/>
    </row>
    <row r="724" spans="1:20" x14ac:dyDescent="0.45">
      <c r="A724" s="8"/>
      <c r="B724" s="5"/>
      <c r="C724" s="5"/>
      <c r="D724" s="5"/>
      <c r="E724" s="4"/>
      <c r="F724" s="5"/>
      <c r="G724" s="4"/>
      <c r="H724" s="4"/>
      <c r="I724" s="5"/>
      <c r="J724" s="5"/>
      <c r="K724" s="9"/>
      <c r="L724" s="5"/>
      <c r="M724" s="4"/>
      <c r="N724" s="5"/>
      <c r="O724" s="5"/>
      <c r="P724" s="5"/>
      <c r="Q724" s="5"/>
      <c r="R724" s="5"/>
      <c r="S724" s="4"/>
      <c r="T724" s="4"/>
    </row>
    <row r="725" spans="1:20" x14ac:dyDescent="0.45">
      <c r="A725" s="8"/>
      <c r="B725" s="5"/>
      <c r="C725" s="5"/>
      <c r="D725" s="5"/>
      <c r="E725" s="4"/>
      <c r="F725" s="5"/>
      <c r="G725" s="4"/>
      <c r="H725" s="4"/>
      <c r="I725" s="5"/>
      <c r="J725" s="5"/>
      <c r="K725" s="9"/>
      <c r="L725" s="5"/>
      <c r="M725" s="4"/>
      <c r="N725" s="5"/>
      <c r="O725" s="5"/>
      <c r="P725" s="5"/>
      <c r="Q725" s="5"/>
      <c r="R725" s="5"/>
      <c r="S725" s="4"/>
      <c r="T725" s="4"/>
    </row>
    <row r="726" spans="1:20" x14ac:dyDescent="0.45">
      <c r="A726" s="8"/>
      <c r="B726" s="5"/>
      <c r="C726" s="5"/>
      <c r="D726" s="5"/>
      <c r="E726" s="4"/>
      <c r="F726" s="5"/>
      <c r="G726" s="4"/>
      <c r="H726" s="4"/>
      <c r="I726" s="5"/>
      <c r="J726" s="5"/>
      <c r="K726" s="9"/>
      <c r="L726" s="5"/>
      <c r="M726" s="4"/>
      <c r="N726" s="5"/>
      <c r="O726" s="5"/>
      <c r="P726" s="5"/>
      <c r="Q726" s="5"/>
      <c r="R726" s="5"/>
      <c r="S726" s="4"/>
      <c r="T726" s="4"/>
    </row>
    <row r="727" spans="1:20" x14ac:dyDescent="0.45">
      <c r="A727" s="8"/>
      <c r="B727" s="5"/>
      <c r="C727" s="5"/>
      <c r="D727" s="5"/>
      <c r="E727" s="4"/>
      <c r="F727" s="5"/>
      <c r="G727" s="4"/>
      <c r="H727" s="4"/>
      <c r="I727" s="5"/>
      <c r="J727" s="5"/>
      <c r="K727" s="9"/>
      <c r="L727" s="5"/>
      <c r="M727" s="4"/>
      <c r="N727" s="5"/>
      <c r="O727" s="5"/>
      <c r="P727" s="5"/>
      <c r="Q727" s="5"/>
      <c r="R727" s="5"/>
      <c r="S727" s="4"/>
      <c r="T727" s="4"/>
    </row>
    <row r="728" spans="1:20" x14ac:dyDescent="0.45">
      <c r="A728" s="8"/>
      <c r="B728" s="5"/>
      <c r="C728" s="5"/>
      <c r="D728" s="5"/>
      <c r="E728" s="4"/>
      <c r="F728" s="5"/>
      <c r="G728" s="4"/>
      <c r="H728" s="4"/>
      <c r="I728" s="5"/>
      <c r="J728" s="5"/>
      <c r="K728" s="9"/>
      <c r="L728" s="5"/>
      <c r="M728" s="4"/>
      <c r="N728" s="5"/>
      <c r="O728" s="5"/>
      <c r="P728" s="5"/>
      <c r="Q728" s="5"/>
      <c r="R728" s="5"/>
      <c r="S728" s="4"/>
      <c r="T728" s="4"/>
    </row>
    <row r="729" spans="1:20" x14ac:dyDescent="0.45">
      <c r="A729" s="8"/>
      <c r="B729" s="5"/>
      <c r="C729" s="5"/>
      <c r="D729" s="5"/>
      <c r="E729" s="4"/>
      <c r="F729" s="5"/>
      <c r="G729" s="4"/>
      <c r="H729" s="4"/>
      <c r="I729" s="5"/>
      <c r="J729" s="5"/>
      <c r="K729" s="9"/>
      <c r="L729" s="5"/>
      <c r="M729" s="4"/>
      <c r="N729" s="5"/>
      <c r="O729" s="5"/>
      <c r="P729" s="5"/>
      <c r="Q729" s="5"/>
      <c r="R729" s="5"/>
      <c r="S729" s="4"/>
      <c r="T729" s="4"/>
    </row>
    <row r="730" spans="1:20" x14ac:dyDescent="0.45">
      <c r="A730" s="8"/>
      <c r="B730" s="5"/>
      <c r="C730" s="5"/>
      <c r="D730" s="5"/>
      <c r="E730" s="4"/>
      <c r="F730" s="5"/>
      <c r="G730" s="4"/>
      <c r="H730" s="4"/>
      <c r="I730" s="5"/>
      <c r="J730" s="5"/>
      <c r="K730" s="9"/>
      <c r="L730" s="5"/>
      <c r="M730" s="4"/>
      <c r="N730" s="5"/>
      <c r="O730" s="5"/>
      <c r="P730" s="5"/>
      <c r="Q730" s="5"/>
      <c r="R730" s="5"/>
      <c r="S730" s="4"/>
      <c r="T730" s="4"/>
    </row>
    <row r="731" spans="1:20" x14ac:dyDescent="0.45">
      <c r="A731" s="8"/>
      <c r="B731" s="5"/>
      <c r="C731" s="5"/>
      <c r="D731" s="5"/>
      <c r="E731" s="4"/>
      <c r="F731" s="5"/>
      <c r="G731" s="4"/>
      <c r="H731" s="4"/>
      <c r="I731" s="5"/>
      <c r="J731" s="5"/>
      <c r="K731" s="9"/>
      <c r="L731" s="5"/>
      <c r="M731" s="4"/>
      <c r="N731" s="5"/>
      <c r="O731" s="5"/>
      <c r="P731" s="5"/>
      <c r="Q731" s="5"/>
      <c r="R731" s="5"/>
      <c r="S731" s="4"/>
      <c r="T731" s="4"/>
    </row>
    <row r="732" spans="1:20" x14ac:dyDescent="0.45">
      <c r="A732" s="8"/>
      <c r="B732" s="5"/>
      <c r="C732" s="5"/>
      <c r="D732" s="5"/>
      <c r="E732" s="4"/>
      <c r="F732" s="5"/>
      <c r="G732" s="4"/>
      <c r="H732" s="4"/>
      <c r="I732" s="5"/>
      <c r="J732" s="5"/>
      <c r="K732" s="9"/>
      <c r="L732" s="5"/>
      <c r="M732" s="4"/>
      <c r="N732" s="5"/>
      <c r="O732" s="5"/>
      <c r="P732" s="5"/>
      <c r="Q732" s="5"/>
      <c r="R732" s="5"/>
      <c r="S732" s="4"/>
      <c r="T732" s="4"/>
    </row>
    <row r="733" spans="1:20" x14ac:dyDescent="0.45">
      <c r="A733" s="8"/>
      <c r="B733" s="5"/>
      <c r="C733" s="5"/>
      <c r="D733" s="5"/>
      <c r="E733" s="4"/>
      <c r="F733" s="5"/>
      <c r="G733" s="4"/>
      <c r="H733" s="4"/>
      <c r="I733" s="5"/>
      <c r="J733" s="5"/>
      <c r="K733" s="9"/>
      <c r="L733" s="5"/>
      <c r="M733" s="4"/>
      <c r="N733" s="5"/>
      <c r="O733" s="5"/>
      <c r="P733" s="5"/>
      <c r="Q733" s="5"/>
      <c r="R733" s="5"/>
      <c r="S733" s="4"/>
      <c r="T733" s="4"/>
    </row>
    <row r="734" spans="1:20" x14ac:dyDescent="0.45">
      <c r="A734" s="8"/>
      <c r="B734" s="5"/>
      <c r="C734" s="5"/>
      <c r="D734" s="5"/>
      <c r="E734" s="4"/>
      <c r="F734" s="5"/>
      <c r="G734" s="4"/>
      <c r="H734" s="4"/>
      <c r="I734" s="5"/>
      <c r="J734" s="5"/>
      <c r="K734" s="9"/>
      <c r="L734" s="5"/>
      <c r="M734" s="4"/>
      <c r="N734" s="5"/>
      <c r="O734" s="5"/>
      <c r="P734" s="5"/>
      <c r="Q734" s="5"/>
      <c r="R734" s="5"/>
      <c r="S734" s="4"/>
      <c r="T734" s="4"/>
    </row>
    <row r="735" spans="1:20" x14ac:dyDescent="0.45">
      <c r="A735" s="8"/>
      <c r="B735" s="5"/>
      <c r="C735" s="5"/>
      <c r="D735" s="5"/>
      <c r="E735" s="4"/>
      <c r="F735" s="5"/>
      <c r="G735" s="4"/>
      <c r="H735" s="4"/>
      <c r="I735" s="5"/>
      <c r="J735" s="5"/>
      <c r="K735" s="9"/>
      <c r="L735" s="5"/>
      <c r="M735" s="4"/>
      <c r="N735" s="5"/>
      <c r="O735" s="5"/>
      <c r="P735" s="5"/>
      <c r="Q735" s="5"/>
      <c r="R735" s="5"/>
      <c r="S735" s="4"/>
      <c r="T735" s="4"/>
    </row>
    <row r="736" spans="1:20" x14ac:dyDescent="0.45">
      <c r="A736" s="8"/>
      <c r="B736" s="5"/>
      <c r="C736" s="5"/>
      <c r="D736" s="5"/>
      <c r="E736" s="4"/>
      <c r="F736" s="5"/>
      <c r="G736" s="4"/>
      <c r="H736" s="4"/>
      <c r="I736" s="5"/>
      <c r="J736" s="5"/>
      <c r="K736" s="9"/>
      <c r="L736" s="5"/>
      <c r="M736" s="4"/>
      <c r="N736" s="5"/>
      <c r="O736" s="5"/>
      <c r="P736" s="5"/>
      <c r="Q736" s="5"/>
      <c r="R736" s="5"/>
      <c r="S736" s="4"/>
      <c r="T736" s="4"/>
    </row>
    <row r="737" spans="1:20" x14ac:dyDescent="0.45">
      <c r="A737" s="8"/>
      <c r="B737" s="5"/>
      <c r="C737" s="5"/>
      <c r="D737" s="5"/>
      <c r="E737" s="4"/>
      <c r="F737" s="5"/>
      <c r="G737" s="4"/>
      <c r="H737" s="4"/>
      <c r="I737" s="5"/>
      <c r="J737" s="5"/>
      <c r="K737" s="9"/>
      <c r="L737" s="5"/>
      <c r="M737" s="4"/>
      <c r="N737" s="5"/>
      <c r="O737" s="5"/>
      <c r="P737" s="5"/>
      <c r="Q737" s="5"/>
      <c r="R737" s="5"/>
      <c r="S737" s="4"/>
      <c r="T737" s="4"/>
    </row>
    <row r="738" spans="1:20" x14ac:dyDescent="0.45">
      <c r="A738" s="8"/>
      <c r="B738" s="5"/>
      <c r="C738" s="5"/>
      <c r="D738" s="5"/>
      <c r="E738" s="4"/>
      <c r="F738" s="5"/>
      <c r="G738" s="4"/>
      <c r="H738" s="4"/>
      <c r="I738" s="5"/>
      <c r="J738" s="5"/>
      <c r="K738" s="9"/>
      <c r="L738" s="5"/>
      <c r="M738" s="4"/>
      <c r="N738" s="5"/>
      <c r="O738" s="5"/>
      <c r="P738" s="5"/>
      <c r="Q738" s="5"/>
      <c r="R738" s="5"/>
      <c r="S738" s="4"/>
      <c r="T738" s="4"/>
    </row>
    <row r="739" spans="1:20" x14ac:dyDescent="0.45">
      <c r="A739" s="8"/>
      <c r="B739" s="5"/>
      <c r="C739" s="5"/>
      <c r="D739" s="5"/>
      <c r="E739" s="4"/>
      <c r="F739" s="5"/>
      <c r="G739" s="4"/>
      <c r="H739" s="4"/>
      <c r="I739" s="5"/>
      <c r="J739" s="5"/>
      <c r="K739" s="9"/>
      <c r="L739" s="5"/>
      <c r="M739" s="4"/>
      <c r="N739" s="5"/>
      <c r="O739" s="5"/>
      <c r="P739" s="5"/>
      <c r="Q739" s="5"/>
      <c r="R739" s="5"/>
      <c r="S739" s="4"/>
      <c r="T739" s="4"/>
    </row>
    <row r="740" spans="1:20" x14ac:dyDescent="0.45">
      <c r="A740" s="8"/>
      <c r="B740" s="5"/>
      <c r="C740" s="5"/>
      <c r="D740" s="5"/>
      <c r="E740" s="4"/>
      <c r="F740" s="5"/>
      <c r="G740" s="4"/>
      <c r="H740" s="4"/>
      <c r="I740" s="5"/>
      <c r="J740" s="5"/>
      <c r="K740" s="9"/>
      <c r="L740" s="5"/>
      <c r="M740" s="4"/>
      <c r="N740" s="5"/>
      <c r="O740" s="5"/>
      <c r="P740" s="5"/>
      <c r="Q740" s="5"/>
      <c r="R740" s="5"/>
      <c r="S740" s="4"/>
      <c r="T740" s="4"/>
    </row>
    <row r="741" spans="1:20" x14ac:dyDescent="0.45">
      <c r="A741" s="8"/>
      <c r="B741" s="5"/>
      <c r="C741" s="5"/>
      <c r="D741" s="5"/>
      <c r="E741" s="4"/>
      <c r="F741" s="5"/>
      <c r="G741" s="4"/>
      <c r="H741" s="4"/>
      <c r="I741" s="5"/>
      <c r="J741" s="5"/>
      <c r="K741" s="9"/>
      <c r="L741" s="5"/>
      <c r="M741" s="4"/>
      <c r="N741" s="5"/>
      <c r="O741" s="5"/>
      <c r="P741" s="5"/>
      <c r="Q741" s="5"/>
      <c r="R741" s="5"/>
      <c r="S741" s="4"/>
      <c r="T741" s="4"/>
    </row>
    <row r="742" spans="1:20" x14ac:dyDescent="0.45">
      <c r="A742" s="8"/>
      <c r="B742" s="5"/>
      <c r="C742" s="5"/>
      <c r="D742" s="5"/>
      <c r="E742" s="4"/>
      <c r="F742" s="5"/>
      <c r="G742" s="4"/>
      <c r="H742" s="4"/>
      <c r="I742" s="5"/>
      <c r="J742" s="5"/>
      <c r="K742" s="9"/>
      <c r="L742" s="5"/>
      <c r="M742" s="4"/>
      <c r="N742" s="5"/>
      <c r="O742" s="5"/>
      <c r="P742" s="5"/>
      <c r="Q742" s="5"/>
      <c r="R742" s="5"/>
      <c r="S742" s="4"/>
      <c r="T742" s="4"/>
    </row>
    <row r="743" spans="1:20" x14ac:dyDescent="0.45">
      <c r="A743" s="8"/>
      <c r="B743" s="5"/>
      <c r="C743" s="5"/>
      <c r="D743" s="5"/>
      <c r="E743" s="4"/>
      <c r="F743" s="5"/>
      <c r="G743" s="4"/>
      <c r="H743" s="4"/>
      <c r="I743" s="5"/>
      <c r="J743" s="5"/>
      <c r="K743" s="9"/>
      <c r="L743" s="5"/>
      <c r="M743" s="4"/>
      <c r="N743" s="5"/>
      <c r="O743" s="5"/>
      <c r="P743" s="5"/>
      <c r="Q743" s="5"/>
      <c r="R743" s="5"/>
      <c r="S743" s="4"/>
      <c r="T743" s="4"/>
    </row>
    <row r="744" spans="1:20" x14ac:dyDescent="0.45">
      <c r="A744" s="8"/>
      <c r="B744" s="5"/>
      <c r="C744" s="5"/>
      <c r="D744" s="5"/>
      <c r="E744" s="4"/>
      <c r="F744" s="5"/>
      <c r="G744" s="4"/>
      <c r="H744" s="4"/>
      <c r="I744" s="5"/>
      <c r="J744" s="5"/>
      <c r="K744" s="9"/>
      <c r="L744" s="5"/>
      <c r="M744" s="4"/>
      <c r="N744" s="5"/>
      <c r="O744" s="5"/>
      <c r="P744" s="5"/>
      <c r="Q744" s="5"/>
      <c r="R744" s="5"/>
      <c r="S744" s="4"/>
      <c r="T744" s="4"/>
    </row>
    <row r="745" spans="1:20" x14ac:dyDescent="0.45">
      <c r="A745" s="8"/>
      <c r="B745" s="5"/>
      <c r="C745" s="5"/>
      <c r="D745" s="5"/>
      <c r="E745" s="4"/>
      <c r="F745" s="5"/>
      <c r="G745" s="4"/>
      <c r="H745" s="4"/>
      <c r="I745" s="5"/>
      <c r="J745" s="5"/>
      <c r="K745" s="9"/>
      <c r="L745" s="5"/>
      <c r="M745" s="4"/>
      <c r="N745" s="5"/>
      <c r="O745" s="5"/>
      <c r="P745" s="5"/>
      <c r="Q745" s="5"/>
      <c r="R745" s="5"/>
      <c r="S745" s="4"/>
      <c r="T745" s="4"/>
    </row>
    <row r="746" spans="1:20" x14ac:dyDescent="0.45">
      <c r="A746" s="8"/>
      <c r="B746" s="5"/>
      <c r="C746" s="5"/>
      <c r="D746" s="5"/>
      <c r="E746" s="4"/>
      <c r="F746" s="5"/>
      <c r="G746" s="4"/>
      <c r="H746" s="4"/>
      <c r="I746" s="5"/>
      <c r="J746" s="5"/>
      <c r="K746" s="9"/>
      <c r="L746" s="5"/>
      <c r="M746" s="4"/>
      <c r="N746" s="5"/>
      <c r="O746" s="5"/>
      <c r="P746" s="5"/>
      <c r="Q746" s="5"/>
      <c r="R746" s="5"/>
      <c r="S746" s="4"/>
      <c r="T746" s="4"/>
    </row>
    <row r="747" spans="1:20" x14ac:dyDescent="0.45">
      <c r="A747" s="8"/>
      <c r="B747" s="5"/>
      <c r="C747" s="5"/>
      <c r="D747" s="5"/>
      <c r="E747" s="4"/>
      <c r="F747" s="5"/>
      <c r="G747" s="4"/>
      <c r="H747" s="4"/>
      <c r="I747" s="5"/>
      <c r="J747" s="5"/>
      <c r="K747" s="9"/>
      <c r="L747" s="5"/>
      <c r="M747" s="4"/>
      <c r="N747" s="5"/>
      <c r="O747" s="5"/>
      <c r="P747" s="5"/>
      <c r="Q747" s="5"/>
      <c r="R747" s="5"/>
      <c r="S747" s="4"/>
      <c r="T747" s="4"/>
    </row>
    <row r="748" spans="1:20" x14ac:dyDescent="0.45">
      <c r="A748" s="8"/>
      <c r="B748" s="5"/>
      <c r="C748" s="5"/>
      <c r="D748" s="5"/>
      <c r="E748" s="4"/>
      <c r="F748" s="5"/>
      <c r="G748" s="4"/>
      <c r="H748" s="4"/>
      <c r="I748" s="5"/>
      <c r="J748" s="5"/>
      <c r="K748" s="9"/>
      <c r="L748" s="5"/>
      <c r="M748" s="4"/>
      <c r="N748" s="5"/>
      <c r="O748" s="5"/>
      <c r="P748" s="5"/>
      <c r="Q748" s="5"/>
      <c r="R748" s="5"/>
      <c r="S748" s="4"/>
      <c r="T748" s="4"/>
    </row>
    <row r="749" spans="1:20" x14ac:dyDescent="0.45">
      <c r="A749" s="8"/>
      <c r="B749" s="5"/>
      <c r="C749" s="5"/>
      <c r="D749" s="5"/>
      <c r="E749" s="4"/>
      <c r="F749" s="5"/>
      <c r="G749" s="4"/>
      <c r="H749" s="4"/>
      <c r="I749" s="5"/>
      <c r="J749" s="5"/>
      <c r="K749" s="9"/>
      <c r="L749" s="5"/>
      <c r="M749" s="4"/>
      <c r="N749" s="5"/>
      <c r="O749" s="5"/>
      <c r="P749" s="5"/>
      <c r="Q749" s="5"/>
      <c r="R749" s="5"/>
      <c r="S749" s="4"/>
      <c r="T749" s="4"/>
    </row>
    <row r="750" spans="1:20" x14ac:dyDescent="0.45">
      <c r="A750" s="8"/>
      <c r="B750" s="5"/>
      <c r="C750" s="5"/>
      <c r="D750" s="5"/>
      <c r="E750" s="4"/>
      <c r="F750" s="5"/>
      <c r="G750" s="4"/>
      <c r="H750" s="4"/>
      <c r="I750" s="5"/>
      <c r="J750" s="5"/>
      <c r="K750" s="9"/>
      <c r="L750" s="5"/>
      <c r="M750" s="4"/>
      <c r="N750" s="5"/>
      <c r="O750" s="5"/>
      <c r="P750" s="5"/>
      <c r="Q750" s="5"/>
      <c r="R750" s="5"/>
      <c r="S750" s="4"/>
      <c r="T750" s="4"/>
    </row>
    <row r="751" spans="1:20" x14ac:dyDescent="0.45">
      <c r="A751" s="8"/>
      <c r="B751" s="5"/>
      <c r="C751" s="5"/>
      <c r="D751" s="5"/>
      <c r="E751" s="4"/>
      <c r="F751" s="5"/>
      <c r="G751" s="4"/>
      <c r="H751" s="4"/>
      <c r="I751" s="5"/>
      <c r="J751" s="5"/>
      <c r="K751" s="9"/>
      <c r="L751" s="5"/>
      <c r="M751" s="4"/>
      <c r="N751" s="5"/>
      <c r="O751" s="5"/>
      <c r="P751" s="5"/>
      <c r="Q751" s="5"/>
      <c r="R751" s="5"/>
      <c r="S751" s="4"/>
      <c r="T751" s="4"/>
    </row>
    <row r="752" spans="1:20" x14ac:dyDescent="0.45">
      <c r="A752" s="8"/>
      <c r="B752" s="5"/>
      <c r="C752" s="5"/>
      <c r="D752" s="5"/>
      <c r="E752" s="4"/>
      <c r="F752" s="5"/>
      <c r="G752" s="4"/>
      <c r="H752" s="4"/>
      <c r="I752" s="5"/>
      <c r="J752" s="5"/>
      <c r="K752" s="9"/>
      <c r="L752" s="5"/>
      <c r="M752" s="4"/>
      <c r="N752" s="5"/>
      <c r="O752" s="5"/>
      <c r="P752" s="5"/>
      <c r="Q752" s="5"/>
      <c r="R752" s="5"/>
      <c r="S752" s="4"/>
      <c r="T752" s="4"/>
    </row>
    <row r="753" spans="1:20" x14ac:dyDescent="0.45">
      <c r="A753" s="8"/>
      <c r="B753" s="5"/>
      <c r="C753" s="5"/>
      <c r="D753" s="5"/>
      <c r="E753" s="4"/>
      <c r="F753" s="5"/>
      <c r="G753" s="4"/>
      <c r="H753" s="4"/>
      <c r="I753" s="5"/>
      <c r="J753" s="5"/>
      <c r="K753" s="9"/>
      <c r="L753" s="5"/>
      <c r="M753" s="4"/>
      <c r="N753" s="5"/>
      <c r="O753" s="5"/>
      <c r="P753" s="5"/>
      <c r="Q753" s="5"/>
      <c r="R753" s="5"/>
      <c r="S753" s="4"/>
      <c r="T753" s="4"/>
    </row>
    <row r="754" spans="1:20" x14ac:dyDescent="0.45">
      <c r="A754" s="8"/>
      <c r="B754" s="5"/>
      <c r="C754" s="5"/>
      <c r="D754" s="5"/>
      <c r="E754" s="4"/>
      <c r="F754" s="5"/>
      <c r="G754" s="4"/>
      <c r="H754" s="4"/>
      <c r="I754" s="5"/>
      <c r="J754" s="5"/>
      <c r="K754" s="9"/>
      <c r="L754" s="5"/>
      <c r="M754" s="4"/>
      <c r="N754" s="5"/>
      <c r="O754" s="5"/>
      <c r="P754" s="5"/>
      <c r="Q754" s="5"/>
      <c r="R754" s="5"/>
      <c r="S754" s="4"/>
      <c r="T754" s="4"/>
    </row>
    <row r="755" spans="1:20" x14ac:dyDescent="0.45">
      <c r="A755" s="8"/>
      <c r="B755" s="5"/>
      <c r="C755" s="5"/>
      <c r="D755" s="5"/>
      <c r="E755" s="4"/>
      <c r="F755" s="5"/>
      <c r="G755" s="4"/>
      <c r="H755" s="4"/>
      <c r="I755" s="5"/>
      <c r="J755" s="5"/>
      <c r="K755" s="9"/>
      <c r="L755" s="5"/>
      <c r="M755" s="4"/>
      <c r="N755" s="5"/>
      <c r="O755" s="5"/>
      <c r="P755" s="5"/>
      <c r="Q755" s="5"/>
      <c r="R755" s="5"/>
      <c r="S755" s="4"/>
      <c r="T755" s="4"/>
    </row>
    <row r="756" spans="1:20" x14ac:dyDescent="0.45">
      <c r="A756" s="8"/>
      <c r="B756" s="5"/>
      <c r="C756" s="5"/>
      <c r="D756" s="5"/>
      <c r="E756" s="4"/>
      <c r="F756" s="5"/>
      <c r="G756" s="4"/>
      <c r="H756" s="4"/>
      <c r="I756" s="5"/>
      <c r="J756" s="5"/>
      <c r="K756" s="9"/>
      <c r="L756" s="5"/>
      <c r="M756" s="4"/>
      <c r="N756" s="5"/>
      <c r="O756" s="5"/>
      <c r="P756" s="5"/>
      <c r="Q756" s="5"/>
      <c r="R756" s="5"/>
      <c r="S756" s="4"/>
      <c r="T756" s="4"/>
    </row>
    <row r="757" spans="1:20" x14ac:dyDescent="0.45">
      <c r="A757" s="8"/>
      <c r="B757" s="5"/>
      <c r="C757" s="5"/>
      <c r="D757" s="5"/>
      <c r="E757" s="4"/>
      <c r="F757" s="5"/>
      <c r="G757" s="4"/>
      <c r="H757" s="4"/>
      <c r="I757" s="5"/>
      <c r="J757" s="5"/>
      <c r="K757" s="9"/>
      <c r="L757" s="5"/>
      <c r="M757" s="4"/>
      <c r="N757" s="5"/>
      <c r="O757" s="5"/>
      <c r="P757" s="5"/>
      <c r="Q757" s="5"/>
      <c r="R757" s="5"/>
      <c r="S757" s="4"/>
      <c r="T757" s="4"/>
    </row>
    <row r="758" spans="1:20" x14ac:dyDescent="0.45">
      <c r="A758" s="8"/>
      <c r="B758" s="5"/>
      <c r="C758" s="5"/>
      <c r="D758" s="5"/>
      <c r="E758" s="4"/>
      <c r="F758" s="5"/>
      <c r="G758" s="4"/>
      <c r="H758" s="4"/>
      <c r="I758" s="5"/>
      <c r="J758" s="5"/>
      <c r="K758" s="9"/>
      <c r="L758" s="5"/>
      <c r="M758" s="4"/>
      <c r="N758" s="5"/>
      <c r="O758" s="5"/>
      <c r="P758" s="5"/>
      <c r="Q758" s="5"/>
      <c r="R758" s="5"/>
      <c r="S758" s="4"/>
      <c r="T758" s="4"/>
    </row>
    <row r="759" spans="1:20" x14ac:dyDescent="0.45">
      <c r="A759" s="8"/>
      <c r="B759" s="5"/>
      <c r="C759" s="5"/>
      <c r="D759" s="5"/>
      <c r="E759" s="4"/>
      <c r="F759" s="5"/>
      <c r="G759" s="4"/>
      <c r="H759" s="4"/>
      <c r="I759" s="5"/>
      <c r="J759" s="5"/>
      <c r="K759" s="9"/>
      <c r="L759" s="5"/>
      <c r="M759" s="4"/>
      <c r="N759" s="5"/>
      <c r="O759" s="5"/>
      <c r="P759" s="5"/>
      <c r="Q759" s="5"/>
      <c r="R759" s="5"/>
      <c r="S759" s="4"/>
      <c r="T759" s="4"/>
    </row>
    <row r="760" spans="1:20" x14ac:dyDescent="0.45">
      <c r="A760" s="8"/>
      <c r="B760" s="5"/>
      <c r="C760" s="5"/>
      <c r="D760" s="5"/>
      <c r="E760" s="4"/>
      <c r="F760" s="5"/>
      <c r="G760" s="4"/>
      <c r="H760" s="4"/>
      <c r="I760" s="5"/>
      <c r="J760" s="5"/>
      <c r="K760" s="9"/>
      <c r="L760" s="5"/>
      <c r="M760" s="4"/>
      <c r="N760" s="5"/>
      <c r="O760" s="5"/>
      <c r="P760" s="5"/>
      <c r="Q760" s="5"/>
      <c r="R760" s="5"/>
      <c r="S760" s="4"/>
      <c r="T760" s="4"/>
    </row>
    <row r="761" spans="1:20" x14ac:dyDescent="0.45">
      <c r="A761" s="8"/>
      <c r="B761" s="5"/>
      <c r="C761" s="5"/>
      <c r="D761" s="5"/>
      <c r="E761" s="4"/>
      <c r="F761" s="5"/>
      <c r="G761" s="4"/>
      <c r="H761" s="4"/>
      <c r="I761" s="5"/>
      <c r="J761" s="5"/>
      <c r="K761" s="9"/>
      <c r="L761" s="5"/>
      <c r="M761" s="4"/>
      <c r="N761" s="5"/>
      <c r="O761" s="5"/>
      <c r="P761" s="5"/>
      <c r="Q761" s="5"/>
      <c r="R761" s="5"/>
      <c r="S761" s="4"/>
      <c r="T761" s="4"/>
    </row>
    <row r="762" spans="1:20" x14ac:dyDescent="0.45">
      <c r="A762" s="8"/>
      <c r="B762" s="5"/>
      <c r="C762" s="5"/>
      <c r="D762" s="5"/>
      <c r="E762" s="4"/>
      <c r="F762" s="5"/>
      <c r="G762" s="4"/>
      <c r="H762" s="4"/>
      <c r="I762" s="5"/>
      <c r="J762" s="5"/>
      <c r="K762" s="9"/>
      <c r="L762" s="5"/>
      <c r="M762" s="4"/>
      <c r="N762" s="5"/>
      <c r="O762" s="5"/>
      <c r="P762" s="5"/>
      <c r="Q762" s="5"/>
      <c r="R762" s="5"/>
      <c r="S762" s="4"/>
      <c r="T762" s="4"/>
    </row>
    <row r="763" spans="1:20" x14ac:dyDescent="0.45">
      <c r="A763" s="8"/>
      <c r="B763" s="5"/>
      <c r="C763" s="5"/>
      <c r="D763" s="5"/>
      <c r="E763" s="4"/>
      <c r="F763" s="5"/>
      <c r="G763" s="4"/>
      <c r="H763" s="4"/>
      <c r="I763" s="5"/>
      <c r="J763" s="5"/>
      <c r="K763" s="9"/>
      <c r="L763" s="5"/>
      <c r="M763" s="4"/>
      <c r="N763" s="5"/>
      <c r="O763" s="5"/>
      <c r="P763" s="5"/>
      <c r="Q763" s="5"/>
      <c r="R763" s="5"/>
      <c r="S763" s="4"/>
      <c r="T763" s="4"/>
    </row>
    <row r="764" spans="1:20" x14ac:dyDescent="0.45">
      <c r="A764" s="8"/>
      <c r="B764" s="5"/>
      <c r="C764" s="5"/>
      <c r="D764" s="5"/>
      <c r="E764" s="4"/>
      <c r="F764" s="5"/>
      <c r="G764" s="4"/>
      <c r="H764" s="4"/>
      <c r="I764" s="5"/>
      <c r="J764" s="5"/>
      <c r="K764" s="9"/>
      <c r="L764" s="5"/>
      <c r="M764" s="4"/>
      <c r="N764" s="5"/>
      <c r="O764" s="5"/>
      <c r="P764" s="5"/>
      <c r="Q764" s="5"/>
      <c r="R764" s="5"/>
      <c r="S764" s="4"/>
      <c r="T764" s="4"/>
    </row>
    <row r="765" spans="1:20" x14ac:dyDescent="0.45">
      <c r="A765" s="8"/>
      <c r="B765" s="5"/>
      <c r="C765" s="5"/>
      <c r="D765" s="5"/>
      <c r="E765" s="4"/>
      <c r="F765" s="5"/>
      <c r="G765" s="4"/>
      <c r="H765" s="4"/>
      <c r="I765" s="5"/>
      <c r="J765" s="5"/>
      <c r="K765" s="9"/>
      <c r="L765" s="5"/>
      <c r="M765" s="4"/>
      <c r="N765" s="5"/>
      <c r="O765" s="5"/>
      <c r="P765" s="5"/>
      <c r="Q765" s="5"/>
      <c r="R765" s="5"/>
      <c r="S765" s="4"/>
      <c r="T765" s="4"/>
    </row>
    <row r="766" spans="1:20" x14ac:dyDescent="0.45">
      <c r="A766" s="8"/>
      <c r="B766" s="5"/>
      <c r="C766" s="5"/>
      <c r="D766" s="5"/>
      <c r="E766" s="4"/>
      <c r="F766" s="5"/>
      <c r="G766" s="4"/>
      <c r="H766" s="4"/>
      <c r="I766" s="5"/>
      <c r="J766" s="5"/>
      <c r="K766" s="9"/>
      <c r="L766" s="5"/>
      <c r="M766" s="4"/>
      <c r="N766" s="5"/>
      <c r="O766" s="5"/>
      <c r="P766" s="5"/>
      <c r="Q766" s="5"/>
      <c r="R766" s="5"/>
      <c r="S766" s="4"/>
      <c r="T766" s="4"/>
    </row>
    <row r="767" spans="1:20" x14ac:dyDescent="0.45">
      <c r="A767" s="8"/>
      <c r="B767" s="5"/>
      <c r="C767" s="5"/>
      <c r="D767" s="5"/>
      <c r="E767" s="4"/>
      <c r="F767" s="5"/>
      <c r="G767" s="4"/>
      <c r="H767" s="4"/>
      <c r="I767" s="5"/>
      <c r="J767" s="5"/>
      <c r="K767" s="9"/>
      <c r="L767" s="5"/>
      <c r="M767" s="4"/>
      <c r="N767" s="5"/>
      <c r="O767" s="5"/>
      <c r="P767" s="5"/>
      <c r="Q767" s="5"/>
      <c r="R767" s="5"/>
      <c r="S767" s="4"/>
      <c r="T767" s="4"/>
    </row>
    <row r="768" spans="1:20" x14ac:dyDescent="0.45">
      <c r="A768" s="8"/>
      <c r="B768" s="5"/>
      <c r="C768" s="5"/>
      <c r="D768" s="5"/>
      <c r="E768" s="4"/>
      <c r="F768" s="5"/>
      <c r="G768" s="4"/>
      <c r="H768" s="4"/>
      <c r="I768" s="5"/>
      <c r="J768" s="5"/>
      <c r="K768" s="9"/>
      <c r="L768" s="5"/>
      <c r="M768" s="4"/>
      <c r="N768" s="5"/>
      <c r="O768" s="5"/>
      <c r="P768" s="5"/>
      <c r="Q768" s="5"/>
      <c r="R768" s="5"/>
      <c r="S768" s="4"/>
      <c r="T768" s="4"/>
    </row>
    <row r="769" spans="1:20" x14ac:dyDescent="0.45">
      <c r="A769" s="8"/>
      <c r="B769" s="5"/>
      <c r="C769" s="5"/>
      <c r="D769" s="5"/>
      <c r="E769" s="4"/>
      <c r="F769" s="5"/>
      <c r="G769" s="4"/>
      <c r="H769" s="4"/>
      <c r="I769" s="5"/>
      <c r="J769" s="5"/>
      <c r="K769" s="9"/>
      <c r="L769" s="5"/>
      <c r="M769" s="4"/>
      <c r="N769" s="5"/>
      <c r="O769" s="5"/>
      <c r="P769" s="5"/>
      <c r="Q769" s="5"/>
      <c r="R769" s="5"/>
      <c r="S769" s="4"/>
      <c r="T769" s="4"/>
    </row>
    <row r="770" spans="1:20" x14ac:dyDescent="0.45">
      <c r="A770" s="8"/>
      <c r="B770" s="5"/>
      <c r="C770" s="5"/>
      <c r="D770" s="5"/>
      <c r="E770" s="4"/>
      <c r="F770" s="5"/>
      <c r="G770" s="4"/>
      <c r="H770" s="4"/>
      <c r="I770" s="5"/>
      <c r="J770" s="5"/>
      <c r="K770" s="9"/>
      <c r="L770" s="5"/>
      <c r="M770" s="4"/>
      <c r="N770" s="5"/>
      <c r="O770" s="5"/>
      <c r="P770" s="5"/>
      <c r="Q770" s="5"/>
      <c r="R770" s="5"/>
      <c r="S770" s="4"/>
      <c r="T770" s="4"/>
    </row>
    <row r="771" spans="1:20" x14ac:dyDescent="0.45">
      <c r="A771" s="8"/>
      <c r="B771" s="5"/>
      <c r="C771" s="5"/>
      <c r="D771" s="5"/>
      <c r="E771" s="4"/>
      <c r="F771" s="5"/>
      <c r="G771" s="4"/>
      <c r="H771" s="4"/>
      <c r="I771" s="5"/>
      <c r="J771" s="5"/>
      <c r="K771" s="9"/>
      <c r="L771" s="5"/>
      <c r="M771" s="4"/>
      <c r="N771" s="5"/>
      <c r="O771" s="5"/>
      <c r="P771" s="5"/>
      <c r="Q771" s="5"/>
      <c r="R771" s="5"/>
      <c r="S771" s="4"/>
      <c r="T771" s="4"/>
    </row>
    <row r="772" spans="1:20" x14ac:dyDescent="0.45">
      <c r="A772" s="8"/>
      <c r="B772" s="5"/>
      <c r="C772" s="5"/>
      <c r="D772" s="5"/>
      <c r="E772" s="4"/>
      <c r="F772" s="5"/>
      <c r="G772" s="4"/>
      <c r="H772" s="4"/>
      <c r="I772" s="5"/>
      <c r="J772" s="5"/>
      <c r="K772" s="9"/>
      <c r="L772" s="5"/>
      <c r="M772" s="4"/>
      <c r="N772" s="5"/>
      <c r="O772" s="5"/>
      <c r="P772" s="5"/>
      <c r="Q772" s="5"/>
      <c r="R772" s="5"/>
      <c r="S772" s="4"/>
      <c r="T772" s="4"/>
    </row>
    <row r="773" spans="1:20" x14ac:dyDescent="0.45">
      <c r="A773" s="8"/>
      <c r="B773" s="5"/>
      <c r="C773" s="5"/>
      <c r="D773" s="5"/>
      <c r="E773" s="4"/>
      <c r="F773" s="5"/>
      <c r="G773" s="4"/>
      <c r="H773" s="4"/>
      <c r="I773" s="5"/>
      <c r="J773" s="5"/>
      <c r="K773" s="9"/>
      <c r="L773" s="5"/>
      <c r="M773" s="4"/>
      <c r="N773" s="5"/>
      <c r="O773" s="5"/>
      <c r="P773" s="5"/>
      <c r="Q773" s="5"/>
      <c r="R773" s="5"/>
      <c r="S773" s="4"/>
      <c r="T773" s="4"/>
    </row>
    <row r="774" spans="1:20" x14ac:dyDescent="0.45">
      <c r="A774" s="8"/>
      <c r="B774" s="5"/>
      <c r="C774" s="5"/>
      <c r="D774" s="5"/>
      <c r="E774" s="4"/>
      <c r="F774" s="5"/>
      <c r="G774" s="4"/>
      <c r="H774" s="4"/>
      <c r="I774" s="5"/>
      <c r="J774" s="5"/>
      <c r="K774" s="9"/>
      <c r="L774" s="5"/>
      <c r="M774" s="4"/>
      <c r="N774" s="5"/>
      <c r="O774" s="5"/>
      <c r="P774" s="5"/>
      <c r="Q774" s="5"/>
      <c r="R774" s="5"/>
      <c r="S774" s="4"/>
      <c r="T774" s="4"/>
    </row>
    <row r="775" spans="1:20" x14ac:dyDescent="0.45">
      <c r="A775" s="8"/>
      <c r="B775" s="5"/>
      <c r="C775" s="5"/>
      <c r="D775" s="5"/>
      <c r="E775" s="4"/>
      <c r="F775" s="5"/>
      <c r="G775" s="4"/>
      <c r="H775" s="4"/>
      <c r="I775" s="5"/>
      <c r="J775" s="5"/>
      <c r="K775" s="9"/>
      <c r="L775" s="5"/>
      <c r="M775" s="4"/>
      <c r="N775" s="5"/>
      <c r="O775" s="5"/>
      <c r="P775" s="5"/>
      <c r="Q775" s="5"/>
      <c r="R775" s="5"/>
      <c r="S775" s="4"/>
      <c r="T775" s="4"/>
    </row>
    <row r="776" spans="1:20" x14ac:dyDescent="0.45">
      <c r="A776" s="8"/>
      <c r="B776" s="5"/>
      <c r="C776" s="5"/>
      <c r="D776" s="5"/>
      <c r="E776" s="4"/>
      <c r="F776" s="5"/>
      <c r="G776" s="4"/>
      <c r="H776" s="4"/>
      <c r="I776" s="5"/>
      <c r="J776" s="5"/>
      <c r="K776" s="9"/>
      <c r="L776" s="5"/>
      <c r="M776" s="4"/>
      <c r="N776" s="5"/>
      <c r="O776" s="5"/>
      <c r="P776" s="5"/>
      <c r="Q776" s="5"/>
      <c r="R776" s="5"/>
      <c r="S776" s="4"/>
      <c r="T776" s="4"/>
    </row>
    <row r="777" spans="1:20" x14ac:dyDescent="0.45">
      <c r="A777" s="8"/>
      <c r="B777" s="5"/>
      <c r="C777" s="5"/>
      <c r="D777" s="5"/>
      <c r="E777" s="4"/>
      <c r="F777" s="5"/>
      <c r="G777" s="4"/>
      <c r="H777" s="4"/>
      <c r="I777" s="5"/>
      <c r="J777" s="5"/>
      <c r="K777" s="9"/>
      <c r="L777" s="5"/>
      <c r="M777" s="4"/>
      <c r="N777" s="5"/>
      <c r="O777" s="5"/>
      <c r="P777" s="5"/>
      <c r="Q777" s="5"/>
      <c r="R777" s="5"/>
      <c r="S777" s="4"/>
      <c r="T777" s="4"/>
    </row>
    <row r="778" spans="1:20" x14ac:dyDescent="0.45">
      <c r="A778" s="8"/>
      <c r="B778" s="5"/>
      <c r="C778" s="5"/>
      <c r="D778" s="5"/>
      <c r="E778" s="4"/>
      <c r="F778" s="5"/>
      <c r="G778" s="4"/>
      <c r="H778" s="4"/>
      <c r="I778" s="5"/>
      <c r="J778" s="5"/>
      <c r="K778" s="9"/>
      <c r="L778" s="5"/>
      <c r="M778" s="4"/>
      <c r="N778" s="5"/>
      <c r="O778" s="5"/>
      <c r="P778" s="5"/>
      <c r="Q778" s="5"/>
      <c r="R778" s="5"/>
      <c r="S778" s="4"/>
      <c r="T778" s="4"/>
    </row>
    <row r="779" spans="1:20" x14ac:dyDescent="0.45">
      <c r="A779" s="8"/>
      <c r="B779" s="5"/>
      <c r="C779" s="5"/>
      <c r="D779" s="5"/>
      <c r="E779" s="4"/>
      <c r="F779" s="5"/>
      <c r="G779" s="4"/>
      <c r="H779" s="4"/>
      <c r="I779" s="5"/>
      <c r="J779" s="5"/>
      <c r="K779" s="9"/>
      <c r="L779" s="5"/>
      <c r="M779" s="4"/>
      <c r="N779" s="5"/>
      <c r="O779" s="5"/>
      <c r="P779" s="5"/>
      <c r="Q779" s="5"/>
      <c r="R779" s="5"/>
      <c r="S779" s="4"/>
      <c r="T779" s="4"/>
    </row>
    <row r="780" spans="1:20" x14ac:dyDescent="0.45">
      <c r="A780" s="8"/>
      <c r="B780" s="5"/>
      <c r="C780" s="5"/>
      <c r="D780" s="5"/>
      <c r="E780" s="4"/>
      <c r="F780" s="5"/>
      <c r="G780" s="4"/>
      <c r="H780" s="4"/>
      <c r="I780" s="5"/>
      <c r="J780" s="5"/>
      <c r="K780" s="9"/>
      <c r="L780" s="5"/>
      <c r="M780" s="4"/>
      <c r="N780" s="5"/>
      <c r="O780" s="5"/>
      <c r="P780" s="5"/>
      <c r="Q780" s="5"/>
      <c r="R780" s="5"/>
      <c r="S780" s="4"/>
      <c r="T780" s="4"/>
    </row>
    <row r="781" spans="1:20" x14ac:dyDescent="0.45">
      <c r="A781" s="8"/>
      <c r="B781" s="5"/>
      <c r="C781" s="5"/>
      <c r="D781" s="5"/>
      <c r="E781" s="4"/>
      <c r="F781" s="5"/>
      <c r="G781" s="4"/>
      <c r="H781" s="4"/>
      <c r="I781" s="5"/>
      <c r="J781" s="5"/>
      <c r="K781" s="9"/>
      <c r="L781" s="5"/>
      <c r="M781" s="4"/>
      <c r="N781" s="5"/>
      <c r="O781" s="5"/>
      <c r="P781" s="5"/>
      <c r="Q781" s="5"/>
      <c r="R781" s="5"/>
      <c r="S781" s="4"/>
      <c r="T781" s="4"/>
    </row>
    <row r="782" spans="1:20" x14ac:dyDescent="0.45">
      <c r="A782" s="8"/>
      <c r="B782" s="5"/>
      <c r="C782" s="5"/>
      <c r="D782" s="5"/>
      <c r="E782" s="4"/>
      <c r="F782" s="5"/>
      <c r="G782" s="4"/>
      <c r="H782" s="4"/>
      <c r="I782" s="5"/>
      <c r="J782" s="5"/>
      <c r="K782" s="9"/>
      <c r="L782" s="5"/>
      <c r="M782" s="4"/>
      <c r="N782" s="5"/>
      <c r="O782" s="5"/>
      <c r="P782" s="5"/>
      <c r="Q782" s="5"/>
      <c r="R782" s="5"/>
      <c r="S782" s="4"/>
      <c r="T782" s="4"/>
    </row>
    <row r="783" spans="1:20" x14ac:dyDescent="0.45">
      <c r="A783" s="8"/>
      <c r="B783" s="5"/>
      <c r="C783" s="5"/>
      <c r="D783" s="5"/>
      <c r="E783" s="4"/>
      <c r="F783" s="5"/>
      <c r="G783" s="4"/>
      <c r="H783" s="4"/>
      <c r="I783" s="5"/>
      <c r="J783" s="5"/>
      <c r="K783" s="9"/>
      <c r="L783" s="5"/>
      <c r="M783" s="4"/>
      <c r="N783" s="5"/>
      <c r="O783" s="5"/>
      <c r="P783" s="5"/>
      <c r="Q783" s="5"/>
      <c r="R783" s="5"/>
      <c r="S783" s="4"/>
      <c r="T783" s="4"/>
    </row>
    <row r="784" spans="1:20" x14ac:dyDescent="0.45">
      <c r="A784" s="8"/>
      <c r="B784" s="5"/>
      <c r="C784" s="5"/>
      <c r="D784" s="5"/>
      <c r="E784" s="4"/>
      <c r="F784" s="5"/>
      <c r="G784" s="4"/>
      <c r="H784" s="4"/>
      <c r="I784" s="5"/>
      <c r="J784" s="5"/>
      <c r="K784" s="9"/>
      <c r="L784" s="5"/>
      <c r="M784" s="4"/>
      <c r="N784" s="5"/>
      <c r="O784" s="5"/>
      <c r="P784" s="5"/>
      <c r="Q784" s="5"/>
      <c r="R784" s="5"/>
      <c r="S784" s="4"/>
      <c r="T784" s="4"/>
    </row>
    <row r="785" spans="1:20" x14ac:dyDescent="0.45">
      <c r="A785" s="8"/>
      <c r="B785" s="5"/>
      <c r="C785" s="5"/>
      <c r="D785" s="5"/>
      <c r="E785" s="4"/>
      <c r="F785" s="5"/>
      <c r="G785" s="4"/>
      <c r="H785" s="4"/>
      <c r="I785" s="5"/>
      <c r="J785" s="5"/>
      <c r="K785" s="9"/>
      <c r="L785" s="5"/>
      <c r="M785" s="4"/>
      <c r="N785" s="5"/>
      <c r="O785" s="5"/>
      <c r="P785" s="5"/>
      <c r="Q785" s="5"/>
      <c r="R785" s="5"/>
      <c r="S785" s="4"/>
      <c r="T785" s="4"/>
    </row>
    <row r="786" spans="1:20" x14ac:dyDescent="0.45">
      <c r="A786" s="8"/>
      <c r="B786" s="5"/>
      <c r="C786" s="5"/>
      <c r="D786" s="5"/>
      <c r="E786" s="4"/>
      <c r="F786" s="5"/>
      <c r="G786" s="4"/>
      <c r="H786" s="4"/>
      <c r="I786" s="5"/>
      <c r="J786" s="5"/>
      <c r="K786" s="9"/>
      <c r="L786" s="5"/>
      <c r="M786" s="4"/>
      <c r="N786" s="5"/>
      <c r="O786" s="5"/>
      <c r="P786" s="5"/>
      <c r="Q786" s="5"/>
      <c r="R786" s="5"/>
      <c r="S786" s="4"/>
      <c r="T786" s="4"/>
    </row>
    <row r="787" spans="1:20" x14ac:dyDescent="0.45">
      <c r="A787" s="8"/>
      <c r="B787" s="5"/>
      <c r="C787" s="5"/>
      <c r="D787" s="5"/>
      <c r="E787" s="4"/>
      <c r="F787" s="5"/>
      <c r="G787" s="4"/>
      <c r="H787" s="4"/>
      <c r="I787" s="5"/>
      <c r="J787" s="5"/>
      <c r="K787" s="9"/>
      <c r="L787" s="5"/>
      <c r="M787" s="4"/>
      <c r="N787" s="5"/>
      <c r="O787" s="5"/>
      <c r="P787" s="5"/>
      <c r="Q787" s="5"/>
      <c r="R787" s="5"/>
      <c r="S787" s="4"/>
      <c r="T787" s="4"/>
    </row>
    <row r="788" spans="1:20" x14ac:dyDescent="0.45">
      <c r="A788" s="8"/>
      <c r="B788" s="5"/>
      <c r="C788" s="5"/>
      <c r="D788" s="5"/>
      <c r="E788" s="4"/>
      <c r="F788" s="5"/>
      <c r="G788" s="4"/>
      <c r="H788" s="4"/>
      <c r="I788" s="5"/>
      <c r="J788" s="5"/>
      <c r="K788" s="9"/>
      <c r="L788" s="5"/>
      <c r="M788" s="4"/>
      <c r="N788" s="5"/>
      <c r="O788" s="5"/>
      <c r="P788" s="5"/>
      <c r="Q788" s="5"/>
      <c r="R788" s="5"/>
      <c r="S788" s="4"/>
      <c r="T788" s="4"/>
    </row>
    <row r="789" spans="1:20" x14ac:dyDescent="0.45">
      <c r="A789" s="8"/>
      <c r="B789" s="5"/>
      <c r="C789" s="5"/>
      <c r="D789" s="5"/>
      <c r="E789" s="4"/>
      <c r="F789" s="5"/>
      <c r="G789" s="4"/>
      <c r="H789" s="4"/>
      <c r="I789" s="5"/>
      <c r="J789" s="5"/>
      <c r="K789" s="9"/>
      <c r="L789" s="5"/>
      <c r="M789" s="4"/>
      <c r="N789" s="5"/>
      <c r="O789" s="5"/>
      <c r="P789" s="5"/>
      <c r="Q789" s="5"/>
      <c r="R789" s="5"/>
      <c r="S789" s="4"/>
      <c r="T789" s="4"/>
    </row>
    <row r="790" spans="1:20" x14ac:dyDescent="0.45">
      <c r="A790" s="8"/>
      <c r="B790" s="5"/>
      <c r="C790" s="5"/>
      <c r="D790" s="5"/>
      <c r="E790" s="4"/>
      <c r="F790" s="5"/>
      <c r="G790" s="4"/>
      <c r="H790" s="4"/>
      <c r="I790" s="5"/>
      <c r="J790" s="5"/>
      <c r="K790" s="9"/>
      <c r="L790" s="5"/>
      <c r="M790" s="4"/>
      <c r="N790" s="5"/>
      <c r="O790" s="5"/>
      <c r="P790" s="5"/>
      <c r="Q790" s="5"/>
      <c r="R790" s="5"/>
      <c r="S790" s="4"/>
      <c r="T790" s="4"/>
    </row>
    <row r="791" spans="1:20" x14ac:dyDescent="0.45">
      <c r="A791" s="8"/>
      <c r="B791" s="5"/>
      <c r="C791" s="5"/>
      <c r="D791" s="5"/>
      <c r="E791" s="4"/>
      <c r="F791" s="5"/>
      <c r="G791" s="4"/>
      <c r="H791" s="4"/>
      <c r="I791" s="5"/>
      <c r="J791" s="5"/>
      <c r="K791" s="9"/>
      <c r="L791" s="5"/>
      <c r="M791" s="4"/>
      <c r="N791" s="5"/>
      <c r="O791" s="5"/>
      <c r="P791" s="5"/>
      <c r="Q791" s="5"/>
      <c r="R791" s="5"/>
      <c r="S791" s="4"/>
      <c r="T791" s="4"/>
    </row>
    <row r="792" spans="1:20" x14ac:dyDescent="0.45">
      <c r="A792" s="8"/>
      <c r="B792" s="5"/>
      <c r="C792" s="5"/>
      <c r="D792" s="5"/>
      <c r="E792" s="4"/>
      <c r="F792" s="5"/>
      <c r="G792" s="4"/>
      <c r="H792" s="4"/>
      <c r="I792" s="5"/>
      <c r="J792" s="5"/>
      <c r="K792" s="9"/>
      <c r="L792" s="5"/>
      <c r="M792" s="4"/>
      <c r="N792" s="5"/>
      <c r="O792" s="5"/>
      <c r="P792" s="5"/>
      <c r="Q792" s="5"/>
      <c r="R792" s="5"/>
      <c r="S792" s="4"/>
      <c r="T792" s="4"/>
    </row>
    <row r="793" spans="1:20" x14ac:dyDescent="0.45">
      <c r="A793" s="8"/>
      <c r="B793" s="5"/>
      <c r="C793" s="5"/>
      <c r="D793" s="5"/>
      <c r="E793" s="4"/>
      <c r="F793" s="5"/>
      <c r="G793" s="4"/>
      <c r="H793" s="4"/>
      <c r="I793" s="5"/>
      <c r="J793" s="5"/>
      <c r="K793" s="9"/>
      <c r="L793" s="5"/>
      <c r="M793" s="4"/>
      <c r="N793" s="5"/>
      <c r="O793" s="5"/>
      <c r="P793" s="5"/>
      <c r="Q793" s="5"/>
      <c r="R793" s="5"/>
      <c r="S793" s="4"/>
      <c r="T793" s="4"/>
    </row>
    <row r="794" spans="1:20" x14ac:dyDescent="0.45">
      <c r="A794" s="8"/>
      <c r="B794" s="5"/>
      <c r="C794" s="5"/>
      <c r="D794" s="5"/>
      <c r="E794" s="4"/>
      <c r="F794" s="5"/>
      <c r="G794" s="4"/>
      <c r="H794" s="4"/>
      <c r="I794" s="5"/>
      <c r="J794" s="5"/>
      <c r="K794" s="9"/>
      <c r="L794" s="5"/>
      <c r="M794" s="4"/>
      <c r="N794" s="5"/>
      <c r="O794" s="5"/>
      <c r="P794" s="5"/>
      <c r="Q794" s="5"/>
      <c r="R794" s="5"/>
      <c r="S794" s="4"/>
      <c r="T794" s="4"/>
    </row>
    <row r="795" spans="1:20" x14ac:dyDescent="0.45">
      <c r="A795" s="8"/>
      <c r="B795" s="5"/>
      <c r="C795" s="5"/>
      <c r="D795" s="5"/>
      <c r="E795" s="4"/>
      <c r="F795" s="5"/>
      <c r="G795" s="4"/>
      <c r="H795" s="4"/>
      <c r="I795" s="5"/>
      <c r="J795" s="5"/>
      <c r="K795" s="9"/>
      <c r="L795" s="5"/>
      <c r="M795" s="4"/>
      <c r="N795" s="5"/>
      <c r="O795" s="5"/>
      <c r="P795" s="5"/>
      <c r="Q795" s="5"/>
      <c r="R795" s="5"/>
      <c r="S795" s="4"/>
      <c r="T795" s="4"/>
    </row>
    <row r="796" spans="1:20" x14ac:dyDescent="0.45">
      <c r="A796" s="8"/>
      <c r="B796" s="5"/>
      <c r="C796" s="5"/>
      <c r="D796" s="5"/>
      <c r="E796" s="4"/>
      <c r="F796" s="5"/>
      <c r="G796" s="4"/>
      <c r="H796" s="4"/>
      <c r="I796" s="5"/>
      <c r="J796" s="5"/>
      <c r="K796" s="9"/>
      <c r="L796" s="5"/>
      <c r="M796" s="4"/>
      <c r="N796" s="5"/>
      <c r="O796" s="5"/>
      <c r="P796" s="5"/>
      <c r="Q796" s="5"/>
      <c r="R796" s="5"/>
      <c r="S796" s="4"/>
      <c r="T796" s="4"/>
    </row>
    <row r="797" spans="1:20" x14ac:dyDescent="0.45">
      <c r="A797" s="8"/>
      <c r="B797" s="5"/>
      <c r="C797" s="5"/>
      <c r="D797" s="5"/>
      <c r="E797" s="4"/>
      <c r="F797" s="5"/>
      <c r="G797" s="4"/>
      <c r="H797" s="4"/>
      <c r="I797" s="5"/>
      <c r="J797" s="5"/>
      <c r="K797" s="9"/>
      <c r="L797" s="5"/>
      <c r="M797" s="4"/>
      <c r="N797" s="5"/>
      <c r="O797" s="5"/>
      <c r="P797" s="5"/>
      <c r="Q797" s="5"/>
      <c r="R797" s="5"/>
      <c r="S797" s="4"/>
      <c r="T797" s="4"/>
    </row>
    <row r="798" spans="1:20" x14ac:dyDescent="0.45">
      <c r="A798" s="8"/>
      <c r="B798" s="5"/>
      <c r="C798" s="5"/>
      <c r="D798" s="5"/>
      <c r="E798" s="4"/>
      <c r="F798" s="5"/>
      <c r="G798" s="4"/>
      <c r="H798" s="4"/>
      <c r="I798" s="5"/>
      <c r="J798" s="5"/>
      <c r="K798" s="9"/>
      <c r="L798" s="5"/>
      <c r="M798" s="4"/>
      <c r="N798" s="5"/>
      <c r="O798" s="5"/>
      <c r="P798" s="5"/>
      <c r="Q798" s="5"/>
      <c r="R798" s="5"/>
      <c r="S798" s="4"/>
      <c r="T798" s="4"/>
    </row>
    <row r="799" spans="1:20" x14ac:dyDescent="0.45">
      <c r="A799" s="8"/>
      <c r="B799" s="5"/>
      <c r="C799" s="5"/>
      <c r="D799" s="5"/>
      <c r="E799" s="4"/>
      <c r="F799" s="5"/>
      <c r="G799" s="4"/>
      <c r="H799" s="4"/>
      <c r="I799" s="5"/>
      <c r="J799" s="5"/>
      <c r="K799" s="9"/>
      <c r="L799" s="5"/>
      <c r="M799" s="4"/>
      <c r="N799" s="5"/>
      <c r="O799" s="5"/>
      <c r="P799" s="5"/>
      <c r="Q799" s="5"/>
      <c r="R799" s="5"/>
      <c r="S799" s="4"/>
      <c r="T799" s="4"/>
    </row>
    <row r="800" spans="1:20" x14ac:dyDescent="0.45">
      <c r="A800" s="8"/>
      <c r="B800" s="5"/>
      <c r="C800" s="5"/>
      <c r="D800" s="5"/>
      <c r="E800" s="4"/>
      <c r="F800" s="5"/>
      <c r="G800" s="4"/>
      <c r="H800" s="4"/>
      <c r="I800" s="5"/>
      <c r="J800" s="5"/>
      <c r="K800" s="9"/>
      <c r="L800" s="5"/>
      <c r="M800" s="4"/>
      <c r="N800" s="5"/>
      <c r="O800" s="5"/>
      <c r="P800" s="5"/>
      <c r="Q800" s="5"/>
      <c r="R800" s="5"/>
      <c r="S800" s="4"/>
      <c r="T800" s="4"/>
    </row>
    <row r="801" spans="1:20" x14ac:dyDescent="0.45">
      <c r="A801" s="8"/>
      <c r="B801" s="5"/>
      <c r="C801" s="5"/>
      <c r="D801" s="5"/>
      <c r="E801" s="4"/>
      <c r="F801" s="5"/>
      <c r="G801" s="4"/>
      <c r="H801" s="4"/>
      <c r="I801" s="5"/>
      <c r="J801" s="5"/>
      <c r="K801" s="9"/>
      <c r="L801" s="5"/>
      <c r="M801" s="4"/>
      <c r="N801" s="5"/>
      <c r="O801" s="5"/>
      <c r="P801" s="5"/>
      <c r="Q801" s="5"/>
      <c r="R801" s="5"/>
      <c r="S801" s="4"/>
      <c r="T801" s="4"/>
    </row>
    <row r="802" spans="1:20" x14ac:dyDescent="0.45">
      <c r="A802" s="8"/>
      <c r="B802" s="5"/>
      <c r="C802" s="5"/>
      <c r="D802" s="5"/>
      <c r="E802" s="4"/>
      <c r="F802" s="5"/>
      <c r="G802" s="4"/>
      <c r="H802" s="4"/>
      <c r="I802" s="5"/>
      <c r="J802" s="5"/>
      <c r="K802" s="9"/>
      <c r="L802" s="5"/>
      <c r="M802" s="4"/>
      <c r="N802" s="5"/>
      <c r="O802" s="5"/>
      <c r="P802" s="5"/>
      <c r="Q802" s="5"/>
      <c r="R802" s="5"/>
      <c r="S802" s="4"/>
      <c r="T802" s="4"/>
    </row>
    <row r="803" spans="1:20" x14ac:dyDescent="0.45">
      <c r="A803" s="8"/>
      <c r="B803" s="5"/>
      <c r="C803" s="5"/>
      <c r="D803" s="5"/>
      <c r="E803" s="4"/>
      <c r="F803" s="5"/>
      <c r="G803" s="4"/>
      <c r="H803" s="4"/>
      <c r="I803" s="5"/>
      <c r="J803" s="5"/>
      <c r="K803" s="9"/>
      <c r="L803" s="5"/>
      <c r="M803" s="4"/>
      <c r="N803" s="5"/>
      <c r="O803" s="5"/>
      <c r="P803" s="5"/>
      <c r="Q803" s="5"/>
      <c r="R803" s="5"/>
      <c r="S803" s="4"/>
      <c r="T803" s="4"/>
    </row>
    <row r="804" spans="1:20" x14ac:dyDescent="0.45">
      <c r="A804" s="8"/>
      <c r="B804" s="5"/>
      <c r="C804" s="5"/>
      <c r="D804" s="5"/>
      <c r="E804" s="4"/>
      <c r="F804" s="5"/>
      <c r="G804" s="4"/>
      <c r="H804" s="4"/>
      <c r="I804" s="5"/>
      <c r="J804" s="5"/>
      <c r="K804" s="9"/>
      <c r="L804" s="5"/>
      <c r="M804" s="4"/>
      <c r="N804" s="5"/>
      <c r="O804" s="5"/>
      <c r="P804" s="5"/>
      <c r="Q804" s="5"/>
      <c r="R804" s="5"/>
      <c r="S804" s="4"/>
      <c r="T804" s="4"/>
    </row>
    <row r="805" spans="1:20" x14ac:dyDescent="0.45">
      <c r="A805" s="8"/>
      <c r="B805" s="5"/>
      <c r="C805" s="5"/>
      <c r="D805" s="5"/>
      <c r="E805" s="4"/>
      <c r="F805" s="5"/>
      <c r="G805" s="4"/>
      <c r="H805" s="4"/>
      <c r="I805" s="5"/>
      <c r="J805" s="5"/>
      <c r="K805" s="9"/>
      <c r="L805" s="5"/>
      <c r="M805" s="4"/>
      <c r="N805" s="5"/>
      <c r="O805" s="5"/>
      <c r="P805" s="5"/>
      <c r="Q805" s="5"/>
      <c r="R805" s="5"/>
      <c r="S805" s="4"/>
      <c r="T805" s="4"/>
    </row>
    <row r="806" spans="1:20" x14ac:dyDescent="0.45">
      <c r="A806" s="8"/>
      <c r="B806" s="5"/>
      <c r="C806" s="5"/>
      <c r="D806" s="5"/>
      <c r="E806" s="4"/>
      <c r="F806" s="5"/>
      <c r="G806" s="4"/>
      <c r="H806" s="4"/>
      <c r="I806" s="5"/>
      <c r="J806" s="5"/>
      <c r="K806" s="9"/>
      <c r="L806" s="5"/>
      <c r="M806" s="4"/>
      <c r="N806" s="5"/>
      <c r="O806" s="5"/>
      <c r="P806" s="5"/>
      <c r="Q806" s="5"/>
      <c r="R806" s="5"/>
      <c r="S806" s="4"/>
      <c r="T806" s="4"/>
    </row>
    <row r="807" spans="1:20" x14ac:dyDescent="0.45">
      <c r="A807" s="8"/>
      <c r="B807" s="5"/>
      <c r="C807" s="5"/>
      <c r="D807" s="5"/>
      <c r="E807" s="4"/>
      <c r="F807" s="5"/>
      <c r="G807" s="4"/>
      <c r="H807" s="4"/>
      <c r="I807" s="5"/>
      <c r="J807" s="5"/>
      <c r="K807" s="9"/>
      <c r="L807" s="5"/>
      <c r="M807" s="4"/>
      <c r="N807" s="5"/>
      <c r="O807" s="5"/>
      <c r="P807" s="5"/>
      <c r="Q807" s="5"/>
      <c r="R807" s="5"/>
      <c r="S807" s="4"/>
      <c r="T807" s="4"/>
    </row>
    <row r="808" spans="1:20" x14ac:dyDescent="0.45">
      <c r="A808" s="8"/>
      <c r="B808" s="5"/>
      <c r="C808" s="5"/>
      <c r="D808" s="5"/>
      <c r="E808" s="4"/>
      <c r="F808" s="5"/>
      <c r="G808" s="4"/>
      <c r="H808" s="4"/>
      <c r="I808" s="5"/>
      <c r="J808" s="5"/>
      <c r="K808" s="9"/>
      <c r="L808" s="5"/>
      <c r="M808" s="4"/>
      <c r="N808" s="5"/>
      <c r="O808" s="5"/>
      <c r="P808" s="5"/>
      <c r="Q808" s="5"/>
      <c r="R808" s="5"/>
      <c r="S808" s="4"/>
      <c r="T808" s="4"/>
    </row>
    <row r="809" spans="1:20" x14ac:dyDescent="0.45">
      <c r="A809" s="8"/>
      <c r="B809" s="5"/>
      <c r="C809" s="5"/>
      <c r="D809" s="5"/>
      <c r="E809" s="4"/>
      <c r="F809" s="5"/>
      <c r="G809" s="4"/>
      <c r="H809" s="4"/>
      <c r="I809" s="5"/>
      <c r="J809" s="5"/>
      <c r="K809" s="9"/>
      <c r="L809" s="5"/>
      <c r="M809" s="4"/>
      <c r="N809" s="5"/>
      <c r="O809" s="5"/>
      <c r="P809" s="5"/>
      <c r="Q809" s="5"/>
      <c r="R809" s="5"/>
      <c r="S809" s="4"/>
      <c r="T809" s="4"/>
    </row>
    <row r="810" spans="1:20" x14ac:dyDescent="0.45">
      <c r="A810" s="8"/>
      <c r="B810" s="5"/>
      <c r="C810" s="5"/>
      <c r="D810" s="5"/>
      <c r="E810" s="4"/>
      <c r="F810" s="5"/>
      <c r="G810" s="4"/>
      <c r="H810" s="4"/>
      <c r="I810" s="5"/>
      <c r="J810" s="5"/>
      <c r="K810" s="9"/>
      <c r="L810" s="5"/>
      <c r="M810" s="4"/>
      <c r="N810" s="5"/>
      <c r="O810" s="5"/>
      <c r="P810" s="5"/>
      <c r="Q810" s="5"/>
      <c r="R810" s="5"/>
      <c r="S810" s="4"/>
      <c r="T810" s="4"/>
    </row>
    <row r="811" spans="1:20" x14ac:dyDescent="0.45">
      <c r="A811" s="8"/>
      <c r="B811" s="5"/>
      <c r="C811" s="5"/>
      <c r="D811" s="5"/>
      <c r="E811" s="4"/>
      <c r="F811" s="5"/>
      <c r="G811" s="4"/>
      <c r="H811" s="4"/>
      <c r="I811" s="5"/>
      <c r="J811" s="5"/>
      <c r="K811" s="9"/>
      <c r="L811" s="5"/>
      <c r="M811" s="4"/>
      <c r="N811" s="5"/>
      <c r="O811" s="5"/>
      <c r="P811" s="5"/>
      <c r="Q811" s="5"/>
      <c r="R811" s="5"/>
      <c r="S811" s="4"/>
      <c r="T811" s="4"/>
    </row>
    <row r="812" spans="1:20" x14ac:dyDescent="0.45">
      <c r="A812" s="8"/>
      <c r="B812" s="5"/>
      <c r="C812" s="5"/>
      <c r="D812" s="5"/>
      <c r="E812" s="4"/>
      <c r="F812" s="5"/>
      <c r="G812" s="4"/>
      <c r="H812" s="4"/>
      <c r="I812" s="5"/>
      <c r="J812" s="5"/>
      <c r="K812" s="9"/>
      <c r="L812" s="5"/>
      <c r="M812" s="4"/>
      <c r="N812" s="5"/>
      <c r="O812" s="5"/>
      <c r="P812" s="5"/>
      <c r="Q812" s="5"/>
      <c r="R812" s="5"/>
      <c r="S812" s="4"/>
      <c r="T812" s="4"/>
    </row>
    <row r="813" spans="1:20" x14ac:dyDescent="0.45">
      <c r="A813" s="8"/>
      <c r="B813" s="5"/>
      <c r="C813" s="5"/>
      <c r="D813" s="5"/>
      <c r="E813" s="4"/>
      <c r="F813" s="5"/>
      <c r="G813" s="4"/>
      <c r="H813" s="4"/>
      <c r="I813" s="5"/>
      <c r="J813" s="5"/>
      <c r="K813" s="9"/>
      <c r="L813" s="5"/>
      <c r="M813" s="4"/>
      <c r="N813" s="5"/>
      <c r="O813" s="5"/>
      <c r="P813" s="5"/>
      <c r="Q813" s="5"/>
      <c r="R813" s="5"/>
      <c r="S813" s="4"/>
      <c r="T813" s="4"/>
    </row>
    <row r="814" spans="1:20" x14ac:dyDescent="0.45">
      <c r="A814" s="8"/>
      <c r="B814" s="5"/>
      <c r="C814" s="5"/>
      <c r="D814" s="5"/>
      <c r="E814" s="4"/>
      <c r="F814" s="5"/>
      <c r="G814" s="4"/>
      <c r="H814" s="4"/>
      <c r="I814" s="5"/>
      <c r="J814" s="5"/>
      <c r="K814" s="9"/>
      <c r="L814" s="5"/>
      <c r="M814" s="4"/>
      <c r="N814" s="5"/>
      <c r="O814" s="5"/>
      <c r="P814" s="5"/>
      <c r="Q814" s="5"/>
      <c r="R814" s="5"/>
      <c r="S814" s="4"/>
      <c r="T814" s="4"/>
    </row>
    <row r="815" spans="1:20" x14ac:dyDescent="0.45">
      <c r="A815" s="8"/>
      <c r="B815" s="5"/>
      <c r="C815" s="5"/>
      <c r="D815" s="5"/>
      <c r="E815" s="4"/>
      <c r="F815" s="5"/>
      <c r="G815" s="4"/>
      <c r="H815" s="4"/>
      <c r="I815" s="5"/>
      <c r="J815" s="5"/>
      <c r="K815" s="9"/>
      <c r="L815" s="5"/>
      <c r="M815" s="4"/>
      <c r="N815" s="5"/>
      <c r="O815" s="5"/>
      <c r="P815" s="5"/>
      <c r="Q815" s="5"/>
      <c r="R815" s="5"/>
      <c r="S815" s="4"/>
      <c r="T815" s="4"/>
    </row>
    <row r="816" spans="1:20" x14ac:dyDescent="0.45">
      <c r="A816" s="8"/>
      <c r="B816" s="5"/>
      <c r="C816" s="5"/>
      <c r="D816" s="5"/>
      <c r="E816" s="4"/>
      <c r="F816" s="5"/>
      <c r="G816" s="4"/>
      <c r="H816" s="4"/>
      <c r="I816" s="5"/>
      <c r="J816" s="5"/>
      <c r="K816" s="9"/>
      <c r="L816" s="5"/>
      <c r="M816" s="4"/>
      <c r="N816" s="5"/>
      <c r="O816" s="5"/>
      <c r="P816" s="5"/>
      <c r="Q816" s="5"/>
      <c r="R816" s="5"/>
      <c r="S816" s="4"/>
      <c r="T816" s="4"/>
    </row>
    <row r="817" spans="1:20" x14ac:dyDescent="0.45">
      <c r="A817" s="8"/>
      <c r="B817" s="5"/>
      <c r="C817" s="5"/>
      <c r="D817" s="5"/>
      <c r="E817" s="4"/>
      <c r="F817" s="5"/>
      <c r="G817" s="4"/>
      <c r="H817" s="4"/>
      <c r="I817" s="5"/>
      <c r="J817" s="5"/>
      <c r="K817" s="9"/>
      <c r="L817" s="5"/>
      <c r="M817" s="4"/>
      <c r="N817" s="5"/>
      <c r="O817" s="5"/>
      <c r="P817" s="5"/>
      <c r="Q817" s="5"/>
      <c r="R817" s="5"/>
      <c r="S817" s="4"/>
      <c r="T817" s="4"/>
    </row>
    <row r="818" spans="1:20" x14ac:dyDescent="0.45">
      <c r="A818" s="8"/>
      <c r="B818" s="5"/>
      <c r="C818" s="5"/>
      <c r="D818" s="5"/>
      <c r="E818" s="4"/>
      <c r="F818" s="5"/>
      <c r="G818" s="4"/>
      <c r="H818" s="4"/>
      <c r="I818" s="5"/>
      <c r="J818" s="5"/>
      <c r="K818" s="9"/>
      <c r="L818" s="5"/>
      <c r="M818" s="4"/>
      <c r="N818" s="5"/>
      <c r="O818" s="5"/>
      <c r="P818" s="5"/>
      <c r="Q818" s="5"/>
      <c r="R818" s="5"/>
      <c r="S818" s="4"/>
      <c r="T818" s="4"/>
    </row>
    <row r="819" spans="1:20" x14ac:dyDescent="0.45">
      <c r="A819" s="8"/>
      <c r="B819" s="5"/>
      <c r="C819" s="5"/>
      <c r="D819" s="5"/>
      <c r="E819" s="4"/>
      <c r="F819" s="5"/>
      <c r="G819" s="4"/>
      <c r="H819" s="4"/>
      <c r="I819" s="5"/>
      <c r="J819" s="5"/>
      <c r="K819" s="9"/>
      <c r="L819" s="5"/>
      <c r="M819" s="4"/>
      <c r="N819" s="5"/>
      <c r="O819" s="5"/>
      <c r="P819" s="5"/>
      <c r="Q819" s="5"/>
      <c r="R819" s="5"/>
      <c r="S819" s="4"/>
      <c r="T819" s="4"/>
    </row>
    <row r="820" spans="1:20" x14ac:dyDescent="0.45">
      <c r="A820" s="8"/>
      <c r="B820" s="5"/>
      <c r="C820" s="5"/>
      <c r="D820" s="5"/>
      <c r="E820" s="4"/>
      <c r="F820" s="5"/>
      <c r="G820" s="4"/>
      <c r="H820" s="4"/>
      <c r="I820" s="5"/>
      <c r="J820" s="5"/>
      <c r="K820" s="9"/>
      <c r="L820" s="5"/>
      <c r="M820" s="4"/>
      <c r="N820" s="5"/>
      <c r="O820" s="5"/>
      <c r="P820" s="5"/>
      <c r="Q820" s="5"/>
      <c r="R820" s="5"/>
      <c r="S820" s="4"/>
      <c r="T820" s="4"/>
    </row>
    <row r="821" spans="1:20" x14ac:dyDescent="0.45">
      <c r="A821" s="8"/>
      <c r="B821" s="5"/>
      <c r="C821" s="5"/>
      <c r="D821" s="5"/>
      <c r="E821" s="4"/>
      <c r="F821" s="5"/>
      <c r="G821" s="4"/>
      <c r="H821" s="4"/>
      <c r="I821" s="5"/>
      <c r="J821" s="5"/>
      <c r="K821" s="9"/>
      <c r="L821" s="5"/>
      <c r="M821" s="4"/>
      <c r="N821" s="5"/>
      <c r="O821" s="5"/>
      <c r="P821" s="5"/>
      <c r="Q821" s="5"/>
      <c r="R821" s="5"/>
      <c r="S821" s="4"/>
      <c r="T821" s="4"/>
    </row>
    <row r="822" spans="1:20" x14ac:dyDescent="0.45">
      <c r="A822" s="8"/>
      <c r="B822" s="5"/>
      <c r="C822" s="5"/>
      <c r="D822" s="5"/>
      <c r="E822" s="4"/>
      <c r="F822" s="5"/>
      <c r="G822" s="4"/>
      <c r="H822" s="4"/>
      <c r="I822" s="5"/>
      <c r="J822" s="5"/>
      <c r="K822" s="9"/>
      <c r="L822" s="5"/>
      <c r="M822" s="4"/>
      <c r="N822" s="5"/>
      <c r="O822" s="5"/>
      <c r="P822" s="5"/>
      <c r="Q822" s="5"/>
      <c r="R822" s="5"/>
      <c r="S822" s="4"/>
      <c r="T822" s="4"/>
    </row>
    <row r="823" spans="1:20" x14ac:dyDescent="0.45">
      <c r="A823" s="8"/>
      <c r="B823" s="5"/>
      <c r="C823" s="5"/>
      <c r="D823" s="5"/>
      <c r="E823" s="4"/>
      <c r="F823" s="5"/>
      <c r="G823" s="4"/>
      <c r="H823" s="4"/>
      <c r="I823" s="5"/>
      <c r="J823" s="5"/>
      <c r="K823" s="9"/>
      <c r="L823" s="5"/>
      <c r="M823" s="4"/>
      <c r="N823" s="5"/>
      <c r="O823" s="5"/>
      <c r="P823" s="5"/>
      <c r="Q823" s="5"/>
      <c r="R823" s="5"/>
      <c r="S823" s="4"/>
      <c r="T823" s="4"/>
    </row>
    <row r="824" spans="1:20" x14ac:dyDescent="0.45">
      <c r="A824" s="8"/>
      <c r="B824" s="5"/>
      <c r="C824" s="5"/>
      <c r="D824" s="5"/>
      <c r="E824" s="4"/>
      <c r="F824" s="5"/>
      <c r="G824" s="4"/>
      <c r="H824" s="4"/>
      <c r="I824" s="5"/>
      <c r="J824" s="5"/>
      <c r="K824" s="9"/>
      <c r="L824" s="5"/>
      <c r="M824" s="4"/>
      <c r="N824" s="5"/>
      <c r="O824" s="5"/>
      <c r="P824" s="5"/>
      <c r="Q824" s="5"/>
      <c r="R824" s="5"/>
      <c r="S824" s="4"/>
      <c r="T824" s="4"/>
    </row>
    <row r="825" spans="1:20" x14ac:dyDescent="0.45">
      <c r="A825" s="8"/>
      <c r="B825" s="5"/>
      <c r="C825" s="5"/>
      <c r="D825" s="5"/>
      <c r="E825" s="4"/>
      <c r="F825" s="5"/>
      <c r="G825" s="4"/>
      <c r="H825" s="4"/>
      <c r="I825" s="5"/>
      <c r="J825" s="5"/>
      <c r="K825" s="9"/>
      <c r="L825" s="5"/>
      <c r="M825" s="4"/>
      <c r="N825" s="5"/>
      <c r="O825" s="5"/>
      <c r="P825" s="5"/>
      <c r="Q825" s="5"/>
      <c r="R825" s="5"/>
      <c r="S825" s="4"/>
      <c r="T825" s="4"/>
    </row>
    <row r="826" spans="1:20" x14ac:dyDescent="0.45">
      <c r="A826" s="8"/>
      <c r="B826" s="5"/>
      <c r="C826" s="5"/>
      <c r="D826" s="5"/>
      <c r="E826" s="4"/>
      <c r="F826" s="5"/>
      <c r="G826" s="4"/>
      <c r="H826" s="4"/>
      <c r="I826" s="5"/>
      <c r="J826" s="5"/>
      <c r="K826" s="9"/>
      <c r="L826" s="5"/>
      <c r="M826" s="4"/>
      <c r="N826" s="5"/>
      <c r="O826" s="5"/>
      <c r="P826" s="5"/>
      <c r="Q826" s="5"/>
      <c r="R826" s="5"/>
      <c r="S826" s="4"/>
      <c r="T826" s="4"/>
    </row>
    <row r="827" spans="1:20" x14ac:dyDescent="0.45">
      <c r="A827" s="8"/>
      <c r="B827" s="5"/>
      <c r="C827" s="5"/>
      <c r="D827" s="5"/>
      <c r="E827" s="4"/>
      <c r="F827" s="5"/>
      <c r="G827" s="4"/>
      <c r="H827" s="4"/>
      <c r="I827" s="5"/>
      <c r="J827" s="5"/>
      <c r="K827" s="9"/>
      <c r="L827" s="5"/>
      <c r="M827" s="4"/>
      <c r="N827" s="5"/>
      <c r="O827" s="5"/>
      <c r="P827" s="5"/>
      <c r="Q827" s="5"/>
      <c r="R827" s="5"/>
      <c r="S827" s="4"/>
      <c r="T827" s="4"/>
    </row>
    <row r="828" spans="1:20" x14ac:dyDescent="0.45">
      <c r="A828" s="8"/>
      <c r="B828" s="5"/>
      <c r="C828" s="5"/>
      <c r="D828" s="5"/>
      <c r="E828" s="4"/>
      <c r="F828" s="5"/>
      <c r="G828" s="4"/>
      <c r="H828" s="4"/>
      <c r="I828" s="5"/>
      <c r="J828" s="5"/>
      <c r="K828" s="9"/>
      <c r="L828" s="5"/>
      <c r="M828" s="4"/>
      <c r="N828" s="5"/>
      <c r="O828" s="5"/>
      <c r="P828" s="5"/>
      <c r="Q828" s="5"/>
      <c r="R828" s="5"/>
      <c r="S828" s="4"/>
      <c r="T828" s="4"/>
    </row>
    <row r="829" spans="1:20" x14ac:dyDescent="0.45">
      <c r="A829" s="8"/>
      <c r="B829" s="5"/>
      <c r="C829" s="5"/>
      <c r="D829" s="5"/>
      <c r="E829" s="4"/>
      <c r="F829" s="5"/>
      <c r="G829" s="4"/>
      <c r="H829" s="4"/>
      <c r="I829" s="5"/>
      <c r="J829" s="5"/>
      <c r="K829" s="9"/>
      <c r="L829" s="5"/>
      <c r="M829" s="4"/>
      <c r="N829" s="5"/>
      <c r="O829" s="5"/>
      <c r="P829" s="5"/>
      <c r="Q829" s="5"/>
      <c r="R829" s="5"/>
      <c r="S829" s="4"/>
      <c r="T829" s="4"/>
    </row>
    <row r="830" spans="1:20" x14ac:dyDescent="0.45">
      <c r="A830" s="8"/>
      <c r="B830" s="5"/>
      <c r="C830" s="5"/>
      <c r="D830" s="5"/>
      <c r="E830" s="4"/>
      <c r="F830" s="5"/>
      <c r="G830" s="4"/>
      <c r="H830" s="4"/>
      <c r="I830" s="5"/>
      <c r="J830" s="5"/>
      <c r="K830" s="9"/>
      <c r="L830" s="5"/>
      <c r="M830" s="4"/>
      <c r="N830" s="5"/>
      <c r="O830" s="5"/>
      <c r="P830" s="5"/>
      <c r="Q830" s="5"/>
      <c r="R830" s="5"/>
      <c r="S830" s="4"/>
      <c r="T830" s="4"/>
    </row>
    <row r="831" spans="1:20" x14ac:dyDescent="0.45">
      <c r="A831" s="8"/>
      <c r="B831" s="5"/>
      <c r="C831" s="5"/>
      <c r="D831" s="5"/>
      <c r="E831" s="4"/>
      <c r="F831" s="5"/>
      <c r="G831" s="4"/>
      <c r="H831" s="4"/>
      <c r="I831" s="5"/>
      <c r="J831" s="5"/>
      <c r="K831" s="9"/>
      <c r="L831" s="5"/>
      <c r="M831" s="4"/>
      <c r="N831" s="5"/>
      <c r="O831" s="5"/>
      <c r="P831" s="5"/>
      <c r="Q831" s="5"/>
      <c r="R831" s="5"/>
      <c r="S831" s="4"/>
      <c r="T831" s="4"/>
    </row>
    <row r="832" spans="1:20" x14ac:dyDescent="0.45">
      <c r="A832" s="8"/>
      <c r="B832" s="5"/>
      <c r="C832" s="5"/>
      <c r="D832" s="5"/>
      <c r="E832" s="4"/>
      <c r="F832" s="5"/>
      <c r="G832" s="4"/>
      <c r="H832" s="4"/>
      <c r="I832" s="5"/>
      <c r="J832" s="5"/>
      <c r="K832" s="9"/>
      <c r="L832" s="5"/>
      <c r="M832" s="4"/>
      <c r="N832" s="5"/>
      <c r="O832" s="5"/>
      <c r="P832" s="5"/>
      <c r="Q832" s="5"/>
      <c r="R832" s="5"/>
      <c r="S832" s="4"/>
      <c r="T832" s="4"/>
    </row>
    <row r="833" spans="1:20" x14ac:dyDescent="0.45">
      <c r="A833" s="8"/>
      <c r="B833" s="5"/>
      <c r="C833" s="5"/>
      <c r="D833" s="5"/>
      <c r="E833" s="4"/>
      <c r="F833" s="5"/>
      <c r="G833" s="4"/>
      <c r="H833" s="4"/>
      <c r="I833" s="5"/>
      <c r="J833" s="5"/>
      <c r="K833" s="9"/>
      <c r="L833" s="5"/>
      <c r="M833" s="4"/>
      <c r="N833" s="5"/>
      <c r="O833" s="5"/>
      <c r="P833" s="5"/>
      <c r="Q833" s="5"/>
      <c r="R833" s="5"/>
      <c r="S833" s="4"/>
      <c r="T833" s="4"/>
    </row>
    <row r="834" spans="1:20" x14ac:dyDescent="0.45">
      <c r="A834" s="8"/>
      <c r="B834" s="5"/>
      <c r="C834" s="5"/>
      <c r="D834" s="5"/>
      <c r="E834" s="4"/>
      <c r="F834" s="5"/>
      <c r="G834" s="4"/>
      <c r="H834" s="4"/>
      <c r="I834" s="5"/>
      <c r="J834" s="5"/>
      <c r="K834" s="9"/>
      <c r="L834" s="5"/>
      <c r="M834" s="4"/>
      <c r="N834" s="5"/>
      <c r="O834" s="5"/>
      <c r="P834" s="5"/>
      <c r="Q834" s="5"/>
      <c r="R834" s="5"/>
      <c r="S834" s="4"/>
      <c r="T834" s="4"/>
    </row>
    <row r="835" spans="1:20" x14ac:dyDescent="0.45">
      <c r="A835" s="8"/>
      <c r="B835" s="5"/>
      <c r="C835" s="5"/>
      <c r="D835" s="5"/>
      <c r="E835" s="4"/>
      <c r="F835" s="5"/>
      <c r="G835" s="4"/>
      <c r="H835" s="4"/>
      <c r="I835" s="5"/>
      <c r="J835" s="5"/>
      <c r="K835" s="9"/>
      <c r="L835" s="5"/>
      <c r="M835" s="4"/>
      <c r="N835" s="5"/>
      <c r="O835" s="5"/>
      <c r="P835" s="5"/>
      <c r="Q835" s="5"/>
      <c r="R835" s="5"/>
      <c r="S835" s="4"/>
      <c r="T835" s="4"/>
    </row>
    <row r="836" spans="1:20" x14ac:dyDescent="0.45">
      <c r="A836" s="8"/>
      <c r="B836" s="5"/>
      <c r="C836" s="5"/>
      <c r="D836" s="5"/>
      <c r="E836" s="4"/>
      <c r="F836" s="5"/>
      <c r="G836" s="4"/>
      <c r="H836" s="4"/>
      <c r="I836" s="5"/>
      <c r="J836" s="5"/>
      <c r="K836" s="9"/>
      <c r="L836" s="5"/>
      <c r="M836" s="4"/>
      <c r="N836" s="5"/>
      <c r="O836" s="5"/>
      <c r="P836" s="5"/>
      <c r="Q836" s="5"/>
      <c r="R836" s="5"/>
      <c r="S836" s="4"/>
      <c r="T836" s="4"/>
    </row>
    <row r="837" spans="1:20" x14ac:dyDescent="0.45">
      <c r="A837" s="8"/>
      <c r="B837" s="5"/>
      <c r="C837" s="5"/>
      <c r="D837" s="5"/>
      <c r="E837" s="4"/>
      <c r="F837" s="5"/>
      <c r="G837" s="4"/>
      <c r="H837" s="4"/>
      <c r="I837" s="5"/>
      <c r="J837" s="5"/>
      <c r="K837" s="9"/>
      <c r="L837" s="5"/>
      <c r="M837" s="4"/>
      <c r="N837" s="5"/>
      <c r="O837" s="5"/>
      <c r="P837" s="5"/>
      <c r="Q837" s="5"/>
      <c r="R837" s="5"/>
      <c r="S837" s="4"/>
      <c r="T837" s="4"/>
    </row>
    <row r="838" spans="1:20" x14ac:dyDescent="0.45">
      <c r="A838" s="8"/>
      <c r="B838" s="5"/>
      <c r="C838" s="5"/>
      <c r="D838" s="5"/>
      <c r="E838" s="4"/>
      <c r="F838" s="5"/>
      <c r="G838" s="4"/>
      <c r="H838" s="4"/>
      <c r="I838" s="5"/>
      <c r="J838" s="5"/>
      <c r="K838" s="9"/>
      <c r="L838" s="5"/>
      <c r="M838" s="4"/>
      <c r="N838" s="5"/>
      <c r="O838" s="5"/>
      <c r="P838" s="5"/>
      <c r="Q838" s="5"/>
      <c r="R838" s="5"/>
      <c r="S838" s="4"/>
      <c r="T838" s="4"/>
    </row>
    <row r="839" spans="1:20" x14ac:dyDescent="0.45">
      <c r="A839" s="8"/>
      <c r="B839" s="5"/>
      <c r="C839" s="5"/>
      <c r="D839" s="5"/>
      <c r="E839" s="4"/>
      <c r="F839" s="5"/>
      <c r="G839" s="4"/>
      <c r="H839" s="4"/>
      <c r="I839" s="5"/>
      <c r="J839" s="5"/>
      <c r="K839" s="9"/>
      <c r="L839" s="5"/>
      <c r="M839" s="4"/>
      <c r="N839" s="5"/>
      <c r="O839" s="5"/>
      <c r="P839" s="5"/>
      <c r="Q839" s="5"/>
      <c r="R839" s="5"/>
      <c r="S839" s="4"/>
      <c r="T839" s="4"/>
    </row>
    <row r="840" spans="1:20" x14ac:dyDescent="0.45">
      <c r="A840" s="8"/>
      <c r="B840" s="5"/>
      <c r="C840" s="5"/>
      <c r="D840" s="5"/>
      <c r="E840" s="4"/>
      <c r="F840" s="5"/>
      <c r="G840" s="4"/>
      <c r="H840" s="4"/>
      <c r="I840" s="5"/>
      <c r="J840" s="5"/>
      <c r="K840" s="9"/>
      <c r="L840" s="5"/>
      <c r="M840" s="4"/>
      <c r="N840" s="5"/>
      <c r="O840" s="5"/>
      <c r="P840" s="5"/>
      <c r="Q840" s="5"/>
      <c r="R840" s="5"/>
      <c r="S840" s="4"/>
      <c r="T840" s="4"/>
    </row>
    <row r="841" spans="1:20" x14ac:dyDescent="0.45">
      <c r="A841" s="8"/>
      <c r="B841" s="5"/>
      <c r="C841" s="5"/>
      <c r="D841" s="5"/>
      <c r="E841" s="4"/>
      <c r="F841" s="5"/>
      <c r="G841" s="4"/>
      <c r="H841" s="4"/>
      <c r="I841" s="5"/>
      <c r="J841" s="5"/>
      <c r="K841" s="9"/>
      <c r="L841" s="5"/>
      <c r="M841" s="4"/>
      <c r="N841" s="5"/>
      <c r="O841" s="5"/>
      <c r="P841" s="5"/>
      <c r="Q841" s="5"/>
      <c r="R841" s="5"/>
      <c r="S841" s="4"/>
      <c r="T841" s="4"/>
    </row>
    <row r="842" spans="1:20" x14ac:dyDescent="0.45">
      <c r="A842" s="8"/>
      <c r="B842" s="5"/>
      <c r="C842" s="5"/>
      <c r="D842" s="5"/>
      <c r="E842" s="4"/>
      <c r="F842" s="5"/>
      <c r="G842" s="4"/>
      <c r="H842" s="4"/>
      <c r="I842" s="5"/>
      <c r="J842" s="5"/>
      <c r="K842" s="9"/>
      <c r="L842" s="5"/>
      <c r="M842" s="4"/>
      <c r="N842" s="5"/>
      <c r="O842" s="5"/>
      <c r="P842" s="5"/>
      <c r="Q842" s="5"/>
      <c r="R842" s="5"/>
      <c r="S842" s="4"/>
      <c r="T842" s="4"/>
    </row>
    <row r="843" spans="1:20" x14ac:dyDescent="0.45">
      <c r="A843" s="8"/>
      <c r="B843" s="5"/>
      <c r="C843" s="5"/>
      <c r="D843" s="5"/>
      <c r="E843" s="4"/>
      <c r="F843" s="5"/>
      <c r="G843" s="4"/>
      <c r="H843" s="4"/>
      <c r="I843" s="5"/>
      <c r="J843" s="5"/>
      <c r="K843" s="9"/>
      <c r="L843" s="5"/>
      <c r="M843" s="4"/>
      <c r="N843" s="5"/>
      <c r="O843" s="5"/>
      <c r="P843" s="5"/>
      <c r="Q843" s="5"/>
      <c r="R843" s="5"/>
      <c r="S843" s="4"/>
      <c r="T843" s="4"/>
    </row>
    <row r="844" spans="1:20" x14ac:dyDescent="0.45">
      <c r="A844" s="8"/>
      <c r="B844" s="5"/>
      <c r="C844" s="5"/>
      <c r="D844" s="5"/>
      <c r="E844" s="4"/>
      <c r="F844" s="5"/>
      <c r="G844" s="4"/>
      <c r="H844" s="4"/>
      <c r="I844" s="5"/>
      <c r="J844" s="5"/>
      <c r="K844" s="9"/>
      <c r="L844" s="5"/>
      <c r="M844" s="4"/>
      <c r="N844" s="5"/>
      <c r="O844" s="5"/>
      <c r="P844" s="5"/>
      <c r="Q844" s="5"/>
      <c r="R844" s="5"/>
      <c r="S844" s="4"/>
      <c r="T844" s="4"/>
    </row>
    <row r="845" spans="1:20" x14ac:dyDescent="0.45">
      <c r="A845" s="8"/>
      <c r="B845" s="5"/>
      <c r="C845" s="5"/>
      <c r="D845" s="5"/>
      <c r="E845" s="4"/>
      <c r="F845" s="5"/>
      <c r="G845" s="4"/>
      <c r="H845" s="4"/>
      <c r="I845" s="5"/>
      <c r="J845" s="5"/>
      <c r="K845" s="9"/>
      <c r="L845" s="5"/>
      <c r="M845" s="4"/>
      <c r="N845" s="5"/>
      <c r="O845" s="5"/>
      <c r="P845" s="5"/>
      <c r="Q845" s="5"/>
      <c r="R845" s="5"/>
      <c r="S845" s="4"/>
      <c r="T845" s="4"/>
    </row>
    <row r="846" spans="1:20" x14ac:dyDescent="0.45">
      <c r="A846" s="8"/>
      <c r="B846" s="5"/>
      <c r="C846" s="5"/>
      <c r="D846" s="5"/>
      <c r="E846" s="4"/>
      <c r="F846" s="5"/>
      <c r="G846" s="4"/>
      <c r="H846" s="4"/>
      <c r="I846" s="5"/>
      <c r="J846" s="5"/>
      <c r="K846" s="9"/>
      <c r="L846" s="5"/>
      <c r="M846" s="4"/>
      <c r="N846" s="5"/>
      <c r="O846" s="5"/>
      <c r="P846" s="5"/>
      <c r="Q846" s="5"/>
      <c r="R846" s="5"/>
      <c r="S846" s="4"/>
      <c r="T846" s="4"/>
    </row>
    <row r="847" spans="1:20" x14ac:dyDescent="0.45">
      <c r="A847" s="8"/>
      <c r="B847" s="5"/>
      <c r="C847" s="5"/>
      <c r="D847" s="5"/>
      <c r="E847" s="4"/>
      <c r="F847" s="5"/>
      <c r="G847" s="4"/>
      <c r="H847" s="4"/>
      <c r="I847" s="5"/>
      <c r="J847" s="5"/>
      <c r="K847" s="9"/>
      <c r="L847" s="5"/>
      <c r="M847" s="4"/>
      <c r="N847" s="5"/>
      <c r="O847" s="5"/>
      <c r="P847" s="5"/>
      <c r="Q847" s="5"/>
      <c r="R847" s="5"/>
      <c r="S847" s="4"/>
      <c r="T847" s="4"/>
    </row>
    <row r="848" spans="1:20" x14ac:dyDescent="0.45">
      <c r="A848" s="8"/>
      <c r="B848" s="5"/>
      <c r="C848" s="5"/>
      <c r="D848" s="5"/>
      <c r="E848" s="4"/>
      <c r="F848" s="5"/>
      <c r="G848" s="4"/>
      <c r="H848" s="4"/>
      <c r="I848" s="5"/>
      <c r="J848" s="5"/>
      <c r="K848" s="9"/>
      <c r="L848" s="5"/>
      <c r="M848" s="4"/>
      <c r="N848" s="5"/>
      <c r="O848" s="5"/>
      <c r="P848" s="5"/>
      <c r="Q848" s="5"/>
      <c r="R848" s="5"/>
      <c r="S848" s="4"/>
      <c r="T848" s="4"/>
    </row>
    <row r="849" spans="1:20" x14ac:dyDescent="0.45">
      <c r="A849" s="8"/>
      <c r="B849" s="5"/>
      <c r="C849" s="5"/>
      <c r="D849" s="5"/>
      <c r="E849" s="4"/>
      <c r="F849" s="5"/>
      <c r="G849" s="4"/>
      <c r="H849" s="4"/>
      <c r="I849" s="5"/>
      <c r="J849" s="5"/>
      <c r="K849" s="9"/>
      <c r="L849" s="5"/>
      <c r="M849" s="4"/>
      <c r="N849" s="5"/>
      <c r="O849" s="5"/>
      <c r="P849" s="5"/>
      <c r="Q849" s="5"/>
      <c r="R849" s="5"/>
      <c r="S849" s="4"/>
      <c r="T849" s="4"/>
    </row>
    <row r="850" spans="1:20" x14ac:dyDescent="0.45">
      <c r="A850" s="8"/>
      <c r="B850" s="5"/>
      <c r="C850" s="5"/>
      <c r="D850" s="5"/>
      <c r="E850" s="4"/>
      <c r="F850" s="5"/>
      <c r="G850" s="4"/>
      <c r="H850" s="4"/>
      <c r="I850" s="5"/>
      <c r="J850" s="5"/>
      <c r="K850" s="9"/>
      <c r="L850" s="5"/>
      <c r="M850" s="4"/>
      <c r="N850" s="5"/>
      <c r="O850" s="5"/>
      <c r="P850" s="5"/>
      <c r="Q850" s="5"/>
      <c r="R850" s="5"/>
      <c r="S850" s="4"/>
      <c r="T850" s="4"/>
    </row>
    <row r="851" spans="1:20" x14ac:dyDescent="0.45">
      <c r="A851" s="8"/>
      <c r="B851" s="5"/>
      <c r="C851" s="5"/>
      <c r="D851" s="5"/>
      <c r="E851" s="4"/>
      <c r="F851" s="5"/>
      <c r="G851" s="4"/>
      <c r="H851" s="4"/>
      <c r="I851" s="5"/>
      <c r="J851" s="5"/>
      <c r="K851" s="9"/>
      <c r="L851" s="5"/>
      <c r="M851" s="4"/>
      <c r="N851" s="5"/>
      <c r="O851" s="5"/>
      <c r="P851" s="5"/>
      <c r="Q851" s="5"/>
      <c r="R851" s="5"/>
      <c r="S851" s="4"/>
      <c r="T851" s="4"/>
    </row>
    <row r="852" spans="1:20" x14ac:dyDescent="0.45">
      <c r="A852" s="8"/>
      <c r="B852" s="5"/>
      <c r="C852" s="5"/>
      <c r="D852" s="5"/>
      <c r="E852" s="4"/>
      <c r="F852" s="5"/>
      <c r="G852" s="4"/>
      <c r="H852" s="4"/>
      <c r="I852" s="5"/>
      <c r="J852" s="5"/>
      <c r="K852" s="9"/>
      <c r="L852" s="5"/>
      <c r="M852" s="4"/>
      <c r="N852" s="5"/>
      <c r="O852" s="5"/>
      <c r="P852" s="5"/>
      <c r="Q852" s="5"/>
      <c r="R852" s="5"/>
      <c r="S852" s="4"/>
      <c r="T852" s="4"/>
    </row>
    <row r="853" spans="1:20" x14ac:dyDescent="0.45">
      <c r="A853" s="8"/>
      <c r="B853" s="5"/>
      <c r="C853" s="5"/>
      <c r="D853" s="5"/>
      <c r="E853" s="4"/>
      <c r="F853" s="5"/>
      <c r="G853" s="4"/>
      <c r="H853" s="4"/>
      <c r="I853" s="5"/>
      <c r="J853" s="5"/>
      <c r="K853" s="9"/>
      <c r="L853" s="5"/>
      <c r="M853" s="4"/>
      <c r="N853" s="5"/>
      <c r="O853" s="5"/>
      <c r="P853" s="5"/>
      <c r="Q853" s="5"/>
      <c r="R853" s="5"/>
      <c r="S853" s="4"/>
      <c r="T853" s="4"/>
    </row>
    <row r="854" spans="1:20" x14ac:dyDescent="0.45">
      <c r="A854" s="8"/>
      <c r="B854" s="5"/>
      <c r="C854" s="5"/>
      <c r="D854" s="5"/>
      <c r="E854" s="4"/>
      <c r="F854" s="5"/>
      <c r="G854" s="4"/>
      <c r="H854" s="4"/>
      <c r="I854" s="5"/>
      <c r="J854" s="5"/>
      <c r="K854" s="9"/>
      <c r="L854" s="5"/>
      <c r="M854" s="4"/>
      <c r="N854" s="5"/>
      <c r="O854" s="5"/>
      <c r="P854" s="5"/>
      <c r="Q854" s="5"/>
      <c r="R854" s="5"/>
      <c r="S854" s="4"/>
      <c r="T854" s="4"/>
    </row>
    <row r="855" spans="1:20" x14ac:dyDescent="0.45">
      <c r="A855" s="8"/>
      <c r="B855" s="5"/>
      <c r="C855" s="5"/>
      <c r="D855" s="5"/>
      <c r="E855" s="4"/>
      <c r="F855" s="5"/>
      <c r="G855" s="4"/>
      <c r="H855" s="4"/>
      <c r="I855" s="5"/>
      <c r="J855" s="5"/>
      <c r="K855" s="9"/>
      <c r="L855" s="5"/>
      <c r="M855" s="4"/>
      <c r="N855" s="5"/>
      <c r="O855" s="5"/>
      <c r="P855" s="5"/>
      <c r="Q855" s="5"/>
      <c r="R855" s="5"/>
      <c r="S855" s="4"/>
      <c r="T855" s="4"/>
    </row>
    <row r="856" spans="1:20" x14ac:dyDescent="0.45">
      <c r="A856" s="8"/>
      <c r="B856" s="5"/>
      <c r="C856" s="5"/>
      <c r="D856" s="5"/>
      <c r="E856" s="4"/>
      <c r="F856" s="5"/>
      <c r="G856" s="4"/>
      <c r="H856" s="4"/>
      <c r="I856" s="5"/>
      <c r="J856" s="5"/>
      <c r="K856" s="9"/>
      <c r="L856" s="5"/>
      <c r="M856" s="4"/>
      <c r="N856" s="5"/>
      <c r="O856" s="5"/>
      <c r="P856" s="5"/>
      <c r="Q856" s="5"/>
      <c r="R856" s="5"/>
      <c r="S856" s="4"/>
      <c r="T856" s="4"/>
    </row>
    <row r="857" spans="1:20" x14ac:dyDescent="0.45">
      <c r="A857" s="8"/>
      <c r="B857" s="5"/>
      <c r="C857" s="5"/>
      <c r="D857" s="5"/>
      <c r="E857" s="4"/>
      <c r="F857" s="5"/>
      <c r="G857" s="4"/>
      <c r="H857" s="4"/>
      <c r="I857" s="5"/>
      <c r="J857" s="5"/>
      <c r="K857" s="9"/>
      <c r="L857" s="5"/>
      <c r="M857" s="4"/>
      <c r="N857" s="5"/>
      <c r="O857" s="5"/>
      <c r="P857" s="5"/>
      <c r="Q857" s="5"/>
      <c r="R857" s="5"/>
      <c r="S857" s="4"/>
      <c r="T857" s="4"/>
    </row>
    <row r="858" spans="1:20" x14ac:dyDescent="0.45">
      <c r="A858" s="8"/>
      <c r="B858" s="5"/>
      <c r="C858" s="5"/>
      <c r="D858" s="5"/>
      <c r="E858" s="4"/>
      <c r="F858" s="5"/>
      <c r="G858" s="4"/>
      <c r="H858" s="4"/>
      <c r="I858" s="5"/>
      <c r="J858" s="5"/>
      <c r="K858" s="9"/>
      <c r="L858" s="5"/>
      <c r="M858" s="4"/>
      <c r="N858" s="5"/>
      <c r="O858" s="5"/>
      <c r="P858" s="5"/>
      <c r="Q858" s="5"/>
      <c r="R858" s="5"/>
      <c r="S858" s="4"/>
      <c r="T858" s="4"/>
    </row>
    <row r="859" spans="1:20" x14ac:dyDescent="0.45">
      <c r="A859" s="8"/>
      <c r="B859" s="5"/>
      <c r="C859" s="5"/>
      <c r="D859" s="5"/>
      <c r="E859" s="4"/>
      <c r="F859" s="5"/>
      <c r="G859" s="4"/>
      <c r="H859" s="4"/>
      <c r="I859" s="5"/>
      <c r="J859" s="5"/>
      <c r="K859" s="9"/>
      <c r="L859" s="5"/>
      <c r="M859" s="4"/>
      <c r="N859" s="5"/>
      <c r="O859" s="5"/>
      <c r="P859" s="5"/>
      <c r="Q859" s="5"/>
      <c r="R859" s="5"/>
      <c r="S859" s="4"/>
      <c r="T859" s="4"/>
    </row>
    <row r="860" spans="1:20" x14ac:dyDescent="0.45">
      <c r="A860" s="8"/>
      <c r="B860" s="5"/>
      <c r="C860" s="5"/>
      <c r="D860" s="5"/>
      <c r="E860" s="4"/>
      <c r="F860" s="5"/>
      <c r="G860" s="4"/>
      <c r="H860" s="4"/>
      <c r="I860" s="5"/>
      <c r="J860" s="5"/>
      <c r="K860" s="9"/>
      <c r="L860" s="5"/>
      <c r="M860" s="4"/>
      <c r="N860" s="5"/>
      <c r="O860" s="5"/>
      <c r="P860" s="5"/>
      <c r="Q860" s="5"/>
      <c r="R860" s="5"/>
      <c r="S860" s="4"/>
      <c r="T860" s="4"/>
    </row>
    <row r="861" spans="1:20" x14ac:dyDescent="0.45">
      <c r="A861" s="8"/>
      <c r="B861" s="5"/>
      <c r="C861" s="5"/>
      <c r="D861" s="5"/>
      <c r="E861" s="4"/>
      <c r="F861" s="5"/>
      <c r="G861" s="4"/>
      <c r="H861" s="4"/>
      <c r="I861" s="5"/>
      <c r="J861" s="5"/>
      <c r="K861" s="9"/>
      <c r="L861" s="5"/>
      <c r="M861" s="4"/>
      <c r="N861" s="5"/>
      <c r="O861" s="5"/>
      <c r="P861" s="5"/>
      <c r="Q861" s="5"/>
      <c r="R861" s="5"/>
      <c r="S861" s="4"/>
      <c r="T861" s="4"/>
    </row>
    <row r="862" spans="1:20" x14ac:dyDescent="0.45">
      <c r="A862" s="8"/>
      <c r="B862" s="5"/>
      <c r="C862" s="5"/>
      <c r="D862" s="5"/>
      <c r="E862" s="4"/>
      <c r="F862" s="5"/>
      <c r="G862" s="4"/>
      <c r="H862" s="4"/>
      <c r="I862" s="5"/>
      <c r="J862" s="5"/>
      <c r="K862" s="9"/>
      <c r="L862" s="5"/>
      <c r="M862" s="4"/>
      <c r="N862" s="5"/>
      <c r="O862" s="5"/>
      <c r="P862" s="5"/>
      <c r="Q862" s="5"/>
      <c r="R862" s="5"/>
      <c r="S862" s="4"/>
      <c r="T862" s="4"/>
    </row>
    <row r="863" spans="1:20" x14ac:dyDescent="0.45">
      <c r="A863" s="8"/>
      <c r="B863" s="5"/>
      <c r="C863" s="5"/>
      <c r="D863" s="5"/>
      <c r="E863" s="4"/>
      <c r="F863" s="5"/>
      <c r="G863" s="4"/>
      <c r="H863" s="4"/>
      <c r="I863" s="5"/>
      <c r="J863" s="5"/>
      <c r="K863" s="9"/>
      <c r="L863" s="5"/>
      <c r="M863" s="4"/>
      <c r="N863" s="5"/>
      <c r="O863" s="5"/>
      <c r="P863" s="5"/>
      <c r="Q863" s="5"/>
      <c r="R863" s="5"/>
      <c r="S863" s="4"/>
      <c r="T863" s="4"/>
    </row>
    <row r="864" spans="1:20" x14ac:dyDescent="0.45">
      <c r="A864" s="8"/>
      <c r="B864" s="5"/>
      <c r="C864" s="5"/>
      <c r="D864" s="5"/>
      <c r="E864" s="4"/>
      <c r="F864" s="5"/>
      <c r="G864" s="4"/>
      <c r="H864" s="4"/>
      <c r="I864" s="5"/>
      <c r="J864" s="5"/>
      <c r="K864" s="9"/>
      <c r="L864" s="5"/>
      <c r="M864" s="4"/>
      <c r="N864" s="5"/>
      <c r="O864" s="5"/>
      <c r="P864" s="5"/>
      <c r="Q864" s="5"/>
      <c r="R864" s="5"/>
      <c r="S864" s="4"/>
      <c r="T864" s="4"/>
    </row>
    <row r="865" spans="1:20" x14ac:dyDescent="0.45">
      <c r="A865" s="8"/>
      <c r="B865" s="5"/>
      <c r="C865" s="5"/>
      <c r="D865" s="5"/>
      <c r="E865" s="4"/>
      <c r="F865" s="5"/>
      <c r="G865" s="4"/>
      <c r="H865" s="4"/>
      <c r="I865" s="5"/>
      <c r="J865" s="5"/>
      <c r="K865" s="9"/>
      <c r="L865" s="5"/>
      <c r="M865" s="4"/>
      <c r="N865" s="5"/>
      <c r="O865" s="5"/>
      <c r="P865" s="5"/>
      <c r="Q865" s="5"/>
      <c r="R865" s="5"/>
      <c r="S865" s="4"/>
      <c r="T865" s="4"/>
    </row>
    <row r="866" spans="1:20" x14ac:dyDescent="0.45">
      <c r="A866" s="8"/>
      <c r="B866" s="5"/>
      <c r="C866" s="5"/>
      <c r="D866" s="5"/>
      <c r="E866" s="4"/>
      <c r="F866" s="5"/>
      <c r="G866" s="4"/>
      <c r="H866" s="4"/>
      <c r="I866" s="5"/>
      <c r="J866" s="5"/>
      <c r="K866" s="9"/>
      <c r="L866" s="5"/>
      <c r="M866" s="4"/>
      <c r="N866" s="5"/>
      <c r="O866" s="5"/>
      <c r="P866" s="5"/>
      <c r="Q866" s="5"/>
      <c r="R866" s="5"/>
      <c r="S866" s="4"/>
      <c r="T866" s="4"/>
    </row>
    <row r="867" spans="1:20" x14ac:dyDescent="0.45">
      <c r="A867" s="8"/>
      <c r="B867" s="5"/>
      <c r="C867" s="5"/>
      <c r="D867" s="5"/>
      <c r="E867" s="4"/>
      <c r="F867" s="5"/>
      <c r="G867" s="4"/>
      <c r="H867" s="4"/>
      <c r="I867" s="5"/>
      <c r="J867" s="5"/>
      <c r="K867" s="9"/>
      <c r="L867" s="5"/>
      <c r="M867" s="4"/>
      <c r="N867" s="5"/>
      <c r="O867" s="5"/>
      <c r="P867" s="5"/>
      <c r="Q867" s="5"/>
      <c r="R867" s="5"/>
      <c r="S867" s="4"/>
      <c r="T867" s="4"/>
    </row>
    <row r="868" spans="1:20" x14ac:dyDescent="0.45">
      <c r="A868" s="8"/>
      <c r="B868" s="5"/>
      <c r="C868" s="5"/>
      <c r="D868" s="5"/>
      <c r="E868" s="4"/>
      <c r="F868" s="5"/>
      <c r="G868" s="4"/>
      <c r="H868" s="4"/>
      <c r="I868" s="5"/>
      <c r="J868" s="5"/>
      <c r="K868" s="9"/>
      <c r="L868" s="5"/>
      <c r="M868" s="4"/>
      <c r="N868" s="5"/>
      <c r="O868" s="5"/>
      <c r="P868" s="5"/>
      <c r="Q868" s="5"/>
      <c r="R868" s="5"/>
      <c r="S868" s="4"/>
      <c r="T868" s="4"/>
    </row>
    <row r="869" spans="1:20" x14ac:dyDescent="0.45">
      <c r="A869" s="8"/>
      <c r="B869" s="5"/>
      <c r="C869" s="5"/>
      <c r="D869" s="5"/>
      <c r="E869" s="4"/>
      <c r="F869" s="5"/>
      <c r="G869" s="4"/>
      <c r="H869" s="4"/>
      <c r="I869" s="5"/>
      <c r="J869" s="5"/>
      <c r="K869" s="9"/>
      <c r="L869" s="5"/>
      <c r="M869" s="4"/>
      <c r="N869" s="5"/>
      <c r="O869" s="5"/>
      <c r="P869" s="5"/>
      <c r="Q869" s="5"/>
      <c r="R869" s="5"/>
      <c r="S869" s="4"/>
      <c r="T869" s="4"/>
    </row>
    <row r="870" spans="1:20" x14ac:dyDescent="0.45">
      <c r="A870" s="8"/>
      <c r="B870" s="5"/>
      <c r="C870" s="5"/>
      <c r="D870" s="5"/>
      <c r="E870" s="4"/>
      <c r="F870" s="5"/>
      <c r="G870" s="4"/>
      <c r="H870" s="4"/>
      <c r="I870" s="5"/>
      <c r="J870" s="5"/>
      <c r="K870" s="9"/>
      <c r="L870" s="5"/>
      <c r="M870" s="4"/>
      <c r="N870" s="5"/>
      <c r="O870" s="5"/>
      <c r="P870" s="5"/>
      <c r="Q870" s="5"/>
      <c r="R870" s="5"/>
      <c r="S870" s="4"/>
      <c r="T870" s="4"/>
    </row>
    <row r="871" spans="1:20" x14ac:dyDescent="0.45">
      <c r="A871" s="8"/>
      <c r="B871" s="5"/>
      <c r="C871" s="5"/>
      <c r="D871" s="5"/>
      <c r="E871" s="4"/>
      <c r="F871" s="5"/>
      <c r="G871" s="4"/>
      <c r="H871" s="4"/>
      <c r="I871" s="5"/>
      <c r="J871" s="5"/>
      <c r="K871" s="9"/>
      <c r="L871" s="5"/>
      <c r="M871" s="4"/>
      <c r="N871" s="5"/>
      <c r="O871" s="5"/>
      <c r="P871" s="5"/>
      <c r="Q871" s="5"/>
      <c r="R871" s="5"/>
      <c r="S871" s="4"/>
      <c r="T871" s="4"/>
    </row>
    <row r="872" spans="1:20" x14ac:dyDescent="0.45">
      <c r="A872" s="8"/>
      <c r="B872" s="5"/>
      <c r="C872" s="5"/>
      <c r="D872" s="5"/>
      <c r="E872" s="4"/>
      <c r="F872" s="5"/>
      <c r="G872" s="4"/>
      <c r="H872" s="4"/>
      <c r="I872" s="5"/>
      <c r="J872" s="5"/>
      <c r="K872" s="9"/>
      <c r="L872" s="5"/>
      <c r="M872" s="4"/>
      <c r="N872" s="5"/>
      <c r="O872" s="5"/>
      <c r="P872" s="5"/>
      <c r="Q872" s="5"/>
      <c r="R872" s="5"/>
      <c r="S872" s="4"/>
      <c r="T872" s="4"/>
    </row>
    <row r="873" spans="1:20" x14ac:dyDescent="0.45">
      <c r="A873" s="8"/>
      <c r="B873" s="5"/>
      <c r="C873" s="5"/>
      <c r="D873" s="5"/>
      <c r="E873" s="4"/>
      <c r="F873" s="5"/>
      <c r="G873" s="4"/>
      <c r="H873" s="4"/>
      <c r="I873" s="5"/>
      <c r="J873" s="5"/>
      <c r="K873" s="9"/>
      <c r="L873" s="5"/>
      <c r="M873" s="4"/>
      <c r="N873" s="5"/>
      <c r="O873" s="5"/>
      <c r="P873" s="5"/>
      <c r="Q873" s="5"/>
      <c r="R873" s="5"/>
      <c r="S873" s="4"/>
      <c r="T873" s="4"/>
    </row>
    <row r="874" spans="1:20" x14ac:dyDescent="0.45">
      <c r="A874" s="8"/>
      <c r="B874" s="5"/>
      <c r="C874" s="5"/>
      <c r="D874" s="5"/>
      <c r="E874" s="4"/>
      <c r="F874" s="5"/>
      <c r="G874" s="4"/>
      <c r="H874" s="4"/>
      <c r="I874" s="5"/>
      <c r="J874" s="5"/>
      <c r="K874" s="9"/>
      <c r="L874" s="5"/>
      <c r="M874" s="4"/>
      <c r="N874" s="5"/>
      <c r="O874" s="5"/>
      <c r="P874" s="5"/>
      <c r="Q874" s="5"/>
      <c r="R874" s="5"/>
      <c r="S874" s="4"/>
      <c r="T874" s="4"/>
    </row>
    <row r="875" spans="1:20" x14ac:dyDescent="0.45">
      <c r="A875" s="8"/>
      <c r="B875" s="5"/>
      <c r="C875" s="5"/>
      <c r="D875" s="5"/>
      <c r="E875" s="4"/>
      <c r="F875" s="5"/>
      <c r="G875" s="4"/>
      <c r="H875" s="4"/>
      <c r="I875" s="5"/>
      <c r="J875" s="5"/>
      <c r="K875" s="9"/>
      <c r="L875" s="5"/>
      <c r="M875" s="4"/>
      <c r="N875" s="5"/>
      <c r="O875" s="5"/>
      <c r="P875" s="5"/>
      <c r="Q875" s="5"/>
      <c r="R875" s="5"/>
      <c r="S875" s="4"/>
      <c r="T875" s="4"/>
    </row>
    <row r="876" spans="1:20" x14ac:dyDescent="0.45">
      <c r="A876" s="8"/>
      <c r="B876" s="5"/>
      <c r="C876" s="5"/>
      <c r="D876" s="5"/>
      <c r="E876" s="4"/>
      <c r="F876" s="5"/>
      <c r="G876" s="4"/>
      <c r="H876" s="4"/>
      <c r="I876" s="5"/>
      <c r="J876" s="5"/>
      <c r="K876" s="9"/>
      <c r="L876" s="5"/>
      <c r="M876" s="4"/>
      <c r="N876" s="5"/>
      <c r="O876" s="5"/>
      <c r="P876" s="5"/>
      <c r="Q876" s="5"/>
      <c r="R876" s="5"/>
      <c r="S876" s="4"/>
      <c r="T876" s="4"/>
    </row>
    <row r="877" spans="1:20" x14ac:dyDescent="0.45">
      <c r="A877" s="8"/>
      <c r="B877" s="5"/>
      <c r="C877" s="5"/>
      <c r="D877" s="5"/>
      <c r="E877" s="4"/>
      <c r="F877" s="5"/>
      <c r="G877" s="4"/>
      <c r="H877" s="4"/>
      <c r="I877" s="5"/>
      <c r="J877" s="5"/>
      <c r="K877" s="9"/>
      <c r="L877" s="5"/>
      <c r="M877" s="4"/>
      <c r="N877" s="5"/>
      <c r="O877" s="5"/>
      <c r="P877" s="5"/>
      <c r="Q877" s="5"/>
      <c r="R877" s="5"/>
      <c r="S877" s="4"/>
      <c r="T877" s="4"/>
    </row>
    <row r="878" spans="1:20" x14ac:dyDescent="0.45">
      <c r="A878" s="8"/>
      <c r="B878" s="5"/>
      <c r="C878" s="5"/>
      <c r="D878" s="5"/>
      <c r="E878" s="4"/>
      <c r="F878" s="5"/>
      <c r="G878" s="4"/>
      <c r="H878" s="4"/>
      <c r="I878" s="5"/>
      <c r="J878" s="5"/>
      <c r="K878" s="9"/>
      <c r="L878" s="5"/>
      <c r="M878" s="4"/>
      <c r="N878" s="5"/>
      <c r="O878" s="5"/>
      <c r="P878" s="5"/>
      <c r="Q878" s="5"/>
      <c r="R878" s="5"/>
      <c r="S878" s="4"/>
      <c r="T878" s="4"/>
    </row>
    <row r="879" spans="1:20" x14ac:dyDescent="0.45">
      <c r="A879" s="8"/>
      <c r="B879" s="5"/>
      <c r="C879" s="5"/>
      <c r="D879" s="5"/>
      <c r="E879" s="4"/>
      <c r="F879" s="5"/>
      <c r="G879" s="4"/>
      <c r="H879" s="4"/>
      <c r="I879" s="5"/>
      <c r="J879" s="5"/>
      <c r="K879" s="9"/>
      <c r="L879" s="5"/>
      <c r="M879" s="4"/>
      <c r="N879" s="5"/>
      <c r="O879" s="5"/>
      <c r="P879" s="5"/>
      <c r="Q879" s="5"/>
      <c r="R879" s="5"/>
      <c r="S879" s="4"/>
      <c r="T879" s="4"/>
    </row>
    <row r="880" spans="1:20" x14ac:dyDescent="0.45">
      <c r="A880" s="8"/>
      <c r="B880" s="5"/>
      <c r="C880" s="5"/>
      <c r="D880" s="5"/>
      <c r="E880" s="4"/>
      <c r="F880" s="5"/>
      <c r="G880" s="4"/>
      <c r="H880" s="4"/>
      <c r="I880" s="5"/>
      <c r="J880" s="5"/>
      <c r="K880" s="9"/>
      <c r="L880" s="5"/>
      <c r="M880" s="4"/>
      <c r="N880" s="5"/>
      <c r="O880" s="5"/>
      <c r="P880" s="5"/>
      <c r="Q880" s="5"/>
      <c r="R880" s="5"/>
      <c r="S880" s="4"/>
      <c r="T880" s="4"/>
    </row>
    <row r="881" spans="1:20" x14ac:dyDescent="0.45">
      <c r="A881" s="8"/>
      <c r="B881" s="5"/>
      <c r="C881" s="5"/>
      <c r="D881" s="5"/>
      <c r="E881" s="4"/>
      <c r="F881" s="5"/>
      <c r="G881" s="4"/>
      <c r="H881" s="4"/>
      <c r="I881" s="5"/>
      <c r="J881" s="5"/>
      <c r="K881" s="9"/>
      <c r="L881" s="5"/>
      <c r="M881" s="4"/>
      <c r="N881" s="5"/>
      <c r="O881" s="5"/>
      <c r="P881" s="5"/>
      <c r="Q881" s="5"/>
      <c r="R881" s="5"/>
      <c r="S881" s="4"/>
      <c r="T881" s="4"/>
    </row>
    <row r="882" spans="1:20" x14ac:dyDescent="0.45">
      <c r="A882" s="8"/>
      <c r="B882" s="5"/>
      <c r="C882" s="5"/>
      <c r="D882" s="5"/>
      <c r="E882" s="4"/>
      <c r="F882" s="5"/>
      <c r="G882" s="4"/>
      <c r="H882" s="4"/>
      <c r="I882" s="5"/>
      <c r="J882" s="5"/>
      <c r="K882" s="9"/>
      <c r="L882" s="5"/>
      <c r="M882" s="4"/>
      <c r="N882" s="5"/>
      <c r="O882" s="5"/>
      <c r="P882" s="5"/>
      <c r="Q882" s="5"/>
      <c r="R882" s="5"/>
      <c r="S882" s="4"/>
      <c r="T882" s="4"/>
    </row>
    <row r="883" spans="1:20" x14ac:dyDescent="0.45">
      <c r="A883" s="8"/>
      <c r="B883" s="5"/>
      <c r="C883" s="5"/>
      <c r="D883" s="5"/>
      <c r="E883" s="4"/>
      <c r="F883" s="5"/>
      <c r="G883" s="4"/>
      <c r="H883" s="4"/>
      <c r="I883" s="5"/>
      <c r="J883" s="5"/>
      <c r="K883" s="9"/>
      <c r="L883" s="5"/>
      <c r="M883" s="4"/>
      <c r="N883" s="5"/>
      <c r="O883" s="5"/>
      <c r="P883" s="5"/>
      <c r="Q883" s="5"/>
      <c r="R883" s="5"/>
      <c r="S883" s="4"/>
      <c r="T883" s="4"/>
    </row>
    <row r="884" spans="1:20" x14ac:dyDescent="0.45">
      <c r="A884" s="8"/>
      <c r="B884" s="5"/>
      <c r="C884" s="5"/>
      <c r="D884" s="5"/>
      <c r="E884" s="4"/>
      <c r="F884" s="5"/>
      <c r="G884" s="4"/>
      <c r="H884" s="4"/>
      <c r="I884" s="5"/>
      <c r="J884" s="5"/>
      <c r="K884" s="9"/>
      <c r="L884" s="5"/>
      <c r="M884" s="4"/>
      <c r="N884" s="5"/>
      <c r="O884" s="5"/>
      <c r="P884" s="5"/>
      <c r="Q884" s="5"/>
      <c r="R884" s="5"/>
      <c r="S884" s="4"/>
      <c r="T884" s="4"/>
    </row>
    <row r="885" spans="1:20" x14ac:dyDescent="0.45">
      <c r="A885" s="8"/>
      <c r="B885" s="5"/>
      <c r="C885" s="5"/>
      <c r="D885" s="5"/>
      <c r="E885" s="4"/>
      <c r="F885" s="5"/>
      <c r="G885" s="4"/>
      <c r="H885" s="4"/>
      <c r="I885" s="5"/>
      <c r="J885" s="5"/>
      <c r="K885" s="9"/>
      <c r="L885" s="5"/>
      <c r="M885" s="4"/>
      <c r="N885" s="5"/>
      <c r="O885" s="5"/>
      <c r="P885" s="5"/>
      <c r="Q885" s="5"/>
      <c r="R885" s="5"/>
      <c r="S885" s="4"/>
      <c r="T885" s="4"/>
    </row>
    <row r="886" spans="1:20" x14ac:dyDescent="0.45">
      <c r="A886" s="8"/>
      <c r="B886" s="5"/>
      <c r="C886" s="5"/>
      <c r="D886" s="5"/>
      <c r="E886" s="4"/>
      <c r="F886" s="5"/>
      <c r="G886" s="4"/>
      <c r="H886" s="4"/>
      <c r="I886" s="5"/>
      <c r="J886" s="5"/>
      <c r="K886" s="9"/>
      <c r="L886" s="5"/>
      <c r="M886" s="4"/>
      <c r="N886" s="5"/>
      <c r="O886" s="5"/>
      <c r="P886" s="5"/>
      <c r="Q886" s="5"/>
      <c r="R886" s="5"/>
      <c r="S886" s="4"/>
      <c r="T886" s="4"/>
    </row>
    <row r="887" spans="1:20" x14ac:dyDescent="0.45">
      <c r="A887" s="8"/>
      <c r="B887" s="5"/>
      <c r="C887" s="5"/>
      <c r="D887" s="5"/>
      <c r="E887" s="4"/>
      <c r="F887" s="5"/>
      <c r="G887" s="4"/>
      <c r="H887" s="4"/>
      <c r="I887" s="5"/>
      <c r="J887" s="5"/>
      <c r="K887" s="9"/>
      <c r="L887" s="5"/>
      <c r="M887" s="4"/>
      <c r="N887" s="5"/>
      <c r="O887" s="5"/>
      <c r="P887" s="5"/>
      <c r="Q887" s="5"/>
      <c r="R887" s="5"/>
      <c r="S887" s="4"/>
      <c r="T887" s="4"/>
    </row>
    <row r="888" spans="1:20" x14ac:dyDescent="0.45">
      <c r="A888" s="8"/>
      <c r="B888" s="5"/>
      <c r="C888" s="5"/>
      <c r="D888" s="5"/>
      <c r="E888" s="4"/>
      <c r="F888" s="5"/>
      <c r="G888" s="4"/>
      <c r="H888" s="4"/>
      <c r="I888" s="5"/>
      <c r="J888" s="5"/>
      <c r="K888" s="9"/>
      <c r="L888" s="5"/>
      <c r="M888" s="4"/>
      <c r="N888" s="5"/>
      <c r="O888" s="5"/>
      <c r="P888" s="5"/>
      <c r="Q888" s="5"/>
      <c r="R888" s="5"/>
      <c r="S888" s="4"/>
      <c r="T888" s="4"/>
    </row>
    <row r="889" spans="1:20" x14ac:dyDescent="0.45">
      <c r="A889" s="8"/>
      <c r="B889" s="5"/>
      <c r="C889" s="5"/>
      <c r="D889" s="5"/>
      <c r="E889" s="4"/>
      <c r="F889" s="5"/>
      <c r="G889" s="4"/>
      <c r="H889" s="4"/>
      <c r="I889" s="5"/>
      <c r="J889" s="5"/>
      <c r="K889" s="9"/>
      <c r="L889" s="5"/>
      <c r="M889" s="4"/>
      <c r="N889" s="5"/>
      <c r="O889" s="5"/>
      <c r="P889" s="5"/>
      <c r="Q889" s="5"/>
      <c r="R889" s="5"/>
      <c r="S889" s="4"/>
      <c r="T889" s="4"/>
    </row>
    <row r="890" spans="1:20" x14ac:dyDescent="0.45">
      <c r="A890" s="8"/>
      <c r="B890" s="5"/>
      <c r="C890" s="5"/>
      <c r="D890" s="5"/>
      <c r="E890" s="4"/>
      <c r="F890" s="5"/>
      <c r="G890" s="4"/>
      <c r="H890" s="4"/>
      <c r="I890" s="5"/>
      <c r="J890" s="5"/>
      <c r="K890" s="9"/>
      <c r="L890" s="5"/>
      <c r="M890" s="4"/>
      <c r="N890" s="5"/>
      <c r="O890" s="5"/>
      <c r="P890" s="5"/>
      <c r="Q890" s="5"/>
      <c r="R890" s="5"/>
      <c r="S890" s="4"/>
      <c r="T890" s="4"/>
    </row>
    <row r="891" spans="1:20" x14ac:dyDescent="0.45">
      <c r="A891" s="8"/>
      <c r="B891" s="5"/>
      <c r="C891" s="5"/>
      <c r="D891" s="5"/>
      <c r="E891" s="4"/>
      <c r="F891" s="5"/>
      <c r="G891" s="4"/>
      <c r="H891" s="4"/>
      <c r="I891" s="5"/>
      <c r="J891" s="5"/>
      <c r="K891" s="9"/>
      <c r="L891" s="5"/>
      <c r="M891" s="4"/>
      <c r="N891" s="5"/>
      <c r="O891" s="5"/>
      <c r="P891" s="5"/>
      <c r="Q891" s="5"/>
      <c r="R891" s="5"/>
      <c r="S891" s="4"/>
      <c r="T891" s="4"/>
    </row>
    <row r="892" spans="1:20" x14ac:dyDescent="0.45">
      <c r="A892" s="8"/>
      <c r="B892" s="5"/>
      <c r="C892" s="5"/>
      <c r="D892" s="5"/>
      <c r="E892" s="4"/>
      <c r="F892" s="5"/>
      <c r="G892" s="4"/>
      <c r="H892" s="4"/>
      <c r="I892" s="5"/>
      <c r="J892" s="5"/>
      <c r="K892" s="9"/>
      <c r="L892" s="5"/>
      <c r="M892" s="4"/>
      <c r="N892" s="5"/>
      <c r="O892" s="5"/>
      <c r="P892" s="5"/>
      <c r="Q892" s="5"/>
      <c r="R892" s="5"/>
      <c r="S892" s="4"/>
      <c r="T892" s="4"/>
    </row>
    <row r="893" spans="1:20" x14ac:dyDescent="0.45">
      <c r="A893" s="8"/>
      <c r="B893" s="5"/>
      <c r="C893" s="5"/>
      <c r="D893" s="5"/>
      <c r="E893" s="4"/>
      <c r="F893" s="5"/>
      <c r="G893" s="4"/>
      <c r="H893" s="4"/>
      <c r="I893" s="5"/>
      <c r="J893" s="5"/>
      <c r="K893" s="9"/>
      <c r="L893" s="5"/>
      <c r="M893" s="4"/>
      <c r="N893" s="5"/>
      <c r="O893" s="5"/>
      <c r="P893" s="5"/>
      <c r="Q893" s="5"/>
      <c r="R893" s="5"/>
      <c r="S893" s="4"/>
      <c r="T893" s="4"/>
    </row>
    <row r="894" spans="1:20" x14ac:dyDescent="0.45">
      <c r="A894" s="8"/>
      <c r="B894" s="5"/>
      <c r="C894" s="5"/>
      <c r="D894" s="5"/>
      <c r="E894" s="4"/>
      <c r="F894" s="5"/>
      <c r="G894" s="4"/>
      <c r="H894" s="4"/>
      <c r="I894" s="5"/>
      <c r="J894" s="5"/>
      <c r="K894" s="9"/>
      <c r="L894" s="5"/>
      <c r="M894" s="4"/>
      <c r="N894" s="5"/>
      <c r="O894" s="5"/>
      <c r="P894" s="5"/>
      <c r="Q894" s="5"/>
      <c r="R894" s="5"/>
      <c r="S894" s="4"/>
      <c r="T894" s="4"/>
    </row>
    <row r="895" spans="1:20" x14ac:dyDescent="0.45">
      <c r="A895" s="8"/>
      <c r="B895" s="5"/>
      <c r="C895" s="5"/>
      <c r="D895" s="5"/>
      <c r="E895" s="4"/>
      <c r="F895" s="5"/>
      <c r="G895" s="4"/>
      <c r="H895" s="4"/>
      <c r="I895" s="5"/>
      <c r="J895" s="5"/>
      <c r="K895" s="9"/>
      <c r="L895" s="5"/>
      <c r="M895" s="4"/>
      <c r="N895" s="5"/>
      <c r="O895" s="5"/>
      <c r="P895" s="5"/>
      <c r="Q895" s="5"/>
      <c r="R895" s="5"/>
      <c r="S895" s="4"/>
      <c r="T895" s="4"/>
    </row>
    <row r="896" spans="1:20" x14ac:dyDescent="0.45">
      <c r="A896" s="8"/>
      <c r="B896" s="5"/>
      <c r="C896" s="5"/>
      <c r="D896" s="5"/>
      <c r="E896" s="4"/>
      <c r="F896" s="5"/>
      <c r="G896" s="4"/>
      <c r="H896" s="4"/>
      <c r="I896" s="5"/>
      <c r="J896" s="5"/>
      <c r="K896" s="9"/>
      <c r="L896" s="5"/>
      <c r="M896" s="4"/>
      <c r="N896" s="5"/>
      <c r="O896" s="5"/>
      <c r="P896" s="5"/>
      <c r="Q896" s="5"/>
      <c r="R896" s="5"/>
      <c r="S896" s="4"/>
      <c r="T896" s="4"/>
    </row>
    <row r="897" spans="1:20" x14ac:dyDescent="0.45">
      <c r="A897" s="8"/>
      <c r="B897" s="5"/>
      <c r="C897" s="5"/>
      <c r="D897" s="5"/>
      <c r="E897" s="4"/>
      <c r="F897" s="5"/>
      <c r="G897" s="4"/>
      <c r="H897" s="4"/>
      <c r="I897" s="5"/>
      <c r="J897" s="5"/>
      <c r="K897" s="9"/>
      <c r="L897" s="5"/>
      <c r="M897" s="4"/>
      <c r="N897" s="5"/>
      <c r="O897" s="5"/>
      <c r="P897" s="5"/>
      <c r="Q897" s="5"/>
      <c r="R897" s="5"/>
      <c r="S897" s="4"/>
      <c r="T897" s="4"/>
    </row>
    <row r="898" spans="1:20" x14ac:dyDescent="0.45">
      <c r="A898" s="8"/>
      <c r="B898" s="5"/>
      <c r="C898" s="5"/>
      <c r="D898" s="5"/>
      <c r="E898" s="4"/>
      <c r="F898" s="5"/>
      <c r="G898" s="4"/>
      <c r="H898" s="4"/>
      <c r="I898" s="5"/>
      <c r="J898" s="5"/>
      <c r="K898" s="9"/>
      <c r="L898" s="5"/>
      <c r="M898" s="4"/>
      <c r="N898" s="5"/>
      <c r="O898" s="5"/>
      <c r="P898" s="5"/>
      <c r="Q898" s="5"/>
      <c r="R898" s="5"/>
      <c r="S898" s="4"/>
      <c r="T898" s="4"/>
    </row>
    <row r="899" spans="1:20" x14ac:dyDescent="0.45">
      <c r="A899" s="8"/>
      <c r="B899" s="5"/>
      <c r="C899" s="5"/>
      <c r="D899" s="5"/>
      <c r="E899" s="4"/>
      <c r="F899" s="5"/>
      <c r="G899" s="4"/>
      <c r="H899" s="4"/>
      <c r="I899" s="5"/>
      <c r="J899" s="5"/>
      <c r="K899" s="9"/>
      <c r="L899" s="5"/>
      <c r="M899" s="4"/>
      <c r="N899" s="5"/>
      <c r="O899" s="5"/>
      <c r="P899" s="5"/>
      <c r="Q899" s="5"/>
      <c r="R899" s="5"/>
      <c r="S899" s="4"/>
      <c r="T899" s="4"/>
    </row>
    <row r="900" spans="1:20" x14ac:dyDescent="0.45">
      <c r="A900" s="8"/>
      <c r="B900" s="5"/>
      <c r="C900" s="5"/>
      <c r="D900" s="5"/>
      <c r="E900" s="4"/>
      <c r="F900" s="5"/>
      <c r="G900" s="4"/>
      <c r="H900" s="4"/>
      <c r="I900" s="5"/>
      <c r="J900" s="5"/>
      <c r="K900" s="9"/>
      <c r="L900" s="5"/>
      <c r="M900" s="4"/>
      <c r="N900" s="5"/>
      <c r="O900" s="5"/>
      <c r="P900" s="5"/>
      <c r="Q900" s="5"/>
      <c r="R900" s="5"/>
      <c r="S900" s="4"/>
      <c r="T900" s="4"/>
    </row>
    <row r="901" spans="1:20" x14ac:dyDescent="0.45">
      <c r="A901" s="8"/>
      <c r="B901" s="5"/>
      <c r="C901" s="5"/>
      <c r="D901" s="5"/>
      <c r="E901" s="4"/>
      <c r="F901" s="5"/>
      <c r="G901" s="4"/>
      <c r="H901" s="4"/>
      <c r="I901" s="5"/>
      <c r="J901" s="5"/>
      <c r="K901" s="9"/>
      <c r="L901" s="5"/>
      <c r="M901" s="4"/>
      <c r="N901" s="5"/>
      <c r="O901" s="5"/>
      <c r="P901" s="5"/>
      <c r="Q901" s="5"/>
      <c r="R901" s="5"/>
      <c r="S901" s="4"/>
      <c r="T901" s="4"/>
    </row>
    <row r="902" spans="1:20" x14ac:dyDescent="0.45">
      <c r="A902" s="8"/>
      <c r="B902" s="5"/>
      <c r="C902" s="5"/>
      <c r="D902" s="5"/>
      <c r="E902" s="4"/>
      <c r="F902" s="5"/>
      <c r="G902" s="4"/>
      <c r="H902" s="4"/>
      <c r="I902" s="5"/>
      <c r="J902" s="5"/>
      <c r="K902" s="9"/>
      <c r="L902" s="5"/>
      <c r="M902" s="4"/>
      <c r="N902" s="5"/>
      <c r="O902" s="5"/>
      <c r="P902" s="5"/>
      <c r="Q902" s="5"/>
      <c r="R902" s="5"/>
      <c r="S902" s="4"/>
      <c r="T902" s="4"/>
    </row>
    <row r="903" spans="1:20" x14ac:dyDescent="0.45">
      <c r="A903" s="8"/>
      <c r="B903" s="5"/>
      <c r="C903" s="5"/>
      <c r="D903" s="5"/>
      <c r="E903" s="4"/>
      <c r="F903" s="5"/>
      <c r="G903" s="4"/>
      <c r="H903" s="4"/>
      <c r="I903" s="5"/>
      <c r="J903" s="5"/>
      <c r="K903" s="9"/>
      <c r="L903" s="5"/>
      <c r="M903" s="4"/>
      <c r="N903" s="5"/>
      <c r="O903" s="5"/>
      <c r="P903" s="5"/>
      <c r="Q903" s="5"/>
      <c r="R903" s="5"/>
      <c r="S903" s="4"/>
      <c r="T903" s="4"/>
    </row>
    <row r="904" spans="1:20" x14ac:dyDescent="0.45">
      <c r="A904" s="8"/>
      <c r="B904" s="5"/>
      <c r="C904" s="5"/>
      <c r="D904" s="5"/>
      <c r="E904" s="4"/>
      <c r="F904" s="5"/>
      <c r="G904" s="4"/>
      <c r="H904" s="4"/>
      <c r="I904" s="5"/>
      <c r="J904" s="5"/>
      <c r="K904" s="9"/>
      <c r="L904" s="5"/>
      <c r="M904" s="4"/>
      <c r="N904" s="5"/>
      <c r="O904" s="5"/>
      <c r="P904" s="5"/>
      <c r="Q904" s="5"/>
      <c r="R904" s="5"/>
      <c r="S904" s="4"/>
      <c r="T904" s="4"/>
    </row>
    <row r="905" spans="1:20" x14ac:dyDescent="0.45">
      <c r="A905" s="8"/>
      <c r="B905" s="5"/>
      <c r="C905" s="5"/>
      <c r="D905" s="5"/>
      <c r="E905" s="4"/>
      <c r="F905" s="5"/>
      <c r="G905" s="4"/>
      <c r="H905" s="4"/>
      <c r="I905" s="5"/>
      <c r="J905" s="5"/>
      <c r="K905" s="9"/>
      <c r="L905" s="5"/>
      <c r="M905" s="4"/>
      <c r="N905" s="5"/>
      <c r="O905" s="5"/>
      <c r="P905" s="5"/>
      <c r="Q905" s="5"/>
      <c r="R905" s="5"/>
      <c r="S905" s="4"/>
      <c r="T905" s="4"/>
    </row>
    <row r="906" spans="1:20" x14ac:dyDescent="0.45">
      <c r="A906" s="8"/>
      <c r="B906" s="5"/>
      <c r="C906" s="5"/>
      <c r="D906" s="5"/>
      <c r="E906" s="4"/>
      <c r="F906" s="5"/>
      <c r="G906" s="4"/>
      <c r="H906" s="4"/>
      <c r="I906" s="5"/>
      <c r="J906" s="5"/>
      <c r="K906" s="9"/>
      <c r="L906" s="5"/>
      <c r="M906" s="4"/>
      <c r="N906" s="5"/>
      <c r="O906" s="5"/>
      <c r="P906" s="5"/>
      <c r="Q906" s="5"/>
      <c r="R906" s="5"/>
      <c r="S906" s="4"/>
      <c r="T906" s="4"/>
    </row>
    <row r="907" spans="1:20" x14ac:dyDescent="0.45">
      <c r="A907" s="8"/>
      <c r="B907" s="5"/>
      <c r="C907" s="5"/>
      <c r="D907" s="5"/>
      <c r="E907" s="4"/>
      <c r="F907" s="5"/>
      <c r="G907" s="4"/>
      <c r="H907" s="4"/>
      <c r="I907" s="5"/>
      <c r="J907" s="5"/>
      <c r="K907" s="9"/>
      <c r="L907" s="5"/>
      <c r="M907" s="4"/>
      <c r="N907" s="5"/>
      <c r="O907" s="5"/>
      <c r="P907" s="5"/>
      <c r="Q907" s="5"/>
      <c r="R907" s="5"/>
      <c r="S907" s="4"/>
      <c r="T907" s="4"/>
    </row>
    <row r="908" spans="1:20" x14ac:dyDescent="0.45">
      <c r="A908" s="8"/>
      <c r="B908" s="5"/>
      <c r="C908" s="5"/>
      <c r="D908" s="5"/>
      <c r="E908" s="4"/>
      <c r="F908" s="5"/>
      <c r="G908" s="4"/>
      <c r="H908" s="4"/>
      <c r="I908" s="5"/>
      <c r="J908" s="5"/>
      <c r="K908" s="9"/>
      <c r="L908" s="5"/>
      <c r="M908" s="4"/>
      <c r="N908" s="5"/>
      <c r="O908" s="5"/>
      <c r="P908" s="5"/>
      <c r="Q908" s="5"/>
      <c r="R908" s="5"/>
      <c r="S908" s="4"/>
      <c r="T908" s="4"/>
    </row>
    <row r="909" spans="1:20" x14ac:dyDescent="0.45">
      <c r="A909" s="8"/>
      <c r="B909" s="5"/>
      <c r="C909" s="5"/>
      <c r="D909" s="5"/>
      <c r="E909" s="4"/>
      <c r="F909" s="5"/>
      <c r="G909" s="4"/>
      <c r="H909" s="4"/>
      <c r="I909" s="5"/>
      <c r="J909" s="5"/>
      <c r="K909" s="9"/>
      <c r="L909" s="5"/>
      <c r="M909" s="4"/>
      <c r="N909" s="5"/>
      <c r="O909" s="5"/>
      <c r="P909" s="5"/>
      <c r="Q909" s="5"/>
      <c r="R909" s="5"/>
      <c r="S909" s="4"/>
      <c r="T909" s="4"/>
    </row>
    <row r="910" spans="1:20" x14ac:dyDescent="0.45">
      <c r="A910" s="8"/>
      <c r="B910" s="5"/>
      <c r="C910" s="5"/>
      <c r="D910" s="5"/>
      <c r="E910" s="4"/>
      <c r="F910" s="5"/>
      <c r="G910" s="4"/>
      <c r="H910" s="4"/>
      <c r="I910" s="5"/>
      <c r="J910" s="5"/>
      <c r="K910" s="9"/>
      <c r="L910" s="5"/>
      <c r="M910" s="4"/>
      <c r="N910" s="5"/>
      <c r="O910" s="5"/>
      <c r="P910" s="5"/>
      <c r="Q910" s="5"/>
      <c r="R910" s="5"/>
      <c r="S910" s="4"/>
      <c r="T910" s="4"/>
    </row>
    <row r="911" spans="1:20" x14ac:dyDescent="0.45">
      <c r="A911" s="8"/>
      <c r="B911" s="5"/>
      <c r="C911" s="5"/>
      <c r="D911" s="5"/>
      <c r="E911" s="4"/>
      <c r="F911" s="5"/>
      <c r="G911" s="4"/>
      <c r="H911" s="4"/>
      <c r="I911" s="5"/>
      <c r="J911" s="5"/>
      <c r="K911" s="9"/>
      <c r="L911" s="5"/>
      <c r="M911" s="4"/>
      <c r="N911" s="5"/>
      <c r="O911" s="5"/>
      <c r="P911" s="5"/>
      <c r="Q911" s="5"/>
      <c r="R911" s="5"/>
      <c r="S911" s="4"/>
      <c r="T911" s="4"/>
    </row>
    <row r="912" spans="1:20" x14ac:dyDescent="0.45">
      <c r="A912" s="8"/>
      <c r="B912" s="5"/>
      <c r="C912" s="5"/>
      <c r="D912" s="5"/>
      <c r="E912" s="4"/>
      <c r="F912" s="5"/>
      <c r="G912" s="4"/>
      <c r="H912" s="4"/>
      <c r="I912" s="5"/>
      <c r="J912" s="5"/>
      <c r="K912" s="9"/>
      <c r="L912" s="5"/>
      <c r="M912" s="4"/>
      <c r="N912" s="5"/>
      <c r="O912" s="5"/>
      <c r="P912" s="5"/>
      <c r="Q912" s="5"/>
      <c r="R912" s="5"/>
      <c r="S912" s="4"/>
      <c r="T912" s="4"/>
    </row>
    <row r="913" spans="1:20" x14ac:dyDescent="0.45">
      <c r="A913" s="8"/>
      <c r="B913" s="5"/>
      <c r="C913" s="5"/>
      <c r="D913" s="5"/>
      <c r="E913" s="4"/>
      <c r="F913" s="5"/>
      <c r="G913" s="4"/>
      <c r="H913" s="4"/>
      <c r="I913" s="5"/>
      <c r="J913" s="5"/>
      <c r="K913" s="9"/>
      <c r="L913" s="5"/>
      <c r="M913" s="4"/>
      <c r="N913" s="5"/>
      <c r="O913" s="5"/>
      <c r="P913" s="5"/>
      <c r="Q913" s="5"/>
      <c r="R913" s="5"/>
      <c r="S913" s="4"/>
      <c r="T913" s="4"/>
    </row>
    <row r="914" spans="1:20" x14ac:dyDescent="0.45">
      <c r="A914" s="8"/>
      <c r="B914" s="5"/>
      <c r="C914" s="5"/>
      <c r="D914" s="5"/>
      <c r="E914" s="4"/>
      <c r="F914" s="5"/>
      <c r="G914" s="4"/>
      <c r="H914" s="4"/>
      <c r="I914" s="5"/>
      <c r="J914" s="5"/>
      <c r="K914" s="9"/>
      <c r="L914" s="5"/>
      <c r="M914" s="4"/>
      <c r="N914" s="5"/>
      <c r="O914" s="5"/>
      <c r="P914" s="5"/>
      <c r="Q914" s="5"/>
      <c r="R914" s="5"/>
      <c r="S914" s="4"/>
      <c r="T914" s="4"/>
    </row>
    <row r="915" spans="1:20" x14ac:dyDescent="0.45">
      <c r="A915" s="8"/>
      <c r="B915" s="5"/>
      <c r="C915" s="5"/>
      <c r="D915" s="5"/>
      <c r="E915" s="4"/>
      <c r="F915" s="5"/>
      <c r="G915" s="4"/>
      <c r="H915" s="4"/>
      <c r="I915" s="5"/>
      <c r="J915" s="5"/>
      <c r="K915" s="9"/>
      <c r="L915" s="5"/>
      <c r="M915" s="4"/>
      <c r="N915" s="5"/>
      <c r="O915" s="5"/>
      <c r="P915" s="5"/>
      <c r="Q915" s="5"/>
      <c r="R915" s="5"/>
      <c r="S915" s="4"/>
      <c r="T915" s="4"/>
    </row>
    <row r="916" spans="1:20" x14ac:dyDescent="0.45">
      <c r="A916" s="8"/>
      <c r="B916" s="5"/>
      <c r="C916" s="5"/>
      <c r="D916" s="5"/>
      <c r="E916" s="4"/>
      <c r="F916" s="5"/>
      <c r="G916" s="4"/>
      <c r="H916" s="4"/>
      <c r="I916" s="5"/>
      <c r="J916" s="5"/>
      <c r="K916" s="9"/>
      <c r="L916" s="5"/>
      <c r="M916" s="4"/>
      <c r="N916" s="5"/>
      <c r="O916" s="5"/>
      <c r="P916" s="5"/>
      <c r="Q916" s="5"/>
      <c r="R916" s="5"/>
      <c r="S916" s="4"/>
      <c r="T916" s="4"/>
    </row>
    <row r="917" spans="1:20" x14ac:dyDescent="0.45">
      <c r="A917" s="8"/>
      <c r="B917" s="5"/>
      <c r="C917" s="5"/>
      <c r="D917" s="5"/>
      <c r="E917" s="4"/>
      <c r="F917" s="5"/>
      <c r="G917" s="4"/>
      <c r="H917" s="4"/>
      <c r="I917" s="5"/>
      <c r="J917" s="5"/>
      <c r="K917" s="9"/>
      <c r="L917" s="5"/>
      <c r="M917" s="4"/>
      <c r="N917" s="5"/>
      <c r="O917" s="5"/>
      <c r="P917" s="5"/>
      <c r="Q917" s="5"/>
      <c r="R917" s="5"/>
      <c r="S917" s="4"/>
      <c r="T917" s="4"/>
    </row>
    <row r="918" spans="1:20" x14ac:dyDescent="0.45">
      <c r="A918" s="8"/>
      <c r="B918" s="5"/>
      <c r="C918" s="5"/>
      <c r="D918" s="5"/>
      <c r="E918" s="4"/>
      <c r="F918" s="5"/>
      <c r="G918" s="4"/>
      <c r="H918" s="4"/>
      <c r="I918" s="5"/>
      <c r="J918" s="5"/>
      <c r="K918" s="9"/>
      <c r="L918" s="5"/>
      <c r="M918" s="4"/>
      <c r="N918" s="5"/>
      <c r="O918" s="5"/>
      <c r="P918" s="5"/>
      <c r="Q918" s="5"/>
      <c r="R918" s="5"/>
      <c r="S918" s="4"/>
      <c r="T918" s="4"/>
    </row>
    <row r="919" spans="1:20" x14ac:dyDescent="0.45">
      <c r="A919" s="8"/>
      <c r="B919" s="5"/>
      <c r="C919" s="5"/>
      <c r="D919" s="5"/>
      <c r="E919" s="4"/>
      <c r="F919" s="5"/>
      <c r="G919" s="4"/>
      <c r="H919" s="4"/>
      <c r="I919" s="5"/>
      <c r="J919" s="5"/>
      <c r="K919" s="9"/>
      <c r="L919" s="5"/>
      <c r="M919" s="4"/>
      <c r="N919" s="5"/>
      <c r="O919" s="5"/>
      <c r="P919" s="5"/>
      <c r="Q919" s="5"/>
      <c r="R919" s="5"/>
      <c r="S919" s="4"/>
      <c r="T919" s="4"/>
    </row>
    <row r="920" spans="1:20" x14ac:dyDescent="0.45">
      <c r="A920" s="8"/>
      <c r="B920" s="5"/>
      <c r="C920" s="5"/>
      <c r="D920" s="5"/>
      <c r="E920" s="4"/>
      <c r="F920" s="5"/>
      <c r="G920" s="4"/>
      <c r="H920" s="4"/>
      <c r="I920" s="5"/>
      <c r="J920" s="5"/>
      <c r="K920" s="9"/>
      <c r="L920" s="5"/>
      <c r="M920" s="4"/>
      <c r="N920" s="5"/>
      <c r="O920" s="5"/>
      <c r="P920" s="5"/>
      <c r="Q920" s="5"/>
      <c r="R920" s="5"/>
      <c r="S920" s="4"/>
      <c r="T920" s="4"/>
    </row>
    <row r="921" spans="1:20" x14ac:dyDescent="0.45">
      <c r="A921" s="8"/>
      <c r="B921" s="5"/>
      <c r="C921" s="5"/>
      <c r="D921" s="5"/>
      <c r="E921" s="4"/>
      <c r="F921" s="5"/>
      <c r="G921" s="4"/>
      <c r="H921" s="4"/>
      <c r="I921" s="5"/>
      <c r="J921" s="5"/>
      <c r="K921" s="9"/>
      <c r="L921" s="5"/>
      <c r="M921" s="4"/>
      <c r="N921" s="5"/>
      <c r="O921" s="5"/>
      <c r="P921" s="5"/>
      <c r="Q921" s="5"/>
      <c r="R921" s="5"/>
      <c r="S921" s="4"/>
      <c r="T921" s="4"/>
    </row>
    <row r="922" spans="1:20" x14ac:dyDescent="0.45">
      <c r="A922" s="8"/>
      <c r="B922" s="5"/>
      <c r="C922" s="5"/>
      <c r="D922" s="5"/>
      <c r="E922" s="4"/>
      <c r="F922" s="5"/>
      <c r="G922" s="4"/>
      <c r="H922" s="4"/>
      <c r="I922" s="5"/>
      <c r="J922" s="5"/>
      <c r="K922" s="9"/>
      <c r="L922" s="5"/>
      <c r="M922" s="4"/>
      <c r="N922" s="5"/>
      <c r="O922" s="5"/>
      <c r="P922" s="5"/>
      <c r="Q922" s="5"/>
      <c r="R922" s="5"/>
      <c r="S922" s="4"/>
      <c r="T922" s="4"/>
    </row>
    <row r="923" spans="1:20" x14ac:dyDescent="0.45">
      <c r="A923" s="8"/>
      <c r="B923" s="5"/>
      <c r="C923" s="5"/>
      <c r="D923" s="5"/>
      <c r="E923" s="4"/>
      <c r="F923" s="5"/>
      <c r="G923" s="4"/>
      <c r="H923" s="4"/>
      <c r="I923" s="5"/>
      <c r="J923" s="5"/>
      <c r="K923" s="9"/>
      <c r="L923" s="5"/>
      <c r="M923" s="4"/>
      <c r="N923" s="5"/>
      <c r="O923" s="5"/>
      <c r="P923" s="5"/>
      <c r="Q923" s="5"/>
      <c r="R923" s="5"/>
      <c r="S923" s="4"/>
      <c r="T923" s="4"/>
    </row>
    <row r="924" spans="1:20" x14ac:dyDescent="0.45">
      <c r="A924" s="8"/>
      <c r="B924" s="5"/>
      <c r="C924" s="5"/>
      <c r="D924" s="5"/>
      <c r="E924" s="4"/>
      <c r="F924" s="5"/>
      <c r="G924" s="4"/>
      <c r="H924" s="4"/>
      <c r="I924" s="5"/>
      <c r="J924" s="5"/>
      <c r="K924" s="9"/>
      <c r="L924" s="5"/>
      <c r="M924" s="4"/>
      <c r="N924" s="5"/>
      <c r="O924" s="5"/>
      <c r="P924" s="5"/>
      <c r="Q924" s="5"/>
      <c r="R924" s="5"/>
      <c r="S924" s="4"/>
      <c r="T924" s="4"/>
    </row>
    <row r="925" spans="1:20" x14ac:dyDescent="0.45">
      <c r="A925" s="8"/>
      <c r="B925" s="5"/>
      <c r="C925" s="5"/>
      <c r="D925" s="5"/>
      <c r="E925" s="4"/>
      <c r="F925" s="5"/>
      <c r="G925" s="4"/>
      <c r="H925" s="4"/>
      <c r="I925" s="5"/>
      <c r="J925" s="5"/>
      <c r="K925" s="9"/>
      <c r="L925" s="5"/>
      <c r="M925" s="4"/>
      <c r="N925" s="5"/>
      <c r="O925" s="5"/>
      <c r="P925" s="5"/>
      <c r="Q925" s="5"/>
      <c r="R925" s="5"/>
      <c r="S925" s="4"/>
      <c r="T925" s="4"/>
    </row>
    <row r="926" spans="1:20" x14ac:dyDescent="0.45">
      <c r="A926" s="8"/>
      <c r="B926" s="5"/>
      <c r="C926" s="5"/>
      <c r="D926" s="5"/>
      <c r="E926" s="4"/>
      <c r="F926" s="5"/>
      <c r="G926" s="4"/>
      <c r="H926" s="4"/>
      <c r="I926" s="5"/>
      <c r="J926" s="5"/>
      <c r="K926" s="9"/>
      <c r="L926" s="5"/>
      <c r="M926" s="4"/>
      <c r="N926" s="5"/>
      <c r="O926" s="5"/>
      <c r="P926" s="5"/>
      <c r="Q926" s="5"/>
      <c r="R926" s="5"/>
      <c r="S926" s="4"/>
      <c r="T926" s="4"/>
    </row>
    <row r="927" spans="1:20" x14ac:dyDescent="0.45">
      <c r="A927" s="8"/>
      <c r="B927" s="5"/>
      <c r="C927" s="5"/>
      <c r="D927" s="5"/>
      <c r="E927" s="4"/>
      <c r="F927" s="5"/>
      <c r="G927" s="4"/>
      <c r="H927" s="4"/>
      <c r="I927" s="5"/>
      <c r="J927" s="5"/>
      <c r="K927" s="9"/>
      <c r="L927" s="5"/>
      <c r="M927" s="4"/>
      <c r="N927" s="5"/>
      <c r="O927" s="5"/>
      <c r="P927" s="5"/>
      <c r="Q927" s="5"/>
      <c r="R927" s="5"/>
      <c r="S927" s="4"/>
      <c r="T927" s="4"/>
    </row>
    <row r="928" spans="1:20" x14ac:dyDescent="0.45">
      <c r="A928" s="8"/>
      <c r="B928" s="5"/>
      <c r="C928" s="5"/>
      <c r="D928" s="5"/>
      <c r="E928" s="4"/>
      <c r="F928" s="5"/>
      <c r="G928" s="4"/>
      <c r="H928" s="4"/>
      <c r="I928" s="5"/>
      <c r="J928" s="5"/>
      <c r="K928" s="9"/>
      <c r="L928" s="5"/>
      <c r="M928" s="4"/>
      <c r="N928" s="5"/>
      <c r="O928" s="5"/>
      <c r="P928" s="5"/>
      <c r="Q928" s="5"/>
      <c r="R928" s="5"/>
      <c r="S928" s="4"/>
      <c r="T928" s="4"/>
    </row>
    <row r="929" spans="1:20" x14ac:dyDescent="0.45">
      <c r="A929" s="8"/>
      <c r="B929" s="5"/>
      <c r="C929" s="5"/>
      <c r="D929" s="5"/>
      <c r="E929" s="4"/>
      <c r="F929" s="5"/>
      <c r="G929" s="4"/>
      <c r="H929" s="4"/>
      <c r="I929" s="5"/>
      <c r="J929" s="5"/>
      <c r="K929" s="9"/>
      <c r="L929" s="5"/>
      <c r="M929" s="4"/>
      <c r="N929" s="5"/>
      <c r="O929" s="5"/>
      <c r="P929" s="5"/>
      <c r="Q929" s="5"/>
      <c r="R929" s="5"/>
      <c r="S929" s="4"/>
      <c r="T929" s="4"/>
    </row>
    <row r="930" spans="1:20" x14ac:dyDescent="0.45">
      <c r="A930" s="8"/>
      <c r="B930" s="5"/>
      <c r="C930" s="5"/>
      <c r="D930" s="5"/>
      <c r="E930" s="4"/>
      <c r="F930" s="5"/>
      <c r="G930" s="4"/>
      <c r="H930" s="4"/>
      <c r="I930" s="5"/>
      <c r="J930" s="5"/>
      <c r="K930" s="9"/>
      <c r="L930" s="5"/>
      <c r="M930" s="4"/>
      <c r="N930" s="5"/>
      <c r="O930" s="5"/>
      <c r="P930" s="5"/>
      <c r="Q930" s="5"/>
      <c r="R930" s="5"/>
      <c r="S930" s="4"/>
      <c r="T930" s="4"/>
    </row>
    <row r="931" spans="1:20" x14ac:dyDescent="0.45">
      <c r="A931" s="8"/>
      <c r="B931" s="5"/>
      <c r="C931" s="5"/>
      <c r="D931" s="5"/>
      <c r="E931" s="4"/>
      <c r="F931" s="5"/>
      <c r="G931" s="4"/>
      <c r="H931" s="4"/>
      <c r="I931" s="5"/>
      <c r="J931" s="5"/>
      <c r="K931" s="9"/>
      <c r="L931" s="5"/>
      <c r="M931" s="4"/>
      <c r="N931" s="5"/>
      <c r="O931" s="5"/>
      <c r="P931" s="5"/>
      <c r="Q931" s="5"/>
      <c r="R931" s="5"/>
      <c r="S931" s="4"/>
      <c r="T931" s="4"/>
    </row>
    <row r="932" spans="1:20" x14ac:dyDescent="0.45">
      <c r="A932" s="8"/>
      <c r="B932" s="5"/>
      <c r="C932" s="5"/>
      <c r="D932" s="5"/>
      <c r="E932" s="4"/>
      <c r="F932" s="5"/>
      <c r="G932" s="4"/>
      <c r="H932" s="4"/>
      <c r="I932" s="5"/>
      <c r="J932" s="5"/>
      <c r="K932" s="9"/>
      <c r="L932" s="5"/>
      <c r="M932" s="4"/>
      <c r="N932" s="5"/>
      <c r="O932" s="5"/>
      <c r="P932" s="5"/>
      <c r="Q932" s="5"/>
      <c r="R932" s="5"/>
      <c r="S932" s="4"/>
      <c r="T932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18</vt:i4>
      </vt:variant>
      <vt:variant>
        <vt:lpstr>名前付き一覧</vt:lpstr>
      </vt:variant>
      <vt:variant>
        <vt:i4>117</vt:i4>
      </vt:variant>
    </vt:vector>
  </HeadingPairs>
  <TitlesOfParts>
    <vt:vector size="135" baseType="lpstr">
      <vt:lpstr>1課合計</vt:lpstr>
      <vt:lpstr>A</vt:lpstr>
      <vt:lpstr>AD</vt:lpstr>
      <vt:lpstr>B</vt:lpstr>
      <vt:lpstr>BD</vt:lpstr>
      <vt:lpstr>C</vt:lpstr>
      <vt:lpstr>CD</vt:lpstr>
      <vt:lpstr>D</vt:lpstr>
      <vt:lpstr>DD</vt:lpstr>
      <vt:lpstr>顧客ランク分け一覧表</vt:lpstr>
      <vt:lpstr>見積</vt:lpstr>
      <vt:lpstr>予算</vt:lpstr>
      <vt:lpstr>実績</vt:lpstr>
      <vt:lpstr>行動</vt:lpstr>
      <vt:lpstr>受注率</vt:lpstr>
      <vt:lpstr>顧客</vt:lpstr>
      <vt:lpstr>見積D</vt:lpstr>
      <vt:lpstr>実績D</vt:lpstr>
      <vt:lpstr>予算!AP</vt:lpstr>
      <vt:lpstr>予算!calc1</vt:lpstr>
      <vt:lpstr>見積D!D</vt:lpstr>
      <vt:lpstr>予算!DNP</vt:lpstr>
      <vt:lpstr>予算!EC</vt:lpstr>
      <vt:lpstr>実績!EU13_</vt:lpstr>
      <vt:lpstr>予算!LABEU</vt:lpstr>
      <vt:lpstr>予算!LAB業者</vt:lpstr>
      <vt:lpstr>予算!recno</vt:lpstr>
      <vt:lpstr>予算!SP</vt:lpstr>
      <vt:lpstr>予算!TB</vt:lpstr>
      <vt:lpstr>予算!その他</vt:lpstr>
      <vt:lpstr>実績D!ナンバー13D</vt:lpstr>
      <vt:lpstr>見積D!ナンバーD</vt:lpstr>
      <vt:lpstr>実績!ラボ13</vt:lpstr>
      <vt:lpstr>実績D!ラボ13D</vt:lpstr>
      <vt:lpstr>見積!ラボ見積</vt:lpstr>
      <vt:lpstr>見積D!ラボ見積D</vt:lpstr>
      <vt:lpstr>実績!リピート判別13</vt:lpstr>
      <vt:lpstr>実績D!リピート判別13D</vt:lpstr>
      <vt:lpstr>見積!案件状況</vt:lpstr>
      <vt:lpstr>実績!案件状況13</vt:lpstr>
      <vt:lpstr>実績D!案件状況13D</vt:lpstr>
      <vt:lpstr>行動!開始時間</vt:lpstr>
      <vt:lpstr>行動!活動目的</vt:lpstr>
      <vt:lpstr>実績!期中内13</vt:lpstr>
      <vt:lpstr>実績D!期中内13D</vt:lpstr>
      <vt:lpstr>見積!期中内見積</vt:lpstr>
      <vt:lpstr>見積D!期中内見積D</vt:lpstr>
      <vt:lpstr>見積!繰返し_1</vt:lpstr>
      <vt:lpstr>予算!繰返し_2</vt:lpstr>
      <vt:lpstr>実績!繰返し_3</vt:lpstr>
      <vt:lpstr>行動!繰返し_4</vt:lpstr>
      <vt:lpstr>見積D!繰返し_5</vt:lpstr>
      <vt:lpstr>実績D!繰返し_6</vt:lpstr>
      <vt:lpstr>顧客!繰返し_7</vt:lpstr>
      <vt:lpstr>見積!月</vt:lpstr>
      <vt:lpstr>実績!月13</vt:lpstr>
      <vt:lpstr>行動!月行動</vt:lpstr>
      <vt:lpstr>行動!件数行動</vt:lpstr>
      <vt:lpstr>見積!見積額</vt:lpstr>
      <vt:lpstr>実績!見積額13</vt:lpstr>
      <vt:lpstr>実績D!見積額13D</vt:lpstr>
      <vt:lpstr>見積D!見積額D</vt:lpstr>
      <vt:lpstr>見積!見積数</vt:lpstr>
      <vt:lpstr>実績!見積数13</vt:lpstr>
      <vt:lpstr>実績D!見積数13D</vt:lpstr>
      <vt:lpstr>見積D!見積数D</vt:lpstr>
      <vt:lpstr>顧客!顧客側担当者No</vt:lpstr>
      <vt:lpstr>見積!顧客担当者名</vt:lpstr>
      <vt:lpstr>実績!顧客担当者名13</vt:lpstr>
      <vt:lpstr>実績D!顧客担当者名13D</vt:lpstr>
      <vt:lpstr>見積D!顧客担当者名D</vt:lpstr>
      <vt:lpstr>顧客!顧客名</vt:lpstr>
      <vt:lpstr>実績!顧客名13</vt:lpstr>
      <vt:lpstr>実績D!顧客名13D</vt:lpstr>
      <vt:lpstr>見積!顧客名見積</vt:lpstr>
      <vt:lpstr>見積D!顧客名見積D</vt:lpstr>
      <vt:lpstr>行動!顧客名行動</vt:lpstr>
      <vt:lpstr>見積!工事日</vt:lpstr>
      <vt:lpstr>実績!工事日13</vt:lpstr>
      <vt:lpstr>実績D!工事日13D</vt:lpstr>
      <vt:lpstr>見積D!工事日D</vt:lpstr>
      <vt:lpstr>見積!工種</vt:lpstr>
      <vt:lpstr>実績!工種13</vt:lpstr>
      <vt:lpstr>実績D!工種13D</vt:lpstr>
      <vt:lpstr>見積D!工種D</vt:lpstr>
      <vt:lpstr>予算!工場</vt:lpstr>
      <vt:lpstr>予算!作成者</vt:lpstr>
      <vt:lpstr>予算!札幌担当者</vt:lpstr>
      <vt:lpstr>実績!受注確定13</vt:lpstr>
      <vt:lpstr>実績D!受注確定13D</vt:lpstr>
      <vt:lpstr>行動!終了時間</vt:lpstr>
      <vt:lpstr>実績!初回13</vt:lpstr>
      <vt:lpstr>実績D!初回13D</vt:lpstr>
      <vt:lpstr>予算!商流改善</vt:lpstr>
      <vt:lpstr>行動!商流改善行動</vt:lpstr>
      <vt:lpstr>実績!商流改善先店13</vt:lpstr>
      <vt:lpstr>実績D!商流改善先店13D</vt:lpstr>
      <vt:lpstr>見積!商流改善先店見積</vt:lpstr>
      <vt:lpstr>見積D!商流改善先店見積D</vt:lpstr>
      <vt:lpstr>実績!想定販利13</vt:lpstr>
      <vt:lpstr>実績D!想定販利13D</vt:lpstr>
      <vt:lpstr>予算!対象ユーザー名</vt:lpstr>
      <vt:lpstr>予算!対象月</vt:lpstr>
      <vt:lpstr>予算!対象者ID_userGroup1</vt:lpstr>
      <vt:lpstr>行動!対象者名</vt:lpstr>
      <vt:lpstr>見積!大将ｺｰﾄﾞ</vt:lpstr>
      <vt:lpstr>顧客!大将ｺｰﾄﾞ1</vt:lpstr>
      <vt:lpstr>実績!大将ｺｰﾄﾞ13</vt:lpstr>
      <vt:lpstr>実績D!大将ｺｰﾄﾞ13D</vt:lpstr>
      <vt:lpstr>見積D!大将ｺｰﾄﾞD</vt:lpstr>
      <vt:lpstr>行動!大将ｺｰﾄﾞ行動</vt:lpstr>
      <vt:lpstr>顧客!担当者</vt:lpstr>
      <vt:lpstr>顧客!担当名</vt:lpstr>
      <vt:lpstr>顧客!店格</vt:lpstr>
      <vt:lpstr>実績!得意先分類名13</vt:lpstr>
      <vt:lpstr>実績D!得意先分類名13D</vt:lpstr>
      <vt:lpstr>見積!得意先分類名見積</vt:lpstr>
      <vt:lpstr>見積D!得意先分類名見積D</vt:lpstr>
      <vt:lpstr>見積!日付</vt:lpstr>
      <vt:lpstr>実績!日付13</vt:lpstr>
      <vt:lpstr>実績D!日付13D</vt:lpstr>
      <vt:lpstr>見積D!日付D</vt:lpstr>
      <vt:lpstr>見積!年</vt:lpstr>
      <vt:lpstr>実績!販売利益13</vt:lpstr>
      <vt:lpstr>実績D!販売利益13D</vt:lpstr>
      <vt:lpstr>見積!報告者名</vt:lpstr>
      <vt:lpstr>実績!報告者名13</vt:lpstr>
      <vt:lpstr>実績D!報告者名13D</vt:lpstr>
      <vt:lpstr>見積D!報告者名D</vt:lpstr>
      <vt:lpstr>予算!目標営業数</vt:lpstr>
      <vt:lpstr>予算!目標金額</vt:lpstr>
      <vt:lpstr>予算!目標見積数</vt:lpstr>
      <vt:lpstr>予算!目標受注件数</vt:lpstr>
      <vt:lpstr>予算!予算月</vt:lpstr>
      <vt:lpstr>予算!利益予算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細貝勇樹</dc:creator>
  <cp:lastModifiedBy>早紀 田尻</cp:lastModifiedBy>
  <cp:lastPrinted>2024-11-08T05:09:54Z</cp:lastPrinted>
  <dcterms:created xsi:type="dcterms:W3CDTF">2022-10-24T07:43:51Z</dcterms:created>
  <dcterms:modified xsi:type="dcterms:W3CDTF">2024-11-08T05:10:00Z</dcterms:modified>
</cp:coreProperties>
</file>