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43\Documents\MyDocuments\(2)在庫表及び資料\(ア)在庫、価格表、パスワード\"/>
    </mc:Choice>
  </mc:AlternateContent>
  <xr:revisionPtr revIDLastSave="0" documentId="13_ncr:1_{51E05C2B-B823-42E3-8E6C-31D1041A2027}" xr6:coauthVersionLast="47" xr6:coauthVersionMax="47" xr10:uidLastSave="{00000000-0000-0000-0000-000000000000}"/>
  <bookViews>
    <workbookView xWindow="-120" yWindow="-120" windowWidth="20730" windowHeight="11070" tabRatio="924" activeTab="10" xr2:uid="{00000000-000D-0000-FFFF-FFFF00000000}"/>
  </bookViews>
  <sheets>
    <sheet name="L1" sheetId="2" r:id="rId1"/>
    <sheet name="L(塗装）" sheetId="13" r:id="rId2"/>
    <sheet name="L4" sheetId="27" r:id="rId3"/>
    <sheet name="L3" sheetId="12" r:id="rId4"/>
    <sheet name="302VRC" sheetId="10" r:id="rId5"/>
    <sheet name="2V" sheetId="3" r:id="rId6"/>
    <sheet name="3VRC" sheetId="8" r:id="rId7"/>
    <sheet name="W4" sheetId="11" r:id="rId8"/>
    <sheet name="W5" sheetId="28" r:id="rId9"/>
    <sheet name="ボルトP②" sheetId="23" r:id="rId10"/>
    <sheet name="Jac" sheetId="4" r:id="rId11"/>
    <sheet name="ボルト①" sheetId="14" r:id="rId12"/>
    <sheet name="ディスコ" sheetId="5" r:id="rId13"/>
    <sheet name="pad2" sheetId="19" r:id="rId14"/>
    <sheet name="pad1" sheetId="17" r:id="rId15"/>
    <sheet name="pad3" sheetId="18" r:id="rId16"/>
    <sheet name="コマツNTC①" sheetId="21" r:id="rId17"/>
    <sheet name="コマツNTC②" sheetId="22" r:id="rId18"/>
    <sheet name="付属品" sheetId="20" r:id="rId19"/>
    <sheet name="ルール1" sheetId="9" r:id="rId20"/>
    <sheet name="在庫なし" sheetId="29" r:id="rId21"/>
  </sheets>
  <definedNames>
    <definedName name="_xlnm.Print_Area" localSheetId="16">コマツNTC①!$A$1:$AA$82</definedName>
    <definedName name="_xlnm.Print_Titles" localSheetId="16">コマツNTC①!$1:$8</definedName>
    <definedName name="_xlnm.Print_Titles" localSheetId="9">ボルトP②!$4:$4</definedName>
  </definedNames>
  <calcPr calcId="191029"/>
  <customWorkbookViews>
    <customWorkbookView name="光商工株式会社 - 個人用ビュー" guid="{F4611E24-CED2-48C8-8C28-D2C498AE16F2}" mergeInterval="0" personalView="1" maximized="1" windowWidth="1276" windowHeight="62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9" i="4" l="1"/>
  <c r="X41" i="10"/>
  <c r="L20" i="4"/>
  <c r="F18" i="4"/>
  <c r="I17" i="4"/>
  <c r="F14" i="2"/>
  <c r="I13" i="2"/>
  <c r="J18" i="13"/>
  <c r="V19" i="2"/>
  <c r="AA51" i="21"/>
  <c r="AA52" i="21" s="1"/>
  <c r="AA53" i="21" s="1"/>
  <c r="AA54" i="21" s="1"/>
  <c r="AA50" i="21"/>
  <c r="X51" i="21"/>
  <c r="X52" i="21"/>
  <c r="X53" i="21" s="1"/>
  <c r="X54" i="21" s="1"/>
  <c r="X50" i="21"/>
  <c r="U51" i="21"/>
  <c r="U52" i="21" s="1"/>
  <c r="U53" i="21" s="1"/>
  <c r="U54" i="21" s="1"/>
  <c r="U50" i="21"/>
  <c r="R51" i="21"/>
  <c r="R52" i="21" s="1"/>
  <c r="R53" i="21" s="1"/>
  <c r="R54" i="21" s="1"/>
  <c r="R50" i="21"/>
  <c r="O51" i="21"/>
  <c r="O52" i="21" s="1"/>
  <c r="O53" i="21" s="1"/>
  <c r="O54" i="21" s="1"/>
  <c r="O50" i="21"/>
  <c r="L51" i="21"/>
  <c r="L52" i="21" s="1"/>
  <c r="L53" i="21" s="1"/>
  <c r="L54" i="21" s="1"/>
  <c r="L50" i="21"/>
  <c r="C51" i="21"/>
  <c r="C52" i="21" s="1"/>
  <c r="C53" i="21" s="1"/>
  <c r="C54" i="21" s="1"/>
  <c r="C50" i="21"/>
  <c r="U5" i="12"/>
  <c r="U6" i="12" s="1"/>
  <c r="R5" i="12"/>
  <c r="R6" i="12" s="1"/>
  <c r="O23" i="10"/>
  <c r="O13" i="3"/>
  <c r="L25" i="10"/>
  <c r="L13" i="11"/>
  <c r="C17" i="11"/>
  <c r="R71" i="10"/>
  <c r="R72" i="10" s="1"/>
  <c r="R73" i="10" s="1"/>
  <c r="R74" i="10" s="1"/>
  <c r="R75" i="10" s="1"/>
  <c r="R76" i="10" s="1"/>
  <c r="R77" i="10" s="1"/>
  <c r="R78" i="10" s="1"/>
  <c r="R79" i="10" s="1"/>
  <c r="R80" i="10" s="1"/>
  <c r="R81" i="10" s="1"/>
  <c r="R82" i="10" s="1"/>
  <c r="R83" i="10" s="1"/>
  <c r="R84" i="10" s="1"/>
  <c r="R85" i="10" s="1"/>
  <c r="R86" i="10" s="1"/>
  <c r="R87" i="10" s="1"/>
  <c r="R88" i="10" s="1"/>
  <c r="R89" i="10" s="1"/>
  <c r="R90" i="10" s="1"/>
  <c r="R91" i="10" s="1"/>
  <c r="R92" i="10" s="1"/>
  <c r="R93" i="10" s="1"/>
  <c r="R94" i="10" s="1"/>
  <c r="R95" i="10" s="1"/>
  <c r="R96" i="10" s="1"/>
  <c r="R97" i="10" s="1"/>
  <c r="R98" i="10" s="1"/>
  <c r="R99" i="10" s="1"/>
  <c r="R100" i="10" s="1"/>
  <c r="R101" i="10" s="1"/>
  <c r="R102" i="10" s="1"/>
  <c r="R103" i="10" s="1"/>
  <c r="R104" i="10" s="1"/>
  <c r="R105" i="10" s="1"/>
  <c r="R106" i="10" s="1"/>
  <c r="R107" i="10" s="1"/>
  <c r="R108" i="10" s="1"/>
  <c r="R109" i="10" s="1"/>
  <c r="R110" i="10" s="1"/>
  <c r="R111" i="10" s="1"/>
  <c r="R112" i="10" s="1"/>
  <c r="R113" i="10" s="1"/>
  <c r="R114" i="10" s="1"/>
  <c r="R115" i="10" s="1"/>
  <c r="R116" i="10" s="1"/>
  <c r="R117" i="10" s="1"/>
  <c r="R118" i="10" s="1"/>
  <c r="O13" i="8"/>
  <c r="L12" i="8"/>
  <c r="C11" i="8"/>
  <c r="L6" i="3"/>
  <c r="C33" i="3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U26" i="13"/>
  <c r="U27" i="13" s="1"/>
  <c r="F18" i="23"/>
  <c r="F19" i="23"/>
  <c r="F20" i="23" s="1"/>
  <c r="F21" i="23" s="1"/>
  <c r="F22" i="23" s="1"/>
  <c r="F23" i="23" s="1"/>
  <c r="F24" i="23" s="1"/>
  <c r="F25" i="23" s="1"/>
  <c r="F26" i="23" s="1"/>
  <c r="R22" i="5"/>
  <c r="F39" i="5"/>
  <c r="AD11" i="17"/>
  <c r="AD12" i="17" s="1"/>
  <c r="AD13" i="17" s="1"/>
  <c r="AA11" i="17"/>
  <c r="AA12" i="17" s="1"/>
  <c r="AA13" i="17" s="1"/>
  <c r="AS7" i="18"/>
  <c r="U12" i="14" l="1"/>
  <c r="F38" i="5"/>
  <c r="R3" i="27"/>
  <c r="AA10" i="14"/>
  <c r="AB6" i="5"/>
  <c r="U6" i="13"/>
  <c r="U7" i="13" s="1"/>
  <c r="U8" i="13" s="1"/>
  <c r="U9" i="13" s="1"/>
  <c r="U10" i="13" s="1"/>
  <c r="U11" i="13" s="1"/>
  <c r="U12" i="13" s="1"/>
  <c r="U13" i="13" s="1"/>
  <c r="U14" i="13" s="1"/>
  <c r="U15" i="13" s="1"/>
  <c r="U16" i="13" s="1"/>
  <c r="U17" i="13" s="1"/>
  <c r="U18" i="13" s="1"/>
  <c r="U19" i="13" s="1"/>
  <c r="U20" i="13" s="1"/>
  <c r="U21" i="13" s="1"/>
  <c r="U22" i="13" s="1"/>
  <c r="U23" i="13" s="1"/>
  <c r="F37" i="5"/>
  <c r="AA9" i="14"/>
  <c r="F33" i="5" l="1"/>
  <c r="F34" i="5"/>
  <c r="F35" i="5"/>
  <c r="F36" i="5" s="1"/>
  <c r="I7" i="14"/>
  <c r="R17" i="22"/>
  <c r="X6" i="22"/>
  <c r="U17" i="22"/>
  <c r="U10" i="14"/>
  <c r="U11" i="14"/>
  <c r="X13" i="19"/>
  <c r="I6" i="27" l="1"/>
  <c r="C9" i="27"/>
  <c r="X12" i="19"/>
  <c r="AP13" i="18"/>
  <c r="AD5" i="18"/>
  <c r="I3" i="18"/>
  <c r="F11" i="19"/>
  <c r="AD4" i="18"/>
  <c r="L10" i="17"/>
  <c r="L11" i="17" s="1"/>
  <c r="L12" i="17" s="1"/>
  <c r="L13" i="17" s="1"/>
  <c r="L14" i="17" s="1"/>
  <c r="F10" i="21"/>
  <c r="F11" i="21" s="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F50" i="21" s="1"/>
  <c r="F52" i="21" s="1"/>
  <c r="F53" i="21" s="1"/>
  <c r="F54" i="21" s="1"/>
  <c r="C11" i="4"/>
  <c r="C12" i="4" s="1"/>
  <c r="C13" i="4" s="1"/>
  <c r="L8" i="17"/>
  <c r="U5" i="8"/>
  <c r="U6" i="8" s="1"/>
  <c r="U7" i="8" s="1"/>
  <c r="U8" i="8" s="1"/>
  <c r="U9" i="8" s="1"/>
  <c r="C8" i="8"/>
  <c r="C9" i="8" s="1"/>
  <c r="C12" i="8" s="1"/>
  <c r="C13" i="8" s="1"/>
  <c r="R16" i="22"/>
  <c r="U16" i="22"/>
  <c r="X5" i="22"/>
  <c r="F6" i="13"/>
  <c r="AP6" i="18"/>
  <c r="AP7" i="18" s="1"/>
  <c r="AP8" i="18" s="1"/>
  <c r="AP9" i="18" s="1"/>
  <c r="AP10" i="18" s="1"/>
  <c r="AP11" i="18" s="1"/>
  <c r="X5" i="3"/>
  <c r="X6" i="3" s="1"/>
  <c r="X7" i="3" s="1"/>
  <c r="X8" i="3" s="1"/>
  <c r="X9" i="3" s="1"/>
  <c r="X10" i="3" s="1"/>
  <c r="X11" i="3" s="1"/>
  <c r="X12" i="3" s="1"/>
  <c r="AD3" i="17"/>
  <c r="AD4" i="17" s="1"/>
  <c r="AD5" i="17" s="1"/>
  <c r="AD6" i="17" s="1"/>
  <c r="AD7" i="17" s="1"/>
  <c r="AD8" i="17" s="1"/>
  <c r="AD9" i="17" s="1"/>
  <c r="AD10" i="17" s="1"/>
  <c r="AA3" i="17"/>
  <c r="AA4" i="17" s="1"/>
  <c r="AA5" i="17" s="1"/>
  <c r="AA6" i="17" s="1"/>
  <c r="AA7" i="17" s="1"/>
  <c r="AA8" i="17" s="1"/>
  <c r="AA9" i="17" s="1"/>
  <c r="AA10" i="17" s="1"/>
  <c r="F4" i="10" l="1"/>
  <c r="F5" i="10" s="1"/>
  <c r="F6" i="10" s="1"/>
  <c r="F7" i="10" s="1"/>
  <c r="F8" i="10" s="1"/>
  <c r="F9" i="10" s="1"/>
  <c r="F10" i="10" s="1"/>
  <c r="F11" i="10" s="1"/>
  <c r="I5" i="2"/>
  <c r="I6" i="2" s="1"/>
  <c r="I7" i="2" s="1"/>
  <c r="I8" i="2" s="1"/>
  <c r="I9" i="2" s="1"/>
  <c r="I10" i="2" s="1"/>
  <c r="I11" i="2" s="1"/>
  <c r="C7" i="23"/>
  <c r="C8" i="23" s="1"/>
  <c r="C9" i="23" s="1"/>
  <c r="C10" i="23" s="1"/>
  <c r="AS2" i="18"/>
  <c r="AS3" i="18" s="1"/>
  <c r="AS4" i="18" s="1"/>
  <c r="AS5" i="18" s="1"/>
  <c r="AS6" i="18" s="1"/>
  <c r="X11" i="17" l="1"/>
  <c r="X12" i="17" s="1"/>
  <c r="U13" i="17"/>
  <c r="U14" i="17" s="1"/>
  <c r="AD4" i="11"/>
  <c r="AD5" i="11" s="1"/>
  <c r="I11" i="4"/>
  <c r="I12" i="4" s="1"/>
  <c r="I13" i="4" s="1"/>
  <c r="I14" i="4" s="1"/>
  <c r="I15" i="4" s="1"/>
  <c r="X10" i="19"/>
  <c r="U7" i="19"/>
  <c r="R5" i="19"/>
  <c r="R7" i="19" s="1"/>
  <c r="R8" i="19" s="1"/>
  <c r="R9" i="19" s="1"/>
  <c r="F8" i="19"/>
  <c r="F9" i="19" s="1"/>
  <c r="C6" i="20"/>
  <c r="O8" i="8"/>
  <c r="O9" i="8" s="1"/>
  <c r="O10" i="8" s="1"/>
  <c r="O11" i="8" s="1"/>
  <c r="F6" i="19"/>
  <c r="F4" i="28"/>
  <c r="F5" i="28" s="1"/>
  <c r="F6" i="28" s="1"/>
  <c r="C6" i="28"/>
  <c r="C5" i="28"/>
  <c r="C4" i="28"/>
  <c r="C5" i="20"/>
  <c r="I5" i="27"/>
  <c r="C8" i="27"/>
  <c r="X4" i="11"/>
  <c r="X5" i="11" s="1"/>
  <c r="C9" i="2"/>
  <c r="C10" i="2" s="1"/>
  <c r="C11" i="2" s="1"/>
  <c r="C12" i="2" s="1"/>
  <c r="C13" i="2" s="1"/>
  <c r="O5" i="23"/>
  <c r="J7" i="13"/>
  <c r="J8" i="13" s="1"/>
  <c r="U6" i="3"/>
  <c r="U7" i="3" s="1"/>
  <c r="U8" i="3" s="1"/>
  <c r="O9" i="3"/>
  <c r="O10" i="3" s="1"/>
  <c r="O11" i="3" s="1"/>
  <c r="O14" i="3" s="1"/>
  <c r="U5" i="23"/>
  <c r="O5" i="8"/>
  <c r="O6" i="8" s="1"/>
  <c r="AB4" i="5"/>
  <c r="O7" i="13"/>
  <c r="O8" i="13" s="1"/>
  <c r="U8" i="17"/>
  <c r="V10" i="2"/>
  <c r="V11" i="2" s="1"/>
  <c r="V12" i="2" s="1"/>
  <c r="V13" i="2" s="1"/>
  <c r="V14" i="2" s="1"/>
  <c r="V15" i="2" s="1"/>
  <c r="V16" i="2" s="1"/>
  <c r="V17" i="2" s="1"/>
  <c r="V20" i="2" s="1"/>
  <c r="V21" i="2" s="1"/>
  <c r="V22" i="2" s="1"/>
  <c r="X7" i="17"/>
  <c r="L4" i="17"/>
  <c r="L5" i="17" s="1"/>
  <c r="I4" i="17"/>
  <c r="X6" i="19"/>
  <c r="U5" i="19"/>
  <c r="L8" i="8" l="1"/>
  <c r="L9" i="8" s="1"/>
  <c r="L10" i="8" s="1"/>
  <c r="U15" i="22"/>
  <c r="R15" i="22"/>
  <c r="R9" i="22"/>
  <c r="R10" i="22"/>
  <c r="R11" i="22" s="1"/>
  <c r="R12" i="22" s="1"/>
  <c r="R13" i="22" s="1"/>
  <c r="R14" i="22" s="1"/>
  <c r="U14" i="22"/>
  <c r="F9" i="2"/>
  <c r="F10" i="2" s="1"/>
  <c r="F11" i="2" s="1"/>
  <c r="F12" i="2" s="1"/>
  <c r="O8" i="11"/>
  <c r="O9" i="11" s="1"/>
  <c r="L5" i="11"/>
  <c r="L6" i="11" s="1"/>
  <c r="L7" i="11" s="1"/>
  <c r="L8" i="11" s="1"/>
  <c r="L9" i="11" s="1"/>
  <c r="L10" i="11" s="1"/>
  <c r="L11" i="11" s="1"/>
  <c r="L14" i="11" s="1"/>
  <c r="L15" i="11" s="1"/>
  <c r="L16" i="11" s="1"/>
  <c r="O9" i="13"/>
  <c r="O10" i="13" s="1"/>
  <c r="I5" i="11"/>
  <c r="I6" i="11" s="1"/>
  <c r="I7" i="11" s="1"/>
  <c r="I8" i="11" s="1"/>
  <c r="I9" i="11" s="1"/>
  <c r="I10" i="11" s="1"/>
  <c r="X4" i="22"/>
  <c r="U4" i="22"/>
  <c r="U5" i="22" s="1"/>
  <c r="U6" i="22" s="1"/>
  <c r="U7" i="22" s="1"/>
  <c r="U8" i="22" s="1"/>
  <c r="U9" i="22" s="1"/>
  <c r="U10" i="22" s="1"/>
  <c r="U11" i="22" s="1"/>
  <c r="U12" i="22" s="1"/>
  <c r="U13" i="22" s="1"/>
  <c r="L5" i="14"/>
  <c r="L6" i="14" s="1"/>
  <c r="L7" i="14" s="1"/>
  <c r="L8" i="14" s="1"/>
  <c r="L9" i="14" s="1"/>
  <c r="L10" i="14" s="1"/>
  <c r="X3" i="19"/>
  <c r="X4" i="19" s="1"/>
  <c r="X7" i="19" s="1"/>
  <c r="X8" i="19" s="1"/>
  <c r="U3" i="19"/>
  <c r="F3" i="19"/>
  <c r="F4" i="19" s="1"/>
  <c r="O11" i="13" l="1"/>
  <c r="O12" i="13" s="1"/>
  <c r="O13" i="13" s="1"/>
  <c r="O14" i="13" s="1"/>
  <c r="F5" i="14"/>
  <c r="AA10" i="21"/>
  <c r="AA11" i="21" s="1"/>
  <c r="AA12" i="21" s="1"/>
  <c r="AA13" i="21" s="1"/>
  <c r="AA14" i="21" s="1"/>
  <c r="AA15" i="21" s="1"/>
  <c r="AA16" i="21" s="1"/>
  <c r="AA17" i="21" s="1"/>
  <c r="AA18" i="21" s="1"/>
  <c r="AA19" i="21" s="1"/>
  <c r="AA20" i="21" s="1"/>
  <c r="AA21" i="21" s="1"/>
  <c r="AA22" i="21" s="1"/>
  <c r="AA23" i="21" s="1"/>
  <c r="AA24" i="21" s="1"/>
  <c r="AA25" i="21" s="1"/>
  <c r="AA26" i="21" s="1"/>
  <c r="AA27" i="21" s="1"/>
  <c r="AA28" i="21" s="1"/>
  <c r="AA29" i="21" s="1"/>
  <c r="AA30" i="21" s="1"/>
  <c r="AA31" i="21" s="1"/>
  <c r="AA32" i="21" s="1"/>
  <c r="AA33" i="21" s="1"/>
  <c r="AA34" i="21" s="1"/>
  <c r="AA35" i="21" s="1"/>
  <c r="AA36" i="21" s="1"/>
  <c r="AA37" i="21" s="1"/>
  <c r="AA38" i="21" s="1"/>
  <c r="AA39" i="21" s="1"/>
  <c r="AA40" i="21" s="1"/>
  <c r="AA41" i="21" s="1"/>
  <c r="AA42" i="21" s="1"/>
  <c r="AA43" i="21" s="1"/>
  <c r="AA44" i="21" s="1"/>
  <c r="AA45" i="21" s="1"/>
  <c r="AA46" i="21" s="1"/>
  <c r="AA47" i="21" s="1"/>
  <c r="AA48" i="21" s="1"/>
  <c r="X10" i="21"/>
  <c r="X11" i="21" s="1"/>
  <c r="X12" i="21" s="1"/>
  <c r="X13" i="21" s="1"/>
  <c r="X14" i="21" s="1"/>
  <c r="X15" i="21" s="1"/>
  <c r="X16" i="21" s="1"/>
  <c r="X17" i="21" s="1"/>
  <c r="X18" i="21" s="1"/>
  <c r="X19" i="21" s="1"/>
  <c r="X20" i="21" s="1"/>
  <c r="X21" i="21" s="1"/>
  <c r="X22" i="21" s="1"/>
  <c r="X23" i="21" s="1"/>
  <c r="X24" i="21" s="1"/>
  <c r="X25" i="21" s="1"/>
  <c r="X26" i="21" s="1"/>
  <c r="X27" i="21" s="1"/>
  <c r="X28" i="21" s="1"/>
  <c r="X29" i="21" s="1"/>
  <c r="X30" i="21" s="1"/>
  <c r="X31" i="21" s="1"/>
  <c r="X32" i="21" s="1"/>
  <c r="X33" i="21" s="1"/>
  <c r="X34" i="21" s="1"/>
  <c r="X35" i="21" s="1"/>
  <c r="X36" i="21" s="1"/>
  <c r="X37" i="21" s="1"/>
  <c r="X38" i="21" s="1"/>
  <c r="X39" i="21" s="1"/>
  <c r="X40" i="21" s="1"/>
  <c r="X41" i="21" s="1"/>
  <c r="X42" i="21" s="1"/>
  <c r="X43" i="21" s="1"/>
  <c r="X44" i="21" s="1"/>
  <c r="X45" i="21" s="1"/>
  <c r="X46" i="21" s="1"/>
  <c r="X47" i="21" s="1"/>
  <c r="X48" i="21" s="1"/>
  <c r="U10" i="21"/>
  <c r="U11" i="21" s="1"/>
  <c r="U12" i="21" s="1"/>
  <c r="U13" i="21" s="1"/>
  <c r="U14" i="21" s="1"/>
  <c r="U15" i="21" s="1"/>
  <c r="U16" i="21" s="1"/>
  <c r="U17" i="21" s="1"/>
  <c r="U18" i="21" s="1"/>
  <c r="U19" i="21" s="1"/>
  <c r="U20" i="21" s="1"/>
  <c r="U21" i="21" s="1"/>
  <c r="U22" i="21" s="1"/>
  <c r="U23" i="21" s="1"/>
  <c r="U24" i="21" s="1"/>
  <c r="U25" i="21" s="1"/>
  <c r="U26" i="21" s="1"/>
  <c r="U27" i="21" s="1"/>
  <c r="U28" i="21" s="1"/>
  <c r="U29" i="21" s="1"/>
  <c r="U30" i="21" s="1"/>
  <c r="U31" i="21" s="1"/>
  <c r="U32" i="21" s="1"/>
  <c r="U33" i="21" s="1"/>
  <c r="U34" i="21" s="1"/>
  <c r="U35" i="21" s="1"/>
  <c r="U36" i="21" s="1"/>
  <c r="U37" i="21" s="1"/>
  <c r="U38" i="21" s="1"/>
  <c r="U39" i="21" s="1"/>
  <c r="U40" i="21" s="1"/>
  <c r="U41" i="21" s="1"/>
  <c r="U42" i="21" s="1"/>
  <c r="U43" i="21" s="1"/>
  <c r="U44" i="21" s="1"/>
  <c r="U45" i="21" s="1"/>
  <c r="U46" i="21" s="1"/>
  <c r="U47" i="21" s="1"/>
  <c r="U48" i="21" s="1"/>
  <c r="O10" i="21"/>
  <c r="O11" i="21" s="1"/>
  <c r="O12" i="21" s="1"/>
  <c r="O13" i="21" s="1"/>
  <c r="O14" i="21" s="1"/>
  <c r="O15" i="21" s="1"/>
  <c r="O16" i="21" s="1"/>
  <c r="O17" i="21" s="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O29" i="21" s="1"/>
  <c r="O30" i="21" s="1"/>
  <c r="O31" i="21" s="1"/>
  <c r="O32" i="21" s="1"/>
  <c r="O33" i="21" s="1"/>
  <c r="O34" i="21" s="1"/>
  <c r="O35" i="21" s="1"/>
  <c r="O36" i="21" s="1"/>
  <c r="O37" i="21" s="1"/>
  <c r="O38" i="21" s="1"/>
  <c r="O39" i="21" s="1"/>
  <c r="O40" i="21" s="1"/>
  <c r="O41" i="21" s="1"/>
  <c r="O42" i="21" s="1"/>
  <c r="O43" i="21" s="1"/>
  <c r="O44" i="21" s="1"/>
  <c r="O45" i="21" s="1"/>
  <c r="O46" i="21" s="1"/>
  <c r="O47" i="21" s="1"/>
  <c r="O48" i="21" s="1"/>
  <c r="R10" i="21"/>
  <c r="R11" i="21" s="1"/>
  <c r="R12" i="21" s="1"/>
  <c r="R13" i="21" s="1"/>
  <c r="R14" i="21" s="1"/>
  <c r="R15" i="21" s="1"/>
  <c r="R16" i="21" s="1"/>
  <c r="R17" i="21" s="1"/>
  <c r="R18" i="21" s="1"/>
  <c r="R19" i="21" s="1"/>
  <c r="R20" i="21" s="1"/>
  <c r="R21" i="21" s="1"/>
  <c r="R22" i="21" s="1"/>
  <c r="R23" i="21" s="1"/>
  <c r="R24" i="21" s="1"/>
  <c r="R25" i="21" s="1"/>
  <c r="R26" i="21" s="1"/>
  <c r="R27" i="21" s="1"/>
  <c r="R28" i="21" s="1"/>
  <c r="R29" i="21" s="1"/>
  <c r="R30" i="21" s="1"/>
  <c r="R31" i="21" s="1"/>
  <c r="R32" i="21" s="1"/>
  <c r="R33" i="21" s="1"/>
  <c r="R34" i="21" s="1"/>
  <c r="R35" i="21" s="1"/>
  <c r="R36" i="21" s="1"/>
  <c r="R37" i="21" s="1"/>
  <c r="R38" i="21" s="1"/>
  <c r="R39" i="21" s="1"/>
  <c r="R40" i="21" s="1"/>
  <c r="R41" i="21" s="1"/>
  <c r="R42" i="21" s="1"/>
  <c r="R43" i="21" s="1"/>
  <c r="R44" i="21" s="1"/>
  <c r="R45" i="21" s="1"/>
  <c r="R46" i="21" s="1"/>
  <c r="R47" i="21" s="1"/>
  <c r="R48" i="21" s="1"/>
  <c r="I5" i="23"/>
  <c r="I6" i="23" s="1"/>
  <c r="I7" i="23" s="1"/>
  <c r="I8" i="23" s="1"/>
  <c r="I9" i="23" s="1"/>
  <c r="I10" i="23" s="1"/>
  <c r="I11" i="23" s="1"/>
  <c r="C5" i="23"/>
  <c r="S8" i="2"/>
  <c r="O15" i="13" l="1"/>
  <c r="O17" i="13" s="1"/>
  <c r="O18" i="13" s="1"/>
  <c r="O19" i="13" s="1"/>
  <c r="O20" i="13" s="1"/>
  <c r="U3" i="17"/>
  <c r="U4" i="17" s="1"/>
  <c r="U5" i="17" s="1"/>
  <c r="U9" i="17" s="1"/>
  <c r="U10" i="17" s="1"/>
  <c r="U11" i="17" s="1"/>
  <c r="R5" i="22"/>
  <c r="R6" i="22" s="1"/>
  <c r="R7" i="22" s="1"/>
  <c r="R8" i="22" s="1"/>
  <c r="X3" i="17"/>
  <c r="X4" i="17" s="1"/>
  <c r="X5" i="17" s="1"/>
  <c r="X8" i="17" s="1"/>
  <c r="X9" i="17" s="1"/>
  <c r="AA4" i="10"/>
  <c r="AA5" i="10" s="1"/>
  <c r="AA6" i="10" s="1"/>
  <c r="AA7" i="10" s="1"/>
  <c r="AA8" i="10" s="1"/>
  <c r="AA9" i="10" s="1"/>
  <c r="AA10" i="10" s="1"/>
  <c r="AA11" i="10" s="1"/>
  <c r="AA12" i="10" s="1"/>
  <c r="AA13" i="10" s="1"/>
  <c r="AA14" i="10" s="1"/>
  <c r="AA15" i="10" s="1"/>
  <c r="AA16" i="10" s="1"/>
  <c r="AA17" i="10" s="1"/>
  <c r="AA18" i="10" s="1"/>
  <c r="AA19" i="10" s="1"/>
  <c r="AA20" i="10" s="1"/>
  <c r="AA21" i="10" s="1"/>
  <c r="AA22" i="10" s="1"/>
  <c r="AA23" i="10" s="1"/>
  <c r="AA24" i="10" s="1"/>
  <c r="AA25" i="10" s="1"/>
  <c r="AA26" i="10" s="1"/>
  <c r="AA4" i="3"/>
  <c r="AA5" i="3" s="1"/>
  <c r="AA6" i="3" s="1"/>
  <c r="AA7" i="3" s="1"/>
  <c r="AA8" i="3" s="1"/>
  <c r="AP3" i="18"/>
  <c r="AP4" i="18" s="1"/>
  <c r="O21" i="13" l="1"/>
  <c r="O22" i="13" s="1"/>
  <c r="O23" i="13" s="1"/>
  <c r="O24" i="13" s="1"/>
  <c r="O25" i="13" s="1"/>
  <c r="O26" i="13" s="1"/>
  <c r="O27" i="13" s="1"/>
  <c r="O28" i="13" s="1"/>
  <c r="O29" i="13" s="1"/>
  <c r="O30" i="13" s="1"/>
  <c r="AA3" i="19"/>
  <c r="AA4" i="19" s="1"/>
  <c r="AA5" i="19" s="1"/>
  <c r="AA6" i="19" s="1"/>
  <c r="AA7" i="19" s="1"/>
  <c r="AA8" i="19" s="1"/>
  <c r="AA9" i="19" s="1"/>
  <c r="AA10" i="19" s="1"/>
  <c r="AA11" i="19" s="1"/>
  <c r="AA12" i="19" s="1"/>
  <c r="R5" i="8"/>
  <c r="R6" i="8" s="1"/>
  <c r="R7" i="8" s="1"/>
  <c r="R8" i="8" s="1"/>
  <c r="R9" i="8" s="1"/>
  <c r="R10" i="8" s="1"/>
  <c r="R11" i="8" s="1"/>
  <c r="R12" i="8" s="1"/>
  <c r="U5" i="10"/>
  <c r="U6" i="10" s="1"/>
  <c r="U7" i="10" s="1"/>
  <c r="U8" i="10" s="1"/>
  <c r="U9" i="10" s="1"/>
  <c r="U10" i="10" s="1"/>
  <c r="U11" i="10" s="1"/>
  <c r="U12" i="10" s="1"/>
  <c r="U13" i="10" s="1"/>
  <c r="U14" i="10" s="1"/>
  <c r="U15" i="10" s="1"/>
  <c r="U16" i="10" s="1"/>
  <c r="U17" i="10" s="1"/>
  <c r="U18" i="10" s="1"/>
  <c r="U19" i="10" s="1"/>
  <c r="U20" i="10" s="1"/>
  <c r="U21" i="10" s="1"/>
  <c r="U22" i="10" s="1"/>
  <c r="U23" i="10" s="1"/>
  <c r="U24" i="10" s="1"/>
  <c r="U25" i="10" s="1"/>
  <c r="U26" i="10" s="1"/>
  <c r="U27" i="10" s="1"/>
  <c r="U28" i="10" s="1"/>
  <c r="U29" i="10" s="1"/>
  <c r="U30" i="10" s="1"/>
  <c r="U31" i="10" s="1"/>
  <c r="U32" i="10" s="1"/>
  <c r="Y5" i="5"/>
  <c r="Y6" i="5" s="1"/>
  <c r="Y7" i="5" s="1"/>
  <c r="Y8" i="5" s="1"/>
  <c r="Y9" i="5" s="1"/>
  <c r="Y10" i="5" s="1"/>
  <c r="Y11" i="5" s="1"/>
  <c r="Y12" i="5" s="1"/>
  <c r="C5" i="8"/>
  <c r="C5" i="4" l="1"/>
  <c r="F5" i="27"/>
  <c r="L7" i="20"/>
  <c r="U8" i="20"/>
  <c r="C7" i="27"/>
  <c r="X5" i="14" l="1"/>
  <c r="X6" i="14" s="1"/>
  <c r="F6" i="4" l="1"/>
  <c r="F7" i="4" s="1"/>
  <c r="F8" i="4" s="1"/>
  <c r="F10" i="4" s="1"/>
  <c r="F11" i="4" s="1"/>
  <c r="F12" i="4" s="1"/>
  <c r="F13" i="4" s="1"/>
  <c r="F14" i="4" s="1"/>
  <c r="F15" i="4" s="1"/>
  <c r="F16" i="4" s="1"/>
  <c r="F19" i="4" s="1"/>
  <c r="AD5" i="14" l="1"/>
  <c r="AD6" i="14" s="1"/>
  <c r="L11" i="10" l="1"/>
  <c r="L12" i="10" s="1"/>
  <c r="L13" i="10" s="1"/>
  <c r="L14" i="10" s="1"/>
  <c r="L15" i="10" s="1"/>
  <c r="L16" i="10" s="1"/>
  <c r="L17" i="10" s="1"/>
  <c r="L18" i="10" s="1"/>
  <c r="L19" i="10" s="1"/>
  <c r="L20" i="10" s="1"/>
  <c r="L21" i="10" s="1"/>
  <c r="L22" i="10" s="1"/>
  <c r="L23" i="10" s="1"/>
  <c r="L26" i="10" s="1"/>
  <c r="L27" i="10" s="1"/>
  <c r="L28" i="10" s="1"/>
  <c r="L29" i="10" s="1"/>
  <c r="L30" i="10" s="1"/>
  <c r="L31" i="10" s="1"/>
  <c r="L32" i="10" s="1"/>
  <c r="F5" i="8" l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U9" i="4" l="1"/>
  <c r="U10" i="4" s="1"/>
  <c r="U11" i="4" s="1"/>
  <c r="U12" i="4" s="1"/>
  <c r="U13" i="4" s="1"/>
  <c r="U14" i="4" s="1"/>
  <c r="U15" i="4" s="1"/>
  <c r="U16" i="4" s="1"/>
  <c r="U17" i="4" s="1"/>
  <c r="I6" i="3" l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9" i="3" s="1"/>
  <c r="R5" i="10" l="1"/>
  <c r="R6" i="10" s="1"/>
  <c r="R7" i="10" s="1"/>
  <c r="R8" i="10" s="1"/>
  <c r="R9" i="10" s="1"/>
  <c r="R10" i="10" s="1"/>
  <c r="R11" i="10" s="1"/>
  <c r="R12" i="10" s="1"/>
  <c r="R13" i="10" s="1"/>
  <c r="R14" i="10" s="1"/>
  <c r="R15" i="10" s="1"/>
  <c r="R16" i="10" s="1"/>
  <c r="R17" i="10" s="1"/>
  <c r="R18" i="10" s="1"/>
  <c r="R19" i="10" s="1"/>
  <c r="R20" i="10" s="1"/>
  <c r="R21" i="10" s="1"/>
  <c r="R22" i="10" s="1"/>
  <c r="R23" i="10" s="1"/>
  <c r="R24" i="10" s="1"/>
  <c r="R25" i="10" s="1"/>
  <c r="R26" i="10" s="1"/>
  <c r="R27" i="10" s="1"/>
  <c r="R28" i="10" s="1"/>
  <c r="R29" i="10" s="1"/>
  <c r="R30" i="10" s="1"/>
  <c r="R31" i="10" s="1"/>
  <c r="R32" i="10" s="1"/>
  <c r="R33" i="10" s="1"/>
  <c r="R34" i="10" s="1"/>
  <c r="R35" i="10" s="1"/>
  <c r="R36" i="10" s="1"/>
  <c r="R37" i="10" s="1"/>
  <c r="R38" i="10" s="1"/>
  <c r="R39" i="10" s="1"/>
  <c r="R40" i="10" s="1"/>
  <c r="R41" i="10" s="1"/>
  <c r="R42" i="10" s="1"/>
  <c r="R43" i="10" s="1"/>
  <c r="R44" i="10" s="1"/>
  <c r="R45" i="10" s="1"/>
  <c r="R46" i="10" s="1"/>
  <c r="R47" i="10" s="1"/>
  <c r="R48" i="10" s="1"/>
  <c r="R49" i="10" s="1"/>
  <c r="R50" i="10" s="1"/>
  <c r="R51" i="10" s="1"/>
  <c r="R52" i="10" s="1"/>
  <c r="R53" i="10" s="1"/>
  <c r="R54" i="10" s="1"/>
  <c r="R55" i="10" s="1"/>
  <c r="R56" i="10" s="1"/>
  <c r="R57" i="10" s="1"/>
  <c r="R58" i="10" s="1"/>
  <c r="R59" i="10" s="1"/>
  <c r="R60" i="10" s="1"/>
  <c r="R61" i="10" s="1"/>
  <c r="R62" i="10" s="1"/>
  <c r="R63" i="10" s="1"/>
  <c r="R64" i="10" s="1"/>
  <c r="R65" i="10" s="1"/>
  <c r="R66" i="10" s="1"/>
  <c r="R67" i="10" s="1"/>
  <c r="R68" i="10" s="1"/>
  <c r="R69" i="10" s="1"/>
  <c r="X5" i="10" l="1"/>
  <c r="X6" i="10" s="1"/>
  <c r="X7" i="10" s="1"/>
  <c r="X8" i="10" s="1"/>
  <c r="X9" i="10" s="1"/>
  <c r="X10" i="10" s="1"/>
  <c r="X11" i="10" s="1"/>
  <c r="X12" i="10" s="1"/>
  <c r="X13" i="10" s="1"/>
  <c r="X14" i="10" s="1"/>
  <c r="X15" i="10" s="1"/>
  <c r="X16" i="10" s="1"/>
  <c r="X17" i="10" s="1"/>
  <c r="X18" i="10" s="1"/>
  <c r="X19" i="10" s="1"/>
  <c r="X20" i="10" s="1"/>
  <c r="X21" i="10" s="1"/>
  <c r="X22" i="10" s="1"/>
  <c r="X23" i="10" s="1"/>
  <c r="X24" i="10" s="1"/>
  <c r="X25" i="10" s="1"/>
  <c r="X26" i="10" s="1"/>
  <c r="X27" i="10" s="1"/>
  <c r="X28" i="10" s="1"/>
  <c r="X29" i="10" s="1"/>
  <c r="X30" i="10" s="1"/>
  <c r="X31" i="10" s="1"/>
  <c r="X32" i="10" s="1"/>
  <c r="X33" i="10" s="1"/>
  <c r="X34" i="10" s="1"/>
  <c r="X35" i="10" s="1"/>
  <c r="X36" i="10" s="1"/>
  <c r="X37" i="10" s="1"/>
  <c r="X38" i="10" s="1"/>
  <c r="X39" i="10" s="1"/>
  <c r="X42" i="10" s="1"/>
  <c r="X43" i="10" s="1"/>
  <c r="X44" i="10" s="1"/>
  <c r="X45" i="10" s="1"/>
  <c r="X46" i="10" s="1"/>
  <c r="X47" i="10" s="1"/>
  <c r="X48" i="10" s="1"/>
  <c r="X49" i="10" s="1"/>
  <c r="X50" i="10" s="1"/>
  <c r="X51" i="10" s="1"/>
  <c r="X52" i="10" s="1"/>
  <c r="X53" i="10" s="1"/>
  <c r="X54" i="10" s="1"/>
  <c r="X55" i="10" s="1"/>
  <c r="X56" i="10" s="1"/>
  <c r="X57" i="10" s="1"/>
  <c r="X58" i="10" s="1"/>
  <c r="X59" i="10" s="1"/>
  <c r="X60" i="10" s="1"/>
  <c r="X61" i="10" s="1"/>
  <c r="L10" i="21" l="1"/>
  <c r="L11" i="21" s="1"/>
  <c r="L12" i="21" s="1"/>
  <c r="L13" i="21" s="1"/>
  <c r="L14" i="21" s="1"/>
  <c r="L15" i="21" s="1"/>
  <c r="L16" i="21" s="1"/>
  <c r="L17" i="21" s="1"/>
  <c r="L18" i="21" s="1"/>
  <c r="L19" i="21" s="1"/>
  <c r="L20" i="21" s="1"/>
  <c r="L21" i="21" s="1"/>
  <c r="L22" i="21" s="1"/>
  <c r="L23" i="21" s="1"/>
  <c r="L24" i="21" s="1"/>
  <c r="L25" i="21" s="1"/>
  <c r="L26" i="21" s="1"/>
  <c r="L27" i="21" s="1"/>
  <c r="L28" i="21" s="1"/>
  <c r="L29" i="21" s="1"/>
  <c r="L30" i="21" s="1"/>
  <c r="L31" i="21" s="1"/>
  <c r="L32" i="21" s="1"/>
  <c r="L33" i="21" s="1"/>
  <c r="L34" i="21" s="1"/>
  <c r="L35" i="21" s="1"/>
  <c r="L36" i="21" s="1"/>
  <c r="L37" i="21" s="1"/>
  <c r="L38" i="21" s="1"/>
  <c r="L39" i="21" s="1"/>
  <c r="L40" i="21" s="1"/>
  <c r="L41" i="21" s="1"/>
  <c r="L42" i="21" s="1"/>
  <c r="L43" i="21" s="1"/>
  <c r="L44" i="21" s="1"/>
  <c r="L45" i="21" s="1"/>
  <c r="L46" i="21" s="1"/>
  <c r="L47" i="21" s="1"/>
  <c r="L48" i="21" s="1"/>
  <c r="C10" i="21" l="1"/>
  <c r="C11" i="21" s="1"/>
  <c r="C12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I5" i="10" l="1"/>
  <c r="I6" i="10" s="1"/>
  <c r="I7" i="10" s="1"/>
  <c r="I8" i="10" s="1"/>
  <c r="F6" i="23" l="1"/>
  <c r="F7" i="23" s="1"/>
  <c r="F8" i="23" s="1"/>
  <c r="F9" i="23" s="1"/>
  <c r="F10" i="23" s="1"/>
  <c r="F11" i="23" s="1"/>
  <c r="F12" i="23" s="1"/>
  <c r="F13" i="23" s="1"/>
  <c r="F14" i="23" s="1"/>
  <c r="F15" i="23" s="1"/>
  <c r="F16" i="23" s="1"/>
  <c r="F17" i="23" s="1"/>
  <c r="I10" i="21" l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I28" i="21" s="1"/>
  <c r="I29" i="21" s="1"/>
  <c r="I30" i="21" s="1"/>
  <c r="I31" i="21" s="1"/>
  <c r="I32" i="21" s="1"/>
  <c r="I33" i="21" s="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50" i="21" s="1"/>
  <c r="I51" i="21" s="1"/>
  <c r="I52" i="21" s="1"/>
  <c r="I53" i="21" s="1"/>
  <c r="I54" i="21" s="1"/>
  <c r="C6" i="11"/>
  <c r="C7" i="11" s="1"/>
  <c r="C8" i="11" s="1"/>
  <c r="C9" i="11" s="1"/>
  <c r="C10" i="11" s="1"/>
  <c r="C11" i="11" s="1"/>
  <c r="C12" i="11" s="1"/>
  <c r="C13" i="11" s="1"/>
  <c r="C14" i="11" s="1"/>
  <c r="C15" i="11" s="1"/>
  <c r="C18" i="11" s="1"/>
  <c r="C19" i="11" s="1"/>
  <c r="C20" i="11" s="1"/>
  <c r="C21" i="11" s="1"/>
  <c r="C22" i="11" s="1"/>
  <c r="C23" i="11" s="1"/>
  <c r="C24" i="11" s="1"/>
  <c r="L11" i="4"/>
  <c r="L12" i="4" s="1"/>
  <c r="L13" i="4" s="1"/>
  <c r="L14" i="4" s="1"/>
  <c r="L15" i="4" s="1"/>
  <c r="L16" i="4" s="1"/>
  <c r="L17" i="4" s="1"/>
  <c r="L18" i="4" s="1"/>
  <c r="AK6" i="13" l="1"/>
  <c r="AK7" i="13" s="1"/>
  <c r="AK8" i="13" s="1"/>
  <c r="AK9" i="13" s="1"/>
  <c r="AK10" i="13" s="1"/>
  <c r="AK11" i="13" s="1"/>
  <c r="AK12" i="13" s="1"/>
  <c r="AK13" i="13" s="1"/>
  <c r="AK14" i="13" s="1"/>
  <c r="AK15" i="13" s="1"/>
  <c r="AK16" i="13" s="1"/>
  <c r="AK17" i="13" s="1"/>
  <c r="AK18" i="13" s="1"/>
  <c r="AK19" i="13" s="1"/>
  <c r="AK20" i="13" s="1"/>
  <c r="AK21" i="13" s="1"/>
  <c r="AK22" i="13" s="1"/>
  <c r="AK23" i="13" s="1"/>
  <c r="AK24" i="13" s="1"/>
  <c r="AK25" i="13" s="1"/>
  <c r="AK26" i="13" s="1"/>
  <c r="O9" i="10" l="1"/>
  <c r="O10" i="10" s="1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4" i="10" s="1"/>
  <c r="O25" i="10" s="1"/>
  <c r="O26" i="10" s="1"/>
  <c r="O27" i="10" s="1"/>
  <c r="O28" i="10" s="1"/>
  <c r="O29" i="10" s="1"/>
  <c r="F5" i="5" l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8" i="5" s="1"/>
  <c r="F29" i="5" s="1"/>
  <c r="F30" i="5" s="1"/>
  <c r="F31" i="5" s="1"/>
  <c r="F32" i="5" s="1"/>
  <c r="C5" i="5"/>
  <c r="C6" i="5" s="1"/>
  <c r="C7" i="5" s="1"/>
  <c r="C8" i="5" s="1"/>
  <c r="C9" i="5" s="1"/>
  <c r="C10" i="5" s="1"/>
  <c r="C11" i="5" s="1"/>
  <c r="C12" i="5" s="1"/>
  <c r="C13" i="5" s="1"/>
  <c r="C14" i="5" s="1"/>
  <c r="C15" i="5" s="1"/>
  <c r="M7" i="2" l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V5" i="5" l="1"/>
  <c r="V6" i="5" s="1"/>
  <c r="V7" i="5" s="1"/>
  <c r="V8" i="5" s="1"/>
  <c r="I5" i="14" l="1"/>
  <c r="I6" i="14" s="1"/>
  <c r="X5" i="4" l="1"/>
  <c r="X6" i="4" s="1"/>
  <c r="X7" i="4" s="1"/>
  <c r="X8" i="4" s="1"/>
  <c r="O6" i="20" l="1"/>
  <c r="O5" i="20" l="1"/>
  <c r="U7" i="20"/>
  <c r="AA5" i="14" l="1"/>
  <c r="AA6" i="14" s="1"/>
  <c r="AA7" i="14" s="1"/>
  <c r="AA8" i="14" s="1"/>
  <c r="C6" i="13" l="1"/>
  <c r="J9" i="13"/>
  <c r="J10" i="13" s="1"/>
  <c r="J11" i="13" s="1"/>
  <c r="J12" i="13" s="1"/>
  <c r="J13" i="13" s="1"/>
  <c r="J14" i="13" s="1"/>
  <c r="J15" i="13" s="1"/>
  <c r="J16" i="13" s="1"/>
  <c r="L5" i="20" l="1"/>
  <c r="L6" i="20" s="1"/>
  <c r="U5" i="20"/>
  <c r="U6" i="20" s="1"/>
  <c r="I8" i="8" l="1"/>
  <c r="I9" i="8" s="1"/>
  <c r="I10" i="8" s="1"/>
  <c r="I11" i="8" s="1"/>
  <c r="I12" i="8" s="1"/>
  <c r="I13" i="8" s="1"/>
  <c r="I14" i="8" s="1"/>
  <c r="I15" i="8" s="1"/>
  <c r="I16" i="8" s="1"/>
  <c r="I17" i="8" s="1"/>
  <c r="F5" i="3"/>
  <c r="F6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R5" i="5"/>
  <c r="R6" i="5" s="1"/>
  <c r="R7" i="5" s="1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U5" i="14" l="1"/>
  <c r="U6" i="14" s="1"/>
  <c r="U7" i="14" s="1"/>
  <c r="U8" i="14" s="1"/>
  <c r="U9" i="14" s="1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7" i="10" l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N5" i="5"/>
  <c r="N6" i="5" s="1"/>
  <c r="N7" i="5" s="1"/>
  <c r="N8" i="5" s="1"/>
  <c r="K5" i="5"/>
  <c r="K6" i="5" s="1"/>
  <c r="K7" i="5" s="1"/>
  <c r="AO6" i="13" l="1"/>
  <c r="AO7" i="13" s="1"/>
  <c r="AO8" i="13" s="1"/>
  <c r="AO9" i="13" s="1"/>
  <c r="AO10" i="13" s="1"/>
  <c r="AO11" i="13" s="1"/>
  <c r="AO12" i="13" s="1"/>
  <c r="AO13" i="13" s="1"/>
  <c r="AO14" i="13" s="1"/>
  <c r="AO15" i="13" l="1"/>
  <c r="AO16" i="13" s="1"/>
  <c r="AO17" i="13" s="1"/>
  <c r="AO18" i="13" s="1"/>
  <c r="AO19" i="13" s="1"/>
  <c r="AO20" i="13" l="1"/>
  <c r="AO21" i="13" s="1"/>
  <c r="AO22" i="13" s="1"/>
  <c r="AO23" i="13" s="1"/>
  <c r="AO24" i="13" s="1"/>
  <c r="AO25" i="13" s="1"/>
  <c r="AO26" i="13" s="1"/>
  <c r="AO27" i="13" s="1"/>
  <c r="AO28" i="13" s="1"/>
  <c r="AO29" i="13" l="1"/>
  <c r="AO31" i="13" s="1"/>
  <c r="AO32" i="13" s="1"/>
  <c r="AO33" i="13" l="1"/>
  <c r="AO34" i="13" s="1"/>
  <c r="AO35" i="13" s="1"/>
  <c r="AO36" i="13" s="1"/>
  <c r="AO37" i="13" l="1"/>
  <c r="AO38" i="13" s="1"/>
  <c r="AO39" i="13" s="1"/>
  <c r="AO40" i="13" s="1"/>
  <c r="AO41" i="13" s="1"/>
  <c r="AO42" i="13" s="1"/>
  <c r="AO43" i="13" s="1"/>
  <c r="AO44" i="13" s="1"/>
  <c r="AO45" i="13" s="1"/>
  <c r="AO46" i="13" s="1"/>
  <c r="AO47" i="13" s="1"/>
  <c r="AO48" i="13" l="1"/>
  <c r="AO49" i="13" s="1"/>
  <c r="AO50" i="13" s="1"/>
  <c r="AO51" i="13" s="1"/>
  <c r="AO52" i="13" s="1"/>
  <c r="AO53" i="13" s="1"/>
  <c r="AO54" i="13" s="1"/>
  <c r="AO55" i="13" s="1"/>
  <c r="AO56" i="13" s="1"/>
  <c r="AO57" i="13" s="1"/>
  <c r="AO58" i="13" l="1"/>
  <c r="AO59" i="13" s="1"/>
  <c r="AO60" i="13" s="1"/>
  <c r="AO61" i="13" s="1"/>
  <c r="AO62" i="13" s="1"/>
  <c r="AO63" i="13" s="1"/>
  <c r="AO64" i="13" s="1"/>
  <c r="AO65" i="13" s="1"/>
  <c r="AO66" i="13" s="1"/>
  <c r="AO67" i="13" s="1"/>
  <c r="AO68" i="13" s="1"/>
  <c r="AO69" i="13" s="1"/>
  <c r="AO70" i="13" s="1"/>
  <c r="AO71" i="13" l="1"/>
  <c r="AO72" i="13" s="1"/>
  <c r="AO73" i="13" s="1"/>
  <c r="AO74" i="13" s="1"/>
  <c r="AO75" i="13" s="1"/>
  <c r="AO76" i="13" s="1"/>
  <c r="AO77" i="13" s="1"/>
  <c r="AO78" i="13" s="1"/>
  <c r="AO79" i="13" s="1"/>
  <c r="AO80" i="13" s="1"/>
  <c r="AO81" i="13" s="1"/>
  <c r="AO82" i="13" s="1"/>
  <c r="AO83" i="13" s="1"/>
  <c r="AO84" i="13" s="1"/>
  <c r="AO85" i="13" s="1"/>
  <c r="AO86" i="13" s="1"/>
  <c r="AO87" i="13" s="1"/>
  <c r="AO88" i="13" s="1"/>
  <c r="AO89" i="13" s="1"/>
  <c r="AO90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ew43</author>
  </authors>
  <commentList>
    <comment ref="Z6" authorId="0" shapeId="0" xr:uid="{F10E2EB7-583E-4E47-AE05-BA720702F0CA}">
      <text>
        <r>
          <rPr>
            <b/>
            <sz val="9"/>
            <color indexed="81"/>
            <rFont val="MS P ゴシック"/>
            <family val="3"/>
            <charset val="128"/>
          </rPr>
          <t>鳥羽千葉　これで旧球面座シートタイプ終了</t>
        </r>
      </text>
    </comment>
    <comment ref="Q8" authorId="0" shapeId="0" xr:uid="{1F69F73D-7B56-4D60-A522-5B95928FF453}">
      <text>
        <r>
          <rPr>
            <b/>
            <sz val="9"/>
            <color indexed="81"/>
            <rFont val="MS P ゴシック"/>
            <family val="3"/>
            <charset val="128"/>
          </rPr>
          <t>2130-KSCへ改造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ew43</author>
  </authors>
  <commentList>
    <comment ref="T8" authorId="0" shapeId="0" xr:uid="{8D00AFE9-C5A1-460E-8B4A-2369AE351DA6}">
      <text>
        <r>
          <rPr>
            <b/>
            <sz val="9"/>
            <color indexed="81"/>
            <rFont val="MS P ゴシック"/>
            <family val="3"/>
            <charset val="128"/>
          </rPr>
          <t>9/13　在庫18枚</t>
        </r>
      </text>
    </comment>
    <comment ref="X9" authorId="0" shapeId="0" xr:uid="{614A9DB5-76CD-4C6B-A8CA-1DDD8E86D2CB}">
      <text>
        <r>
          <rPr>
            <b/>
            <sz val="9"/>
            <color indexed="81"/>
            <rFont val="MS P ゴシック"/>
            <family val="3"/>
            <charset val="128"/>
          </rPr>
          <t>加工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光商工株式会社</author>
    <author>ew43</author>
  </authors>
  <commentList>
    <comment ref="M1" authorId="0" shapeId="0" xr:uid="{00000000-0006-0000-0C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2枚古いパット</t>
        </r>
      </text>
    </comment>
    <comment ref="T7" authorId="1" shapeId="0" xr:uid="{DB54030A-9EFB-411E-9741-44F5A78E4AE2}">
      <text>
        <r>
          <rPr>
            <b/>
            <sz val="9"/>
            <color indexed="81"/>
            <rFont val="MS P ゴシック"/>
            <family val="3"/>
            <charset val="128"/>
          </rPr>
          <t>トタニ向け加工の可能性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ew43</author>
  </authors>
  <commentList>
    <comment ref="J4" authorId="0" shapeId="0" xr:uid="{3C598B34-DF0F-401B-BFE8-3C6EDF9608CC}">
      <text>
        <r>
          <rPr>
            <b/>
            <sz val="9"/>
            <color indexed="81"/>
            <rFont val="MS P ゴシック"/>
            <family val="3"/>
            <charset val="128"/>
          </rPr>
          <t>100x100 4枚使用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光商工株式会社</author>
  </authors>
  <commentList>
    <comment ref="L6" authorId="0" shapeId="0" xr:uid="{00000000-0006-0000-0F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全て使用2/26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ew43</author>
  </authors>
  <commentList>
    <comment ref="S3" authorId="0" shapeId="0" xr:uid="{33E64D23-8ADE-40FF-AA2F-21AED387894B}">
      <text>
        <r>
          <rPr>
            <b/>
            <sz val="9"/>
            <color indexed="81"/>
            <rFont val="MS P ゴシック"/>
            <family val="3"/>
            <charset val="128"/>
          </rPr>
          <t>加工多かった？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ew43</author>
  </authors>
  <commentList>
    <comment ref="G5" authorId="0" shapeId="0" xr:uid="{CD6EBA01-1848-4097-A380-739479459E6E}">
      <text>
        <r>
          <rPr>
            <b/>
            <sz val="9"/>
            <color indexed="81"/>
            <rFont val="MS P ゴシック"/>
            <family val="3"/>
            <charset val="128"/>
          </rPr>
          <t>2021/6/4コダマ化工
20個？</t>
        </r>
      </text>
    </comment>
    <comment ref="AE5" authorId="0" shapeId="0" xr:uid="{E2B607D9-687F-4C8F-8257-F373E72EA21B}">
      <text>
        <r>
          <rPr>
            <b/>
            <sz val="9"/>
            <color indexed="81"/>
            <rFont val="MS P ゴシック"/>
            <family val="3"/>
            <charset val="128"/>
          </rPr>
          <t>さびひどい</t>
        </r>
      </text>
    </comment>
    <comment ref="AL7" authorId="0" shapeId="0" xr:uid="{B7CF8D87-4D0A-44DF-AB8D-C17A4C1D2FD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松下工業所向け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光商工株式会社</author>
  </authors>
  <commentList>
    <comment ref="A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剥離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光商工株式会社</author>
  </authors>
  <commentList>
    <comment ref="G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ＴＫＳ2024KSCと2024KSKCをテストする予定だったが、2024KSCが不具合を起こし使用せず。不良品の可能性有り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ew43</author>
  </authors>
  <commentList>
    <comment ref="V2" authorId="0" shapeId="0" xr:uid="{546DC015-821B-4463-B7FC-B2370B11D85B}">
      <text>
        <r>
          <rPr>
            <b/>
            <sz val="9"/>
            <color indexed="81"/>
            <rFont val="MS P ゴシック"/>
            <family val="3"/>
            <charset val="128"/>
          </rPr>
          <t>2022/8/21 ボルト4本入荷</t>
        </r>
      </text>
    </comment>
    <comment ref="A6" authorId="0" shapeId="0" xr:uid="{71D0E7B7-7E49-4E8C-AD48-B9BE5E6C0BCF}">
      <text>
        <r>
          <rPr>
            <b/>
            <sz val="9"/>
            <color indexed="81"/>
            <rFont val="MS P ゴシック"/>
            <family val="3"/>
            <charset val="128"/>
          </rPr>
          <t>1VRC/A</t>
        </r>
      </text>
    </comment>
    <comment ref="O21" authorId="0" shapeId="0" xr:uid="{375C395A-6D78-4C60-9EF5-25D1B71EBFE2}">
      <text>
        <r>
          <rPr>
            <b/>
            <sz val="9"/>
            <color indexed="81"/>
            <rFont val="MS P ゴシック"/>
            <family val="3"/>
            <charset val="128"/>
          </rPr>
          <t>145.90</t>
        </r>
      </text>
    </comment>
    <comment ref="P55" authorId="0" shapeId="0" xr:uid="{8B885EE5-2019-4435-8C90-09BE60AD8F8E}">
      <text>
        <r>
          <rPr>
            <b/>
            <sz val="9"/>
            <color indexed="81"/>
            <rFont val="MS P ゴシック"/>
            <family val="3"/>
            <charset val="128"/>
          </rPr>
          <t>コマツNTC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ew43</author>
  </authors>
  <commentList>
    <comment ref="B27" authorId="0" shapeId="0" xr:uid="{D0009B86-9E7D-4296-B8F7-3D142577E87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改造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光商工株式会社</author>
  </authors>
  <commentList>
    <comment ref="J1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Nissen/UF1800-i128A全電動射出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ew43</author>
  </authors>
  <commentList>
    <comment ref="B9" authorId="0" shapeId="0" xr:uid="{AC8A2819-8C7B-4421-A67C-8187BC848B8C}">
      <text>
        <r>
          <rPr>
            <b/>
            <sz val="9"/>
            <color indexed="81"/>
            <rFont val="MS P ゴシック"/>
            <family val="3"/>
            <charset val="128"/>
          </rPr>
          <t>グレー色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光商工株式会社</author>
    <author>ew43</author>
  </authors>
  <commentList>
    <comment ref="M4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使用済み</t>
        </r>
      </text>
    </comment>
    <comment ref="AB5" authorId="1" shapeId="0" xr:uid="{8C07026E-EB3A-4190-8A65-39EABA8F4B01}">
      <text>
        <r>
          <rPr>
            <b/>
            <sz val="9"/>
            <color indexed="81"/>
            <rFont val="MS P ゴシック"/>
            <family val="3"/>
            <charset val="128"/>
          </rPr>
          <t>錆あり</t>
        </r>
      </text>
    </comment>
  </commentList>
</comments>
</file>

<file path=xl/sharedStrings.xml><?xml version="1.0" encoding="utf-8"?>
<sst xmlns="http://schemas.openxmlformats.org/spreadsheetml/2006/main" count="861" uniqueCount="256">
  <si>
    <t>2140KSC</t>
    <phoneticPr fontId="2"/>
  </si>
  <si>
    <t>2VRC/A</t>
    <phoneticPr fontId="2"/>
  </si>
  <si>
    <t>302VRC/P</t>
    <phoneticPr fontId="2"/>
  </si>
  <si>
    <t>2120KSC</t>
    <phoneticPr fontId="2"/>
  </si>
  <si>
    <t>2VRC/6/10</t>
    <phoneticPr fontId="2"/>
  </si>
  <si>
    <t>303VRC/P</t>
    <phoneticPr fontId="2"/>
  </si>
  <si>
    <t>4.17.4 90x90 1-φ18</t>
    <phoneticPr fontId="2"/>
  </si>
  <si>
    <t>2130KSKC</t>
    <phoneticPr fontId="2"/>
  </si>
  <si>
    <t>納期</t>
    <rPh sb="0" eb="2">
      <t>ノウキ</t>
    </rPh>
    <phoneticPr fontId="2"/>
  </si>
  <si>
    <t>在庫数</t>
    <rPh sb="0" eb="2">
      <t>ザイコ</t>
    </rPh>
    <rPh sb="2" eb="3">
      <t>スウ</t>
    </rPh>
    <phoneticPr fontId="2"/>
  </si>
  <si>
    <t>出荷数</t>
    <rPh sb="0" eb="2">
      <t>シュッカ</t>
    </rPh>
    <rPh sb="2" eb="3">
      <t>カズ</t>
    </rPh>
    <phoneticPr fontId="2"/>
  </si>
  <si>
    <t>4.17.4 70x70 1-φ18</t>
    <phoneticPr fontId="2"/>
  </si>
  <si>
    <t>塗装</t>
    <rPh sb="0" eb="2">
      <t>トソウ</t>
    </rPh>
    <phoneticPr fontId="2"/>
  </si>
  <si>
    <t>無塗装</t>
    <rPh sb="0" eb="1">
      <t>ム</t>
    </rPh>
    <rPh sb="1" eb="3">
      <t>トソウ</t>
    </rPh>
    <phoneticPr fontId="2"/>
  </si>
  <si>
    <t>202VRC/P</t>
    <phoneticPr fontId="2"/>
  </si>
  <si>
    <t>302VRC/NF</t>
    <phoneticPr fontId="2"/>
  </si>
  <si>
    <t>出荷数</t>
    <rPh sb="0" eb="2">
      <t>シュッカ</t>
    </rPh>
    <rPh sb="2" eb="3">
      <t>スウ</t>
    </rPh>
    <phoneticPr fontId="2"/>
  </si>
  <si>
    <t>在庫</t>
    <rPh sb="0" eb="2">
      <t>ザイコ</t>
    </rPh>
    <phoneticPr fontId="2"/>
  </si>
  <si>
    <t>3VRC/10/10</t>
    <phoneticPr fontId="2"/>
  </si>
  <si>
    <t>3VRC/10/SPO</t>
    <phoneticPr fontId="2"/>
  </si>
  <si>
    <t>902F 200x100</t>
    <phoneticPr fontId="2"/>
  </si>
  <si>
    <t>ＳＰＯ</t>
  </si>
  <si>
    <t>ＳＯ</t>
  </si>
  <si>
    <t>ＳＬ－Ｐ１</t>
  </si>
  <si>
    <t>4VRC/E</t>
    <phoneticPr fontId="2"/>
  </si>
  <si>
    <t>3VRC/NE</t>
    <phoneticPr fontId="2"/>
  </si>
  <si>
    <t>1VRC</t>
    <phoneticPr fontId="2"/>
  </si>
  <si>
    <t>棚卸し確認済</t>
    <rPh sb="0" eb="2">
      <t>タナオロ</t>
    </rPh>
    <rPh sb="3" eb="5">
      <t>カクニン</t>
    </rPh>
    <rPh sb="5" eb="6">
      <t>ズ</t>
    </rPh>
    <phoneticPr fontId="2"/>
  </si>
  <si>
    <t>203VRC/0</t>
    <phoneticPr fontId="2"/>
  </si>
  <si>
    <t>414.2VRC</t>
    <phoneticPr fontId="2"/>
  </si>
  <si>
    <t>2150KSKC</t>
    <phoneticPr fontId="2"/>
  </si>
  <si>
    <t>2150KSC</t>
    <phoneticPr fontId="2"/>
  </si>
  <si>
    <t>2024KSC</t>
    <phoneticPr fontId="2"/>
  </si>
  <si>
    <t>ＧＬＶ110/4</t>
    <phoneticPr fontId="2"/>
  </si>
  <si>
    <t>2130KSKCV</t>
    <phoneticPr fontId="2"/>
  </si>
  <si>
    <t>塗装中</t>
    <rPh sb="0" eb="3">
      <t>トソウチュウ</t>
    </rPh>
    <phoneticPr fontId="2"/>
  </si>
  <si>
    <t>+12</t>
    <phoneticPr fontId="2"/>
  </si>
  <si>
    <t>AS400との差異</t>
    <rPh sb="7" eb="9">
      <t>サイ</t>
    </rPh>
    <phoneticPr fontId="2"/>
  </si>
  <si>
    <t>2120KSKC焼付塗装品</t>
    <rPh sb="8" eb="10">
      <t>ヤキツケ</t>
    </rPh>
    <rPh sb="10" eb="12">
      <t>トソウ</t>
    </rPh>
    <rPh sb="12" eb="13">
      <t>ヒン</t>
    </rPh>
    <phoneticPr fontId="2"/>
  </si>
  <si>
    <t xml:space="preserve">2130KSKC焼付塗装品            </t>
    <rPh sb="8" eb="10">
      <t>ヤキツケ</t>
    </rPh>
    <rPh sb="10" eb="12">
      <t>トソウ</t>
    </rPh>
    <rPh sb="12" eb="13">
      <t>ヒン</t>
    </rPh>
    <phoneticPr fontId="2"/>
  </si>
  <si>
    <t>2150KＳＫＣ焼付塗装品</t>
    <rPh sb="8" eb="10">
      <t>ヤキツケ</t>
    </rPh>
    <rPh sb="10" eb="12">
      <t>トソウ</t>
    </rPh>
    <rPh sb="12" eb="13">
      <t>ヒン</t>
    </rPh>
    <phoneticPr fontId="2"/>
  </si>
  <si>
    <t>2150KＳC焼付塗装品</t>
    <rPh sb="7" eb="9">
      <t>ヤキツケ</t>
    </rPh>
    <rPh sb="9" eb="11">
      <t>トソウ</t>
    </rPh>
    <rPh sb="11" eb="12">
      <t>ヒン</t>
    </rPh>
    <phoneticPr fontId="2"/>
  </si>
  <si>
    <t>O-2-T M18x150</t>
    <phoneticPr fontId="2"/>
  </si>
  <si>
    <t>O-2-T M16x150</t>
    <phoneticPr fontId="2"/>
  </si>
  <si>
    <t>U-2 M20x150mm</t>
    <phoneticPr fontId="2"/>
  </si>
  <si>
    <t>P M20x150mm</t>
    <phoneticPr fontId="2"/>
  </si>
  <si>
    <t>確認</t>
    <rPh sb="0" eb="2">
      <t>カクニン</t>
    </rPh>
    <phoneticPr fontId="2"/>
  </si>
  <si>
    <t>P M16x100</t>
    <phoneticPr fontId="2"/>
  </si>
  <si>
    <t>P M16x150mm</t>
    <phoneticPr fontId="2"/>
  </si>
  <si>
    <t>P M16x200</t>
    <phoneticPr fontId="2"/>
  </si>
  <si>
    <t>4.17.50</t>
    <phoneticPr fontId="2"/>
  </si>
  <si>
    <t>4.17.0</t>
    <phoneticPr fontId="2"/>
  </si>
  <si>
    <t>4.17.6</t>
    <phoneticPr fontId="2"/>
  </si>
  <si>
    <t>4.17.4</t>
    <phoneticPr fontId="2"/>
  </si>
  <si>
    <t>4.17.4-P1</t>
    <phoneticPr fontId="2"/>
  </si>
  <si>
    <t>ＳＬ-S</t>
    <phoneticPr fontId="2"/>
  </si>
  <si>
    <t>９０２Ｆ</t>
    <phoneticPr fontId="2"/>
  </si>
  <si>
    <t>９０３Ｆ</t>
    <phoneticPr fontId="2"/>
  </si>
  <si>
    <t>725 390 × 500</t>
    <phoneticPr fontId="2"/>
  </si>
  <si>
    <t>4.17.5 150x150</t>
    <phoneticPr fontId="2"/>
  </si>
  <si>
    <t>4.17.5</t>
    <phoneticPr fontId="2"/>
  </si>
  <si>
    <t>4.17.5-P1</t>
    <phoneticPr fontId="2"/>
  </si>
  <si>
    <t>SA-W1</t>
    <phoneticPr fontId="2"/>
  </si>
  <si>
    <t>2160KSC</t>
    <phoneticPr fontId="2"/>
  </si>
  <si>
    <t>2024KSKC</t>
    <phoneticPr fontId="2"/>
  </si>
  <si>
    <t>4.17.10</t>
    <phoneticPr fontId="2"/>
  </si>
  <si>
    <t>BiLoc</t>
    <phoneticPr fontId="2"/>
  </si>
  <si>
    <t>DIN6319-M20</t>
    <phoneticPr fontId="2"/>
  </si>
  <si>
    <t>在庫確認ＯＫ</t>
    <rPh sb="0" eb="2">
      <t>ザイコ</t>
    </rPh>
    <rPh sb="2" eb="4">
      <t>カクニン</t>
    </rPh>
    <phoneticPr fontId="2"/>
  </si>
  <si>
    <t>203VRKC/SPO</t>
    <phoneticPr fontId="2"/>
  </si>
  <si>
    <t>M16x220</t>
    <phoneticPr fontId="2"/>
  </si>
  <si>
    <t>DIN6319-M16</t>
    <phoneticPr fontId="2"/>
  </si>
  <si>
    <t>D115x6</t>
    <phoneticPr fontId="2"/>
  </si>
  <si>
    <t>D115x12</t>
    <phoneticPr fontId="2"/>
  </si>
  <si>
    <t>D115x18</t>
    <phoneticPr fontId="2"/>
  </si>
  <si>
    <t>D115x22</t>
    <phoneticPr fontId="2"/>
  </si>
  <si>
    <t>2130KSC</t>
    <phoneticPr fontId="2"/>
  </si>
  <si>
    <t>AS400在庫表と確認</t>
    <rPh sb="5" eb="7">
      <t>ザイコ</t>
    </rPh>
    <rPh sb="7" eb="8">
      <t>ヒョウ</t>
    </rPh>
    <rPh sb="9" eb="11">
      <t>カクニン</t>
    </rPh>
    <phoneticPr fontId="2"/>
  </si>
  <si>
    <t>コマツＮＴＣ以外</t>
    <rPh sb="6" eb="8">
      <t>イガイ</t>
    </rPh>
    <phoneticPr fontId="2"/>
  </si>
  <si>
    <t>納品書未着</t>
    <rPh sb="0" eb="3">
      <t>ノウヒンショ</t>
    </rPh>
    <rPh sb="3" eb="5">
      <t>ミチャク</t>
    </rPh>
    <phoneticPr fontId="2"/>
  </si>
  <si>
    <t>旧製品</t>
    <rPh sb="0" eb="3">
      <t>キュウセイヒン</t>
    </rPh>
    <phoneticPr fontId="2"/>
  </si>
  <si>
    <t>不明</t>
    <rPh sb="0" eb="2">
      <t>フメイ</t>
    </rPh>
    <phoneticPr fontId="2"/>
  </si>
  <si>
    <t>遅延</t>
    <rPh sb="0" eb="2">
      <t>チエン</t>
    </rPh>
    <phoneticPr fontId="2"/>
  </si>
  <si>
    <t>2130KSC-PH</t>
    <phoneticPr fontId="2"/>
  </si>
  <si>
    <t>500mmバー</t>
    <phoneticPr fontId="2"/>
  </si>
  <si>
    <t>750mmバー</t>
    <phoneticPr fontId="2"/>
  </si>
  <si>
    <t>213VRC/SPO/SPO</t>
    <phoneticPr fontId="2"/>
  </si>
  <si>
    <t>O-2-T M20x150</t>
    <phoneticPr fontId="2"/>
  </si>
  <si>
    <t>O-2-T M18x200</t>
    <phoneticPr fontId="2"/>
  </si>
  <si>
    <t>2140KSKC焼付塗装</t>
    <rPh sb="8" eb="10">
      <t>ヤキツケ</t>
    </rPh>
    <rPh sb="10" eb="12">
      <t>トソウ</t>
    </rPh>
    <phoneticPr fontId="2"/>
  </si>
  <si>
    <t>N6</t>
    <phoneticPr fontId="2"/>
  </si>
  <si>
    <t>G6</t>
    <phoneticPr fontId="2"/>
  </si>
  <si>
    <t>4.17.6 90x90 1-φ20</t>
    <phoneticPr fontId="2"/>
  </si>
  <si>
    <t>4.17.0_70ｘ70_1-φ18</t>
    <phoneticPr fontId="2"/>
  </si>
  <si>
    <t>4.17.0_90x90</t>
    <phoneticPr fontId="2"/>
  </si>
  <si>
    <t>DIN2093-M16</t>
    <phoneticPr fontId="2"/>
  </si>
  <si>
    <t>PR120/610</t>
    <phoneticPr fontId="2"/>
  </si>
  <si>
    <t>PR120/4</t>
    <phoneticPr fontId="2"/>
  </si>
  <si>
    <t>U-2 M16x150</t>
    <phoneticPr fontId="2"/>
  </si>
  <si>
    <t>F905</t>
    <phoneticPr fontId="2"/>
  </si>
  <si>
    <t>DIN2093-M12</t>
    <phoneticPr fontId="2"/>
  </si>
  <si>
    <t>DIN2093-M20</t>
    <phoneticPr fontId="2"/>
  </si>
  <si>
    <t>DIN2093-M24</t>
    <phoneticPr fontId="2"/>
  </si>
  <si>
    <t>P M20x125</t>
    <phoneticPr fontId="2"/>
  </si>
  <si>
    <t>P M20x185mm</t>
    <phoneticPr fontId="2"/>
  </si>
  <si>
    <t>O-2-T M16x100</t>
    <phoneticPr fontId="2"/>
  </si>
  <si>
    <t>O-2-T M18x250</t>
    <phoneticPr fontId="2"/>
  </si>
  <si>
    <t>ﾎﾞﾙﾄ除く</t>
    <rPh sb="4" eb="5">
      <t>ノゾ</t>
    </rPh>
    <phoneticPr fontId="2"/>
  </si>
  <si>
    <t>2120KSKC(溝付）</t>
    <rPh sb="9" eb="10">
      <t>ミゾ</t>
    </rPh>
    <rPh sb="10" eb="11">
      <t>ツキ</t>
    </rPh>
    <phoneticPr fontId="2"/>
  </si>
  <si>
    <t>204VRC/SL</t>
    <phoneticPr fontId="2"/>
  </si>
  <si>
    <t xml:space="preserve">505.1VRKC/902
</t>
    <phoneticPr fontId="2"/>
  </si>
  <si>
    <t>202VRC</t>
    <phoneticPr fontId="2"/>
  </si>
  <si>
    <t xml:space="preserve"> </t>
    <phoneticPr fontId="2"/>
  </si>
  <si>
    <t>PR200/6　</t>
    <phoneticPr fontId="2"/>
  </si>
  <si>
    <t>515.1VRKC/SPO</t>
    <phoneticPr fontId="2"/>
  </si>
  <si>
    <t>D113x6</t>
    <phoneticPr fontId="2"/>
  </si>
  <si>
    <t>D113x12</t>
    <phoneticPr fontId="2"/>
  </si>
  <si>
    <t>φ60x4</t>
    <phoneticPr fontId="2"/>
  </si>
  <si>
    <t>2VRC/B</t>
    <phoneticPr fontId="2"/>
  </si>
  <si>
    <t>ボルト除く</t>
    <rPh sb="3" eb="4">
      <t>ノゾ</t>
    </rPh>
    <phoneticPr fontId="2"/>
  </si>
  <si>
    <t xml:space="preserve">PR160/4 
</t>
    <phoneticPr fontId="2"/>
  </si>
  <si>
    <t>+35</t>
    <phoneticPr fontId="2"/>
  </si>
  <si>
    <t>差</t>
    <rPh sb="0" eb="1">
      <t>サ</t>
    </rPh>
    <phoneticPr fontId="2"/>
  </si>
  <si>
    <t>205VRC/4</t>
    <phoneticPr fontId="2"/>
  </si>
  <si>
    <t>204VRC/905</t>
    <phoneticPr fontId="2"/>
  </si>
  <si>
    <t>P M20x200mm</t>
    <phoneticPr fontId="2"/>
  </si>
  <si>
    <t>P M16x90</t>
    <phoneticPr fontId="2"/>
  </si>
  <si>
    <t>差</t>
    <rPh sb="0" eb="1">
      <t>サ</t>
    </rPh>
    <phoneticPr fontId="2"/>
  </si>
  <si>
    <t>+16</t>
    <phoneticPr fontId="2"/>
  </si>
  <si>
    <t>4.17.0_70ｘ70_1-φ22</t>
    <phoneticPr fontId="2"/>
  </si>
  <si>
    <t>2VRC/K</t>
    <phoneticPr fontId="2"/>
  </si>
  <si>
    <t xml:space="preserve">203VRC/SL
</t>
    <phoneticPr fontId="2"/>
  </si>
  <si>
    <t>203VRC/905</t>
    <phoneticPr fontId="2"/>
  </si>
  <si>
    <t>小</t>
    <rPh sb="0" eb="1">
      <t>チイ</t>
    </rPh>
    <phoneticPr fontId="2"/>
  </si>
  <si>
    <t>212VRC
(アクリルウレタン）</t>
    <phoneticPr fontId="2"/>
  </si>
  <si>
    <t>PRG125/610</t>
    <phoneticPr fontId="2"/>
  </si>
  <si>
    <t>2130KSKC(溝付）</t>
    <rPh sb="9" eb="10">
      <t>ミゾ</t>
    </rPh>
    <rPh sb="10" eb="11">
      <t>ツキ</t>
    </rPh>
    <phoneticPr fontId="2"/>
  </si>
  <si>
    <t>O-2-T M18x100</t>
    <phoneticPr fontId="2"/>
  </si>
  <si>
    <t>203VRC/6</t>
    <phoneticPr fontId="2"/>
  </si>
  <si>
    <t>N915</t>
    <phoneticPr fontId="2"/>
  </si>
  <si>
    <t>2B*</t>
    <phoneticPr fontId="2"/>
  </si>
  <si>
    <t>緑色</t>
    <rPh sb="0" eb="2">
      <t>ミドリイロ</t>
    </rPh>
    <phoneticPr fontId="2"/>
  </si>
  <si>
    <t>全て</t>
    <rPh sb="0" eb="1">
      <t>スベ</t>
    </rPh>
    <phoneticPr fontId="2"/>
  </si>
  <si>
    <t>アントラーシートグレー色</t>
    <rPh sb="11" eb="12">
      <t>イロ</t>
    </rPh>
    <phoneticPr fontId="2"/>
  </si>
  <si>
    <t>アントラーシートグレー</t>
    <phoneticPr fontId="2"/>
  </si>
  <si>
    <t>アントラーシートグレー</t>
    <phoneticPr fontId="2"/>
  </si>
  <si>
    <t>アントラーシートグレー</t>
    <phoneticPr fontId="2"/>
  </si>
  <si>
    <t>緑色年間数個のみ</t>
    <rPh sb="0" eb="1">
      <t>ミドリ</t>
    </rPh>
    <rPh sb="1" eb="2">
      <t>イロ</t>
    </rPh>
    <rPh sb="2" eb="4">
      <t>ネンカン</t>
    </rPh>
    <rPh sb="4" eb="6">
      <t>スウコ</t>
    </rPh>
    <phoneticPr fontId="2"/>
  </si>
  <si>
    <t>アンスラーシートグレー</t>
    <phoneticPr fontId="2"/>
  </si>
  <si>
    <t>球面座モリブテングリス</t>
    <rPh sb="0" eb="2">
      <t>キュウメン</t>
    </rPh>
    <rPh sb="2" eb="3">
      <t>ザ</t>
    </rPh>
    <phoneticPr fontId="2"/>
  </si>
  <si>
    <t>4.17.6 95x95 1-φ20</t>
    <phoneticPr fontId="2"/>
  </si>
  <si>
    <t>204VRC/905F用</t>
    <rPh sb="11" eb="12">
      <t>ヨウ</t>
    </rPh>
    <phoneticPr fontId="2"/>
  </si>
  <si>
    <t>DIN6319-M24</t>
    <phoneticPr fontId="2"/>
  </si>
  <si>
    <t>アントラーシートグレー色</t>
    <rPh sb="11" eb="12">
      <t>イロ</t>
    </rPh>
    <phoneticPr fontId="2"/>
  </si>
  <si>
    <t>1VRC/A</t>
    <phoneticPr fontId="2"/>
  </si>
  <si>
    <t>2019/2/19次回注文はグレー</t>
    <rPh sb="9" eb="11">
      <t>ジカイ</t>
    </rPh>
    <rPh sb="11" eb="13">
      <t>チュウモン</t>
    </rPh>
    <phoneticPr fontId="2"/>
  </si>
  <si>
    <t>棚3/8</t>
    <rPh sb="0" eb="1">
      <t>タナ</t>
    </rPh>
    <phoneticPr fontId="2"/>
  </si>
  <si>
    <t>棚卸3/8</t>
    <rPh sb="0" eb="2">
      <t>タナオロシ</t>
    </rPh>
    <phoneticPr fontId="2"/>
  </si>
  <si>
    <t>緑</t>
    <rPh sb="0" eb="1">
      <t>ミドリ</t>
    </rPh>
    <phoneticPr fontId="2"/>
  </si>
  <si>
    <t>棚卸3/8</t>
    <rPh sb="0" eb="2">
      <t>タナオロシ</t>
    </rPh>
    <phoneticPr fontId="2"/>
  </si>
  <si>
    <t>緑色</t>
    <rPh sb="0" eb="2">
      <t>ミドリイロ</t>
    </rPh>
    <phoneticPr fontId="2"/>
  </si>
  <si>
    <t>緑</t>
    <rPh sb="0" eb="1">
      <t>ミドリ</t>
    </rPh>
    <phoneticPr fontId="2"/>
  </si>
  <si>
    <t>緑色</t>
    <rPh sb="0" eb="2">
      <t>ミドリイロ</t>
    </rPh>
    <phoneticPr fontId="2"/>
  </si>
  <si>
    <t>3/8棚卸</t>
    <rPh sb="3" eb="5">
      <t>タナオロシ</t>
    </rPh>
    <phoneticPr fontId="2"/>
  </si>
  <si>
    <t>緑</t>
    <rPh sb="0" eb="1">
      <t>ミドリ</t>
    </rPh>
    <phoneticPr fontId="2"/>
  </si>
  <si>
    <t>アントラーシートグレー色</t>
    <rPh sb="11" eb="12">
      <t>イロ</t>
    </rPh>
    <phoneticPr fontId="2"/>
  </si>
  <si>
    <t>パットに関してのみ、受注日を納期に入れます。</t>
    <rPh sb="4" eb="5">
      <t>カン</t>
    </rPh>
    <rPh sb="10" eb="12">
      <t>ジュチュウ</t>
    </rPh>
    <rPh sb="12" eb="13">
      <t>ビ</t>
    </rPh>
    <rPh sb="14" eb="16">
      <t>ノウキ</t>
    </rPh>
    <rPh sb="17" eb="18">
      <t>イ</t>
    </rPh>
    <phoneticPr fontId="2"/>
  </si>
  <si>
    <t>φ140x6</t>
    <phoneticPr fontId="2"/>
  </si>
  <si>
    <t>塗り替え</t>
    <rPh sb="0" eb="1">
      <t>ヌ</t>
    </rPh>
    <rPh sb="2" eb="3">
      <t>カ</t>
    </rPh>
    <phoneticPr fontId="2"/>
  </si>
  <si>
    <t>505-KSKC</t>
    <phoneticPr fontId="2"/>
  </si>
  <si>
    <t>515-KSKC</t>
    <phoneticPr fontId="2"/>
  </si>
  <si>
    <t>3/6塗装</t>
    <rPh sb="3" eb="5">
      <t>トソウ</t>
    </rPh>
    <phoneticPr fontId="2"/>
  </si>
  <si>
    <t>GLV115/6</t>
    <phoneticPr fontId="2"/>
  </si>
  <si>
    <t>2150KSKC溝あり</t>
    <rPh sb="8" eb="9">
      <t>ミゾ</t>
    </rPh>
    <phoneticPr fontId="2"/>
  </si>
  <si>
    <t>２個はがれているあり</t>
    <rPh sb="1" eb="2">
      <t>コ</t>
    </rPh>
    <phoneticPr fontId="2"/>
  </si>
  <si>
    <t>+24</t>
    <phoneticPr fontId="2"/>
  </si>
  <si>
    <t>上のみ21個あり</t>
    <rPh sb="0" eb="1">
      <t>ウエ</t>
    </rPh>
    <rPh sb="5" eb="6">
      <t>コ</t>
    </rPh>
    <phoneticPr fontId="2"/>
  </si>
  <si>
    <t>返却</t>
    <rPh sb="0" eb="2">
      <t>ヘンキャク</t>
    </rPh>
    <phoneticPr fontId="2"/>
  </si>
  <si>
    <t>203-VRC/6</t>
    <phoneticPr fontId="2"/>
  </si>
  <si>
    <t>505-VRKC/902</t>
    <phoneticPr fontId="2"/>
  </si>
  <si>
    <t>シルバー</t>
    <phoneticPr fontId="2"/>
  </si>
  <si>
    <t>PR160/6</t>
    <phoneticPr fontId="2"/>
  </si>
  <si>
    <t>G2 M24x150/194</t>
    <phoneticPr fontId="2"/>
  </si>
  <si>
    <t>PRG125/905</t>
    <phoneticPr fontId="2"/>
  </si>
  <si>
    <t>G2 M16x100/134</t>
    <phoneticPr fontId="2"/>
  </si>
  <si>
    <t>2120KSKC 
溝なし</t>
    <rPh sb="10" eb="11">
      <t>ミゾ</t>
    </rPh>
    <phoneticPr fontId="2"/>
  </si>
  <si>
    <t>C20</t>
    <phoneticPr fontId="2"/>
  </si>
  <si>
    <t>SL 315x125</t>
    <phoneticPr fontId="2"/>
  </si>
  <si>
    <t>4</t>
    <phoneticPr fontId="2"/>
  </si>
  <si>
    <t>1VRC/K</t>
    <phoneticPr fontId="2"/>
  </si>
  <si>
    <t>(旧タイプ）ASTM1045</t>
    <rPh sb="1" eb="2">
      <t>キュウ</t>
    </rPh>
    <phoneticPr fontId="2"/>
  </si>
  <si>
    <t>調整</t>
    <rPh sb="0" eb="2">
      <t>チョウセイ</t>
    </rPh>
    <phoneticPr fontId="2"/>
  </si>
  <si>
    <t>PR80/4(O-1-S M12x100)</t>
    <phoneticPr fontId="2"/>
  </si>
  <si>
    <t>調整10/12</t>
    <rPh sb="0" eb="2">
      <t>チョウセイ</t>
    </rPh>
    <phoneticPr fontId="2"/>
  </si>
  <si>
    <t>加工</t>
    <rPh sb="0" eb="2">
      <t>カコウ</t>
    </rPh>
    <phoneticPr fontId="2"/>
  </si>
  <si>
    <t>〇</t>
    <phoneticPr fontId="2"/>
  </si>
  <si>
    <t>松下工業所</t>
    <rPh sb="0" eb="2">
      <t>マツシタ</t>
    </rPh>
    <rPh sb="2" eb="5">
      <t>コウギョウショ</t>
    </rPh>
    <phoneticPr fontId="2"/>
  </si>
  <si>
    <t>4VRC-72/NS</t>
    <phoneticPr fontId="2"/>
  </si>
  <si>
    <t>調整</t>
    <rPh sb="0" eb="2">
      <t>チョウセイ</t>
    </rPh>
    <phoneticPr fontId="2"/>
  </si>
  <si>
    <t>11/-</t>
    <phoneticPr fontId="2"/>
  </si>
  <si>
    <t>505.6-VRKCS/610ZP</t>
    <phoneticPr fontId="2"/>
  </si>
  <si>
    <t>203VRC/P</t>
    <phoneticPr fontId="2"/>
  </si>
  <si>
    <t>2120KSKC 
溝あり</t>
    <rPh sb="10" eb="11">
      <t>ミゾ</t>
    </rPh>
    <phoneticPr fontId="2"/>
  </si>
  <si>
    <t>2140KSKC溝なし</t>
    <rPh sb="8" eb="9">
      <t>ミゾ</t>
    </rPh>
    <phoneticPr fontId="2"/>
  </si>
  <si>
    <t>203VRKC/SPO（緑色旧タイプ）</t>
    <rPh sb="12" eb="13">
      <t>ミドリ</t>
    </rPh>
    <rPh sb="13" eb="14">
      <t>イロ</t>
    </rPh>
    <rPh sb="14" eb="15">
      <t>キュウ</t>
    </rPh>
    <phoneticPr fontId="2"/>
  </si>
  <si>
    <t>Ｏ-1-Ｓ　Ｍ12ｘ100</t>
    <phoneticPr fontId="2"/>
  </si>
  <si>
    <t>鍍金タイプ</t>
    <rPh sb="0" eb="2">
      <t>メッキ</t>
    </rPh>
    <phoneticPr fontId="2"/>
  </si>
  <si>
    <t>203VRKC/902</t>
    <phoneticPr fontId="2"/>
  </si>
  <si>
    <t>4/-</t>
    <phoneticPr fontId="2"/>
  </si>
  <si>
    <t>M16x180</t>
    <phoneticPr fontId="2"/>
  </si>
  <si>
    <t>改造</t>
    <rPh sb="0" eb="2">
      <t>カイゾウ</t>
    </rPh>
    <phoneticPr fontId="2"/>
  </si>
  <si>
    <t>0</t>
    <phoneticPr fontId="2"/>
  </si>
  <si>
    <t>3/-</t>
    <phoneticPr fontId="2"/>
  </si>
  <si>
    <t>20</t>
    <phoneticPr fontId="2"/>
  </si>
  <si>
    <t>ＳＰＯ 150x150</t>
    <phoneticPr fontId="2"/>
  </si>
  <si>
    <t>SA-W1 150x150</t>
    <phoneticPr fontId="2"/>
  </si>
  <si>
    <t>902F 200x200</t>
    <phoneticPr fontId="2"/>
  </si>
  <si>
    <t>4.17.6 90x90</t>
    <phoneticPr fontId="2"/>
  </si>
  <si>
    <t>30</t>
    <phoneticPr fontId="2"/>
  </si>
  <si>
    <t>30+65</t>
    <phoneticPr fontId="2"/>
  </si>
  <si>
    <t>205VRC/SL</t>
    <phoneticPr fontId="2"/>
  </si>
  <si>
    <t>414.1VRC/A</t>
    <phoneticPr fontId="2"/>
  </si>
  <si>
    <t>P M24x200</t>
    <phoneticPr fontId="2"/>
  </si>
  <si>
    <t>203VRC/4</t>
    <phoneticPr fontId="2"/>
  </si>
  <si>
    <t>チェック済み</t>
    <rPh sb="4" eb="5">
      <t>ズ</t>
    </rPh>
    <phoneticPr fontId="2"/>
  </si>
  <si>
    <t>26+40</t>
    <phoneticPr fontId="2"/>
  </si>
  <si>
    <t>26+40+50</t>
    <phoneticPr fontId="2"/>
  </si>
  <si>
    <t>34</t>
    <phoneticPr fontId="2"/>
  </si>
  <si>
    <t>50+30</t>
    <phoneticPr fontId="2"/>
  </si>
  <si>
    <t>B1 150x80</t>
    <phoneticPr fontId="2"/>
  </si>
  <si>
    <t>8/18⇒9/16</t>
    <phoneticPr fontId="2"/>
  </si>
  <si>
    <t>8/23⇒9/16</t>
    <phoneticPr fontId="2"/>
  </si>
  <si>
    <t>8/25⇒9/16</t>
    <phoneticPr fontId="2"/>
  </si>
  <si>
    <t>9/1⇒9/16</t>
    <phoneticPr fontId="2"/>
  </si>
  <si>
    <t>9/2⇒9/16</t>
    <phoneticPr fontId="2"/>
  </si>
  <si>
    <t>9/6⇒9/16</t>
    <phoneticPr fontId="2"/>
  </si>
  <si>
    <t>9/15⇒9/16</t>
    <phoneticPr fontId="2"/>
  </si>
  <si>
    <t>2VRC</t>
    <phoneticPr fontId="2"/>
  </si>
  <si>
    <t>クレーム</t>
    <phoneticPr fontId="2"/>
  </si>
  <si>
    <t>2VRC/SPO/610/SPO</t>
    <phoneticPr fontId="2"/>
  </si>
  <si>
    <t>10/21⇒11/14</t>
    <phoneticPr fontId="2"/>
  </si>
  <si>
    <t>+40</t>
    <phoneticPr fontId="2"/>
  </si>
  <si>
    <t>加工ｈ</t>
    <rPh sb="0" eb="2">
      <t>カコウ</t>
    </rPh>
    <phoneticPr fontId="2"/>
  </si>
  <si>
    <t>10/25⇒10/7</t>
    <phoneticPr fontId="2"/>
  </si>
  <si>
    <t>+40+50</t>
    <phoneticPr fontId="2"/>
  </si>
  <si>
    <t>+40+40+50</t>
    <phoneticPr fontId="2"/>
  </si>
  <si>
    <t>+60</t>
    <phoneticPr fontId="2"/>
  </si>
  <si>
    <t>遅延</t>
    <rPh sb="0" eb="2">
      <t>チエン</t>
    </rPh>
    <phoneticPr fontId="2"/>
  </si>
  <si>
    <t>+31</t>
    <phoneticPr fontId="2"/>
  </si>
  <si>
    <t>日付</t>
    <rPh sb="0" eb="2">
      <t>ヒヅケ</t>
    </rPh>
    <phoneticPr fontId="2"/>
  </si>
  <si>
    <t>出荷量</t>
    <rPh sb="0" eb="3">
      <t>シュッカリョウ</t>
    </rPh>
    <phoneticPr fontId="2"/>
  </si>
  <si>
    <t>無塗装
在庫</t>
    <rPh sb="0" eb="3">
      <t>ムトソウ</t>
    </rPh>
    <rPh sb="4" eb="6">
      <t>ザイコ</t>
    </rPh>
    <phoneticPr fontId="2"/>
  </si>
  <si>
    <t>+13</t>
    <phoneticPr fontId="2"/>
  </si>
  <si>
    <t>202VRKC</t>
    <phoneticPr fontId="2"/>
  </si>
  <si>
    <t>16+60</t>
    <phoneticPr fontId="2"/>
  </si>
  <si>
    <t>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</si>
</sst>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/d;@"/>
    <numFmt numFmtId="177" formatCode="#,##0_);[Red]\(#,##0\)"/>
    <numFmt numFmtId="178" formatCode="0_);[Red]\(0\)"/>
    <numFmt numFmtId="179" formatCode="yyyy/m/d;@"/>
    <numFmt numFmtId="180" formatCode="m/d"/>
    <numFmt numFmtId="181" formatCode="yy/m/d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0" borderId="0" xfId="0" applyNumberFormat="1" applyFont="1">
      <alignment vertical="center"/>
    </xf>
    <xf numFmtId="176" fontId="0" fillId="0" borderId="1" xfId="0" applyNumberFormat="1" applyBorder="1">
      <alignment vertical="center"/>
    </xf>
    <xf numFmtId="0" fontId="3" fillId="0" borderId="2" xfId="0" applyNumberFormat="1" applyFont="1" applyBorder="1">
      <alignment vertical="center"/>
    </xf>
    <xf numFmtId="0" fontId="0" fillId="0" borderId="3" xfId="0" applyNumberFormat="1" applyBorder="1">
      <alignment vertical="center"/>
    </xf>
    <xf numFmtId="176" fontId="1" fillId="0" borderId="0" xfId="0" applyNumberFormat="1" applyFont="1">
      <alignment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4" fillId="2" borderId="6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4" fillId="2" borderId="6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0" fillId="0" borderId="3" xfId="0" applyNumberFormat="1" applyBorder="1">
      <alignment vertical="center"/>
    </xf>
    <xf numFmtId="178" fontId="0" fillId="0" borderId="0" xfId="0" applyNumberFormat="1" applyFill="1">
      <alignment vertical="center"/>
    </xf>
    <xf numFmtId="178" fontId="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Fill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3" xfId="0" applyNumberFormat="1" applyFont="1" applyBorder="1" applyAlignment="1">
      <alignment horizontal="right" vertical="center"/>
    </xf>
    <xf numFmtId="176" fontId="3" fillId="3" borderId="7" xfId="0" applyNumberFormat="1" applyFont="1" applyFill="1" applyBorder="1" applyAlignment="1">
      <alignment horizontal="center" vertical="center" wrapText="1"/>
    </xf>
    <xf numFmtId="176" fontId="0" fillId="0" borderId="8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3" fillId="0" borderId="3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vertical="center" wrapText="1"/>
    </xf>
    <xf numFmtId="176" fontId="3" fillId="4" borderId="1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right" vertical="center"/>
    </xf>
    <xf numFmtId="0" fontId="3" fillId="4" borderId="12" xfId="0" applyNumberFormat="1" applyFont="1" applyFill="1" applyBorder="1" applyAlignment="1">
      <alignment horizontal="right" vertical="center" wrapText="1"/>
    </xf>
    <xf numFmtId="177" fontId="4" fillId="2" borderId="14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Fill="1" applyBorder="1" applyAlignment="1">
      <alignment horizontal="right" vertical="center" wrapText="1"/>
    </xf>
    <xf numFmtId="178" fontId="4" fillId="2" borderId="14" xfId="0" applyNumberFormat="1" applyFont="1" applyFill="1" applyBorder="1" applyAlignment="1">
      <alignment horizontal="right" vertical="center" wrapText="1"/>
    </xf>
    <xf numFmtId="0" fontId="4" fillId="4" borderId="13" xfId="0" applyNumberFormat="1" applyFont="1" applyFill="1" applyBorder="1" applyAlignment="1">
      <alignment horizontal="right" vertical="center" wrapText="1"/>
    </xf>
    <xf numFmtId="0" fontId="3" fillId="3" borderId="3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>
      <alignment vertical="center"/>
    </xf>
    <xf numFmtId="0" fontId="1" fillId="0" borderId="2" xfId="0" applyNumberFormat="1" applyFont="1" applyFill="1" applyBorder="1">
      <alignment vertical="center"/>
    </xf>
    <xf numFmtId="176" fontId="0" fillId="0" borderId="8" xfId="0" applyNumberFormat="1" applyFill="1" applyBorder="1">
      <alignment vertical="center"/>
    </xf>
    <xf numFmtId="0" fontId="1" fillId="0" borderId="2" xfId="0" applyNumberFormat="1" applyFont="1" applyBorder="1" applyAlignment="1">
      <alignment vertical="center"/>
    </xf>
    <xf numFmtId="178" fontId="0" fillId="0" borderId="16" xfId="0" applyNumberFormat="1" applyFill="1" applyBorder="1" applyAlignment="1">
      <alignment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8" fontId="0" fillId="2" borderId="9" xfId="0" applyNumberFormat="1" applyFill="1" applyBorder="1" applyAlignment="1">
      <alignment horizontal="right" vertical="center"/>
    </xf>
    <xf numFmtId="0" fontId="4" fillId="3" borderId="14" xfId="0" applyNumberFormat="1" applyFont="1" applyFill="1" applyBorder="1" applyAlignment="1">
      <alignment horizontal="right" vertical="center" wrapText="1"/>
    </xf>
    <xf numFmtId="0" fontId="3" fillId="3" borderId="17" xfId="0" applyNumberFormat="1" applyFont="1" applyFill="1" applyBorder="1" applyAlignment="1">
      <alignment horizontal="right" vertical="center" wrapText="1"/>
    </xf>
    <xf numFmtId="178" fontId="4" fillId="2" borderId="9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center" vertical="center" wrapText="1"/>
    </xf>
    <xf numFmtId="177" fontId="4" fillId="2" borderId="14" xfId="0" applyNumberFormat="1" applyFont="1" applyFill="1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178" fontId="0" fillId="0" borderId="16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>
      <alignment vertical="center"/>
    </xf>
    <xf numFmtId="0" fontId="3" fillId="0" borderId="3" xfId="0" applyNumberFormat="1" applyFont="1" applyFill="1" applyBorder="1">
      <alignment vertical="center"/>
    </xf>
    <xf numFmtId="178" fontId="3" fillId="0" borderId="0" xfId="0" applyNumberFormat="1" applyFont="1" applyAlignment="1">
      <alignment horizontal="right" vertical="center" shrinkToFit="1"/>
    </xf>
    <xf numFmtId="0" fontId="0" fillId="0" borderId="0" xfId="0" applyNumberFormat="1" applyAlignment="1">
      <alignment vertical="center" shrinkToFit="1"/>
    </xf>
    <xf numFmtId="178" fontId="0" fillId="0" borderId="9" xfId="0" applyNumberFormat="1" applyFill="1" applyBorder="1">
      <alignment vertical="center"/>
    </xf>
    <xf numFmtId="178" fontId="3" fillId="0" borderId="0" xfId="0" applyNumberFormat="1" applyFont="1" applyAlignment="1">
      <alignment vertical="center" shrinkToFit="1"/>
    </xf>
    <xf numFmtId="0" fontId="1" fillId="0" borderId="2" xfId="0" applyNumberFormat="1" applyFont="1" applyFill="1" applyBorder="1" applyAlignment="1">
      <alignment vertical="center"/>
    </xf>
    <xf numFmtId="177" fontId="0" fillId="0" borderId="3" xfId="0" applyNumberForma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178" fontId="1" fillId="0" borderId="3" xfId="0" applyNumberFormat="1" applyFont="1" applyFill="1" applyBorder="1">
      <alignment vertical="center"/>
    </xf>
    <xf numFmtId="178" fontId="0" fillId="0" borderId="3" xfId="0" applyNumberFormat="1" applyFill="1" applyBorder="1">
      <alignment vertical="center"/>
    </xf>
    <xf numFmtId="0" fontId="0" fillId="3" borderId="0" xfId="0" applyFill="1">
      <alignment vertical="center"/>
    </xf>
    <xf numFmtId="176" fontId="4" fillId="0" borderId="18" xfId="0" applyNumberFormat="1" applyFont="1" applyFill="1" applyBorder="1" applyAlignment="1">
      <alignment horizontal="center" vertical="center" wrapText="1"/>
    </xf>
    <xf numFmtId="178" fontId="4" fillId="2" borderId="19" xfId="0" applyNumberFormat="1" applyFont="1" applyFill="1" applyBorder="1" applyAlignment="1">
      <alignment horizontal="center" vertical="center" wrapText="1"/>
    </xf>
    <xf numFmtId="178" fontId="4" fillId="0" borderId="2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>
      <alignment vertical="center"/>
    </xf>
    <xf numFmtId="0" fontId="3" fillId="3" borderId="2" xfId="0" applyNumberFormat="1" applyFont="1" applyFill="1" applyBorder="1">
      <alignment vertical="center"/>
    </xf>
    <xf numFmtId="178" fontId="1" fillId="0" borderId="2" xfId="0" applyNumberFormat="1" applyFont="1" applyBorder="1" applyAlignment="1">
      <alignment vertical="center"/>
    </xf>
    <xf numFmtId="178" fontId="0" fillId="0" borderId="3" xfId="0" applyNumberFormat="1" applyFill="1" applyBorder="1" applyAlignment="1">
      <alignment horizontal="right" vertical="center"/>
    </xf>
    <xf numFmtId="178" fontId="3" fillId="0" borderId="2" xfId="0" applyNumberFormat="1" applyFont="1" applyBorder="1" applyAlignment="1">
      <alignment vertical="center" shrinkToFit="1"/>
    </xf>
    <xf numFmtId="176" fontId="0" fillId="0" borderId="0" xfId="0" applyNumberFormat="1" applyAlignment="1">
      <alignment horizontal="center" vertical="center"/>
    </xf>
    <xf numFmtId="178" fontId="3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right" vertical="center" shrinkToFit="1"/>
    </xf>
    <xf numFmtId="178" fontId="0" fillId="0" borderId="0" xfId="0" applyNumberFormat="1" applyAlignment="1">
      <alignment vertical="center" shrinkToFit="1"/>
    </xf>
    <xf numFmtId="176" fontId="3" fillId="0" borderId="23" xfId="0" applyNumberFormat="1" applyFont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178" fontId="3" fillId="0" borderId="26" xfId="0" applyNumberFormat="1" applyFont="1" applyBorder="1" applyAlignment="1">
      <alignment horizontal="center" vertical="center" shrinkToFit="1"/>
    </xf>
    <xf numFmtId="178" fontId="3" fillId="0" borderId="23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8" fontId="0" fillId="0" borderId="3" xfId="0" applyNumberFormat="1" applyBorder="1" applyAlignment="1">
      <alignment vertical="center" shrinkToFit="1"/>
    </xf>
    <xf numFmtId="176" fontId="0" fillId="0" borderId="0" xfId="0" applyNumberFormat="1" applyAlignment="1">
      <alignment vertical="center" shrinkToFit="1"/>
    </xf>
    <xf numFmtId="178" fontId="4" fillId="0" borderId="20" xfId="0" applyNumberFormat="1" applyFont="1" applyFill="1" applyBorder="1" applyAlignment="1">
      <alignment vertical="center" wrapText="1"/>
    </xf>
    <xf numFmtId="176" fontId="3" fillId="0" borderId="7" xfId="0" applyNumberFormat="1" applyFont="1" applyBorder="1" applyAlignment="1">
      <alignment vertical="center" wrapText="1"/>
    </xf>
    <xf numFmtId="176" fontId="3" fillId="0" borderId="27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178" fontId="3" fillId="0" borderId="3" xfId="0" applyNumberFormat="1" applyFont="1" applyFill="1" applyBorder="1" applyAlignment="1">
      <alignment horizontal="right" vertical="center" shrinkToFit="1"/>
    </xf>
    <xf numFmtId="178" fontId="4" fillId="0" borderId="15" xfId="0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8" fontId="1" fillId="0" borderId="3" xfId="0" applyNumberFormat="1" applyFont="1" applyFill="1" applyBorder="1" applyAlignment="1">
      <alignment vertical="center"/>
    </xf>
    <xf numFmtId="176" fontId="3" fillId="0" borderId="1" xfId="0" applyNumberFormat="1" applyFont="1" applyFill="1" applyBorder="1">
      <alignment vertical="center"/>
    </xf>
    <xf numFmtId="177" fontId="3" fillId="0" borderId="3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3" fillId="0" borderId="2" xfId="0" applyNumberFormat="1" applyFont="1" applyFill="1" applyBorder="1">
      <alignment vertical="center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vertical="center" wrapText="1"/>
    </xf>
    <xf numFmtId="0" fontId="0" fillId="0" borderId="2" xfId="0" applyNumberFormat="1" applyBorder="1">
      <alignment vertical="center"/>
    </xf>
    <xf numFmtId="176" fontId="4" fillId="0" borderId="6" xfId="0" applyNumberFormat="1" applyFont="1" applyFill="1" applyBorder="1" applyAlignment="1">
      <alignment horizontal="center" vertical="center" shrinkToFit="1"/>
    </xf>
    <xf numFmtId="176" fontId="0" fillId="6" borderId="3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vertical="center" shrinkToFit="1"/>
    </xf>
    <xf numFmtId="176" fontId="0" fillId="0" borderId="0" xfId="0" applyNumberFormat="1" applyFont="1" applyAlignment="1">
      <alignment vertical="center" shrinkToFit="1"/>
    </xf>
    <xf numFmtId="177" fontId="1" fillId="0" borderId="2" xfId="0" applyNumberFormat="1" applyFont="1" applyBorder="1">
      <alignment vertical="center"/>
    </xf>
    <xf numFmtId="178" fontId="1" fillId="0" borderId="2" xfId="0" applyNumberFormat="1" applyFont="1" applyFill="1" applyBorder="1" applyAlignment="1">
      <alignment vertic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4" fillId="12" borderId="9" xfId="0" applyNumberFormat="1" applyFont="1" applyFill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180" fontId="4" fillId="0" borderId="0" xfId="0" applyNumberFormat="1" applyFont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80" fontId="4" fillId="12" borderId="8" xfId="0" applyNumberFormat="1" applyFont="1" applyFill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176" fontId="4" fillId="12" borderId="8" xfId="0" applyNumberFormat="1" applyFont="1" applyFill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0" fillId="0" borderId="16" xfId="0" applyBorder="1">
      <alignment vertical="center"/>
    </xf>
    <xf numFmtId="176" fontId="0" fillId="12" borderId="8" xfId="0" applyNumberFormat="1" applyFill="1" applyBorder="1">
      <alignment vertical="center"/>
    </xf>
    <xf numFmtId="176" fontId="4" fillId="0" borderId="30" xfId="0" applyNumberFormat="1" applyFont="1" applyBorder="1" applyAlignment="1">
      <alignment horizontal="center" vertical="center"/>
    </xf>
    <xf numFmtId="178" fontId="4" fillId="0" borderId="16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>
      <alignment vertical="center"/>
    </xf>
    <xf numFmtId="177" fontId="0" fillId="0" borderId="0" xfId="0" applyNumberForma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3" fillId="0" borderId="0" xfId="0" applyNumberFormat="1" applyFont="1" applyAlignment="1">
      <alignment vertical="center" shrinkToFit="1"/>
    </xf>
    <xf numFmtId="0" fontId="0" fillId="7" borderId="31" xfId="0" applyFill="1" applyBorder="1">
      <alignment vertical="center"/>
    </xf>
    <xf numFmtId="0" fontId="11" fillId="0" borderId="31" xfId="0" applyFont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0" fontId="0" fillId="8" borderId="31" xfId="0" applyFill="1" applyBorder="1">
      <alignment vertical="center"/>
    </xf>
    <xf numFmtId="0" fontId="0" fillId="9" borderId="31" xfId="0" applyFill="1" applyBorder="1">
      <alignment vertical="center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0" fillId="5" borderId="31" xfId="0" applyFill="1" applyBorder="1">
      <alignment vertical="center"/>
    </xf>
    <xf numFmtId="178" fontId="4" fillId="2" borderId="0" xfId="0" applyNumberFormat="1" applyFont="1" applyFill="1" applyBorder="1" applyAlignment="1">
      <alignment horizontal="center" vertical="center" shrinkToFit="1"/>
    </xf>
    <xf numFmtId="178" fontId="4" fillId="0" borderId="0" xfId="0" applyNumberFormat="1" applyFont="1" applyFill="1" applyBorder="1" applyAlignment="1">
      <alignment horizontal="center" vertical="center" shrinkToFit="1"/>
    </xf>
    <xf numFmtId="0" fontId="0" fillId="6" borderId="31" xfId="0" applyFill="1" applyBorder="1">
      <alignment vertical="center"/>
    </xf>
    <xf numFmtId="176" fontId="4" fillId="0" borderId="0" xfId="0" applyNumberFormat="1" applyFont="1" applyFill="1" applyBorder="1" applyAlignment="1">
      <alignment horizontal="center" vertical="center" shrinkToFit="1"/>
    </xf>
    <xf numFmtId="0" fontId="0" fillId="10" borderId="31" xfId="0" applyFill="1" applyBorder="1">
      <alignment vertical="center"/>
    </xf>
    <xf numFmtId="0" fontId="0" fillId="2" borderId="31" xfId="0" applyFill="1" applyBorder="1">
      <alignment vertical="center"/>
    </xf>
    <xf numFmtId="0" fontId="3" fillId="0" borderId="0" xfId="0" applyNumberFormat="1" applyFont="1" applyFill="1" applyBorder="1" applyAlignment="1">
      <alignment horizontal="center" vertical="center" shrinkToFit="1"/>
    </xf>
    <xf numFmtId="176" fontId="0" fillId="6" borderId="26" xfId="0" applyNumberFormat="1" applyFill="1" applyBorder="1" applyAlignment="1">
      <alignment horizontal="center" vertical="center" shrinkToFit="1"/>
    </xf>
    <xf numFmtId="178" fontId="0" fillId="2" borderId="23" xfId="0" applyNumberFormat="1" applyFill="1" applyBorder="1" applyAlignment="1">
      <alignment horizontal="center" vertical="center" shrinkToFit="1"/>
    </xf>
    <xf numFmtId="178" fontId="3" fillId="6" borderId="24" xfId="0" applyNumberFormat="1" applyFont="1" applyFill="1" applyBorder="1" applyAlignment="1">
      <alignment horizontal="center" vertical="center" shrinkToFit="1"/>
    </xf>
    <xf numFmtId="49" fontId="3" fillId="6" borderId="24" xfId="0" applyNumberFormat="1" applyFont="1" applyFill="1" applyBorder="1" applyAlignment="1">
      <alignment horizontal="center" vertical="center" shrinkToFit="1"/>
    </xf>
    <xf numFmtId="178" fontId="3" fillId="6" borderId="23" xfId="0" applyNumberFormat="1" applyFont="1" applyFill="1" applyBorder="1" applyAlignment="1">
      <alignment horizontal="center" vertical="center" shrinkToFit="1"/>
    </xf>
    <xf numFmtId="178" fontId="0" fillId="0" borderId="23" xfId="0" applyNumberFormat="1" applyFill="1" applyBorder="1" applyAlignment="1">
      <alignment horizontal="center" vertical="center" shrinkToFit="1"/>
    </xf>
    <xf numFmtId="49" fontId="3" fillId="0" borderId="24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>
      <alignment vertical="center"/>
    </xf>
    <xf numFmtId="0" fontId="11" fillId="0" borderId="0" xfId="0" applyFont="1" applyBorder="1" applyAlignment="1">
      <alignment vertical="center" shrinkToFit="1"/>
    </xf>
    <xf numFmtId="176" fontId="0" fillId="12" borderId="1" xfId="0" applyNumberFormat="1" applyFill="1" applyBorder="1" applyAlignment="1">
      <alignment vertical="center" shrinkToFit="1"/>
    </xf>
    <xf numFmtId="178" fontId="0" fillId="12" borderId="3" xfId="0" applyNumberFormat="1" applyFill="1" applyBorder="1" applyAlignment="1">
      <alignment vertical="center" shrinkToFit="1"/>
    </xf>
    <xf numFmtId="178" fontId="3" fillId="0" borderId="2" xfId="0" applyNumberFormat="1" applyFont="1" applyBorder="1" applyAlignment="1">
      <alignment horizontal="right" vertical="center" shrinkToFit="1"/>
    </xf>
    <xf numFmtId="178" fontId="3" fillId="0" borderId="2" xfId="0" applyNumberFormat="1" applyFont="1" applyFill="1" applyBorder="1" applyAlignment="1">
      <alignment horizontal="righ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178" fontId="3" fillId="0" borderId="0" xfId="0" applyNumberFormat="1" applyFon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vertical="center" shrinkToFit="1"/>
    </xf>
    <xf numFmtId="178" fontId="0" fillId="0" borderId="3" xfId="0" applyNumberFormat="1" applyFill="1" applyBorder="1" applyAlignment="1">
      <alignment vertical="center" shrinkToFit="1"/>
    </xf>
    <xf numFmtId="178" fontId="0" fillId="2" borderId="3" xfId="0" applyNumberForma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4" fillId="0" borderId="5" xfId="0" applyNumberFormat="1" applyFont="1" applyFill="1" applyBorder="1" applyAlignment="1">
      <alignment horizontal="right" vertical="center" shrinkToFit="1"/>
    </xf>
    <xf numFmtId="176" fontId="0" fillId="6" borderId="1" xfId="0" applyNumberFormat="1" applyFill="1" applyBorder="1" applyAlignment="1">
      <alignment horizontal="center" vertical="center" shrinkToFit="1"/>
    </xf>
    <xf numFmtId="178" fontId="0" fillId="2" borderId="3" xfId="0" applyNumberFormat="1" applyFill="1" applyBorder="1" applyAlignment="1">
      <alignment horizontal="center" vertical="center" shrinkToFit="1"/>
    </xf>
    <xf numFmtId="0" fontId="3" fillId="6" borderId="15" xfId="0" applyNumberFormat="1" applyFont="1" applyFill="1" applyBorder="1" applyAlignment="1">
      <alignment horizontal="center" vertical="center" shrinkToFit="1"/>
    </xf>
    <xf numFmtId="176" fontId="0" fillId="0" borderId="12" xfId="0" applyNumberFormat="1" applyBorder="1" applyAlignment="1">
      <alignment vertical="center" shrinkToFit="1"/>
    </xf>
    <xf numFmtId="178" fontId="0" fillId="2" borderId="17" xfId="0" applyNumberFormat="1" applyFill="1" applyBorder="1" applyAlignment="1">
      <alignment vertical="center" shrinkToFit="1"/>
    </xf>
    <xf numFmtId="0" fontId="3" fillId="0" borderId="2" xfId="0" applyNumberFormat="1" applyFont="1" applyFill="1" applyBorder="1" applyAlignment="1">
      <alignment horizontal="right" vertical="center" shrinkToFit="1"/>
    </xf>
    <xf numFmtId="0" fontId="3" fillId="0" borderId="2" xfId="0" applyNumberFormat="1" applyFont="1" applyBorder="1" applyAlignment="1">
      <alignment horizontal="right" vertical="center" shrinkToFit="1"/>
    </xf>
    <xf numFmtId="178" fontId="0" fillId="0" borderId="0" xfId="0" applyNumberFormat="1" applyFill="1" applyAlignment="1">
      <alignment vertical="center" shrinkToFit="1"/>
    </xf>
    <xf numFmtId="0" fontId="3" fillId="0" borderId="0" xfId="0" applyNumberFormat="1" applyFont="1" applyAlignment="1">
      <alignment horizontal="right" vertical="center" shrinkToFit="1"/>
    </xf>
    <xf numFmtId="176" fontId="1" fillId="0" borderId="3" xfId="0" applyNumberFormat="1" applyFont="1" applyFill="1" applyBorder="1" applyAlignment="1">
      <alignment vertical="center"/>
    </xf>
    <xf numFmtId="177" fontId="3" fillId="0" borderId="23" xfId="0" applyNumberFormat="1" applyFont="1" applyBorder="1" applyAlignment="1">
      <alignment horizontal="center"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176" fontId="1" fillId="12" borderId="1" xfId="0" applyNumberFormat="1" applyFont="1" applyFill="1" applyBorder="1" applyAlignment="1">
      <alignment horizontal="center" vertical="center"/>
    </xf>
    <xf numFmtId="178" fontId="1" fillId="12" borderId="3" xfId="0" applyNumberFormat="1" applyFont="1" applyFill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11" fillId="0" borderId="13" xfId="0" applyNumberFormat="1" applyFont="1" applyFill="1" applyBorder="1" applyAlignment="1">
      <alignment horizontal="center" vertical="center" shrinkToFit="1"/>
    </xf>
    <xf numFmtId="178" fontId="11" fillId="2" borderId="14" xfId="0" applyNumberFormat="1" applyFont="1" applyFill="1" applyBorder="1" applyAlignment="1">
      <alignment horizontal="center" vertical="center" shrinkToFit="1"/>
    </xf>
    <xf numFmtId="0" fontId="11" fillId="2" borderId="14" xfId="0" applyNumberFormat="1" applyFont="1" applyFill="1" applyBorder="1" applyAlignment="1">
      <alignment horizontal="center" vertical="center" shrinkToFit="1"/>
    </xf>
    <xf numFmtId="176" fontId="11" fillId="0" borderId="18" xfId="0" applyNumberFormat="1" applyFont="1" applyFill="1" applyBorder="1" applyAlignment="1">
      <alignment horizontal="center" vertical="center" shrinkToFit="1"/>
    </xf>
    <xf numFmtId="0" fontId="11" fillId="0" borderId="14" xfId="0" applyNumberFormat="1" applyFont="1" applyFill="1" applyBorder="1" applyAlignment="1">
      <alignment horizontal="center" vertical="center" shrinkToFit="1"/>
    </xf>
    <xf numFmtId="0" fontId="11" fillId="0" borderId="34" xfId="0" applyNumberFormat="1" applyFont="1" applyFill="1" applyBorder="1" applyAlignment="1">
      <alignment horizontal="center" vertical="center" shrinkToFit="1"/>
    </xf>
    <xf numFmtId="0" fontId="11" fillId="2" borderId="14" xfId="0" applyNumberFormat="1" applyFont="1" applyFill="1" applyBorder="1" applyAlignment="1">
      <alignment horizontal="right" vertical="center" shrinkToFit="1"/>
    </xf>
    <xf numFmtId="176" fontId="11" fillId="2" borderId="13" xfId="0" applyNumberFormat="1" applyFont="1" applyFill="1" applyBorder="1" applyAlignment="1">
      <alignment horizontal="right" vertical="center" shrinkToFit="1"/>
    </xf>
    <xf numFmtId="49" fontId="11" fillId="6" borderId="34" xfId="0" applyNumberFormat="1" applyFont="1" applyFill="1" applyBorder="1" applyAlignment="1">
      <alignment horizontal="center" vertical="center" shrinkToFit="1"/>
    </xf>
    <xf numFmtId="178" fontId="11" fillId="0" borderId="14" xfId="0" applyNumberFormat="1" applyFont="1" applyFill="1" applyBorder="1" applyAlignment="1">
      <alignment horizontal="center" vertical="center" shrinkToFit="1"/>
    </xf>
    <xf numFmtId="177" fontId="11" fillId="2" borderId="14" xfId="0" applyNumberFormat="1" applyFont="1" applyFill="1" applyBorder="1" applyAlignment="1">
      <alignment horizontal="center" vertical="center" shrinkToFit="1"/>
    </xf>
    <xf numFmtId="177" fontId="11" fillId="2" borderId="15" xfId="0" applyNumberFormat="1" applyFont="1" applyFill="1" applyBorder="1" applyAlignment="1">
      <alignment horizontal="center" vertical="center" shrinkToFit="1"/>
    </xf>
    <xf numFmtId="0" fontId="11" fillId="0" borderId="20" xfId="0" applyNumberFormat="1" applyFont="1" applyFill="1" applyBorder="1" applyAlignment="1">
      <alignment horizontal="center" vertical="center" shrinkToFit="1"/>
    </xf>
    <xf numFmtId="0" fontId="11" fillId="2" borderId="15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76" fontId="3" fillId="0" borderId="35" xfId="0" applyNumberFormat="1" applyFont="1" applyBorder="1" applyAlignment="1">
      <alignment horizontal="center" vertical="center" wrapText="1"/>
    </xf>
    <xf numFmtId="176" fontId="0" fillId="0" borderId="23" xfId="0" applyNumberFormat="1" applyBorder="1">
      <alignment vertical="center"/>
    </xf>
    <xf numFmtId="176" fontId="3" fillId="0" borderId="22" xfId="0" applyNumberFormat="1" applyFont="1" applyBorder="1" applyAlignment="1">
      <alignment vertical="center"/>
    </xf>
    <xf numFmtId="176" fontId="11" fillId="0" borderId="14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vertical="center" wrapText="1"/>
    </xf>
    <xf numFmtId="178" fontId="4" fillId="2" borderId="14" xfId="0" applyNumberFormat="1" applyFont="1" applyFill="1" applyBorder="1" applyAlignment="1">
      <alignment vertical="center" wrapText="1"/>
    </xf>
    <xf numFmtId="178" fontId="4" fillId="0" borderId="15" xfId="0" applyNumberFormat="1" applyFont="1" applyFill="1" applyBorder="1" applyAlignment="1">
      <alignment vertical="center" wrapText="1"/>
    </xf>
    <xf numFmtId="0" fontId="4" fillId="0" borderId="15" xfId="0" applyNumberFormat="1" applyFont="1" applyFill="1" applyBorder="1" applyAlignment="1">
      <alignment vertical="center" wrapText="1"/>
    </xf>
    <xf numFmtId="178" fontId="3" fillId="0" borderId="22" xfId="0" applyNumberFormat="1" applyFont="1" applyBorder="1" applyAlignment="1">
      <alignment vertical="center"/>
    </xf>
    <xf numFmtId="178" fontId="3" fillId="0" borderId="23" xfId="0" applyNumberFormat="1" applyFont="1" applyBorder="1" applyAlignment="1">
      <alignment horizontal="center" vertical="center" wrapText="1"/>
    </xf>
    <xf numFmtId="178" fontId="11" fillId="0" borderId="34" xfId="0" applyNumberFormat="1" applyFont="1" applyFill="1" applyBorder="1" applyAlignment="1">
      <alignment horizontal="center" vertical="center" shrinkToFit="1"/>
    </xf>
    <xf numFmtId="178" fontId="0" fillId="0" borderId="37" xfId="0" applyNumberFormat="1" applyBorder="1" applyAlignment="1">
      <alignment vertical="center" shrinkToFit="1"/>
    </xf>
    <xf numFmtId="176" fontId="3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right" vertical="center" shrinkToFit="1"/>
    </xf>
    <xf numFmtId="0" fontId="4" fillId="0" borderId="6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Alignment="1">
      <alignment vertical="center" shrinkToFit="1"/>
    </xf>
    <xf numFmtId="178" fontId="3" fillId="6" borderId="3" xfId="0" applyNumberFormat="1" applyFont="1" applyFill="1" applyBorder="1" applyAlignment="1">
      <alignment horizontal="center" vertical="center" shrinkToFit="1"/>
    </xf>
    <xf numFmtId="0" fontId="3" fillId="6" borderId="2" xfId="0" applyNumberFormat="1" applyFont="1" applyFill="1" applyBorder="1" applyAlignment="1">
      <alignment horizontal="right" vertical="center" shrinkToFit="1"/>
    </xf>
    <xf numFmtId="178" fontId="0" fillId="2" borderId="3" xfId="0" applyNumberFormat="1" applyFont="1" applyFill="1" applyBorder="1" applyAlignment="1">
      <alignment horizontal="center" vertical="center" shrinkToFit="1"/>
    </xf>
    <xf numFmtId="178" fontId="3" fillId="0" borderId="16" xfId="0" applyNumberFormat="1" applyFont="1" applyFill="1" applyBorder="1" applyAlignment="1">
      <alignment horizontal="right" vertical="center" shrinkToFit="1"/>
    </xf>
    <xf numFmtId="178" fontId="3" fillId="0" borderId="2" xfId="0" applyNumberFormat="1" applyFont="1" applyFill="1" applyBorder="1" applyAlignment="1">
      <alignment vertical="center" shrinkToFit="1"/>
    </xf>
    <xf numFmtId="176" fontId="1" fillId="0" borderId="1" xfId="0" applyNumberFormat="1" applyFont="1" applyFill="1" applyBorder="1" applyAlignment="1">
      <alignment vertical="center" shrinkToFit="1"/>
    </xf>
    <xf numFmtId="178" fontId="1" fillId="0" borderId="3" xfId="0" applyNumberFormat="1" applyFont="1" applyFill="1" applyBorder="1" applyAlignment="1">
      <alignment vertical="center" shrinkToFit="1"/>
    </xf>
    <xf numFmtId="178" fontId="3" fillId="0" borderId="3" xfId="0" applyNumberFormat="1" applyFon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8" fontId="0" fillId="0" borderId="9" xfId="0" applyNumberFormat="1" applyFill="1" applyBorder="1" applyAlignment="1">
      <alignment vertical="center" shrinkToFit="1"/>
    </xf>
    <xf numFmtId="178" fontId="1" fillId="0" borderId="3" xfId="0" applyNumberFormat="1" applyFont="1" applyBorder="1" applyAlignment="1">
      <alignment vertical="center" shrinkToFit="1"/>
    </xf>
    <xf numFmtId="178" fontId="0" fillId="0" borderId="3" xfId="0" applyNumberFormat="1" applyFont="1" applyBorder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178" fontId="1" fillId="0" borderId="0" xfId="0" applyNumberFormat="1" applyFont="1" applyAlignment="1">
      <alignment vertical="center" shrinkToFit="1"/>
    </xf>
    <xf numFmtId="178" fontId="1" fillId="0" borderId="2" xfId="0" applyNumberFormat="1" applyFont="1" applyBorder="1" applyAlignment="1">
      <alignment vertical="center" shrinkToFit="1"/>
    </xf>
    <xf numFmtId="178" fontId="0" fillId="0" borderId="0" xfId="0" applyNumberFormat="1" applyFont="1" applyAlignment="1">
      <alignment vertical="center" shrinkToFit="1"/>
    </xf>
    <xf numFmtId="177" fontId="4" fillId="2" borderId="6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0" fontId="4" fillId="0" borderId="15" xfId="0" applyNumberFormat="1" applyFont="1" applyFill="1" applyBorder="1" applyAlignment="1">
      <alignment horizontal="center" vertical="center" shrinkToFit="1"/>
    </xf>
    <xf numFmtId="178" fontId="4" fillId="2" borderId="14" xfId="0" applyNumberFormat="1" applyFont="1" applyFill="1" applyBorder="1" applyAlignment="1">
      <alignment horizontal="center" vertical="center" shrinkToFit="1"/>
    </xf>
    <xf numFmtId="0" fontId="4" fillId="0" borderId="15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center" vertical="center" shrinkToFit="1"/>
    </xf>
    <xf numFmtId="178" fontId="4" fillId="2" borderId="19" xfId="0" applyNumberFormat="1" applyFont="1" applyFill="1" applyBorder="1" applyAlignment="1">
      <alignment horizontal="center" vertical="center" shrinkToFit="1"/>
    </xf>
    <xf numFmtId="178" fontId="4" fillId="0" borderId="20" xfId="0" applyNumberFormat="1" applyFont="1" applyFill="1" applyBorder="1" applyAlignment="1">
      <alignment horizontal="right" vertical="center" shrinkToFit="1"/>
    </xf>
    <xf numFmtId="0" fontId="1" fillId="0" borderId="2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7" fontId="1" fillId="0" borderId="9" xfId="0" applyNumberFormat="1" applyFont="1" applyBorder="1" applyAlignment="1">
      <alignment vertical="center" shrinkToFit="1"/>
    </xf>
    <xf numFmtId="177" fontId="1" fillId="0" borderId="2" xfId="0" applyNumberFormat="1" applyFont="1" applyFill="1" applyBorder="1" applyAlignment="1">
      <alignment vertical="center" shrinkToFit="1"/>
    </xf>
    <xf numFmtId="0" fontId="1" fillId="0" borderId="2" xfId="0" applyNumberFormat="1" applyFont="1" applyFill="1" applyBorder="1" applyAlignment="1">
      <alignment vertical="center" shrinkToFit="1"/>
    </xf>
    <xf numFmtId="177" fontId="0" fillId="0" borderId="3" xfId="0" applyNumberFormat="1" applyFill="1" applyBorder="1" applyAlignment="1">
      <alignment vertical="center" shrinkToFit="1"/>
    </xf>
    <xf numFmtId="178" fontId="0" fillId="0" borderId="16" xfId="0" applyNumberForma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vertical="center" shrinkToFit="1"/>
    </xf>
    <xf numFmtId="178" fontId="1" fillId="0" borderId="2" xfId="0" applyNumberFormat="1" applyFont="1" applyFill="1" applyBorder="1" applyAlignment="1">
      <alignment vertical="center" shrinkToFit="1"/>
    </xf>
    <xf numFmtId="0" fontId="0" fillId="0" borderId="0" xfId="0" applyNumberFormat="1" applyAlignment="1">
      <alignment horizontal="right" vertical="center" shrinkToFit="1"/>
    </xf>
    <xf numFmtId="176" fontId="0" fillId="0" borderId="0" xfId="0" applyNumberFormat="1" applyAlignment="1">
      <alignment horizontal="right" vertical="center" shrinkToFit="1"/>
    </xf>
    <xf numFmtId="176" fontId="4" fillId="0" borderId="4" xfId="0" applyNumberFormat="1" applyFont="1" applyFill="1" applyBorder="1" applyAlignment="1">
      <alignment vertical="center" shrinkToFit="1"/>
    </xf>
    <xf numFmtId="178" fontId="4" fillId="2" borderId="6" xfId="0" applyNumberFormat="1" applyFont="1" applyFill="1" applyBorder="1" applyAlignment="1">
      <alignment vertical="center" shrinkToFit="1"/>
    </xf>
    <xf numFmtId="0" fontId="4" fillId="0" borderId="5" xfId="0" applyNumberFormat="1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176" fontId="1" fillId="0" borderId="3" xfId="0" applyNumberFormat="1" applyFont="1" applyFill="1" applyBorder="1" applyAlignment="1">
      <alignment vertical="center" shrinkToFit="1"/>
    </xf>
    <xf numFmtId="177" fontId="1" fillId="0" borderId="2" xfId="0" applyNumberFormat="1" applyFont="1" applyFill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 wrapText="1"/>
    </xf>
    <xf numFmtId="176" fontId="0" fillId="12" borderId="12" xfId="0" applyNumberFormat="1" applyFill="1" applyBorder="1" applyAlignment="1">
      <alignment vertical="center" shrinkToFit="1"/>
    </xf>
    <xf numFmtId="178" fontId="0" fillId="12" borderId="17" xfId="0" applyNumberFormat="1" applyFill="1" applyBorder="1" applyAlignment="1">
      <alignment vertical="center" shrinkToFit="1"/>
    </xf>
    <xf numFmtId="176" fontId="3" fillId="12" borderId="1" xfId="0" applyNumberFormat="1" applyFont="1" applyFill="1" applyBorder="1">
      <alignment vertical="center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right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 wrapText="1"/>
    </xf>
    <xf numFmtId="49" fontId="3" fillId="6" borderId="40" xfId="0" applyNumberFormat="1" applyFont="1" applyFill="1" applyBorder="1" applyAlignment="1">
      <alignment horizontal="center" vertical="center" wrapText="1"/>
    </xf>
    <xf numFmtId="49" fontId="11" fillId="6" borderId="41" xfId="0" applyNumberFormat="1" applyFont="1" applyFill="1" applyBorder="1" applyAlignment="1">
      <alignment horizontal="center" vertical="center" shrinkToFit="1"/>
    </xf>
    <xf numFmtId="49" fontId="0" fillId="6" borderId="42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178" fontId="0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78" fontId="1" fillId="0" borderId="0" xfId="0" applyNumberFormat="1" applyFont="1" applyBorder="1" applyAlignment="1">
      <alignment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6" fontId="1" fillId="0" borderId="0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8" fontId="3" fillId="0" borderId="0" xfId="0" applyNumberFormat="1" applyFont="1" applyFill="1" applyBorder="1" applyAlignment="1">
      <alignment vertical="center" shrinkToFit="1"/>
    </xf>
    <xf numFmtId="49" fontId="3" fillId="0" borderId="43" xfId="0" applyNumberFormat="1" applyFont="1" applyBorder="1" applyAlignment="1">
      <alignment horizontal="center" vertical="center" shrinkToFit="1"/>
    </xf>
    <xf numFmtId="49" fontId="3" fillId="6" borderId="44" xfId="0" applyNumberFormat="1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vertical="center" shrinkToFit="1"/>
    </xf>
    <xf numFmtId="177" fontId="0" fillId="0" borderId="0" xfId="0" applyNumberFormat="1" applyFill="1" applyAlignment="1">
      <alignment vertical="center" shrinkToFit="1"/>
    </xf>
    <xf numFmtId="176" fontId="4" fillId="12" borderId="1" xfId="0" applyNumberFormat="1" applyFont="1" applyFill="1" applyBorder="1" applyAlignment="1">
      <alignment horizontal="center" vertical="center"/>
    </xf>
    <xf numFmtId="178" fontId="4" fillId="12" borderId="3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horizontal="center" vertical="center" shrinkToFit="1"/>
    </xf>
    <xf numFmtId="0" fontId="4" fillId="3" borderId="0" xfId="0" applyNumberFormat="1" applyFont="1" applyFill="1" applyBorder="1" applyAlignment="1">
      <alignment horizontal="center" vertical="center" shrinkToFit="1"/>
    </xf>
    <xf numFmtId="49" fontId="3" fillId="0" borderId="23" xfId="0" applyNumberFormat="1" applyFont="1" applyFill="1" applyBorder="1" applyAlignment="1">
      <alignment horizontal="center" vertical="center" shrinkToFit="1"/>
    </xf>
    <xf numFmtId="0" fontId="4" fillId="3" borderId="29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176" fontId="4" fillId="0" borderId="30" xfId="0" applyNumberFormat="1" applyFont="1" applyFill="1" applyBorder="1" applyAlignment="1">
      <alignment horizontal="center" vertical="center" shrinkToFit="1"/>
    </xf>
    <xf numFmtId="0" fontId="4" fillId="0" borderId="9" xfId="0" applyNumberFormat="1" applyFont="1" applyFill="1" applyBorder="1" applyAlignment="1">
      <alignment horizontal="center"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176" fontId="4" fillId="3" borderId="30" xfId="0" applyNumberFormat="1" applyFont="1" applyFill="1" applyBorder="1" applyAlignment="1">
      <alignment horizontal="center" vertical="center" shrinkToFit="1"/>
    </xf>
    <xf numFmtId="0" fontId="4" fillId="3" borderId="9" xfId="0" applyNumberFormat="1" applyFont="1" applyFill="1" applyBorder="1" applyAlignment="1">
      <alignment horizontal="center" vertical="center" shrinkToFit="1"/>
    </xf>
    <xf numFmtId="0" fontId="4" fillId="3" borderId="16" xfId="0" applyNumberFormat="1" applyFont="1" applyFill="1" applyBorder="1" applyAlignment="1">
      <alignment horizontal="center" vertical="center" shrinkToFit="1"/>
    </xf>
    <xf numFmtId="176" fontId="3" fillId="0" borderId="30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176" fontId="3" fillId="0" borderId="30" xfId="0" applyNumberFormat="1" applyFont="1" applyFill="1" applyBorder="1" applyAlignment="1">
      <alignment horizontal="righ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178" fontId="4" fillId="0" borderId="5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>
      <alignment vertical="center"/>
    </xf>
    <xf numFmtId="178" fontId="4" fillId="0" borderId="5" xfId="0" applyNumberFormat="1" applyFont="1" applyFill="1" applyBorder="1" applyAlignment="1">
      <alignment vertical="center" shrinkToFit="1"/>
    </xf>
    <xf numFmtId="176" fontId="0" fillId="0" borderId="8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8" fontId="3" fillId="0" borderId="2" xfId="0" applyNumberFormat="1" applyFont="1" applyFill="1" applyBorder="1">
      <alignment vertical="center"/>
    </xf>
    <xf numFmtId="178" fontId="0" fillId="0" borderId="2" xfId="0" applyNumberFormat="1" applyBorder="1">
      <alignment vertical="center"/>
    </xf>
    <xf numFmtId="176" fontId="3" fillId="0" borderId="8" xfId="0" applyNumberFormat="1" applyFont="1" applyFill="1" applyBorder="1" applyAlignment="1">
      <alignment horizontal="right" vertical="center" shrinkToFi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 shrinkToFit="1"/>
    </xf>
    <xf numFmtId="49" fontId="0" fillId="0" borderId="0" xfId="0" applyNumberFormat="1" applyFont="1" applyBorder="1" applyAlignment="1">
      <alignment horizontal="center" vertical="center" shrinkToFit="1"/>
    </xf>
    <xf numFmtId="49" fontId="0" fillId="0" borderId="29" xfId="0" applyNumberFormat="1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shrinkToFit="1"/>
    </xf>
    <xf numFmtId="181" fontId="0" fillId="0" borderId="29" xfId="0" applyNumberForma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49" fontId="0" fillId="0" borderId="10" xfId="0" applyNumberFormat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176" fontId="9" fillId="0" borderId="10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176" fontId="0" fillId="0" borderId="29" xfId="0" applyNumberFormat="1" applyBorder="1" applyAlignment="1">
      <alignment horizontal="center" vertical="center" shrinkToFit="1"/>
    </xf>
    <xf numFmtId="179" fontId="3" fillId="0" borderId="0" xfId="0" applyNumberFormat="1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176" fontId="0" fillId="0" borderId="3" xfId="0" applyNumberFormat="1" applyFont="1" applyBorder="1" applyAlignment="1">
      <alignment horizontal="right" vertical="center" shrinkToFit="1"/>
    </xf>
    <xf numFmtId="176" fontId="1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0" borderId="1" xfId="0" applyNumberFormat="1" applyBorder="1" applyAlignment="1">
      <alignment horizontal="right" vertical="center" shrinkToFit="1"/>
    </xf>
    <xf numFmtId="176" fontId="3" fillId="0" borderId="55" xfId="0" applyNumberFormat="1" applyFont="1" applyBorder="1" applyAlignment="1">
      <alignment horizontal="center" vertical="center" shrinkToFit="1"/>
    </xf>
    <xf numFmtId="176" fontId="3" fillId="0" borderId="56" xfId="0" applyNumberFormat="1" applyFont="1" applyBorder="1" applyAlignment="1">
      <alignment horizontal="center" vertical="center" shrinkToFit="1"/>
    </xf>
    <xf numFmtId="0" fontId="4" fillId="0" borderId="56" xfId="0" applyNumberFormat="1" applyFont="1" applyFill="1" applyBorder="1" applyAlignment="1">
      <alignment horizontal="center" vertical="center" shrinkToFit="1"/>
    </xf>
    <xf numFmtId="0" fontId="3" fillId="6" borderId="56" xfId="0" applyNumberFormat="1" applyFont="1" applyFill="1" applyBorder="1" applyAlignment="1">
      <alignment horizontal="right" vertical="center" shrinkToFit="1"/>
    </xf>
    <xf numFmtId="178" fontId="3" fillId="0" borderId="56" xfId="0" applyNumberFormat="1" applyFont="1" applyBorder="1" applyAlignment="1">
      <alignment vertical="center" shrinkToFit="1"/>
    </xf>
    <xf numFmtId="177" fontId="0" fillId="0" borderId="46" xfId="0" applyNumberFormat="1" applyBorder="1" applyAlignment="1">
      <alignment vertical="center" shrinkToFit="1"/>
    </xf>
    <xf numFmtId="178" fontId="4" fillId="2" borderId="0" xfId="0" applyNumberFormat="1" applyFont="1" applyFill="1" applyBorder="1" applyAlignment="1">
      <alignment horizontal="center" vertical="center" shrinkToFit="1"/>
    </xf>
    <xf numFmtId="176" fontId="0" fillId="6" borderId="23" xfId="0" applyNumberFormat="1" applyFill="1" applyBorder="1" applyAlignment="1">
      <alignment horizontal="center" vertical="center" shrinkToFit="1"/>
    </xf>
    <xf numFmtId="49" fontId="3" fillId="6" borderId="23" xfId="0" applyNumberFormat="1" applyFont="1" applyFill="1" applyBorder="1" applyAlignment="1">
      <alignment horizontal="center" vertical="center" shrinkToFit="1"/>
    </xf>
    <xf numFmtId="177" fontId="3" fillId="12" borderId="3" xfId="0" applyNumberFormat="1" applyFont="1" applyFill="1" applyBorder="1">
      <alignment vertical="center"/>
    </xf>
    <xf numFmtId="180" fontId="4" fillId="0" borderId="8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76" fontId="1" fillId="0" borderId="1" xfId="0" applyNumberFormat="1" applyFont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1" fillId="0" borderId="0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12" borderId="0" xfId="0" applyNumberFormat="1" applyFont="1" applyFill="1" applyBorder="1" applyAlignment="1">
      <alignment vertical="center"/>
    </xf>
    <xf numFmtId="0" fontId="1" fillId="12" borderId="0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7" fontId="1" fillId="0" borderId="2" xfId="0" applyNumberFormat="1" applyFont="1" applyBorder="1" applyAlignment="1">
      <alignment vertical="center" shrinkToFit="1"/>
    </xf>
    <xf numFmtId="0" fontId="3" fillId="0" borderId="30" xfId="0" applyNumberFormat="1" applyFont="1" applyBorder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178" fontId="1" fillId="0" borderId="2" xfId="0" applyNumberFormat="1" applyFont="1" applyBorder="1">
      <alignment vertical="center"/>
    </xf>
    <xf numFmtId="178" fontId="1" fillId="0" borderId="2" xfId="0" applyNumberFormat="1" applyFont="1" applyFill="1" applyBorder="1" applyAlignment="1">
      <alignment horizontal="center" vertical="center" shrinkToFit="1"/>
    </xf>
    <xf numFmtId="0" fontId="0" fillId="0" borderId="9" xfId="0" applyFill="1" applyBorder="1">
      <alignment vertical="center"/>
    </xf>
    <xf numFmtId="0" fontId="0" fillId="0" borderId="16" xfId="0" applyFill="1" applyBorder="1">
      <alignment vertical="center"/>
    </xf>
    <xf numFmtId="178" fontId="0" fillId="0" borderId="2" xfId="0" applyNumberFormat="1" applyFill="1" applyBorder="1" applyAlignment="1">
      <alignment horizontal="center" vertical="center" shrinkToFit="1"/>
    </xf>
    <xf numFmtId="0" fontId="1" fillId="0" borderId="3" xfId="0" applyNumberFormat="1" applyFont="1" applyBorder="1" applyAlignment="1">
      <alignment vertical="center" shrinkToFit="1"/>
    </xf>
    <xf numFmtId="176" fontId="0" fillId="0" borderId="0" xfId="0" applyNumberFormat="1" applyFont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vertical="center" shrinkToFit="1"/>
    </xf>
    <xf numFmtId="178" fontId="0" fillId="0" borderId="0" xfId="0" applyNumberFormat="1" applyFont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3" fillId="12" borderId="3" xfId="0" applyNumberFormat="1" applyFont="1" applyFill="1" applyBorder="1" applyAlignment="1">
      <alignment horizontal="right" vertical="center"/>
    </xf>
    <xf numFmtId="178" fontId="0" fillId="12" borderId="3" xfId="0" applyNumberFormat="1" applyFont="1" applyFill="1" applyBorder="1" applyAlignment="1">
      <alignment horizontal="right" vertical="center"/>
    </xf>
    <xf numFmtId="177" fontId="0" fillId="12" borderId="3" xfId="0" applyNumberFormat="1" applyFill="1" applyBorder="1" applyAlignment="1">
      <alignment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178" fontId="0" fillId="12" borderId="3" xfId="0" applyNumberFormat="1" applyFill="1" applyBorder="1">
      <alignment vertical="center"/>
    </xf>
    <xf numFmtId="178" fontId="4" fillId="0" borderId="6" xfId="0" applyNumberFormat="1" applyFont="1" applyFill="1" applyBorder="1" applyAlignment="1">
      <alignment horizontal="center" vertical="center" shrinkToFit="1"/>
    </xf>
    <xf numFmtId="178" fontId="3" fillId="12" borderId="3" xfId="0" applyNumberFormat="1" applyFont="1" applyFill="1" applyBorder="1" applyAlignment="1">
      <alignment vertical="center" shrinkToFit="1"/>
    </xf>
    <xf numFmtId="177" fontId="3" fillId="0" borderId="2" xfId="0" applyNumberFormat="1" applyFont="1" applyBorder="1" applyAlignment="1">
      <alignment horizontal="right" vertical="center"/>
    </xf>
    <xf numFmtId="176" fontId="3" fillId="14" borderId="3" xfId="0" applyNumberFormat="1" applyFont="1" applyFill="1" applyBorder="1" applyAlignment="1">
      <alignment horizontal="right" vertical="center" shrinkToFit="1"/>
    </xf>
    <xf numFmtId="178" fontId="3" fillId="14" borderId="3" xfId="0" applyNumberFormat="1" applyFont="1" applyFill="1" applyBorder="1" applyAlignment="1">
      <alignment horizontal="right" vertical="center" shrinkToFit="1"/>
    </xf>
    <xf numFmtId="178" fontId="3" fillId="14" borderId="3" xfId="0" applyNumberFormat="1" applyFont="1" applyFill="1" applyBorder="1" applyAlignment="1">
      <alignment horizontal="center" vertical="center" shrinkToFit="1"/>
    </xf>
    <xf numFmtId="176" fontId="4" fillId="0" borderId="14" xfId="0" applyNumberFormat="1" applyFont="1" applyFill="1" applyBorder="1" applyAlignment="1">
      <alignment vertical="center" wrapText="1"/>
    </xf>
    <xf numFmtId="178" fontId="3" fillId="0" borderId="29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3" xfId="0" applyNumberFormat="1" applyFill="1" applyBorder="1" applyAlignment="1">
      <alignment horizontal="center" vertical="center" shrinkToFit="1"/>
    </xf>
    <xf numFmtId="178" fontId="0" fillId="0" borderId="3" xfId="0" applyNumberFormat="1" applyFill="1" applyBorder="1" applyAlignment="1">
      <alignment horizontal="center" vertical="center" shrinkToFit="1"/>
    </xf>
    <xf numFmtId="176" fontId="4" fillId="0" borderId="14" xfId="0" applyNumberFormat="1" applyFont="1" applyFill="1" applyBorder="1" applyAlignment="1">
      <alignment horizontal="right" vertical="center" shrinkToFit="1"/>
    </xf>
    <xf numFmtId="49" fontId="3" fillId="0" borderId="25" xfId="0" applyNumberFormat="1" applyFont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0" fillId="0" borderId="30" xfId="0" applyNumberFormat="1" applyBorder="1">
      <alignment vertical="center"/>
    </xf>
    <xf numFmtId="178" fontId="4" fillId="2" borderId="14" xfId="0" applyNumberFormat="1" applyFont="1" applyFill="1" applyBorder="1" applyAlignment="1">
      <alignment horizontal="center" vertical="center" wrapText="1"/>
    </xf>
    <xf numFmtId="0" fontId="11" fillId="0" borderId="9" xfId="0" applyFont="1" applyBorder="1">
      <alignment vertical="center"/>
    </xf>
    <xf numFmtId="0" fontId="11" fillId="0" borderId="16" xfId="0" applyFont="1" applyBorder="1">
      <alignment vertical="center"/>
    </xf>
    <xf numFmtId="178" fontId="3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right" vertical="center" shrinkToFit="1"/>
    </xf>
    <xf numFmtId="0" fontId="3" fillId="6" borderId="3" xfId="0" applyNumberFormat="1" applyFont="1" applyFill="1" applyBorder="1" applyAlignment="1">
      <alignment horizontal="right" vertical="center" shrinkToFit="1"/>
    </xf>
    <xf numFmtId="176" fontId="3" fillId="14" borderId="1" xfId="0" applyNumberFormat="1" applyFont="1" applyFill="1" applyBorder="1" applyAlignment="1">
      <alignment horizontal="right" vertical="center" shrinkToFit="1"/>
    </xf>
    <xf numFmtId="176" fontId="0" fillId="0" borderId="0" xfId="0" applyNumberFormat="1" applyFont="1" applyFill="1" applyBorder="1" applyAlignment="1">
      <alignment vertical="center" shrinkToFit="1"/>
    </xf>
    <xf numFmtId="176" fontId="0" fillId="0" borderId="0" xfId="0" applyNumberFormat="1" applyFont="1" applyAlignment="1">
      <alignment horizontal="right" vertical="center" shrinkToFit="1"/>
    </xf>
    <xf numFmtId="178" fontId="0" fillId="0" borderId="57" xfId="0" applyNumberFormat="1" applyBorder="1">
      <alignment vertical="center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6" fontId="0" fillId="0" borderId="3" xfId="0" applyNumberForma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3" fillId="0" borderId="0" xfId="0" quotePrefix="1" applyNumberFormat="1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 shrinkToFit="1"/>
    </xf>
    <xf numFmtId="178" fontId="4" fillId="0" borderId="5" xfId="0" applyNumberFormat="1" applyFont="1" applyFill="1" applyBorder="1" applyAlignment="1">
      <alignment horizontal="right" vertical="center" shrinkToFit="1"/>
    </xf>
    <xf numFmtId="176" fontId="3" fillId="0" borderId="3" xfId="0" applyNumberFormat="1" applyFont="1" applyFill="1" applyBorder="1" applyAlignment="1">
      <alignment vertical="center" shrinkToFi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 shrinkToFit="1"/>
    </xf>
    <xf numFmtId="176" fontId="1" fillId="12" borderId="1" xfId="0" applyNumberFormat="1" applyFont="1" applyFill="1" applyBorder="1" applyAlignment="1">
      <alignment vertical="center"/>
    </xf>
    <xf numFmtId="178" fontId="1" fillId="12" borderId="3" xfId="0" applyNumberFormat="1" applyFont="1" applyFill="1" applyBorder="1" applyAlignment="1">
      <alignment vertical="center"/>
    </xf>
    <xf numFmtId="178" fontId="0" fillId="0" borderId="29" xfId="0" quotePrefix="1" applyNumberFormat="1" applyFont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11" fillId="0" borderId="8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0" fillId="0" borderId="0" xfId="0" applyNumberFormat="1" applyFill="1">
      <alignment vertical="center"/>
    </xf>
    <xf numFmtId="178" fontId="0" fillId="0" borderId="16" xfId="0" applyNumberFormat="1" applyBorder="1">
      <alignment vertical="center"/>
    </xf>
    <xf numFmtId="176" fontId="4" fillId="12" borderId="30" xfId="0" applyNumberFormat="1" applyFont="1" applyFill="1" applyBorder="1" applyAlignment="1">
      <alignment horizontal="center" vertical="center"/>
    </xf>
    <xf numFmtId="176" fontId="4" fillId="12" borderId="3" xfId="0" applyNumberFormat="1" applyFont="1" applyFill="1" applyBorder="1" applyAlignment="1">
      <alignment horizontal="center" vertical="center"/>
    </xf>
    <xf numFmtId="178" fontId="0" fillId="12" borderId="9" xfId="0" applyNumberFormat="1" applyFill="1" applyBorder="1">
      <alignment vertical="center"/>
    </xf>
    <xf numFmtId="0" fontId="0" fillId="12" borderId="9" xfId="0" applyFill="1" applyBorder="1">
      <alignment vertical="center"/>
    </xf>
    <xf numFmtId="177" fontId="1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vertical="center" shrinkToFit="1"/>
    </xf>
    <xf numFmtId="178" fontId="1" fillId="0" borderId="3" xfId="0" applyNumberFormat="1" applyFont="1" applyFill="1" applyBorder="1" applyAlignment="1">
      <alignment horizontal="center" vertical="center" shrinkToFit="1"/>
    </xf>
    <xf numFmtId="178" fontId="1" fillId="0" borderId="0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8" fontId="4" fillId="0" borderId="6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8" fontId="4" fillId="0" borderId="6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6" fontId="4" fillId="0" borderId="9" xfId="0" applyNumberFormat="1" applyFont="1" applyFill="1" applyBorder="1" applyAlignment="1">
      <alignment horizontal="center" vertical="center"/>
    </xf>
    <xf numFmtId="176" fontId="0" fillId="14" borderId="1" xfId="0" applyNumberFormat="1" applyFill="1" applyBorder="1" applyAlignment="1">
      <alignment horizontal="center" vertical="center" shrinkToFit="1"/>
    </xf>
    <xf numFmtId="176" fontId="0" fillId="12" borderId="1" xfId="0" applyNumberFormat="1" applyFill="1" applyBorder="1">
      <alignment vertical="center"/>
    </xf>
    <xf numFmtId="177" fontId="0" fillId="12" borderId="3" xfId="0" applyNumberFormat="1" applyFill="1" applyBorder="1">
      <alignment vertical="center"/>
    </xf>
    <xf numFmtId="176" fontId="1" fillId="12" borderId="1" xfId="0" applyNumberFormat="1" applyFont="1" applyFill="1" applyBorder="1" applyAlignment="1">
      <alignment vertical="center" shrinkToFit="1"/>
    </xf>
    <xf numFmtId="178" fontId="1" fillId="12" borderId="3" xfId="0" applyNumberFormat="1" applyFont="1" applyFill="1" applyBorder="1">
      <alignment vertical="center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6" fontId="0" fillId="6" borderId="1" xfId="0" applyNumberFormat="1" applyFont="1" applyFill="1" applyBorder="1" applyAlignment="1">
      <alignment horizontal="right" vertical="center" shrinkToFit="1"/>
    </xf>
    <xf numFmtId="176" fontId="3" fillId="6" borderId="3" xfId="0" applyNumberFormat="1" applyFont="1" applyFill="1" applyBorder="1" applyAlignment="1">
      <alignment horizontal="right" vertical="center" shrinkToFit="1"/>
    </xf>
    <xf numFmtId="176" fontId="0" fillId="12" borderId="8" xfId="0" applyNumberFormat="1" applyFill="1" applyBorder="1" applyAlignment="1">
      <alignment vertical="center" shrinkToFit="1"/>
    </xf>
    <xf numFmtId="176" fontId="0" fillId="12" borderId="1" xfId="0" applyNumberFormat="1" applyFill="1" applyBorder="1" applyAlignment="1">
      <alignment horizontal="center" vertical="center" shrinkToFit="1"/>
    </xf>
    <xf numFmtId="176" fontId="0" fillId="12" borderId="3" xfId="0" applyNumberFormat="1" applyFill="1" applyBorder="1" applyAlignment="1">
      <alignment horizontal="center" vertical="center" shrinkToFit="1"/>
    </xf>
    <xf numFmtId="178" fontId="3" fillId="12" borderId="3" xfId="0" applyNumberFormat="1" applyFont="1" applyFill="1" applyBorder="1">
      <alignment vertical="center"/>
    </xf>
    <xf numFmtId="178" fontId="1" fillId="12" borderId="3" xfId="0" applyNumberFormat="1" applyFont="1" applyFill="1" applyBorder="1" applyAlignment="1">
      <alignment vertical="center" shrinkToFit="1"/>
    </xf>
    <xf numFmtId="176" fontId="3" fillId="12" borderId="1" xfId="0" applyNumberFormat="1" applyFont="1" applyFill="1" applyBorder="1" applyAlignment="1">
      <alignment vertical="center" shrinkToFit="1"/>
    </xf>
    <xf numFmtId="176" fontId="1" fillId="12" borderId="3" xfId="0" applyNumberFormat="1" applyFont="1" applyFill="1" applyBorder="1" applyAlignment="1">
      <alignment vertical="center" shrinkToFit="1"/>
    </xf>
    <xf numFmtId="176" fontId="3" fillId="12" borderId="0" xfId="0" quotePrefix="1" applyNumberFormat="1" applyFont="1" applyFill="1" applyBorder="1" applyAlignment="1">
      <alignment horizontal="center" vertical="center" shrinkToFit="1"/>
    </xf>
    <xf numFmtId="0" fontId="0" fillId="12" borderId="3" xfId="0" applyNumberFormat="1" applyFill="1" applyBorder="1">
      <alignment vertical="center"/>
    </xf>
    <xf numFmtId="0" fontId="1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12" borderId="4" xfId="0" applyNumberFormat="1" applyFont="1" applyFill="1" applyBorder="1" applyAlignment="1">
      <alignment vertical="center" shrinkToFit="1"/>
    </xf>
    <xf numFmtId="178" fontId="4" fillId="12" borderId="6" xfId="0" applyNumberFormat="1" applyFont="1" applyFill="1" applyBorder="1" applyAlignment="1">
      <alignment vertical="center" shrinkToFit="1"/>
    </xf>
    <xf numFmtId="176" fontId="0" fillId="17" borderId="1" xfId="0" applyNumberFormat="1" applyFont="1" applyFill="1" applyBorder="1" applyAlignment="1">
      <alignment vertical="center" shrinkToFit="1"/>
    </xf>
    <xf numFmtId="0" fontId="0" fillId="0" borderId="2" xfId="0" applyNumberFormat="1" applyFill="1" applyBorder="1" applyAlignment="1">
      <alignment horizontal="center" vertical="center" shrinkToFit="1"/>
    </xf>
    <xf numFmtId="0" fontId="0" fillId="0" borderId="29" xfId="0" applyNumberFormat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8" fontId="4" fillId="0" borderId="5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shrinkToFit="1"/>
    </xf>
    <xf numFmtId="177" fontId="0" fillId="0" borderId="17" xfId="0" applyNumberFormat="1" applyFill="1" applyBorder="1" applyAlignment="1">
      <alignment vertical="center" shrinkToFit="1"/>
    </xf>
    <xf numFmtId="177" fontId="1" fillId="0" borderId="25" xfId="0" applyNumberFormat="1" applyFont="1" applyBorder="1" applyAlignment="1">
      <alignment vertical="center" shrinkToFit="1"/>
    </xf>
    <xf numFmtId="176" fontId="1" fillId="0" borderId="17" xfId="0" applyNumberFormat="1" applyFont="1" applyBorder="1" applyAlignment="1">
      <alignment vertical="center" shrinkToFit="1"/>
    </xf>
    <xf numFmtId="178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8" fontId="1" fillId="0" borderId="25" xfId="0" applyNumberFormat="1" applyFont="1" applyBorder="1" applyAlignment="1">
      <alignment vertical="center" shrinkToFit="1"/>
    </xf>
    <xf numFmtId="176" fontId="4" fillId="0" borderId="26" xfId="0" applyNumberFormat="1" applyFont="1" applyFill="1" applyBorder="1" applyAlignment="1">
      <alignment horizontal="center" vertical="center" shrinkToFit="1"/>
    </xf>
    <xf numFmtId="0" fontId="4" fillId="0" borderId="24" xfId="0" applyNumberFormat="1" applyFont="1" applyFill="1" applyBorder="1" applyAlignment="1">
      <alignment horizontal="center" vertical="center" shrinkToFit="1"/>
    </xf>
    <xf numFmtId="178" fontId="1" fillId="0" borderId="25" xfId="0" applyNumberFormat="1" applyFont="1" applyBorder="1" applyAlignment="1">
      <alignment vertical="center"/>
    </xf>
    <xf numFmtId="0" fontId="4" fillId="0" borderId="14" xfId="0" applyNumberFormat="1" applyFont="1" applyFill="1" applyBorder="1" applyAlignment="1">
      <alignment horizontal="center" vertical="center" shrinkToFit="1"/>
    </xf>
    <xf numFmtId="178" fontId="0" fillId="14" borderId="0" xfId="0" applyNumberFormat="1" applyFill="1" applyBorder="1" applyAlignment="1">
      <alignment horizontal="center" vertical="center" shrinkToFit="1"/>
    </xf>
    <xf numFmtId="178" fontId="4" fillId="2" borderId="23" xfId="0" applyNumberFormat="1" applyFont="1" applyFill="1" applyBorder="1" applyAlignment="1">
      <alignment horizontal="center" vertical="center" shrinkToFit="1"/>
    </xf>
    <xf numFmtId="178" fontId="0" fillId="12" borderId="9" xfId="0" applyNumberFormat="1" applyFill="1" applyBorder="1" applyAlignment="1">
      <alignment vertical="center" shrinkToFit="1"/>
    </xf>
    <xf numFmtId="178" fontId="0" fillId="0" borderId="45" xfId="0" applyNumberFormat="1" applyBorder="1" applyAlignment="1">
      <alignment vertical="center" shrinkToFit="1"/>
    </xf>
    <xf numFmtId="176" fontId="4" fillId="14" borderId="11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8" fontId="0" fillId="0" borderId="0" xfId="0" applyNumberFormat="1" applyFont="1" applyBorder="1" applyAlignment="1">
      <alignment horizontal="right" vertical="center" shrinkToFit="1"/>
    </xf>
    <xf numFmtId="0" fontId="4" fillId="2" borderId="6" xfId="0" applyNumberFormat="1" applyFont="1" applyFill="1" applyBorder="1" applyAlignment="1">
      <alignment horizontal="center" vertical="center" shrinkToFit="1"/>
    </xf>
    <xf numFmtId="0" fontId="3" fillId="12" borderId="0" xfId="0" quotePrefix="1" applyNumberFormat="1" applyFont="1" applyFill="1" applyBorder="1" applyAlignment="1">
      <alignment horizontal="center" vertical="center" shrinkToFit="1"/>
    </xf>
    <xf numFmtId="0" fontId="3" fillId="0" borderId="0" xfId="0" quotePrefix="1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vertical="center" shrinkToFit="1"/>
    </xf>
    <xf numFmtId="178" fontId="3" fillId="0" borderId="0" xfId="0" quotePrefix="1" applyNumberFormat="1" applyFont="1" applyFill="1" applyBorder="1" applyAlignment="1">
      <alignment horizontal="center" vertical="center" shrinkToFit="1"/>
    </xf>
    <xf numFmtId="178" fontId="0" fillId="0" borderId="3" xfId="0" applyNumberFormat="1" applyFont="1" applyFill="1" applyBorder="1">
      <alignment vertical="center"/>
    </xf>
    <xf numFmtId="176" fontId="0" fillId="0" borderId="1" xfId="0" applyNumberFormat="1" applyFont="1" applyBorder="1">
      <alignment vertical="center"/>
    </xf>
    <xf numFmtId="178" fontId="0" fillId="0" borderId="3" xfId="0" applyNumberFormat="1" applyFont="1" applyBorder="1">
      <alignment vertical="center"/>
    </xf>
    <xf numFmtId="0" fontId="0" fillId="0" borderId="45" xfId="0" applyNumberFormat="1" applyFont="1" applyBorder="1">
      <alignment vertical="center"/>
    </xf>
    <xf numFmtId="178" fontId="0" fillId="0" borderId="9" xfId="0" applyNumberFormat="1" applyFont="1" applyBorder="1">
      <alignment vertical="center"/>
    </xf>
    <xf numFmtId="49" fontId="0" fillId="6" borderId="16" xfId="0" applyNumberFormat="1" applyFont="1" applyFill="1" applyBorder="1" applyAlignment="1">
      <alignment vertical="center" shrinkToFit="1"/>
    </xf>
    <xf numFmtId="178" fontId="0" fillId="0" borderId="2" xfId="0" applyNumberFormat="1" applyFont="1" applyBorder="1" applyAlignment="1">
      <alignment horizontal="right" vertical="center"/>
    </xf>
    <xf numFmtId="0" fontId="0" fillId="0" borderId="9" xfId="0" applyNumberFormat="1" applyFont="1" applyBorder="1">
      <alignment vertical="center"/>
    </xf>
    <xf numFmtId="178" fontId="3" fillId="0" borderId="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0" fillId="0" borderId="47" xfId="0" applyNumberFormat="1" applyFont="1" applyBorder="1" applyAlignment="1">
      <alignment horizontal="right" vertical="center" shrinkToFit="1"/>
    </xf>
    <xf numFmtId="49" fontId="0" fillId="17" borderId="16" xfId="0" applyNumberFormat="1" applyFont="1" applyFill="1" applyBorder="1" applyAlignment="1">
      <alignment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3" fillId="0" borderId="3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0" fillId="0" borderId="16" xfId="0" applyNumberFormat="1" applyFill="1" applyBorder="1">
      <alignment vertical="center"/>
    </xf>
    <xf numFmtId="178" fontId="11" fillId="0" borderId="9" xfId="0" applyNumberFormat="1" applyFont="1" applyBorder="1">
      <alignment vertical="center"/>
    </xf>
    <xf numFmtId="178" fontId="1" fillId="0" borderId="9" xfId="0" applyNumberFormat="1" applyFont="1" applyBorder="1" applyAlignment="1">
      <alignment vertical="center" shrinkToFit="1"/>
    </xf>
    <xf numFmtId="176" fontId="3" fillId="0" borderId="60" xfId="0" applyNumberFormat="1" applyFont="1" applyFill="1" applyBorder="1" applyAlignment="1">
      <alignment horizontal="right" vertical="center" shrinkToFit="1"/>
    </xf>
    <xf numFmtId="178" fontId="3" fillId="0" borderId="61" xfId="0" applyNumberFormat="1" applyFont="1" applyFill="1" applyBorder="1" applyAlignment="1">
      <alignment horizontal="right" vertical="center" shrinkToFit="1"/>
    </xf>
    <xf numFmtId="178" fontId="3" fillId="0" borderId="46" xfId="0" applyNumberFormat="1" applyFont="1" applyFill="1" applyBorder="1" applyAlignment="1">
      <alignment horizontal="right" vertical="center" shrinkToFit="1"/>
    </xf>
    <xf numFmtId="176" fontId="3" fillId="0" borderId="63" xfId="0" applyNumberFormat="1" applyFont="1" applyFill="1" applyBorder="1" applyAlignment="1">
      <alignment horizontal="right" vertical="center" shrinkToFit="1"/>
    </xf>
    <xf numFmtId="176" fontId="3" fillId="0" borderId="64" xfId="0" applyNumberFormat="1" applyFont="1" applyFill="1" applyBorder="1" applyAlignment="1">
      <alignment horizontal="right" vertical="center" shrinkToFit="1"/>
    </xf>
    <xf numFmtId="178" fontId="3" fillId="0" borderId="59" xfId="0" applyNumberFormat="1" applyFont="1" applyFill="1" applyBorder="1" applyAlignment="1">
      <alignment horizontal="right" vertical="center" shrinkToFit="1"/>
    </xf>
    <xf numFmtId="176" fontId="0" fillId="12" borderId="30" xfId="0" applyNumberFormat="1" applyFill="1" applyBorder="1">
      <alignment vertical="center"/>
    </xf>
    <xf numFmtId="176" fontId="1" fillId="12" borderId="8" xfId="0" applyNumberFormat="1" applyFont="1" applyFill="1" applyBorder="1" applyAlignment="1">
      <alignment vertical="center" shrinkToFit="1"/>
    </xf>
    <xf numFmtId="177" fontId="1" fillId="12" borderId="9" xfId="0" applyNumberFormat="1" applyFont="1" applyFill="1" applyBorder="1" applyAlignment="1">
      <alignment vertical="center" shrinkToFit="1"/>
    </xf>
    <xf numFmtId="176" fontId="3" fillId="12" borderId="64" xfId="0" applyNumberFormat="1" applyFont="1" applyFill="1" applyBorder="1" applyAlignment="1">
      <alignment horizontal="right" vertical="center" shrinkToFit="1"/>
    </xf>
    <xf numFmtId="178" fontId="3" fillId="12" borderId="59" xfId="0" applyNumberFormat="1" applyFont="1" applyFill="1" applyBorder="1" applyAlignment="1">
      <alignment horizontal="right" vertical="center" shrinkToFit="1"/>
    </xf>
    <xf numFmtId="176" fontId="1" fillId="12" borderId="3" xfId="0" applyNumberFormat="1" applyFont="1" applyFill="1" applyBorder="1" applyAlignment="1">
      <alignment vertical="center"/>
    </xf>
    <xf numFmtId="176" fontId="0" fillId="12" borderId="4" xfId="0" applyNumberFormat="1" applyFill="1" applyBorder="1" applyAlignment="1">
      <alignment vertical="center" shrinkToFit="1"/>
    </xf>
    <xf numFmtId="178" fontId="4" fillId="0" borderId="6" xfId="0" applyNumberFormat="1" applyFont="1" applyFill="1" applyBorder="1" applyAlignment="1">
      <alignment vertical="center" shrinkToFit="1"/>
    </xf>
    <xf numFmtId="178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1" fillId="11" borderId="1" xfId="0" applyNumberFormat="1" applyFont="1" applyFill="1" applyBorder="1" applyAlignment="1">
      <alignment vertical="center"/>
    </xf>
    <xf numFmtId="178" fontId="1" fillId="11" borderId="3" xfId="0" applyNumberFormat="1" applyFont="1" applyFill="1" applyBorder="1" applyAlignment="1">
      <alignment vertical="center"/>
    </xf>
    <xf numFmtId="176" fontId="3" fillId="0" borderId="62" xfId="0" applyNumberFormat="1" applyFont="1" applyFill="1" applyBorder="1" applyAlignment="1">
      <alignment horizontal="right" vertical="center" shrinkToFit="1"/>
    </xf>
    <xf numFmtId="176" fontId="0" fillId="18" borderId="47" xfId="0" applyNumberFormat="1" applyFont="1" applyFill="1" applyBorder="1" applyAlignment="1">
      <alignment horizontal="right" vertical="center" shrinkToFit="1"/>
    </xf>
    <xf numFmtId="0" fontId="0" fillId="18" borderId="45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178" fontId="0" fillId="0" borderId="16" xfId="0" applyNumberFormat="1" applyBorder="1" applyAlignment="1">
      <alignment horizontal="center" vertical="center" wrapText="1"/>
    </xf>
    <xf numFmtId="178" fontId="0" fillId="0" borderId="37" xfId="0" applyNumberFormat="1" applyFont="1" applyBorder="1">
      <alignment vertical="center"/>
    </xf>
    <xf numFmtId="0" fontId="0" fillId="0" borderId="37" xfId="0" applyNumberFormat="1" applyFont="1" applyBorder="1">
      <alignment vertical="center"/>
    </xf>
    <xf numFmtId="178" fontId="0" fillId="0" borderId="55" xfId="0" applyNumberFormat="1" applyFont="1" applyBorder="1" applyAlignment="1">
      <alignment horizontal="right" vertical="center"/>
    </xf>
    <xf numFmtId="178" fontId="0" fillId="0" borderId="65" xfId="0" applyNumberFormat="1" applyFont="1" applyBorder="1" applyAlignment="1">
      <alignment horizontal="right" vertical="center"/>
    </xf>
    <xf numFmtId="178" fontId="0" fillId="0" borderId="66" xfId="0" applyNumberFormat="1" applyFont="1" applyBorder="1" applyAlignment="1">
      <alignment horizontal="right" vertical="center"/>
    </xf>
    <xf numFmtId="176" fontId="4" fillId="12" borderId="9" xfId="0" applyNumberFormat="1" applyFont="1" applyFill="1" applyBorder="1" applyAlignment="1">
      <alignment horizontal="center" vertical="center"/>
    </xf>
    <xf numFmtId="176" fontId="0" fillId="12" borderId="47" xfId="0" applyNumberFormat="1" applyFont="1" applyFill="1" applyBorder="1" applyAlignment="1">
      <alignment horizontal="right" vertical="center" shrinkToFit="1"/>
    </xf>
    <xf numFmtId="0" fontId="0" fillId="12" borderId="45" xfId="0" applyNumberFormat="1" applyFont="1" applyFill="1" applyBorder="1">
      <alignment vertical="center"/>
    </xf>
    <xf numFmtId="176" fontId="0" fillId="17" borderId="47" xfId="0" applyNumberFormat="1" applyFont="1" applyFill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/>
    </xf>
    <xf numFmtId="176" fontId="11" fillId="2" borderId="14" xfId="0" applyNumberFormat="1" applyFont="1" applyFill="1" applyBorder="1" applyAlignment="1">
      <alignment horizontal="right" vertical="center" shrinkToFit="1"/>
    </xf>
    <xf numFmtId="176" fontId="0" fillId="0" borderId="67" xfId="0" applyNumberFormat="1" applyFont="1" applyBorder="1" applyAlignment="1">
      <alignment horizontal="right" vertical="center" shrinkToFit="1"/>
    </xf>
    <xf numFmtId="176" fontId="0" fillId="18" borderId="67" xfId="0" applyNumberFormat="1" applyFont="1" applyFill="1" applyBorder="1" applyAlignment="1">
      <alignment horizontal="right" vertical="center" shrinkToFit="1"/>
    </xf>
    <xf numFmtId="176" fontId="0" fillId="12" borderId="67" xfId="0" applyNumberFormat="1" applyFont="1" applyFill="1" applyBorder="1" applyAlignment="1">
      <alignment horizontal="right" vertical="center" shrinkToFit="1"/>
    </xf>
    <xf numFmtId="176" fontId="0" fillId="17" borderId="67" xfId="0" applyNumberFormat="1" applyFont="1" applyFill="1" applyBorder="1" applyAlignment="1">
      <alignment horizontal="right" vertical="center" shrinkToFit="1"/>
    </xf>
    <xf numFmtId="176" fontId="0" fillId="4" borderId="11" xfId="0" applyNumberFormat="1" applyFont="1" applyFill="1" applyBorder="1" applyAlignment="1">
      <alignment horizontal="center" vertical="center" wrapText="1"/>
    </xf>
    <xf numFmtId="49" fontId="0" fillId="4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29" xfId="0" applyNumberFormat="1" applyFont="1" applyBorder="1" applyAlignment="1">
      <alignment horizontal="center" vertical="center" wrapText="1"/>
    </xf>
    <xf numFmtId="0" fontId="0" fillId="4" borderId="12" xfId="0" applyNumberFormat="1" applyFont="1" applyFill="1" applyBorder="1" applyAlignment="1">
      <alignment horizontal="right" vertical="center" wrapText="1"/>
    </xf>
    <xf numFmtId="176" fontId="0" fillId="12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Border="1" applyAlignment="1">
      <alignment horizontal="right" vertical="center" shrinkToFit="1"/>
    </xf>
    <xf numFmtId="0" fontId="0" fillId="4" borderId="1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center" vertical="center" shrinkToFit="1"/>
    </xf>
    <xf numFmtId="177" fontId="1" fillId="0" borderId="3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7" fontId="4" fillId="0" borderId="6" xfId="0" applyNumberFormat="1" applyFont="1" applyFill="1" applyBorder="1" applyAlignment="1">
      <alignment horizontal="center" vertical="center" wrapText="1"/>
    </xf>
    <xf numFmtId="176" fontId="0" fillId="0" borderId="67" xfId="0" applyNumberFormat="1" applyFont="1" applyFill="1" applyBorder="1" applyAlignment="1">
      <alignment horizontal="right" vertical="center" shrinkToFit="1"/>
    </xf>
    <xf numFmtId="0" fontId="0" fillId="0" borderId="45" xfId="0" applyNumberFormat="1" applyFont="1" applyFill="1" applyBorder="1">
      <alignment vertical="center"/>
    </xf>
    <xf numFmtId="0" fontId="15" fillId="0" borderId="5" xfId="0" applyNumberFormat="1" applyFont="1" applyFill="1" applyBorder="1" applyAlignment="1">
      <alignment vertical="center" shrinkToFit="1"/>
    </xf>
    <xf numFmtId="178" fontId="15" fillId="0" borderId="5" xfId="0" applyNumberFormat="1" applyFont="1" applyFill="1" applyBorder="1" applyAlignment="1">
      <alignment vertical="center" shrinkToFit="1"/>
    </xf>
    <xf numFmtId="178" fontId="16" fillId="0" borderId="2" xfId="0" applyNumberFormat="1" applyFont="1" applyBorder="1" applyAlignment="1">
      <alignment vertical="center" shrinkToFit="1"/>
    </xf>
    <xf numFmtId="0" fontId="15" fillId="0" borderId="0" xfId="0" applyFont="1">
      <alignment vertical="center"/>
    </xf>
    <xf numFmtId="178" fontId="0" fillId="0" borderId="37" xfId="0" applyNumberFormat="1" applyBorder="1">
      <alignment vertical="center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6" fontId="0" fillId="19" borderId="1" xfId="0" applyNumberFormat="1" applyFill="1" applyBorder="1" applyAlignment="1">
      <alignment vertical="center" shrinkToFit="1"/>
    </xf>
    <xf numFmtId="176" fontId="1" fillId="19" borderId="1" xfId="0" applyNumberFormat="1" applyFont="1" applyFill="1" applyBorder="1" applyAlignment="1">
      <alignment horizontal="center" vertical="center" shrinkToFit="1"/>
    </xf>
    <xf numFmtId="0" fontId="0" fillId="19" borderId="0" xfId="0" applyFill="1">
      <alignment vertical="center"/>
    </xf>
    <xf numFmtId="176" fontId="0" fillId="19" borderId="1" xfId="0" applyNumberFormat="1" applyFont="1" applyFill="1" applyBorder="1" applyAlignment="1">
      <alignment vertical="center" shrinkToFit="1"/>
    </xf>
    <xf numFmtId="178" fontId="0" fillId="0" borderId="3" xfId="0" applyNumberFormat="1" applyFont="1" applyFill="1" applyBorder="1" applyAlignment="1">
      <alignment vertical="center" shrinkToFit="1"/>
    </xf>
    <xf numFmtId="176" fontId="3" fillId="12" borderId="30" xfId="0" applyNumberFormat="1" applyFont="1" applyFill="1" applyBorder="1" applyAlignment="1">
      <alignment horizontal="right" vertical="center" shrinkToFit="1"/>
    </xf>
    <xf numFmtId="178" fontId="3" fillId="12" borderId="9" xfId="0" applyNumberFormat="1" applyFont="1" applyFill="1" applyBorder="1" applyAlignment="1">
      <alignment horizontal="right" vertical="center" shrinkToFit="1"/>
    </xf>
    <xf numFmtId="176" fontId="3" fillId="12" borderId="8" xfId="0" applyNumberFormat="1" applyFon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178" fontId="0" fillId="12" borderId="37" xfId="0" applyNumberFormat="1" applyFill="1" applyBorder="1">
      <alignment vertical="center"/>
    </xf>
    <xf numFmtId="178" fontId="1" fillId="0" borderId="3" xfId="0" quotePrefix="1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vertical="center" wrapText="1" shrinkToFit="1"/>
    </xf>
    <xf numFmtId="176" fontId="3" fillId="0" borderId="32" xfId="0" applyNumberFormat="1" applyFont="1" applyBorder="1" applyAlignment="1">
      <alignment vertical="center" wrapText="1"/>
    </xf>
    <xf numFmtId="176" fontId="0" fillId="12" borderId="3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49" fontId="3" fillId="0" borderId="2" xfId="0" applyNumberFormat="1" applyFont="1" applyBorder="1" applyAlignment="1">
      <alignment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176" fontId="3" fillId="16" borderId="22" xfId="0" applyNumberFormat="1" applyFont="1" applyFill="1" applyBorder="1" applyAlignment="1">
      <alignment vertical="center" shrinkToFit="1"/>
    </xf>
    <xf numFmtId="176" fontId="3" fillId="16" borderId="22" xfId="0" applyNumberFormat="1" applyFont="1" applyFill="1" applyBorder="1" applyAlignment="1">
      <alignment horizontal="center" vertical="center" wrapText="1"/>
    </xf>
    <xf numFmtId="176" fontId="3" fillId="16" borderId="21" xfId="0" applyNumberFormat="1" applyFont="1" applyFill="1" applyBorder="1" applyAlignment="1">
      <alignment horizontal="center" vertical="center" wrapText="1"/>
    </xf>
    <xf numFmtId="176" fontId="3" fillId="16" borderId="23" xfId="0" applyNumberFormat="1" applyFont="1" applyFill="1" applyBorder="1" applyAlignment="1">
      <alignment horizontal="center" vertical="center" wrapText="1"/>
    </xf>
    <xf numFmtId="179" fontId="8" fillId="16" borderId="23" xfId="0" applyNumberFormat="1" applyFont="1" applyFill="1" applyBorder="1" applyAlignment="1">
      <alignment horizontal="center" vertical="center" wrapText="1"/>
    </xf>
    <xf numFmtId="49" fontId="3" fillId="16" borderId="24" xfId="0" applyNumberFormat="1" applyFont="1" applyFill="1" applyBorder="1" applyAlignment="1">
      <alignment horizontal="center" vertical="center" wrapText="1"/>
    </xf>
    <xf numFmtId="176" fontId="3" fillId="16" borderId="0" xfId="0" applyNumberFormat="1" applyFont="1" applyFill="1" applyBorder="1" applyAlignment="1">
      <alignment vertical="center" wrapText="1"/>
    </xf>
    <xf numFmtId="176" fontId="3" fillId="16" borderId="17" xfId="0" applyNumberFormat="1" applyFont="1" applyFill="1" applyBorder="1" applyAlignment="1">
      <alignment horizontal="center" vertical="center" wrapText="1"/>
    </xf>
    <xf numFmtId="176" fontId="1" fillId="16" borderId="12" xfId="0" applyNumberFormat="1" applyFont="1" applyFill="1" applyBorder="1" applyAlignment="1">
      <alignment horizontal="center" vertical="center" wrapText="1"/>
    </xf>
    <xf numFmtId="49" fontId="3" fillId="16" borderId="25" xfId="0" applyNumberFormat="1" applyFont="1" applyFill="1" applyBorder="1" applyAlignment="1">
      <alignment horizontal="center" vertical="center" wrapText="1"/>
    </xf>
    <xf numFmtId="176" fontId="11" fillId="16" borderId="14" xfId="0" applyNumberFormat="1" applyFont="1" applyFill="1" applyBorder="1" applyAlignment="1">
      <alignment horizontal="center" vertical="center" shrinkToFit="1"/>
    </xf>
    <xf numFmtId="0" fontId="11" fillId="16" borderId="14" xfId="0" applyNumberFormat="1" applyFont="1" applyFill="1" applyBorder="1" applyAlignment="1">
      <alignment horizontal="center" vertical="center" shrinkToFit="1"/>
    </xf>
    <xf numFmtId="176" fontId="11" fillId="16" borderId="13" xfId="0" applyNumberFormat="1" applyFont="1" applyFill="1" applyBorder="1" applyAlignment="1">
      <alignment horizontal="center" vertical="center" shrinkToFit="1"/>
    </xf>
    <xf numFmtId="0" fontId="11" fillId="16" borderId="34" xfId="0" applyNumberFormat="1" applyFont="1" applyFill="1" applyBorder="1" applyAlignment="1">
      <alignment horizontal="center" vertical="center" shrinkToFit="1"/>
    </xf>
    <xf numFmtId="49" fontId="11" fillId="16" borderId="15" xfId="0" applyNumberFormat="1" applyFont="1" applyFill="1" applyBorder="1" applyAlignment="1">
      <alignment horizontal="center" vertical="center" shrinkToFit="1"/>
    </xf>
    <xf numFmtId="176" fontId="0" fillId="16" borderId="36" xfId="0" applyNumberFormat="1" applyFont="1" applyFill="1" applyBorder="1">
      <alignment vertical="center"/>
    </xf>
    <xf numFmtId="177" fontId="0" fillId="16" borderId="3" xfId="0" applyNumberFormat="1" applyFont="1" applyFill="1" applyBorder="1">
      <alignment vertical="center"/>
    </xf>
    <xf numFmtId="178" fontId="0" fillId="16" borderId="3" xfId="0" applyNumberFormat="1" applyFont="1" applyFill="1" applyBorder="1" applyAlignment="1">
      <alignment horizontal="center" vertical="center" shrinkToFit="1"/>
    </xf>
    <xf numFmtId="178" fontId="0" fillId="16" borderId="3" xfId="0" applyNumberFormat="1" applyFont="1" applyFill="1" applyBorder="1" applyAlignment="1">
      <alignment horizontal="right" vertical="center" shrinkToFit="1"/>
    </xf>
    <xf numFmtId="176" fontId="0" fillId="16" borderId="1" xfId="0" applyNumberFormat="1" applyFont="1" applyFill="1" applyBorder="1" applyAlignment="1">
      <alignment horizontal="right" vertical="center" shrinkToFit="1"/>
    </xf>
    <xf numFmtId="178" fontId="0" fillId="16" borderId="3" xfId="0" applyNumberFormat="1" applyFont="1" applyFill="1" applyBorder="1">
      <alignment vertical="center"/>
    </xf>
    <xf numFmtId="49" fontId="0" fillId="16" borderId="25" xfId="0" applyNumberFormat="1" applyFont="1" applyFill="1" applyBorder="1" applyAlignment="1">
      <alignment vertical="center" shrinkToFit="1"/>
    </xf>
    <xf numFmtId="176" fontId="7" fillId="16" borderId="1" xfId="0" applyNumberFormat="1" applyFont="1" applyFill="1" applyBorder="1" applyAlignment="1">
      <alignment horizontal="right" vertical="center" shrinkToFit="1"/>
    </xf>
    <xf numFmtId="178" fontId="0" fillId="16" borderId="3" xfId="0" applyNumberFormat="1" applyFill="1" applyBorder="1">
      <alignment vertical="center"/>
    </xf>
    <xf numFmtId="176" fontId="0" fillId="16" borderId="0" xfId="0" applyNumberFormat="1" applyFill="1">
      <alignment vertical="center"/>
    </xf>
    <xf numFmtId="177" fontId="0" fillId="16" borderId="0" xfId="0" applyNumberFormat="1" applyFill="1">
      <alignment vertical="center"/>
    </xf>
    <xf numFmtId="178" fontId="3" fillId="16" borderId="0" xfId="0" applyNumberFormat="1" applyFont="1" applyFill="1" applyAlignment="1">
      <alignment horizontal="right" vertical="center" shrinkToFit="1"/>
    </xf>
    <xf numFmtId="178" fontId="3" fillId="16" borderId="3" xfId="0" applyNumberFormat="1" applyFont="1" applyFill="1" applyBorder="1" applyAlignment="1">
      <alignment horizontal="center" vertical="center" shrinkToFit="1"/>
    </xf>
    <xf numFmtId="49" fontId="3" fillId="16" borderId="25" xfId="0" applyNumberFormat="1" applyFont="1" applyFill="1" applyBorder="1" applyAlignment="1">
      <alignment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wrapText="1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176" fontId="0" fillId="13" borderId="3" xfId="0" applyNumberFormat="1" applyFill="1" applyBorder="1" applyAlignment="1">
      <alignment horizontal="center" vertical="center" shrinkToFit="1"/>
    </xf>
    <xf numFmtId="176" fontId="1" fillId="13" borderId="3" xfId="0" applyNumberFormat="1" applyFont="1" applyFill="1" applyBorder="1" applyAlignment="1">
      <alignment horizontal="center" vertical="center" shrinkToFit="1"/>
    </xf>
    <xf numFmtId="176" fontId="1" fillId="13" borderId="2" xfId="0" applyNumberFormat="1" applyFont="1" applyFill="1" applyBorder="1" applyAlignment="1">
      <alignment horizontal="center" vertical="center" shrinkToFit="1"/>
    </xf>
    <xf numFmtId="176" fontId="0" fillId="13" borderId="1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2" xfId="0" applyNumberForma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0" fillId="14" borderId="1" xfId="0" applyNumberFormat="1" applyFill="1" applyBorder="1" applyAlignment="1">
      <alignment horizontal="center" vertical="center" shrinkToFit="1"/>
    </xf>
    <xf numFmtId="176" fontId="0" fillId="14" borderId="3" xfId="0" applyNumberFormat="1" applyFont="1" applyFill="1" applyBorder="1" applyAlignment="1">
      <alignment horizontal="center" vertical="center" shrinkToFit="1"/>
    </xf>
    <xf numFmtId="176" fontId="0" fillId="14" borderId="2" xfId="0" applyNumberFormat="1" applyFont="1" applyFill="1" applyBorder="1" applyAlignment="1">
      <alignment horizontal="center" vertical="center" shrinkToFit="1"/>
    </xf>
    <xf numFmtId="176" fontId="3" fillId="16" borderId="58" xfId="0" applyNumberFormat="1" applyFont="1" applyFill="1" applyBorder="1" applyAlignment="1">
      <alignment horizontal="center" vertical="center"/>
    </xf>
    <xf numFmtId="176" fontId="3" fillId="16" borderId="32" xfId="0" applyNumberFormat="1" applyFont="1" applyFill="1" applyBorder="1" applyAlignment="1">
      <alignment horizontal="center" vertical="center"/>
    </xf>
    <xf numFmtId="176" fontId="3" fillId="16" borderId="33" xfId="0" applyNumberFormat="1" applyFont="1" applyFill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 wrapText="1"/>
    </xf>
    <xf numFmtId="178" fontId="3" fillId="0" borderId="27" xfId="0" applyNumberFormat="1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 wrapText="1"/>
    </xf>
    <xf numFmtId="178" fontId="3" fillId="0" borderId="27" xfId="0" applyNumberFormat="1" applyFont="1" applyBorder="1" applyAlignment="1">
      <alignment horizontal="center" vertical="center" shrinkToFit="1"/>
    </xf>
    <xf numFmtId="176" fontId="3" fillId="16" borderId="17" xfId="0" applyNumberFormat="1" applyFont="1" applyFill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0" fillId="11" borderId="1" xfId="0" applyNumberFormat="1" applyFill="1" applyBorder="1" applyAlignment="1">
      <alignment horizontal="center" vertical="center" shrinkToFit="1"/>
    </xf>
    <xf numFmtId="176" fontId="1" fillId="11" borderId="3" xfId="0" applyNumberFormat="1" applyFont="1" applyFill="1" applyBorder="1" applyAlignment="1">
      <alignment horizontal="center" vertical="center" shrinkToFit="1"/>
    </xf>
    <xf numFmtId="176" fontId="1" fillId="11" borderId="2" xfId="0" applyNumberFormat="1" applyFont="1" applyFill="1" applyBorder="1" applyAlignment="1">
      <alignment horizontal="center" vertical="center" shrinkToFit="1"/>
    </xf>
    <xf numFmtId="176" fontId="0" fillId="13" borderId="2" xfId="0" applyNumberFormat="1" applyFill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wrapText="1" shrinkToFit="1"/>
    </xf>
    <xf numFmtId="176" fontId="3" fillId="0" borderId="7" xfId="0" applyNumberFormat="1" applyFont="1" applyBorder="1" applyAlignment="1">
      <alignment horizontal="center" vertical="center" wrapText="1" shrinkToFit="1"/>
    </xf>
    <xf numFmtId="176" fontId="4" fillId="14" borderId="1" xfId="0" applyNumberFormat="1" applyFont="1" applyFill="1" applyBorder="1" applyAlignment="1">
      <alignment horizontal="center" vertical="center" shrinkToFit="1"/>
    </xf>
    <xf numFmtId="176" fontId="4" fillId="14" borderId="3" xfId="0" applyNumberFormat="1" applyFont="1" applyFill="1" applyBorder="1" applyAlignment="1">
      <alignment horizontal="center" vertical="center" shrinkToFit="1"/>
    </xf>
    <xf numFmtId="176" fontId="4" fillId="14" borderId="2" xfId="0" applyNumberFormat="1" applyFont="1" applyFill="1" applyBorder="1" applyAlignment="1">
      <alignment horizontal="center" vertical="center" shrinkToFit="1"/>
    </xf>
    <xf numFmtId="176" fontId="4" fillId="14" borderId="1" xfId="0" applyNumberFormat="1" applyFont="1" applyFill="1" applyBorder="1" applyAlignment="1">
      <alignment horizontal="center" vertical="center" wrapText="1"/>
    </xf>
    <xf numFmtId="176" fontId="4" fillId="14" borderId="3" xfId="0" applyNumberFormat="1" applyFont="1" applyFill="1" applyBorder="1" applyAlignment="1">
      <alignment horizontal="center" vertical="center" wrapText="1"/>
    </xf>
    <xf numFmtId="176" fontId="4" fillId="14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4" fillId="14" borderId="12" xfId="0" applyNumberFormat="1" applyFont="1" applyFill="1" applyBorder="1" applyAlignment="1">
      <alignment horizontal="center" vertical="center" shrinkToFit="1"/>
    </xf>
    <xf numFmtId="176" fontId="4" fillId="14" borderId="17" xfId="0" applyNumberFormat="1" applyFont="1" applyFill="1" applyBorder="1" applyAlignment="1">
      <alignment horizontal="center" vertical="center" shrinkToFit="1"/>
    </xf>
    <xf numFmtId="176" fontId="4" fillId="14" borderId="25" xfId="0" applyNumberFormat="1" applyFont="1" applyFill="1" applyBorder="1" applyAlignment="1">
      <alignment horizontal="center" vertical="center" shrinkToFit="1"/>
    </xf>
    <xf numFmtId="176" fontId="4" fillId="14" borderId="11" xfId="0" applyNumberFormat="1" applyFont="1" applyFill="1" applyBorder="1" applyAlignment="1">
      <alignment horizontal="center" vertical="center" shrinkToFit="1"/>
    </xf>
    <xf numFmtId="176" fontId="4" fillId="14" borderId="27" xfId="0" applyNumberFormat="1" applyFont="1" applyFill="1" applyBorder="1" applyAlignment="1">
      <alignment horizontal="center" vertical="center" shrinkToFit="1"/>
    </xf>
    <xf numFmtId="176" fontId="4" fillId="14" borderId="7" xfId="0" applyNumberFormat="1" applyFont="1" applyFill="1" applyBorder="1" applyAlignment="1">
      <alignment horizontal="center" vertical="center" shrinkToFit="1"/>
    </xf>
    <xf numFmtId="49" fontId="12" fillId="0" borderId="26" xfId="0" applyNumberFormat="1" applyFont="1" applyBorder="1" applyAlignment="1">
      <alignment horizontal="center" vertical="center" shrinkToFit="1"/>
    </xf>
    <xf numFmtId="49" fontId="12" fillId="0" borderId="23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176" fontId="4" fillId="14" borderId="54" xfId="0" applyNumberFormat="1" applyFont="1" applyFill="1" applyBorder="1" applyAlignment="1">
      <alignment horizontal="center" vertical="center" shrinkToFit="1"/>
    </xf>
    <xf numFmtId="176" fontId="4" fillId="14" borderId="22" xfId="0" applyNumberFormat="1" applyFont="1" applyFill="1" applyBorder="1" applyAlignment="1">
      <alignment horizontal="center" vertical="center" shrinkToFit="1"/>
    </xf>
    <xf numFmtId="176" fontId="4" fillId="14" borderId="21" xfId="0" applyNumberFormat="1" applyFont="1" applyFill="1" applyBorder="1" applyAlignment="1">
      <alignment horizontal="center" vertical="center" shrinkToFit="1"/>
    </xf>
    <xf numFmtId="176" fontId="9" fillId="14" borderId="1" xfId="0" applyNumberFormat="1" applyFont="1" applyFill="1" applyBorder="1" applyAlignment="1">
      <alignment horizontal="center" vertical="center" shrinkToFit="1"/>
    </xf>
    <xf numFmtId="176" fontId="9" fillId="14" borderId="3" xfId="0" applyNumberFormat="1" applyFont="1" applyFill="1" applyBorder="1" applyAlignment="1">
      <alignment horizontal="center" vertical="center" shrinkToFit="1"/>
    </xf>
    <xf numFmtId="176" fontId="9" fillId="14" borderId="2" xfId="0" applyNumberFormat="1" applyFont="1" applyFill="1" applyBorder="1" applyAlignment="1">
      <alignment horizontal="center" vertical="center" shrinkToFit="1"/>
    </xf>
    <xf numFmtId="176" fontId="9" fillId="13" borderId="1" xfId="0" applyNumberFormat="1" applyFont="1" applyFill="1" applyBorder="1" applyAlignment="1">
      <alignment horizontal="center" vertical="center" wrapText="1"/>
    </xf>
    <xf numFmtId="176" fontId="9" fillId="13" borderId="3" xfId="0" applyNumberFormat="1" applyFont="1" applyFill="1" applyBorder="1" applyAlignment="1">
      <alignment horizontal="center" vertical="center" wrapText="1"/>
    </xf>
    <xf numFmtId="176" fontId="9" fillId="13" borderId="2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0" fillId="12" borderId="1" xfId="0" applyNumberFormat="1" applyFill="1" applyBorder="1" applyAlignment="1">
      <alignment horizontal="center" vertical="center"/>
    </xf>
    <xf numFmtId="176" fontId="1" fillId="12" borderId="3" xfId="0" applyNumberFormat="1" applyFont="1" applyFill="1" applyBorder="1" applyAlignment="1">
      <alignment horizontal="center" vertical="center"/>
    </xf>
    <xf numFmtId="176" fontId="1" fillId="12" borderId="2" xfId="0" applyNumberFormat="1" applyFont="1" applyFill="1" applyBorder="1" applyAlignment="1">
      <alignment horizontal="center" vertical="center"/>
    </xf>
    <xf numFmtId="176" fontId="3" fillId="16" borderId="3" xfId="0" applyNumberFormat="1" applyFont="1" applyFill="1" applyBorder="1" applyAlignment="1">
      <alignment horizontal="center" vertical="center" shrinkToFit="1"/>
    </xf>
    <xf numFmtId="176" fontId="3" fillId="16" borderId="2" xfId="0" applyNumberFormat="1" applyFont="1" applyFill="1" applyBorder="1" applyAlignment="1">
      <alignment horizontal="center" vertical="center" shrinkToFit="1"/>
    </xf>
    <xf numFmtId="176" fontId="3" fillId="16" borderId="1" xfId="0" applyNumberFormat="1" applyFont="1" applyFill="1" applyBorder="1" applyAlignment="1">
      <alignment horizontal="center" vertical="center" shrinkToFit="1"/>
    </xf>
    <xf numFmtId="176" fontId="3" fillId="14" borderId="1" xfId="0" applyNumberFormat="1" applyFont="1" applyFill="1" applyBorder="1" applyAlignment="1">
      <alignment horizontal="center" vertical="center" wrapText="1"/>
    </xf>
    <xf numFmtId="176" fontId="3" fillId="14" borderId="3" xfId="0" applyNumberFormat="1" applyFont="1" applyFill="1" applyBorder="1" applyAlignment="1">
      <alignment horizontal="center" vertical="center" wrapText="1"/>
    </xf>
    <xf numFmtId="176" fontId="3" fillId="14" borderId="2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7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15" borderId="1" xfId="0" applyNumberFormat="1" applyFill="1" applyBorder="1" applyAlignment="1">
      <alignment horizontal="center" vertical="center" shrinkToFit="1"/>
    </xf>
    <xf numFmtId="176" fontId="0" fillId="15" borderId="3" xfId="0" applyNumberFormat="1" applyFill="1" applyBorder="1" applyAlignment="1">
      <alignment horizontal="center" vertical="center" shrinkToFit="1"/>
    </xf>
    <xf numFmtId="176" fontId="0" fillId="15" borderId="2" xfId="0" applyNumberForma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wrapText="1"/>
    </xf>
    <xf numFmtId="178" fontId="5" fillId="0" borderId="48" xfId="0" applyNumberFormat="1" applyFont="1" applyFill="1" applyBorder="1" applyAlignment="1">
      <alignment horizontal="center" vertical="center" shrinkToFit="1"/>
    </xf>
    <xf numFmtId="178" fontId="5" fillId="0" borderId="49" xfId="0" applyNumberFormat="1" applyFont="1" applyFill="1" applyBorder="1" applyAlignment="1">
      <alignment horizontal="center" vertical="center" shrinkToFit="1"/>
    </xf>
    <xf numFmtId="178" fontId="5" fillId="0" borderId="50" xfId="0" applyNumberFormat="1" applyFont="1" applyFill="1" applyBorder="1" applyAlignment="1">
      <alignment horizontal="center" vertical="center" shrinkToFit="1"/>
    </xf>
    <xf numFmtId="178" fontId="5" fillId="0" borderId="8" xfId="0" applyNumberFormat="1" applyFont="1" applyFill="1" applyBorder="1" applyAlignment="1">
      <alignment horizontal="center" vertical="center" shrinkToFit="1"/>
    </xf>
    <xf numFmtId="178" fontId="5" fillId="0" borderId="9" xfId="0" applyNumberFormat="1" applyFont="1" applyFill="1" applyBorder="1" applyAlignment="1">
      <alignment horizontal="center" vertical="center" shrinkToFit="1"/>
    </xf>
    <xf numFmtId="178" fontId="5" fillId="0" borderId="16" xfId="0" applyNumberFormat="1" applyFont="1" applyFill="1" applyBorder="1" applyAlignment="1">
      <alignment horizontal="center" vertical="center" shrinkToFit="1"/>
    </xf>
    <xf numFmtId="178" fontId="5" fillId="0" borderId="30" xfId="0" applyNumberFormat="1" applyFont="1" applyFill="1" applyBorder="1" applyAlignment="1">
      <alignment horizontal="center" vertical="center" shrinkToFit="1"/>
    </xf>
    <xf numFmtId="178" fontId="5" fillId="0" borderId="8" xfId="0" applyNumberFormat="1" applyFont="1" applyFill="1" applyBorder="1" applyAlignment="1">
      <alignment horizontal="center" vertical="center" wrapText="1" shrinkToFit="1"/>
    </xf>
    <xf numFmtId="178" fontId="5" fillId="0" borderId="9" xfId="0" applyNumberFormat="1" applyFont="1" applyFill="1" applyBorder="1" applyAlignment="1">
      <alignment horizontal="center" vertical="center" wrapText="1" shrinkToFit="1"/>
    </xf>
    <xf numFmtId="178" fontId="5" fillId="0" borderId="16" xfId="0" applyNumberFormat="1" applyFont="1" applyFill="1" applyBorder="1" applyAlignment="1">
      <alignment horizontal="center" vertical="center" wrapText="1" shrinkToFit="1"/>
    </xf>
    <xf numFmtId="178" fontId="5" fillId="0" borderId="30" xfId="0" applyNumberFormat="1" applyFont="1" applyFill="1" applyBorder="1" applyAlignment="1">
      <alignment horizontal="center" vertical="center" wrapText="1" shrinkToFit="1"/>
    </xf>
    <xf numFmtId="178" fontId="3" fillId="0" borderId="51" xfId="0" applyNumberFormat="1" applyFont="1" applyFill="1" applyBorder="1" applyAlignment="1">
      <alignment horizontal="center" vertical="center" shrinkToFit="1"/>
    </xf>
    <xf numFmtId="178" fontId="3" fillId="0" borderId="52" xfId="0" applyNumberFormat="1" applyFont="1" applyFill="1" applyBorder="1" applyAlignment="1">
      <alignment horizontal="center" vertical="center" shrinkToFit="1"/>
    </xf>
    <xf numFmtId="178" fontId="3" fillId="0" borderId="53" xfId="0" applyNumberFormat="1" applyFont="1" applyFill="1" applyBorder="1" applyAlignment="1">
      <alignment horizontal="center" vertical="center" shrinkToFit="1"/>
    </xf>
    <xf numFmtId="178" fontId="5" fillId="0" borderId="51" xfId="0" applyNumberFormat="1" applyFont="1" applyFill="1" applyBorder="1" applyAlignment="1">
      <alignment horizontal="center" vertical="center" wrapText="1" shrinkToFit="1"/>
    </xf>
    <xf numFmtId="178" fontId="5" fillId="0" borderId="52" xfId="0" applyNumberFormat="1" applyFont="1" applyFill="1" applyBorder="1" applyAlignment="1">
      <alignment horizontal="center" vertical="center" wrapText="1" shrinkToFit="1"/>
    </xf>
    <xf numFmtId="178" fontId="5" fillId="0" borderId="53" xfId="0" applyNumberFormat="1" applyFont="1" applyFill="1" applyBorder="1" applyAlignment="1">
      <alignment horizontal="center" vertical="center" wrapText="1" shrinkToFit="1"/>
    </xf>
    <xf numFmtId="178" fontId="5" fillId="0" borderId="51" xfId="0" applyNumberFormat="1" applyFont="1" applyFill="1" applyBorder="1" applyAlignment="1">
      <alignment horizontal="center" vertical="center" shrinkToFit="1"/>
    </xf>
    <xf numFmtId="178" fontId="5" fillId="0" borderId="52" xfId="0" applyNumberFormat="1" applyFont="1" applyFill="1" applyBorder="1" applyAlignment="1">
      <alignment horizontal="center" vertical="center" shrinkToFit="1"/>
    </xf>
    <xf numFmtId="178" fontId="5" fillId="0" borderId="53" xfId="0" applyNumberFormat="1" applyFont="1" applyFill="1" applyBorder="1" applyAlignment="1">
      <alignment horizontal="center" vertical="center" shrinkToFit="1"/>
    </xf>
    <xf numFmtId="178" fontId="5" fillId="0" borderId="54" xfId="0" applyNumberFormat="1" applyFont="1" applyFill="1" applyBorder="1" applyAlignment="1">
      <alignment horizontal="center" vertical="center" shrinkToFit="1"/>
    </xf>
    <xf numFmtId="178" fontId="5" fillId="0" borderId="22" xfId="0" applyNumberFormat="1" applyFont="1" applyFill="1" applyBorder="1" applyAlignment="1">
      <alignment horizontal="center" vertical="center" shrinkToFit="1"/>
    </xf>
    <xf numFmtId="178" fontId="5" fillId="0" borderId="21" xfId="0" applyNumberFormat="1" applyFont="1" applyFill="1" applyBorder="1" applyAlignment="1">
      <alignment horizontal="center" vertical="center" shrinkToFit="1"/>
    </xf>
    <xf numFmtId="0" fontId="4" fillId="3" borderId="0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178" fontId="4" fillId="2" borderId="6" xfId="0" applyNumberFormat="1" applyFont="1" applyFill="1" applyBorder="1" applyAlignment="1">
      <alignment horizontal="center" vertical="center" shrinkToFit="1"/>
    </xf>
    <xf numFmtId="178" fontId="4" fillId="2" borderId="0" xfId="0" applyNumberFormat="1" applyFont="1" applyFill="1" applyBorder="1" applyAlignment="1">
      <alignment horizontal="center" vertical="center" shrinkToFit="1"/>
    </xf>
    <xf numFmtId="178" fontId="4" fillId="0" borderId="6" xfId="0" applyNumberFormat="1" applyFont="1" applyFill="1" applyBorder="1" applyAlignment="1">
      <alignment horizontal="center" vertical="center" shrinkToFit="1"/>
    </xf>
    <xf numFmtId="178" fontId="4" fillId="0" borderId="0" xfId="0" applyNumberFormat="1" applyFont="1" applyFill="1" applyBorder="1" applyAlignment="1">
      <alignment horizontal="center" vertical="center" shrinkToFit="1"/>
    </xf>
    <xf numFmtId="178" fontId="4" fillId="0" borderId="5" xfId="0" applyNumberFormat="1" applyFont="1" applyFill="1" applyBorder="1" applyAlignment="1">
      <alignment horizontal="center" vertical="center" shrinkToFit="1"/>
    </xf>
    <xf numFmtId="178" fontId="4" fillId="0" borderId="29" xfId="0" applyNumberFormat="1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horizontal="center" vertical="center" shrinkToFit="1"/>
    </xf>
    <xf numFmtId="178" fontId="4" fillId="3" borderId="0" xfId="0" applyNumberFormat="1" applyFont="1" applyFill="1" applyBorder="1" applyAlignment="1">
      <alignment horizontal="center" vertical="center" shrinkToFit="1"/>
    </xf>
    <xf numFmtId="176" fontId="3" fillId="0" borderId="48" xfId="0" applyNumberFormat="1" applyFont="1" applyBorder="1" applyAlignment="1">
      <alignment horizontal="center" vertical="center" shrinkToFit="1"/>
    </xf>
    <xf numFmtId="176" fontId="3" fillId="0" borderId="49" xfId="0" applyNumberFormat="1" applyFont="1" applyBorder="1" applyAlignment="1">
      <alignment horizontal="center" vertical="center" shrinkToFit="1"/>
    </xf>
    <xf numFmtId="176" fontId="3" fillId="0" borderId="50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49" fontId="4" fillId="0" borderId="29" xfId="0" applyNumberFormat="1" applyFont="1" applyFill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wrapText="1" shrinkToFit="1"/>
    </xf>
    <xf numFmtId="176" fontId="3" fillId="0" borderId="32" xfId="0" applyNumberFormat="1" applyFont="1" applyBorder="1" applyAlignment="1">
      <alignment horizontal="center" vertical="center" wrapText="1" shrinkToFit="1"/>
    </xf>
    <xf numFmtId="176" fontId="3" fillId="0" borderId="33" xfId="0" applyNumberFormat="1" applyFont="1" applyBorder="1" applyAlignment="1">
      <alignment horizontal="center" vertical="center" wrapText="1" shrinkToFit="1"/>
    </xf>
    <xf numFmtId="176" fontId="3" fillId="0" borderId="12" xfId="0" applyNumberFormat="1" applyFont="1" applyBorder="1" applyAlignment="1">
      <alignment horizontal="center" vertical="center" wrapText="1" shrinkToFit="1"/>
    </xf>
    <xf numFmtId="176" fontId="3" fillId="0" borderId="17" xfId="0" applyNumberFormat="1" applyFont="1" applyBorder="1" applyAlignment="1">
      <alignment horizontal="center" vertical="center" wrapText="1" shrinkToFit="1"/>
    </xf>
    <xf numFmtId="176" fontId="3" fillId="0" borderId="25" xfId="0" applyNumberFormat="1" applyFont="1" applyBorder="1" applyAlignment="1">
      <alignment horizontal="center" vertical="center" wrapText="1" shrinkToFit="1"/>
    </xf>
    <xf numFmtId="176" fontId="4" fillId="3" borderId="10" xfId="0" applyNumberFormat="1" applyFont="1" applyFill="1" applyBorder="1" applyAlignment="1">
      <alignment horizontal="center" vertical="center" shrinkToFit="1"/>
    </xf>
    <xf numFmtId="176" fontId="4" fillId="3" borderId="12" xfId="0" applyNumberFormat="1" applyFont="1" applyFill="1" applyBorder="1" applyAlignment="1">
      <alignment horizontal="center" vertical="center" shrinkToFit="1"/>
    </xf>
    <xf numFmtId="176" fontId="4" fillId="3" borderId="17" xfId="0" applyNumberFormat="1" applyFont="1" applyFill="1" applyBorder="1" applyAlignment="1">
      <alignment horizontal="center" vertical="center" shrinkToFit="1"/>
    </xf>
    <xf numFmtId="178" fontId="4" fillId="3" borderId="29" xfId="0" applyNumberFormat="1" applyFont="1" applyFill="1" applyBorder="1" applyAlignment="1">
      <alignment horizontal="center" vertical="center" shrinkToFit="1"/>
    </xf>
    <xf numFmtId="178" fontId="4" fillId="3" borderId="25" xfId="0" applyNumberFormat="1" applyFont="1" applyFill="1" applyBorder="1" applyAlignment="1">
      <alignment horizontal="center" vertical="center" shrinkToFit="1"/>
    </xf>
    <xf numFmtId="176" fontId="1" fillId="12" borderId="3" xfId="0" applyNumberFormat="1" applyFont="1" applyFill="1" applyBorder="1">
      <alignment vertical="center"/>
    </xf>
    <xf numFmtId="177" fontId="1" fillId="12" borderId="3" xfId="0" applyNumberFormat="1" applyFont="1" applyFill="1" applyBorder="1">
      <alignment vertical="center"/>
    </xf>
    <xf numFmtId="176" fontId="1" fillId="12" borderId="1" xfId="0" applyNumberFormat="1" applyFont="1" applyFill="1" applyBorder="1">
      <alignment vertical="center"/>
    </xf>
    <xf numFmtId="176" fontId="1" fillId="12" borderId="1" xfId="0" applyNumberFormat="1" applyFont="1" applyFill="1" applyBorder="1" applyAlignment="1">
      <alignment horizontal="center" vertical="center" shrinkToFit="1"/>
    </xf>
    <xf numFmtId="178" fontId="1" fillId="12" borderId="3" xfId="0" applyNumberFormat="1" applyFont="1" applyFill="1" applyBorder="1" applyAlignment="1">
      <alignment horizontal="center" vertical="center" shrinkToFit="1"/>
    </xf>
    <xf numFmtId="178" fontId="0" fillId="12" borderId="3" xfId="0" applyNumberFormat="1" applyFill="1" applyBorder="1" applyAlignment="1">
      <alignment horizontal="center" vertical="center" shrinkToFit="1"/>
    </xf>
    <xf numFmtId="176" fontId="0" fillId="12" borderId="47" xfId="0" applyNumberFormat="1" applyFill="1" applyBorder="1" applyAlignment="1">
      <alignment vertical="center" shrinkToFit="1"/>
    </xf>
    <xf numFmtId="178" fontId="0" fillId="12" borderId="45" xfId="0" applyNumberFormat="1" applyFill="1" applyBorder="1" applyAlignment="1">
      <alignment vertical="center" shrinkToFit="1"/>
    </xf>
    <xf numFmtId="0" fontId="3" fillId="12" borderId="2" xfId="0" applyNumberFormat="1" applyFont="1" applyFill="1" applyBorder="1" applyAlignment="1">
      <alignment horizontal="right" vertical="center" shrinkToFit="1"/>
    </xf>
    <xf numFmtId="176" fontId="0" fillId="12" borderId="1" xfId="0" applyNumberFormat="1" applyFont="1" applyFill="1" applyBorder="1" applyAlignment="1">
      <alignment vertical="center" shrinkToFit="1"/>
    </xf>
    <xf numFmtId="178" fontId="0" fillId="12" borderId="3" xfId="0" applyNumberFormat="1" applyFont="1" applyFill="1" applyBorder="1" applyAlignment="1">
      <alignment vertical="center" shrinkToFit="1"/>
    </xf>
    <xf numFmtId="176" fontId="0" fillId="12" borderId="1" xfId="0" applyNumberFormat="1" applyFont="1" applyFill="1" applyBorder="1">
      <alignment vertical="center"/>
    </xf>
    <xf numFmtId="178" fontId="0" fillId="12" borderId="3" xfId="0" applyNumberFormat="1" applyFont="1" applyFill="1" applyBorder="1">
      <alignment vertical="center"/>
    </xf>
  </cellXfs>
  <cellStyles count="1">
    <cellStyle name="標準" xfId="0" builtinId="0"/>
  </cellStyles>
  <dxfs count="7"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E127"/>
  <sheetViews>
    <sheetView zoomScaleNormal="100" workbookViewId="0">
      <pane ySplit="4" topLeftCell="A5" activePane="bottomLeft" state="frozen"/>
      <selection pane="bottomLeft" activeCell="Z5" sqref="Z5"/>
    </sheetView>
  </sheetViews>
  <sheetFormatPr defaultRowHeight="13.5"/>
  <cols>
    <col min="1" max="1" width="5.625" style="93" customWidth="1"/>
    <col min="2" max="2" width="5.625" style="194" customWidth="1"/>
    <col min="3" max="3" width="5.625" style="148" customWidth="1"/>
    <col min="4" max="4" width="6.5" style="93" bestFit="1" customWidth="1"/>
    <col min="5" max="5" width="5.625" style="194" customWidth="1"/>
    <col min="6" max="6" width="5.625" style="148" customWidth="1"/>
    <col min="7" max="7" width="7.5" style="147" customWidth="1"/>
    <col min="8" max="9" width="5.125" style="65" customWidth="1"/>
    <col min="10" max="10" width="3.125" style="148" customWidth="1"/>
    <col min="11" max="11" width="5.625" style="308" customWidth="1"/>
    <col min="12" max="13" width="5.625" style="195" customWidth="1"/>
    <col min="14" max="14" width="5.625" style="308" customWidth="1"/>
    <col min="15" max="16" width="5.625" style="62" customWidth="1"/>
    <col min="17" max="17" width="6.5" style="258" bestFit="1" customWidth="1"/>
    <col min="18" max="18" width="5.625" style="259" customWidth="1"/>
    <col min="19" max="19" width="5.625" style="195" customWidth="1"/>
    <col min="20" max="20" width="5.625" style="115" customWidth="1"/>
    <col min="21" max="21" width="5.625" style="261" customWidth="1"/>
    <col min="22" max="22" width="5.625" style="65" customWidth="1"/>
    <col min="23" max="23" width="5.625" style="258" customWidth="1"/>
    <col min="24" max="24" width="5.625" style="259" customWidth="1"/>
    <col min="25" max="25" width="5.625" style="195" customWidth="1"/>
    <col min="26" max="26" width="5.625" style="443" customWidth="1"/>
    <col min="27" max="28" width="5.625" style="195" customWidth="1"/>
    <col min="38" max="54" width="9" style="87"/>
    <col min="55" max="67" width="5.625" style="93" customWidth="1"/>
    <col min="68" max="16384" width="9" style="93"/>
  </cols>
  <sheetData>
    <row r="1" spans="1:57" s="241" customFormat="1" ht="34.5" customHeight="1">
      <c r="A1" s="678" t="s">
        <v>3</v>
      </c>
      <c r="B1" s="679"/>
      <c r="C1" s="680"/>
      <c r="D1" s="678" t="s">
        <v>0</v>
      </c>
      <c r="E1" s="679"/>
      <c r="F1" s="679"/>
      <c r="G1" s="682" t="s">
        <v>76</v>
      </c>
      <c r="H1" s="683"/>
      <c r="I1" s="684"/>
      <c r="J1" s="376"/>
      <c r="K1" s="681" t="s">
        <v>185</v>
      </c>
      <c r="L1" s="679"/>
      <c r="M1" s="679"/>
      <c r="N1" s="678" t="s">
        <v>108</v>
      </c>
      <c r="O1" s="679"/>
      <c r="P1" s="679"/>
      <c r="Q1" s="678" t="s">
        <v>7</v>
      </c>
      <c r="R1" s="679"/>
      <c r="S1" s="680"/>
      <c r="T1" s="679" t="s">
        <v>136</v>
      </c>
      <c r="U1" s="679"/>
      <c r="V1" s="680"/>
      <c r="W1" s="678" t="s">
        <v>31</v>
      </c>
      <c r="X1" s="679"/>
      <c r="Y1" s="680"/>
      <c r="Z1" s="681" t="s">
        <v>202</v>
      </c>
      <c r="AA1" s="679"/>
      <c r="AB1" s="679"/>
    </row>
    <row r="2" spans="1:57" s="241" customFormat="1" ht="15" customHeight="1">
      <c r="A2" s="293" t="s">
        <v>127</v>
      </c>
      <c r="B2" s="366">
        <v>43012</v>
      </c>
      <c r="C2" s="356" t="s">
        <v>128</v>
      </c>
      <c r="D2" s="692" t="s">
        <v>155</v>
      </c>
      <c r="E2" s="693"/>
      <c r="F2" s="694"/>
      <c r="G2" s="688" t="s">
        <v>143</v>
      </c>
      <c r="H2" s="686"/>
      <c r="I2" s="687"/>
      <c r="J2" s="377"/>
      <c r="K2" s="688" t="s">
        <v>143</v>
      </c>
      <c r="L2" s="686"/>
      <c r="M2" s="686"/>
      <c r="N2" s="293"/>
      <c r="O2" s="292"/>
      <c r="P2" s="292"/>
      <c r="Q2" s="293"/>
      <c r="R2" s="292"/>
      <c r="S2" s="294"/>
      <c r="T2" s="692" t="s">
        <v>149</v>
      </c>
      <c r="U2" s="693"/>
      <c r="V2" s="694"/>
      <c r="W2" s="396" t="s">
        <v>8</v>
      </c>
      <c r="X2" s="397" t="s">
        <v>10</v>
      </c>
      <c r="Y2" s="186" t="s">
        <v>9</v>
      </c>
      <c r="Z2" s="688" t="s">
        <v>143</v>
      </c>
      <c r="AA2" s="686"/>
      <c r="AB2" s="686"/>
    </row>
    <row r="3" spans="1:57" s="245" customFormat="1" ht="13.5" customHeight="1">
      <c r="A3" s="154" t="s">
        <v>8</v>
      </c>
      <c r="B3" s="155" t="s">
        <v>10</v>
      </c>
      <c r="C3" s="156" t="s">
        <v>9</v>
      </c>
      <c r="D3" s="154" t="s">
        <v>8</v>
      </c>
      <c r="E3" s="155" t="s">
        <v>10</v>
      </c>
      <c r="F3" s="242" t="s">
        <v>9</v>
      </c>
      <c r="G3" s="282" t="s">
        <v>8</v>
      </c>
      <c r="H3" s="283" t="s">
        <v>10</v>
      </c>
      <c r="I3" s="335" t="s">
        <v>9</v>
      </c>
      <c r="J3" s="378"/>
      <c r="K3" s="690" t="s">
        <v>186</v>
      </c>
      <c r="L3" s="690"/>
      <c r="M3" s="691"/>
      <c r="N3" s="437" t="s">
        <v>8</v>
      </c>
      <c r="O3" s="438" t="s">
        <v>10</v>
      </c>
      <c r="P3" s="389" t="s">
        <v>9</v>
      </c>
      <c r="Q3" s="387" t="s">
        <v>8</v>
      </c>
      <c r="R3" s="388" t="s">
        <v>10</v>
      </c>
      <c r="S3" s="186" t="s">
        <v>9</v>
      </c>
      <c r="T3" s="112" t="s">
        <v>8</v>
      </c>
      <c r="U3" s="155" t="s">
        <v>10</v>
      </c>
      <c r="V3" s="240" t="s">
        <v>9</v>
      </c>
      <c r="W3" s="419"/>
      <c r="X3" s="421" t="s">
        <v>161</v>
      </c>
      <c r="Y3" s="420"/>
      <c r="Z3" s="689" t="s">
        <v>190</v>
      </c>
      <c r="AA3" s="690"/>
      <c r="AB3" s="691"/>
    </row>
    <row r="4" spans="1:57">
      <c r="A4" s="419"/>
      <c r="B4" s="421" t="s">
        <v>161</v>
      </c>
      <c r="C4" s="420"/>
      <c r="D4" s="419"/>
      <c r="E4" s="421" t="s">
        <v>161</v>
      </c>
      <c r="F4" s="420"/>
      <c r="G4" s="91">
        <v>44689</v>
      </c>
      <c r="H4" s="183">
        <v>-30</v>
      </c>
      <c r="I4" s="177">
        <v>30</v>
      </c>
      <c r="J4" s="379"/>
      <c r="K4" s="112" t="s">
        <v>8</v>
      </c>
      <c r="L4" s="494" t="s">
        <v>10</v>
      </c>
      <c r="M4" s="439" t="s">
        <v>9</v>
      </c>
      <c r="N4" s="441"/>
      <c r="O4" s="421" t="s">
        <v>161</v>
      </c>
      <c r="P4" s="420"/>
      <c r="Q4" s="419"/>
      <c r="R4" s="421" t="s">
        <v>161</v>
      </c>
      <c r="S4" s="420"/>
      <c r="T4" s="113"/>
      <c r="U4" s="248"/>
      <c r="V4" s="246"/>
      <c r="W4" s="491">
        <v>44260</v>
      </c>
      <c r="X4" s="501"/>
      <c r="Y4" s="250">
        <v>5</v>
      </c>
      <c r="Z4" s="493" t="s">
        <v>8</v>
      </c>
      <c r="AA4" s="494" t="s">
        <v>10</v>
      </c>
      <c r="AB4" s="243" t="s">
        <v>9</v>
      </c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</row>
    <row r="5" spans="1:57">
      <c r="A5" s="181">
        <v>43668</v>
      </c>
      <c r="B5" s="182">
        <v>3</v>
      </c>
      <c r="C5" s="178">
        <v>0</v>
      </c>
      <c r="D5" s="91">
        <v>44061</v>
      </c>
      <c r="E5" s="183">
        <v>7</v>
      </c>
      <c r="F5" s="79">
        <v>0</v>
      </c>
      <c r="G5" s="91">
        <v>44777</v>
      </c>
      <c r="H5" s="183">
        <v>1</v>
      </c>
      <c r="I5" s="177">
        <f>I4-H5</f>
        <v>29</v>
      </c>
      <c r="J5" s="380"/>
      <c r="K5" s="496"/>
      <c r="L5" s="440"/>
      <c r="M5" s="440"/>
      <c r="N5" s="175">
        <v>44260</v>
      </c>
      <c r="O5" s="417"/>
      <c r="P5" s="250">
        <v>4</v>
      </c>
      <c r="Q5" s="408">
        <v>44152</v>
      </c>
      <c r="R5" s="256">
        <v>1</v>
      </c>
      <c r="S5" s="178">
        <v>0</v>
      </c>
      <c r="T5" s="695" t="s">
        <v>162</v>
      </c>
      <c r="U5" s="696"/>
      <c r="V5" s="697"/>
      <c r="W5" s="251">
        <v>44995</v>
      </c>
      <c r="X5" s="252"/>
      <c r="Y5" s="250">
        <v>5</v>
      </c>
      <c r="Z5" s="495"/>
      <c r="AA5" s="440"/>
      <c r="AB5" s="247"/>
      <c r="BC5" s="87"/>
      <c r="BD5" s="87"/>
      <c r="BE5" s="87"/>
    </row>
    <row r="6" spans="1:57">
      <c r="A6" s="181"/>
      <c r="B6" s="182"/>
      <c r="C6" s="178"/>
      <c r="D6" s="91"/>
      <c r="E6" s="183"/>
      <c r="F6" s="79"/>
      <c r="G6" s="91">
        <v>44799</v>
      </c>
      <c r="H6" s="183">
        <v>8</v>
      </c>
      <c r="I6" s="177">
        <f>I5-H6</f>
        <v>21</v>
      </c>
      <c r="J6" s="380"/>
      <c r="K6" s="456">
        <v>44635</v>
      </c>
      <c r="L6" s="253">
        <v>3</v>
      </c>
      <c r="M6" s="250">
        <v>40</v>
      </c>
      <c r="N6" s="181"/>
      <c r="O6" s="253"/>
      <c r="P6" s="250"/>
      <c r="Q6" s="685" t="s">
        <v>153</v>
      </c>
      <c r="R6" s="686"/>
      <c r="S6" s="687"/>
      <c r="T6" s="488" t="s">
        <v>141</v>
      </c>
      <c r="U6" s="417">
        <v>4</v>
      </c>
      <c r="V6" s="250">
        <v>0</v>
      </c>
      <c r="W6" s="251"/>
      <c r="X6" s="252"/>
      <c r="Y6" s="250"/>
      <c r="Z6" s="511">
        <v>44350</v>
      </c>
      <c r="AA6" s="253">
        <v>8</v>
      </c>
      <c r="AB6" s="250">
        <v>1</v>
      </c>
      <c r="BC6" s="87"/>
      <c r="BD6" s="87"/>
      <c r="BE6" s="87"/>
    </row>
    <row r="7" spans="1:57">
      <c r="A7" s="688" t="s">
        <v>143</v>
      </c>
      <c r="B7" s="686"/>
      <c r="C7" s="687"/>
      <c r="D7" s="688" t="s">
        <v>143</v>
      </c>
      <c r="E7" s="686"/>
      <c r="F7" s="687"/>
      <c r="G7" s="91">
        <v>44854</v>
      </c>
      <c r="H7" s="183">
        <v>4</v>
      </c>
      <c r="I7" s="177">
        <f>I6-H7</f>
        <v>17</v>
      </c>
      <c r="J7" s="380"/>
      <c r="K7" s="456">
        <v>44653</v>
      </c>
      <c r="L7" s="253">
        <v>15</v>
      </c>
      <c r="M7" s="250">
        <f t="shared" ref="M7:M70" si="0">M6-L7</f>
        <v>25</v>
      </c>
      <c r="N7" s="688" t="s">
        <v>143</v>
      </c>
      <c r="O7" s="686"/>
      <c r="P7" s="687"/>
      <c r="Q7" s="503">
        <v>44260</v>
      </c>
      <c r="R7" s="501"/>
      <c r="S7" s="99">
        <v>18</v>
      </c>
      <c r="T7" s="391"/>
      <c r="U7" s="253"/>
      <c r="V7" s="250"/>
      <c r="W7" s="251"/>
      <c r="X7" s="252"/>
      <c r="Y7" s="250"/>
      <c r="Z7" s="400"/>
      <c r="AA7" s="253"/>
      <c r="AB7" s="250"/>
      <c r="BC7" s="87"/>
      <c r="BD7" s="87"/>
      <c r="BE7" s="87"/>
    </row>
    <row r="8" spans="1:57">
      <c r="A8" s="497">
        <v>44614</v>
      </c>
      <c r="B8" s="530">
        <v>3</v>
      </c>
      <c r="C8" s="249">
        <v>35</v>
      </c>
      <c r="D8" s="91">
        <v>44635</v>
      </c>
      <c r="E8" s="183">
        <v>2</v>
      </c>
      <c r="F8" s="79">
        <v>28</v>
      </c>
      <c r="G8" s="91">
        <v>44895</v>
      </c>
      <c r="H8" s="183">
        <v>4</v>
      </c>
      <c r="I8" s="177">
        <f t="shared" ref="I8:I11" si="1">I7-H8</f>
        <v>13</v>
      </c>
      <c r="J8" s="380"/>
      <c r="K8" s="456">
        <v>44655</v>
      </c>
      <c r="L8" s="253">
        <v>9</v>
      </c>
      <c r="M8" s="250">
        <f>M7-L8</f>
        <v>16</v>
      </c>
      <c r="N8" s="391">
        <v>43896</v>
      </c>
      <c r="O8" s="253"/>
      <c r="P8" s="250">
        <v>4</v>
      </c>
      <c r="Q8" s="503">
        <v>44621</v>
      </c>
      <c r="R8" s="501">
        <v>3</v>
      </c>
      <c r="S8" s="99">
        <f>S7-R8</f>
        <v>15</v>
      </c>
      <c r="T8" s="685" t="s">
        <v>143</v>
      </c>
      <c r="U8" s="686"/>
      <c r="V8" s="687"/>
      <c r="W8" s="251"/>
      <c r="X8" s="252"/>
      <c r="Y8" s="250"/>
      <c r="Z8" s="442"/>
      <c r="AA8" s="309"/>
      <c r="AB8" s="309"/>
      <c r="BC8" s="87"/>
      <c r="BD8" s="87"/>
      <c r="BE8" s="87"/>
    </row>
    <row r="9" spans="1:57">
      <c r="A9" s="254">
        <v>44718</v>
      </c>
      <c r="B9" s="255">
        <v>7</v>
      </c>
      <c r="C9" s="249">
        <f>C8-B9</f>
        <v>28</v>
      </c>
      <c r="D9" s="91">
        <v>44692</v>
      </c>
      <c r="E9" s="183">
        <v>4</v>
      </c>
      <c r="F9" s="79">
        <f>F8-E9</f>
        <v>24</v>
      </c>
      <c r="G9" s="91">
        <v>44941</v>
      </c>
      <c r="H9" s="183">
        <v>-20</v>
      </c>
      <c r="I9" s="177">
        <f t="shared" si="1"/>
        <v>33</v>
      </c>
      <c r="J9" s="380"/>
      <c r="K9" s="456">
        <v>44657</v>
      </c>
      <c r="L9" s="253">
        <v>-100</v>
      </c>
      <c r="M9" s="250">
        <f>M8-L9</f>
        <v>116</v>
      </c>
      <c r="N9" s="502">
        <v>44260</v>
      </c>
      <c r="O9" s="417"/>
      <c r="P9" s="250">
        <v>4</v>
      </c>
      <c r="Q9" s="503">
        <v>44995</v>
      </c>
      <c r="R9" s="501"/>
      <c r="S9" s="99">
        <v>11</v>
      </c>
      <c r="T9" s="114">
        <v>44635</v>
      </c>
      <c r="U9" s="257">
        <v>6</v>
      </c>
      <c r="V9" s="250">
        <v>197</v>
      </c>
      <c r="W9" s="251"/>
      <c r="X9" s="252"/>
      <c r="Y9" s="250"/>
      <c r="Z9" s="442"/>
      <c r="AA9" s="309"/>
      <c r="AB9" s="309"/>
      <c r="BC9" s="87"/>
      <c r="BD9" s="87"/>
      <c r="BE9" s="87"/>
    </row>
    <row r="10" spans="1:57">
      <c r="A10" s="254">
        <v>44734</v>
      </c>
      <c r="B10" s="255">
        <v>7</v>
      </c>
      <c r="C10" s="249">
        <f>C9-B10</f>
        <v>21</v>
      </c>
      <c r="D10" s="91">
        <v>44831</v>
      </c>
      <c r="E10" s="183">
        <v>2</v>
      </c>
      <c r="F10" s="79">
        <f>F9-E10</f>
        <v>22</v>
      </c>
      <c r="G10" s="91">
        <v>44591</v>
      </c>
      <c r="H10" s="183">
        <v>8</v>
      </c>
      <c r="I10" s="177">
        <f t="shared" si="1"/>
        <v>25</v>
      </c>
      <c r="J10" s="380"/>
      <c r="K10" s="456">
        <v>44657</v>
      </c>
      <c r="L10" s="253">
        <v>-100</v>
      </c>
      <c r="M10" s="250">
        <f t="shared" si="0"/>
        <v>216</v>
      </c>
      <c r="N10" s="391"/>
      <c r="O10" s="253"/>
      <c r="P10" s="250"/>
      <c r="Q10" s="408"/>
      <c r="R10" s="256"/>
      <c r="S10" s="99"/>
      <c r="T10" s="114">
        <v>44719</v>
      </c>
      <c r="U10" s="257">
        <v>21</v>
      </c>
      <c r="V10" s="260">
        <f>V9-U10</f>
        <v>176</v>
      </c>
      <c r="Z10" s="442"/>
      <c r="AA10" s="309"/>
      <c r="AB10" s="309"/>
      <c r="BC10" s="87"/>
      <c r="BD10" s="87"/>
      <c r="BE10" s="87"/>
    </row>
    <row r="11" spans="1:57">
      <c r="A11" s="254">
        <v>44777</v>
      </c>
      <c r="B11" s="255">
        <v>1</v>
      </c>
      <c r="C11" s="249">
        <f t="shared" ref="C11:C13" si="2">C10-B11</f>
        <v>20</v>
      </c>
      <c r="D11" s="91">
        <v>44869</v>
      </c>
      <c r="E11" s="183">
        <v>4</v>
      </c>
      <c r="F11" s="79">
        <f>F10-E11</f>
        <v>18</v>
      </c>
      <c r="G11" s="91">
        <v>44986</v>
      </c>
      <c r="H11" s="183">
        <v>4</v>
      </c>
      <c r="I11" s="177">
        <f t="shared" si="1"/>
        <v>21</v>
      </c>
      <c r="J11" s="380"/>
      <c r="K11" s="456">
        <v>44670</v>
      </c>
      <c r="L11" s="253">
        <v>3</v>
      </c>
      <c r="M11" s="250">
        <f t="shared" si="0"/>
        <v>213</v>
      </c>
      <c r="N11" s="391"/>
      <c r="O11" s="253"/>
      <c r="P11" s="250"/>
      <c r="Q11" s="408"/>
      <c r="R11" s="256"/>
      <c r="S11" s="99"/>
      <c r="T11" s="114">
        <v>44776</v>
      </c>
      <c r="U11" s="257">
        <v>12</v>
      </c>
      <c r="V11" s="260">
        <f>V10-U11</f>
        <v>164</v>
      </c>
      <c r="Z11" s="442"/>
      <c r="AA11" s="309"/>
      <c r="AB11" s="309"/>
      <c r="BC11" s="87"/>
      <c r="BD11" s="87"/>
      <c r="BE11" s="87"/>
    </row>
    <row r="12" spans="1:57">
      <c r="A12" s="254">
        <v>44822</v>
      </c>
      <c r="B12" s="255">
        <v>-20</v>
      </c>
      <c r="C12" s="249">
        <f t="shared" si="2"/>
        <v>40</v>
      </c>
      <c r="D12" s="91">
        <v>44970</v>
      </c>
      <c r="E12" s="183">
        <v>8</v>
      </c>
      <c r="F12" s="79">
        <f>F11-E12</f>
        <v>10</v>
      </c>
      <c r="G12" s="91">
        <v>44995</v>
      </c>
      <c r="H12" s="183"/>
      <c r="I12" s="177">
        <v>25</v>
      </c>
      <c r="J12" s="380"/>
      <c r="K12" s="456">
        <v>44670</v>
      </c>
      <c r="L12" s="253">
        <v>3</v>
      </c>
      <c r="M12" s="250">
        <f t="shared" si="0"/>
        <v>210</v>
      </c>
      <c r="N12" s="391"/>
      <c r="O12" s="253"/>
      <c r="P12" s="250"/>
      <c r="Q12" s="408"/>
      <c r="R12" s="256"/>
      <c r="S12" s="99"/>
      <c r="T12" s="114">
        <v>44832</v>
      </c>
      <c r="U12" s="257">
        <v>18</v>
      </c>
      <c r="V12" s="260">
        <f t="shared" ref="V12:V22" si="3">V11-U12</f>
        <v>146</v>
      </c>
      <c r="AB12" s="309"/>
      <c r="BC12" s="87"/>
      <c r="BD12" s="87"/>
      <c r="BE12" s="87"/>
    </row>
    <row r="13" spans="1:57">
      <c r="A13" s="254">
        <v>44995</v>
      </c>
      <c r="B13" s="255">
        <v>4</v>
      </c>
      <c r="C13" s="249">
        <f t="shared" si="2"/>
        <v>36</v>
      </c>
      <c r="D13" s="91">
        <v>44995</v>
      </c>
      <c r="E13" s="183"/>
      <c r="F13" s="79">
        <v>10</v>
      </c>
      <c r="G13" s="91">
        <v>45039</v>
      </c>
      <c r="H13" s="183">
        <v>-10</v>
      </c>
      <c r="I13" s="177">
        <f>I12-H13</f>
        <v>35</v>
      </c>
      <c r="J13" s="380"/>
      <c r="K13" s="456">
        <v>44692</v>
      </c>
      <c r="L13" s="253">
        <v>8</v>
      </c>
      <c r="M13" s="250">
        <f t="shared" si="0"/>
        <v>202</v>
      </c>
      <c r="N13" s="391"/>
      <c r="O13" s="253"/>
      <c r="P13" s="250"/>
      <c r="Q13" s="408"/>
      <c r="R13" s="256"/>
      <c r="S13" s="99"/>
      <c r="T13" s="114">
        <v>44840</v>
      </c>
      <c r="U13" s="257">
        <v>60</v>
      </c>
      <c r="V13" s="260">
        <f t="shared" si="3"/>
        <v>86</v>
      </c>
      <c r="BC13" s="87"/>
      <c r="BD13" s="87"/>
      <c r="BE13" s="87"/>
    </row>
    <row r="14" spans="1:57">
      <c r="A14" s="497">
        <v>44995</v>
      </c>
      <c r="B14" s="530"/>
      <c r="C14" s="249">
        <v>36</v>
      </c>
      <c r="D14" s="91">
        <v>45081</v>
      </c>
      <c r="E14" s="183">
        <v>-20</v>
      </c>
      <c r="F14" s="79">
        <f>F13-E14</f>
        <v>30</v>
      </c>
      <c r="G14" s="91"/>
      <c r="H14" s="183"/>
      <c r="I14" s="177"/>
      <c r="J14" s="380"/>
      <c r="K14" s="456">
        <v>44691</v>
      </c>
      <c r="L14" s="253">
        <v>6</v>
      </c>
      <c r="M14" s="250">
        <f t="shared" si="0"/>
        <v>196</v>
      </c>
      <c r="N14" s="391"/>
      <c r="O14" s="253"/>
      <c r="P14" s="250"/>
      <c r="Q14" s="408"/>
      <c r="R14" s="256"/>
      <c r="S14" s="99"/>
      <c r="T14" s="114">
        <v>44855</v>
      </c>
      <c r="U14" s="257">
        <v>12</v>
      </c>
      <c r="V14" s="260">
        <f t="shared" si="3"/>
        <v>74</v>
      </c>
      <c r="BC14" s="87"/>
      <c r="BD14" s="87"/>
      <c r="BE14" s="87"/>
    </row>
    <row r="15" spans="1:57">
      <c r="A15" s="254"/>
      <c r="B15" s="255"/>
      <c r="C15" s="249"/>
      <c r="D15" s="91"/>
      <c r="E15" s="183"/>
      <c r="F15" s="79"/>
      <c r="G15" s="91"/>
      <c r="H15" s="183"/>
      <c r="I15" s="177"/>
      <c r="J15" s="380"/>
      <c r="K15" s="456">
        <v>44692</v>
      </c>
      <c r="L15" s="253">
        <v>8</v>
      </c>
      <c r="M15" s="250">
        <f t="shared" si="0"/>
        <v>188</v>
      </c>
      <c r="N15" s="391"/>
      <c r="O15" s="253"/>
      <c r="P15" s="250"/>
      <c r="Q15" s="408"/>
      <c r="R15" s="256"/>
      <c r="S15" s="99"/>
      <c r="T15" s="114">
        <v>44943</v>
      </c>
      <c r="U15" s="257">
        <v>4</v>
      </c>
      <c r="V15" s="260">
        <f t="shared" si="3"/>
        <v>70</v>
      </c>
      <c r="BC15" s="87"/>
      <c r="BD15" s="87"/>
      <c r="BE15" s="87"/>
    </row>
    <row r="16" spans="1:57">
      <c r="A16" s="254"/>
      <c r="B16" s="255"/>
      <c r="C16" s="249"/>
      <c r="D16" s="91"/>
      <c r="E16" s="183"/>
      <c r="F16" s="79"/>
      <c r="G16" s="91"/>
      <c r="H16" s="183"/>
      <c r="I16" s="177"/>
      <c r="J16" s="380"/>
      <c r="K16" s="456">
        <v>44698</v>
      </c>
      <c r="L16" s="253">
        <v>6</v>
      </c>
      <c r="M16" s="250">
        <f t="shared" si="0"/>
        <v>182</v>
      </c>
      <c r="N16" s="391"/>
      <c r="O16" s="253"/>
      <c r="P16" s="250"/>
      <c r="Q16" s="408"/>
      <c r="R16" s="256"/>
      <c r="S16" s="99"/>
      <c r="T16" s="114">
        <v>44944</v>
      </c>
      <c r="U16" s="257">
        <v>4</v>
      </c>
      <c r="V16" s="260">
        <f t="shared" si="3"/>
        <v>66</v>
      </c>
      <c r="BC16" s="87"/>
      <c r="BD16" s="87"/>
      <c r="BE16" s="87"/>
    </row>
    <row r="17" spans="1:57">
      <c r="A17" s="254"/>
      <c r="B17" s="255"/>
      <c r="C17" s="249"/>
      <c r="D17" s="91"/>
      <c r="E17" s="183"/>
      <c r="F17" s="79"/>
      <c r="J17" s="380"/>
      <c r="K17" s="456">
        <v>44700</v>
      </c>
      <c r="L17" s="253">
        <v>3</v>
      </c>
      <c r="M17" s="250">
        <f t="shared" si="0"/>
        <v>179</v>
      </c>
      <c r="N17" s="391"/>
      <c r="O17" s="253"/>
      <c r="P17" s="250"/>
      <c r="Q17" s="408"/>
      <c r="R17" s="256"/>
      <c r="S17" s="99"/>
      <c r="T17" s="114">
        <v>44945</v>
      </c>
      <c r="U17" s="257">
        <v>4</v>
      </c>
      <c r="V17" s="260">
        <f t="shared" si="3"/>
        <v>62</v>
      </c>
      <c r="BC17" s="87"/>
      <c r="BD17" s="87"/>
      <c r="BE17" s="87"/>
    </row>
    <row r="18" spans="1:57">
      <c r="A18" s="254"/>
      <c r="B18" s="255"/>
      <c r="C18" s="249"/>
      <c r="D18" s="91"/>
      <c r="E18" s="183"/>
      <c r="F18" s="79"/>
      <c r="J18" s="380"/>
      <c r="K18" s="456">
        <v>44705</v>
      </c>
      <c r="L18" s="253">
        <v>3</v>
      </c>
      <c r="M18" s="250">
        <f t="shared" si="0"/>
        <v>176</v>
      </c>
      <c r="N18" s="391"/>
      <c r="O18" s="253"/>
      <c r="P18" s="250"/>
      <c r="Q18" s="408"/>
      <c r="R18" s="256"/>
      <c r="S18" s="99"/>
      <c r="T18" s="840">
        <v>44995</v>
      </c>
      <c r="U18" s="841"/>
      <c r="V18" s="260">
        <v>41</v>
      </c>
      <c r="BC18" s="87"/>
      <c r="BD18" s="87"/>
      <c r="BE18" s="87"/>
    </row>
    <row r="19" spans="1:57">
      <c r="A19" s="254"/>
      <c r="B19" s="255"/>
      <c r="C19" s="249"/>
      <c r="D19" s="91"/>
      <c r="E19" s="183"/>
      <c r="F19" s="79"/>
      <c r="J19" s="380"/>
      <c r="K19" s="456">
        <v>44714</v>
      </c>
      <c r="L19" s="253">
        <v>9</v>
      </c>
      <c r="M19" s="250">
        <f t="shared" si="0"/>
        <v>167</v>
      </c>
      <c r="N19" s="456"/>
      <c r="O19" s="253"/>
      <c r="P19" s="250"/>
      <c r="T19" s="114">
        <v>45020</v>
      </c>
      <c r="U19" s="257">
        <v>8</v>
      </c>
      <c r="V19" s="260">
        <f>V18-U19</f>
        <v>33</v>
      </c>
      <c r="BC19" s="87"/>
      <c r="BD19" s="87"/>
      <c r="BE19" s="87"/>
    </row>
    <row r="20" spans="1:57">
      <c r="A20" s="254"/>
      <c r="B20" s="255"/>
      <c r="C20" s="249"/>
      <c r="D20" s="91"/>
      <c r="E20" s="183"/>
      <c r="F20" s="79"/>
      <c r="J20" s="380"/>
      <c r="K20" s="456">
        <v>44715</v>
      </c>
      <c r="L20" s="253">
        <v>17</v>
      </c>
      <c r="M20" s="250">
        <f t="shared" si="0"/>
        <v>150</v>
      </c>
      <c r="N20" s="306"/>
      <c r="O20" s="309"/>
      <c r="P20" s="309"/>
      <c r="T20" s="114">
        <v>45021</v>
      </c>
      <c r="U20" s="257">
        <v>4</v>
      </c>
      <c r="V20" s="260">
        <f t="shared" si="3"/>
        <v>29</v>
      </c>
      <c r="BC20" s="87"/>
      <c r="BD20" s="87"/>
      <c r="BE20" s="87"/>
    </row>
    <row r="21" spans="1:57">
      <c r="A21" s="254"/>
      <c r="B21" s="255"/>
      <c r="C21" s="249"/>
      <c r="D21" s="91"/>
      <c r="E21" s="183"/>
      <c r="F21" s="79"/>
      <c r="J21" s="380"/>
      <c r="K21" s="456">
        <v>44719</v>
      </c>
      <c r="L21" s="253">
        <v>3</v>
      </c>
      <c r="M21" s="250">
        <f t="shared" si="0"/>
        <v>147</v>
      </c>
      <c r="N21" s="306"/>
      <c r="O21" s="309"/>
      <c r="P21" s="309"/>
      <c r="T21" s="114">
        <v>45039</v>
      </c>
      <c r="U21" s="257">
        <v>-30</v>
      </c>
      <c r="V21" s="260">
        <f t="shared" si="3"/>
        <v>59</v>
      </c>
      <c r="BC21" s="87"/>
      <c r="BD21" s="87"/>
      <c r="BE21" s="87"/>
    </row>
    <row r="22" spans="1:57">
      <c r="A22" s="254"/>
      <c r="B22" s="255"/>
      <c r="C22" s="249"/>
      <c r="D22" s="91"/>
      <c r="E22" s="183"/>
      <c r="F22" s="79"/>
      <c r="J22" s="380"/>
      <c r="K22" s="456">
        <v>44721</v>
      </c>
      <c r="L22" s="253">
        <v>3</v>
      </c>
      <c r="M22" s="250">
        <f t="shared" si="0"/>
        <v>144</v>
      </c>
      <c r="N22" s="306"/>
      <c r="O22" s="309"/>
      <c r="P22" s="309"/>
      <c r="T22" s="114">
        <v>45119</v>
      </c>
      <c r="U22" s="257">
        <v>3</v>
      </c>
      <c r="V22" s="260">
        <f t="shared" si="3"/>
        <v>56</v>
      </c>
      <c r="BC22" s="87"/>
      <c r="BD22" s="87"/>
      <c r="BE22" s="87"/>
    </row>
    <row r="23" spans="1:57">
      <c r="A23" s="254"/>
      <c r="B23" s="255"/>
      <c r="C23" s="249"/>
      <c r="D23" s="91"/>
      <c r="E23" s="183"/>
      <c r="F23" s="79"/>
      <c r="J23" s="380"/>
      <c r="K23" s="456">
        <v>44726</v>
      </c>
      <c r="L23" s="253">
        <v>3</v>
      </c>
      <c r="M23" s="250">
        <f t="shared" si="0"/>
        <v>141</v>
      </c>
      <c r="N23" s="306"/>
      <c r="O23" s="309"/>
      <c r="P23" s="309"/>
      <c r="T23" s="114"/>
      <c r="U23" s="257"/>
      <c r="V23" s="260"/>
      <c r="BC23" s="87"/>
      <c r="BD23" s="87"/>
      <c r="BE23" s="87"/>
    </row>
    <row r="24" spans="1:57">
      <c r="J24" s="380"/>
      <c r="K24" s="456">
        <v>44724</v>
      </c>
      <c r="L24" s="253">
        <v>-200</v>
      </c>
      <c r="M24" s="250">
        <f t="shared" si="0"/>
        <v>341</v>
      </c>
      <c r="N24" s="307"/>
      <c r="O24" s="305"/>
      <c r="P24" s="305"/>
      <c r="BC24" s="87"/>
      <c r="BD24" s="87"/>
      <c r="BE24" s="87"/>
    </row>
    <row r="25" spans="1:57">
      <c r="J25" s="380"/>
      <c r="K25" s="456">
        <v>44746</v>
      </c>
      <c r="L25" s="253">
        <v>15</v>
      </c>
      <c r="M25" s="250">
        <f t="shared" si="0"/>
        <v>326</v>
      </c>
      <c r="N25" s="307"/>
      <c r="O25" s="305"/>
      <c r="P25" s="305"/>
      <c r="BC25" s="87"/>
      <c r="BD25" s="87"/>
      <c r="BE25" s="87"/>
    </row>
    <row r="26" spans="1:57">
      <c r="J26" s="380"/>
      <c r="K26" s="456">
        <v>44749</v>
      </c>
      <c r="L26" s="253">
        <v>6</v>
      </c>
      <c r="M26" s="250">
        <f t="shared" si="0"/>
        <v>320</v>
      </c>
      <c r="N26" s="307"/>
      <c r="O26" s="305"/>
      <c r="P26" s="305"/>
    </row>
    <row r="27" spans="1:57">
      <c r="J27" s="380"/>
      <c r="K27" s="456">
        <v>44749</v>
      </c>
      <c r="L27" s="253">
        <v>3</v>
      </c>
      <c r="M27" s="250">
        <f t="shared" si="0"/>
        <v>317</v>
      </c>
      <c r="N27" s="307"/>
      <c r="O27" s="305"/>
      <c r="P27" s="305"/>
    </row>
    <row r="28" spans="1:57">
      <c r="J28" s="380"/>
      <c r="K28" s="456">
        <v>44754</v>
      </c>
      <c r="L28" s="253">
        <v>3</v>
      </c>
      <c r="M28" s="250">
        <f t="shared" si="0"/>
        <v>314</v>
      </c>
      <c r="N28" s="307"/>
      <c r="O28" s="305"/>
      <c r="P28" s="305"/>
    </row>
    <row r="29" spans="1:57">
      <c r="J29" s="380"/>
      <c r="K29" s="456">
        <v>44756</v>
      </c>
      <c r="L29" s="253">
        <v>8</v>
      </c>
      <c r="M29" s="250">
        <f t="shared" si="0"/>
        <v>306</v>
      </c>
    </row>
    <row r="30" spans="1:57">
      <c r="J30" s="380"/>
      <c r="K30" s="456">
        <v>44756</v>
      </c>
      <c r="L30" s="253">
        <v>3</v>
      </c>
      <c r="M30" s="250">
        <f t="shared" si="0"/>
        <v>303</v>
      </c>
    </row>
    <row r="31" spans="1:57">
      <c r="J31" s="380"/>
      <c r="K31" s="456">
        <v>44761</v>
      </c>
      <c r="L31" s="253">
        <v>3</v>
      </c>
      <c r="M31" s="250">
        <f t="shared" si="0"/>
        <v>300</v>
      </c>
    </row>
    <row r="32" spans="1:57">
      <c r="J32" s="380"/>
      <c r="K32" s="456">
        <v>44763</v>
      </c>
      <c r="L32" s="253">
        <v>3</v>
      </c>
      <c r="M32" s="250">
        <f t="shared" si="0"/>
        <v>297</v>
      </c>
    </row>
    <row r="33" spans="10:13">
      <c r="J33" s="380"/>
      <c r="K33" s="456">
        <v>44775</v>
      </c>
      <c r="L33" s="253">
        <v>12</v>
      </c>
      <c r="M33" s="250">
        <f t="shared" si="0"/>
        <v>285</v>
      </c>
    </row>
    <row r="34" spans="10:13">
      <c r="J34" s="380"/>
      <c r="K34" s="456">
        <v>44775</v>
      </c>
      <c r="L34" s="253">
        <v>16</v>
      </c>
      <c r="M34" s="250">
        <f t="shared" si="0"/>
        <v>269</v>
      </c>
    </row>
    <row r="35" spans="10:13">
      <c r="J35" s="380"/>
      <c r="K35" s="456">
        <v>44775</v>
      </c>
      <c r="L35" s="253">
        <v>3</v>
      </c>
      <c r="M35" s="250">
        <f t="shared" si="0"/>
        <v>266</v>
      </c>
    </row>
    <row r="36" spans="10:13">
      <c r="J36" s="380"/>
      <c r="K36" s="456">
        <v>44777</v>
      </c>
      <c r="L36" s="253">
        <v>6</v>
      </c>
      <c r="M36" s="250">
        <f t="shared" si="0"/>
        <v>260</v>
      </c>
    </row>
    <row r="37" spans="10:13">
      <c r="J37" s="380"/>
      <c r="K37" s="456">
        <v>44782</v>
      </c>
      <c r="L37" s="253">
        <v>3</v>
      </c>
      <c r="M37" s="250">
        <f t="shared" si="0"/>
        <v>257</v>
      </c>
    </row>
    <row r="38" spans="10:13">
      <c r="J38" s="380"/>
      <c r="K38" s="456">
        <v>44783</v>
      </c>
      <c r="L38" s="253">
        <v>3</v>
      </c>
      <c r="M38" s="250">
        <f t="shared" si="0"/>
        <v>254</v>
      </c>
    </row>
    <row r="39" spans="10:13">
      <c r="J39" s="380"/>
      <c r="K39" s="456">
        <v>44791</v>
      </c>
      <c r="L39" s="253">
        <v>6</v>
      </c>
      <c r="M39" s="250">
        <f t="shared" si="0"/>
        <v>248</v>
      </c>
    </row>
    <row r="40" spans="10:13">
      <c r="J40" s="380"/>
      <c r="K40" s="456">
        <v>44794</v>
      </c>
      <c r="L40" s="253">
        <v>-200</v>
      </c>
      <c r="M40" s="250">
        <f t="shared" si="0"/>
        <v>448</v>
      </c>
    </row>
    <row r="41" spans="10:13">
      <c r="J41" s="380"/>
      <c r="K41" s="456">
        <v>44806</v>
      </c>
      <c r="L41" s="253">
        <v>33</v>
      </c>
      <c r="M41" s="250">
        <f t="shared" si="0"/>
        <v>415</v>
      </c>
    </row>
    <row r="42" spans="10:13">
      <c r="J42" s="380"/>
      <c r="K42" s="456">
        <v>44806</v>
      </c>
      <c r="L42" s="253">
        <v>3</v>
      </c>
      <c r="M42" s="250">
        <f t="shared" si="0"/>
        <v>412</v>
      </c>
    </row>
    <row r="43" spans="10:13">
      <c r="J43" s="380"/>
      <c r="K43" s="456">
        <v>44806</v>
      </c>
      <c r="L43" s="253">
        <v>3</v>
      </c>
      <c r="M43" s="250">
        <f t="shared" si="0"/>
        <v>409</v>
      </c>
    </row>
    <row r="44" spans="10:13">
      <c r="J44" s="380"/>
      <c r="K44" s="456">
        <v>44810</v>
      </c>
      <c r="L44" s="253">
        <v>18</v>
      </c>
      <c r="M44" s="250">
        <f t="shared" si="0"/>
        <v>391</v>
      </c>
    </row>
    <row r="45" spans="10:13">
      <c r="J45" s="380"/>
      <c r="K45" s="456">
        <v>44812</v>
      </c>
      <c r="L45" s="253">
        <v>3</v>
      </c>
      <c r="M45" s="250">
        <f t="shared" si="0"/>
        <v>388</v>
      </c>
    </row>
    <row r="46" spans="10:13">
      <c r="J46" s="380"/>
      <c r="K46" s="456">
        <v>44817</v>
      </c>
      <c r="L46" s="253">
        <v>6</v>
      </c>
      <c r="M46" s="250">
        <f t="shared" si="0"/>
        <v>382</v>
      </c>
    </row>
    <row r="47" spans="10:13">
      <c r="J47" s="380"/>
      <c r="K47" s="456">
        <v>44824</v>
      </c>
      <c r="L47" s="253">
        <v>6</v>
      </c>
      <c r="M47" s="250">
        <f t="shared" si="0"/>
        <v>376</v>
      </c>
    </row>
    <row r="48" spans="10:13">
      <c r="J48" s="380"/>
      <c r="K48" s="456">
        <v>44825</v>
      </c>
      <c r="L48" s="253">
        <v>9</v>
      </c>
      <c r="M48" s="250">
        <f t="shared" si="0"/>
        <v>367</v>
      </c>
    </row>
    <row r="49" spans="10:13">
      <c r="J49" s="380"/>
      <c r="K49" s="456">
        <v>44838</v>
      </c>
      <c r="L49" s="253">
        <v>6</v>
      </c>
      <c r="M49" s="250">
        <f t="shared" si="0"/>
        <v>361</v>
      </c>
    </row>
    <row r="50" spans="10:13">
      <c r="J50" s="380"/>
      <c r="K50" s="456">
        <v>44838</v>
      </c>
      <c r="L50" s="253">
        <v>12</v>
      </c>
      <c r="M50" s="250">
        <f t="shared" si="0"/>
        <v>349</v>
      </c>
    </row>
    <row r="51" spans="10:13">
      <c r="J51" s="380"/>
      <c r="K51" s="456">
        <v>44838</v>
      </c>
      <c r="L51" s="253">
        <v>12</v>
      </c>
      <c r="M51" s="250">
        <f t="shared" si="0"/>
        <v>337</v>
      </c>
    </row>
    <row r="52" spans="10:13">
      <c r="J52" s="380"/>
      <c r="K52" s="456">
        <v>44852</v>
      </c>
      <c r="L52" s="253">
        <v>3</v>
      </c>
      <c r="M52" s="250">
        <f t="shared" si="0"/>
        <v>334</v>
      </c>
    </row>
    <row r="53" spans="10:13">
      <c r="J53" s="380"/>
      <c r="K53" s="456">
        <v>44866</v>
      </c>
      <c r="L53" s="253">
        <v>27</v>
      </c>
      <c r="M53" s="250">
        <f t="shared" si="0"/>
        <v>307</v>
      </c>
    </row>
    <row r="54" spans="10:13">
      <c r="J54" s="380"/>
      <c r="K54" s="456">
        <v>44867</v>
      </c>
      <c r="L54" s="253">
        <v>12</v>
      </c>
      <c r="M54" s="250">
        <f t="shared" si="0"/>
        <v>295</v>
      </c>
    </row>
    <row r="55" spans="10:13">
      <c r="J55" s="380"/>
      <c r="K55" s="456">
        <v>44897</v>
      </c>
      <c r="L55" s="253">
        <v>24</v>
      </c>
      <c r="M55" s="250">
        <f t="shared" si="0"/>
        <v>271</v>
      </c>
    </row>
    <row r="56" spans="10:13">
      <c r="J56" s="380"/>
      <c r="K56" s="456">
        <v>44936</v>
      </c>
      <c r="L56" s="253">
        <v>6</v>
      </c>
      <c r="M56" s="250">
        <f t="shared" si="0"/>
        <v>265</v>
      </c>
    </row>
    <row r="57" spans="10:13">
      <c r="J57" s="380"/>
      <c r="K57" s="456">
        <v>44571</v>
      </c>
      <c r="L57" s="253">
        <v>12</v>
      </c>
      <c r="M57" s="250">
        <f t="shared" si="0"/>
        <v>253</v>
      </c>
    </row>
    <row r="58" spans="10:13">
      <c r="J58" s="380"/>
      <c r="K58" s="456">
        <v>44571</v>
      </c>
      <c r="L58" s="253">
        <v>6</v>
      </c>
      <c r="M58" s="250">
        <f t="shared" si="0"/>
        <v>247</v>
      </c>
    </row>
    <row r="59" spans="10:13">
      <c r="J59" s="380"/>
      <c r="K59" s="456">
        <v>44936</v>
      </c>
      <c r="L59" s="253">
        <v>6</v>
      </c>
      <c r="M59" s="250">
        <f t="shared" si="0"/>
        <v>241</v>
      </c>
    </row>
    <row r="60" spans="10:13">
      <c r="J60" s="380"/>
      <c r="K60" s="456">
        <v>44938</v>
      </c>
      <c r="L60" s="253">
        <v>3</v>
      </c>
      <c r="M60" s="250">
        <f t="shared" si="0"/>
        <v>238</v>
      </c>
    </row>
    <row r="61" spans="10:13">
      <c r="J61" s="380"/>
      <c r="K61" s="456">
        <v>44945</v>
      </c>
      <c r="L61" s="253">
        <v>3</v>
      </c>
      <c r="M61" s="250">
        <f t="shared" si="0"/>
        <v>235</v>
      </c>
    </row>
    <row r="62" spans="10:13">
      <c r="J62" s="380"/>
      <c r="K62" s="456">
        <v>44945</v>
      </c>
      <c r="L62" s="253">
        <v>3</v>
      </c>
      <c r="M62" s="250">
        <f t="shared" si="0"/>
        <v>232</v>
      </c>
    </row>
    <row r="63" spans="10:13">
      <c r="J63" s="380"/>
      <c r="K63" s="456">
        <v>44594</v>
      </c>
      <c r="L63" s="253">
        <v>8</v>
      </c>
      <c r="M63" s="250">
        <f t="shared" si="0"/>
        <v>224</v>
      </c>
    </row>
    <row r="64" spans="10:13">
      <c r="J64" s="380"/>
      <c r="K64" s="456">
        <v>44966</v>
      </c>
      <c r="L64" s="253">
        <v>3</v>
      </c>
      <c r="M64" s="250">
        <f t="shared" si="0"/>
        <v>221</v>
      </c>
    </row>
    <row r="65" spans="10:13">
      <c r="J65" s="380"/>
      <c r="K65" s="456">
        <v>44973</v>
      </c>
      <c r="L65" s="253">
        <v>3</v>
      </c>
      <c r="M65" s="250">
        <f t="shared" si="0"/>
        <v>218</v>
      </c>
    </row>
    <row r="66" spans="10:13">
      <c r="J66" s="380"/>
      <c r="K66" s="456">
        <v>44987</v>
      </c>
      <c r="L66" s="253">
        <v>8</v>
      </c>
      <c r="M66" s="250">
        <f t="shared" si="0"/>
        <v>210</v>
      </c>
    </row>
    <row r="67" spans="10:13">
      <c r="J67" s="380"/>
      <c r="K67" s="456">
        <v>44987</v>
      </c>
      <c r="L67" s="253">
        <v>6</v>
      </c>
      <c r="M67" s="250">
        <f t="shared" si="0"/>
        <v>204</v>
      </c>
    </row>
    <row r="68" spans="10:13">
      <c r="J68" s="380"/>
      <c r="K68" s="456">
        <v>44987</v>
      </c>
      <c r="L68" s="253">
        <v>12</v>
      </c>
      <c r="M68" s="250">
        <f t="shared" si="0"/>
        <v>192</v>
      </c>
    </row>
    <row r="69" spans="10:13">
      <c r="J69" s="380"/>
      <c r="K69" s="456">
        <v>44987</v>
      </c>
      <c r="L69" s="253">
        <v>6</v>
      </c>
      <c r="M69" s="250">
        <f t="shared" si="0"/>
        <v>186</v>
      </c>
    </row>
    <row r="70" spans="10:13">
      <c r="J70" s="380"/>
      <c r="K70" s="456">
        <v>44992</v>
      </c>
      <c r="L70" s="253">
        <v>9</v>
      </c>
      <c r="M70" s="250">
        <f t="shared" si="0"/>
        <v>177</v>
      </c>
    </row>
    <row r="71" spans="10:13">
      <c r="J71" s="380"/>
      <c r="K71" s="456">
        <v>45020</v>
      </c>
      <c r="L71" s="253">
        <v>8</v>
      </c>
      <c r="M71" s="250">
        <f>M70-L71</f>
        <v>169</v>
      </c>
    </row>
    <row r="72" spans="10:13">
      <c r="J72" s="380"/>
      <c r="K72" s="456"/>
      <c r="L72" s="253"/>
      <c r="M72" s="250"/>
    </row>
    <row r="73" spans="10:13">
      <c r="J73" s="380"/>
      <c r="K73" s="456"/>
      <c r="L73" s="253"/>
      <c r="M73" s="250"/>
    </row>
    <row r="74" spans="10:13">
      <c r="J74" s="380"/>
      <c r="K74" s="456"/>
      <c r="L74" s="253"/>
      <c r="M74" s="250"/>
    </row>
    <row r="75" spans="10:13">
      <c r="J75" s="380"/>
      <c r="K75" s="456"/>
      <c r="L75" s="253"/>
      <c r="M75" s="250"/>
    </row>
    <row r="76" spans="10:13">
      <c r="J76" s="380"/>
      <c r="K76" s="456"/>
      <c r="L76" s="253"/>
      <c r="M76" s="250"/>
    </row>
    <row r="77" spans="10:13">
      <c r="J77" s="380"/>
      <c r="K77" s="456"/>
      <c r="L77" s="253"/>
      <c r="M77" s="250"/>
    </row>
    <row r="78" spans="10:13">
      <c r="J78" s="380"/>
      <c r="K78" s="456"/>
      <c r="L78" s="253"/>
      <c r="M78" s="250"/>
    </row>
    <row r="79" spans="10:13">
      <c r="J79" s="380"/>
      <c r="K79" s="456"/>
      <c r="L79" s="253"/>
      <c r="M79" s="250"/>
    </row>
    <row r="80" spans="10:13">
      <c r="J80" s="380"/>
      <c r="K80" s="456"/>
      <c r="L80" s="253"/>
      <c r="M80" s="250"/>
    </row>
    <row r="81" spans="10:13">
      <c r="J81" s="380"/>
      <c r="K81" s="456"/>
      <c r="L81" s="253"/>
      <c r="M81" s="250"/>
    </row>
    <row r="82" spans="10:13">
      <c r="J82" s="380"/>
      <c r="K82" s="456"/>
      <c r="L82" s="253"/>
      <c r="M82" s="250"/>
    </row>
    <row r="83" spans="10:13">
      <c r="J83" s="380"/>
      <c r="K83" s="456"/>
      <c r="L83" s="253"/>
      <c r="M83" s="250"/>
    </row>
    <row r="84" spans="10:13">
      <c r="J84" s="380"/>
      <c r="K84" s="306"/>
      <c r="L84" s="309"/>
      <c r="M84" s="309"/>
    </row>
    <row r="85" spans="10:13">
      <c r="J85" s="380"/>
      <c r="K85" s="306"/>
      <c r="L85" s="309"/>
      <c r="M85" s="309"/>
    </row>
    <row r="86" spans="10:13">
      <c r="J86" s="380"/>
      <c r="K86" s="306"/>
      <c r="L86" s="309"/>
      <c r="M86" s="309"/>
    </row>
    <row r="87" spans="10:13">
      <c r="J87" s="380"/>
      <c r="K87" s="306"/>
      <c r="L87" s="309"/>
      <c r="M87" s="309"/>
    </row>
    <row r="88" spans="10:13">
      <c r="J88" s="380"/>
      <c r="K88" s="306"/>
      <c r="L88" s="309"/>
      <c r="M88" s="309"/>
    </row>
    <row r="89" spans="10:13">
      <c r="J89" s="380"/>
      <c r="K89" s="306"/>
      <c r="L89" s="309"/>
      <c r="M89" s="309"/>
    </row>
    <row r="90" spans="10:13">
      <c r="J90" s="380"/>
      <c r="K90" s="306"/>
      <c r="L90" s="309"/>
      <c r="M90" s="309"/>
    </row>
    <row r="91" spans="10:13">
      <c r="J91" s="380"/>
      <c r="K91" s="306"/>
      <c r="L91" s="309"/>
      <c r="M91" s="309"/>
    </row>
    <row r="92" spans="10:13">
      <c r="J92" s="380"/>
      <c r="K92" s="306"/>
      <c r="L92" s="309"/>
      <c r="M92" s="309"/>
    </row>
    <row r="93" spans="10:13">
      <c r="J93" s="380"/>
      <c r="K93" s="306"/>
      <c r="L93" s="309"/>
      <c r="M93" s="309"/>
    </row>
    <row r="94" spans="10:13">
      <c r="J94" s="380"/>
      <c r="K94" s="306"/>
      <c r="L94" s="309"/>
      <c r="M94" s="309"/>
    </row>
    <row r="95" spans="10:13">
      <c r="K95" s="306"/>
      <c r="L95" s="309"/>
      <c r="M95" s="309"/>
    </row>
    <row r="96" spans="10:13">
      <c r="K96" s="306"/>
      <c r="L96" s="309"/>
      <c r="M96" s="309"/>
    </row>
    <row r="97" spans="11:13">
      <c r="K97" s="306"/>
      <c r="L97" s="309"/>
      <c r="M97" s="309"/>
    </row>
    <row r="98" spans="11:13">
      <c r="K98" s="306"/>
      <c r="L98" s="309"/>
      <c r="M98" s="309"/>
    </row>
    <row r="99" spans="11:13">
      <c r="K99" s="306"/>
      <c r="L99" s="309"/>
      <c r="M99" s="309"/>
    </row>
    <row r="100" spans="11:13">
      <c r="K100" s="306"/>
      <c r="L100" s="309"/>
      <c r="M100" s="309"/>
    </row>
    <row r="101" spans="11:13">
      <c r="K101" s="306"/>
      <c r="L101" s="309"/>
      <c r="M101" s="309"/>
    </row>
    <row r="102" spans="11:13">
      <c r="K102" s="306"/>
      <c r="L102" s="309"/>
      <c r="M102" s="309"/>
    </row>
    <row r="103" spans="11:13">
      <c r="K103" s="306"/>
      <c r="L103" s="309"/>
      <c r="M103" s="309"/>
    </row>
    <row r="104" spans="11:13">
      <c r="K104" s="306"/>
      <c r="L104" s="309"/>
      <c r="M104" s="309"/>
    </row>
    <row r="105" spans="11:13">
      <c r="K105" s="306"/>
      <c r="L105" s="309"/>
      <c r="M105" s="309"/>
    </row>
    <row r="106" spans="11:13">
      <c r="K106" s="306"/>
      <c r="L106" s="309"/>
      <c r="M106" s="309"/>
    </row>
    <row r="107" spans="11:13">
      <c r="K107" s="306"/>
      <c r="L107" s="309"/>
      <c r="M107" s="309"/>
    </row>
    <row r="108" spans="11:13">
      <c r="K108" s="306"/>
      <c r="L108" s="309"/>
      <c r="M108" s="309"/>
    </row>
    <row r="109" spans="11:13">
      <c r="K109" s="306"/>
      <c r="L109" s="309"/>
      <c r="M109" s="309"/>
    </row>
    <row r="110" spans="11:13">
      <c r="K110" s="306"/>
      <c r="L110" s="309"/>
      <c r="M110" s="309"/>
    </row>
    <row r="111" spans="11:13">
      <c r="K111" s="306"/>
      <c r="L111" s="309"/>
      <c r="M111" s="309"/>
    </row>
    <row r="112" spans="11:13">
      <c r="K112" s="306"/>
      <c r="L112" s="309"/>
      <c r="M112" s="309"/>
    </row>
    <row r="113" spans="11:13">
      <c r="K113" s="306"/>
      <c r="L113" s="309"/>
      <c r="M113" s="309"/>
    </row>
    <row r="114" spans="11:13">
      <c r="K114" s="306"/>
      <c r="L114" s="309"/>
      <c r="M114" s="309"/>
    </row>
    <row r="115" spans="11:13">
      <c r="K115" s="306"/>
      <c r="L115" s="309"/>
      <c r="M115" s="309"/>
    </row>
    <row r="116" spans="11:13">
      <c r="K116" s="306"/>
      <c r="L116" s="309"/>
      <c r="M116" s="309"/>
    </row>
    <row r="117" spans="11:13">
      <c r="K117" s="306"/>
      <c r="L117" s="309"/>
      <c r="M117" s="309"/>
    </row>
    <row r="118" spans="11:13">
      <c r="K118" s="306"/>
      <c r="L118" s="309"/>
      <c r="M118" s="309"/>
    </row>
    <row r="119" spans="11:13">
      <c r="K119" s="306"/>
      <c r="L119" s="309"/>
      <c r="M119" s="309"/>
    </row>
    <row r="120" spans="11:13">
      <c r="K120" s="306"/>
      <c r="L120" s="309"/>
      <c r="M120" s="309"/>
    </row>
    <row r="121" spans="11:13">
      <c r="K121" s="306"/>
      <c r="L121" s="309"/>
      <c r="M121" s="309"/>
    </row>
    <row r="122" spans="11:13">
      <c r="K122" s="306"/>
      <c r="L122" s="309"/>
      <c r="M122" s="309"/>
    </row>
    <row r="123" spans="11:13">
      <c r="K123" s="306"/>
      <c r="L123" s="309"/>
      <c r="M123" s="309"/>
    </row>
    <row r="124" spans="11:13">
      <c r="K124" s="306"/>
      <c r="L124" s="309"/>
      <c r="M124" s="309"/>
    </row>
    <row r="125" spans="11:13">
      <c r="K125" s="306"/>
      <c r="L125" s="309"/>
      <c r="M125" s="309"/>
    </row>
    <row r="126" spans="11:13">
      <c r="K126" s="306"/>
      <c r="L126" s="309"/>
      <c r="M126" s="309"/>
    </row>
    <row r="127" spans="11:13">
      <c r="K127" s="306"/>
      <c r="L127" s="309"/>
      <c r="M127" s="309"/>
    </row>
  </sheetData>
  <customSheetViews>
    <customSheetView guid="{F4611E24-CED2-48C8-8C28-D2C498AE16F2}" showRuler="0">
      <selection activeCell="AF9" sqref="AF9"/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/>
    </customSheetView>
  </customSheetViews>
  <mergeCells count="22">
    <mergeCell ref="T8:V8"/>
    <mergeCell ref="K2:M2"/>
    <mergeCell ref="Z3:AB3"/>
    <mergeCell ref="K3:M3"/>
    <mergeCell ref="A7:C7"/>
    <mergeCell ref="T2:V2"/>
    <mergeCell ref="Q6:S6"/>
    <mergeCell ref="D2:F2"/>
    <mergeCell ref="T5:V5"/>
    <mergeCell ref="N7:P7"/>
    <mergeCell ref="Z2:AB2"/>
    <mergeCell ref="G2:I2"/>
    <mergeCell ref="D7:F7"/>
    <mergeCell ref="A1:C1"/>
    <mergeCell ref="Q1:S1"/>
    <mergeCell ref="D1:F1"/>
    <mergeCell ref="Z1:AB1"/>
    <mergeCell ref="K1:M1"/>
    <mergeCell ref="W1:Y1"/>
    <mergeCell ref="T1:V1"/>
    <mergeCell ref="N1:P1"/>
    <mergeCell ref="G1:I1"/>
  </mergeCells>
  <phoneticPr fontId="2"/>
  <pageMargins left="0.19685039370078741" right="0.15748031496062992" top="0.98425196850393704" bottom="0.98425196850393704" header="0.51181102362204722" footer="0.51181102362204722"/>
  <pageSetup paperSize="8" orientation="landscape" r:id="rId2"/>
  <headerFooter alignWithMargins="0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U30"/>
  <sheetViews>
    <sheetView zoomScaleNormal="100" workbookViewId="0">
      <pane ySplit="3" topLeftCell="A13" activePane="bottomLeft" state="frozen"/>
      <selection pane="bottomLeft" activeCell="F17" sqref="F17:F26"/>
    </sheetView>
  </sheetViews>
  <sheetFormatPr defaultRowHeight="13.5"/>
  <cols>
    <col min="1" max="1" width="6.5" style="1" bestFit="1" customWidth="1"/>
    <col min="2" max="2" width="6" style="21" bestFit="1" customWidth="1"/>
    <col min="3" max="3" width="6" bestFit="1" customWidth="1"/>
    <col min="4" max="4" width="6.5" style="1" bestFit="1" customWidth="1"/>
    <col min="5" max="6" width="6" style="21" bestFit="1" customWidth="1"/>
    <col min="7" max="7" width="6.5" bestFit="1" customWidth="1"/>
    <col min="8" max="9" width="6" bestFit="1" customWidth="1"/>
    <col min="10" max="10" width="5.5" style="101" customWidth="1"/>
    <col min="11" max="11" width="5.5" style="48" customWidth="1"/>
    <col min="12" max="12" width="5.5" style="49" customWidth="1"/>
    <col min="13" max="13" width="6.5" bestFit="1" customWidth="1"/>
    <col min="14" max="15" width="6" bestFit="1" customWidth="1"/>
    <col min="16" max="16" width="5.5" bestFit="1" customWidth="1"/>
    <col min="17" max="18" width="6" bestFit="1" customWidth="1"/>
    <col min="19" max="19" width="6.5" bestFit="1" customWidth="1"/>
    <col min="20" max="21" width="6" bestFit="1" customWidth="1"/>
  </cols>
  <sheetData>
    <row r="1" spans="1:21">
      <c r="A1" s="708" t="s">
        <v>47</v>
      </c>
      <c r="B1" s="709"/>
      <c r="C1" s="714"/>
      <c r="D1" s="708" t="s">
        <v>48</v>
      </c>
      <c r="E1" s="709"/>
      <c r="F1" s="714"/>
      <c r="G1" s="708" t="s">
        <v>49</v>
      </c>
      <c r="H1" s="709"/>
      <c r="I1" s="714"/>
      <c r="J1" s="708" t="s">
        <v>103</v>
      </c>
      <c r="K1" s="709"/>
      <c r="L1" s="714"/>
      <c r="M1" s="708" t="s">
        <v>45</v>
      </c>
      <c r="N1" s="709"/>
      <c r="O1" s="714"/>
      <c r="P1" s="708" t="s">
        <v>104</v>
      </c>
      <c r="Q1" s="709"/>
      <c r="R1" s="714"/>
      <c r="S1" s="708" t="s">
        <v>125</v>
      </c>
      <c r="T1" s="709"/>
      <c r="U1" s="714"/>
    </row>
    <row r="2" spans="1:21">
      <c r="A2" s="727"/>
      <c r="B2" s="728"/>
      <c r="C2" s="729"/>
      <c r="D2" s="770" t="s">
        <v>178</v>
      </c>
      <c r="E2" s="728"/>
      <c r="F2" s="729"/>
      <c r="G2" s="727"/>
      <c r="H2" s="728"/>
      <c r="I2" s="729"/>
      <c r="J2" s="727"/>
      <c r="K2" s="728"/>
      <c r="L2" s="729"/>
      <c r="M2" s="118"/>
      <c r="N2" s="122"/>
      <c r="O2" s="120"/>
      <c r="P2" s="118"/>
      <c r="Q2" s="122"/>
      <c r="R2" s="120"/>
      <c r="S2" s="767" t="s">
        <v>151</v>
      </c>
      <c r="T2" s="768"/>
      <c r="U2" s="769"/>
    </row>
    <row r="3" spans="1:21">
      <c r="A3" s="229" t="s">
        <v>8</v>
      </c>
      <c r="B3" s="230" t="s">
        <v>10</v>
      </c>
      <c r="C3" s="232" t="s">
        <v>9</v>
      </c>
      <c r="D3" s="770" t="s">
        <v>179</v>
      </c>
      <c r="E3" s="771"/>
      <c r="F3" s="772"/>
      <c r="G3" s="229" t="s">
        <v>8</v>
      </c>
      <c r="H3" s="230" t="s">
        <v>10</v>
      </c>
      <c r="I3" s="231" t="s">
        <v>9</v>
      </c>
      <c r="J3" s="229" t="s">
        <v>8</v>
      </c>
      <c r="K3" s="230" t="s">
        <v>10</v>
      </c>
      <c r="L3" s="231" t="s">
        <v>9</v>
      </c>
      <c r="M3" s="229" t="s">
        <v>8</v>
      </c>
      <c r="N3" s="230" t="s">
        <v>10</v>
      </c>
      <c r="O3" s="232" t="s">
        <v>9</v>
      </c>
      <c r="P3" s="229" t="s">
        <v>8</v>
      </c>
      <c r="Q3" s="230" t="s">
        <v>10</v>
      </c>
      <c r="R3" s="232" t="s">
        <v>9</v>
      </c>
      <c r="S3" s="229" t="s">
        <v>8</v>
      </c>
      <c r="T3" s="230" t="s">
        <v>10</v>
      </c>
      <c r="U3" s="232" t="s">
        <v>9</v>
      </c>
    </row>
    <row r="4" spans="1:21">
      <c r="A4" s="102">
        <v>44225</v>
      </c>
      <c r="B4" s="103">
        <v>8</v>
      </c>
      <c r="C4" s="46">
        <v>37</v>
      </c>
      <c r="D4" s="229" t="s">
        <v>8</v>
      </c>
      <c r="E4" s="230" t="s">
        <v>10</v>
      </c>
      <c r="F4" s="231" t="s">
        <v>9</v>
      </c>
      <c r="G4" s="102">
        <v>44651</v>
      </c>
      <c r="H4" s="103">
        <v>8</v>
      </c>
      <c r="I4" s="117">
        <v>53</v>
      </c>
      <c r="J4" s="102">
        <v>44379</v>
      </c>
      <c r="K4" s="103">
        <v>24</v>
      </c>
      <c r="L4" s="516">
        <v>12</v>
      </c>
      <c r="M4" s="102">
        <v>44243</v>
      </c>
      <c r="N4" s="103">
        <v>2</v>
      </c>
      <c r="O4" s="117">
        <v>85</v>
      </c>
      <c r="P4" s="175" t="s">
        <v>163</v>
      </c>
      <c r="Q4" s="103"/>
      <c r="R4" s="66">
        <v>20</v>
      </c>
      <c r="S4" s="102">
        <v>44071</v>
      </c>
      <c r="T4" s="103">
        <v>6</v>
      </c>
      <c r="U4" s="117">
        <v>58</v>
      </c>
    </row>
    <row r="5" spans="1:21">
      <c r="A5" s="102">
        <v>44715</v>
      </c>
      <c r="B5" s="103">
        <v>16</v>
      </c>
      <c r="C5" s="117">
        <f>C4-B5</f>
        <v>21</v>
      </c>
      <c r="D5" s="102">
        <v>44644</v>
      </c>
      <c r="E5" s="103">
        <v>34</v>
      </c>
      <c r="F5" s="77">
        <v>294</v>
      </c>
      <c r="G5" s="102">
        <v>44663</v>
      </c>
      <c r="H5" s="103">
        <v>43</v>
      </c>
      <c r="I5" s="117">
        <f>I4-H5</f>
        <v>10</v>
      </c>
      <c r="J5" s="102"/>
      <c r="K5" s="103"/>
      <c r="L5" s="117"/>
      <c r="M5" s="102">
        <v>44734</v>
      </c>
      <c r="N5" s="103">
        <v>12</v>
      </c>
      <c r="O5" s="117">
        <f>O4-N5</f>
        <v>73</v>
      </c>
      <c r="P5" s="102"/>
      <c r="Q5" s="103"/>
      <c r="R5" s="66"/>
      <c r="S5" s="102">
        <v>44841</v>
      </c>
      <c r="T5" s="103">
        <v>6</v>
      </c>
      <c r="U5" s="117">
        <f>U4-T5</f>
        <v>52</v>
      </c>
    </row>
    <row r="6" spans="1:21">
      <c r="A6" s="459">
        <v>44739</v>
      </c>
      <c r="B6" s="460"/>
      <c r="C6" s="66">
        <v>0</v>
      </c>
      <c r="D6" s="102">
        <v>44657</v>
      </c>
      <c r="E6" s="103">
        <v>-50</v>
      </c>
      <c r="F6" s="77">
        <f t="shared" ref="F6:F26" si="0">F5-E6</f>
        <v>344</v>
      </c>
      <c r="G6" s="102">
        <v>44724</v>
      </c>
      <c r="H6" s="103">
        <v>-100</v>
      </c>
      <c r="I6" s="117">
        <f t="shared" ref="I6:I11" si="1">I5-H6</f>
        <v>110</v>
      </c>
      <c r="J6" s="102"/>
      <c r="K6" s="103"/>
      <c r="L6" s="117"/>
      <c r="M6" s="102"/>
      <c r="N6" s="103"/>
      <c r="O6" s="66"/>
      <c r="P6" s="102"/>
      <c r="Q6" s="103"/>
      <c r="R6" s="66"/>
      <c r="S6" s="102"/>
      <c r="T6" s="103"/>
      <c r="U6" s="117"/>
    </row>
    <row r="7" spans="1:21">
      <c r="A7" s="102">
        <v>44824</v>
      </c>
      <c r="B7" s="103">
        <v>-30</v>
      </c>
      <c r="C7" s="117">
        <f>C6-B7</f>
        <v>30</v>
      </c>
      <c r="D7" s="102">
        <v>44677</v>
      </c>
      <c r="E7" s="103">
        <v>30</v>
      </c>
      <c r="F7" s="77">
        <f t="shared" si="0"/>
        <v>314</v>
      </c>
      <c r="G7" s="102">
        <v>44729</v>
      </c>
      <c r="H7" s="103">
        <v>17</v>
      </c>
      <c r="I7" s="117">
        <f t="shared" si="1"/>
        <v>93</v>
      </c>
      <c r="J7" s="102"/>
      <c r="K7" s="103"/>
      <c r="L7" s="117"/>
      <c r="M7" s="102"/>
      <c r="N7" s="103"/>
      <c r="O7" s="66"/>
      <c r="P7" s="102"/>
      <c r="Q7" s="103"/>
      <c r="R7" s="66"/>
      <c r="S7" s="102"/>
      <c r="T7" s="103"/>
      <c r="U7" s="117"/>
    </row>
    <row r="8" spans="1:21">
      <c r="A8" s="102">
        <v>44824</v>
      </c>
      <c r="B8" s="103">
        <v>16</v>
      </c>
      <c r="C8" s="117">
        <f>C7-B8</f>
        <v>14</v>
      </c>
      <c r="D8" s="102">
        <v>44689</v>
      </c>
      <c r="E8" s="103">
        <v>-50</v>
      </c>
      <c r="F8" s="77">
        <f t="shared" si="0"/>
        <v>364</v>
      </c>
      <c r="G8" s="102">
        <v>44732</v>
      </c>
      <c r="H8" s="103">
        <v>11</v>
      </c>
      <c r="I8" s="117">
        <f t="shared" si="1"/>
        <v>82</v>
      </c>
      <c r="J8" s="102"/>
      <c r="K8" s="103"/>
      <c r="L8" s="117"/>
      <c r="M8" s="102"/>
      <c r="N8" s="103"/>
      <c r="O8" s="66"/>
      <c r="P8" s="102"/>
      <c r="Q8" s="103"/>
      <c r="R8" s="66"/>
      <c r="S8" s="102"/>
      <c r="T8" s="103"/>
      <c r="U8" s="117"/>
    </row>
    <row r="9" spans="1:21">
      <c r="A9" s="102">
        <v>44871</v>
      </c>
      <c r="B9" s="103">
        <v>-25</v>
      </c>
      <c r="C9" s="117">
        <f>C8-B9</f>
        <v>39</v>
      </c>
      <c r="D9" s="102">
        <v>44697</v>
      </c>
      <c r="E9" s="103">
        <v>25</v>
      </c>
      <c r="F9" s="77">
        <f t="shared" si="0"/>
        <v>339</v>
      </c>
      <c r="G9" s="102">
        <v>44733</v>
      </c>
      <c r="H9" s="103">
        <v>5</v>
      </c>
      <c r="I9" s="117">
        <f t="shared" si="1"/>
        <v>77</v>
      </c>
      <c r="J9" s="102"/>
      <c r="K9" s="103"/>
      <c r="L9" s="117"/>
      <c r="M9" s="102"/>
      <c r="N9" s="103"/>
      <c r="O9" s="66"/>
      <c r="P9" s="102"/>
      <c r="Q9" s="103"/>
      <c r="R9" s="66"/>
      <c r="S9" s="102"/>
      <c r="T9" s="103"/>
      <c r="U9" s="66"/>
    </row>
    <row r="10" spans="1:21">
      <c r="A10" s="102" t="s">
        <v>191</v>
      </c>
      <c r="B10" s="635" t="s">
        <v>248</v>
      </c>
      <c r="C10" s="117">
        <f>C9-B10</f>
        <v>8</v>
      </c>
      <c r="D10" s="102">
        <v>44713</v>
      </c>
      <c r="E10" s="103">
        <v>8</v>
      </c>
      <c r="F10" s="77">
        <f t="shared" si="0"/>
        <v>331</v>
      </c>
      <c r="G10" s="102">
        <v>44739</v>
      </c>
      <c r="H10" s="103">
        <v>16</v>
      </c>
      <c r="I10" s="117">
        <f t="shared" si="1"/>
        <v>61</v>
      </c>
      <c r="J10" s="102"/>
      <c r="K10" s="103"/>
      <c r="L10" s="117"/>
      <c r="M10" s="102"/>
      <c r="N10" s="103"/>
      <c r="O10" s="66"/>
      <c r="P10" s="102"/>
      <c r="Q10" s="103"/>
      <c r="R10" s="66"/>
      <c r="S10" s="102"/>
      <c r="T10" s="103"/>
      <c r="U10" s="66"/>
    </row>
    <row r="11" spans="1:21">
      <c r="A11" s="102"/>
      <c r="B11" s="103"/>
      <c r="C11" s="66"/>
      <c r="D11" s="102">
        <v>44720</v>
      </c>
      <c r="E11" s="103">
        <v>2</v>
      </c>
      <c r="F11" s="77">
        <f t="shared" si="0"/>
        <v>329</v>
      </c>
      <c r="G11" s="102">
        <v>44859</v>
      </c>
      <c r="H11" s="103">
        <v>16</v>
      </c>
      <c r="I11" s="117">
        <f t="shared" si="1"/>
        <v>45</v>
      </c>
      <c r="J11" s="102"/>
      <c r="K11" s="103"/>
      <c r="L11" s="117"/>
      <c r="M11" s="102"/>
      <c r="N11" s="103"/>
      <c r="O11" s="66"/>
      <c r="P11" s="102"/>
      <c r="Q11" s="103"/>
      <c r="R11" s="66"/>
      <c r="S11" s="102"/>
      <c r="T11" s="103"/>
      <c r="U11" s="66"/>
    </row>
    <row r="12" spans="1:21">
      <c r="A12" s="102"/>
      <c r="B12" s="103"/>
      <c r="C12" s="66"/>
      <c r="D12" s="102">
        <v>44739</v>
      </c>
      <c r="E12" s="103">
        <v>8</v>
      </c>
      <c r="F12" s="77">
        <f t="shared" si="0"/>
        <v>321</v>
      </c>
      <c r="G12" s="102"/>
      <c r="H12" s="103"/>
      <c r="I12" s="117"/>
      <c r="J12" s="102"/>
      <c r="K12" s="103"/>
      <c r="L12" s="117"/>
      <c r="M12" s="102"/>
      <c r="N12" s="103"/>
      <c r="O12" s="66"/>
      <c r="P12" s="102"/>
      <c r="Q12" s="103"/>
      <c r="R12" s="66"/>
      <c r="S12" s="102"/>
      <c r="T12" s="103"/>
      <c r="U12" s="66"/>
    </row>
    <row r="13" spans="1:21">
      <c r="A13" s="102"/>
      <c r="B13" s="103"/>
      <c r="C13" s="66"/>
      <c r="D13" s="102">
        <v>44775</v>
      </c>
      <c r="E13" s="103">
        <v>6</v>
      </c>
      <c r="F13" s="77">
        <f t="shared" si="0"/>
        <v>315</v>
      </c>
      <c r="G13" s="102"/>
      <c r="H13" s="103"/>
      <c r="I13" s="117"/>
      <c r="J13" s="102"/>
      <c r="K13" s="103"/>
      <c r="L13" s="117"/>
      <c r="M13" s="102"/>
      <c r="N13" s="103"/>
      <c r="O13" s="66"/>
      <c r="P13" s="102"/>
      <c r="Q13" s="103"/>
      <c r="R13" s="66"/>
      <c r="S13" s="102"/>
      <c r="T13" s="103"/>
      <c r="U13" s="66"/>
    </row>
    <row r="14" spans="1:21">
      <c r="D14" s="102">
        <v>44910</v>
      </c>
      <c r="E14" s="103">
        <v>30</v>
      </c>
      <c r="F14" s="77">
        <f t="shared" si="0"/>
        <v>285</v>
      </c>
      <c r="G14" s="102"/>
      <c r="H14" s="103"/>
      <c r="I14" s="117"/>
      <c r="J14" s="102"/>
      <c r="K14" s="103"/>
      <c r="L14" s="117"/>
      <c r="M14" s="102"/>
      <c r="N14" s="103"/>
      <c r="O14" s="66"/>
      <c r="P14" s="102"/>
      <c r="Q14" s="103"/>
      <c r="R14" s="66"/>
      <c r="S14" s="102"/>
      <c r="T14" s="103"/>
      <c r="U14" s="66"/>
    </row>
    <row r="15" spans="1:21">
      <c r="D15" s="102">
        <v>44922</v>
      </c>
      <c r="E15" s="103">
        <v>25</v>
      </c>
      <c r="F15" s="77">
        <f t="shared" si="0"/>
        <v>260</v>
      </c>
      <c r="G15" s="102"/>
      <c r="H15" s="103"/>
      <c r="I15" s="117"/>
      <c r="J15" s="102"/>
      <c r="K15" s="103"/>
      <c r="L15" s="117"/>
      <c r="M15" s="102"/>
      <c r="N15" s="103"/>
      <c r="O15" s="66"/>
      <c r="P15" s="102"/>
      <c r="Q15" s="103"/>
      <c r="R15" s="66"/>
      <c r="S15" s="102"/>
      <c r="T15" s="103"/>
      <c r="U15" s="66"/>
    </row>
    <row r="16" spans="1:21">
      <c r="D16" s="102">
        <v>44946</v>
      </c>
      <c r="E16" s="103">
        <v>8</v>
      </c>
      <c r="F16" s="77">
        <f t="shared" si="0"/>
        <v>252</v>
      </c>
      <c r="G16" s="102"/>
      <c r="H16" s="103"/>
      <c r="I16" s="117"/>
      <c r="J16" s="102"/>
      <c r="K16" s="103"/>
      <c r="L16" s="117"/>
      <c r="M16" s="102"/>
      <c r="N16" s="103"/>
      <c r="O16" s="66"/>
      <c r="P16" s="102"/>
      <c r="Q16" s="103"/>
      <c r="R16" s="66"/>
      <c r="S16" s="102"/>
      <c r="T16" s="103"/>
      <c r="U16" s="66"/>
    </row>
    <row r="17" spans="4:21">
      <c r="D17" s="102">
        <v>44588</v>
      </c>
      <c r="E17" s="103">
        <v>2</v>
      </c>
      <c r="F17" s="77">
        <f t="shared" si="0"/>
        <v>250</v>
      </c>
      <c r="G17" s="102"/>
      <c r="H17" s="103"/>
      <c r="I17" s="117"/>
      <c r="P17" s="102"/>
      <c r="Q17" s="103"/>
      <c r="R17" s="66"/>
      <c r="S17" s="102"/>
      <c r="T17" s="103"/>
      <c r="U17" s="66"/>
    </row>
    <row r="18" spans="4:21">
      <c r="D18" s="102">
        <v>44999</v>
      </c>
      <c r="E18" s="103">
        <v>5</v>
      </c>
      <c r="F18" s="77">
        <f t="shared" si="0"/>
        <v>245</v>
      </c>
      <c r="P18" s="102"/>
      <c r="Q18" s="103"/>
      <c r="R18" s="66"/>
      <c r="S18" s="102"/>
      <c r="T18" s="103"/>
      <c r="U18" s="66"/>
    </row>
    <row r="19" spans="4:21">
      <c r="D19" s="254">
        <v>44636</v>
      </c>
      <c r="E19" s="255">
        <v>30</v>
      </c>
      <c r="F19" s="77">
        <f t="shared" si="0"/>
        <v>215</v>
      </c>
      <c r="P19" s="102"/>
      <c r="Q19" s="103"/>
      <c r="R19" s="66"/>
      <c r="S19" s="102"/>
      <c r="T19" s="103"/>
      <c r="U19" s="66"/>
    </row>
    <row r="20" spans="4:21">
      <c r="D20" s="254">
        <v>45001</v>
      </c>
      <c r="E20" s="255">
        <v>5</v>
      </c>
      <c r="F20" s="77">
        <f t="shared" si="0"/>
        <v>210</v>
      </c>
      <c r="P20" s="102"/>
      <c r="Q20" s="103"/>
      <c r="R20" s="66"/>
      <c r="S20" s="102"/>
      <c r="T20" s="103"/>
      <c r="U20" s="66"/>
    </row>
    <row r="21" spans="4:21">
      <c r="D21" s="254">
        <v>45005</v>
      </c>
      <c r="E21" s="255">
        <v>10</v>
      </c>
      <c r="F21" s="77">
        <f t="shared" si="0"/>
        <v>200</v>
      </c>
      <c r="P21" s="102"/>
      <c r="Q21" s="103"/>
      <c r="R21" s="66"/>
    </row>
    <row r="22" spans="4:21">
      <c r="D22" s="254">
        <v>44649</v>
      </c>
      <c r="E22" s="255">
        <v>25</v>
      </c>
      <c r="F22" s="77">
        <f t="shared" si="0"/>
        <v>175</v>
      </c>
    </row>
    <row r="23" spans="4:21">
      <c r="D23" s="254">
        <v>44665</v>
      </c>
      <c r="E23" s="255">
        <v>8</v>
      </c>
      <c r="F23" s="77">
        <f t="shared" si="0"/>
        <v>167</v>
      </c>
    </row>
    <row r="24" spans="4:21">
      <c r="D24" s="254">
        <v>45028</v>
      </c>
      <c r="E24" s="255">
        <v>34</v>
      </c>
      <c r="F24" s="77">
        <f t="shared" si="0"/>
        <v>133</v>
      </c>
    </row>
    <row r="25" spans="4:21">
      <c r="D25" s="254">
        <v>44672</v>
      </c>
      <c r="E25" s="255">
        <v>2</v>
      </c>
      <c r="F25" s="77">
        <f t="shared" si="0"/>
        <v>131</v>
      </c>
    </row>
    <row r="26" spans="4:21">
      <c r="D26" s="102">
        <v>45039</v>
      </c>
      <c r="E26" s="103">
        <v>-50</v>
      </c>
      <c r="F26" s="77">
        <f t="shared" si="0"/>
        <v>181</v>
      </c>
    </row>
    <row r="27" spans="4:21">
      <c r="D27" s="102"/>
      <c r="E27" s="103"/>
      <c r="F27" s="77"/>
    </row>
    <row r="28" spans="4:21">
      <c r="D28" s="102"/>
      <c r="E28" s="103"/>
      <c r="F28" s="77"/>
    </row>
    <row r="29" spans="4:21">
      <c r="D29" s="102"/>
      <c r="E29" s="103"/>
      <c r="F29" s="77"/>
    </row>
    <row r="30" spans="4:21">
      <c r="D30" s="102"/>
      <c r="E30" s="103"/>
      <c r="F30" s="77"/>
    </row>
  </sheetData>
  <mergeCells count="13">
    <mergeCell ref="D3:F3"/>
    <mergeCell ref="A1:C1"/>
    <mergeCell ref="A2:C2"/>
    <mergeCell ref="G1:I1"/>
    <mergeCell ref="G2:I2"/>
    <mergeCell ref="D1:F1"/>
    <mergeCell ref="D2:F2"/>
    <mergeCell ref="J2:L2"/>
    <mergeCell ref="J1:L1"/>
    <mergeCell ref="S1:U1"/>
    <mergeCell ref="P1:R1"/>
    <mergeCell ref="M1:O1"/>
    <mergeCell ref="S2:U2"/>
  </mergeCells>
  <phoneticPr fontId="2"/>
  <pageMargins left="0.15748031496062992" right="0.15748031496062992" top="0.74803149606299213" bottom="0.74803149606299213" header="0.31496062992125984" footer="0.31496062992125984"/>
  <pageSetup paperSize="8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/>
  <dimension ref="A1:BK26"/>
  <sheetViews>
    <sheetView tabSelected="1" topLeftCell="I1" workbookViewId="0">
      <pane ySplit="2" topLeftCell="A3" activePane="bottomLeft" state="frozen"/>
      <selection pane="bottomLeft" activeCell="V16" sqref="V16"/>
    </sheetView>
  </sheetViews>
  <sheetFormatPr defaultRowHeight="13.5"/>
  <cols>
    <col min="1" max="3" width="5.625" customWidth="1"/>
    <col min="4" max="4" width="5.625" style="93" customWidth="1"/>
    <col min="5" max="5" width="5.625" style="146" customWidth="1"/>
    <col min="6" max="6" width="6" style="258" bestFit="1" customWidth="1"/>
    <col min="7" max="7" width="5.625" style="93" customWidth="1"/>
    <col min="8" max="8" width="5.625" style="83" customWidth="1"/>
    <col min="9" max="9" width="5.625" style="63" customWidth="1"/>
    <col min="10" max="12" width="6.25" style="87" customWidth="1"/>
    <col min="13" max="13" width="6.5" style="87" bestFit="1" customWidth="1"/>
    <col min="14" max="15" width="5.5" style="87" customWidth="1"/>
    <col min="16" max="16" width="5.5" style="93" customWidth="1"/>
    <col min="17" max="17" width="5.5" style="83" customWidth="1"/>
    <col min="18" max="21" width="5.5" style="87" customWidth="1"/>
    <col min="22" max="22" width="5.5" style="93" customWidth="1"/>
    <col min="23" max="23" width="5.5" style="482" customWidth="1"/>
    <col min="24" max="24" width="5.5" style="478" customWidth="1"/>
    <col min="25" max="25" width="5.5" bestFit="1" customWidth="1"/>
    <col min="26" max="27" width="6" bestFit="1" customWidth="1"/>
    <col min="28" max="29" width="5.5" style="87" customWidth="1"/>
    <col min="30" max="30" width="5.5" style="83" customWidth="1"/>
    <col min="64" max="16384" width="9" style="87"/>
  </cols>
  <sheetData>
    <row r="1" spans="1:30">
      <c r="A1" s="678" t="s">
        <v>192</v>
      </c>
      <c r="B1" s="679"/>
      <c r="C1" s="680"/>
      <c r="D1" s="678" t="s">
        <v>96</v>
      </c>
      <c r="E1" s="679"/>
      <c r="F1" s="680"/>
      <c r="G1" s="678" t="s">
        <v>97</v>
      </c>
      <c r="H1" s="679"/>
      <c r="I1" s="680"/>
      <c r="J1" s="681" t="s">
        <v>181</v>
      </c>
      <c r="K1" s="679"/>
      <c r="L1" s="680"/>
      <c r="M1" s="681" t="s">
        <v>120</v>
      </c>
      <c r="N1" s="679"/>
      <c r="O1" s="680"/>
      <c r="P1" s="678" t="s">
        <v>113</v>
      </c>
      <c r="Q1" s="679"/>
      <c r="R1" s="680"/>
      <c r="S1" s="678" t="s">
        <v>33</v>
      </c>
      <c r="T1" s="679"/>
      <c r="U1" s="680"/>
      <c r="V1" s="678" t="s">
        <v>183</v>
      </c>
      <c r="W1" s="679"/>
      <c r="X1" s="679"/>
      <c r="Y1" s="678"/>
      <c r="Z1" s="679"/>
      <c r="AA1" s="680"/>
      <c r="AB1" s="678" t="s">
        <v>172</v>
      </c>
      <c r="AC1" s="679"/>
      <c r="AD1" s="680"/>
    </row>
    <row r="2" spans="1:30">
      <c r="A2" s="508" t="s">
        <v>8</v>
      </c>
      <c r="B2" s="283" t="s">
        <v>10</v>
      </c>
      <c r="C2" s="507" t="s">
        <v>9</v>
      </c>
      <c r="D2" s="692" t="s">
        <v>107</v>
      </c>
      <c r="E2" s="693"/>
      <c r="F2" s="694"/>
      <c r="G2" s="692" t="s">
        <v>107</v>
      </c>
      <c r="H2" s="693"/>
      <c r="I2" s="694"/>
      <c r="J2" s="692" t="s">
        <v>119</v>
      </c>
      <c r="K2" s="693"/>
      <c r="L2" s="694"/>
      <c r="M2" s="692" t="s">
        <v>119</v>
      </c>
      <c r="N2" s="693"/>
      <c r="O2" s="694"/>
      <c r="P2" s="692" t="s">
        <v>119</v>
      </c>
      <c r="Q2" s="693"/>
      <c r="R2" s="694"/>
      <c r="S2" s="692"/>
      <c r="T2" s="693"/>
      <c r="U2" s="694"/>
      <c r="V2" s="692" t="s">
        <v>182</v>
      </c>
      <c r="W2" s="693"/>
      <c r="X2" s="693"/>
      <c r="Y2" s="692" t="s">
        <v>182</v>
      </c>
      <c r="Z2" s="693"/>
      <c r="AA2" s="694"/>
      <c r="AB2" s="692"/>
      <c r="AC2" s="693"/>
      <c r="AD2" s="694"/>
    </row>
    <row r="3" spans="1:30" s="285" customFormat="1">
      <c r="A3" s="721" t="s">
        <v>141</v>
      </c>
      <c r="B3" s="722"/>
      <c r="C3" s="723"/>
      <c r="D3" s="721" t="s">
        <v>141</v>
      </c>
      <c r="E3" s="722"/>
      <c r="F3" s="723"/>
      <c r="G3" s="154" t="s">
        <v>8</v>
      </c>
      <c r="H3" s="155" t="s">
        <v>10</v>
      </c>
      <c r="I3" s="156" t="s">
        <v>9</v>
      </c>
      <c r="J3" s="282" t="s">
        <v>8</v>
      </c>
      <c r="K3" s="283" t="s">
        <v>10</v>
      </c>
      <c r="L3" s="284" t="s">
        <v>9</v>
      </c>
      <c r="M3" s="282" t="s">
        <v>8</v>
      </c>
      <c r="N3" s="283" t="s">
        <v>10</v>
      </c>
      <c r="O3" s="284" t="s">
        <v>9</v>
      </c>
      <c r="P3" s="282" t="s">
        <v>8</v>
      </c>
      <c r="Q3" s="283" t="s">
        <v>10</v>
      </c>
      <c r="R3" s="284" t="s">
        <v>9</v>
      </c>
      <c r="S3" s="282" t="s">
        <v>8</v>
      </c>
      <c r="T3" s="283" t="s">
        <v>10</v>
      </c>
      <c r="U3" s="284" t="s">
        <v>9</v>
      </c>
      <c r="V3" s="282" t="s">
        <v>8</v>
      </c>
      <c r="W3" s="483" t="s">
        <v>10</v>
      </c>
      <c r="X3" s="242" t="s">
        <v>9</v>
      </c>
      <c r="Y3" s="282" t="s">
        <v>8</v>
      </c>
      <c r="Z3" s="283" t="s">
        <v>10</v>
      </c>
      <c r="AA3" s="284" t="s">
        <v>9</v>
      </c>
      <c r="AB3" s="282" t="s">
        <v>8</v>
      </c>
      <c r="AC3" s="283" t="s">
        <v>10</v>
      </c>
      <c r="AD3" s="335" t="s">
        <v>9</v>
      </c>
    </row>
    <row r="4" spans="1:30">
      <c r="A4" s="175">
        <v>44260</v>
      </c>
      <c r="B4" s="176"/>
      <c r="C4" s="260">
        <v>8</v>
      </c>
      <c r="D4" s="154" t="s">
        <v>8</v>
      </c>
      <c r="E4" s="262" t="s">
        <v>10</v>
      </c>
      <c r="F4" s="156" t="s">
        <v>9</v>
      </c>
      <c r="G4" s="721" t="s">
        <v>160</v>
      </c>
      <c r="H4" s="722"/>
      <c r="I4" s="723"/>
      <c r="J4" s="721" t="s">
        <v>141</v>
      </c>
      <c r="K4" s="722"/>
      <c r="L4" s="723"/>
      <c r="M4" s="721" t="s">
        <v>141</v>
      </c>
      <c r="N4" s="722"/>
      <c r="O4" s="723"/>
      <c r="P4" s="721" t="s">
        <v>141</v>
      </c>
      <c r="Q4" s="722"/>
      <c r="R4" s="723"/>
      <c r="S4" s="721" t="s">
        <v>160</v>
      </c>
      <c r="T4" s="722"/>
      <c r="U4" s="723"/>
      <c r="V4" s="472">
        <v>44092</v>
      </c>
      <c r="W4" s="485">
        <v>-8</v>
      </c>
      <c r="X4" s="473">
        <v>8</v>
      </c>
      <c r="Y4" s="181">
        <v>43266</v>
      </c>
      <c r="Z4" s="182">
        <v>8</v>
      </c>
      <c r="AA4" s="279">
        <v>2</v>
      </c>
      <c r="AB4" s="773" t="s">
        <v>180</v>
      </c>
      <c r="AC4" s="774"/>
      <c r="AD4" s="775"/>
    </row>
    <row r="5" spans="1:30">
      <c r="A5" s="181">
        <v>44483</v>
      </c>
      <c r="B5" s="182">
        <v>4</v>
      </c>
      <c r="C5" s="279">
        <f>C4-B5</f>
        <v>4</v>
      </c>
      <c r="D5" s="175">
        <v>44260</v>
      </c>
      <c r="E5" s="413"/>
      <c r="F5" s="274">
        <v>7</v>
      </c>
      <c r="G5" s="181">
        <v>43896</v>
      </c>
      <c r="H5" s="182"/>
      <c r="I5" s="279">
        <v>2</v>
      </c>
      <c r="J5" s="181">
        <v>44278</v>
      </c>
      <c r="K5" s="182">
        <v>12</v>
      </c>
      <c r="L5" s="279">
        <v>0</v>
      </c>
      <c r="M5" s="175">
        <v>44995</v>
      </c>
      <c r="N5" s="176"/>
      <c r="O5" s="275">
        <v>12</v>
      </c>
      <c r="P5" s="503">
        <v>44995</v>
      </c>
      <c r="Q5" s="501"/>
      <c r="R5" s="278">
        <v>8</v>
      </c>
      <c r="S5" s="572">
        <v>43896</v>
      </c>
      <c r="T5" s="510"/>
      <c r="U5" s="284">
        <v>2</v>
      </c>
      <c r="V5" s="474">
        <v>44092</v>
      </c>
      <c r="W5" s="484">
        <v>4</v>
      </c>
      <c r="X5" s="242">
        <f>X4-W5</f>
        <v>4</v>
      </c>
      <c r="Y5" s="181"/>
      <c r="Z5" s="182"/>
      <c r="AA5" s="275"/>
      <c r="AB5" s="424">
        <v>43896</v>
      </c>
      <c r="AC5" s="425"/>
      <c r="AD5" s="405">
        <v>20</v>
      </c>
    </row>
    <row r="6" spans="1:30">
      <c r="A6" s="181" t="s">
        <v>198</v>
      </c>
      <c r="B6" s="182"/>
      <c r="C6" s="279">
        <v>0</v>
      </c>
      <c r="D6" s="181">
        <v>44398</v>
      </c>
      <c r="E6" s="276">
        <v>4</v>
      </c>
      <c r="F6" s="274">
        <f>F5-E6</f>
        <v>3</v>
      </c>
      <c r="G6" s="181" t="s">
        <v>193</v>
      </c>
      <c r="H6" s="182"/>
      <c r="I6" s="279">
        <v>0</v>
      </c>
      <c r="J6" s="181"/>
      <c r="K6" s="182"/>
      <c r="L6" s="279"/>
      <c r="M6" s="181"/>
      <c r="N6" s="182"/>
      <c r="O6" s="275"/>
      <c r="P6" s="286"/>
      <c r="Q6" s="252"/>
      <c r="R6" s="278"/>
      <c r="S6" s="509">
        <v>44995</v>
      </c>
      <c r="T6" s="510"/>
      <c r="U6" s="284">
        <v>2</v>
      </c>
      <c r="V6" s="474">
        <v>44104</v>
      </c>
      <c r="W6" s="484">
        <v>4</v>
      </c>
      <c r="X6" s="242">
        <f>X5-W6</f>
        <v>0</v>
      </c>
      <c r="Y6" s="181"/>
      <c r="Z6" s="182"/>
      <c r="AA6" s="275"/>
      <c r="AB6" s="498">
        <v>44995</v>
      </c>
      <c r="AC6" s="499"/>
      <c r="AD6" s="405">
        <v>8</v>
      </c>
    </row>
    <row r="7" spans="1:30">
      <c r="A7" s="91"/>
      <c r="B7" s="92"/>
      <c r="C7" s="260"/>
      <c r="D7" s="181">
        <v>44491</v>
      </c>
      <c r="E7" s="276">
        <v>4</v>
      </c>
      <c r="F7" s="274">
        <f>F6-E7</f>
        <v>-1</v>
      </c>
      <c r="G7" s="181"/>
      <c r="H7" s="182"/>
      <c r="I7" s="260"/>
      <c r="J7" s="181"/>
      <c r="K7" s="182"/>
      <c r="L7" s="279"/>
      <c r="M7" s="181"/>
      <c r="N7" s="182"/>
      <c r="O7" s="275"/>
      <c r="P7" s="286"/>
      <c r="Q7" s="252"/>
      <c r="R7" s="278"/>
      <c r="S7" s="773" t="s">
        <v>180</v>
      </c>
      <c r="T7" s="774"/>
      <c r="U7" s="775"/>
      <c r="V7" s="425" t="s">
        <v>199</v>
      </c>
      <c r="W7" s="426">
        <v>-4</v>
      </c>
      <c r="X7" s="242">
        <f t="shared" ref="X7:X8" si="0">X6-W7</f>
        <v>4</v>
      </c>
      <c r="Y7" s="181"/>
      <c r="Z7" s="182"/>
      <c r="AA7" s="275"/>
      <c r="AB7" s="424"/>
      <c r="AC7" s="425"/>
      <c r="AD7" s="405"/>
    </row>
    <row r="8" spans="1:30">
      <c r="A8" s="773" t="s">
        <v>180</v>
      </c>
      <c r="B8" s="774"/>
      <c r="C8" s="775"/>
      <c r="D8" s="181">
        <v>44491</v>
      </c>
      <c r="E8" s="276">
        <v>-1</v>
      </c>
      <c r="F8" s="274">
        <f>F7-E8</f>
        <v>0</v>
      </c>
      <c r="G8" s="773" t="s">
        <v>180</v>
      </c>
      <c r="H8" s="774"/>
      <c r="I8" s="775"/>
      <c r="J8" s="181"/>
      <c r="K8" s="182"/>
      <c r="L8" s="279"/>
      <c r="M8" s="181"/>
      <c r="N8" s="182"/>
      <c r="O8" s="275"/>
      <c r="P8" s="286"/>
      <c r="Q8" s="252"/>
      <c r="R8" s="278"/>
      <c r="S8" s="175">
        <v>44596</v>
      </c>
      <c r="T8" s="176">
        <v>24</v>
      </c>
      <c r="U8" s="279">
        <v>20</v>
      </c>
      <c r="V8" s="286">
        <v>44546</v>
      </c>
      <c r="W8" s="476">
        <v>4</v>
      </c>
      <c r="X8" s="242">
        <f t="shared" si="0"/>
        <v>0</v>
      </c>
      <c r="Y8" s="181"/>
      <c r="Z8" s="182"/>
      <c r="AA8" s="275"/>
      <c r="AB8" s="424"/>
      <c r="AC8" s="425"/>
      <c r="AD8" s="405"/>
    </row>
    <row r="9" spans="1:30">
      <c r="A9" s="91">
        <v>44288</v>
      </c>
      <c r="B9" s="92">
        <v>-20</v>
      </c>
      <c r="C9" s="260">
        <v>20</v>
      </c>
      <c r="D9" s="773" t="s">
        <v>180</v>
      </c>
      <c r="E9" s="774"/>
      <c r="F9" s="775"/>
      <c r="G9" s="181">
        <v>44617</v>
      </c>
      <c r="H9" s="182">
        <v>4</v>
      </c>
      <c r="I9" s="279">
        <v>91</v>
      </c>
      <c r="J9" s="773" t="s">
        <v>180</v>
      </c>
      <c r="K9" s="774"/>
      <c r="L9" s="775"/>
      <c r="M9" s="181"/>
      <c r="N9" s="182"/>
      <c r="O9" s="275"/>
      <c r="P9" s="286"/>
      <c r="Q9" s="252"/>
      <c r="R9" s="278"/>
      <c r="S9" s="181">
        <v>44689</v>
      </c>
      <c r="T9" s="182">
        <v>-20</v>
      </c>
      <c r="U9" s="279">
        <f t="shared" ref="U9:U17" si="1">U8-T9</f>
        <v>40</v>
      </c>
      <c r="V9" s="286"/>
      <c r="W9" s="476"/>
      <c r="X9" s="476"/>
      <c r="Y9" s="181"/>
      <c r="Z9" s="182"/>
      <c r="AA9" s="275"/>
      <c r="AB9" s="424"/>
      <c r="AC9" s="425"/>
      <c r="AD9" s="405"/>
    </row>
    <row r="10" spans="1:30">
      <c r="A10" s="175">
        <v>44533</v>
      </c>
      <c r="B10" s="176">
        <v>4</v>
      </c>
      <c r="C10" s="260">
        <v>16</v>
      </c>
      <c r="D10" s="181">
        <v>44584</v>
      </c>
      <c r="E10" s="413">
        <v>-12</v>
      </c>
      <c r="F10" s="274">
        <f>F8-E10</f>
        <v>12</v>
      </c>
      <c r="G10" s="175" t="s">
        <v>191</v>
      </c>
      <c r="H10" s="176"/>
      <c r="I10" s="275">
        <v>93</v>
      </c>
      <c r="J10" s="175">
        <v>44528</v>
      </c>
      <c r="K10" s="176">
        <v>-30</v>
      </c>
      <c r="L10" s="279">
        <v>50</v>
      </c>
      <c r="M10" s="181"/>
      <c r="N10" s="182"/>
      <c r="O10" s="275"/>
      <c r="P10" s="286"/>
      <c r="Q10" s="252"/>
      <c r="R10" s="278"/>
      <c r="S10" s="181">
        <v>44698</v>
      </c>
      <c r="T10" s="182">
        <v>2</v>
      </c>
      <c r="U10" s="279">
        <f t="shared" si="1"/>
        <v>38</v>
      </c>
      <c r="V10" s="286"/>
      <c r="W10" s="476"/>
      <c r="X10" s="476"/>
      <c r="Y10" s="181"/>
      <c r="Z10" s="182"/>
      <c r="AA10" s="275"/>
      <c r="AB10" s="424"/>
      <c r="AC10" s="425"/>
      <c r="AD10" s="405"/>
    </row>
    <row r="11" spans="1:30">
      <c r="A11" s="91">
        <v>44856</v>
      </c>
      <c r="B11" s="92">
        <v>4</v>
      </c>
      <c r="C11" s="260">
        <f>C10-B11</f>
        <v>12</v>
      </c>
      <c r="D11" s="181">
        <v>44689</v>
      </c>
      <c r="E11" s="276">
        <v>-12</v>
      </c>
      <c r="F11" s="274">
        <f t="shared" ref="F11:F19" si="2">F10-E11</f>
        <v>24</v>
      </c>
      <c r="G11" s="181">
        <v>44826</v>
      </c>
      <c r="H11" s="182">
        <v>1</v>
      </c>
      <c r="I11" s="279">
        <f>I10-H11</f>
        <v>92</v>
      </c>
      <c r="J11" s="181">
        <v>44280</v>
      </c>
      <c r="K11" s="182">
        <v>4</v>
      </c>
      <c r="L11" s="279">
        <f t="shared" ref="L11:L18" si="3">L10-K11</f>
        <v>46</v>
      </c>
      <c r="M11" s="181"/>
      <c r="N11" s="182"/>
      <c r="O11" s="275"/>
      <c r="P11" s="286"/>
      <c r="Q11" s="252"/>
      <c r="R11" s="278"/>
      <c r="S11" s="181">
        <v>44722</v>
      </c>
      <c r="T11" s="182">
        <v>14</v>
      </c>
      <c r="U11" s="279">
        <f t="shared" si="1"/>
        <v>24</v>
      </c>
      <c r="V11" s="286"/>
      <c r="W11" s="476"/>
      <c r="X11" s="476"/>
      <c r="Y11" s="181"/>
      <c r="Z11" s="182"/>
      <c r="AA11" s="275"/>
      <c r="AB11" s="424"/>
      <c r="AC11" s="425"/>
      <c r="AD11" s="405"/>
    </row>
    <row r="12" spans="1:30">
      <c r="A12" s="91">
        <v>44937</v>
      </c>
      <c r="B12" s="92">
        <v>4</v>
      </c>
      <c r="C12" s="260">
        <f t="shared" ref="C12:C13" si="4">C11-B12</f>
        <v>8</v>
      </c>
      <c r="D12" s="175">
        <v>44698</v>
      </c>
      <c r="E12" s="413">
        <v>4</v>
      </c>
      <c r="F12" s="274">
        <f t="shared" si="2"/>
        <v>20</v>
      </c>
      <c r="G12" s="181">
        <v>44848</v>
      </c>
      <c r="H12" s="182">
        <v>16</v>
      </c>
      <c r="I12" s="279">
        <f>I11-H12</f>
        <v>76</v>
      </c>
      <c r="J12" s="181">
        <v>44708</v>
      </c>
      <c r="K12" s="182">
        <v>4</v>
      </c>
      <c r="L12" s="279">
        <f t="shared" si="3"/>
        <v>42</v>
      </c>
      <c r="M12" s="181"/>
      <c r="N12" s="182"/>
      <c r="O12" s="275"/>
      <c r="P12" s="286"/>
      <c r="Q12" s="252"/>
      <c r="R12" s="278"/>
      <c r="S12" s="181">
        <v>44822</v>
      </c>
      <c r="T12" s="182">
        <v>-30</v>
      </c>
      <c r="U12" s="279">
        <f t="shared" si="1"/>
        <v>54</v>
      </c>
      <c r="V12" s="286"/>
      <c r="W12" s="476"/>
      <c r="X12" s="476"/>
      <c r="Y12" s="181"/>
      <c r="Z12" s="182"/>
      <c r="AA12" s="275"/>
      <c r="AB12" s="424"/>
      <c r="AC12" s="425"/>
      <c r="AD12" s="405"/>
    </row>
    <row r="13" spans="1:30">
      <c r="A13" s="91">
        <v>44941</v>
      </c>
      <c r="B13" s="92">
        <v>-8</v>
      </c>
      <c r="C13" s="260">
        <f t="shared" si="4"/>
        <v>16</v>
      </c>
      <c r="D13" s="181">
        <v>44698</v>
      </c>
      <c r="E13" s="276">
        <v>4</v>
      </c>
      <c r="F13" s="274">
        <f t="shared" si="2"/>
        <v>16</v>
      </c>
      <c r="G13" s="181">
        <v>44904</v>
      </c>
      <c r="H13" s="182">
        <v>60</v>
      </c>
      <c r="I13" s="279">
        <f t="shared" ref="I13:I15" si="5">I12-H13</f>
        <v>16</v>
      </c>
      <c r="J13" s="181">
        <v>44794</v>
      </c>
      <c r="K13" s="182">
        <v>-20</v>
      </c>
      <c r="L13" s="279">
        <f t="shared" si="3"/>
        <v>62</v>
      </c>
      <c r="M13" s="181"/>
      <c r="N13" s="182"/>
      <c r="O13" s="275"/>
      <c r="P13" s="286"/>
      <c r="Q13" s="252"/>
      <c r="R13" s="278"/>
      <c r="S13" s="181">
        <v>44841</v>
      </c>
      <c r="T13" s="182">
        <v>8</v>
      </c>
      <c r="U13" s="279">
        <f t="shared" si="1"/>
        <v>46</v>
      </c>
      <c r="V13" s="286"/>
      <c r="W13" s="476"/>
      <c r="X13" s="476"/>
      <c r="Y13" s="181"/>
      <c r="Z13" s="182"/>
      <c r="AA13" s="275"/>
      <c r="AB13" s="424"/>
      <c r="AC13" s="425"/>
      <c r="AD13" s="405"/>
    </row>
    <row r="14" spans="1:30">
      <c r="A14" s="175">
        <v>44995</v>
      </c>
      <c r="B14" s="176"/>
      <c r="C14" s="506">
        <v>16</v>
      </c>
      <c r="D14" s="181">
        <v>44797</v>
      </c>
      <c r="E14" s="276">
        <v>4</v>
      </c>
      <c r="F14" s="274">
        <f t="shared" si="2"/>
        <v>12</v>
      </c>
      <c r="G14" s="181">
        <v>44941</v>
      </c>
      <c r="H14" s="182">
        <v>-200</v>
      </c>
      <c r="I14" s="279">
        <f t="shared" si="5"/>
        <v>216</v>
      </c>
      <c r="J14" s="181">
        <v>44804</v>
      </c>
      <c r="K14" s="182">
        <v>12</v>
      </c>
      <c r="L14" s="279">
        <f t="shared" si="3"/>
        <v>50</v>
      </c>
      <c r="M14" s="181"/>
      <c r="N14" s="182"/>
      <c r="O14" s="275"/>
      <c r="P14" s="286"/>
      <c r="Q14" s="252"/>
      <c r="R14" s="278"/>
      <c r="S14" s="181">
        <v>44855</v>
      </c>
      <c r="T14" s="182">
        <v>8</v>
      </c>
      <c r="U14" s="279">
        <f t="shared" si="1"/>
        <v>38</v>
      </c>
      <c r="V14" s="286"/>
      <c r="W14" s="476"/>
      <c r="X14" s="476"/>
      <c r="Y14" s="181"/>
      <c r="Z14" s="182"/>
      <c r="AA14" s="275"/>
      <c r="AB14" s="181"/>
      <c r="AC14" s="182"/>
      <c r="AD14" s="279"/>
    </row>
    <row r="15" spans="1:30">
      <c r="A15" s="91"/>
      <c r="B15" s="92"/>
      <c r="C15" s="506"/>
      <c r="D15" s="181">
        <v>44872</v>
      </c>
      <c r="E15" s="276">
        <v>-10</v>
      </c>
      <c r="F15" s="274">
        <f t="shared" si="2"/>
        <v>22</v>
      </c>
      <c r="G15" s="181">
        <v>44942</v>
      </c>
      <c r="H15" s="182">
        <v>3</v>
      </c>
      <c r="I15" s="279">
        <f t="shared" si="5"/>
        <v>213</v>
      </c>
      <c r="J15" s="181">
        <v>44813</v>
      </c>
      <c r="K15" s="182">
        <v>4</v>
      </c>
      <c r="L15" s="279">
        <f t="shared" si="3"/>
        <v>46</v>
      </c>
      <c r="M15" s="181"/>
      <c r="N15" s="182"/>
      <c r="O15" s="275"/>
      <c r="P15" s="286"/>
      <c r="Q15" s="252"/>
      <c r="R15" s="278"/>
      <c r="S15" s="181">
        <v>44876</v>
      </c>
      <c r="T15" s="182">
        <v>8</v>
      </c>
      <c r="U15" s="279">
        <f t="shared" si="1"/>
        <v>30</v>
      </c>
      <c r="V15" s="286"/>
      <c r="W15" s="476"/>
      <c r="X15" s="476"/>
      <c r="Y15" s="181"/>
      <c r="Z15" s="182"/>
      <c r="AA15" s="275"/>
      <c r="AB15" s="181"/>
      <c r="AC15" s="182"/>
      <c r="AD15" s="279"/>
    </row>
    <row r="16" spans="1:30">
      <c r="A16" s="91"/>
      <c r="B16" s="92"/>
      <c r="C16" s="506"/>
      <c r="D16" s="181">
        <v>44971</v>
      </c>
      <c r="E16" s="276">
        <v>8</v>
      </c>
      <c r="F16" s="274">
        <f t="shared" si="2"/>
        <v>14</v>
      </c>
      <c r="G16" s="175">
        <v>44995</v>
      </c>
      <c r="H16" s="176"/>
      <c r="I16" s="279">
        <v>213</v>
      </c>
      <c r="J16" s="181">
        <v>44822</v>
      </c>
      <c r="K16" s="182">
        <v>-20</v>
      </c>
      <c r="L16" s="279">
        <f t="shared" si="3"/>
        <v>66</v>
      </c>
      <c r="M16" s="181"/>
      <c r="N16" s="182"/>
      <c r="O16" s="275"/>
      <c r="P16" s="286"/>
      <c r="Q16" s="252"/>
      <c r="R16" s="278"/>
      <c r="S16" s="181">
        <v>44944</v>
      </c>
      <c r="T16" s="182">
        <v>4</v>
      </c>
      <c r="U16" s="279">
        <f t="shared" si="1"/>
        <v>26</v>
      </c>
      <c r="V16" s="286"/>
      <c r="W16" s="476"/>
      <c r="X16" s="476"/>
      <c r="Y16" s="181"/>
      <c r="Z16" s="182"/>
      <c r="AA16" s="275"/>
    </row>
    <row r="17" spans="1:27">
      <c r="A17" s="91"/>
      <c r="B17" s="92"/>
      <c r="C17" s="506"/>
      <c r="D17" s="175">
        <v>44995</v>
      </c>
      <c r="E17" s="413"/>
      <c r="F17" s="274">
        <v>14</v>
      </c>
      <c r="G17" s="181" t="s">
        <v>212</v>
      </c>
      <c r="H17" s="182">
        <v>140</v>
      </c>
      <c r="I17" s="279">
        <f>I16-H17</f>
        <v>73</v>
      </c>
      <c r="J17" s="181">
        <v>44865</v>
      </c>
      <c r="K17" s="182">
        <v>4</v>
      </c>
      <c r="L17" s="279">
        <f t="shared" si="3"/>
        <v>62</v>
      </c>
      <c r="M17" s="181"/>
      <c r="N17" s="182"/>
      <c r="O17" s="275"/>
      <c r="P17" s="286"/>
      <c r="Q17" s="252"/>
      <c r="R17" s="278"/>
      <c r="S17" s="181">
        <v>44897</v>
      </c>
      <c r="T17" s="182">
        <v>8</v>
      </c>
      <c r="U17" s="279">
        <f t="shared" si="1"/>
        <v>18</v>
      </c>
      <c r="V17" s="286"/>
      <c r="W17" s="476"/>
      <c r="X17" s="476"/>
      <c r="Y17" s="181"/>
      <c r="Z17" s="182"/>
      <c r="AA17" s="275"/>
    </row>
    <row r="18" spans="1:27">
      <c r="A18" s="91"/>
      <c r="B18" s="92"/>
      <c r="C18" s="506"/>
      <c r="D18" s="181">
        <v>45055</v>
      </c>
      <c r="E18" s="276">
        <v>4</v>
      </c>
      <c r="F18" s="274">
        <f>F17-E18</f>
        <v>10</v>
      </c>
      <c r="G18" s="181"/>
      <c r="H18" s="182"/>
      <c r="I18" s="275"/>
      <c r="J18" s="181">
        <v>44901</v>
      </c>
      <c r="K18" s="182">
        <v>8</v>
      </c>
      <c r="L18" s="279">
        <f t="shared" si="3"/>
        <v>54</v>
      </c>
      <c r="M18" s="181"/>
      <c r="N18" s="182"/>
      <c r="O18" s="275"/>
      <c r="S18" s="181">
        <v>44995</v>
      </c>
      <c r="T18" s="182"/>
      <c r="U18" s="279">
        <v>14</v>
      </c>
      <c r="V18" s="286"/>
      <c r="W18" s="476"/>
      <c r="X18" s="476"/>
      <c r="Y18" s="181"/>
      <c r="Z18" s="182"/>
      <c r="AA18" s="275"/>
    </row>
    <row r="19" spans="1:27">
      <c r="A19" s="91"/>
      <c r="B19" s="92"/>
      <c r="C19" s="506"/>
      <c r="D19" s="181">
        <v>45081</v>
      </c>
      <c r="E19" s="276">
        <v>-10</v>
      </c>
      <c r="F19" s="274">
        <f t="shared" si="2"/>
        <v>20</v>
      </c>
      <c r="G19" s="181"/>
      <c r="H19" s="182"/>
      <c r="I19" s="275"/>
      <c r="J19" s="175">
        <v>44995</v>
      </c>
      <c r="K19" s="176"/>
      <c r="L19" s="279">
        <v>53</v>
      </c>
      <c r="S19" s="181">
        <v>45039</v>
      </c>
      <c r="T19" s="182">
        <v>-10</v>
      </c>
      <c r="U19" s="279">
        <f>U18-T19</f>
        <v>24</v>
      </c>
      <c r="V19" s="286"/>
      <c r="W19" s="476"/>
      <c r="X19" s="476"/>
      <c r="Y19" s="181"/>
      <c r="Z19" s="182"/>
      <c r="AA19" s="275"/>
    </row>
    <row r="20" spans="1:27">
      <c r="A20" s="87"/>
      <c r="B20" s="87"/>
      <c r="C20" s="87"/>
      <c r="D20" s="181"/>
      <c r="E20" s="276"/>
      <c r="F20" s="275"/>
      <c r="G20" s="181"/>
      <c r="H20" s="182"/>
      <c r="I20" s="275"/>
      <c r="J20" s="181">
        <v>45020</v>
      </c>
      <c r="K20" s="182">
        <v>8</v>
      </c>
      <c r="L20" s="279">
        <f>L19-K20</f>
        <v>45</v>
      </c>
      <c r="S20" s="181"/>
      <c r="T20" s="182"/>
      <c r="U20" s="279"/>
      <c r="V20" s="286"/>
      <c r="W20" s="476"/>
      <c r="X20" s="476"/>
      <c r="Y20" s="181"/>
      <c r="Z20" s="182"/>
      <c r="AA20" s="275"/>
    </row>
    <row r="21" spans="1:27">
      <c r="D21" s="181"/>
      <c r="E21" s="276"/>
      <c r="F21" s="275"/>
      <c r="G21" s="181"/>
      <c r="H21" s="182"/>
      <c r="I21" s="275"/>
      <c r="J21" s="181"/>
      <c r="K21" s="182"/>
      <c r="L21" s="279"/>
      <c r="S21" s="181"/>
      <c r="T21" s="182"/>
      <c r="U21" s="279"/>
      <c r="V21" s="475"/>
      <c r="W21" s="477"/>
      <c r="X21" s="477"/>
    </row>
    <row r="22" spans="1:27">
      <c r="D22" s="181"/>
      <c r="E22" s="276"/>
      <c r="F22" s="275"/>
      <c r="G22" s="181"/>
      <c r="H22" s="182"/>
      <c r="I22" s="275"/>
      <c r="J22" s="181"/>
      <c r="K22" s="182"/>
      <c r="L22" s="279"/>
      <c r="S22" s="181"/>
      <c r="T22" s="182"/>
      <c r="U22" s="279"/>
    </row>
    <row r="23" spans="1:27">
      <c r="D23" s="181"/>
      <c r="E23" s="276"/>
      <c r="F23" s="275"/>
      <c r="J23" s="181"/>
      <c r="K23" s="182"/>
      <c r="L23" s="279"/>
      <c r="S23" s="181"/>
      <c r="T23" s="182"/>
      <c r="U23" s="279"/>
    </row>
    <row r="24" spans="1:27">
      <c r="D24" s="181"/>
      <c r="E24" s="276"/>
      <c r="F24" s="275"/>
      <c r="J24" s="181"/>
      <c r="K24" s="182"/>
      <c r="L24" s="279"/>
    </row>
    <row r="25" spans="1:27">
      <c r="D25" s="181"/>
      <c r="E25" s="276"/>
      <c r="F25" s="275"/>
      <c r="J25" s="181"/>
      <c r="K25" s="182"/>
      <c r="L25" s="279"/>
    </row>
    <row r="26" spans="1:27">
      <c r="D26" s="181"/>
      <c r="E26" s="276"/>
      <c r="F26" s="275"/>
    </row>
  </sheetData>
  <customSheetViews>
    <customSheetView guid="{F4611E24-CED2-48C8-8C28-D2C498AE16F2}" showRuler="0">
      <selection activeCell="B8" sqref="B8:E8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mergeCells count="32">
    <mergeCell ref="D9:F9"/>
    <mergeCell ref="A3:C3"/>
    <mergeCell ref="A8:C8"/>
    <mergeCell ref="A1:C1"/>
    <mergeCell ref="D3:F3"/>
    <mergeCell ref="AB1:AD1"/>
    <mergeCell ref="AB2:AD2"/>
    <mergeCell ref="AB4:AD4"/>
    <mergeCell ref="M1:O1"/>
    <mergeCell ref="P2:R2"/>
    <mergeCell ref="M2:O2"/>
    <mergeCell ref="P1:R1"/>
    <mergeCell ref="S2:U2"/>
    <mergeCell ref="S4:U4"/>
    <mergeCell ref="Y1:AA1"/>
    <mergeCell ref="Y2:AA2"/>
    <mergeCell ref="V1:X1"/>
    <mergeCell ref="V2:X2"/>
    <mergeCell ref="S1:U1"/>
    <mergeCell ref="P4:R4"/>
    <mergeCell ref="J9:L9"/>
    <mergeCell ref="J4:L4"/>
    <mergeCell ref="J1:L1"/>
    <mergeCell ref="J2:L2"/>
    <mergeCell ref="G8:I8"/>
    <mergeCell ref="G4:I4"/>
    <mergeCell ref="S7:U7"/>
    <mergeCell ref="D2:F2"/>
    <mergeCell ref="G2:I2"/>
    <mergeCell ref="D1:F1"/>
    <mergeCell ref="G1:I1"/>
    <mergeCell ref="M4:O4"/>
  </mergeCells>
  <phoneticPr fontId="2"/>
  <pageMargins left="0.78700000000000003" right="0.78700000000000003" top="0.98399999999999999" bottom="0.98399999999999999" header="0.51200000000000001" footer="0.51200000000000001"/>
  <pageSetup paperSize="8" orientation="landscape" r:id="rId1"/>
  <headerFooter alignWithMargins="0"/>
  <colBreaks count="1" manualBreakCount="1">
    <brk id="39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AD13"/>
  <sheetViews>
    <sheetView topLeftCell="C1" workbookViewId="0">
      <pane ySplit="3" topLeftCell="A4" activePane="bottomLeft" state="frozen"/>
      <selection pane="bottomLeft" activeCell="AB7" sqref="AB7"/>
    </sheetView>
  </sheetViews>
  <sheetFormatPr defaultRowHeight="13.5"/>
  <cols>
    <col min="1" max="1" width="4.5" bestFit="1" customWidth="1"/>
    <col min="2" max="3" width="6" bestFit="1" customWidth="1"/>
    <col min="4" max="4" width="5.5" style="101" customWidth="1"/>
    <col min="5" max="5" width="5.5" style="48" customWidth="1"/>
    <col min="6" max="6" width="5.125" style="48" customWidth="1"/>
    <col min="7" max="7" width="6.5" style="101" bestFit="1" customWidth="1"/>
    <col min="8" max="9" width="5.5" style="48" customWidth="1"/>
    <col min="10" max="10" width="6.5" style="101" bestFit="1" customWidth="1"/>
    <col min="11" max="11" width="5.5" style="48" customWidth="1"/>
    <col min="12" max="12" width="5.5" style="49" customWidth="1"/>
    <col min="13" max="13" width="5.5" style="101" customWidth="1"/>
    <col min="14" max="15" width="5.5" style="49" customWidth="1"/>
    <col min="16" max="16" width="5.5" style="101" customWidth="1"/>
    <col min="17" max="17" width="5.5" style="48" customWidth="1"/>
    <col min="18" max="18" width="5.5" style="49" customWidth="1"/>
    <col min="19" max="19" width="6.5" style="101" bestFit="1" customWidth="1"/>
    <col min="20" max="20" width="5.5" style="48" customWidth="1"/>
    <col min="21" max="21" width="5.5" style="49" customWidth="1"/>
    <col min="22" max="22" width="6.5" bestFit="1" customWidth="1"/>
    <col min="23" max="24" width="6" bestFit="1" customWidth="1"/>
    <col min="25" max="25" width="6.5" style="1" bestFit="1" customWidth="1"/>
    <col min="26" max="27" width="6" bestFit="1" customWidth="1"/>
    <col min="28" max="28" width="5.5" bestFit="1" customWidth="1"/>
    <col min="29" max="29" width="6" style="21" bestFit="1" customWidth="1"/>
    <col min="30" max="30" width="6" bestFit="1" customWidth="1"/>
  </cols>
  <sheetData>
    <row r="1" spans="1:30">
      <c r="A1" s="678" t="s">
        <v>205</v>
      </c>
      <c r="B1" s="679"/>
      <c r="C1" s="680"/>
      <c r="D1" s="708" t="s">
        <v>106</v>
      </c>
      <c r="E1" s="709"/>
      <c r="F1" s="714"/>
      <c r="G1" s="709" t="s">
        <v>88</v>
      </c>
      <c r="H1" s="709"/>
      <c r="I1" s="714"/>
      <c r="J1" s="708" t="s">
        <v>42</v>
      </c>
      <c r="K1" s="709"/>
      <c r="L1" s="714"/>
      <c r="M1" s="708" t="s">
        <v>137</v>
      </c>
      <c r="N1" s="709"/>
      <c r="O1" s="714"/>
      <c r="P1" s="708" t="s">
        <v>87</v>
      </c>
      <c r="Q1" s="709"/>
      <c r="R1" s="714"/>
      <c r="S1" s="708" t="s">
        <v>43</v>
      </c>
      <c r="T1" s="709"/>
      <c r="U1" s="714"/>
      <c r="V1" s="708" t="s">
        <v>105</v>
      </c>
      <c r="W1" s="709"/>
      <c r="X1" s="714"/>
      <c r="Y1" s="708" t="s">
        <v>44</v>
      </c>
      <c r="Z1" s="709"/>
      <c r="AA1" s="714"/>
      <c r="AB1" s="708" t="s">
        <v>98</v>
      </c>
      <c r="AC1" s="709"/>
      <c r="AD1" s="714"/>
    </row>
    <row r="2" spans="1:30">
      <c r="A2" s="119"/>
      <c r="B2" s="122"/>
      <c r="C2" s="423"/>
      <c r="D2" s="119"/>
      <c r="E2" s="122"/>
      <c r="F2" s="423"/>
      <c r="G2" s="768"/>
      <c r="H2" s="768"/>
      <c r="I2" s="769"/>
      <c r="J2" s="767"/>
      <c r="K2" s="768"/>
      <c r="L2" s="769"/>
      <c r="M2" s="767"/>
      <c r="N2" s="768"/>
      <c r="O2" s="769"/>
      <c r="P2" s="767"/>
      <c r="Q2" s="768"/>
      <c r="R2" s="769"/>
      <c r="S2" s="118"/>
      <c r="T2" s="119"/>
      <c r="U2" s="120"/>
      <c r="V2" s="767"/>
      <c r="W2" s="768"/>
      <c r="X2" s="769"/>
      <c r="Y2" s="767"/>
      <c r="Z2" s="768"/>
      <c r="AA2" s="769"/>
      <c r="AB2" s="767"/>
      <c r="AC2" s="768"/>
      <c r="AD2" s="769"/>
    </row>
    <row r="3" spans="1:30">
      <c r="A3" s="229" t="s">
        <v>8</v>
      </c>
      <c r="B3" s="230" t="s">
        <v>10</v>
      </c>
      <c r="C3" s="231" t="s">
        <v>9</v>
      </c>
      <c r="D3" s="229" t="s">
        <v>8</v>
      </c>
      <c r="E3" s="230" t="s">
        <v>10</v>
      </c>
      <c r="F3" s="231" t="s">
        <v>9</v>
      </c>
      <c r="G3" s="422" t="s">
        <v>8</v>
      </c>
      <c r="H3" s="230" t="s">
        <v>10</v>
      </c>
      <c r="I3" s="231" t="s">
        <v>9</v>
      </c>
      <c r="J3" s="229" t="s">
        <v>8</v>
      </c>
      <c r="K3" s="230" t="s">
        <v>10</v>
      </c>
      <c r="L3" s="232" t="s">
        <v>9</v>
      </c>
      <c r="M3" s="229" t="s">
        <v>8</v>
      </c>
      <c r="N3" s="230" t="s">
        <v>10</v>
      </c>
      <c r="O3" s="232" t="s">
        <v>9</v>
      </c>
      <c r="P3" s="229" t="s">
        <v>8</v>
      </c>
      <c r="Q3" s="230" t="s">
        <v>10</v>
      </c>
      <c r="R3" s="232" t="s">
        <v>9</v>
      </c>
      <c r="S3" s="229" t="s">
        <v>8</v>
      </c>
      <c r="T3" s="230" t="s">
        <v>10</v>
      </c>
      <c r="U3" s="232" t="s">
        <v>9</v>
      </c>
      <c r="V3" s="229" t="s">
        <v>8</v>
      </c>
      <c r="W3" s="230" t="s">
        <v>10</v>
      </c>
      <c r="X3" s="232" t="s">
        <v>9</v>
      </c>
      <c r="Y3" s="229" t="s">
        <v>8</v>
      </c>
      <c r="Z3" s="230" t="s">
        <v>10</v>
      </c>
      <c r="AA3" s="232" t="s">
        <v>9</v>
      </c>
      <c r="AB3" s="229" t="s">
        <v>8</v>
      </c>
      <c r="AC3" s="230" t="s">
        <v>10</v>
      </c>
      <c r="AD3" s="232" t="s">
        <v>9</v>
      </c>
    </row>
    <row r="4" spans="1:30">
      <c r="A4" s="571">
        <v>44624</v>
      </c>
      <c r="B4" s="460"/>
      <c r="C4" s="117">
        <v>8</v>
      </c>
      <c r="D4" s="196">
        <v>43664</v>
      </c>
      <c r="E4" s="103">
        <v>4</v>
      </c>
      <c r="F4" s="117">
        <v>0</v>
      </c>
      <c r="G4" s="196">
        <v>43896</v>
      </c>
      <c r="H4" s="103"/>
      <c r="I4" s="117">
        <v>36</v>
      </c>
      <c r="J4" s="102">
        <v>44645</v>
      </c>
      <c r="K4" s="103">
        <v>4</v>
      </c>
      <c r="L4" s="77">
        <v>44</v>
      </c>
      <c r="M4" s="394">
        <v>43272</v>
      </c>
      <c r="N4" s="395"/>
      <c r="O4" s="392">
        <v>4</v>
      </c>
      <c r="P4" s="102">
        <v>43896</v>
      </c>
      <c r="Q4" s="103"/>
      <c r="R4" s="66">
        <v>6</v>
      </c>
      <c r="S4" s="102">
        <v>44617</v>
      </c>
      <c r="T4" s="103">
        <v>4</v>
      </c>
      <c r="U4" s="117">
        <v>119</v>
      </c>
      <c r="V4" s="181">
        <v>43896</v>
      </c>
      <c r="W4" s="103"/>
      <c r="X4" s="117">
        <v>61</v>
      </c>
      <c r="Y4" s="102">
        <v>43896</v>
      </c>
      <c r="Z4" s="98"/>
      <c r="AA4" s="66">
        <v>46</v>
      </c>
      <c r="AB4" s="459">
        <v>43896</v>
      </c>
      <c r="AC4" s="460"/>
      <c r="AD4" s="66">
        <v>40</v>
      </c>
    </row>
    <row r="5" spans="1:30">
      <c r="A5" s="196"/>
      <c r="B5" s="103"/>
      <c r="C5" s="117"/>
      <c r="D5" s="447">
        <v>43894</v>
      </c>
      <c r="E5" s="103">
        <v>4</v>
      </c>
      <c r="F5" s="117">
        <f>F4-E5</f>
        <v>-4</v>
      </c>
      <c r="G5" s="196">
        <v>44257</v>
      </c>
      <c r="H5" s="103">
        <v>4</v>
      </c>
      <c r="I5" s="117">
        <f>I4-H5</f>
        <v>32</v>
      </c>
      <c r="J5" s="102">
        <v>44708</v>
      </c>
      <c r="K5" s="103">
        <v>4</v>
      </c>
      <c r="L5" s="77">
        <f t="shared" ref="L5:L10" si="0">L4-K5</f>
        <v>40</v>
      </c>
      <c r="M5" s="393"/>
      <c r="N5" s="97"/>
      <c r="O5" s="97"/>
      <c r="P5" s="459">
        <v>44364</v>
      </c>
      <c r="Q5" s="460"/>
      <c r="R5" s="66">
        <v>5</v>
      </c>
      <c r="S5" s="102">
        <v>44698</v>
      </c>
      <c r="T5" s="103">
        <v>4</v>
      </c>
      <c r="U5" s="117">
        <f t="shared" ref="U5:U12" si="1">U4-T5</f>
        <v>115</v>
      </c>
      <c r="V5" s="181">
        <v>44426</v>
      </c>
      <c r="W5" s="103">
        <v>4</v>
      </c>
      <c r="X5" s="117">
        <f>X4-W5</f>
        <v>57</v>
      </c>
      <c r="Y5" s="102">
        <v>44048</v>
      </c>
      <c r="Z5" s="98">
        <v>4</v>
      </c>
      <c r="AA5" s="66">
        <f t="shared" ref="AA5:AA10" si="2">AA4-Z5</f>
        <v>42</v>
      </c>
      <c r="AB5" s="459">
        <v>44392</v>
      </c>
      <c r="AC5" s="460">
        <v>36</v>
      </c>
      <c r="AD5" s="66">
        <f>AD4-AC5</f>
        <v>4</v>
      </c>
    </row>
    <row r="6" spans="1:30">
      <c r="A6" s="196"/>
      <c r="B6" s="103"/>
      <c r="C6" s="117"/>
      <c r="D6" s="196"/>
      <c r="E6" s="103"/>
      <c r="F6" s="117"/>
      <c r="G6" s="196">
        <v>44865</v>
      </c>
      <c r="H6" s="103">
        <v>4</v>
      </c>
      <c r="I6" s="117">
        <f>I5-H6</f>
        <v>28</v>
      </c>
      <c r="J6" s="102">
        <v>44794</v>
      </c>
      <c r="K6" s="103">
        <v>-20</v>
      </c>
      <c r="L6" s="77">
        <f t="shared" si="0"/>
        <v>60</v>
      </c>
      <c r="M6" s="393"/>
      <c r="N6" s="97"/>
      <c r="O6" s="97"/>
      <c r="P6" s="102"/>
      <c r="Q6" s="103"/>
      <c r="R6" s="66"/>
      <c r="S6" s="102">
        <v>44826</v>
      </c>
      <c r="T6" s="103">
        <v>1</v>
      </c>
      <c r="U6" s="117">
        <f t="shared" si="1"/>
        <v>114</v>
      </c>
      <c r="V6" s="181">
        <v>44925</v>
      </c>
      <c r="W6" s="103">
        <v>4</v>
      </c>
      <c r="X6" s="117">
        <f>X5-W6</f>
        <v>53</v>
      </c>
      <c r="Y6" s="102">
        <v>44491</v>
      </c>
      <c r="Z6" s="98">
        <v>4</v>
      </c>
      <c r="AA6" s="66">
        <f t="shared" si="2"/>
        <v>38</v>
      </c>
      <c r="AB6" s="102">
        <v>44435</v>
      </c>
      <c r="AC6" s="103">
        <v>-50</v>
      </c>
      <c r="AD6" s="66">
        <f>AD5-AC6</f>
        <v>54</v>
      </c>
    </row>
    <row r="7" spans="1:30">
      <c r="A7" s="196"/>
      <c r="B7" s="103"/>
      <c r="C7" s="117"/>
      <c r="D7" s="196"/>
      <c r="E7" s="103"/>
      <c r="F7" s="117"/>
      <c r="G7" s="196">
        <v>45020</v>
      </c>
      <c r="H7" s="103">
        <v>8</v>
      </c>
      <c r="I7" s="117">
        <f>I6-H7</f>
        <v>20</v>
      </c>
      <c r="J7" s="102">
        <v>44804</v>
      </c>
      <c r="K7" s="103">
        <v>12</v>
      </c>
      <c r="L7" s="77">
        <f t="shared" si="0"/>
        <v>48</v>
      </c>
      <c r="M7" s="393"/>
      <c r="N7" s="97"/>
      <c r="O7" s="97"/>
      <c r="P7" s="102"/>
      <c r="Q7" s="103"/>
      <c r="R7" s="66"/>
      <c r="S7" s="102">
        <v>44848</v>
      </c>
      <c r="T7" s="103">
        <v>16</v>
      </c>
      <c r="U7" s="117">
        <f t="shared" si="1"/>
        <v>98</v>
      </c>
      <c r="V7" s="181"/>
      <c r="W7" s="103"/>
      <c r="X7" s="117"/>
      <c r="Y7" s="102">
        <v>44698</v>
      </c>
      <c r="Z7" s="98">
        <v>4</v>
      </c>
      <c r="AA7" s="66">
        <f t="shared" si="2"/>
        <v>34</v>
      </c>
      <c r="AB7" s="577">
        <v>44642</v>
      </c>
      <c r="AC7" s="578"/>
      <c r="AD7" s="66">
        <v>42</v>
      </c>
    </row>
    <row r="8" spans="1:30">
      <c r="A8" s="196"/>
      <c r="B8" s="103"/>
      <c r="C8" s="117"/>
      <c r="D8" s="196"/>
      <c r="E8" s="103"/>
      <c r="F8" s="117"/>
      <c r="G8" s="196"/>
      <c r="H8" s="103"/>
      <c r="I8" s="117"/>
      <c r="J8" s="102">
        <v>44813</v>
      </c>
      <c r="K8" s="103">
        <v>4</v>
      </c>
      <c r="L8" s="77">
        <f t="shared" si="0"/>
        <v>44</v>
      </c>
      <c r="M8" s="393"/>
      <c r="N8" s="97"/>
      <c r="O8" s="97"/>
      <c r="P8" s="102"/>
      <c r="Q8" s="103"/>
      <c r="R8" s="66"/>
      <c r="S8" s="102">
        <v>44904</v>
      </c>
      <c r="T8" s="103">
        <v>60</v>
      </c>
      <c r="U8" s="117">
        <f t="shared" si="1"/>
        <v>38</v>
      </c>
      <c r="V8" s="181"/>
      <c r="W8" s="103"/>
      <c r="X8" s="117"/>
      <c r="Y8" s="102">
        <v>44797</v>
      </c>
      <c r="Z8" s="98">
        <v>4</v>
      </c>
      <c r="AA8" s="66">
        <f t="shared" si="2"/>
        <v>30</v>
      </c>
      <c r="AB8" s="102"/>
      <c r="AC8" s="103"/>
      <c r="AD8" s="66"/>
    </row>
    <row r="9" spans="1:30">
      <c r="A9" s="196"/>
      <c r="B9" s="103"/>
      <c r="C9" s="117"/>
      <c r="D9" s="196"/>
      <c r="E9" s="103"/>
      <c r="F9" s="117"/>
      <c r="G9" s="196"/>
      <c r="H9" s="103"/>
      <c r="I9" s="117"/>
      <c r="J9" s="102">
        <v>44822</v>
      </c>
      <c r="K9" s="103">
        <v>-20</v>
      </c>
      <c r="L9" s="77">
        <f t="shared" si="0"/>
        <v>64</v>
      </c>
      <c r="M9" s="393"/>
      <c r="N9" s="97"/>
      <c r="O9" s="97"/>
      <c r="P9" s="102"/>
      <c r="Q9" s="103"/>
      <c r="R9" s="66"/>
      <c r="S9" s="102">
        <v>44941</v>
      </c>
      <c r="T9" s="103">
        <v>-200</v>
      </c>
      <c r="U9" s="117">
        <f t="shared" si="1"/>
        <v>238</v>
      </c>
      <c r="V9" s="181"/>
      <c r="W9" s="103"/>
      <c r="X9" s="117"/>
      <c r="Y9" s="102">
        <v>44971</v>
      </c>
      <c r="Z9" s="103">
        <v>8</v>
      </c>
      <c r="AA9" s="66">
        <f t="shared" si="2"/>
        <v>22</v>
      </c>
      <c r="AB9" s="102"/>
      <c r="AC9" s="103"/>
      <c r="AD9" s="66"/>
    </row>
    <row r="10" spans="1:30">
      <c r="A10" s="196"/>
      <c r="B10" s="103"/>
      <c r="C10" s="117"/>
      <c r="D10" s="196"/>
      <c r="E10" s="103"/>
      <c r="F10" s="117"/>
      <c r="G10" s="196"/>
      <c r="H10" s="103"/>
      <c r="I10" s="117"/>
      <c r="J10" s="102">
        <v>44901</v>
      </c>
      <c r="K10" s="103">
        <v>8</v>
      </c>
      <c r="L10" s="77">
        <f t="shared" si="0"/>
        <v>56</v>
      </c>
      <c r="M10" s="393"/>
      <c r="N10" s="97"/>
      <c r="O10" s="97"/>
      <c r="P10" s="102"/>
      <c r="Q10" s="103"/>
      <c r="R10" s="66"/>
      <c r="S10" s="102">
        <v>44942</v>
      </c>
      <c r="T10" s="103">
        <v>3</v>
      </c>
      <c r="U10" s="117">
        <f t="shared" si="1"/>
        <v>235</v>
      </c>
      <c r="V10" s="181"/>
      <c r="W10" s="103"/>
      <c r="X10" s="117"/>
      <c r="Y10" s="102">
        <v>45081</v>
      </c>
      <c r="Z10" s="103">
        <v>-10</v>
      </c>
      <c r="AA10" s="66">
        <f t="shared" si="2"/>
        <v>32</v>
      </c>
    </row>
    <row r="11" spans="1:30">
      <c r="J11" s="102"/>
      <c r="K11" s="103"/>
      <c r="L11" s="46"/>
      <c r="S11" s="102">
        <v>44967</v>
      </c>
      <c r="T11" s="103">
        <v>140</v>
      </c>
      <c r="U11" s="117">
        <f t="shared" si="1"/>
        <v>95</v>
      </c>
      <c r="Y11" s="102"/>
      <c r="Z11" s="103"/>
      <c r="AA11" s="66"/>
    </row>
    <row r="12" spans="1:30">
      <c r="J12" s="102"/>
      <c r="K12" s="103"/>
      <c r="L12" s="46"/>
      <c r="S12" s="102">
        <v>45055</v>
      </c>
      <c r="T12" s="103">
        <v>4</v>
      </c>
      <c r="U12" s="117">
        <f t="shared" si="1"/>
        <v>91</v>
      </c>
      <c r="Y12" s="102"/>
      <c r="Z12" s="103"/>
      <c r="AA12" s="66"/>
    </row>
    <row r="13" spans="1:30">
      <c r="J13" s="102"/>
      <c r="K13" s="103"/>
      <c r="L13" s="46"/>
      <c r="S13" s="102"/>
      <c r="T13" s="103"/>
      <c r="U13" s="66"/>
      <c r="Y13" s="102"/>
      <c r="Z13" s="103"/>
      <c r="AA13" s="66"/>
    </row>
  </sheetData>
  <mergeCells count="17">
    <mergeCell ref="G2:I2"/>
    <mergeCell ref="M1:O1"/>
    <mergeCell ref="M2:O2"/>
    <mergeCell ref="D1:F1"/>
    <mergeCell ref="A1:C1"/>
    <mergeCell ref="G1:I1"/>
    <mergeCell ref="AB1:AD1"/>
    <mergeCell ref="AB2:AD2"/>
    <mergeCell ref="V1:X1"/>
    <mergeCell ref="V2:X2"/>
    <mergeCell ref="J1:L1"/>
    <mergeCell ref="S1:U1"/>
    <mergeCell ref="Y1:AA1"/>
    <mergeCell ref="J2:L2"/>
    <mergeCell ref="Y2:AA2"/>
    <mergeCell ref="P1:R1"/>
    <mergeCell ref="P2:R2"/>
  </mergeCells>
  <phoneticPr fontId="2"/>
  <pageMargins left="0.2" right="0.19" top="0.98399999999999999" bottom="0.98399999999999999" header="0.51200000000000001" footer="0.51200000000000001"/>
  <pageSetup paperSize="8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/>
  <dimension ref="A1:AB42"/>
  <sheetViews>
    <sheetView workbookViewId="0">
      <pane ySplit="1" topLeftCell="A2" activePane="bottomLeft" state="frozen"/>
      <selection pane="bottomLeft" activeCell="T8" sqref="T8"/>
    </sheetView>
  </sheetViews>
  <sheetFormatPr defaultRowHeight="13.5"/>
  <cols>
    <col min="1" max="1" width="5.625" style="281" customWidth="1"/>
    <col min="2" max="2" width="7.125" style="17" bestFit="1" customWidth="1"/>
    <col min="3" max="3" width="7.5" style="15" bestFit="1" customWidth="1"/>
    <col min="4" max="4" width="5.625" style="281" customWidth="1"/>
    <col min="5" max="5" width="7.75" style="26" bestFit="1" customWidth="1"/>
    <col min="6" max="6" width="7" style="15" bestFit="1" customWidth="1"/>
    <col min="7" max="7" width="1.25" style="15" customWidth="1"/>
    <col min="8" max="8" width="5.625" style="15" hidden="1" customWidth="1"/>
    <col min="9" max="9" width="6.5" style="281" customWidth="1"/>
    <col min="10" max="10" width="5.625" style="27" customWidth="1"/>
    <col min="11" max="11" width="5.625" style="16" customWidth="1"/>
    <col min="12" max="12" width="5.625" style="281" customWidth="1"/>
    <col min="13" max="13" width="5.625" style="26" customWidth="1"/>
    <col min="14" max="14" width="5.625" style="15" customWidth="1"/>
    <col min="15" max="15" width="1.25" style="15" customWidth="1"/>
    <col min="16" max="16" width="6.5" style="374" bestFit="1" customWidth="1"/>
    <col min="17" max="17" width="6.625" style="304" bestFit="1" customWidth="1"/>
    <col min="18" max="18" width="6" style="11" bestFit="1" customWidth="1"/>
    <col min="19" max="19" width="1.25" style="15" customWidth="1"/>
    <col min="20" max="20" width="6.375" style="374" bestFit="1" customWidth="1"/>
    <col min="21" max="21" width="6" style="304" bestFit="1" customWidth="1"/>
    <col min="22" max="22" width="6" style="11" bestFit="1" customWidth="1"/>
    <col min="23" max="23" width="6.625" style="281" customWidth="1"/>
    <col min="24" max="24" width="6.625" style="15" bestFit="1" customWidth="1"/>
    <col min="25" max="25" width="6.625" style="15" customWidth="1"/>
    <col min="26" max="26" width="6.25" style="11" bestFit="1" customWidth="1"/>
    <col min="27" max="27" width="6.625" style="11" bestFit="1" customWidth="1"/>
    <col min="28" max="28" width="6" style="11" bestFit="1" customWidth="1"/>
    <col min="29" max="16384" width="9" style="11"/>
  </cols>
  <sheetData>
    <row r="1" spans="1:28" s="25" customFormat="1" ht="29.25" customHeight="1">
      <c r="A1" s="708" t="s">
        <v>93</v>
      </c>
      <c r="B1" s="709"/>
      <c r="C1" s="714"/>
      <c r="D1" s="708" t="s">
        <v>94</v>
      </c>
      <c r="E1" s="709"/>
      <c r="F1" s="714"/>
      <c r="G1" s="35"/>
      <c r="H1" s="30"/>
      <c r="I1" s="709" t="s">
        <v>11</v>
      </c>
      <c r="J1" s="709"/>
      <c r="K1" s="714"/>
      <c r="L1" s="709" t="s">
        <v>6</v>
      </c>
      <c r="M1" s="709"/>
      <c r="N1" s="714"/>
      <c r="O1" s="35"/>
      <c r="P1" s="708" t="s">
        <v>92</v>
      </c>
      <c r="Q1" s="709"/>
      <c r="R1" s="714"/>
      <c r="S1" s="600"/>
      <c r="T1" s="708" t="s">
        <v>150</v>
      </c>
      <c r="U1" s="709"/>
      <c r="V1" s="714"/>
      <c r="W1" s="708" t="s">
        <v>129</v>
      </c>
      <c r="X1" s="709"/>
      <c r="Y1" s="714"/>
      <c r="Z1" s="708" t="s">
        <v>217</v>
      </c>
      <c r="AA1" s="709"/>
      <c r="AB1" s="714"/>
    </row>
    <row r="2" spans="1:28" s="347" customFormat="1">
      <c r="A2" s="354"/>
      <c r="B2" s="342"/>
      <c r="C2" s="343"/>
      <c r="D2" s="354"/>
      <c r="E2" s="342"/>
      <c r="F2" s="343"/>
      <c r="G2" s="344"/>
      <c r="H2" s="345"/>
      <c r="I2" s="370"/>
      <c r="J2" s="346"/>
      <c r="K2" s="428"/>
      <c r="L2" s="776" t="s">
        <v>122</v>
      </c>
      <c r="M2" s="776"/>
      <c r="N2" s="343" t="s">
        <v>121</v>
      </c>
      <c r="O2" s="344"/>
      <c r="P2" s="354"/>
      <c r="Q2" s="342"/>
      <c r="R2" s="343"/>
      <c r="S2" s="601"/>
      <c r="T2" s="348"/>
      <c r="U2" s="602"/>
      <c r="V2" s="603"/>
      <c r="W2" s="458"/>
      <c r="X2" s="602"/>
      <c r="Y2" s="603"/>
      <c r="Z2" s="458"/>
      <c r="AA2" s="602"/>
      <c r="AB2" s="603"/>
    </row>
    <row r="3" spans="1:28" s="13" customFormat="1">
      <c r="A3" s="368" t="s">
        <v>8</v>
      </c>
      <c r="B3" s="38" t="s">
        <v>10</v>
      </c>
      <c r="C3" s="39" t="s">
        <v>9</v>
      </c>
      <c r="D3" s="368" t="s">
        <v>8</v>
      </c>
      <c r="E3" s="40" t="s">
        <v>10</v>
      </c>
      <c r="F3" s="100" t="s">
        <v>9</v>
      </c>
      <c r="G3" s="41"/>
      <c r="H3" s="51"/>
      <c r="I3" s="371" t="s">
        <v>8</v>
      </c>
      <c r="J3" s="53" t="s">
        <v>10</v>
      </c>
      <c r="K3" s="54" t="s">
        <v>9</v>
      </c>
      <c r="L3" s="427" t="s">
        <v>8</v>
      </c>
      <c r="M3" s="40" t="s">
        <v>10</v>
      </c>
      <c r="N3" s="39" t="s">
        <v>9</v>
      </c>
      <c r="O3" s="41"/>
      <c r="P3" s="368" t="s">
        <v>8</v>
      </c>
      <c r="Q3" s="40" t="s">
        <v>10</v>
      </c>
      <c r="R3" s="39" t="s">
        <v>9</v>
      </c>
      <c r="S3" s="41"/>
      <c r="T3" s="368" t="s">
        <v>8</v>
      </c>
      <c r="U3" s="40" t="s">
        <v>10</v>
      </c>
      <c r="V3" s="39" t="s">
        <v>9</v>
      </c>
      <c r="W3" s="368" t="s">
        <v>8</v>
      </c>
      <c r="X3" s="40" t="s">
        <v>10</v>
      </c>
      <c r="Y3" s="100" t="s">
        <v>9</v>
      </c>
      <c r="Z3" s="368" t="s">
        <v>8</v>
      </c>
      <c r="AA3" s="40" t="s">
        <v>10</v>
      </c>
      <c r="AB3" s="100" t="s">
        <v>9</v>
      </c>
    </row>
    <row r="4" spans="1:28">
      <c r="A4" s="369" t="s">
        <v>191</v>
      </c>
      <c r="B4" s="296">
        <v>3</v>
      </c>
      <c r="C4" s="418">
        <v>1062</v>
      </c>
      <c r="D4" s="373">
        <v>44621</v>
      </c>
      <c r="E4" s="411">
        <v>418</v>
      </c>
      <c r="F4" s="367">
        <v>266</v>
      </c>
      <c r="G4" s="37"/>
      <c r="H4" s="52"/>
      <c r="I4" s="372">
        <v>43941</v>
      </c>
      <c r="J4" s="50">
        <v>6</v>
      </c>
      <c r="K4" s="367">
        <v>166</v>
      </c>
      <c r="L4" s="369">
        <v>44528</v>
      </c>
      <c r="M4" s="78">
        <v>-200</v>
      </c>
      <c r="N4" s="367">
        <v>458</v>
      </c>
      <c r="O4" s="37"/>
      <c r="P4" s="375">
        <v>44637</v>
      </c>
      <c r="Q4" s="303">
        <v>3</v>
      </c>
      <c r="R4" s="367">
        <v>305</v>
      </c>
      <c r="S4" s="604"/>
      <c r="T4" s="605" t="s">
        <v>156</v>
      </c>
      <c r="U4" s="412"/>
      <c r="V4" s="547">
        <v>60</v>
      </c>
      <c r="W4" s="606">
        <v>44580</v>
      </c>
      <c r="X4" s="303">
        <v>33</v>
      </c>
      <c r="Y4" s="547">
        <v>48</v>
      </c>
      <c r="Z4" s="606">
        <v>44794</v>
      </c>
      <c r="AA4" s="303">
        <v>-300</v>
      </c>
      <c r="AB4" s="547">
        <f>-AA4</f>
        <v>300</v>
      </c>
    </row>
    <row r="5" spans="1:28">
      <c r="A5" s="369">
        <v>44658</v>
      </c>
      <c r="B5" s="296">
        <v>403</v>
      </c>
      <c r="C5" s="418">
        <f t="shared" ref="C5:C15" si="0">C4-B5</f>
        <v>659</v>
      </c>
      <c r="D5" s="373" t="s">
        <v>191</v>
      </c>
      <c r="E5" s="555">
        <v>-13</v>
      </c>
      <c r="F5" s="367">
        <f t="shared" ref="F5:F39" si="1">F4-E5</f>
        <v>279</v>
      </c>
      <c r="G5" s="36"/>
      <c r="H5" s="42"/>
      <c r="I5" s="372">
        <v>43941</v>
      </c>
      <c r="J5" s="50">
        <v>60</v>
      </c>
      <c r="K5" s="367">
        <f t="shared" ref="K5:K7" si="2">K4-J5</f>
        <v>106</v>
      </c>
      <c r="L5" s="369">
        <v>44528</v>
      </c>
      <c r="M5" s="78">
        <v>-200</v>
      </c>
      <c r="N5" s="367">
        <f t="shared" ref="N5:N8" si="3">N4-M5</f>
        <v>658</v>
      </c>
      <c r="O5" s="36"/>
      <c r="P5" s="375">
        <v>44659</v>
      </c>
      <c r="Q5" s="303">
        <v>20</v>
      </c>
      <c r="R5" s="367">
        <f t="shared" ref="R5:R22" si="4">R4-Q5</f>
        <v>285</v>
      </c>
      <c r="S5" s="607"/>
      <c r="T5" s="606">
        <v>44291</v>
      </c>
      <c r="U5" s="303">
        <v>12</v>
      </c>
      <c r="V5" s="547">
        <f>V4-U5</f>
        <v>48</v>
      </c>
      <c r="W5" s="606">
        <v>44666</v>
      </c>
      <c r="X5" s="303">
        <v>15</v>
      </c>
      <c r="Y5" s="547">
        <f t="shared" ref="Y5" si="5">Y4-X5</f>
        <v>33</v>
      </c>
      <c r="Z5" s="606" t="s">
        <v>191</v>
      </c>
      <c r="AA5" s="303"/>
      <c r="AB5" s="547">
        <v>0</v>
      </c>
    </row>
    <row r="6" spans="1:28">
      <c r="A6" s="369">
        <v>44704</v>
      </c>
      <c r="B6" s="296">
        <v>-1000</v>
      </c>
      <c r="C6" s="418">
        <f t="shared" si="0"/>
        <v>1659</v>
      </c>
      <c r="D6" s="373">
        <v>44652</v>
      </c>
      <c r="E6" s="555">
        <v>120</v>
      </c>
      <c r="F6" s="367">
        <f t="shared" si="1"/>
        <v>159</v>
      </c>
      <c r="G6" s="36"/>
      <c r="H6" s="42"/>
      <c r="I6" s="372">
        <v>44330</v>
      </c>
      <c r="J6" s="50">
        <v>-200</v>
      </c>
      <c r="K6" s="367">
        <f t="shared" si="2"/>
        <v>306</v>
      </c>
      <c r="L6" s="369" t="s">
        <v>191</v>
      </c>
      <c r="M6" s="78">
        <v>180</v>
      </c>
      <c r="N6" s="367">
        <f t="shared" si="3"/>
        <v>478</v>
      </c>
      <c r="O6" s="36"/>
      <c r="P6" s="375">
        <v>44669</v>
      </c>
      <c r="Q6" s="303">
        <v>135</v>
      </c>
      <c r="R6" s="367">
        <f t="shared" si="4"/>
        <v>150</v>
      </c>
      <c r="S6" s="607"/>
      <c r="T6" s="606">
        <v>44298</v>
      </c>
      <c r="U6" s="303">
        <v>12</v>
      </c>
      <c r="V6" s="547">
        <f t="shared" ref="V6:V8" si="6">V5-U6</f>
        <v>36</v>
      </c>
      <c r="W6" s="606">
        <v>44697</v>
      </c>
      <c r="X6" s="303">
        <v>12</v>
      </c>
      <c r="Y6" s="547">
        <f>Y5-X6</f>
        <v>21</v>
      </c>
      <c r="Z6" s="606">
        <v>45081</v>
      </c>
      <c r="AA6" s="303">
        <v>-300</v>
      </c>
      <c r="AB6" s="547">
        <f>AB5-AA6</f>
        <v>300</v>
      </c>
    </row>
    <row r="7" spans="1:28">
      <c r="A7" s="369">
        <v>44718</v>
      </c>
      <c r="B7" s="296">
        <v>280</v>
      </c>
      <c r="C7" s="418">
        <f t="shared" si="0"/>
        <v>1379</v>
      </c>
      <c r="D7" s="373">
        <v>44657</v>
      </c>
      <c r="E7" s="33">
        <v>-500</v>
      </c>
      <c r="F7" s="367">
        <f t="shared" si="1"/>
        <v>659</v>
      </c>
      <c r="G7" s="36"/>
      <c r="H7" s="42"/>
      <c r="I7" s="372" t="s">
        <v>191</v>
      </c>
      <c r="J7" s="50">
        <v>-160</v>
      </c>
      <c r="K7" s="367">
        <f t="shared" si="2"/>
        <v>466</v>
      </c>
      <c r="L7" s="369">
        <v>44830</v>
      </c>
      <c r="M7" s="78">
        <v>12</v>
      </c>
      <c r="N7" s="367">
        <f t="shared" si="3"/>
        <v>466</v>
      </c>
      <c r="O7" s="36"/>
      <c r="P7" s="375">
        <v>44669</v>
      </c>
      <c r="Q7" s="303">
        <v>-500</v>
      </c>
      <c r="R7" s="367">
        <f t="shared" si="4"/>
        <v>650</v>
      </c>
      <c r="S7" s="607"/>
      <c r="T7" s="606">
        <v>44298</v>
      </c>
      <c r="U7" s="303">
        <v>3</v>
      </c>
      <c r="V7" s="547">
        <f t="shared" si="6"/>
        <v>33</v>
      </c>
      <c r="W7" s="606">
        <v>44757</v>
      </c>
      <c r="X7" s="303">
        <v>12</v>
      </c>
      <c r="Y7" s="547">
        <f>Y6-X7</f>
        <v>9</v>
      </c>
      <c r="Z7" s="606"/>
      <c r="AA7" s="303"/>
      <c r="AB7" s="547"/>
    </row>
    <row r="8" spans="1:28">
      <c r="A8" s="369">
        <v>44757</v>
      </c>
      <c r="B8" s="296">
        <v>255</v>
      </c>
      <c r="C8" s="418">
        <f t="shared" si="0"/>
        <v>1124</v>
      </c>
      <c r="D8" s="373">
        <v>44657</v>
      </c>
      <c r="E8" s="33">
        <v>-1000</v>
      </c>
      <c r="F8" s="367">
        <f t="shared" si="1"/>
        <v>1659</v>
      </c>
      <c r="G8" s="36"/>
      <c r="H8" s="42"/>
      <c r="I8" s="372"/>
      <c r="J8" s="50"/>
      <c r="K8" s="367"/>
      <c r="L8" s="369">
        <v>44944</v>
      </c>
      <c r="M8" s="78">
        <v>27</v>
      </c>
      <c r="N8" s="367">
        <f t="shared" si="3"/>
        <v>439</v>
      </c>
      <c r="O8" s="36"/>
      <c r="P8" s="375">
        <v>44683</v>
      </c>
      <c r="Q8" s="303">
        <v>24</v>
      </c>
      <c r="R8" s="367">
        <f t="shared" si="4"/>
        <v>626</v>
      </c>
      <c r="S8" s="607"/>
      <c r="T8" s="606">
        <v>44298</v>
      </c>
      <c r="U8" s="303">
        <v>6</v>
      </c>
      <c r="V8" s="547">
        <f t="shared" si="6"/>
        <v>27</v>
      </c>
      <c r="W8" s="606">
        <v>44782</v>
      </c>
      <c r="X8" s="303">
        <v>12</v>
      </c>
      <c r="Y8" s="547">
        <f t="shared" ref="Y8:Y12" si="7">Y7-X8</f>
        <v>-3</v>
      </c>
      <c r="Z8" s="606"/>
      <c r="AA8" s="303"/>
      <c r="AB8" s="547"/>
    </row>
    <row r="9" spans="1:28">
      <c r="A9" s="369">
        <v>44794</v>
      </c>
      <c r="B9" s="296">
        <v>-500</v>
      </c>
      <c r="C9" s="418">
        <f t="shared" si="0"/>
        <v>1624</v>
      </c>
      <c r="D9" s="373">
        <v>44663</v>
      </c>
      <c r="E9" s="33">
        <v>123</v>
      </c>
      <c r="F9" s="367">
        <f t="shared" si="1"/>
        <v>1536</v>
      </c>
      <c r="G9" s="36"/>
      <c r="H9" s="42"/>
      <c r="I9" s="372"/>
      <c r="J9" s="50"/>
      <c r="K9" s="367"/>
      <c r="L9" s="369"/>
      <c r="M9" s="78"/>
      <c r="N9" s="14"/>
      <c r="O9" s="36"/>
      <c r="P9" s="375">
        <v>44706</v>
      </c>
      <c r="Q9" s="303">
        <v>21</v>
      </c>
      <c r="R9" s="367">
        <f t="shared" si="4"/>
        <v>605</v>
      </c>
      <c r="S9" s="607"/>
      <c r="T9" s="606"/>
      <c r="U9" s="303"/>
      <c r="V9" s="547"/>
      <c r="W9" s="606"/>
      <c r="X9" s="303">
        <v>-3</v>
      </c>
      <c r="Y9" s="547">
        <f t="shared" si="7"/>
        <v>0</v>
      </c>
      <c r="Z9" s="606"/>
      <c r="AA9" s="303"/>
      <c r="AB9" s="547"/>
    </row>
    <row r="10" spans="1:28">
      <c r="A10" s="369">
        <v>44838</v>
      </c>
      <c r="B10" s="296">
        <v>273</v>
      </c>
      <c r="C10" s="418">
        <f t="shared" si="0"/>
        <v>1351</v>
      </c>
      <c r="D10" s="373">
        <v>44672</v>
      </c>
      <c r="E10" s="33">
        <v>45</v>
      </c>
      <c r="F10" s="367">
        <f t="shared" si="1"/>
        <v>1491</v>
      </c>
      <c r="G10" s="36"/>
      <c r="H10" s="42"/>
      <c r="I10" s="372"/>
      <c r="J10" s="50"/>
      <c r="K10" s="367"/>
      <c r="L10" s="369"/>
      <c r="M10" s="78"/>
      <c r="N10" s="14"/>
      <c r="O10" s="36"/>
      <c r="P10" s="375">
        <v>44729</v>
      </c>
      <c r="Q10" s="303">
        <v>40</v>
      </c>
      <c r="R10" s="367">
        <f t="shared" si="4"/>
        <v>565</v>
      </c>
      <c r="S10" s="607"/>
      <c r="T10" s="606"/>
      <c r="U10" s="303"/>
      <c r="V10" s="547"/>
      <c r="W10" s="606">
        <v>44794</v>
      </c>
      <c r="X10" s="303">
        <v>-50</v>
      </c>
      <c r="Y10" s="547">
        <f t="shared" si="7"/>
        <v>50</v>
      </c>
      <c r="Z10" s="606"/>
      <c r="AA10" s="303"/>
      <c r="AB10" s="547"/>
    </row>
    <row r="11" spans="1:28">
      <c r="A11" s="369">
        <v>44866</v>
      </c>
      <c r="B11" s="296">
        <v>360</v>
      </c>
      <c r="C11" s="418">
        <f t="shared" si="0"/>
        <v>991</v>
      </c>
      <c r="D11" s="373">
        <v>44672</v>
      </c>
      <c r="E11" s="33">
        <v>42</v>
      </c>
      <c r="F11" s="367">
        <f t="shared" si="1"/>
        <v>1449</v>
      </c>
      <c r="G11" s="36"/>
      <c r="H11" s="42"/>
      <c r="I11" s="372"/>
      <c r="J11" s="50"/>
      <c r="K11" s="367"/>
      <c r="L11" s="369"/>
      <c r="M11" s="78"/>
      <c r="N11" s="14"/>
      <c r="O11" s="36"/>
      <c r="P11" s="375">
        <v>44740</v>
      </c>
      <c r="Q11" s="303">
        <v>111</v>
      </c>
      <c r="R11" s="367">
        <f t="shared" si="4"/>
        <v>454</v>
      </c>
      <c r="S11" s="607"/>
      <c r="T11" s="606"/>
      <c r="U11" s="303"/>
      <c r="V11" s="547"/>
      <c r="W11" s="606">
        <v>44803</v>
      </c>
      <c r="X11" s="303">
        <v>51</v>
      </c>
      <c r="Y11" s="547">
        <f t="shared" si="7"/>
        <v>-1</v>
      </c>
      <c r="Z11" s="606"/>
      <c r="AA11" s="303"/>
      <c r="AB11" s="547"/>
    </row>
    <row r="12" spans="1:28">
      <c r="A12" s="369">
        <v>44944</v>
      </c>
      <c r="B12" s="296">
        <v>378</v>
      </c>
      <c r="C12" s="418">
        <f t="shared" si="0"/>
        <v>613</v>
      </c>
      <c r="D12" s="373">
        <v>44683</v>
      </c>
      <c r="E12" s="33">
        <v>93</v>
      </c>
      <c r="F12" s="367">
        <f t="shared" si="1"/>
        <v>1356</v>
      </c>
      <c r="G12" s="36"/>
      <c r="H12" s="42"/>
      <c r="I12" s="372"/>
      <c r="J12" s="50"/>
      <c r="K12" s="367"/>
      <c r="L12" s="369"/>
      <c r="M12" s="78"/>
      <c r="N12" s="14"/>
      <c r="O12" s="36"/>
      <c r="P12" s="375">
        <v>44777</v>
      </c>
      <c r="Q12" s="303">
        <v>126</v>
      </c>
      <c r="R12" s="367">
        <f t="shared" si="4"/>
        <v>328</v>
      </c>
      <c r="S12" s="607"/>
      <c r="T12" s="606"/>
      <c r="U12" s="303"/>
      <c r="V12" s="547"/>
      <c r="W12" s="606">
        <v>44871</v>
      </c>
      <c r="X12" s="303">
        <v>-100</v>
      </c>
      <c r="Y12" s="547">
        <f t="shared" si="7"/>
        <v>99</v>
      </c>
      <c r="Z12" s="606"/>
      <c r="AA12" s="303"/>
      <c r="AB12" s="547"/>
    </row>
    <row r="13" spans="1:28">
      <c r="A13" s="369">
        <v>44972</v>
      </c>
      <c r="B13" s="296">
        <v>315</v>
      </c>
      <c r="C13" s="418">
        <f t="shared" si="0"/>
        <v>298</v>
      </c>
      <c r="D13" s="373">
        <v>44704</v>
      </c>
      <c r="E13" s="33">
        <v>105</v>
      </c>
      <c r="F13" s="367">
        <f t="shared" si="1"/>
        <v>1251</v>
      </c>
      <c r="G13" s="36"/>
      <c r="H13" s="42"/>
      <c r="I13" s="372"/>
      <c r="J13" s="50"/>
      <c r="K13" s="367"/>
      <c r="L13" s="369"/>
      <c r="M13" s="78"/>
      <c r="N13" s="14"/>
      <c r="O13" s="36"/>
      <c r="P13" s="375">
        <v>44794</v>
      </c>
      <c r="Q13" s="303">
        <v>-300</v>
      </c>
      <c r="R13" s="367">
        <f t="shared" si="4"/>
        <v>628</v>
      </c>
      <c r="S13" s="607"/>
      <c r="T13" s="606"/>
      <c r="U13" s="303"/>
      <c r="V13" s="547"/>
      <c r="W13" s="606"/>
      <c r="X13" s="303"/>
      <c r="Y13" s="547"/>
      <c r="Z13" s="606"/>
      <c r="AA13" s="303"/>
      <c r="AB13" s="547"/>
    </row>
    <row r="14" spans="1:28">
      <c r="A14" s="369">
        <v>45011</v>
      </c>
      <c r="B14" s="296">
        <v>-400</v>
      </c>
      <c r="C14" s="418">
        <f t="shared" si="0"/>
        <v>698</v>
      </c>
      <c r="D14" s="373">
        <v>44708</v>
      </c>
      <c r="E14" s="33">
        <v>105</v>
      </c>
      <c r="F14" s="367">
        <f t="shared" si="1"/>
        <v>1146</v>
      </c>
      <c r="G14" s="36"/>
      <c r="H14" s="42"/>
      <c r="I14" s="372"/>
      <c r="J14" s="50"/>
      <c r="K14" s="33"/>
      <c r="L14" s="369"/>
      <c r="M14" s="78"/>
      <c r="N14" s="14"/>
      <c r="O14" s="36"/>
      <c r="P14" s="375">
        <v>44806</v>
      </c>
      <c r="Q14" s="303">
        <v>45</v>
      </c>
      <c r="R14" s="367">
        <f t="shared" si="4"/>
        <v>583</v>
      </c>
      <c r="S14" s="607"/>
      <c r="T14" s="606"/>
      <c r="U14" s="303"/>
      <c r="V14" s="547"/>
      <c r="W14" s="606"/>
      <c r="X14" s="303"/>
      <c r="Y14" s="547"/>
      <c r="Z14" s="606"/>
      <c r="AA14" s="303"/>
      <c r="AB14" s="547"/>
    </row>
    <row r="15" spans="1:28">
      <c r="A15" s="369">
        <v>45039</v>
      </c>
      <c r="B15" s="296">
        <v>-500</v>
      </c>
      <c r="C15" s="418">
        <f t="shared" si="0"/>
        <v>1198</v>
      </c>
      <c r="D15" s="373">
        <v>44721</v>
      </c>
      <c r="E15" s="33">
        <v>99</v>
      </c>
      <c r="F15" s="367">
        <f t="shared" si="1"/>
        <v>1047</v>
      </c>
      <c r="G15" s="36"/>
      <c r="H15" s="42"/>
      <c r="I15" s="372"/>
      <c r="J15" s="50"/>
      <c r="K15" s="33"/>
      <c r="L15" s="369"/>
      <c r="M15" s="78"/>
      <c r="N15" s="14"/>
      <c r="O15" s="36"/>
      <c r="P15" s="375">
        <v>44825</v>
      </c>
      <c r="Q15" s="303">
        <v>99</v>
      </c>
      <c r="R15" s="367">
        <f t="shared" si="4"/>
        <v>484</v>
      </c>
      <c r="S15" s="607"/>
      <c r="T15" s="606"/>
      <c r="U15" s="303"/>
      <c r="V15" s="547"/>
      <c r="W15" s="606"/>
      <c r="X15" s="303"/>
      <c r="Y15" s="547"/>
      <c r="Z15" s="304"/>
      <c r="AA15" s="304"/>
      <c r="AB15" s="304"/>
    </row>
    <row r="16" spans="1:28">
      <c r="A16" s="369"/>
      <c r="B16" s="296"/>
      <c r="C16" s="418"/>
      <c r="D16" s="373">
        <v>44729</v>
      </c>
      <c r="E16" s="33">
        <v>93</v>
      </c>
      <c r="F16" s="367">
        <f t="shared" si="1"/>
        <v>954</v>
      </c>
      <c r="G16" s="36"/>
      <c r="H16" s="42"/>
      <c r="I16" s="372"/>
      <c r="J16" s="50"/>
      <c r="K16" s="33"/>
      <c r="L16" s="369"/>
      <c r="M16" s="78"/>
      <c r="N16" s="14"/>
      <c r="O16" s="36"/>
      <c r="P16" s="375">
        <v>44874</v>
      </c>
      <c r="Q16" s="303">
        <v>35</v>
      </c>
      <c r="R16" s="367">
        <f t="shared" si="4"/>
        <v>449</v>
      </c>
      <c r="S16" s="607"/>
      <c r="T16" s="606"/>
      <c r="U16" s="303"/>
      <c r="V16" s="547"/>
      <c r="W16" s="606"/>
      <c r="X16" s="303"/>
      <c r="Y16" s="547"/>
      <c r="Z16" s="304"/>
      <c r="AA16" s="304"/>
      <c r="AB16" s="304"/>
    </row>
    <row r="17" spans="1:28">
      <c r="A17" s="369"/>
      <c r="B17" s="296"/>
      <c r="C17" s="418"/>
      <c r="D17" s="373">
        <v>44734</v>
      </c>
      <c r="E17" s="33">
        <v>324</v>
      </c>
      <c r="F17" s="367">
        <f t="shared" si="1"/>
        <v>630</v>
      </c>
      <c r="G17" s="36"/>
      <c r="H17" s="42"/>
      <c r="I17" s="372"/>
      <c r="J17" s="50"/>
      <c r="K17" s="33"/>
      <c r="L17" s="369"/>
      <c r="M17" s="78"/>
      <c r="N17" s="14"/>
      <c r="O17" s="36"/>
      <c r="P17" s="375">
        <v>44876</v>
      </c>
      <c r="Q17" s="303">
        <v>-400</v>
      </c>
      <c r="R17" s="367">
        <f t="shared" si="4"/>
        <v>849</v>
      </c>
      <c r="S17" s="607"/>
      <c r="T17" s="606"/>
      <c r="U17" s="303"/>
      <c r="V17" s="547"/>
      <c r="W17" s="606"/>
      <c r="X17" s="303"/>
      <c r="Y17" s="547"/>
      <c r="Z17" s="304"/>
      <c r="AA17" s="304"/>
      <c r="AB17" s="304"/>
    </row>
    <row r="18" spans="1:28">
      <c r="A18" s="369"/>
      <c r="B18" s="296"/>
      <c r="C18" s="418"/>
      <c r="D18" s="373">
        <v>44761</v>
      </c>
      <c r="E18" s="33">
        <v>500</v>
      </c>
      <c r="F18" s="367">
        <f t="shared" si="1"/>
        <v>130</v>
      </c>
      <c r="G18" s="36"/>
      <c r="H18" s="42"/>
      <c r="I18" s="372"/>
      <c r="J18" s="50"/>
      <c r="K18" s="33"/>
      <c r="L18" s="369"/>
      <c r="M18" s="78"/>
      <c r="N18" s="14"/>
      <c r="O18" s="36"/>
      <c r="P18" s="375">
        <v>44880</v>
      </c>
      <c r="Q18" s="303">
        <v>378</v>
      </c>
      <c r="R18" s="367">
        <f t="shared" si="4"/>
        <v>471</v>
      </c>
      <c r="S18" s="36"/>
    </row>
    <row r="19" spans="1:28">
      <c r="A19" s="369"/>
      <c r="B19" s="296"/>
      <c r="C19" s="418"/>
      <c r="D19" s="373">
        <v>44794</v>
      </c>
      <c r="E19" s="33">
        <v>-1000</v>
      </c>
      <c r="F19" s="367">
        <f t="shared" si="1"/>
        <v>1130</v>
      </c>
      <c r="G19" s="36"/>
      <c r="H19" s="42"/>
      <c r="I19" s="372"/>
      <c r="J19" s="50"/>
      <c r="K19" s="33"/>
      <c r="L19" s="369"/>
      <c r="M19" s="78"/>
      <c r="N19" s="14"/>
      <c r="O19" s="36"/>
      <c r="P19" s="375">
        <v>44909</v>
      </c>
      <c r="Q19" s="303">
        <v>9</v>
      </c>
      <c r="R19" s="367">
        <f t="shared" si="4"/>
        <v>462</v>
      </c>
      <c r="S19" s="36"/>
    </row>
    <row r="20" spans="1:28">
      <c r="D20" s="373">
        <v>44794</v>
      </c>
      <c r="E20" s="33">
        <v>-500</v>
      </c>
      <c r="F20" s="367">
        <f t="shared" si="1"/>
        <v>1630</v>
      </c>
      <c r="G20" s="36"/>
      <c r="H20" s="42"/>
      <c r="I20" s="372"/>
      <c r="J20" s="50"/>
      <c r="K20" s="33"/>
      <c r="L20" s="369"/>
      <c r="M20" s="78"/>
      <c r="N20" s="14"/>
      <c r="O20" s="36"/>
      <c r="P20" s="375">
        <v>44952</v>
      </c>
      <c r="Q20" s="303">
        <v>25</v>
      </c>
      <c r="R20" s="367">
        <f t="shared" si="4"/>
        <v>437</v>
      </c>
      <c r="S20" s="36"/>
    </row>
    <row r="21" spans="1:28">
      <c r="D21" s="373">
        <v>44816</v>
      </c>
      <c r="E21" s="33">
        <v>76</v>
      </c>
      <c r="F21" s="367">
        <f t="shared" si="1"/>
        <v>1554</v>
      </c>
      <c r="G21" s="36"/>
      <c r="H21" s="42"/>
      <c r="I21" s="372"/>
      <c r="J21" s="50"/>
      <c r="K21" s="33"/>
      <c r="L21" s="369"/>
      <c r="M21" s="78"/>
      <c r="N21" s="14"/>
      <c r="O21" s="36"/>
      <c r="P21" s="375">
        <v>45009</v>
      </c>
      <c r="Q21" s="303">
        <v>40</v>
      </c>
      <c r="R21" s="367">
        <f t="shared" si="4"/>
        <v>397</v>
      </c>
      <c r="S21" s="36"/>
    </row>
    <row r="22" spans="1:28">
      <c r="D22" s="373">
        <v>44824</v>
      </c>
      <c r="E22" s="33">
        <v>87</v>
      </c>
      <c r="F22" s="367">
        <f t="shared" si="1"/>
        <v>1467</v>
      </c>
      <c r="G22" s="36"/>
      <c r="H22" s="42"/>
      <c r="I22" s="372"/>
      <c r="J22" s="50"/>
      <c r="K22" s="33"/>
      <c r="L22" s="369"/>
      <c r="M22" s="78"/>
      <c r="N22" s="14"/>
      <c r="O22" s="36"/>
      <c r="P22" s="369">
        <v>45071</v>
      </c>
      <c r="Q22" s="78">
        <v>3</v>
      </c>
      <c r="R22" s="367">
        <f t="shared" si="4"/>
        <v>394</v>
      </c>
      <c r="S22" s="36"/>
    </row>
    <row r="23" spans="1:28">
      <c r="D23" s="373">
        <v>44832</v>
      </c>
      <c r="E23" s="33">
        <v>90</v>
      </c>
      <c r="F23" s="367">
        <f t="shared" si="1"/>
        <v>1377</v>
      </c>
      <c r="G23" s="36"/>
      <c r="H23" s="42"/>
      <c r="O23" s="36"/>
      <c r="P23" s="369"/>
      <c r="Q23" s="78"/>
      <c r="R23" s="14"/>
      <c r="S23" s="36"/>
    </row>
    <row r="24" spans="1:28">
      <c r="D24" s="373">
        <v>44855</v>
      </c>
      <c r="E24" s="33">
        <v>84</v>
      </c>
      <c r="F24" s="367">
        <f t="shared" si="1"/>
        <v>1293</v>
      </c>
      <c r="G24" s="36"/>
      <c r="H24" s="42"/>
      <c r="O24" s="36"/>
      <c r="P24" s="369"/>
      <c r="Q24" s="78"/>
      <c r="R24" s="14"/>
      <c r="S24" s="36"/>
    </row>
    <row r="25" spans="1:28">
      <c r="D25" s="373">
        <v>44907</v>
      </c>
      <c r="E25" s="33">
        <v>55</v>
      </c>
      <c r="F25" s="367">
        <f t="shared" si="1"/>
        <v>1238</v>
      </c>
      <c r="G25" s="36"/>
      <c r="H25" s="42"/>
      <c r="O25" s="36"/>
      <c r="P25" s="369"/>
      <c r="Q25" s="78"/>
      <c r="R25" s="14"/>
      <c r="S25" s="36"/>
    </row>
    <row r="26" spans="1:28">
      <c r="D26" s="373">
        <v>44916</v>
      </c>
      <c r="E26" s="33">
        <v>30</v>
      </c>
      <c r="F26" s="367">
        <f t="shared" si="1"/>
        <v>1208</v>
      </c>
      <c r="G26" s="36"/>
      <c r="O26" s="36"/>
      <c r="P26" s="369"/>
      <c r="Q26" s="78"/>
      <c r="R26" s="14"/>
      <c r="S26" s="36"/>
    </row>
    <row r="27" spans="1:28">
      <c r="D27" s="373">
        <v>44937</v>
      </c>
      <c r="E27" s="33">
        <v>3</v>
      </c>
      <c r="F27" s="367"/>
      <c r="G27" s="36"/>
      <c r="O27" s="36"/>
      <c r="P27" s="369"/>
      <c r="Q27" s="78"/>
      <c r="R27" s="14"/>
      <c r="S27" s="36"/>
    </row>
    <row r="28" spans="1:28">
      <c r="D28" s="373">
        <v>44944</v>
      </c>
      <c r="E28" s="33">
        <v>47</v>
      </c>
      <c r="F28" s="367">
        <f>F26-E28</f>
        <v>1161</v>
      </c>
      <c r="G28" s="36"/>
      <c r="O28" s="36"/>
      <c r="P28" s="369"/>
      <c r="Q28" s="78"/>
      <c r="R28" s="14"/>
      <c r="S28" s="36"/>
    </row>
    <row r="29" spans="1:28">
      <c r="D29" s="373">
        <v>44593</v>
      </c>
      <c r="E29" s="33">
        <v>39</v>
      </c>
      <c r="F29" s="367">
        <f t="shared" si="1"/>
        <v>1122</v>
      </c>
      <c r="G29" s="36"/>
      <c r="O29" s="36"/>
      <c r="P29" s="369"/>
      <c r="Q29" s="78"/>
      <c r="R29" s="14"/>
      <c r="S29" s="36"/>
    </row>
    <row r="30" spans="1:28">
      <c r="D30" s="373">
        <v>44599</v>
      </c>
      <c r="E30" s="33">
        <v>42</v>
      </c>
      <c r="F30" s="367">
        <f t="shared" si="1"/>
        <v>1080</v>
      </c>
      <c r="G30" s="36"/>
      <c r="O30" s="36"/>
      <c r="P30" s="369"/>
      <c r="Q30" s="78"/>
      <c r="R30" s="14"/>
      <c r="S30" s="36"/>
    </row>
    <row r="31" spans="1:28">
      <c r="D31" s="373">
        <v>44972</v>
      </c>
      <c r="E31" s="33">
        <v>42</v>
      </c>
      <c r="F31" s="367">
        <f t="shared" si="1"/>
        <v>1038</v>
      </c>
      <c r="G31" s="36"/>
      <c r="O31" s="36"/>
      <c r="P31" s="369"/>
      <c r="Q31" s="78"/>
      <c r="R31" s="14"/>
      <c r="S31" s="36"/>
    </row>
    <row r="32" spans="1:28">
      <c r="D32" s="373">
        <v>44972</v>
      </c>
      <c r="E32" s="33">
        <v>39</v>
      </c>
      <c r="F32" s="367">
        <f t="shared" si="1"/>
        <v>999</v>
      </c>
      <c r="G32" s="36"/>
      <c r="O32" s="36"/>
      <c r="P32" s="369"/>
      <c r="Q32" s="78"/>
      <c r="R32" s="14"/>
      <c r="S32" s="36"/>
    </row>
    <row r="33" spans="4:19">
      <c r="D33" s="373">
        <v>44974</v>
      </c>
      <c r="E33" s="33">
        <v>3</v>
      </c>
      <c r="F33" s="367">
        <f t="shared" si="1"/>
        <v>996</v>
      </c>
      <c r="G33" s="36"/>
      <c r="O33" s="36"/>
      <c r="P33" s="369"/>
      <c r="Q33" s="78"/>
      <c r="R33" s="14"/>
      <c r="S33" s="36"/>
    </row>
    <row r="34" spans="4:19">
      <c r="D34" s="373">
        <v>45000</v>
      </c>
      <c r="E34" s="33">
        <v>36</v>
      </c>
      <c r="F34" s="367">
        <f t="shared" si="1"/>
        <v>960</v>
      </c>
      <c r="G34" s="36"/>
      <c r="O34" s="36"/>
      <c r="P34" s="369"/>
      <c r="Q34" s="78"/>
      <c r="R34" s="14"/>
      <c r="S34" s="36"/>
    </row>
    <row r="35" spans="4:19">
      <c r="D35" s="373">
        <v>45008</v>
      </c>
      <c r="E35" s="33">
        <v>42</v>
      </c>
      <c r="F35" s="367">
        <f t="shared" si="1"/>
        <v>918</v>
      </c>
      <c r="G35" s="36"/>
      <c r="O35" s="36"/>
      <c r="P35" s="369"/>
      <c r="Q35" s="78"/>
      <c r="R35" s="14"/>
      <c r="S35" s="36"/>
    </row>
    <row r="36" spans="4:19">
      <c r="D36" s="373">
        <v>45035</v>
      </c>
      <c r="E36" s="33">
        <v>36</v>
      </c>
      <c r="F36" s="367">
        <f t="shared" si="1"/>
        <v>882</v>
      </c>
      <c r="G36" s="36"/>
      <c r="O36" s="36"/>
      <c r="P36" s="369"/>
      <c r="Q36" s="78"/>
      <c r="R36" s="14"/>
      <c r="S36" s="36"/>
    </row>
    <row r="37" spans="4:19">
      <c r="D37" s="373">
        <v>45042</v>
      </c>
      <c r="E37" s="33">
        <v>36</v>
      </c>
      <c r="F37" s="367">
        <f t="shared" si="1"/>
        <v>846</v>
      </c>
      <c r="G37" s="36"/>
      <c r="O37" s="36"/>
      <c r="P37" s="369"/>
      <c r="Q37" s="78"/>
      <c r="R37" s="14"/>
      <c r="S37" s="36"/>
    </row>
    <row r="38" spans="4:19">
      <c r="D38" s="373">
        <v>45056</v>
      </c>
      <c r="E38" s="33">
        <v>42</v>
      </c>
      <c r="F38" s="367">
        <f t="shared" si="1"/>
        <v>804</v>
      </c>
      <c r="G38" s="36"/>
      <c r="O38" s="36"/>
      <c r="P38" s="369"/>
      <c r="Q38" s="78"/>
      <c r="R38" s="14"/>
      <c r="S38" s="36"/>
    </row>
    <row r="39" spans="4:19">
      <c r="D39" s="373">
        <v>45072</v>
      </c>
      <c r="E39" s="33">
        <v>36</v>
      </c>
      <c r="F39" s="367">
        <f t="shared" si="1"/>
        <v>768</v>
      </c>
      <c r="G39" s="36"/>
      <c r="O39" s="36"/>
      <c r="P39" s="369"/>
      <c r="Q39" s="78"/>
      <c r="R39" s="14"/>
      <c r="S39" s="36"/>
    </row>
    <row r="40" spans="4:19">
      <c r="D40" s="373"/>
      <c r="E40" s="33"/>
      <c r="F40" s="14"/>
      <c r="G40" s="36"/>
      <c r="O40" s="36"/>
      <c r="P40" s="369"/>
      <c r="Q40" s="78"/>
      <c r="R40" s="14"/>
      <c r="S40" s="36"/>
    </row>
    <row r="41" spans="4:19">
      <c r="D41" s="373"/>
      <c r="E41" s="33"/>
      <c r="F41" s="14"/>
      <c r="O41" s="36"/>
      <c r="S41" s="36"/>
    </row>
    <row r="42" spans="4:19">
      <c r="O42" s="36"/>
      <c r="S42" s="36"/>
    </row>
  </sheetData>
  <customSheetViews>
    <customSheetView guid="{F4611E24-CED2-48C8-8C28-D2C498AE16F2}" showRuler="0">
      <selection activeCell="K13" sqref="K13"/>
      <pageMargins left="0.78700000000000003" right="0.78700000000000003" top="0.98399999999999999" bottom="0.98399999999999999" header="0.51200000000000001" footer="0.51200000000000001"/>
      <headerFooter alignWithMargins="0"/>
    </customSheetView>
  </customSheetViews>
  <mergeCells count="9">
    <mergeCell ref="L2:M2"/>
    <mergeCell ref="A1:C1"/>
    <mergeCell ref="D1:F1"/>
    <mergeCell ref="L1:N1"/>
    <mergeCell ref="I1:K1"/>
    <mergeCell ref="Z1:AB1"/>
    <mergeCell ref="T1:V1"/>
    <mergeCell ref="W1:Y1"/>
    <mergeCell ref="P1:R1"/>
  </mergeCells>
  <phoneticPr fontId="2"/>
  <pageMargins left="0.19" right="0.23" top="0.16" bottom="0.2" header="0.51181102362204722" footer="0.23"/>
  <pageSetup paperSize="8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AA35"/>
  <sheetViews>
    <sheetView zoomScaleNormal="100" workbookViewId="0">
      <pane ySplit="1" topLeftCell="A2" activePane="bottomLeft" state="frozen"/>
      <selection pane="bottomLeft" activeCell="X13" sqref="X13"/>
    </sheetView>
  </sheetViews>
  <sheetFormatPr defaultRowHeight="13.5"/>
  <cols>
    <col min="1" max="1" width="5.25" style="128" bestFit="1" customWidth="1"/>
    <col min="2" max="3" width="4.125" style="123" customWidth="1"/>
    <col min="4" max="4" width="5.25" style="128" bestFit="1" customWidth="1"/>
    <col min="5" max="6" width="4.125" style="123" customWidth="1"/>
    <col min="7" max="7" width="5.25" style="128" bestFit="1" customWidth="1"/>
    <col min="8" max="9" width="4.125" style="123" customWidth="1"/>
    <col min="10" max="10" width="5.25" style="128" bestFit="1" customWidth="1"/>
    <col min="11" max="12" width="4.125" style="123" customWidth="1"/>
    <col min="13" max="13" width="5.25" style="128" bestFit="1" customWidth="1"/>
    <col min="14" max="15" width="4.125" style="123" customWidth="1"/>
    <col min="16" max="16" width="5.25" style="80" bestFit="1" customWidth="1"/>
    <col min="17" max="18" width="4.125" style="124" customWidth="1"/>
    <col min="19" max="19" width="5.25" style="128" bestFit="1" customWidth="1"/>
    <col min="20" max="20" width="4.125" style="123" customWidth="1"/>
    <col min="21" max="21" width="5.375" style="123" bestFit="1" customWidth="1"/>
    <col min="22" max="22" width="5.25" style="131" bestFit="1" customWidth="1"/>
    <col min="23" max="23" width="4.125" style="123" customWidth="1"/>
    <col min="24" max="24" width="5.375" style="123" bestFit="1" customWidth="1"/>
    <col min="25" max="25" width="7" bestFit="1" customWidth="1"/>
    <col min="26" max="26" width="5.5" bestFit="1" customWidth="1"/>
    <col min="27" max="27" width="4.75" customWidth="1"/>
  </cols>
  <sheetData>
    <row r="1" spans="1:27">
      <c r="A1" s="777" t="s">
        <v>22</v>
      </c>
      <c r="B1" s="778"/>
      <c r="C1" s="779"/>
      <c r="D1" s="777" t="s">
        <v>55</v>
      </c>
      <c r="E1" s="778"/>
      <c r="F1" s="779"/>
      <c r="G1" s="777" t="s">
        <v>23</v>
      </c>
      <c r="H1" s="778"/>
      <c r="I1" s="779"/>
      <c r="J1" s="777" t="s">
        <v>60</v>
      </c>
      <c r="K1" s="778"/>
      <c r="L1" s="779"/>
      <c r="M1" s="777" t="s">
        <v>61</v>
      </c>
      <c r="N1" s="778"/>
      <c r="O1" s="779"/>
      <c r="P1" s="777" t="s">
        <v>50</v>
      </c>
      <c r="Q1" s="778"/>
      <c r="R1" s="779"/>
      <c r="S1" s="777" t="s">
        <v>56</v>
      </c>
      <c r="T1" s="778"/>
      <c r="U1" s="779"/>
      <c r="V1" s="777" t="s">
        <v>57</v>
      </c>
      <c r="W1" s="778"/>
      <c r="X1" s="779"/>
      <c r="Y1" s="777" t="s">
        <v>187</v>
      </c>
      <c r="Z1" s="778"/>
      <c r="AA1" s="779"/>
    </row>
    <row r="2" spans="1:27">
      <c r="A2" s="135">
        <v>44624</v>
      </c>
      <c r="B2" s="125"/>
      <c r="C2" s="140">
        <v>5</v>
      </c>
      <c r="D2" s="135">
        <v>44624</v>
      </c>
      <c r="E2" s="125"/>
      <c r="F2" s="140">
        <v>0</v>
      </c>
      <c r="G2" s="135">
        <v>44624</v>
      </c>
      <c r="H2" s="125"/>
      <c r="I2" s="140">
        <v>3</v>
      </c>
      <c r="J2" s="135">
        <v>44624</v>
      </c>
      <c r="K2" s="125"/>
      <c r="L2" s="140">
        <v>4</v>
      </c>
      <c r="M2" s="135">
        <v>44624</v>
      </c>
      <c r="N2" s="125"/>
      <c r="O2" s="140">
        <v>5</v>
      </c>
      <c r="P2" s="135">
        <v>44624</v>
      </c>
      <c r="Q2" s="125"/>
      <c r="R2" s="140">
        <v>2</v>
      </c>
      <c r="S2" s="135">
        <v>44624</v>
      </c>
      <c r="T2" s="125"/>
      <c r="U2" s="140">
        <v>2</v>
      </c>
      <c r="V2" s="386">
        <v>44624</v>
      </c>
      <c r="W2" s="129"/>
      <c r="X2" s="140">
        <v>0</v>
      </c>
      <c r="Y2" s="386">
        <v>44629</v>
      </c>
      <c r="Z2" s="129">
        <v>-1200</v>
      </c>
      <c r="AA2" s="140">
        <v>1209</v>
      </c>
    </row>
    <row r="3" spans="1:27">
      <c r="A3" s="141"/>
      <c r="B3" s="129"/>
      <c r="C3" s="140"/>
      <c r="D3" s="141">
        <v>44657</v>
      </c>
      <c r="E3" s="129">
        <v>-50</v>
      </c>
      <c r="F3" s="140">
        <f>F2-E3</f>
        <v>50</v>
      </c>
      <c r="G3" s="141">
        <v>44670</v>
      </c>
      <c r="H3" s="129"/>
      <c r="I3" s="140">
        <v>3</v>
      </c>
      <c r="J3" s="141">
        <v>44670</v>
      </c>
      <c r="K3" s="129"/>
      <c r="L3" s="140">
        <v>4</v>
      </c>
      <c r="M3" s="141">
        <v>44670</v>
      </c>
      <c r="N3" s="129"/>
      <c r="O3" s="140">
        <v>5</v>
      </c>
      <c r="P3" s="141">
        <v>44670</v>
      </c>
      <c r="Q3" s="129"/>
      <c r="R3" s="140">
        <v>3</v>
      </c>
      <c r="S3" s="141">
        <v>44657</v>
      </c>
      <c r="T3" s="129">
        <v>-2</v>
      </c>
      <c r="U3" s="140">
        <f>U2-T3</f>
        <v>4</v>
      </c>
      <c r="V3" s="386">
        <v>44657</v>
      </c>
      <c r="W3" s="129">
        <v>-2</v>
      </c>
      <c r="X3" s="140">
        <f>X2-W3</f>
        <v>2</v>
      </c>
      <c r="Y3" s="386">
        <v>44629</v>
      </c>
      <c r="Z3" s="129">
        <v>800</v>
      </c>
      <c r="AA3" s="140">
        <f t="shared" ref="AA3:AA12" si="0">AA2-Z3</f>
        <v>409</v>
      </c>
    </row>
    <row r="4" spans="1:27">
      <c r="A4" s="141"/>
      <c r="B4" s="129"/>
      <c r="C4" s="140"/>
      <c r="D4" s="141">
        <v>44665</v>
      </c>
      <c r="E4" s="129">
        <v>4</v>
      </c>
      <c r="F4" s="140">
        <f>F3-E4</f>
        <v>46</v>
      </c>
      <c r="G4" s="135">
        <v>44735</v>
      </c>
      <c r="H4" s="125"/>
      <c r="I4" s="140">
        <v>3</v>
      </c>
      <c r="J4" s="135">
        <v>44735</v>
      </c>
      <c r="K4" s="125"/>
      <c r="L4" s="140">
        <v>4</v>
      </c>
      <c r="M4" s="135">
        <v>44735</v>
      </c>
      <c r="N4" s="125"/>
      <c r="O4" s="140">
        <v>5</v>
      </c>
      <c r="P4" s="135">
        <v>44735</v>
      </c>
      <c r="Q4" s="125"/>
      <c r="R4" s="140">
        <v>2</v>
      </c>
      <c r="S4" s="141">
        <v>44670</v>
      </c>
      <c r="T4" s="129"/>
      <c r="U4" s="140">
        <v>4</v>
      </c>
      <c r="V4" s="386">
        <v>44663</v>
      </c>
      <c r="W4" s="129">
        <v>1</v>
      </c>
      <c r="X4" s="140">
        <f t="shared" ref="X4" si="1">X3-W4</f>
        <v>1</v>
      </c>
      <c r="Y4" s="386">
        <v>44629</v>
      </c>
      <c r="Z4" s="129">
        <v>400</v>
      </c>
      <c r="AA4" s="140">
        <f t="shared" si="0"/>
        <v>9</v>
      </c>
    </row>
    <row r="5" spans="1:27">
      <c r="A5" s="141"/>
      <c r="B5" s="129"/>
      <c r="C5" s="140"/>
      <c r="D5" s="141">
        <v>44670</v>
      </c>
      <c r="E5" s="129"/>
      <c r="F5" s="140">
        <v>47</v>
      </c>
      <c r="G5" s="141"/>
      <c r="H5" s="129"/>
      <c r="I5" s="140"/>
      <c r="J5" s="135">
        <v>44847</v>
      </c>
      <c r="K5" s="125"/>
      <c r="L5" s="140">
        <v>4</v>
      </c>
      <c r="M5" s="135">
        <v>44847</v>
      </c>
      <c r="N5" s="125"/>
      <c r="O5" s="140">
        <v>5</v>
      </c>
      <c r="P5" s="141">
        <v>44794</v>
      </c>
      <c r="Q5" s="129">
        <v>-2</v>
      </c>
      <c r="R5" s="140">
        <f>R4-Q5</f>
        <v>4</v>
      </c>
      <c r="S5" s="141">
        <v>44689</v>
      </c>
      <c r="T5" s="129">
        <v>-3</v>
      </c>
      <c r="U5" s="140">
        <f>U4-T5</f>
        <v>7</v>
      </c>
      <c r="V5" s="386">
        <v>44670</v>
      </c>
      <c r="W5" s="129"/>
      <c r="X5" s="140">
        <v>2</v>
      </c>
      <c r="Y5" s="386">
        <v>44657</v>
      </c>
      <c r="Z5" s="129">
        <v>-600</v>
      </c>
      <c r="AA5" s="140">
        <f t="shared" si="0"/>
        <v>609</v>
      </c>
    </row>
    <row r="6" spans="1:27">
      <c r="A6" s="141"/>
      <c r="B6" s="129"/>
      <c r="C6" s="140"/>
      <c r="D6" s="141">
        <v>44746</v>
      </c>
      <c r="E6" s="129">
        <v>1</v>
      </c>
      <c r="F6" s="140">
        <f>F5-E6</f>
        <v>46</v>
      </c>
      <c r="G6" s="141"/>
      <c r="H6" s="129"/>
      <c r="I6" s="140"/>
      <c r="J6" s="141"/>
      <c r="K6" s="129"/>
      <c r="L6" s="140"/>
      <c r="M6" s="141"/>
      <c r="N6" s="129"/>
      <c r="O6" s="140"/>
      <c r="P6" s="135">
        <v>44847</v>
      </c>
      <c r="Q6" s="125"/>
      <c r="R6" s="140">
        <v>4</v>
      </c>
      <c r="S6" s="135">
        <v>44735</v>
      </c>
      <c r="T6" s="125"/>
      <c r="U6" s="140">
        <v>7</v>
      </c>
      <c r="V6" s="386">
        <v>44689</v>
      </c>
      <c r="W6" s="129">
        <v>-2</v>
      </c>
      <c r="X6" s="140">
        <f>X5-W6</f>
        <v>4</v>
      </c>
      <c r="Y6" s="386" t="s">
        <v>208</v>
      </c>
      <c r="Z6" s="129">
        <v>400</v>
      </c>
      <c r="AA6" s="140">
        <f t="shared" si="0"/>
        <v>209</v>
      </c>
    </row>
    <row r="7" spans="1:27">
      <c r="A7" s="141"/>
      <c r="B7" s="129"/>
      <c r="C7" s="140"/>
      <c r="D7" s="135">
        <v>44735</v>
      </c>
      <c r="E7" s="125"/>
      <c r="F7" s="140">
        <v>46</v>
      </c>
      <c r="G7" s="141"/>
      <c r="H7" s="129"/>
      <c r="I7" s="140"/>
      <c r="J7" s="141"/>
      <c r="K7" s="129"/>
      <c r="L7" s="140"/>
      <c r="M7" s="141"/>
      <c r="N7" s="129"/>
      <c r="O7" s="140"/>
      <c r="P7" s="141">
        <v>44883</v>
      </c>
      <c r="Q7" s="129">
        <v>1</v>
      </c>
      <c r="R7" s="140">
        <f>R5-Q7</f>
        <v>3</v>
      </c>
      <c r="S7" s="141">
        <v>44832</v>
      </c>
      <c r="T7" s="129">
        <v>1</v>
      </c>
      <c r="U7" s="140">
        <f>U6-T7</f>
        <v>6</v>
      </c>
      <c r="V7" s="386">
        <v>44739</v>
      </c>
      <c r="W7" s="129">
        <v>2</v>
      </c>
      <c r="X7" s="140">
        <f>X6-W7</f>
        <v>2</v>
      </c>
      <c r="Y7" s="386" t="s">
        <v>208</v>
      </c>
      <c r="Z7" s="129">
        <v>-800</v>
      </c>
      <c r="AA7" s="140">
        <f>AA6-Z7</f>
        <v>1009</v>
      </c>
    </row>
    <row r="8" spans="1:27">
      <c r="A8" s="141"/>
      <c r="B8" s="129"/>
      <c r="C8" s="140"/>
      <c r="D8" s="141">
        <v>44794</v>
      </c>
      <c r="E8" s="129">
        <v>-50</v>
      </c>
      <c r="F8" s="140">
        <f>F7-E8</f>
        <v>96</v>
      </c>
      <c r="G8" s="141"/>
      <c r="H8" s="129"/>
      <c r="I8" s="140"/>
      <c r="J8" s="141"/>
      <c r="K8" s="129"/>
      <c r="L8" s="140"/>
      <c r="M8" s="141"/>
      <c r="N8" s="129"/>
      <c r="O8" s="140"/>
      <c r="P8" s="141">
        <v>44890</v>
      </c>
      <c r="Q8" s="129">
        <v>1</v>
      </c>
      <c r="R8" s="140">
        <f t="shared" ref="R8:R9" si="2">R7-Q8</f>
        <v>2</v>
      </c>
      <c r="S8" s="135">
        <v>44847</v>
      </c>
      <c r="T8" s="125"/>
      <c r="U8" s="140">
        <v>6</v>
      </c>
      <c r="V8" s="386">
        <v>44748</v>
      </c>
      <c r="W8" s="129">
        <v>1</v>
      </c>
      <c r="X8" s="140">
        <f>X7-W8</f>
        <v>1</v>
      </c>
      <c r="Y8" s="386">
        <v>44701</v>
      </c>
      <c r="Z8" s="129">
        <v>800</v>
      </c>
      <c r="AA8" s="140">
        <f>AA7-Z8</f>
        <v>209</v>
      </c>
    </row>
    <row r="9" spans="1:27">
      <c r="A9" s="141"/>
      <c r="B9" s="129"/>
      <c r="C9" s="140"/>
      <c r="D9" s="141">
        <v>44816</v>
      </c>
      <c r="E9" s="129">
        <v>2</v>
      </c>
      <c r="F9" s="140">
        <f>F8-E9</f>
        <v>94</v>
      </c>
      <c r="G9" s="141"/>
      <c r="H9" s="129"/>
      <c r="I9" s="140"/>
      <c r="J9" s="141"/>
      <c r="K9" s="129"/>
      <c r="L9" s="140"/>
      <c r="M9" s="141"/>
      <c r="N9" s="129"/>
      <c r="O9" s="140"/>
      <c r="P9" s="141">
        <v>44941</v>
      </c>
      <c r="Q9" s="129">
        <v>-2</v>
      </c>
      <c r="R9" s="140">
        <f t="shared" si="2"/>
        <v>4</v>
      </c>
      <c r="S9" s="141"/>
      <c r="T9" s="129"/>
      <c r="U9" s="140"/>
      <c r="V9" s="133">
        <v>44735</v>
      </c>
      <c r="W9" s="125"/>
      <c r="X9" s="140">
        <v>0</v>
      </c>
      <c r="Y9" s="386">
        <v>44771</v>
      </c>
      <c r="Z9" s="129">
        <v>400</v>
      </c>
      <c r="AA9" s="140">
        <f t="shared" si="0"/>
        <v>-191</v>
      </c>
    </row>
    <row r="10" spans="1:27">
      <c r="A10" s="141"/>
      <c r="B10" s="129"/>
      <c r="C10" s="140"/>
      <c r="D10" s="135">
        <v>44847</v>
      </c>
      <c r="E10" s="125"/>
      <c r="F10" s="140">
        <v>93</v>
      </c>
      <c r="G10" s="141"/>
      <c r="H10" s="129"/>
      <c r="I10" s="140"/>
      <c r="J10" s="141"/>
      <c r="K10" s="129"/>
      <c r="L10" s="140"/>
      <c r="M10" s="141"/>
      <c r="N10" s="129"/>
      <c r="O10" s="140"/>
      <c r="P10" s="141"/>
      <c r="Q10" s="129"/>
      <c r="R10" s="140"/>
      <c r="S10" s="141"/>
      <c r="T10" s="129"/>
      <c r="U10" s="140"/>
      <c r="V10" s="386">
        <v>44794</v>
      </c>
      <c r="W10" s="129">
        <v>-5</v>
      </c>
      <c r="X10" s="140">
        <f>X9-W10</f>
        <v>5</v>
      </c>
      <c r="Y10" s="386">
        <v>44794</v>
      </c>
      <c r="Z10" s="129">
        <v>-1680</v>
      </c>
      <c r="AA10" s="140">
        <f t="shared" si="0"/>
        <v>1489</v>
      </c>
    </row>
    <row r="11" spans="1:27">
      <c r="A11" s="141"/>
      <c r="B11" s="129"/>
      <c r="C11" s="140"/>
      <c r="D11" s="141">
        <v>44918</v>
      </c>
      <c r="E11" s="129">
        <v>4</v>
      </c>
      <c r="F11" s="140">
        <f>F10-E11</f>
        <v>89</v>
      </c>
      <c r="G11" s="141"/>
      <c r="H11" s="129"/>
      <c r="I11" s="140"/>
      <c r="P11" s="141"/>
      <c r="Q11" s="129"/>
      <c r="R11" s="140"/>
      <c r="S11" s="141"/>
      <c r="T11" s="129"/>
      <c r="U11" s="140"/>
      <c r="V11" s="133">
        <v>44847</v>
      </c>
      <c r="W11" s="125"/>
      <c r="X11" s="140">
        <v>5</v>
      </c>
      <c r="Y11" s="386">
        <v>44848</v>
      </c>
      <c r="Z11" s="129">
        <v>400</v>
      </c>
      <c r="AA11" s="140">
        <f t="shared" si="0"/>
        <v>1089</v>
      </c>
    </row>
    <row r="12" spans="1:27">
      <c r="A12" s="141"/>
      <c r="B12" s="129"/>
      <c r="C12" s="140"/>
      <c r="D12" s="141"/>
      <c r="E12" s="129"/>
      <c r="F12" s="140"/>
      <c r="G12" s="141"/>
      <c r="H12" s="129"/>
      <c r="I12" s="140"/>
      <c r="P12" s="141"/>
      <c r="Q12" s="129"/>
      <c r="R12" s="140"/>
      <c r="S12" s="141"/>
      <c r="T12" s="129"/>
      <c r="U12" s="140"/>
      <c r="V12" s="386">
        <v>44974</v>
      </c>
      <c r="W12" s="129">
        <v>1</v>
      </c>
      <c r="X12" s="140">
        <f>X11-W12</f>
        <v>4</v>
      </c>
      <c r="Y12" s="386">
        <v>44876</v>
      </c>
      <c r="Z12" s="129">
        <v>400</v>
      </c>
      <c r="AA12" s="140">
        <f t="shared" si="0"/>
        <v>689</v>
      </c>
    </row>
    <row r="13" spans="1:27">
      <c r="A13" s="141"/>
      <c r="B13" s="129"/>
      <c r="C13" s="140"/>
      <c r="D13" s="141"/>
      <c r="E13" s="129"/>
      <c r="F13" s="140"/>
      <c r="G13" s="141"/>
      <c r="H13" s="129"/>
      <c r="I13" s="140"/>
      <c r="P13" s="141"/>
      <c r="Q13" s="129"/>
      <c r="R13" s="140"/>
      <c r="S13" s="141"/>
      <c r="T13" s="129"/>
      <c r="U13" s="140"/>
      <c r="V13" s="386">
        <v>45039</v>
      </c>
      <c r="W13" s="129">
        <v>-1</v>
      </c>
      <c r="X13" s="140">
        <f>X12-W13</f>
        <v>5</v>
      </c>
      <c r="Y13" s="386"/>
      <c r="Z13" s="129"/>
      <c r="AA13" s="140"/>
    </row>
    <row r="14" spans="1:27">
      <c r="A14" s="141"/>
      <c r="B14" s="129"/>
      <c r="C14" s="140"/>
      <c r="D14" s="141"/>
      <c r="E14" s="129"/>
      <c r="F14" s="140"/>
      <c r="P14" s="141"/>
      <c r="Q14" s="129"/>
      <c r="R14" s="140"/>
      <c r="S14" s="141"/>
      <c r="T14" s="129"/>
      <c r="U14" s="140"/>
      <c r="V14" s="386"/>
      <c r="W14" s="129"/>
      <c r="X14" s="140"/>
      <c r="Y14" s="386"/>
      <c r="Z14" s="129"/>
      <c r="AA14" s="140"/>
    </row>
    <row r="15" spans="1:27">
      <c r="A15" s="141"/>
      <c r="B15" s="129"/>
      <c r="C15" s="140"/>
      <c r="D15" s="141"/>
      <c r="E15" s="129"/>
      <c r="F15" s="140"/>
      <c r="S15" s="141"/>
      <c r="T15" s="129"/>
      <c r="U15" s="140"/>
      <c r="V15" s="386"/>
      <c r="W15" s="129"/>
      <c r="X15" s="140"/>
      <c r="Y15" s="386"/>
      <c r="Z15" s="129"/>
      <c r="AA15" s="140"/>
    </row>
    <row r="16" spans="1:27">
      <c r="A16" s="141"/>
      <c r="B16" s="129"/>
      <c r="C16" s="140"/>
      <c r="D16" s="141"/>
      <c r="E16" s="129"/>
      <c r="F16" s="140"/>
      <c r="Y16" s="386"/>
      <c r="Z16" s="129"/>
      <c r="AA16" s="140"/>
    </row>
    <row r="17" spans="1:27">
      <c r="A17" s="141"/>
      <c r="B17" s="129"/>
      <c r="C17" s="140"/>
      <c r="D17" s="141"/>
      <c r="E17" s="129"/>
      <c r="F17" s="140"/>
      <c r="Y17" s="386"/>
      <c r="Z17" s="129"/>
      <c r="AA17" s="140"/>
    </row>
    <row r="18" spans="1:27">
      <c r="A18" s="141"/>
      <c r="B18" s="129"/>
      <c r="C18" s="140"/>
      <c r="D18" s="141"/>
      <c r="E18" s="129"/>
      <c r="F18" s="140"/>
      <c r="Y18" s="386"/>
      <c r="Z18" s="129"/>
      <c r="AA18" s="140"/>
    </row>
    <row r="19" spans="1:27">
      <c r="A19" s="141"/>
      <c r="B19" s="129"/>
      <c r="C19" s="140"/>
      <c r="D19" s="141"/>
      <c r="E19" s="129"/>
      <c r="F19" s="140"/>
    </row>
    <row r="20" spans="1:27">
      <c r="D20" s="141"/>
      <c r="E20" s="129"/>
      <c r="F20" s="140"/>
    </row>
    <row r="21" spans="1:27">
      <c r="D21" s="141"/>
      <c r="E21" s="129"/>
      <c r="F21" s="140"/>
    </row>
    <row r="22" spans="1:27">
      <c r="V22"/>
      <c r="W22"/>
      <c r="X22"/>
    </row>
    <row r="23" spans="1:27">
      <c r="V23"/>
      <c r="W23"/>
      <c r="X23"/>
    </row>
    <row r="26" spans="1:27">
      <c r="S26"/>
      <c r="T26"/>
      <c r="U26"/>
    </row>
    <row r="27" spans="1:27">
      <c r="S27"/>
      <c r="T27"/>
      <c r="U27"/>
    </row>
    <row r="30" spans="1:27">
      <c r="J30" s="124"/>
      <c r="K30" s="128"/>
      <c r="M30" s="123"/>
      <c r="N30" s="131"/>
    </row>
    <row r="31" spans="1:27">
      <c r="J31" s="124"/>
      <c r="K31" s="128"/>
      <c r="M31" s="123"/>
      <c r="N31" s="131"/>
    </row>
    <row r="33" spans="7:18">
      <c r="G33" s="123"/>
      <c r="H33" s="80"/>
      <c r="I33" s="124"/>
    </row>
    <row r="34" spans="7:18">
      <c r="G34" s="123"/>
      <c r="H34" s="80"/>
      <c r="I34" s="124"/>
      <c r="P34" s="123"/>
      <c r="Q34"/>
      <c r="R34"/>
    </row>
    <row r="35" spans="7:18">
      <c r="P35" s="123"/>
      <c r="Q35"/>
      <c r="R35"/>
    </row>
  </sheetData>
  <mergeCells count="9">
    <mergeCell ref="Y1:AA1"/>
    <mergeCell ref="V1:X1"/>
    <mergeCell ref="P1:R1"/>
    <mergeCell ref="G1:I1"/>
    <mergeCell ref="A1:C1"/>
    <mergeCell ref="D1:F1"/>
    <mergeCell ref="M1:O1"/>
    <mergeCell ref="J1:L1"/>
    <mergeCell ref="S1:U1"/>
  </mergeCells>
  <phoneticPr fontId="2"/>
  <conditionalFormatting sqref="A1:X1">
    <cfRule type="expression" dxfId="6" priority="3" stopIfTrue="1">
      <formula>MOD(ROW(),2)=0</formula>
    </cfRule>
  </conditionalFormatting>
  <conditionalFormatting sqref="Y1:AA1">
    <cfRule type="expression" dxfId="5" priority="1" stopIfTrue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BB23"/>
  <sheetViews>
    <sheetView zoomScaleNormal="100" workbookViewId="0">
      <pane ySplit="1" topLeftCell="A2" activePane="bottomLeft" state="frozen"/>
      <selection pane="bottomLeft" activeCell="AD10" sqref="AD10:AD13"/>
    </sheetView>
  </sheetViews>
  <sheetFormatPr defaultRowHeight="13.5"/>
  <cols>
    <col min="1" max="1" width="5.25" style="128" bestFit="1" customWidth="1"/>
    <col min="2" max="3" width="4.125" style="123" customWidth="1"/>
    <col min="4" max="4" width="5.25" style="128" bestFit="1" customWidth="1"/>
    <col min="5" max="6" width="4.125" style="123" customWidth="1"/>
    <col min="7" max="7" width="5.25" style="128" bestFit="1" customWidth="1"/>
    <col min="8" max="9" width="4.125" style="123" customWidth="1"/>
    <col min="10" max="10" width="5.25" style="128" bestFit="1" customWidth="1"/>
    <col min="11" max="12" width="4.125" style="123" customWidth="1"/>
    <col min="13" max="13" width="5.25" style="131" bestFit="1" customWidth="1"/>
    <col min="14" max="15" width="4.125" style="123" customWidth="1"/>
    <col min="16" max="16" width="5.25" style="128" bestFit="1" customWidth="1"/>
    <col min="17" max="18" width="4.125" style="123" customWidth="1"/>
    <col min="19" max="19" width="5.25" style="128" bestFit="1" customWidth="1"/>
    <col min="20" max="21" width="4.125" style="123" customWidth="1"/>
    <col min="22" max="22" width="5.25" style="128" bestFit="1" customWidth="1"/>
    <col min="23" max="24" width="4.125" style="123" customWidth="1"/>
    <col min="25" max="25" width="5.25" bestFit="1" customWidth="1"/>
    <col min="26" max="26" width="4.75" bestFit="1" customWidth="1"/>
    <col min="27" max="27" width="4.25" bestFit="1" customWidth="1"/>
    <col min="28" max="28" width="5.25" bestFit="1" customWidth="1"/>
    <col min="29" max="29" width="4.75" bestFit="1" customWidth="1"/>
    <col min="30" max="30" width="4.25" bestFit="1" customWidth="1"/>
    <col min="55" max="16384" width="9" style="123"/>
  </cols>
  <sheetData>
    <row r="1" spans="1:54" ht="27" customHeight="1">
      <c r="A1" s="780" t="s">
        <v>53</v>
      </c>
      <c r="B1" s="781"/>
      <c r="C1" s="782"/>
      <c r="D1" s="780" t="s">
        <v>54</v>
      </c>
      <c r="E1" s="781"/>
      <c r="F1" s="782"/>
      <c r="G1" s="780" t="s">
        <v>51</v>
      </c>
      <c r="H1" s="781"/>
      <c r="I1" s="782"/>
      <c r="J1" s="783" t="s">
        <v>52</v>
      </c>
      <c r="K1" s="781"/>
      <c r="L1" s="782"/>
      <c r="M1" s="780">
        <v>610</v>
      </c>
      <c r="N1" s="781"/>
      <c r="O1" s="782"/>
      <c r="P1" s="783">
        <v>620</v>
      </c>
      <c r="Q1" s="781"/>
      <c r="R1" s="782"/>
      <c r="S1" s="780" t="s">
        <v>21</v>
      </c>
      <c r="T1" s="781"/>
      <c r="U1" s="782"/>
      <c r="V1" s="783" t="s">
        <v>62</v>
      </c>
      <c r="W1" s="781"/>
      <c r="X1" s="782"/>
      <c r="Y1" s="784" t="s">
        <v>214</v>
      </c>
      <c r="Z1" s="785"/>
      <c r="AA1" s="786"/>
      <c r="AB1" s="787" t="s">
        <v>215</v>
      </c>
      <c r="AC1" s="785"/>
      <c r="AD1" s="786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</row>
    <row r="2" spans="1:54" ht="11.25">
      <c r="A2" s="135">
        <v>44624</v>
      </c>
      <c r="B2" s="125"/>
      <c r="C2" s="140">
        <v>4</v>
      </c>
      <c r="D2" s="135">
        <v>44624</v>
      </c>
      <c r="E2" s="125"/>
      <c r="F2" s="132">
        <v>3</v>
      </c>
      <c r="G2" s="136">
        <v>44624</v>
      </c>
      <c r="H2" s="125"/>
      <c r="I2" s="132">
        <v>2</v>
      </c>
      <c r="J2" s="135">
        <v>44624</v>
      </c>
      <c r="K2" s="125"/>
      <c r="L2" s="140">
        <v>6</v>
      </c>
      <c r="M2" s="133">
        <v>44624</v>
      </c>
      <c r="N2" s="125"/>
      <c r="O2" s="132">
        <v>3</v>
      </c>
      <c r="P2" s="467">
        <v>44624</v>
      </c>
      <c r="Q2" s="125"/>
      <c r="R2" s="132">
        <v>5</v>
      </c>
      <c r="S2" s="141">
        <v>44648</v>
      </c>
      <c r="T2" s="129">
        <v>1</v>
      </c>
      <c r="U2" s="140">
        <v>9</v>
      </c>
      <c r="V2" s="487">
        <v>44631</v>
      </c>
      <c r="W2" s="129">
        <v>3</v>
      </c>
      <c r="X2" s="140">
        <v>6</v>
      </c>
      <c r="Y2" s="141">
        <v>44794</v>
      </c>
      <c r="Z2" s="129">
        <v>-100</v>
      </c>
      <c r="AA2" s="140">
        <v>100</v>
      </c>
      <c r="AB2" s="487">
        <v>44794</v>
      </c>
      <c r="AC2" s="129">
        <v>-100</v>
      </c>
      <c r="AD2" s="140">
        <v>100</v>
      </c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</row>
    <row r="3" spans="1:54" ht="11.25">
      <c r="A3" s="141">
        <v>44670</v>
      </c>
      <c r="B3" s="129"/>
      <c r="C3" s="140">
        <v>4</v>
      </c>
      <c r="D3" s="141">
        <v>44670</v>
      </c>
      <c r="E3" s="129"/>
      <c r="F3" s="132">
        <v>3</v>
      </c>
      <c r="G3" s="136">
        <v>44670</v>
      </c>
      <c r="H3" s="125"/>
      <c r="I3" s="132">
        <v>3</v>
      </c>
      <c r="J3" s="141">
        <v>44670</v>
      </c>
      <c r="K3" s="129"/>
      <c r="L3" s="140">
        <v>4</v>
      </c>
      <c r="M3" s="134">
        <v>44670</v>
      </c>
      <c r="N3" s="126"/>
      <c r="O3" s="132">
        <v>3</v>
      </c>
      <c r="P3" s="139">
        <v>44670</v>
      </c>
      <c r="Q3" s="126"/>
      <c r="R3" s="132">
        <v>5</v>
      </c>
      <c r="S3" s="141">
        <v>44657</v>
      </c>
      <c r="T3" s="129">
        <v>-10</v>
      </c>
      <c r="U3" s="140">
        <f t="shared" ref="U3:U10" si="0">U2-T3</f>
        <v>19</v>
      </c>
      <c r="V3" s="127">
        <v>44657</v>
      </c>
      <c r="W3" s="126">
        <v>-10</v>
      </c>
      <c r="X3" s="140">
        <f t="shared" ref="X3:X9" si="1">X2-W3</f>
        <v>16</v>
      </c>
      <c r="Y3" s="141">
        <v>44805</v>
      </c>
      <c r="Z3" s="129">
        <v>72</v>
      </c>
      <c r="AA3" s="140">
        <f>AA2-Z3</f>
        <v>28</v>
      </c>
      <c r="AB3" s="127">
        <v>44805</v>
      </c>
      <c r="AC3" s="126">
        <v>72</v>
      </c>
      <c r="AD3" s="140">
        <f>AD2-AC3</f>
        <v>28</v>
      </c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</row>
    <row r="4" spans="1:54">
      <c r="A4" s="135">
        <v>44735</v>
      </c>
      <c r="B4" s="125"/>
      <c r="C4" s="140">
        <v>4</v>
      </c>
      <c r="D4" s="135">
        <v>44735</v>
      </c>
      <c r="E4" s="125"/>
      <c r="F4" s="132">
        <v>3</v>
      </c>
      <c r="G4" s="136">
        <v>44689</v>
      </c>
      <c r="H4" s="126">
        <v>-3</v>
      </c>
      <c r="I4" s="132">
        <f>I3-H4</f>
        <v>6</v>
      </c>
      <c r="J4" s="141">
        <v>44677</v>
      </c>
      <c r="K4" s="129">
        <v>1</v>
      </c>
      <c r="L4" s="140">
        <f>L3-K4</f>
        <v>3</v>
      </c>
      <c r="M4" s="133">
        <v>44735</v>
      </c>
      <c r="N4" s="125"/>
      <c r="O4" s="132">
        <v>3</v>
      </c>
      <c r="P4" s="467">
        <v>44735</v>
      </c>
      <c r="Q4" s="125"/>
      <c r="R4" s="132">
        <v>5</v>
      </c>
      <c r="S4" s="141">
        <v>44657</v>
      </c>
      <c r="T4" s="129">
        <v>-10</v>
      </c>
      <c r="U4" s="140">
        <f t="shared" si="0"/>
        <v>29</v>
      </c>
      <c r="V4" s="127">
        <v>44657</v>
      </c>
      <c r="W4" s="126">
        <v>-6</v>
      </c>
      <c r="X4" s="140">
        <f t="shared" si="1"/>
        <v>22</v>
      </c>
      <c r="Y4" s="141">
        <v>44831</v>
      </c>
      <c r="Z4" s="129">
        <v>34</v>
      </c>
      <c r="AA4" s="140">
        <f t="shared" ref="AA4:AA13" si="2">AA3-Z4</f>
        <v>-6</v>
      </c>
      <c r="AB4" s="127">
        <v>44831</v>
      </c>
      <c r="AC4" s="126">
        <v>30</v>
      </c>
      <c r="AD4" s="140">
        <f t="shared" ref="AD4:AD13" si="3">AD3-AC4</f>
        <v>-2</v>
      </c>
    </row>
    <row r="5" spans="1:54">
      <c r="A5" s="135">
        <v>44847</v>
      </c>
      <c r="B5" s="125"/>
      <c r="C5" s="140">
        <v>4</v>
      </c>
      <c r="D5" s="135">
        <v>44847</v>
      </c>
      <c r="E5" s="125"/>
      <c r="F5" s="132">
        <v>3</v>
      </c>
      <c r="G5" s="135">
        <v>44735</v>
      </c>
      <c r="H5" s="125"/>
      <c r="I5" s="132">
        <v>6</v>
      </c>
      <c r="J5" s="141">
        <v>44715</v>
      </c>
      <c r="K5" s="129">
        <v>1</v>
      </c>
      <c r="L5" s="140">
        <f>L4-K5</f>
        <v>2</v>
      </c>
      <c r="M5" s="133">
        <v>44847</v>
      </c>
      <c r="N5" s="125"/>
      <c r="O5" s="132">
        <v>3</v>
      </c>
      <c r="P5" s="467">
        <v>44847</v>
      </c>
      <c r="Q5" s="125"/>
      <c r="R5" s="132">
        <v>5</v>
      </c>
      <c r="S5" s="141">
        <v>44663</v>
      </c>
      <c r="T5" s="129">
        <v>2</v>
      </c>
      <c r="U5" s="140">
        <f t="shared" si="0"/>
        <v>27</v>
      </c>
      <c r="V5" s="127">
        <v>44653</v>
      </c>
      <c r="W5" s="126">
        <v>1</v>
      </c>
      <c r="X5" s="140">
        <f t="shared" si="1"/>
        <v>21</v>
      </c>
      <c r="Y5" s="141" t="s">
        <v>194</v>
      </c>
      <c r="Z5" s="129">
        <v>-6</v>
      </c>
      <c r="AA5" s="140">
        <f t="shared" si="2"/>
        <v>0</v>
      </c>
      <c r="AB5" s="127" t="s">
        <v>194</v>
      </c>
      <c r="AC5" s="126">
        <v>-2</v>
      </c>
      <c r="AD5" s="140">
        <f t="shared" si="3"/>
        <v>0</v>
      </c>
    </row>
    <row r="6" spans="1:54">
      <c r="A6" s="141"/>
      <c r="B6" s="129"/>
      <c r="C6" s="140"/>
      <c r="D6" s="141"/>
      <c r="E6" s="129"/>
      <c r="F6" s="132"/>
      <c r="G6" s="135">
        <v>44847</v>
      </c>
      <c r="H6" s="125"/>
      <c r="I6" s="132">
        <v>4</v>
      </c>
      <c r="J6" s="141">
        <v>44735</v>
      </c>
      <c r="K6" s="129"/>
      <c r="L6" s="140">
        <v>2</v>
      </c>
      <c r="M6" s="134"/>
      <c r="N6" s="126"/>
      <c r="O6" s="132"/>
      <c r="P6" s="139"/>
      <c r="Q6" s="126"/>
      <c r="R6" s="132"/>
      <c r="S6" s="141">
        <v>44670</v>
      </c>
      <c r="T6" s="129"/>
      <c r="U6" s="140">
        <v>29</v>
      </c>
      <c r="V6" s="127">
        <v>44670</v>
      </c>
      <c r="W6" s="126"/>
      <c r="X6" s="140">
        <v>16</v>
      </c>
      <c r="Y6" s="141">
        <v>44872</v>
      </c>
      <c r="Z6" s="129">
        <v>-200</v>
      </c>
      <c r="AA6" s="140">
        <f t="shared" si="2"/>
        <v>200</v>
      </c>
      <c r="AB6" s="127">
        <v>44872</v>
      </c>
      <c r="AC6" s="126">
        <v>-200</v>
      </c>
      <c r="AD6" s="140">
        <f t="shared" si="3"/>
        <v>200</v>
      </c>
    </row>
    <row r="7" spans="1:54">
      <c r="A7" s="141"/>
      <c r="B7" s="129"/>
      <c r="C7" s="140"/>
      <c r="D7" s="141"/>
      <c r="E7" s="129"/>
      <c r="F7" s="132"/>
      <c r="G7" s="136">
        <v>44941</v>
      </c>
      <c r="H7" s="126">
        <v>-1</v>
      </c>
      <c r="I7" s="132">
        <v>5</v>
      </c>
      <c r="J7" s="135">
        <v>44832</v>
      </c>
      <c r="K7" s="125"/>
      <c r="L7" s="140">
        <v>1</v>
      </c>
      <c r="M7" s="134"/>
      <c r="N7" s="126"/>
      <c r="O7" s="132"/>
      <c r="P7" s="139"/>
      <c r="Q7" s="126"/>
      <c r="R7" s="132"/>
      <c r="S7" s="141">
        <v>44679</v>
      </c>
      <c r="T7" s="129"/>
      <c r="U7" s="140">
        <v>23</v>
      </c>
      <c r="V7" s="127">
        <v>44690</v>
      </c>
      <c r="W7" s="126">
        <v>3</v>
      </c>
      <c r="X7" s="140">
        <f>X6-W7</f>
        <v>13</v>
      </c>
      <c r="Y7" s="141">
        <v>44874</v>
      </c>
      <c r="Z7" s="129">
        <v>18</v>
      </c>
      <c r="AA7" s="140">
        <f t="shared" si="2"/>
        <v>182</v>
      </c>
      <c r="AB7" s="127">
        <v>44874</v>
      </c>
      <c r="AC7" s="126">
        <v>10</v>
      </c>
      <c r="AD7" s="140">
        <f t="shared" si="3"/>
        <v>190</v>
      </c>
    </row>
    <row r="8" spans="1:54">
      <c r="A8" s="141"/>
      <c r="B8" s="129"/>
      <c r="C8" s="140"/>
      <c r="D8" s="141"/>
      <c r="E8" s="129"/>
      <c r="F8" s="132"/>
      <c r="G8" s="136"/>
      <c r="H8" s="126"/>
      <c r="I8" s="132"/>
      <c r="J8" s="135">
        <v>44822</v>
      </c>
      <c r="K8" s="125">
        <v>-3</v>
      </c>
      <c r="L8" s="140">
        <f>L7-K8</f>
        <v>4</v>
      </c>
      <c r="M8" s="134"/>
      <c r="N8" s="126"/>
      <c r="O8" s="132"/>
      <c r="P8" s="139"/>
      <c r="Q8" s="126"/>
      <c r="R8" s="132"/>
      <c r="S8" s="141">
        <v>44690</v>
      </c>
      <c r="T8" s="129">
        <v>1</v>
      </c>
      <c r="U8" s="140">
        <f>U7-T8</f>
        <v>22</v>
      </c>
      <c r="V8" s="127">
        <v>44720</v>
      </c>
      <c r="W8" s="126">
        <v>2</v>
      </c>
      <c r="X8" s="140">
        <f>X7-W8</f>
        <v>11</v>
      </c>
      <c r="Y8" s="141">
        <v>44889</v>
      </c>
      <c r="Z8" s="129">
        <v>21</v>
      </c>
      <c r="AA8" s="140">
        <f t="shared" si="2"/>
        <v>161</v>
      </c>
      <c r="AB8" s="127">
        <v>44889</v>
      </c>
      <c r="AC8" s="126">
        <v>11</v>
      </c>
      <c r="AD8" s="140">
        <f t="shared" si="3"/>
        <v>179</v>
      </c>
    </row>
    <row r="9" spans="1:54">
      <c r="A9" s="141"/>
      <c r="B9" s="129"/>
      <c r="C9" s="140"/>
      <c r="D9" s="141"/>
      <c r="E9" s="129"/>
      <c r="F9" s="132"/>
      <c r="G9" s="136"/>
      <c r="H9" s="126"/>
      <c r="I9" s="132"/>
      <c r="J9" s="135">
        <v>44847</v>
      </c>
      <c r="K9" s="125"/>
      <c r="L9" s="140">
        <v>1</v>
      </c>
      <c r="M9" s="134"/>
      <c r="N9" s="126"/>
      <c r="O9" s="132"/>
      <c r="P9" s="139"/>
      <c r="Q9" s="126"/>
      <c r="R9" s="132"/>
      <c r="S9" s="141">
        <v>44690</v>
      </c>
      <c r="T9" s="129">
        <v>4</v>
      </c>
      <c r="U9" s="140">
        <f t="shared" si="0"/>
        <v>18</v>
      </c>
      <c r="V9" s="127">
        <v>44727</v>
      </c>
      <c r="W9" s="126">
        <v>1</v>
      </c>
      <c r="X9" s="140">
        <f t="shared" si="1"/>
        <v>10</v>
      </c>
      <c r="Y9" s="141">
        <v>44897</v>
      </c>
      <c r="Z9" s="129">
        <v>10</v>
      </c>
      <c r="AA9" s="140">
        <f t="shared" si="2"/>
        <v>151</v>
      </c>
      <c r="AB9" s="127">
        <v>44897</v>
      </c>
      <c r="AC9" s="126">
        <v>10</v>
      </c>
      <c r="AD9" s="140">
        <f t="shared" si="3"/>
        <v>169</v>
      </c>
    </row>
    <row r="10" spans="1:54">
      <c r="A10" s="141"/>
      <c r="B10" s="129"/>
      <c r="C10" s="140"/>
      <c r="G10" s="136"/>
      <c r="H10" s="126"/>
      <c r="I10" s="132"/>
      <c r="J10" s="141">
        <v>44872</v>
      </c>
      <c r="K10" s="129">
        <v>-1</v>
      </c>
      <c r="L10" s="140">
        <f>L9-K10</f>
        <v>2</v>
      </c>
      <c r="M10" s="134"/>
      <c r="N10" s="126"/>
      <c r="O10" s="132"/>
      <c r="P10" s="139"/>
      <c r="Q10" s="126"/>
      <c r="R10" s="132"/>
      <c r="S10" s="141">
        <v>44712</v>
      </c>
      <c r="T10" s="129">
        <v>2</v>
      </c>
      <c r="U10" s="140">
        <f t="shared" si="0"/>
        <v>16</v>
      </c>
      <c r="V10" s="589">
        <v>44735</v>
      </c>
      <c r="W10" s="125"/>
      <c r="X10" s="140">
        <v>26</v>
      </c>
      <c r="Y10" s="141">
        <v>44978</v>
      </c>
      <c r="Z10" s="129">
        <v>106</v>
      </c>
      <c r="AA10" s="140">
        <f t="shared" si="2"/>
        <v>45</v>
      </c>
      <c r="AB10" s="127">
        <v>44978</v>
      </c>
      <c r="AC10" s="126">
        <v>81</v>
      </c>
      <c r="AD10" s="140">
        <f t="shared" si="3"/>
        <v>88</v>
      </c>
    </row>
    <row r="11" spans="1:54">
      <c r="J11" s="141">
        <v>44941</v>
      </c>
      <c r="K11" s="129">
        <v>-5</v>
      </c>
      <c r="L11" s="140">
        <f>L10-K11</f>
        <v>7</v>
      </c>
      <c r="M11" s="134"/>
      <c r="N11" s="126"/>
      <c r="O11" s="132"/>
      <c r="P11" s="139"/>
      <c r="Q11" s="126"/>
      <c r="R11" s="132"/>
      <c r="S11" s="141">
        <v>44727</v>
      </c>
      <c r="T11" s="129">
        <v>3</v>
      </c>
      <c r="U11" s="140">
        <f>U10-T11</f>
        <v>13</v>
      </c>
      <c r="V11" s="487">
        <v>44761</v>
      </c>
      <c r="W11" s="129">
        <v>1</v>
      </c>
      <c r="X11" s="140">
        <f>X10-W11</f>
        <v>25</v>
      </c>
      <c r="Y11" s="141">
        <v>44995</v>
      </c>
      <c r="Z11" s="129">
        <v>10</v>
      </c>
      <c r="AA11" s="140">
        <f t="shared" si="2"/>
        <v>35</v>
      </c>
      <c r="AB11" s="127">
        <v>44995</v>
      </c>
      <c r="AC11" s="126">
        <v>10</v>
      </c>
      <c r="AD11" s="140">
        <f t="shared" si="3"/>
        <v>78</v>
      </c>
    </row>
    <row r="12" spans="1:54">
      <c r="J12" s="141">
        <v>44960</v>
      </c>
      <c r="K12" s="129">
        <v>1</v>
      </c>
      <c r="L12" s="140">
        <f t="shared" ref="L12:L14" si="4">L11-K12</f>
        <v>6</v>
      </c>
      <c r="M12" s="134"/>
      <c r="N12" s="126"/>
      <c r="O12" s="132"/>
      <c r="P12" s="139"/>
      <c r="Q12" s="126"/>
      <c r="R12" s="132"/>
      <c r="S12" s="135">
        <v>44735</v>
      </c>
      <c r="T12" s="125"/>
      <c r="U12" s="140">
        <v>20</v>
      </c>
      <c r="V12" s="127">
        <v>44794</v>
      </c>
      <c r="W12" s="126">
        <v>-10</v>
      </c>
      <c r="X12" s="140">
        <f>X11-W12</f>
        <v>35</v>
      </c>
      <c r="Y12" s="141">
        <v>44998</v>
      </c>
      <c r="Z12" s="129">
        <v>18</v>
      </c>
      <c r="AA12" s="140">
        <f t="shared" si="2"/>
        <v>17</v>
      </c>
      <c r="AB12" s="127">
        <v>44998</v>
      </c>
      <c r="AC12" s="126">
        <v>10</v>
      </c>
      <c r="AD12" s="140">
        <f t="shared" si="3"/>
        <v>68</v>
      </c>
    </row>
    <row r="13" spans="1:54">
      <c r="J13" s="141">
        <v>44991</v>
      </c>
      <c r="K13" s="129">
        <v>1</v>
      </c>
      <c r="L13" s="140">
        <f t="shared" si="4"/>
        <v>5</v>
      </c>
      <c r="M13" s="134"/>
      <c r="N13" s="126"/>
      <c r="O13" s="132"/>
      <c r="P13" s="139"/>
      <c r="Q13" s="126"/>
      <c r="R13" s="132"/>
      <c r="S13" s="141">
        <v>44761</v>
      </c>
      <c r="T13" s="129">
        <v>1</v>
      </c>
      <c r="U13" s="140">
        <f>U12-T13</f>
        <v>19</v>
      </c>
      <c r="V13" s="589">
        <v>44847</v>
      </c>
      <c r="W13" s="125"/>
      <c r="X13" s="132">
        <v>33</v>
      </c>
      <c r="Y13" s="141">
        <v>45081</v>
      </c>
      <c r="Z13" s="129">
        <v>-200</v>
      </c>
      <c r="AA13" s="140">
        <f t="shared" si="2"/>
        <v>217</v>
      </c>
      <c r="AB13" s="127">
        <v>45081</v>
      </c>
      <c r="AC13" s="126">
        <v>-200</v>
      </c>
      <c r="AD13" s="140">
        <f t="shared" si="3"/>
        <v>268</v>
      </c>
    </row>
    <row r="14" spans="1:54">
      <c r="J14" s="141">
        <v>45039</v>
      </c>
      <c r="K14" s="129">
        <v>-3</v>
      </c>
      <c r="L14" s="140">
        <f t="shared" si="4"/>
        <v>8</v>
      </c>
      <c r="P14" s="139"/>
      <c r="Q14" s="126"/>
      <c r="R14" s="132"/>
      <c r="S14" s="141">
        <v>44794</v>
      </c>
      <c r="T14" s="129">
        <v>-10</v>
      </c>
      <c r="U14" s="140">
        <f>U13-T14</f>
        <v>29</v>
      </c>
      <c r="V14" s="127"/>
      <c r="W14" s="126"/>
      <c r="X14" s="132"/>
      <c r="Y14" s="141"/>
      <c r="Z14" s="129"/>
      <c r="AA14" s="140"/>
      <c r="AB14" s="127"/>
      <c r="AC14" s="126"/>
      <c r="AD14" s="132"/>
    </row>
    <row r="15" spans="1:54">
      <c r="J15" s="141"/>
      <c r="K15" s="129"/>
      <c r="L15" s="140"/>
      <c r="S15" s="135">
        <v>44847</v>
      </c>
      <c r="T15" s="125"/>
      <c r="U15" s="140">
        <v>26</v>
      </c>
      <c r="V15" s="127"/>
      <c r="W15" s="126"/>
      <c r="X15" s="132"/>
      <c r="Y15" s="141"/>
      <c r="Z15" s="129"/>
      <c r="AA15" s="140"/>
      <c r="AB15" s="127"/>
      <c r="AC15" s="126"/>
      <c r="AD15" s="132"/>
    </row>
    <row r="16" spans="1:54">
      <c r="J16" s="141"/>
      <c r="K16" s="129"/>
      <c r="L16" s="140"/>
      <c r="S16" s="141"/>
      <c r="T16" s="129"/>
      <c r="U16" s="140"/>
      <c r="V16" s="127"/>
      <c r="W16" s="126"/>
      <c r="X16" s="132"/>
      <c r="Y16" s="141"/>
      <c r="Z16" s="129"/>
      <c r="AA16" s="140"/>
      <c r="AB16" s="127"/>
      <c r="AC16" s="126"/>
      <c r="AD16" s="132"/>
    </row>
    <row r="17" spans="19:30">
      <c r="S17" s="141"/>
      <c r="T17" s="129"/>
      <c r="U17" s="140"/>
      <c r="V17" s="127"/>
      <c r="W17" s="126"/>
      <c r="X17" s="132"/>
      <c r="Y17" s="141"/>
      <c r="Z17" s="129"/>
      <c r="AA17" s="140"/>
      <c r="AB17" s="127"/>
      <c r="AC17" s="126"/>
      <c r="AD17" s="132"/>
    </row>
    <row r="18" spans="19:30">
      <c r="S18" s="141"/>
      <c r="T18" s="129"/>
      <c r="U18" s="140"/>
      <c r="V18" s="127"/>
      <c r="W18" s="126"/>
      <c r="X18" s="132"/>
      <c r="Y18" s="141"/>
      <c r="Z18" s="129"/>
      <c r="AA18" s="140"/>
      <c r="AB18" s="127"/>
      <c r="AC18" s="126"/>
      <c r="AD18" s="132"/>
    </row>
    <row r="19" spans="19:30">
      <c r="S19" s="141"/>
      <c r="T19" s="129"/>
      <c r="U19" s="140"/>
      <c r="V19" s="127"/>
      <c r="W19" s="126"/>
      <c r="X19" s="132"/>
      <c r="Y19" s="141"/>
      <c r="Z19" s="129"/>
      <c r="AA19" s="140"/>
      <c r="AB19" s="127"/>
      <c r="AC19" s="126"/>
      <c r="AD19" s="132"/>
    </row>
    <row r="20" spans="19:30">
      <c r="S20" s="141"/>
      <c r="T20" s="129"/>
      <c r="U20" s="140"/>
      <c r="V20" s="127"/>
      <c r="W20" s="126"/>
      <c r="X20" s="132"/>
      <c r="Y20" s="141"/>
      <c r="Z20" s="129"/>
      <c r="AA20" s="140"/>
      <c r="AB20" s="127"/>
      <c r="AC20" s="126"/>
      <c r="AD20" s="132"/>
    </row>
    <row r="21" spans="19:30">
      <c r="S21" s="141"/>
      <c r="T21" s="129"/>
      <c r="U21" s="140"/>
      <c r="V21" s="127"/>
      <c r="W21" s="126"/>
      <c r="X21" s="132"/>
      <c r="Y21" s="141"/>
      <c r="Z21" s="129"/>
      <c r="AA21" s="140"/>
      <c r="AB21" s="127"/>
      <c r="AC21" s="126"/>
      <c r="AD21" s="132"/>
    </row>
    <row r="22" spans="19:30">
      <c r="V22" s="127"/>
      <c r="W22" s="126"/>
      <c r="X22" s="132"/>
      <c r="Y22" s="141"/>
      <c r="Z22" s="129"/>
      <c r="AA22" s="140"/>
      <c r="AB22" s="127"/>
      <c r="AC22" s="126"/>
      <c r="AD22" s="132"/>
    </row>
    <row r="23" spans="19:30">
      <c r="V23" s="127"/>
      <c r="W23" s="126"/>
      <c r="X23" s="132"/>
      <c r="Y23" s="141"/>
      <c r="Z23" s="129"/>
      <c r="AA23" s="140"/>
      <c r="AB23" s="127"/>
      <c r="AC23" s="126"/>
      <c r="AD23" s="132"/>
    </row>
  </sheetData>
  <mergeCells count="10">
    <mergeCell ref="Y1:AA1"/>
    <mergeCell ref="AB1:AD1"/>
    <mergeCell ref="S1:U1"/>
    <mergeCell ref="P1:R1"/>
    <mergeCell ref="V1:X1"/>
    <mergeCell ref="A1:C1"/>
    <mergeCell ref="D1:F1"/>
    <mergeCell ref="G1:I1"/>
    <mergeCell ref="M1:O1"/>
    <mergeCell ref="J1:L1"/>
  </mergeCells>
  <phoneticPr fontId="2"/>
  <conditionalFormatting sqref="A1:K1 M1:X1">
    <cfRule type="expression" dxfId="4" priority="5" stopIfTrue="1">
      <formula>MOD(ROW(),2)=0</formula>
    </cfRule>
  </conditionalFormatting>
  <conditionalFormatting sqref="Y1:AD1">
    <cfRule type="expression" dxfId="3" priority="1" stopIfTrue="1">
      <formula>MOD(ROW(),2)=0</formula>
    </cfRule>
  </conditionalFormatting>
  <pageMargins left="0.2" right="0.70866141732283472" top="0.74803149606299213" bottom="0.74803149606299213" header="0.31496062992125984" footer="0.31496062992125984"/>
  <pageSetup paperSize="8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AS18"/>
  <sheetViews>
    <sheetView topLeftCell="M1" zoomScaleNormal="100" workbookViewId="0">
      <selection activeCell="AS6" sqref="AS6:AS7"/>
    </sheetView>
  </sheetViews>
  <sheetFormatPr defaultRowHeight="13.5"/>
  <cols>
    <col min="1" max="1" width="4.125" style="128" customWidth="1"/>
    <col min="2" max="3" width="4.125" style="123" customWidth="1"/>
    <col min="4" max="4" width="5.25" style="128" bestFit="1" customWidth="1"/>
    <col min="5" max="6" width="4.125" style="123" customWidth="1"/>
    <col min="7" max="7" width="5.25" style="128" bestFit="1" customWidth="1"/>
    <col min="8" max="9" width="4.125" style="123" customWidth="1"/>
    <col min="10" max="10" width="4.125" style="128" customWidth="1"/>
    <col min="11" max="12" width="4.125" style="123" customWidth="1"/>
    <col min="13" max="13" width="5.25" style="128" bestFit="1" customWidth="1"/>
    <col min="14" max="15" width="4.125" style="123" customWidth="1"/>
    <col min="16" max="16" width="5.625" style="128" customWidth="1"/>
    <col min="17" max="18" width="4.125" style="123" customWidth="1"/>
    <col min="19" max="19" width="5.25" style="128" bestFit="1" customWidth="1"/>
    <col min="20" max="21" width="4.125" style="123" customWidth="1"/>
    <col min="22" max="22" width="5.25" style="128" bestFit="1" customWidth="1"/>
    <col min="23" max="24" width="4.125" style="123" customWidth="1"/>
    <col min="25" max="25" width="5.25" style="128" bestFit="1" customWidth="1"/>
    <col min="26" max="27" width="4.125" style="123" customWidth="1"/>
    <col min="28" max="28" width="5.25" style="128" bestFit="1" customWidth="1"/>
    <col min="29" max="29" width="4.125" style="123" customWidth="1"/>
    <col min="30" max="30" width="2.75" style="123" bestFit="1" customWidth="1"/>
    <col min="31" max="31" width="5.625" style="128" bestFit="1" customWidth="1"/>
    <col min="32" max="32" width="4.625" style="123" customWidth="1"/>
    <col min="33" max="33" width="4.875" style="123" customWidth="1"/>
    <col min="34" max="34" width="6.5" style="1" bestFit="1" customWidth="1"/>
    <col min="35" max="36" width="4.125" customWidth="1"/>
    <col min="37" max="37" width="6.5" style="1" bestFit="1" customWidth="1"/>
    <col min="38" max="39" width="4.125" customWidth="1"/>
    <col min="40" max="40" width="6.5" style="1" bestFit="1" customWidth="1"/>
    <col min="41" max="41" width="4.125" style="21" customWidth="1"/>
    <col min="42" max="42" width="4.125" customWidth="1"/>
    <col min="43" max="43" width="6.5" style="1" bestFit="1" customWidth="1"/>
    <col min="44" max="44" width="4.125" style="21" customWidth="1"/>
    <col min="45" max="45" width="4.125" customWidth="1"/>
  </cols>
  <sheetData>
    <row r="1" spans="1:45" ht="23.25" customHeight="1">
      <c r="A1" s="791" t="s">
        <v>58</v>
      </c>
      <c r="B1" s="792"/>
      <c r="C1" s="793"/>
      <c r="D1" s="794">
        <v>715</v>
      </c>
      <c r="E1" s="795"/>
      <c r="F1" s="796"/>
      <c r="G1" s="797">
        <v>712</v>
      </c>
      <c r="H1" s="798"/>
      <c r="I1" s="799"/>
      <c r="J1" s="797">
        <v>716</v>
      </c>
      <c r="K1" s="798"/>
      <c r="L1" s="799"/>
      <c r="M1" s="797">
        <v>717</v>
      </c>
      <c r="N1" s="798"/>
      <c r="O1" s="799"/>
      <c r="P1" s="797">
        <v>915</v>
      </c>
      <c r="Q1" s="798"/>
      <c r="R1" s="799"/>
      <c r="S1" s="797">
        <v>910</v>
      </c>
      <c r="T1" s="798"/>
      <c r="U1" s="799"/>
      <c r="V1" s="797">
        <v>905</v>
      </c>
      <c r="W1" s="798"/>
      <c r="X1" s="799"/>
      <c r="Y1" s="798">
        <v>425</v>
      </c>
      <c r="Z1" s="798"/>
      <c r="AA1" s="798"/>
      <c r="AB1" s="797">
        <v>410</v>
      </c>
      <c r="AC1" s="798"/>
      <c r="AD1" s="799"/>
      <c r="AE1" s="797">
        <v>405</v>
      </c>
      <c r="AF1" s="798"/>
      <c r="AG1" s="799"/>
      <c r="AH1" s="788" t="s">
        <v>65</v>
      </c>
      <c r="AI1" s="789"/>
      <c r="AJ1" s="790"/>
      <c r="AK1" s="788">
        <v>32</v>
      </c>
      <c r="AL1" s="789"/>
      <c r="AM1" s="790"/>
      <c r="AN1" s="788" t="s">
        <v>66</v>
      </c>
      <c r="AO1" s="789"/>
      <c r="AP1" s="790"/>
      <c r="AQ1" s="788" t="s">
        <v>229</v>
      </c>
      <c r="AR1" s="789"/>
      <c r="AS1" s="790"/>
    </row>
    <row r="2" spans="1:45">
      <c r="A2" s="135">
        <v>44624</v>
      </c>
      <c r="B2" s="125"/>
      <c r="C2" s="132">
        <v>2</v>
      </c>
      <c r="D2" s="135">
        <v>44624</v>
      </c>
      <c r="E2" s="125"/>
      <c r="F2" s="132">
        <v>2</v>
      </c>
      <c r="G2" s="203">
        <v>44876</v>
      </c>
      <c r="H2" s="200">
        <v>-3</v>
      </c>
      <c r="I2" s="200">
        <v>3</v>
      </c>
      <c r="J2" s="622">
        <v>44435</v>
      </c>
      <c r="K2" s="623">
        <v>-1</v>
      </c>
      <c r="L2" s="624">
        <v>1</v>
      </c>
      <c r="M2" s="314">
        <v>44624</v>
      </c>
      <c r="N2" s="315"/>
      <c r="O2" s="201">
        <v>1</v>
      </c>
      <c r="P2" s="314">
        <v>44624</v>
      </c>
      <c r="Q2" s="315"/>
      <c r="R2" s="201">
        <v>1</v>
      </c>
      <c r="S2" s="314">
        <v>44580</v>
      </c>
      <c r="T2" s="315"/>
      <c r="U2" s="201">
        <v>2</v>
      </c>
      <c r="V2" s="314">
        <v>44580</v>
      </c>
      <c r="W2" s="315"/>
      <c r="X2" s="201">
        <v>2</v>
      </c>
      <c r="Y2" s="468">
        <v>44580</v>
      </c>
      <c r="Z2" s="315"/>
      <c r="AA2" s="200">
        <v>1</v>
      </c>
      <c r="AB2" s="314">
        <v>44624</v>
      </c>
      <c r="AC2" s="315"/>
      <c r="AD2" s="201">
        <v>1</v>
      </c>
      <c r="AE2" s="468">
        <v>44624</v>
      </c>
      <c r="AF2" s="315"/>
      <c r="AG2" s="200">
        <v>1</v>
      </c>
      <c r="AH2" s="138">
        <v>44624</v>
      </c>
      <c r="AI2" s="470"/>
      <c r="AJ2" s="404">
        <v>2</v>
      </c>
      <c r="AK2" s="138">
        <v>44624</v>
      </c>
      <c r="AL2" s="469"/>
      <c r="AM2" s="137">
        <v>3</v>
      </c>
      <c r="AN2" s="45">
        <v>44568</v>
      </c>
      <c r="AO2" s="64"/>
      <c r="AP2" s="404">
        <v>0</v>
      </c>
      <c r="AQ2" s="45">
        <v>44824</v>
      </c>
      <c r="AR2" s="64">
        <v>-36</v>
      </c>
      <c r="AS2" s="557">
        <f>-AR2</f>
        <v>36</v>
      </c>
    </row>
    <row r="3" spans="1:45">
      <c r="A3" s="136"/>
      <c r="B3" s="126"/>
      <c r="C3" s="132"/>
      <c r="D3" s="136"/>
      <c r="E3" s="126"/>
      <c r="F3" s="132"/>
      <c r="G3" s="203">
        <v>44887</v>
      </c>
      <c r="H3" s="200">
        <v>2</v>
      </c>
      <c r="I3" s="200">
        <f>I2-H3</f>
        <v>1</v>
      </c>
      <c r="J3" s="314">
        <v>44452</v>
      </c>
      <c r="K3" s="315"/>
      <c r="L3" s="201">
        <v>1</v>
      </c>
      <c r="M3" s="202"/>
      <c r="N3" s="200"/>
      <c r="O3" s="201"/>
      <c r="P3" s="202"/>
      <c r="Q3" s="200"/>
      <c r="R3" s="201"/>
      <c r="S3" s="314">
        <v>44624</v>
      </c>
      <c r="T3" s="315"/>
      <c r="U3" s="201">
        <v>2</v>
      </c>
      <c r="V3" s="314">
        <v>44624</v>
      </c>
      <c r="W3" s="315"/>
      <c r="X3" s="201">
        <v>2</v>
      </c>
      <c r="Y3" s="468">
        <v>44624</v>
      </c>
      <c r="Z3" s="315"/>
      <c r="AA3" s="200">
        <v>1</v>
      </c>
      <c r="AB3" s="314">
        <v>44847</v>
      </c>
      <c r="AC3" s="315"/>
      <c r="AD3" s="201">
        <v>1</v>
      </c>
      <c r="AE3" s="468">
        <v>44847</v>
      </c>
      <c r="AF3" s="315"/>
      <c r="AG3" s="200">
        <v>1</v>
      </c>
      <c r="AH3" s="45">
        <v>44670</v>
      </c>
      <c r="AI3" s="403"/>
      <c r="AJ3" s="404">
        <v>2</v>
      </c>
      <c r="AK3" s="31">
        <v>44670</v>
      </c>
      <c r="AL3" s="32"/>
      <c r="AM3" s="137">
        <v>3</v>
      </c>
      <c r="AN3" s="45">
        <v>44582</v>
      </c>
      <c r="AO3" s="64">
        <v>-5</v>
      </c>
      <c r="AP3" s="557">
        <f>AP2-AO3</f>
        <v>5</v>
      </c>
      <c r="AQ3" s="45">
        <v>44841</v>
      </c>
      <c r="AR3" s="64">
        <v>4</v>
      </c>
      <c r="AS3" s="557">
        <f>AS2-AR3</f>
        <v>32</v>
      </c>
    </row>
    <row r="4" spans="1:45">
      <c r="A4" s="136"/>
      <c r="B4" s="126"/>
      <c r="C4" s="132"/>
      <c r="D4" s="136"/>
      <c r="E4" s="126"/>
      <c r="F4" s="132"/>
      <c r="G4" s="203"/>
      <c r="H4" s="200"/>
      <c r="I4" s="200"/>
      <c r="J4" s="202">
        <v>44904</v>
      </c>
      <c r="K4" s="200"/>
      <c r="L4" s="201">
        <v>0</v>
      </c>
      <c r="M4" s="202"/>
      <c r="N4" s="200"/>
      <c r="O4" s="201"/>
      <c r="P4" s="202"/>
      <c r="Q4" s="200"/>
      <c r="R4" s="201"/>
      <c r="S4" s="448"/>
      <c r="T4" s="449"/>
      <c r="U4" s="201"/>
      <c r="V4" s="202"/>
      <c r="W4" s="200"/>
      <c r="X4" s="201"/>
      <c r="Y4" s="203"/>
      <c r="Z4" s="200"/>
      <c r="AA4" s="200"/>
      <c r="AB4" s="202">
        <v>44876</v>
      </c>
      <c r="AC4" s="200">
        <v>-2</v>
      </c>
      <c r="AD4" s="201">
        <f>AD3-AC4</f>
        <v>3</v>
      </c>
      <c r="AE4" s="203"/>
      <c r="AF4" s="200"/>
      <c r="AG4" s="200"/>
      <c r="AH4" s="138">
        <v>44735</v>
      </c>
      <c r="AI4" s="470"/>
      <c r="AJ4" s="404">
        <v>2</v>
      </c>
      <c r="AK4" s="31"/>
      <c r="AL4" s="32"/>
      <c r="AM4" s="137"/>
      <c r="AN4" s="31">
        <v>44657</v>
      </c>
      <c r="AO4" s="32">
        <v>-10</v>
      </c>
      <c r="AP4" s="557">
        <f>AP3-AO4</f>
        <v>15</v>
      </c>
      <c r="AQ4" s="31">
        <v>44845</v>
      </c>
      <c r="AR4" s="32">
        <v>4</v>
      </c>
      <c r="AS4" s="557">
        <f t="shared" ref="AS4:AS7" si="0">AS3-AR4</f>
        <v>28</v>
      </c>
    </row>
    <row r="5" spans="1:45">
      <c r="A5" s="136"/>
      <c r="B5" s="126"/>
      <c r="C5" s="132"/>
      <c r="D5" s="136"/>
      <c r="E5" s="126"/>
      <c r="F5" s="132"/>
      <c r="G5" s="203"/>
      <c r="H5" s="200"/>
      <c r="I5" s="200"/>
      <c r="J5" s="202"/>
      <c r="K5" s="200"/>
      <c r="L5" s="201"/>
      <c r="M5" s="202"/>
      <c r="N5" s="200"/>
      <c r="O5" s="201"/>
      <c r="P5" s="202"/>
      <c r="Q5" s="200"/>
      <c r="R5" s="201"/>
      <c r="S5" s="448"/>
      <c r="T5" s="449"/>
      <c r="U5" s="201"/>
      <c r="V5" s="202"/>
      <c r="W5" s="200"/>
      <c r="X5" s="201"/>
      <c r="Y5" s="203"/>
      <c r="Z5" s="200"/>
      <c r="AA5" s="200"/>
      <c r="AB5" s="202">
        <v>44887</v>
      </c>
      <c r="AC5" s="200">
        <v>2</v>
      </c>
      <c r="AD5" s="201">
        <f>AD4-AC5</f>
        <v>1</v>
      </c>
      <c r="AE5" s="203"/>
      <c r="AF5" s="200"/>
      <c r="AG5" s="200"/>
      <c r="AH5" s="45"/>
      <c r="AI5" s="403"/>
      <c r="AJ5" s="404"/>
      <c r="AK5" s="31"/>
      <c r="AL5" s="32"/>
      <c r="AM5" s="137"/>
      <c r="AN5" s="138">
        <v>44670</v>
      </c>
      <c r="AO5" s="32"/>
      <c r="AP5" s="137">
        <v>9</v>
      </c>
      <c r="AQ5" s="45">
        <v>44858</v>
      </c>
      <c r="AR5" s="32">
        <v>4</v>
      </c>
      <c r="AS5" s="557">
        <f t="shared" si="0"/>
        <v>24</v>
      </c>
    </row>
    <row r="6" spans="1:45">
      <c r="A6" s="136"/>
      <c r="B6" s="126"/>
      <c r="C6" s="132"/>
      <c r="D6" s="136"/>
      <c r="E6" s="126"/>
      <c r="F6" s="132"/>
      <c r="G6" s="203"/>
      <c r="H6" s="200"/>
      <c r="I6" s="200"/>
      <c r="J6" s="202"/>
      <c r="K6" s="200"/>
      <c r="L6" s="201"/>
      <c r="M6" s="202"/>
      <c r="N6" s="200"/>
      <c r="O6" s="201"/>
      <c r="P6" s="202"/>
      <c r="Q6" s="200"/>
      <c r="R6" s="201"/>
      <c r="S6" s="448"/>
      <c r="T6" s="449"/>
      <c r="U6" s="201"/>
      <c r="V6" s="202"/>
      <c r="W6" s="200"/>
      <c r="X6" s="201"/>
      <c r="Y6" s="203"/>
      <c r="Z6" s="200"/>
      <c r="AA6" s="200"/>
      <c r="AB6" s="202"/>
      <c r="AC6" s="200"/>
      <c r="AD6" s="201"/>
      <c r="AE6" s="203"/>
      <c r="AF6" s="200"/>
      <c r="AG6" s="200"/>
      <c r="AH6" s="45"/>
      <c r="AI6" s="403"/>
      <c r="AJ6" s="404"/>
      <c r="AK6" s="31"/>
      <c r="AL6" s="32"/>
      <c r="AM6" s="137"/>
      <c r="AN6" s="45">
        <v>44819</v>
      </c>
      <c r="AO6" s="618">
        <v>6</v>
      </c>
      <c r="AP6" s="466">
        <f>AP5-AO6</f>
        <v>3</v>
      </c>
      <c r="AQ6" s="31">
        <v>44875</v>
      </c>
      <c r="AR6" s="32">
        <v>4</v>
      </c>
      <c r="AS6" s="557">
        <f t="shared" si="0"/>
        <v>20</v>
      </c>
    </row>
    <row r="7" spans="1:45">
      <c r="A7" s="136"/>
      <c r="B7" s="126"/>
      <c r="C7" s="132"/>
      <c r="D7" s="136"/>
      <c r="E7" s="126"/>
      <c r="F7" s="132"/>
      <c r="G7" s="203"/>
      <c r="H7" s="200"/>
      <c r="I7" s="200"/>
      <c r="J7" s="202"/>
      <c r="K7" s="200"/>
      <c r="L7" s="201"/>
      <c r="M7" s="202"/>
      <c r="N7" s="200"/>
      <c r="O7" s="201"/>
      <c r="P7" s="202"/>
      <c r="Q7" s="200"/>
      <c r="R7" s="201"/>
      <c r="S7" s="448"/>
      <c r="T7" s="449"/>
      <c r="U7" s="201"/>
      <c r="V7" s="202"/>
      <c r="W7" s="200"/>
      <c r="X7" s="201"/>
      <c r="Y7" s="203"/>
      <c r="Z7" s="200"/>
      <c r="AA7" s="200"/>
      <c r="AB7" s="202"/>
      <c r="AC7" s="200"/>
      <c r="AD7" s="201"/>
      <c r="AE7" s="203"/>
      <c r="AF7" s="200"/>
      <c r="AG7" s="200"/>
      <c r="AH7" s="45"/>
      <c r="AI7" s="403"/>
      <c r="AJ7" s="404"/>
      <c r="AK7" s="31"/>
      <c r="AL7" s="32"/>
      <c r="AM7" s="137"/>
      <c r="AN7" s="45">
        <v>44813</v>
      </c>
      <c r="AO7" s="618">
        <v>-1</v>
      </c>
      <c r="AP7" s="466">
        <f t="shared" ref="AP7:AP11" si="1">AP6-AO7</f>
        <v>4</v>
      </c>
      <c r="AQ7" s="31">
        <v>44995</v>
      </c>
      <c r="AR7" s="32">
        <v>12</v>
      </c>
      <c r="AS7" s="557">
        <f t="shared" si="0"/>
        <v>8</v>
      </c>
    </row>
    <row r="8" spans="1:45">
      <c r="A8" s="136"/>
      <c r="B8" s="126"/>
      <c r="C8" s="132"/>
      <c r="D8" s="136"/>
      <c r="E8" s="126"/>
      <c r="F8" s="132"/>
      <c r="G8" s="203"/>
      <c r="H8" s="200"/>
      <c r="I8" s="200"/>
      <c r="J8" s="202"/>
      <c r="K8" s="200"/>
      <c r="L8" s="201"/>
      <c r="M8" s="202"/>
      <c r="N8" s="200"/>
      <c r="O8" s="201"/>
      <c r="P8" s="202"/>
      <c r="Q8" s="200"/>
      <c r="R8" s="201"/>
      <c r="S8" s="448"/>
      <c r="T8" s="449"/>
      <c r="U8" s="201"/>
      <c r="V8" s="202"/>
      <c r="W8" s="200"/>
      <c r="X8" s="201"/>
      <c r="Y8" s="203"/>
      <c r="Z8" s="200"/>
      <c r="AA8" s="200"/>
      <c r="AB8" s="202"/>
      <c r="AC8" s="200"/>
      <c r="AD8" s="201"/>
      <c r="AE8" s="203"/>
      <c r="AF8" s="200"/>
      <c r="AG8" s="200"/>
      <c r="AH8" s="45"/>
      <c r="AI8" s="403"/>
      <c r="AJ8" s="404"/>
      <c r="AK8" s="31"/>
      <c r="AL8" s="32"/>
      <c r="AM8" s="137"/>
      <c r="AN8" s="45">
        <v>44824</v>
      </c>
      <c r="AO8" s="618">
        <v>4</v>
      </c>
      <c r="AP8" s="466">
        <f t="shared" si="1"/>
        <v>0</v>
      </c>
      <c r="AQ8" s="31"/>
      <c r="AR8" s="32"/>
      <c r="AS8" s="137"/>
    </row>
    <row r="9" spans="1:45">
      <c r="A9" s="136"/>
      <c r="B9" s="126"/>
      <c r="C9" s="132"/>
      <c r="D9" s="136"/>
      <c r="E9" s="126"/>
      <c r="F9" s="132"/>
      <c r="G9" s="203"/>
      <c r="H9" s="200"/>
      <c r="I9" s="200"/>
      <c r="J9" s="202"/>
      <c r="K9" s="200"/>
      <c r="L9" s="201"/>
      <c r="M9" s="202"/>
      <c r="N9" s="200"/>
      <c r="O9" s="201"/>
      <c r="P9" s="202"/>
      <c r="Q9" s="200"/>
      <c r="R9" s="201"/>
      <c r="S9" s="448"/>
      <c r="T9" s="449"/>
      <c r="U9" s="201"/>
      <c r="V9" s="202"/>
      <c r="W9" s="200"/>
      <c r="X9" s="201"/>
      <c r="Y9" s="203"/>
      <c r="Z9" s="200"/>
      <c r="AA9" s="200"/>
      <c r="AB9" s="202"/>
      <c r="AC9" s="200"/>
      <c r="AD9" s="201"/>
      <c r="AE9" s="203"/>
      <c r="AF9" s="200"/>
      <c r="AG9" s="200"/>
      <c r="AH9" s="45"/>
      <c r="AI9" s="403"/>
      <c r="AJ9" s="404"/>
      <c r="AK9" s="31"/>
      <c r="AL9" s="32"/>
      <c r="AM9" s="137"/>
      <c r="AN9" s="31">
        <v>44871</v>
      </c>
      <c r="AO9" s="618">
        <v>-10</v>
      </c>
      <c r="AP9" s="466">
        <f t="shared" si="1"/>
        <v>10</v>
      </c>
      <c r="AQ9" s="31"/>
      <c r="AR9" s="32"/>
      <c r="AS9" s="137"/>
    </row>
    <row r="10" spans="1:45">
      <c r="A10" s="136"/>
      <c r="B10" s="126"/>
      <c r="C10" s="132"/>
      <c r="D10" s="136"/>
      <c r="E10" s="126"/>
      <c r="F10" s="132"/>
      <c r="G10" s="203"/>
      <c r="H10" s="200"/>
      <c r="I10" s="200"/>
      <c r="J10" s="202"/>
      <c r="K10" s="200"/>
      <c r="L10" s="201"/>
      <c r="M10" s="202"/>
      <c r="N10" s="200"/>
      <c r="O10" s="201"/>
      <c r="AE10" s="203"/>
      <c r="AF10" s="200"/>
      <c r="AG10" s="200"/>
      <c r="AH10" s="45"/>
      <c r="AI10" s="403"/>
      <c r="AJ10" s="404"/>
      <c r="AN10" s="31">
        <v>44876</v>
      </c>
      <c r="AO10" s="618">
        <v>-5</v>
      </c>
      <c r="AP10" s="466">
        <f t="shared" si="1"/>
        <v>15</v>
      </c>
      <c r="AQ10" s="31"/>
      <c r="AR10" s="32"/>
      <c r="AS10" s="137"/>
    </row>
    <row r="11" spans="1:45">
      <c r="A11" s="136"/>
      <c r="B11" s="126"/>
      <c r="C11" s="132"/>
      <c r="D11" s="136"/>
      <c r="E11" s="126"/>
      <c r="F11" s="132"/>
      <c r="G11" s="203"/>
      <c r="H11" s="200"/>
      <c r="I11" s="200"/>
      <c r="J11" s="202"/>
      <c r="K11" s="200"/>
      <c r="L11" s="201"/>
      <c r="M11" s="202"/>
      <c r="N11" s="200"/>
      <c r="O11" s="201"/>
      <c r="AE11" s="203"/>
      <c r="AF11" s="200"/>
      <c r="AG11" s="200"/>
      <c r="AH11" s="45"/>
      <c r="AI11" s="403"/>
      <c r="AJ11" s="404"/>
      <c r="AN11" s="31">
        <v>44911</v>
      </c>
      <c r="AO11" s="618">
        <v>12</v>
      </c>
      <c r="AP11" s="466">
        <f t="shared" si="1"/>
        <v>3</v>
      </c>
      <c r="AQ11" s="31"/>
      <c r="AR11" s="32"/>
      <c r="AS11" s="137"/>
    </row>
    <row r="12" spans="1:45">
      <c r="A12" s="136"/>
      <c r="B12" s="126"/>
      <c r="C12" s="132"/>
      <c r="D12" s="136"/>
      <c r="E12" s="126"/>
      <c r="F12" s="132"/>
      <c r="G12" s="203"/>
      <c r="H12" s="200"/>
      <c r="I12" s="200"/>
      <c r="J12" s="202"/>
      <c r="K12" s="200"/>
      <c r="L12" s="201"/>
      <c r="M12" s="202"/>
      <c r="N12" s="200"/>
      <c r="O12" s="201"/>
      <c r="AH12" s="45"/>
      <c r="AI12" s="403"/>
      <c r="AJ12" s="404"/>
      <c r="AN12" s="138"/>
      <c r="AO12" s="634"/>
      <c r="AP12" s="466">
        <v>5</v>
      </c>
      <c r="AQ12" s="31"/>
      <c r="AR12" s="32"/>
      <c r="AS12" s="137"/>
    </row>
    <row r="13" spans="1:45">
      <c r="A13" s="136"/>
      <c r="B13" s="126"/>
      <c r="C13" s="132"/>
      <c r="D13" s="136"/>
      <c r="E13" s="126"/>
      <c r="F13" s="132"/>
      <c r="G13" s="203"/>
      <c r="H13" s="200"/>
      <c r="I13" s="200"/>
      <c r="J13" s="202"/>
      <c r="K13" s="200"/>
      <c r="L13" s="201"/>
      <c r="M13" s="202"/>
      <c r="N13" s="200"/>
      <c r="O13" s="201"/>
      <c r="AN13" s="31">
        <v>44962</v>
      </c>
      <c r="AO13" s="618">
        <v>-10</v>
      </c>
      <c r="AP13" s="466">
        <f>AP12-AO13</f>
        <v>15</v>
      </c>
      <c r="AQ13" s="31"/>
      <c r="AR13" s="32"/>
      <c r="AS13" s="137"/>
    </row>
    <row r="14" spans="1:45">
      <c r="A14" s="136"/>
      <c r="B14" s="126"/>
      <c r="C14" s="132"/>
      <c r="D14" s="136"/>
      <c r="E14" s="126"/>
      <c r="F14" s="132"/>
      <c r="G14" s="203"/>
      <c r="H14" s="200"/>
      <c r="I14" s="200"/>
      <c r="J14" s="202"/>
      <c r="K14" s="200"/>
      <c r="L14" s="201"/>
      <c r="M14" s="202"/>
      <c r="N14" s="200"/>
      <c r="O14" s="201"/>
      <c r="AN14" s="31"/>
      <c r="AO14" s="32"/>
      <c r="AP14" s="137"/>
    </row>
    <row r="15" spans="1:45">
      <c r="A15" s="136"/>
      <c r="B15" s="126"/>
      <c r="C15" s="132"/>
      <c r="D15" s="136"/>
      <c r="E15" s="126"/>
      <c r="F15" s="132"/>
      <c r="G15" s="203"/>
      <c r="H15" s="200"/>
      <c r="I15" s="200"/>
      <c r="J15" s="202"/>
      <c r="K15" s="200"/>
      <c r="L15" s="201"/>
      <c r="M15" s="202"/>
      <c r="N15" s="200"/>
      <c r="O15" s="201"/>
      <c r="AN15" s="31"/>
      <c r="AO15" s="32"/>
      <c r="AP15" s="137"/>
    </row>
    <row r="16" spans="1:45">
      <c r="A16" s="136"/>
      <c r="B16" s="126"/>
      <c r="C16" s="132"/>
      <c r="D16" s="136"/>
      <c r="E16" s="126"/>
      <c r="F16" s="132"/>
      <c r="G16" s="203"/>
      <c r="H16" s="200"/>
      <c r="I16" s="200"/>
      <c r="J16" s="202"/>
      <c r="K16" s="200"/>
      <c r="L16" s="201"/>
      <c r="M16" s="202"/>
      <c r="N16" s="200"/>
      <c r="O16" s="201"/>
      <c r="AN16" s="31"/>
      <c r="AO16" s="32"/>
      <c r="AP16" s="137"/>
    </row>
    <row r="17" spans="10:42">
      <c r="J17" s="202"/>
      <c r="K17" s="200"/>
      <c r="L17" s="201"/>
      <c r="M17" s="202"/>
      <c r="N17" s="200"/>
      <c r="O17" s="201"/>
      <c r="AN17" s="31"/>
      <c r="AO17" s="32"/>
      <c r="AP17" s="137"/>
    </row>
    <row r="18" spans="10:42">
      <c r="AN18" s="31"/>
      <c r="AO18" s="32"/>
      <c r="AP18" s="137"/>
    </row>
  </sheetData>
  <mergeCells count="15">
    <mergeCell ref="AQ1:AS1"/>
    <mergeCell ref="A1:C1"/>
    <mergeCell ref="D1:F1"/>
    <mergeCell ref="AN1:AP1"/>
    <mergeCell ref="AH1:AJ1"/>
    <mergeCell ref="AK1:AM1"/>
    <mergeCell ref="M1:O1"/>
    <mergeCell ref="P1:R1"/>
    <mergeCell ref="Y1:AA1"/>
    <mergeCell ref="AB1:AD1"/>
    <mergeCell ref="V1:X1"/>
    <mergeCell ref="S1:U1"/>
    <mergeCell ref="AE1:AG1"/>
    <mergeCell ref="J1:L1"/>
    <mergeCell ref="G1:I1"/>
  </mergeCells>
  <phoneticPr fontId="2"/>
  <conditionalFormatting sqref="D1:G1 P1 A1:B1 Y1:AE1 AH1:AP1 M1 J1">
    <cfRule type="expression" dxfId="2" priority="7" stopIfTrue="1">
      <formula>MOD(ROW(),2)=0</formula>
    </cfRule>
  </conditionalFormatting>
  <conditionalFormatting sqref="AQ1:AS1">
    <cfRule type="expression" dxfId="1" priority="1" stopIfTrue="1">
      <formula>MOD(ROW(),2)=0</formula>
    </cfRule>
  </conditionalFormatting>
  <pageMargins left="0.2" right="0.2" top="0.74803149606299213" bottom="0.74803149606299213" header="0.31496062992125984" footer="0.31496062992125984"/>
  <pageSetup paperSize="8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AJ250"/>
  <sheetViews>
    <sheetView zoomScaleNormal="100" workbookViewId="0">
      <pane ySplit="9" topLeftCell="A43" activePane="bottomLeft" state="frozen"/>
      <selection pane="bottomLeft" activeCell="V54" sqref="V54"/>
    </sheetView>
  </sheetViews>
  <sheetFormatPr defaultRowHeight="13.5"/>
  <cols>
    <col min="1" max="1" width="8.375" style="87" customWidth="1"/>
    <col min="2" max="3" width="5.125" style="87" customWidth="1"/>
    <col min="4" max="4" width="7.75" style="87" customWidth="1"/>
    <col min="5" max="5" width="5.125" style="87" customWidth="1"/>
    <col min="6" max="6" width="5.125" style="83" customWidth="1"/>
    <col min="7" max="7" width="7.5" style="87" customWidth="1"/>
    <col min="8" max="8" width="5.125" style="87" customWidth="1"/>
    <col min="9" max="9" width="5.125" style="83" customWidth="1"/>
    <col min="10" max="10" width="7.25" style="87" customWidth="1"/>
    <col min="11" max="11" width="5.125" style="87" customWidth="1"/>
    <col min="12" max="12" width="5.125" style="83" customWidth="1"/>
    <col min="13" max="13" width="7.375" style="87" customWidth="1"/>
    <col min="14" max="14" width="5.125" style="87" customWidth="1"/>
    <col min="15" max="15" width="5.125" style="83" customWidth="1"/>
    <col min="16" max="16" width="6.375" style="87" customWidth="1"/>
    <col min="17" max="18" width="5.125" style="87" customWidth="1"/>
    <col min="19" max="19" width="5.125" style="93" customWidth="1"/>
    <col min="20" max="21" width="5.125" style="87" customWidth="1"/>
    <col min="22" max="22" width="5.125" style="93" customWidth="1"/>
    <col min="23" max="24" width="5.125" style="87" customWidth="1"/>
    <col min="25" max="25" width="5.125" style="93" customWidth="1"/>
    <col min="26" max="27" width="5.125" style="87" customWidth="1"/>
    <col min="34" max="34" width="5.125" style="148" customWidth="1"/>
    <col min="35" max="35" width="4" customWidth="1"/>
    <col min="36" max="36" width="18.375" bestFit="1" customWidth="1"/>
  </cols>
  <sheetData>
    <row r="1" spans="1:36" ht="8.1" customHeight="1">
      <c r="AI1" s="149"/>
      <c r="AJ1" s="150" t="s">
        <v>68</v>
      </c>
    </row>
    <row r="2" spans="1:36" ht="8.1" customHeight="1">
      <c r="A2" s="682" t="s">
        <v>69</v>
      </c>
      <c r="B2" s="683"/>
      <c r="C2" s="684"/>
      <c r="D2" s="682" t="s">
        <v>70</v>
      </c>
      <c r="E2" s="683"/>
      <c r="F2" s="684"/>
      <c r="G2" s="682" t="s">
        <v>71</v>
      </c>
      <c r="H2" s="683"/>
      <c r="I2" s="684"/>
      <c r="J2" s="682" t="s">
        <v>72</v>
      </c>
      <c r="K2" s="683"/>
      <c r="L2" s="684"/>
      <c r="M2" s="682" t="s">
        <v>74</v>
      </c>
      <c r="N2" s="683"/>
      <c r="O2" s="683"/>
      <c r="P2" s="682" t="s">
        <v>75</v>
      </c>
      <c r="Q2" s="683"/>
      <c r="R2" s="684"/>
      <c r="S2" s="682" t="s">
        <v>114</v>
      </c>
      <c r="T2" s="683"/>
      <c r="U2" s="684"/>
      <c r="V2" s="682" t="s">
        <v>115</v>
      </c>
      <c r="W2" s="683"/>
      <c r="X2" s="684"/>
      <c r="Y2" s="813" t="s">
        <v>116</v>
      </c>
      <c r="Z2" s="814"/>
      <c r="AA2" s="815"/>
      <c r="AH2" s="151"/>
      <c r="AI2" s="152"/>
      <c r="AJ2" s="150" t="s">
        <v>77</v>
      </c>
    </row>
    <row r="3" spans="1:36" ht="8.1" customHeight="1">
      <c r="A3" s="760"/>
      <c r="B3" s="761"/>
      <c r="C3" s="762"/>
      <c r="D3" s="760"/>
      <c r="E3" s="761"/>
      <c r="F3" s="762"/>
      <c r="G3" s="760"/>
      <c r="H3" s="761"/>
      <c r="I3" s="762"/>
      <c r="J3" s="760"/>
      <c r="K3" s="761"/>
      <c r="L3" s="762"/>
      <c r="M3" s="760"/>
      <c r="N3" s="761"/>
      <c r="O3" s="761"/>
      <c r="P3" s="760"/>
      <c r="Q3" s="761"/>
      <c r="R3" s="762"/>
      <c r="S3" s="760"/>
      <c r="T3" s="761"/>
      <c r="U3" s="762"/>
      <c r="V3" s="760"/>
      <c r="W3" s="761"/>
      <c r="X3" s="762"/>
      <c r="Y3" s="816"/>
      <c r="Z3" s="817"/>
      <c r="AA3" s="818"/>
      <c r="AH3" s="151"/>
      <c r="AI3" s="153"/>
      <c r="AJ3" s="150" t="s">
        <v>78</v>
      </c>
    </row>
    <row r="4" spans="1:36" ht="8.1" customHeight="1">
      <c r="A4" s="801" t="s">
        <v>8</v>
      </c>
      <c r="B4" s="805" t="s">
        <v>10</v>
      </c>
      <c r="C4" s="803" t="s">
        <v>9</v>
      </c>
      <c r="D4" s="801" t="s">
        <v>8</v>
      </c>
      <c r="E4" s="805" t="s">
        <v>10</v>
      </c>
      <c r="F4" s="809" t="s">
        <v>9</v>
      </c>
      <c r="G4" s="801" t="s">
        <v>8</v>
      </c>
      <c r="H4" s="805" t="s">
        <v>10</v>
      </c>
      <c r="I4" s="809" t="s">
        <v>9</v>
      </c>
      <c r="J4" s="801" t="s">
        <v>8</v>
      </c>
      <c r="K4" s="805" t="s">
        <v>10</v>
      </c>
      <c r="L4" s="809" t="s">
        <v>9</v>
      </c>
      <c r="M4" s="801" t="s">
        <v>8</v>
      </c>
      <c r="N4" s="805" t="s">
        <v>10</v>
      </c>
      <c r="O4" s="807" t="s">
        <v>9</v>
      </c>
      <c r="P4" s="801" t="s">
        <v>8</v>
      </c>
      <c r="Q4" s="805" t="s">
        <v>10</v>
      </c>
      <c r="R4" s="803" t="s">
        <v>9</v>
      </c>
      <c r="S4" s="112"/>
      <c r="T4" s="242"/>
      <c r="U4" s="156"/>
      <c r="V4" s="112"/>
      <c r="W4" s="242"/>
      <c r="X4" s="156"/>
      <c r="Y4" s="322"/>
      <c r="Z4" s="323"/>
      <c r="AA4" s="324"/>
      <c r="AH4" s="157"/>
      <c r="AI4" s="158"/>
      <c r="AJ4" s="150" t="s">
        <v>79</v>
      </c>
    </row>
    <row r="5" spans="1:36" ht="8.1" customHeight="1">
      <c r="A5" s="802"/>
      <c r="B5" s="806"/>
      <c r="C5" s="804"/>
      <c r="D5" s="802"/>
      <c r="E5" s="806"/>
      <c r="F5" s="810"/>
      <c r="G5" s="802"/>
      <c r="H5" s="806"/>
      <c r="I5" s="810"/>
      <c r="J5" s="802"/>
      <c r="K5" s="806"/>
      <c r="L5" s="810"/>
      <c r="M5" s="802"/>
      <c r="N5" s="806"/>
      <c r="O5" s="808"/>
      <c r="P5" s="802"/>
      <c r="Q5" s="806"/>
      <c r="R5" s="804"/>
      <c r="S5" s="162"/>
      <c r="T5" s="157"/>
      <c r="U5" s="316"/>
      <c r="V5" s="162"/>
      <c r="W5" s="157"/>
      <c r="X5" s="316"/>
      <c r="Y5" s="322"/>
      <c r="Z5" s="323"/>
      <c r="AA5" s="324"/>
      <c r="AH5" s="157"/>
      <c r="AI5" s="161"/>
      <c r="AJ5" s="150" t="s">
        <v>46</v>
      </c>
    </row>
    <row r="6" spans="1:36" ht="8.1" customHeight="1">
      <c r="A6" s="811"/>
      <c r="B6" s="811"/>
      <c r="C6" s="800"/>
      <c r="D6" s="162"/>
      <c r="E6" s="159"/>
      <c r="F6" s="160"/>
      <c r="G6" s="802" t="s">
        <v>133</v>
      </c>
      <c r="H6" s="382"/>
      <c r="I6" s="819" t="s">
        <v>175</v>
      </c>
      <c r="J6" s="811" t="s">
        <v>80</v>
      </c>
      <c r="K6" s="811"/>
      <c r="L6" s="812">
        <v>0</v>
      </c>
      <c r="M6" s="811" t="s">
        <v>80</v>
      </c>
      <c r="N6" s="811"/>
      <c r="O6" s="812">
        <v>19</v>
      </c>
      <c r="P6" s="811" t="s">
        <v>80</v>
      </c>
      <c r="Q6" s="811"/>
      <c r="R6" s="800"/>
      <c r="S6" s="317"/>
      <c r="T6" s="318"/>
      <c r="U6" s="320"/>
      <c r="V6" s="317"/>
      <c r="W6" s="318"/>
      <c r="X6" s="320"/>
      <c r="Y6" s="325"/>
      <c r="Z6" s="326"/>
      <c r="AA6" s="327"/>
      <c r="AH6" s="157"/>
      <c r="AI6" s="163"/>
      <c r="AJ6" s="150" t="s">
        <v>81</v>
      </c>
    </row>
    <row r="7" spans="1:36" ht="8.1" customHeight="1">
      <c r="A7" s="811"/>
      <c r="B7" s="811"/>
      <c r="C7" s="800"/>
      <c r="D7" s="162"/>
      <c r="E7" s="159"/>
      <c r="F7" s="160"/>
      <c r="G7" s="802"/>
      <c r="H7" s="382"/>
      <c r="I7" s="819"/>
      <c r="J7" s="811"/>
      <c r="K7" s="811"/>
      <c r="L7" s="812"/>
      <c r="M7" s="811"/>
      <c r="N7" s="811"/>
      <c r="O7" s="812"/>
      <c r="P7" s="811"/>
      <c r="Q7" s="811"/>
      <c r="R7" s="800"/>
      <c r="S7" s="317"/>
      <c r="T7" s="318"/>
      <c r="U7" s="320"/>
      <c r="V7" s="317"/>
      <c r="W7" s="318"/>
      <c r="X7" s="320"/>
      <c r="Y7" s="325"/>
      <c r="Z7" s="326"/>
      <c r="AA7" s="327"/>
      <c r="AH7" s="157"/>
      <c r="AI7" s="164"/>
      <c r="AJ7" s="150" t="s">
        <v>82</v>
      </c>
    </row>
    <row r="8" spans="1:36" ht="12" customHeight="1">
      <c r="A8" s="383"/>
      <c r="B8" s="167"/>
      <c r="C8" s="384"/>
      <c r="D8" s="166"/>
      <c r="E8" s="167"/>
      <c r="F8" s="168"/>
      <c r="G8" s="166"/>
      <c r="H8" s="167"/>
      <c r="I8" s="168"/>
      <c r="J8" s="166"/>
      <c r="K8" s="167"/>
      <c r="L8" s="169"/>
      <c r="M8" s="166"/>
      <c r="N8" s="167"/>
      <c r="O8" s="170"/>
      <c r="P8" s="166"/>
      <c r="Q8" s="171"/>
      <c r="R8" s="172"/>
      <c r="S8" s="321"/>
      <c r="T8" s="319"/>
      <c r="U8" s="172"/>
      <c r="V8" s="321"/>
      <c r="W8" s="319"/>
      <c r="X8" s="172"/>
      <c r="Y8" s="328"/>
      <c r="Z8" s="329"/>
      <c r="AA8" s="330"/>
      <c r="AH8" s="165"/>
      <c r="AI8" s="173"/>
      <c r="AJ8" s="174"/>
    </row>
    <row r="9" spans="1:36">
      <c r="A9" s="91">
        <v>44651</v>
      </c>
      <c r="B9" s="183">
        <v>5</v>
      </c>
      <c r="C9" s="79">
        <v>0</v>
      </c>
      <c r="D9" s="181">
        <v>44648</v>
      </c>
      <c r="E9" s="182">
        <v>1</v>
      </c>
      <c r="F9" s="177">
        <v>116</v>
      </c>
      <c r="G9" s="181"/>
      <c r="H9" s="182"/>
      <c r="I9" s="177">
        <v>90</v>
      </c>
      <c r="J9" s="181" t="s">
        <v>191</v>
      </c>
      <c r="K9" s="182">
        <v>1</v>
      </c>
      <c r="L9" s="178">
        <v>499</v>
      </c>
      <c r="M9" s="181"/>
      <c r="N9" s="182"/>
      <c r="O9" s="179">
        <v>89</v>
      </c>
      <c r="P9" s="181"/>
      <c r="Q9" s="182"/>
      <c r="R9" s="178">
        <v>92</v>
      </c>
      <c r="S9" s="579"/>
      <c r="T9" s="565"/>
      <c r="U9" s="562">
        <v>42</v>
      </c>
      <c r="V9" s="564">
        <v>44624</v>
      </c>
      <c r="W9" s="565">
        <v>42</v>
      </c>
      <c r="X9" s="249">
        <v>115</v>
      </c>
      <c r="Y9" s="563"/>
      <c r="Z9" s="561"/>
      <c r="AA9" s="249">
        <v>98</v>
      </c>
      <c r="AH9" s="180"/>
    </row>
    <row r="10" spans="1:36">
      <c r="A10" s="91">
        <v>44657</v>
      </c>
      <c r="B10" s="183">
        <v>-120</v>
      </c>
      <c r="C10" s="79">
        <f t="shared" ref="C10:C33" si="0">C9-B10</f>
        <v>120</v>
      </c>
      <c r="D10" s="181">
        <v>44657</v>
      </c>
      <c r="E10" s="183">
        <v>-100</v>
      </c>
      <c r="F10" s="177">
        <f t="shared" ref="F10:F33" si="1">F9-E10</f>
        <v>216</v>
      </c>
      <c r="G10" s="181">
        <v>44657</v>
      </c>
      <c r="H10" s="182">
        <v>-250</v>
      </c>
      <c r="I10" s="177">
        <f t="shared" ref="I10:I33" si="2">I9-H10</f>
        <v>340</v>
      </c>
      <c r="J10" s="181">
        <v>44644</v>
      </c>
      <c r="K10" s="182">
        <v>25</v>
      </c>
      <c r="L10" s="178">
        <f t="shared" ref="L10:L33" si="3">L9-K10</f>
        <v>474</v>
      </c>
      <c r="M10" s="181">
        <v>44657</v>
      </c>
      <c r="N10" s="182">
        <v>-50</v>
      </c>
      <c r="O10" s="179">
        <f t="shared" ref="O10:O33" si="4">O9-N10</f>
        <v>139</v>
      </c>
      <c r="P10" s="91">
        <v>44657</v>
      </c>
      <c r="Q10" s="183">
        <v>-50</v>
      </c>
      <c r="R10" s="178">
        <f t="shared" ref="R10:R33" si="5">R9-Q10</f>
        <v>142</v>
      </c>
      <c r="S10" s="560">
        <v>44657</v>
      </c>
      <c r="T10" s="561">
        <v>-10</v>
      </c>
      <c r="U10" s="562">
        <f t="shared" ref="U10:U33" si="6">U9-T10</f>
        <v>52</v>
      </c>
      <c r="V10" s="564"/>
      <c r="W10" s="565"/>
      <c r="X10" s="249">
        <f t="shared" ref="X10:X21" si="7">X9-W10</f>
        <v>115</v>
      </c>
      <c r="Y10" s="331">
        <v>44657</v>
      </c>
      <c r="Z10" s="332">
        <v>-40</v>
      </c>
      <c r="AA10" s="249">
        <f t="shared" ref="AA10:AA33" si="8">AA9-Z10</f>
        <v>138</v>
      </c>
      <c r="AH10" s="180"/>
    </row>
    <row r="11" spans="1:36">
      <c r="A11" s="91">
        <v>44657</v>
      </c>
      <c r="B11" s="183">
        <v>-20</v>
      </c>
      <c r="C11" s="79">
        <f t="shared" si="0"/>
        <v>140</v>
      </c>
      <c r="D11" s="181">
        <v>44663</v>
      </c>
      <c r="E11" s="183">
        <v>176</v>
      </c>
      <c r="F11" s="177">
        <f t="shared" si="1"/>
        <v>40</v>
      </c>
      <c r="G11" s="181">
        <v>44663</v>
      </c>
      <c r="H11" s="182">
        <v>176</v>
      </c>
      <c r="I11" s="177">
        <f t="shared" si="2"/>
        <v>164</v>
      </c>
      <c r="J11" s="181">
        <v>44657</v>
      </c>
      <c r="K11" s="182">
        <v>-200</v>
      </c>
      <c r="L11" s="178">
        <f t="shared" si="3"/>
        <v>674</v>
      </c>
      <c r="M11" s="181">
        <v>44663</v>
      </c>
      <c r="N11" s="182">
        <v>128</v>
      </c>
      <c r="O11" s="179">
        <f t="shared" si="4"/>
        <v>11</v>
      </c>
      <c r="P11" s="91">
        <v>44663</v>
      </c>
      <c r="Q11" s="183">
        <v>128</v>
      </c>
      <c r="R11" s="178">
        <f t="shared" si="5"/>
        <v>14</v>
      </c>
      <c r="S11" s="560">
        <v>44663</v>
      </c>
      <c r="T11" s="561">
        <v>48</v>
      </c>
      <c r="U11" s="562">
        <f t="shared" si="6"/>
        <v>4</v>
      </c>
      <c r="V11" s="564"/>
      <c r="W11" s="565"/>
      <c r="X11" s="249">
        <f t="shared" si="7"/>
        <v>115</v>
      </c>
      <c r="Y11" s="331">
        <v>44663</v>
      </c>
      <c r="Z11" s="332">
        <v>96</v>
      </c>
      <c r="AA11" s="249">
        <f t="shared" si="8"/>
        <v>42</v>
      </c>
      <c r="AH11" s="184"/>
    </row>
    <row r="12" spans="1:36">
      <c r="A12" s="91">
        <v>44663</v>
      </c>
      <c r="B12" s="183">
        <v>128</v>
      </c>
      <c r="C12" s="79">
        <f t="shared" si="0"/>
        <v>12</v>
      </c>
      <c r="D12" s="181" t="s">
        <v>191</v>
      </c>
      <c r="E12" s="183">
        <v>-8</v>
      </c>
      <c r="F12" s="177">
        <f t="shared" si="1"/>
        <v>48</v>
      </c>
      <c r="G12" s="181">
        <v>44663</v>
      </c>
      <c r="H12" s="182">
        <v>36</v>
      </c>
      <c r="I12" s="177">
        <f t="shared" si="2"/>
        <v>128</v>
      </c>
      <c r="J12" s="181">
        <v>44663</v>
      </c>
      <c r="K12" s="182">
        <v>128</v>
      </c>
      <c r="L12" s="178">
        <f t="shared" si="3"/>
        <v>546</v>
      </c>
      <c r="M12" s="181"/>
      <c r="N12" s="182"/>
      <c r="O12" s="179">
        <f t="shared" si="4"/>
        <v>11</v>
      </c>
      <c r="P12" s="91"/>
      <c r="Q12" s="183"/>
      <c r="R12" s="178">
        <f t="shared" si="5"/>
        <v>14</v>
      </c>
      <c r="S12" s="560"/>
      <c r="T12" s="561"/>
      <c r="U12" s="562">
        <f t="shared" si="6"/>
        <v>4</v>
      </c>
      <c r="V12" s="569" t="s">
        <v>191</v>
      </c>
      <c r="W12" s="570">
        <v>1</v>
      </c>
      <c r="X12" s="249">
        <f t="shared" si="7"/>
        <v>114</v>
      </c>
      <c r="Y12" s="331">
        <v>44724</v>
      </c>
      <c r="Z12" s="332">
        <v>-6</v>
      </c>
      <c r="AA12" s="249">
        <f t="shared" si="8"/>
        <v>48</v>
      </c>
      <c r="AH12" s="184"/>
    </row>
    <row r="13" spans="1:36">
      <c r="A13" s="91" t="s">
        <v>210</v>
      </c>
      <c r="B13" s="183">
        <v>12</v>
      </c>
      <c r="C13" s="79">
        <v>0</v>
      </c>
      <c r="D13" s="181"/>
      <c r="E13" s="183">
        <v>1</v>
      </c>
      <c r="F13" s="177">
        <f t="shared" si="1"/>
        <v>47</v>
      </c>
      <c r="G13" s="181">
        <v>44672</v>
      </c>
      <c r="H13" s="182">
        <v>7</v>
      </c>
      <c r="I13" s="177">
        <f t="shared" si="2"/>
        <v>121</v>
      </c>
      <c r="J13" s="181">
        <v>44663</v>
      </c>
      <c r="K13" s="182">
        <v>36</v>
      </c>
      <c r="L13" s="178">
        <f t="shared" si="3"/>
        <v>510</v>
      </c>
      <c r="M13" s="181"/>
      <c r="N13" s="182"/>
      <c r="O13" s="179">
        <f t="shared" si="4"/>
        <v>11</v>
      </c>
      <c r="P13" s="91"/>
      <c r="Q13" s="183"/>
      <c r="R13" s="178">
        <f t="shared" si="5"/>
        <v>14</v>
      </c>
      <c r="S13" s="560"/>
      <c r="T13" s="561"/>
      <c r="U13" s="562">
        <f t="shared" si="6"/>
        <v>4</v>
      </c>
      <c r="V13" s="563">
        <v>44651</v>
      </c>
      <c r="W13" s="561">
        <v>3</v>
      </c>
      <c r="X13" s="249">
        <f t="shared" si="7"/>
        <v>111</v>
      </c>
      <c r="Y13" s="331">
        <v>44739</v>
      </c>
      <c r="Z13" s="332">
        <v>12</v>
      </c>
      <c r="AA13" s="249">
        <f t="shared" si="8"/>
        <v>36</v>
      </c>
      <c r="AH13" s="184"/>
    </row>
    <row r="14" spans="1:36">
      <c r="A14" s="91"/>
      <c r="B14" s="183"/>
      <c r="C14" s="79">
        <f t="shared" si="0"/>
        <v>0</v>
      </c>
      <c r="D14" s="181"/>
      <c r="E14" s="183"/>
      <c r="F14" s="177">
        <f t="shared" si="1"/>
        <v>47</v>
      </c>
      <c r="G14" s="181">
        <v>44724</v>
      </c>
      <c r="H14" s="182">
        <v>-50</v>
      </c>
      <c r="I14" s="177">
        <f t="shared" si="2"/>
        <v>171</v>
      </c>
      <c r="J14" s="181">
        <v>44672</v>
      </c>
      <c r="K14" s="182">
        <v>7</v>
      </c>
      <c r="L14" s="178">
        <f t="shared" si="3"/>
        <v>503</v>
      </c>
      <c r="M14" s="181">
        <v>44704</v>
      </c>
      <c r="N14" s="182">
        <v>-20</v>
      </c>
      <c r="O14" s="179">
        <f t="shared" si="4"/>
        <v>31</v>
      </c>
      <c r="P14" s="91">
        <v>44704</v>
      </c>
      <c r="Q14" s="183">
        <v>-20</v>
      </c>
      <c r="R14" s="178">
        <f t="shared" si="5"/>
        <v>34</v>
      </c>
      <c r="S14" s="340">
        <v>44704</v>
      </c>
      <c r="T14" s="332">
        <v>-10</v>
      </c>
      <c r="U14" s="562">
        <f t="shared" si="6"/>
        <v>14</v>
      </c>
      <c r="V14" s="563"/>
      <c r="W14" s="561"/>
      <c r="X14" s="249">
        <f t="shared" si="7"/>
        <v>111</v>
      </c>
      <c r="Y14" s="331"/>
      <c r="Z14" s="332"/>
      <c r="AA14" s="249">
        <f t="shared" si="8"/>
        <v>36</v>
      </c>
      <c r="AH14" s="184"/>
    </row>
    <row r="15" spans="1:36">
      <c r="A15" s="91">
        <v>44704</v>
      </c>
      <c r="B15" s="183">
        <v>-20</v>
      </c>
      <c r="C15" s="79">
        <f t="shared" si="0"/>
        <v>20</v>
      </c>
      <c r="D15" s="181"/>
      <c r="E15" s="183"/>
      <c r="F15" s="177">
        <f t="shared" si="1"/>
        <v>47</v>
      </c>
      <c r="G15" s="181">
        <v>44729</v>
      </c>
      <c r="H15" s="182">
        <v>17</v>
      </c>
      <c r="I15" s="177">
        <f t="shared" si="2"/>
        <v>154</v>
      </c>
      <c r="J15" s="181">
        <v>44719</v>
      </c>
      <c r="K15" s="182">
        <v>168</v>
      </c>
      <c r="L15" s="178">
        <f t="shared" si="3"/>
        <v>335</v>
      </c>
      <c r="M15" s="181">
        <v>44724</v>
      </c>
      <c r="N15" s="182">
        <v>-10</v>
      </c>
      <c r="O15" s="179">
        <f t="shared" si="4"/>
        <v>41</v>
      </c>
      <c r="P15" s="91">
        <v>44724</v>
      </c>
      <c r="Q15" s="183">
        <v>-10</v>
      </c>
      <c r="R15" s="178">
        <f t="shared" si="5"/>
        <v>44</v>
      </c>
      <c r="S15" s="340">
        <v>44724</v>
      </c>
      <c r="T15" s="332">
        <v>-10</v>
      </c>
      <c r="U15" s="562">
        <f t="shared" si="6"/>
        <v>24</v>
      </c>
      <c r="V15" s="563">
        <v>44663</v>
      </c>
      <c r="W15" s="561">
        <v>96</v>
      </c>
      <c r="X15" s="249">
        <f t="shared" si="7"/>
        <v>15</v>
      </c>
      <c r="Y15" s="331"/>
      <c r="Z15" s="332"/>
      <c r="AA15" s="249">
        <f t="shared" si="8"/>
        <v>36</v>
      </c>
      <c r="AH15" s="184"/>
    </row>
    <row r="16" spans="1:36">
      <c r="A16" s="91">
        <v>44724</v>
      </c>
      <c r="B16" s="183">
        <v>-10</v>
      </c>
      <c r="C16" s="79">
        <f t="shared" si="0"/>
        <v>30</v>
      </c>
      <c r="D16" s="181"/>
      <c r="E16" s="183"/>
      <c r="F16" s="177">
        <f t="shared" si="1"/>
        <v>47</v>
      </c>
      <c r="G16" s="181">
        <v>44732</v>
      </c>
      <c r="H16" s="182">
        <v>11</v>
      </c>
      <c r="I16" s="177">
        <f t="shared" si="2"/>
        <v>143</v>
      </c>
      <c r="J16" s="181">
        <v>44721</v>
      </c>
      <c r="K16" s="182">
        <v>10</v>
      </c>
      <c r="L16" s="178">
        <f t="shared" si="3"/>
        <v>325</v>
      </c>
      <c r="M16" s="181"/>
      <c r="N16" s="182"/>
      <c r="O16" s="179">
        <f t="shared" si="4"/>
        <v>41</v>
      </c>
      <c r="P16" s="91"/>
      <c r="Q16" s="183"/>
      <c r="R16" s="178">
        <f t="shared" si="5"/>
        <v>44</v>
      </c>
      <c r="S16" s="340"/>
      <c r="T16" s="332"/>
      <c r="U16" s="562">
        <f t="shared" si="6"/>
        <v>24</v>
      </c>
      <c r="V16" s="563"/>
      <c r="W16" s="561"/>
      <c r="X16" s="249">
        <f t="shared" si="7"/>
        <v>15</v>
      </c>
      <c r="Y16" s="331"/>
      <c r="Z16" s="332"/>
      <c r="AA16" s="249">
        <f t="shared" si="8"/>
        <v>36</v>
      </c>
      <c r="AH16" s="184"/>
    </row>
    <row r="17" spans="1:34">
      <c r="A17" s="91"/>
      <c r="B17" s="183"/>
      <c r="C17" s="79">
        <f t="shared" si="0"/>
        <v>30</v>
      </c>
      <c r="D17" s="181"/>
      <c r="E17" s="183"/>
      <c r="F17" s="177">
        <f t="shared" si="1"/>
        <v>47</v>
      </c>
      <c r="G17" s="181">
        <v>44733</v>
      </c>
      <c r="H17" s="182">
        <v>5</v>
      </c>
      <c r="I17" s="177">
        <f t="shared" si="2"/>
        <v>138</v>
      </c>
      <c r="J17" s="181">
        <v>44726</v>
      </c>
      <c r="K17" s="182">
        <v>5</v>
      </c>
      <c r="L17" s="178">
        <f t="shared" si="3"/>
        <v>320</v>
      </c>
      <c r="M17" s="181"/>
      <c r="N17" s="182"/>
      <c r="O17" s="179">
        <f t="shared" si="4"/>
        <v>41</v>
      </c>
      <c r="P17" s="91"/>
      <c r="Q17" s="183"/>
      <c r="R17" s="178">
        <f t="shared" si="5"/>
        <v>44</v>
      </c>
      <c r="S17" s="340"/>
      <c r="T17" s="332"/>
      <c r="U17" s="562">
        <f t="shared" si="6"/>
        <v>24</v>
      </c>
      <c r="V17" s="563"/>
      <c r="W17" s="561"/>
      <c r="X17" s="249">
        <f t="shared" si="7"/>
        <v>15</v>
      </c>
      <c r="Y17" s="331"/>
      <c r="Z17" s="332"/>
      <c r="AA17" s="249">
        <f t="shared" si="8"/>
        <v>36</v>
      </c>
      <c r="AH17" s="184"/>
    </row>
    <row r="18" spans="1:34">
      <c r="A18" s="91"/>
      <c r="B18" s="183"/>
      <c r="C18" s="79">
        <f t="shared" si="0"/>
        <v>30</v>
      </c>
      <c r="D18" s="181"/>
      <c r="E18" s="183"/>
      <c r="F18" s="177">
        <f t="shared" si="1"/>
        <v>47</v>
      </c>
      <c r="G18" s="181"/>
      <c r="H18" s="182"/>
      <c r="I18" s="177">
        <f t="shared" si="2"/>
        <v>138</v>
      </c>
      <c r="J18" s="181">
        <v>44729</v>
      </c>
      <c r="K18" s="182">
        <v>17</v>
      </c>
      <c r="L18" s="178">
        <f t="shared" si="3"/>
        <v>303</v>
      </c>
      <c r="M18" s="181"/>
      <c r="N18" s="182"/>
      <c r="O18" s="179">
        <f t="shared" si="4"/>
        <v>41</v>
      </c>
      <c r="P18" s="91"/>
      <c r="Q18" s="183"/>
      <c r="R18" s="178">
        <f t="shared" si="5"/>
        <v>44</v>
      </c>
      <c r="S18" s="340"/>
      <c r="T18" s="332"/>
      <c r="U18" s="562">
        <f t="shared" si="6"/>
        <v>24</v>
      </c>
      <c r="V18" s="563"/>
      <c r="W18" s="561"/>
      <c r="X18" s="249">
        <f t="shared" si="7"/>
        <v>15</v>
      </c>
      <c r="Y18" s="331"/>
      <c r="Z18" s="332"/>
      <c r="AA18" s="249">
        <f t="shared" si="8"/>
        <v>36</v>
      </c>
      <c r="AH18" s="184"/>
    </row>
    <row r="19" spans="1:34">
      <c r="A19" s="91"/>
      <c r="B19" s="183"/>
      <c r="C19" s="79">
        <f t="shared" si="0"/>
        <v>30</v>
      </c>
      <c r="D19" s="181"/>
      <c r="E19" s="183"/>
      <c r="F19" s="177">
        <f t="shared" si="1"/>
        <v>47</v>
      </c>
      <c r="G19" s="181"/>
      <c r="H19" s="182"/>
      <c r="I19" s="177">
        <f t="shared" si="2"/>
        <v>138</v>
      </c>
      <c r="J19" s="181">
        <v>44732</v>
      </c>
      <c r="K19" s="182">
        <v>11</v>
      </c>
      <c r="L19" s="178">
        <f t="shared" si="3"/>
        <v>292</v>
      </c>
      <c r="M19" s="181"/>
      <c r="N19" s="182"/>
      <c r="O19" s="179">
        <f t="shared" si="4"/>
        <v>41</v>
      </c>
      <c r="P19" s="91"/>
      <c r="Q19" s="183"/>
      <c r="R19" s="178">
        <f t="shared" si="5"/>
        <v>44</v>
      </c>
      <c r="S19" s="340"/>
      <c r="T19" s="332"/>
      <c r="U19" s="562">
        <f t="shared" si="6"/>
        <v>24</v>
      </c>
      <c r="V19" s="331">
        <v>44704</v>
      </c>
      <c r="W19" s="332">
        <v>-10</v>
      </c>
      <c r="X19" s="249">
        <f t="shared" si="7"/>
        <v>25</v>
      </c>
      <c r="Y19" s="331"/>
      <c r="Z19" s="332"/>
      <c r="AA19" s="249">
        <f t="shared" si="8"/>
        <v>36</v>
      </c>
      <c r="AH19" s="184"/>
    </row>
    <row r="20" spans="1:34">
      <c r="A20" s="91"/>
      <c r="B20" s="183"/>
      <c r="C20" s="79">
        <f t="shared" si="0"/>
        <v>30</v>
      </c>
      <c r="D20" s="181"/>
      <c r="E20" s="183"/>
      <c r="F20" s="177">
        <f t="shared" si="1"/>
        <v>47</v>
      </c>
      <c r="G20" s="181"/>
      <c r="H20" s="182"/>
      <c r="I20" s="177">
        <f t="shared" si="2"/>
        <v>138</v>
      </c>
      <c r="J20" s="181">
        <v>44733</v>
      </c>
      <c r="K20" s="182">
        <v>5</v>
      </c>
      <c r="L20" s="178">
        <f t="shared" si="3"/>
        <v>287</v>
      </c>
      <c r="M20" s="181"/>
      <c r="N20" s="182"/>
      <c r="O20" s="179">
        <f t="shared" si="4"/>
        <v>41</v>
      </c>
      <c r="P20" s="91"/>
      <c r="Q20" s="183"/>
      <c r="R20" s="178">
        <f t="shared" si="5"/>
        <v>44</v>
      </c>
      <c r="S20" s="340"/>
      <c r="T20" s="332"/>
      <c r="U20" s="562">
        <f t="shared" si="6"/>
        <v>24</v>
      </c>
      <c r="V20" s="331">
        <v>44724</v>
      </c>
      <c r="W20" s="332">
        <v>-17</v>
      </c>
      <c r="X20" s="249">
        <f t="shared" si="7"/>
        <v>42</v>
      </c>
      <c r="Y20" s="331"/>
      <c r="Z20" s="332"/>
      <c r="AA20" s="249">
        <f t="shared" si="8"/>
        <v>36</v>
      </c>
      <c r="AH20" s="184"/>
    </row>
    <row r="21" spans="1:34">
      <c r="A21" s="91">
        <v>44739</v>
      </c>
      <c r="B21" s="183">
        <v>10</v>
      </c>
      <c r="C21" s="79">
        <f t="shared" si="0"/>
        <v>20</v>
      </c>
      <c r="D21" s="181"/>
      <c r="E21" s="183"/>
      <c r="F21" s="177">
        <f t="shared" si="1"/>
        <v>47</v>
      </c>
      <c r="G21" s="181">
        <v>44739</v>
      </c>
      <c r="H21" s="182">
        <v>16</v>
      </c>
      <c r="I21" s="177">
        <f t="shared" si="2"/>
        <v>122</v>
      </c>
      <c r="J21" s="181">
        <v>44776</v>
      </c>
      <c r="K21" s="182">
        <v>72</v>
      </c>
      <c r="L21" s="178">
        <f t="shared" si="3"/>
        <v>215</v>
      </c>
      <c r="M21" s="181">
        <v>44739</v>
      </c>
      <c r="N21" s="182">
        <v>10</v>
      </c>
      <c r="O21" s="179">
        <f t="shared" si="4"/>
        <v>31</v>
      </c>
      <c r="P21" s="91">
        <v>44739</v>
      </c>
      <c r="Q21" s="183">
        <v>10</v>
      </c>
      <c r="R21" s="178">
        <f t="shared" si="5"/>
        <v>34</v>
      </c>
      <c r="S21" s="340">
        <v>44739</v>
      </c>
      <c r="T21" s="332">
        <v>6</v>
      </c>
      <c r="U21" s="562">
        <f t="shared" si="6"/>
        <v>18</v>
      </c>
      <c r="V21" s="331">
        <v>44721</v>
      </c>
      <c r="W21" s="332">
        <v>6</v>
      </c>
      <c r="X21" s="249">
        <f t="shared" si="7"/>
        <v>36</v>
      </c>
      <c r="Y21" s="331"/>
      <c r="Z21" s="332"/>
      <c r="AA21" s="249">
        <f t="shared" si="8"/>
        <v>36</v>
      </c>
      <c r="AH21" s="184"/>
    </row>
    <row r="22" spans="1:34">
      <c r="A22" s="91">
        <v>44859</v>
      </c>
      <c r="B22" s="183">
        <v>10</v>
      </c>
      <c r="C22" s="79">
        <f t="shared" si="0"/>
        <v>10</v>
      </c>
      <c r="D22" s="181"/>
      <c r="E22" s="183"/>
      <c r="F22" s="177">
        <f t="shared" si="1"/>
        <v>47</v>
      </c>
      <c r="G22" s="181">
        <v>44813</v>
      </c>
      <c r="H22" s="182">
        <v>2</v>
      </c>
      <c r="I22" s="177">
        <f t="shared" si="2"/>
        <v>120</v>
      </c>
      <c r="J22" s="181">
        <v>44813</v>
      </c>
      <c r="K22" s="182">
        <v>2</v>
      </c>
      <c r="L22" s="178">
        <f t="shared" si="3"/>
        <v>213</v>
      </c>
      <c r="M22" s="181">
        <v>44860</v>
      </c>
      <c r="N22" s="182">
        <v>10</v>
      </c>
      <c r="O22" s="179">
        <f t="shared" si="4"/>
        <v>21</v>
      </c>
      <c r="P22" s="91">
        <v>44860</v>
      </c>
      <c r="Q22" s="183">
        <v>10</v>
      </c>
      <c r="R22" s="178">
        <f t="shared" si="5"/>
        <v>24</v>
      </c>
      <c r="S22" s="340">
        <v>44860</v>
      </c>
      <c r="T22" s="332">
        <v>6</v>
      </c>
      <c r="U22" s="562">
        <f t="shared" si="6"/>
        <v>12</v>
      </c>
      <c r="V22" s="331">
        <v>44726</v>
      </c>
      <c r="W22" s="332">
        <v>3</v>
      </c>
      <c r="X22" s="249">
        <f>X21-W22</f>
        <v>33</v>
      </c>
      <c r="Y22" s="331"/>
      <c r="Z22" s="332"/>
      <c r="AA22" s="249">
        <f t="shared" si="8"/>
        <v>36</v>
      </c>
      <c r="AH22" s="184"/>
    </row>
    <row r="23" spans="1:34">
      <c r="A23" s="91">
        <v>44871</v>
      </c>
      <c r="B23" s="183">
        <v>-20</v>
      </c>
      <c r="C23" s="79">
        <f t="shared" si="0"/>
        <v>30</v>
      </c>
      <c r="D23" s="181"/>
      <c r="E23" s="183"/>
      <c r="F23" s="177">
        <f t="shared" si="1"/>
        <v>47</v>
      </c>
      <c r="G23" s="181">
        <v>44859</v>
      </c>
      <c r="H23" s="182">
        <v>16</v>
      </c>
      <c r="I23" s="177">
        <f t="shared" si="2"/>
        <v>104</v>
      </c>
      <c r="J23" s="181">
        <v>44832</v>
      </c>
      <c r="K23" s="182">
        <v>108</v>
      </c>
      <c r="L23" s="178">
        <f t="shared" si="3"/>
        <v>105</v>
      </c>
      <c r="M23" s="181"/>
      <c r="N23" s="182"/>
      <c r="O23" s="179">
        <f t="shared" si="4"/>
        <v>21</v>
      </c>
      <c r="P23" s="91"/>
      <c r="Q23" s="183"/>
      <c r="R23" s="178">
        <f t="shared" si="5"/>
        <v>24</v>
      </c>
      <c r="S23" s="340"/>
      <c r="T23" s="332"/>
      <c r="U23" s="562">
        <f t="shared" si="6"/>
        <v>12</v>
      </c>
      <c r="V23" s="331">
        <v>44739</v>
      </c>
      <c r="W23" s="332">
        <v>6</v>
      </c>
      <c r="X23" s="249">
        <f>X22-W23</f>
        <v>27</v>
      </c>
      <c r="Y23" s="331"/>
      <c r="Z23" s="332"/>
      <c r="AA23" s="249">
        <f t="shared" si="8"/>
        <v>36</v>
      </c>
      <c r="AH23" s="184"/>
    </row>
    <row r="24" spans="1:34">
      <c r="A24" s="91"/>
      <c r="B24" s="183"/>
      <c r="C24" s="79">
        <f t="shared" si="0"/>
        <v>30</v>
      </c>
      <c r="D24" s="181"/>
      <c r="E24" s="183"/>
      <c r="F24" s="177">
        <f t="shared" si="1"/>
        <v>47</v>
      </c>
      <c r="G24" s="181">
        <v>44866</v>
      </c>
      <c r="H24" s="182">
        <v>27</v>
      </c>
      <c r="I24" s="177">
        <f t="shared" si="2"/>
        <v>77</v>
      </c>
      <c r="J24" s="181">
        <v>44824</v>
      </c>
      <c r="K24" s="182">
        <v>-200</v>
      </c>
      <c r="L24" s="178">
        <f t="shared" si="3"/>
        <v>305</v>
      </c>
      <c r="M24" s="181"/>
      <c r="N24" s="182"/>
      <c r="O24" s="179">
        <f t="shared" si="4"/>
        <v>21</v>
      </c>
      <c r="P24" s="91"/>
      <c r="Q24" s="183"/>
      <c r="R24" s="178">
        <f t="shared" si="5"/>
        <v>24</v>
      </c>
      <c r="S24" s="340"/>
      <c r="T24" s="332"/>
      <c r="U24" s="562">
        <f t="shared" si="6"/>
        <v>12</v>
      </c>
      <c r="V24" s="331">
        <v>44860</v>
      </c>
      <c r="W24" s="332">
        <v>12</v>
      </c>
      <c r="X24" s="249">
        <f>X23-W24</f>
        <v>15</v>
      </c>
      <c r="Y24" s="331">
        <v>44860</v>
      </c>
      <c r="Z24" s="332">
        <v>12</v>
      </c>
      <c r="AA24" s="249">
        <f t="shared" si="8"/>
        <v>24</v>
      </c>
      <c r="AH24" s="184"/>
    </row>
    <row r="25" spans="1:34">
      <c r="A25" s="91"/>
      <c r="B25" s="183"/>
      <c r="C25" s="79">
        <f t="shared" si="0"/>
        <v>30</v>
      </c>
      <c r="D25" s="181"/>
      <c r="E25" s="183"/>
      <c r="F25" s="177">
        <f t="shared" si="1"/>
        <v>47</v>
      </c>
      <c r="G25" s="181"/>
      <c r="H25" s="182"/>
      <c r="I25" s="177">
        <f t="shared" si="2"/>
        <v>77</v>
      </c>
      <c r="J25" s="181">
        <v>44840</v>
      </c>
      <c r="K25" s="182">
        <v>280</v>
      </c>
      <c r="L25" s="178">
        <f t="shared" si="3"/>
        <v>25</v>
      </c>
      <c r="M25" s="181"/>
      <c r="N25" s="182"/>
      <c r="O25" s="179">
        <f t="shared" si="4"/>
        <v>21</v>
      </c>
      <c r="P25" s="91"/>
      <c r="Q25" s="183"/>
      <c r="R25" s="178">
        <f t="shared" si="5"/>
        <v>24</v>
      </c>
      <c r="S25" s="340"/>
      <c r="T25" s="332"/>
      <c r="U25" s="562">
        <f t="shared" si="6"/>
        <v>12</v>
      </c>
      <c r="V25" s="630" t="s">
        <v>191</v>
      </c>
      <c r="W25" s="631">
        <v>-1</v>
      </c>
      <c r="X25" s="249">
        <f t="shared" ref="X25:X33" si="9">X24-W25</f>
        <v>16</v>
      </c>
      <c r="Y25" s="630"/>
      <c r="Z25" s="631"/>
      <c r="AA25" s="249">
        <f t="shared" si="8"/>
        <v>24</v>
      </c>
      <c r="AH25" s="184"/>
    </row>
    <row r="26" spans="1:34">
      <c r="A26" s="91"/>
      <c r="B26" s="183"/>
      <c r="C26" s="79">
        <f t="shared" si="0"/>
        <v>30</v>
      </c>
      <c r="D26" s="181"/>
      <c r="E26" s="183"/>
      <c r="F26" s="177">
        <f t="shared" si="1"/>
        <v>47</v>
      </c>
      <c r="G26" s="181"/>
      <c r="H26" s="182"/>
      <c r="I26" s="177">
        <f t="shared" si="2"/>
        <v>77</v>
      </c>
      <c r="J26" s="175">
        <v>44859</v>
      </c>
      <c r="K26" s="176">
        <v>10</v>
      </c>
      <c r="L26" s="178">
        <f t="shared" si="3"/>
        <v>15</v>
      </c>
      <c r="M26" s="181"/>
      <c r="N26" s="182"/>
      <c r="O26" s="179">
        <f t="shared" si="4"/>
        <v>21</v>
      </c>
      <c r="P26" s="91"/>
      <c r="Q26" s="183"/>
      <c r="R26" s="178">
        <f t="shared" si="5"/>
        <v>24</v>
      </c>
      <c r="S26" s="340"/>
      <c r="T26" s="332"/>
      <c r="U26" s="562">
        <f t="shared" si="6"/>
        <v>12</v>
      </c>
      <c r="V26" s="331"/>
      <c r="W26" s="332"/>
      <c r="X26" s="249">
        <f t="shared" si="9"/>
        <v>16</v>
      </c>
      <c r="Y26" s="331"/>
      <c r="Z26" s="332"/>
      <c r="AA26" s="249">
        <f t="shared" si="8"/>
        <v>24</v>
      </c>
      <c r="AH26" s="184"/>
    </row>
    <row r="27" spans="1:34">
      <c r="A27" s="91"/>
      <c r="B27" s="183"/>
      <c r="C27" s="79">
        <f t="shared" si="0"/>
        <v>30</v>
      </c>
      <c r="D27" s="181"/>
      <c r="E27" s="183"/>
      <c r="F27" s="177">
        <f t="shared" si="1"/>
        <v>47</v>
      </c>
      <c r="G27" s="181"/>
      <c r="H27" s="182"/>
      <c r="I27" s="177">
        <f t="shared" si="2"/>
        <v>77</v>
      </c>
      <c r="J27" s="181">
        <v>44871</v>
      </c>
      <c r="K27" s="182">
        <v>-50</v>
      </c>
      <c r="L27" s="178">
        <f t="shared" si="3"/>
        <v>65</v>
      </c>
      <c r="M27" s="181"/>
      <c r="N27" s="182"/>
      <c r="O27" s="179">
        <f t="shared" si="4"/>
        <v>21</v>
      </c>
      <c r="P27" s="91"/>
      <c r="Q27" s="183"/>
      <c r="R27" s="178">
        <f t="shared" si="5"/>
        <v>24</v>
      </c>
      <c r="S27" s="340"/>
      <c r="T27" s="332"/>
      <c r="U27" s="562">
        <f t="shared" si="6"/>
        <v>12</v>
      </c>
      <c r="V27" s="331"/>
      <c r="W27" s="332"/>
      <c r="X27" s="249">
        <f t="shared" si="9"/>
        <v>16</v>
      </c>
      <c r="Y27" s="331"/>
      <c r="Z27" s="332"/>
      <c r="AA27" s="249">
        <f t="shared" si="8"/>
        <v>24</v>
      </c>
      <c r="AH27" s="184"/>
    </row>
    <row r="28" spans="1:34">
      <c r="A28" s="91"/>
      <c r="B28" s="183"/>
      <c r="C28" s="79">
        <f t="shared" si="0"/>
        <v>30</v>
      </c>
      <c r="D28" s="181"/>
      <c r="E28" s="183"/>
      <c r="F28" s="177">
        <f t="shared" si="1"/>
        <v>47</v>
      </c>
      <c r="G28" s="181"/>
      <c r="H28" s="182"/>
      <c r="I28" s="177">
        <f t="shared" si="2"/>
        <v>77</v>
      </c>
      <c r="J28" s="181">
        <v>44872</v>
      </c>
      <c r="K28" s="182">
        <v>-100</v>
      </c>
      <c r="L28" s="178">
        <f t="shared" si="3"/>
        <v>165</v>
      </c>
      <c r="M28" s="181"/>
      <c r="N28" s="182"/>
      <c r="O28" s="179">
        <f t="shared" si="4"/>
        <v>21</v>
      </c>
      <c r="P28" s="91"/>
      <c r="Q28" s="183"/>
      <c r="R28" s="178">
        <f t="shared" si="5"/>
        <v>24</v>
      </c>
      <c r="S28" s="340"/>
      <c r="T28" s="332"/>
      <c r="U28" s="562">
        <f t="shared" si="6"/>
        <v>12</v>
      </c>
      <c r="V28" s="331"/>
      <c r="W28" s="332"/>
      <c r="X28" s="249">
        <f t="shared" si="9"/>
        <v>16</v>
      </c>
      <c r="Y28" s="331"/>
      <c r="Z28" s="332"/>
      <c r="AA28" s="249">
        <f t="shared" si="8"/>
        <v>24</v>
      </c>
      <c r="AH28" s="184"/>
    </row>
    <row r="29" spans="1:34">
      <c r="A29" s="91"/>
      <c r="B29" s="183"/>
      <c r="C29" s="79">
        <f t="shared" si="0"/>
        <v>30</v>
      </c>
      <c r="D29" s="181"/>
      <c r="E29" s="183"/>
      <c r="F29" s="177">
        <f t="shared" si="1"/>
        <v>47</v>
      </c>
      <c r="G29" s="181"/>
      <c r="H29" s="182"/>
      <c r="I29" s="177">
        <f t="shared" si="2"/>
        <v>77</v>
      </c>
      <c r="J29" s="181" t="s">
        <v>240</v>
      </c>
      <c r="K29" s="182">
        <v>72</v>
      </c>
      <c r="L29" s="178">
        <f t="shared" si="3"/>
        <v>93</v>
      </c>
      <c r="M29" s="181"/>
      <c r="N29" s="182"/>
      <c r="O29" s="179">
        <f t="shared" si="4"/>
        <v>21</v>
      </c>
      <c r="P29" s="91"/>
      <c r="Q29" s="183"/>
      <c r="R29" s="178">
        <f t="shared" si="5"/>
        <v>24</v>
      </c>
      <c r="S29" s="340"/>
      <c r="T29" s="332"/>
      <c r="U29" s="562">
        <f t="shared" si="6"/>
        <v>12</v>
      </c>
      <c r="V29" s="331"/>
      <c r="W29" s="332"/>
      <c r="X29" s="249">
        <f t="shared" si="9"/>
        <v>16</v>
      </c>
      <c r="Y29" s="331"/>
      <c r="Z29" s="332"/>
      <c r="AA29" s="249">
        <f t="shared" si="8"/>
        <v>24</v>
      </c>
      <c r="AB29" s="10"/>
      <c r="AH29" s="184"/>
    </row>
    <row r="30" spans="1:34">
      <c r="A30" s="91"/>
      <c r="B30" s="183"/>
      <c r="C30" s="79">
        <f t="shared" si="0"/>
        <v>30</v>
      </c>
      <c r="D30" s="181"/>
      <c r="E30" s="183"/>
      <c r="F30" s="177">
        <f t="shared" si="1"/>
        <v>47</v>
      </c>
      <c r="G30" s="181"/>
      <c r="H30" s="182"/>
      <c r="I30" s="177">
        <f t="shared" si="2"/>
        <v>77</v>
      </c>
      <c r="J30" s="181">
        <v>44910</v>
      </c>
      <c r="K30" s="182">
        <v>80</v>
      </c>
      <c r="L30" s="178">
        <f t="shared" si="3"/>
        <v>13</v>
      </c>
      <c r="M30" s="181"/>
      <c r="N30" s="182"/>
      <c r="O30" s="179">
        <f t="shared" si="4"/>
        <v>21</v>
      </c>
      <c r="P30" s="91"/>
      <c r="Q30" s="183"/>
      <c r="R30" s="178">
        <f t="shared" si="5"/>
        <v>24</v>
      </c>
      <c r="S30" s="340"/>
      <c r="T30" s="332"/>
      <c r="U30" s="562">
        <f t="shared" si="6"/>
        <v>12</v>
      </c>
      <c r="V30" s="331"/>
      <c r="W30" s="332"/>
      <c r="X30" s="249">
        <f t="shared" si="9"/>
        <v>16</v>
      </c>
      <c r="Y30" s="331"/>
      <c r="Z30" s="332"/>
      <c r="AA30" s="249">
        <f t="shared" si="8"/>
        <v>24</v>
      </c>
      <c r="AB30" s="10"/>
      <c r="AH30" s="184"/>
    </row>
    <row r="31" spans="1:34">
      <c r="A31" s="91"/>
      <c r="B31" s="183"/>
      <c r="C31" s="79">
        <f t="shared" si="0"/>
        <v>30</v>
      </c>
      <c r="D31" s="181"/>
      <c r="E31" s="183"/>
      <c r="F31" s="177">
        <f t="shared" si="1"/>
        <v>47</v>
      </c>
      <c r="G31" s="181"/>
      <c r="H31" s="182"/>
      <c r="I31" s="177">
        <f t="shared" si="2"/>
        <v>77</v>
      </c>
      <c r="J31" s="181">
        <v>44911</v>
      </c>
      <c r="K31" s="182">
        <v>-11</v>
      </c>
      <c r="L31" s="178">
        <f t="shared" si="3"/>
        <v>24</v>
      </c>
      <c r="M31" s="181">
        <v>44911</v>
      </c>
      <c r="N31" s="182">
        <v>-3</v>
      </c>
      <c r="O31" s="179">
        <f t="shared" si="4"/>
        <v>24</v>
      </c>
      <c r="P31" s="91"/>
      <c r="Q31" s="183"/>
      <c r="R31" s="178">
        <f t="shared" si="5"/>
        <v>24</v>
      </c>
      <c r="S31" s="340"/>
      <c r="T31" s="332"/>
      <c r="U31" s="562">
        <f t="shared" si="6"/>
        <v>12</v>
      </c>
      <c r="V31" s="331">
        <v>44911</v>
      </c>
      <c r="W31" s="332">
        <v>-3</v>
      </c>
      <c r="X31" s="249">
        <f t="shared" si="9"/>
        <v>19</v>
      </c>
      <c r="Y31" s="331"/>
      <c r="Z31" s="332"/>
      <c r="AA31" s="249">
        <f t="shared" si="8"/>
        <v>24</v>
      </c>
      <c r="AB31" s="10"/>
      <c r="AH31" s="184"/>
    </row>
    <row r="32" spans="1:34">
      <c r="A32" s="91">
        <v>44914</v>
      </c>
      <c r="B32" s="183">
        <v>16</v>
      </c>
      <c r="C32" s="79">
        <f t="shared" si="0"/>
        <v>14</v>
      </c>
      <c r="D32" s="181">
        <v>44914</v>
      </c>
      <c r="E32" s="183">
        <v>22</v>
      </c>
      <c r="F32" s="177">
        <f t="shared" si="1"/>
        <v>25</v>
      </c>
      <c r="G32" s="181">
        <v>44914</v>
      </c>
      <c r="H32" s="182">
        <v>22</v>
      </c>
      <c r="I32" s="177">
        <f t="shared" si="2"/>
        <v>55</v>
      </c>
      <c r="J32" s="181">
        <v>44914</v>
      </c>
      <c r="K32" s="182">
        <v>16</v>
      </c>
      <c r="L32" s="178">
        <f t="shared" si="3"/>
        <v>8</v>
      </c>
      <c r="M32" s="181">
        <v>44914</v>
      </c>
      <c r="N32" s="182">
        <v>16</v>
      </c>
      <c r="O32" s="179">
        <f t="shared" si="4"/>
        <v>8</v>
      </c>
      <c r="P32" s="91">
        <v>44914</v>
      </c>
      <c r="Q32" s="183">
        <v>16</v>
      </c>
      <c r="R32" s="178">
        <f t="shared" si="5"/>
        <v>8</v>
      </c>
      <c r="S32" s="340">
        <v>44914</v>
      </c>
      <c r="T32" s="332">
        <v>6</v>
      </c>
      <c r="U32" s="562">
        <f t="shared" si="6"/>
        <v>6</v>
      </c>
      <c r="V32" s="331">
        <v>44914</v>
      </c>
      <c r="W32" s="332">
        <v>12</v>
      </c>
      <c r="X32" s="249">
        <f t="shared" si="9"/>
        <v>7</v>
      </c>
      <c r="Y32" s="331">
        <v>44914</v>
      </c>
      <c r="Z32" s="332">
        <v>12</v>
      </c>
      <c r="AA32" s="249">
        <f t="shared" si="8"/>
        <v>12</v>
      </c>
      <c r="AB32" s="10"/>
      <c r="AH32" s="184"/>
    </row>
    <row r="33" spans="1:34">
      <c r="A33" s="91">
        <v>44914</v>
      </c>
      <c r="B33" s="183">
        <v>8</v>
      </c>
      <c r="C33" s="79">
        <f t="shared" si="0"/>
        <v>6</v>
      </c>
      <c r="D33" s="181">
        <v>44914</v>
      </c>
      <c r="E33" s="183">
        <v>11</v>
      </c>
      <c r="F33" s="177">
        <f t="shared" si="1"/>
        <v>14</v>
      </c>
      <c r="G33" s="181">
        <v>44914</v>
      </c>
      <c r="H33" s="182">
        <v>11</v>
      </c>
      <c r="I33" s="177">
        <f t="shared" si="2"/>
        <v>44</v>
      </c>
      <c r="J33" s="181">
        <v>44914</v>
      </c>
      <c r="K33" s="182">
        <v>8</v>
      </c>
      <c r="L33" s="178">
        <f t="shared" si="3"/>
        <v>0</v>
      </c>
      <c r="M33" s="181">
        <v>44914</v>
      </c>
      <c r="N33" s="182">
        <v>8</v>
      </c>
      <c r="O33" s="179">
        <f t="shared" si="4"/>
        <v>0</v>
      </c>
      <c r="P33" s="91">
        <v>44914</v>
      </c>
      <c r="Q33" s="183">
        <v>8</v>
      </c>
      <c r="R33" s="178">
        <f t="shared" si="5"/>
        <v>0</v>
      </c>
      <c r="S33" s="340">
        <v>44914</v>
      </c>
      <c r="T33" s="332">
        <v>3</v>
      </c>
      <c r="U33" s="562">
        <f t="shared" si="6"/>
        <v>3</v>
      </c>
      <c r="V33" s="331">
        <v>44914</v>
      </c>
      <c r="W33" s="332">
        <v>6</v>
      </c>
      <c r="X33" s="249">
        <f t="shared" si="9"/>
        <v>1</v>
      </c>
      <c r="Y33" s="331">
        <v>44914</v>
      </c>
      <c r="Z33" s="332">
        <v>6</v>
      </c>
      <c r="AA33" s="249">
        <f t="shared" si="8"/>
        <v>6</v>
      </c>
      <c r="AB33" s="10"/>
      <c r="AH33" s="184"/>
    </row>
    <row r="34" spans="1:34">
      <c r="A34" s="91">
        <v>44918</v>
      </c>
      <c r="B34" s="183">
        <v>-72</v>
      </c>
      <c r="C34" s="79">
        <f>C33-B34</f>
        <v>78</v>
      </c>
      <c r="D34" s="181">
        <v>44918</v>
      </c>
      <c r="E34" s="183">
        <v>-99</v>
      </c>
      <c r="F34" s="177">
        <f>F33-E34</f>
        <v>113</v>
      </c>
      <c r="G34" s="181">
        <v>44918</v>
      </c>
      <c r="H34" s="182">
        <v>-99</v>
      </c>
      <c r="I34" s="177">
        <f>I33-H34</f>
        <v>143</v>
      </c>
      <c r="J34" s="181">
        <v>44918</v>
      </c>
      <c r="K34" s="182">
        <v>-72</v>
      </c>
      <c r="L34" s="178">
        <f>L33-K34</f>
        <v>72</v>
      </c>
      <c r="M34" s="181">
        <v>44918</v>
      </c>
      <c r="N34" s="182">
        <v>-72</v>
      </c>
      <c r="O34" s="179">
        <f>O33-N34</f>
        <v>72</v>
      </c>
      <c r="P34" s="91">
        <v>44918</v>
      </c>
      <c r="Q34" s="183">
        <v>-72</v>
      </c>
      <c r="R34" s="178">
        <f>R33-Q34</f>
        <v>72</v>
      </c>
      <c r="S34" s="340">
        <v>44918</v>
      </c>
      <c r="T34" s="332">
        <v>-27</v>
      </c>
      <c r="U34" s="562">
        <f>U33-T34</f>
        <v>30</v>
      </c>
      <c r="V34" s="331">
        <v>44918</v>
      </c>
      <c r="W34" s="332">
        <v>-54</v>
      </c>
      <c r="X34" s="249">
        <f>X33-W34</f>
        <v>55</v>
      </c>
      <c r="Y34" s="331">
        <v>44922</v>
      </c>
      <c r="Z34" s="332">
        <v>-54</v>
      </c>
      <c r="AA34" s="249">
        <f>AA33-Z34</f>
        <v>60</v>
      </c>
      <c r="AB34" s="10"/>
      <c r="AH34" s="184"/>
    </row>
    <row r="35" spans="1:34">
      <c r="A35" s="91">
        <v>44918</v>
      </c>
      <c r="B35" s="183">
        <v>24</v>
      </c>
      <c r="C35" s="79">
        <f t="shared" ref="C35:C54" si="10">C34-B35</f>
        <v>54</v>
      </c>
      <c r="D35" s="181">
        <v>44918</v>
      </c>
      <c r="E35" s="183">
        <v>33</v>
      </c>
      <c r="F35" s="177">
        <f t="shared" ref="F35:F54" si="11">F34-E35</f>
        <v>80</v>
      </c>
      <c r="G35" s="181">
        <v>44918</v>
      </c>
      <c r="H35" s="182">
        <v>33</v>
      </c>
      <c r="I35" s="177">
        <f t="shared" ref="I35:I54" si="12">I34-H35</f>
        <v>110</v>
      </c>
      <c r="J35" s="181">
        <v>44918</v>
      </c>
      <c r="K35" s="182">
        <v>24</v>
      </c>
      <c r="L35" s="178">
        <f t="shared" ref="L35:L54" si="13">L34-K35</f>
        <v>48</v>
      </c>
      <c r="M35" s="181">
        <v>44918</v>
      </c>
      <c r="N35" s="182">
        <v>24</v>
      </c>
      <c r="O35" s="179">
        <f t="shared" ref="O35:O54" si="14">O34-N35</f>
        <v>48</v>
      </c>
      <c r="P35" s="91">
        <v>44918</v>
      </c>
      <c r="Q35" s="183">
        <v>24</v>
      </c>
      <c r="R35" s="178">
        <f t="shared" ref="R35:R54" si="15">R34-Q35</f>
        <v>48</v>
      </c>
      <c r="S35" s="340">
        <v>44918</v>
      </c>
      <c r="T35" s="332">
        <v>9</v>
      </c>
      <c r="U35" s="562">
        <f t="shared" ref="U35:U54" si="16">U34-T35</f>
        <v>21</v>
      </c>
      <c r="V35" s="331">
        <v>44918</v>
      </c>
      <c r="W35" s="332">
        <v>18</v>
      </c>
      <c r="X35" s="249">
        <f t="shared" ref="X35:X54" si="17">X34-W35</f>
        <v>37</v>
      </c>
      <c r="Y35" s="331">
        <v>44922</v>
      </c>
      <c r="Z35" s="332">
        <v>18</v>
      </c>
      <c r="AA35" s="249">
        <f t="shared" ref="AA35:AA54" si="18">AA34-Z35</f>
        <v>42</v>
      </c>
      <c r="AB35" s="10"/>
      <c r="AH35" s="184"/>
    </row>
    <row r="36" spans="1:34">
      <c r="A36" s="175">
        <v>44922</v>
      </c>
      <c r="B36" s="176">
        <v>48</v>
      </c>
      <c r="C36" s="79">
        <f t="shared" si="10"/>
        <v>6</v>
      </c>
      <c r="D36" s="181">
        <v>44922</v>
      </c>
      <c r="E36" s="183">
        <v>66</v>
      </c>
      <c r="F36" s="177">
        <f t="shared" si="11"/>
        <v>14</v>
      </c>
      <c r="G36" s="181">
        <v>44922</v>
      </c>
      <c r="H36" s="182">
        <v>66</v>
      </c>
      <c r="I36" s="177">
        <f t="shared" si="12"/>
        <v>44</v>
      </c>
      <c r="J36" s="175">
        <v>44922</v>
      </c>
      <c r="K36" s="176">
        <v>48</v>
      </c>
      <c r="L36" s="178">
        <f t="shared" si="13"/>
        <v>0</v>
      </c>
      <c r="M36" s="175">
        <v>44922</v>
      </c>
      <c r="N36" s="176">
        <v>48</v>
      </c>
      <c r="O36" s="179">
        <f t="shared" si="14"/>
        <v>0</v>
      </c>
      <c r="P36" s="175">
        <v>44922</v>
      </c>
      <c r="Q36" s="176">
        <v>48</v>
      </c>
      <c r="R36" s="178">
        <f t="shared" si="15"/>
        <v>0</v>
      </c>
      <c r="S36" s="340">
        <v>44922</v>
      </c>
      <c r="T36" s="332">
        <v>18</v>
      </c>
      <c r="U36" s="562">
        <f t="shared" si="16"/>
        <v>3</v>
      </c>
      <c r="V36" s="630">
        <v>44922</v>
      </c>
      <c r="W36" s="631">
        <v>36</v>
      </c>
      <c r="X36" s="249">
        <f t="shared" si="17"/>
        <v>1</v>
      </c>
      <c r="Y36" s="630">
        <v>44922</v>
      </c>
      <c r="Z36" s="631">
        <v>36</v>
      </c>
      <c r="AA36" s="249">
        <f t="shared" si="18"/>
        <v>6</v>
      </c>
      <c r="AB36" s="10"/>
      <c r="AH36" s="184"/>
    </row>
    <row r="37" spans="1:34">
      <c r="A37" s="181"/>
      <c r="B37" s="182"/>
      <c r="C37" s="79">
        <f t="shared" si="10"/>
        <v>6</v>
      </c>
      <c r="D37" s="175" t="s">
        <v>191</v>
      </c>
      <c r="E37" s="176">
        <v>2</v>
      </c>
      <c r="F37" s="177">
        <f t="shared" si="11"/>
        <v>12</v>
      </c>
      <c r="G37" s="175" t="s">
        <v>191</v>
      </c>
      <c r="H37" s="176">
        <v>4</v>
      </c>
      <c r="I37" s="177">
        <f t="shared" si="12"/>
        <v>40</v>
      </c>
      <c r="J37" s="181">
        <v>44941</v>
      </c>
      <c r="K37" s="182">
        <v>-160</v>
      </c>
      <c r="L37" s="178">
        <f t="shared" si="13"/>
        <v>160</v>
      </c>
      <c r="M37" s="181"/>
      <c r="N37" s="182"/>
      <c r="O37" s="179">
        <f t="shared" si="14"/>
        <v>0</v>
      </c>
      <c r="P37" s="181"/>
      <c r="Q37" s="182"/>
      <c r="R37" s="178">
        <f t="shared" si="15"/>
        <v>0</v>
      </c>
      <c r="S37" s="632" t="s">
        <v>191</v>
      </c>
      <c r="T37" s="631">
        <v>-1</v>
      </c>
      <c r="U37" s="562">
        <f t="shared" si="16"/>
        <v>4</v>
      </c>
      <c r="V37" s="331"/>
      <c r="W37" s="332"/>
      <c r="X37" s="249">
        <f t="shared" si="17"/>
        <v>1</v>
      </c>
      <c r="Y37" s="331"/>
      <c r="Z37" s="332"/>
      <c r="AA37" s="249">
        <f t="shared" si="18"/>
        <v>6</v>
      </c>
      <c r="AH37" s="184"/>
    </row>
    <row r="38" spans="1:34">
      <c r="A38" s="181"/>
      <c r="B38" s="182"/>
      <c r="C38" s="79">
        <f t="shared" si="10"/>
        <v>6</v>
      </c>
      <c r="D38" s="181"/>
      <c r="E38" s="182"/>
      <c r="F38" s="177">
        <f t="shared" si="11"/>
        <v>12</v>
      </c>
      <c r="G38" s="181"/>
      <c r="H38" s="182"/>
      <c r="I38" s="177">
        <f t="shared" si="12"/>
        <v>40</v>
      </c>
      <c r="J38" s="181">
        <v>44576</v>
      </c>
      <c r="K38" s="182">
        <v>-200</v>
      </c>
      <c r="L38" s="178">
        <f t="shared" si="13"/>
        <v>360</v>
      </c>
      <c r="M38" s="181"/>
      <c r="N38" s="182"/>
      <c r="O38" s="179">
        <f t="shared" si="14"/>
        <v>0</v>
      </c>
      <c r="P38" s="181"/>
      <c r="Q38" s="182"/>
      <c r="R38" s="178">
        <f t="shared" si="15"/>
        <v>0</v>
      </c>
      <c r="S38" s="340"/>
      <c r="T38" s="332"/>
      <c r="U38" s="562">
        <f t="shared" si="16"/>
        <v>4</v>
      </c>
      <c r="V38" s="331"/>
      <c r="W38" s="332"/>
      <c r="X38" s="249">
        <f t="shared" si="17"/>
        <v>1</v>
      </c>
      <c r="Y38" s="331"/>
      <c r="Z38" s="332"/>
      <c r="AA38" s="249">
        <f t="shared" si="18"/>
        <v>6</v>
      </c>
      <c r="AH38" s="184"/>
    </row>
    <row r="39" spans="1:34">
      <c r="A39" s="181"/>
      <c r="B39" s="182"/>
      <c r="C39" s="79">
        <f t="shared" si="10"/>
        <v>6</v>
      </c>
      <c r="D39" s="181"/>
      <c r="E39" s="182"/>
      <c r="F39" s="177">
        <f t="shared" si="11"/>
        <v>12</v>
      </c>
      <c r="G39" s="181"/>
      <c r="H39" s="182"/>
      <c r="I39" s="177">
        <f t="shared" si="12"/>
        <v>40</v>
      </c>
      <c r="J39" s="181">
        <v>44943</v>
      </c>
      <c r="K39" s="182">
        <v>28</v>
      </c>
      <c r="L39" s="178">
        <f t="shared" si="13"/>
        <v>332</v>
      </c>
      <c r="M39" s="181"/>
      <c r="N39" s="182"/>
      <c r="O39" s="179">
        <f t="shared" si="14"/>
        <v>0</v>
      </c>
      <c r="P39" s="181"/>
      <c r="Q39" s="182"/>
      <c r="R39" s="178">
        <f t="shared" si="15"/>
        <v>0</v>
      </c>
      <c r="S39" s="340"/>
      <c r="T39" s="332"/>
      <c r="U39" s="562">
        <f t="shared" si="16"/>
        <v>4</v>
      </c>
      <c r="V39" s="331"/>
      <c r="W39" s="332"/>
      <c r="X39" s="249">
        <f t="shared" si="17"/>
        <v>1</v>
      </c>
      <c r="Y39" s="331"/>
      <c r="Z39" s="332"/>
      <c r="AA39" s="249">
        <f t="shared" si="18"/>
        <v>6</v>
      </c>
      <c r="AH39" s="184"/>
    </row>
    <row r="40" spans="1:34">
      <c r="A40" s="181"/>
      <c r="B40" s="182"/>
      <c r="C40" s="79">
        <f t="shared" si="10"/>
        <v>6</v>
      </c>
      <c r="D40" s="181"/>
      <c r="E40" s="182"/>
      <c r="F40" s="177">
        <f t="shared" si="11"/>
        <v>12</v>
      </c>
      <c r="G40" s="181"/>
      <c r="H40" s="182"/>
      <c r="I40" s="177">
        <f t="shared" si="12"/>
        <v>40</v>
      </c>
      <c r="J40" s="181">
        <v>44944</v>
      </c>
      <c r="K40" s="182">
        <v>28</v>
      </c>
      <c r="L40" s="178">
        <f t="shared" si="13"/>
        <v>304</v>
      </c>
      <c r="M40" s="181"/>
      <c r="N40" s="182"/>
      <c r="O40" s="179">
        <f t="shared" si="14"/>
        <v>0</v>
      </c>
      <c r="P40" s="181"/>
      <c r="Q40" s="182"/>
      <c r="R40" s="178">
        <f t="shared" si="15"/>
        <v>0</v>
      </c>
      <c r="S40" s="340"/>
      <c r="T40" s="332"/>
      <c r="U40" s="562">
        <f t="shared" si="16"/>
        <v>4</v>
      </c>
      <c r="V40" s="331"/>
      <c r="W40" s="332"/>
      <c r="X40" s="249">
        <f t="shared" si="17"/>
        <v>1</v>
      </c>
      <c r="Y40" s="331"/>
      <c r="Z40" s="332"/>
      <c r="AA40" s="249">
        <f t="shared" si="18"/>
        <v>6</v>
      </c>
      <c r="AH40" s="184"/>
    </row>
    <row r="41" spans="1:34">
      <c r="A41" s="181"/>
      <c r="B41" s="182"/>
      <c r="C41" s="79">
        <f t="shared" si="10"/>
        <v>6</v>
      </c>
      <c r="D41" s="181"/>
      <c r="E41" s="182"/>
      <c r="F41" s="177">
        <f t="shared" si="11"/>
        <v>12</v>
      </c>
      <c r="G41" s="181"/>
      <c r="H41" s="182"/>
      <c r="I41" s="177">
        <f t="shared" si="12"/>
        <v>40</v>
      </c>
      <c r="J41" s="181">
        <v>44579</v>
      </c>
      <c r="K41" s="182">
        <v>12</v>
      </c>
      <c r="L41" s="178">
        <f t="shared" si="13"/>
        <v>292</v>
      </c>
      <c r="M41" s="181"/>
      <c r="N41" s="182"/>
      <c r="O41" s="179">
        <f t="shared" si="14"/>
        <v>0</v>
      </c>
      <c r="P41" s="181"/>
      <c r="Q41" s="182"/>
      <c r="R41" s="178">
        <f t="shared" si="15"/>
        <v>0</v>
      </c>
      <c r="S41" s="340"/>
      <c r="T41" s="332"/>
      <c r="U41" s="562">
        <f t="shared" si="16"/>
        <v>4</v>
      </c>
      <c r="V41" s="331"/>
      <c r="W41" s="332"/>
      <c r="X41" s="249">
        <f t="shared" si="17"/>
        <v>1</v>
      </c>
      <c r="Y41" s="331"/>
      <c r="Z41" s="332"/>
      <c r="AA41" s="249">
        <f t="shared" si="18"/>
        <v>6</v>
      </c>
      <c r="AH41" s="184"/>
    </row>
    <row r="42" spans="1:34">
      <c r="A42" s="181"/>
      <c r="B42" s="182"/>
      <c r="C42" s="79">
        <f t="shared" si="10"/>
        <v>6</v>
      </c>
      <c r="D42" s="181"/>
      <c r="E42" s="182"/>
      <c r="F42" s="177">
        <f t="shared" si="11"/>
        <v>12</v>
      </c>
      <c r="G42" s="181"/>
      <c r="H42" s="182"/>
      <c r="I42" s="177">
        <f t="shared" si="12"/>
        <v>40</v>
      </c>
      <c r="J42" s="181">
        <v>44945</v>
      </c>
      <c r="K42" s="182">
        <v>20</v>
      </c>
      <c r="L42" s="178">
        <f t="shared" si="13"/>
        <v>272</v>
      </c>
      <c r="M42" s="181"/>
      <c r="N42" s="182"/>
      <c r="O42" s="179">
        <f t="shared" si="14"/>
        <v>0</v>
      </c>
      <c r="P42" s="181"/>
      <c r="Q42" s="182"/>
      <c r="R42" s="178">
        <f t="shared" si="15"/>
        <v>0</v>
      </c>
      <c r="S42" s="340"/>
      <c r="T42" s="332"/>
      <c r="U42" s="562">
        <f t="shared" si="16"/>
        <v>4</v>
      </c>
      <c r="V42" s="331"/>
      <c r="W42" s="332"/>
      <c r="X42" s="249">
        <f t="shared" si="17"/>
        <v>1</v>
      </c>
      <c r="Y42" s="331"/>
      <c r="Z42" s="332"/>
      <c r="AA42" s="249">
        <f t="shared" si="18"/>
        <v>6</v>
      </c>
      <c r="AH42" s="184"/>
    </row>
    <row r="43" spans="1:34">
      <c r="A43" s="181"/>
      <c r="B43" s="182"/>
      <c r="C43" s="79">
        <f t="shared" si="10"/>
        <v>6</v>
      </c>
      <c r="D43" s="181"/>
      <c r="E43" s="182"/>
      <c r="F43" s="177">
        <f t="shared" si="11"/>
        <v>12</v>
      </c>
      <c r="G43" s="181"/>
      <c r="H43" s="182"/>
      <c r="I43" s="177">
        <f t="shared" si="12"/>
        <v>40</v>
      </c>
      <c r="J43" s="181">
        <v>45020</v>
      </c>
      <c r="K43" s="182">
        <v>48</v>
      </c>
      <c r="L43" s="178">
        <f t="shared" si="13"/>
        <v>224</v>
      </c>
      <c r="M43" s="181"/>
      <c r="N43" s="182"/>
      <c r="O43" s="179">
        <f t="shared" si="14"/>
        <v>0</v>
      </c>
      <c r="P43" s="181"/>
      <c r="Q43" s="182"/>
      <c r="R43" s="178">
        <f t="shared" si="15"/>
        <v>0</v>
      </c>
      <c r="S43" s="340"/>
      <c r="T43" s="332"/>
      <c r="U43" s="562">
        <f t="shared" si="16"/>
        <v>4</v>
      </c>
      <c r="V43" s="331"/>
      <c r="W43" s="332"/>
      <c r="X43" s="249">
        <f t="shared" si="17"/>
        <v>1</v>
      </c>
      <c r="Y43" s="331"/>
      <c r="Z43" s="332"/>
      <c r="AA43" s="249">
        <f t="shared" si="18"/>
        <v>6</v>
      </c>
      <c r="AH43" s="184"/>
    </row>
    <row r="44" spans="1:34">
      <c r="A44" s="181"/>
      <c r="B44" s="182"/>
      <c r="C44" s="79">
        <f t="shared" si="10"/>
        <v>6</v>
      </c>
      <c r="D44" s="181"/>
      <c r="E44" s="182"/>
      <c r="F44" s="177">
        <f t="shared" si="11"/>
        <v>12</v>
      </c>
      <c r="G44" s="181"/>
      <c r="H44" s="182"/>
      <c r="I44" s="177">
        <f t="shared" si="12"/>
        <v>40</v>
      </c>
      <c r="J44" s="181">
        <v>45021</v>
      </c>
      <c r="K44" s="182">
        <v>24</v>
      </c>
      <c r="L44" s="178">
        <f t="shared" si="13"/>
        <v>200</v>
      </c>
      <c r="M44" s="181"/>
      <c r="N44" s="182"/>
      <c r="O44" s="179">
        <f t="shared" si="14"/>
        <v>0</v>
      </c>
      <c r="P44" s="181"/>
      <c r="Q44" s="182"/>
      <c r="R44" s="178">
        <f t="shared" si="15"/>
        <v>0</v>
      </c>
      <c r="S44" s="340"/>
      <c r="T44" s="332"/>
      <c r="U44" s="562">
        <f t="shared" si="16"/>
        <v>4</v>
      </c>
      <c r="V44" s="331"/>
      <c r="W44" s="332"/>
      <c r="X44" s="249">
        <f t="shared" si="17"/>
        <v>1</v>
      </c>
      <c r="Y44" s="331"/>
      <c r="Z44" s="332"/>
      <c r="AA44" s="249">
        <f t="shared" si="18"/>
        <v>6</v>
      </c>
      <c r="AH44" s="184"/>
    </row>
    <row r="45" spans="1:34">
      <c r="A45" s="181"/>
      <c r="B45" s="182"/>
      <c r="C45" s="79">
        <f t="shared" si="10"/>
        <v>6</v>
      </c>
      <c r="D45" s="181"/>
      <c r="E45" s="182"/>
      <c r="F45" s="177">
        <f t="shared" si="11"/>
        <v>12</v>
      </c>
      <c r="G45" s="181"/>
      <c r="H45" s="182"/>
      <c r="I45" s="177">
        <f t="shared" si="12"/>
        <v>40</v>
      </c>
      <c r="J45" s="181">
        <v>45119</v>
      </c>
      <c r="K45" s="182">
        <v>24</v>
      </c>
      <c r="L45" s="178">
        <f t="shared" si="13"/>
        <v>176</v>
      </c>
      <c r="M45" s="181"/>
      <c r="N45" s="182"/>
      <c r="O45" s="179">
        <f t="shared" si="14"/>
        <v>0</v>
      </c>
      <c r="P45" s="181"/>
      <c r="Q45" s="182"/>
      <c r="R45" s="178">
        <f t="shared" si="15"/>
        <v>0</v>
      </c>
      <c r="S45" s="340"/>
      <c r="T45" s="332"/>
      <c r="U45" s="562">
        <f t="shared" si="16"/>
        <v>4</v>
      </c>
      <c r="V45" s="331"/>
      <c r="W45" s="332"/>
      <c r="X45" s="249">
        <f t="shared" si="17"/>
        <v>1</v>
      </c>
      <c r="Y45" s="331"/>
      <c r="Z45" s="332"/>
      <c r="AA45" s="249">
        <f t="shared" si="18"/>
        <v>6</v>
      </c>
      <c r="AH45" s="184"/>
    </row>
    <row r="46" spans="1:34">
      <c r="A46" s="91">
        <v>44941</v>
      </c>
      <c r="B46" s="183">
        <v>-160</v>
      </c>
      <c r="C46" s="79">
        <f t="shared" si="10"/>
        <v>166</v>
      </c>
      <c r="D46" s="181">
        <v>44941</v>
      </c>
      <c r="E46" s="183">
        <v>-160</v>
      </c>
      <c r="F46" s="177">
        <f t="shared" si="11"/>
        <v>172</v>
      </c>
      <c r="G46" s="181">
        <v>44941</v>
      </c>
      <c r="H46" s="182">
        <v>-220</v>
      </c>
      <c r="I46" s="177">
        <f t="shared" si="12"/>
        <v>260</v>
      </c>
      <c r="J46" s="181"/>
      <c r="K46" s="182"/>
      <c r="L46" s="178">
        <f t="shared" si="13"/>
        <v>176</v>
      </c>
      <c r="M46" s="181">
        <v>44941</v>
      </c>
      <c r="N46" s="182">
        <v>-170</v>
      </c>
      <c r="O46" s="179">
        <f t="shared" si="14"/>
        <v>170</v>
      </c>
      <c r="P46" s="91">
        <v>44941</v>
      </c>
      <c r="Q46" s="183">
        <v>-170</v>
      </c>
      <c r="R46" s="178">
        <f t="shared" si="15"/>
        <v>170</v>
      </c>
      <c r="S46" s="340">
        <v>44941</v>
      </c>
      <c r="T46" s="332">
        <v>-65</v>
      </c>
      <c r="U46" s="562">
        <f t="shared" si="16"/>
        <v>69</v>
      </c>
      <c r="V46" s="331">
        <v>44941</v>
      </c>
      <c r="W46" s="332">
        <v>-130</v>
      </c>
      <c r="X46" s="249">
        <f t="shared" si="17"/>
        <v>131</v>
      </c>
      <c r="Y46" s="331">
        <v>44941</v>
      </c>
      <c r="Z46" s="332">
        <v>-130</v>
      </c>
      <c r="AA46" s="249">
        <f t="shared" si="18"/>
        <v>136</v>
      </c>
      <c r="AH46" s="184"/>
    </row>
    <row r="47" spans="1:34">
      <c r="A47" s="91">
        <v>44944</v>
      </c>
      <c r="B47" s="183">
        <v>72</v>
      </c>
      <c r="C47" s="79">
        <f t="shared" si="10"/>
        <v>94</v>
      </c>
      <c r="D47" s="181">
        <v>44944</v>
      </c>
      <c r="E47" s="183">
        <v>99</v>
      </c>
      <c r="F47" s="177">
        <f t="shared" si="11"/>
        <v>73</v>
      </c>
      <c r="G47" s="181">
        <v>44944</v>
      </c>
      <c r="H47" s="182">
        <v>99</v>
      </c>
      <c r="I47" s="177">
        <f t="shared" si="12"/>
        <v>161</v>
      </c>
      <c r="J47" s="181">
        <v>44944</v>
      </c>
      <c r="K47" s="182">
        <v>72</v>
      </c>
      <c r="L47" s="178">
        <f t="shared" si="13"/>
        <v>104</v>
      </c>
      <c r="M47" s="181">
        <v>44944</v>
      </c>
      <c r="N47" s="182">
        <v>72</v>
      </c>
      <c r="O47" s="179">
        <f t="shared" si="14"/>
        <v>98</v>
      </c>
      <c r="P47" s="91">
        <v>44944</v>
      </c>
      <c r="Q47" s="183">
        <v>72</v>
      </c>
      <c r="R47" s="178">
        <f t="shared" si="15"/>
        <v>98</v>
      </c>
      <c r="S47" s="340">
        <v>44944</v>
      </c>
      <c r="T47" s="332">
        <v>27</v>
      </c>
      <c r="U47" s="562">
        <f t="shared" si="16"/>
        <v>42</v>
      </c>
      <c r="V47" s="331">
        <v>44944</v>
      </c>
      <c r="W47" s="332">
        <v>54</v>
      </c>
      <c r="X47" s="249">
        <f t="shared" si="17"/>
        <v>77</v>
      </c>
      <c r="Y47" s="331">
        <v>44944</v>
      </c>
      <c r="Z47" s="332">
        <v>54</v>
      </c>
      <c r="AA47" s="249">
        <f t="shared" si="18"/>
        <v>82</v>
      </c>
      <c r="AH47" s="184"/>
    </row>
    <row r="48" spans="1:34">
      <c r="A48" s="91"/>
      <c r="B48" s="183"/>
      <c r="C48" s="79">
        <f t="shared" si="10"/>
        <v>94</v>
      </c>
      <c r="D48" s="181"/>
      <c r="E48" s="183"/>
      <c r="F48" s="177">
        <f t="shared" si="11"/>
        <v>73</v>
      </c>
      <c r="G48" s="181">
        <v>44946</v>
      </c>
      <c r="H48" s="182">
        <v>1</v>
      </c>
      <c r="I48" s="177">
        <f t="shared" si="12"/>
        <v>160</v>
      </c>
      <c r="J48" s="181">
        <v>44946</v>
      </c>
      <c r="K48" s="182">
        <v>1</v>
      </c>
      <c r="L48" s="178">
        <f t="shared" si="13"/>
        <v>103</v>
      </c>
      <c r="M48" s="181"/>
      <c r="N48" s="182"/>
      <c r="O48" s="179">
        <f t="shared" si="14"/>
        <v>98</v>
      </c>
      <c r="P48" s="91"/>
      <c r="Q48" s="183"/>
      <c r="R48" s="178">
        <f t="shared" si="15"/>
        <v>98</v>
      </c>
      <c r="S48" s="340"/>
      <c r="T48" s="332"/>
      <c r="U48" s="562">
        <f t="shared" si="16"/>
        <v>42</v>
      </c>
      <c r="V48" s="331"/>
      <c r="W48" s="332"/>
      <c r="X48" s="249">
        <f t="shared" si="17"/>
        <v>77</v>
      </c>
      <c r="Y48" s="331"/>
      <c r="Z48" s="332"/>
      <c r="AA48" s="249">
        <f t="shared" si="18"/>
        <v>82</v>
      </c>
      <c r="AH48" s="184"/>
    </row>
    <row r="49" spans="1:34">
      <c r="A49" s="175">
        <v>44995</v>
      </c>
      <c r="B49" s="176"/>
      <c r="C49" s="79">
        <v>94</v>
      </c>
      <c r="D49" s="181"/>
      <c r="E49" s="183"/>
      <c r="F49" s="177"/>
      <c r="G49" s="181"/>
      <c r="H49" s="182"/>
      <c r="I49" s="177"/>
      <c r="J49" s="175">
        <v>44995</v>
      </c>
      <c r="K49" s="176"/>
      <c r="L49" s="178">
        <v>199</v>
      </c>
      <c r="M49" s="175">
        <v>44995</v>
      </c>
      <c r="N49" s="176"/>
      <c r="O49" s="179">
        <v>98</v>
      </c>
      <c r="P49" s="175">
        <v>44995</v>
      </c>
      <c r="Q49" s="176"/>
      <c r="R49" s="178">
        <v>98</v>
      </c>
      <c r="S49" s="632">
        <v>44995</v>
      </c>
      <c r="T49" s="631"/>
      <c r="U49" s="562">
        <v>42</v>
      </c>
      <c r="V49" s="630">
        <v>44995</v>
      </c>
      <c r="W49" s="631"/>
      <c r="X49" s="249">
        <v>77</v>
      </c>
      <c r="Y49" s="630">
        <v>44995</v>
      </c>
      <c r="Z49" s="631"/>
      <c r="AA49" s="249">
        <v>82</v>
      </c>
      <c r="AH49" s="184"/>
    </row>
    <row r="50" spans="1:34">
      <c r="A50" s="91"/>
      <c r="B50" s="183"/>
      <c r="C50" s="79">
        <f>C49-B50</f>
        <v>94</v>
      </c>
      <c r="D50" s="181"/>
      <c r="E50" s="183"/>
      <c r="F50" s="177">
        <f>F48-E50</f>
        <v>73</v>
      </c>
      <c r="G50" s="181">
        <v>44999</v>
      </c>
      <c r="H50" s="182">
        <v>5</v>
      </c>
      <c r="I50" s="177">
        <f>I48-H50</f>
        <v>155</v>
      </c>
      <c r="J50" s="181">
        <v>45039</v>
      </c>
      <c r="K50" s="182">
        <v>-100</v>
      </c>
      <c r="L50" s="178">
        <f>L49-K50</f>
        <v>299</v>
      </c>
      <c r="M50" s="181"/>
      <c r="N50" s="182"/>
      <c r="O50" s="179">
        <f>O49-N50</f>
        <v>98</v>
      </c>
      <c r="P50" s="91"/>
      <c r="Q50" s="183"/>
      <c r="R50" s="178">
        <f>R49-Q50</f>
        <v>98</v>
      </c>
      <c r="S50" s="340"/>
      <c r="T50" s="332"/>
      <c r="U50" s="562">
        <f>U49-T50</f>
        <v>42</v>
      </c>
      <c r="V50" s="331"/>
      <c r="W50" s="332"/>
      <c r="X50" s="249">
        <f>X49-W50</f>
        <v>77</v>
      </c>
      <c r="Y50" s="331"/>
      <c r="Z50" s="332"/>
      <c r="AA50" s="249">
        <f>AA49-Z50</f>
        <v>82</v>
      </c>
      <c r="AH50" s="184"/>
    </row>
    <row r="51" spans="1:34">
      <c r="A51" s="91"/>
      <c r="B51" s="183"/>
      <c r="C51" s="79">
        <f t="shared" ref="C51:C54" si="19">C50-B51</f>
        <v>94</v>
      </c>
      <c r="D51" s="181"/>
      <c r="E51" s="183"/>
      <c r="F51" s="177"/>
      <c r="G51" s="181">
        <v>45001</v>
      </c>
      <c r="H51" s="182">
        <v>5</v>
      </c>
      <c r="I51" s="177">
        <f t="shared" si="12"/>
        <v>150</v>
      </c>
      <c r="J51" s="181"/>
      <c r="K51" s="182"/>
      <c r="L51" s="178">
        <f t="shared" ref="L51:L54" si="20">L50-K51</f>
        <v>299</v>
      </c>
      <c r="M51" s="181"/>
      <c r="N51" s="182"/>
      <c r="O51" s="179">
        <f t="shared" ref="O51:O54" si="21">O50-N51</f>
        <v>98</v>
      </c>
      <c r="P51" s="91"/>
      <c r="Q51" s="183"/>
      <c r="R51" s="178">
        <f t="shared" ref="R51:R54" si="22">R50-Q51</f>
        <v>98</v>
      </c>
      <c r="S51" s="340"/>
      <c r="T51" s="332"/>
      <c r="U51" s="562">
        <f t="shared" ref="U51:U54" si="23">U50-T51</f>
        <v>42</v>
      </c>
      <c r="V51" s="331"/>
      <c r="W51" s="332"/>
      <c r="X51" s="249">
        <f t="shared" ref="X51:X54" si="24">X50-W51</f>
        <v>77</v>
      </c>
      <c r="Y51" s="331"/>
      <c r="Z51" s="332"/>
      <c r="AA51" s="249">
        <f t="shared" ref="AA51:AA54" si="25">AA50-Z51</f>
        <v>82</v>
      </c>
      <c r="AH51" s="184"/>
    </row>
    <row r="52" spans="1:34">
      <c r="A52" s="91">
        <v>45039</v>
      </c>
      <c r="B52" s="183">
        <v>-79</v>
      </c>
      <c r="C52" s="79">
        <f t="shared" si="19"/>
        <v>173</v>
      </c>
      <c r="D52" s="181">
        <v>45039</v>
      </c>
      <c r="E52" s="183">
        <v>-310</v>
      </c>
      <c r="F52" s="177">
        <f>F50-E52</f>
        <v>383</v>
      </c>
      <c r="G52" s="181">
        <v>45039</v>
      </c>
      <c r="H52" s="182">
        <v>-300</v>
      </c>
      <c r="I52" s="177">
        <f t="shared" si="12"/>
        <v>450</v>
      </c>
      <c r="J52" s="181">
        <v>45039</v>
      </c>
      <c r="K52" s="182">
        <v>-200</v>
      </c>
      <c r="L52" s="178">
        <f t="shared" si="20"/>
        <v>499</v>
      </c>
      <c r="M52" s="181">
        <v>45039</v>
      </c>
      <c r="N52" s="182">
        <v>-180</v>
      </c>
      <c r="O52" s="179">
        <f t="shared" si="21"/>
        <v>278</v>
      </c>
      <c r="P52" s="91">
        <v>45039</v>
      </c>
      <c r="Q52" s="183">
        <v>-180</v>
      </c>
      <c r="R52" s="178">
        <f t="shared" si="22"/>
        <v>278</v>
      </c>
      <c r="S52" s="340">
        <v>45039</v>
      </c>
      <c r="T52" s="332">
        <v>-60</v>
      </c>
      <c r="U52" s="562">
        <f t="shared" si="23"/>
        <v>102</v>
      </c>
      <c r="V52" s="331">
        <v>45039</v>
      </c>
      <c r="W52" s="332">
        <v>-130</v>
      </c>
      <c r="X52" s="249">
        <f t="shared" si="24"/>
        <v>207</v>
      </c>
      <c r="Y52" s="331">
        <v>45039</v>
      </c>
      <c r="Z52" s="332">
        <v>-130</v>
      </c>
      <c r="AA52" s="249">
        <f t="shared" si="25"/>
        <v>212</v>
      </c>
      <c r="AH52" s="184"/>
    </row>
    <row r="53" spans="1:34">
      <c r="A53" s="91">
        <v>45116</v>
      </c>
      <c r="B53" s="183">
        <v>-101</v>
      </c>
      <c r="C53" s="79">
        <f t="shared" si="19"/>
        <v>274</v>
      </c>
      <c r="D53" s="181"/>
      <c r="E53" s="183"/>
      <c r="F53" s="177">
        <f t="shared" si="11"/>
        <v>383</v>
      </c>
      <c r="G53" s="181"/>
      <c r="H53" s="182"/>
      <c r="I53" s="177">
        <f t="shared" si="12"/>
        <v>450</v>
      </c>
      <c r="J53" s="181"/>
      <c r="K53" s="182"/>
      <c r="L53" s="178">
        <f t="shared" si="20"/>
        <v>499</v>
      </c>
      <c r="M53" s="181"/>
      <c r="N53" s="182"/>
      <c r="O53" s="179">
        <f t="shared" si="21"/>
        <v>278</v>
      </c>
      <c r="P53" s="91"/>
      <c r="Q53" s="183"/>
      <c r="R53" s="178">
        <f t="shared" si="22"/>
        <v>278</v>
      </c>
      <c r="S53" s="340"/>
      <c r="T53" s="332"/>
      <c r="U53" s="562">
        <f t="shared" si="23"/>
        <v>102</v>
      </c>
      <c r="V53" s="331"/>
      <c r="W53" s="332"/>
      <c r="X53" s="249">
        <f t="shared" si="24"/>
        <v>207</v>
      </c>
      <c r="Y53" s="331"/>
      <c r="Z53" s="332"/>
      <c r="AA53" s="249">
        <f t="shared" si="25"/>
        <v>212</v>
      </c>
      <c r="AH53" s="184"/>
    </row>
    <row r="54" spans="1:34">
      <c r="A54" s="91">
        <v>45116</v>
      </c>
      <c r="B54" s="183">
        <v>-150</v>
      </c>
      <c r="C54" s="79">
        <f t="shared" si="19"/>
        <v>424</v>
      </c>
      <c r="D54" s="181">
        <v>45116</v>
      </c>
      <c r="E54" s="183">
        <v>-190</v>
      </c>
      <c r="F54" s="177">
        <f t="shared" si="11"/>
        <v>573</v>
      </c>
      <c r="G54" s="181">
        <v>45116</v>
      </c>
      <c r="H54" s="182">
        <v>-150</v>
      </c>
      <c r="I54" s="177">
        <f t="shared" si="12"/>
        <v>600</v>
      </c>
      <c r="J54" s="181">
        <v>45116</v>
      </c>
      <c r="K54" s="182">
        <v>-100</v>
      </c>
      <c r="L54" s="178">
        <f t="shared" si="20"/>
        <v>599</v>
      </c>
      <c r="M54" s="181">
        <v>45116</v>
      </c>
      <c r="N54" s="182">
        <v>-140</v>
      </c>
      <c r="O54" s="179">
        <f t="shared" si="21"/>
        <v>418</v>
      </c>
      <c r="P54" s="91">
        <v>45116</v>
      </c>
      <c r="Q54" s="183">
        <v>-140</v>
      </c>
      <c r="R54" s="178">
        <f t="shared" si="22"/>
        <v>418</v>
      </c>
      <c r="S54" s="340">
        <v>45116</v>
      </c>
      <c r="T54" s="332">
        <v>-60</v>
      </c>
      <c r="U54" s="562">
        <f t="shared" si="23"/>
        <v>162</v>
      </c>
      <c r="V54" s="331">
        <v>45116</v>
      </c>
      <c r="W54" s="332">
        <v>-110</v>
      </c>
      <c r="X54" s="249">
        <f t="shared" si="24"/>
        <v>317</v>
      </c>
      <c r="Y54" s="331">
        <v>45116</v>
      </c>
      <c r="Z54" s="332">
        <v>-110</v>
      </c>
      <c r="AA54" s="249">
        <f t="shared" si="25"/>
        <v>322</v>
      </c>
      <c r="AH54" s="184"/>
    </row>
    <row r="55" spans="1:34">
      <c r="A55" s="91"/>
      <c r="B55" s="183"/>
      <c r="C55" s="79"/>
      <c r="D55" s="181"/>
      <c r="E55" s="183"/>
      <c r="F55" s="177"/>
      <c r="G55" s="181"/>
      <c r="H55" s="182"/>
      <c r="I55" s="177"/>
      <c r="J55" s="181"/>
      <c r="K55" s="182"/>
      <c r="L55" s="178"/>
      <c r="M55" s="181"/>
      <c r="N55" s="182"/>
      <c r="O55" s="179"/>
      <c r="P55" s="91"/>
      <c r="Q55" s="183"/>
      <c r="R55" s="178"/>
      <c r="S55" s="340"/>
      <c r="T55" s="332"/>
      <c r="U55" s="249"/>
      <c r="V55" s="331"/>
      <c r="W55" s="332"/>
      <c r="X55" s="249"/>
      <c r="Y55" s="331"/>
      <c r="Z55" s="332"/>
      <c r="AA55" s="249"/>
      <c r="AH55" s="184"/>
    </row>
    <row r="56" spans="1:34">
      <c r="J56" s="181"/>
      <c r="K56" s="182"/>
      <c r="L56" s="178"/>
      <c r="AH56" s="184"/>
    </row>
    <row r="57" spans="1:34">
      <c r="J57" s="181"/>
      <c r="K57" s="182"/>
      <c r="L57" s="178"/>
      <c r="AH57" s="184"/>
    </row>
    <row r="58" spans="1:34">
      <c r="AH58" s="184"/>
    </row>
    <row r="59" spans="1:34">
      <c r="AH59" s="184"/>
    </row>
    <row r="60" spans="1:34">
      <c r="AH60" s="184"/>
    </row>
    <row r="61" spans="1:34">
      <c r="AH61" s="184"/>
    </row>
    <row r="62" spans="1:34">
      <c r="AH62" s="184"/>
    </row>
    <row r="63" spans="1:34">
      <c r="AH63" s="184"/>
    </row>
    <row r="64" spans="1:34">
      <c r="AH64" s="184"/>
    </row>
    <row r="65" spans="34:34">
      <c r="AH65" s="184"/>
    </row>
    <row r="66" spans="34:34">
      <c r="AH66" s="184"/>
    </row>
    <row r="67" spans="34:34">
      <c r="AH67" s="184"/>
    </row>
    <row r="68" spans="34:34">
      <c r="AH68" s="184"/>
    </row>
    <row r="69" spans="34:34">
      <c r="AH69" s="184"/>
    </row>
    <row r="70" spans="34:34">
      <c r="AH70" s="184"/>
    </row>
    <row r="71" spans="34:34">
      <c r="AH71" s="184"/>
    </row>
    <row r="72" spans="34:34">
      <c r="AH72" s="184"/>
    </row>
    <row r="73" spans="34:34">
      <c r="AH73" s="184"/>
    </row>
    <row r="74" spans="34:34">
      <c r="AH74" s="184"/>
    </row>
    <row r="75" spans="34:34">
      <c r="AH75" s="184"/>
    </row>
    <row r="76" spans="34:34">
      <c r="AH76" s="184"/>
    </row>
    <row r="77" spans="34:34">
      <c r="AH77" s="184"/>
    </row>
    <row r="78" spans="34:34">
      <c r="AH78" s="184"/>
    </row>
    <row r="79" spans="34:34">
      <c r="AH79" s="184"/>
    </row>
    <row r="80" spans="34:34">
      <c r="AH80" s="184"/>
    </row>
    <row r="81" spans="34:34">
      <c r="AH81" s="184"/>
    </row>
    <row r="82" spans="34:34">
      <c r="AH82" s="184"/>
    </row>
    <row r="83" spans="34:34">
      <c r="AH83" s="184"/>
    </row>
    <row r="84" spans="34:34">
      <c r="AH84" s="184"/>
    </row>
    <row r="85" spans="34:34">
      <c r="AH85" s="184"/>
    </row>
    <row r="86" spans="34:34">
      <c r="AH86" s="184"/>
    </row>
    <row r="87" spans="34:34">
      <c r="AH87" s="184"/>
    </row>
    <row r="88" spans="34:34">
      <c r="AH88" s="184"/>
    </row>
    <row r="89" spans="34:34">
      <c r="AH89" s="184"/>
    </row>
    <row r="90" spans="34:34">
      <c r="AH90" s="184"/>
    </row>
    <row r="91" spans="34:34">
      <c r="AH91" s="184"/>
    </row>
    <row r="92" spans="34:34">
      <c r="AH92" s="184"/>
    </row>
    <row r="93" spans="34:34">
      <c r="AH93" s="184"/>
    </row>
    <row r="94" spans="34:34">
      <c r="AH94" s="184"/>
    </row>
    <row r="95" spans="34:34">
      <c r="AH95" s="184"/>
    </row>
    <row r="96" spans="34:34">
      <c r="AH96" s="184"/>
    </row>
    <row r="97" spans="34:34">
      <c r="AH97" s="184"/>
    </row>
    <row r="98" spans="34:34">
      <c r="AH98" s="184"/>
    </row>
    <row r="99" spans="34:34">
      <c r="AH99" s="184"/>
    </row>
    <row r="100" spans="34:34">
      <c r="AH100" s="184"/>
    </row>
    <row r="101" spans="34:34">
      <c r="AH101" s="184"/>
    </row>
    <row r="102" spans="34:34">
      <c r="AH102" s="184"/>
    </row>
    <row r="103" spans="34:34">
      <c r="AH103" s="184"/>
    </row>
    <row r="104" spans="34:34">
      <c r="AH104" s="184"/>
    </row>
    <row r="105" spans="34:34">
      <c r="AH105" s="184"/>
    </row>
    <row r="106" spans="34:34">
      <c r="AH106" s="184"/>
    </row>
    <row r="107" spans="34:34">
      <c r="AH107" s="184"/>
    </row>
    <row r="108" spans="34:34">
      <c r="AH108" s="184"/>
    </row>
    <row r="109" spans="34:34">
      <c r="AH109" s="184"/>
    </row>
    <row r="110" spans="34:34">
      <c r="AH110" s="184"/>
    </row>
    <row r="111" spans="34:34">
      <c r="AH111" s="184"/>
    </row>
    <row r="112" spans="34:34">
      <c r="AH112" s="184"/>
    </row>
    <row r="113" spans="34:34">
      <c r="AH113" s="184"/>
    </row>
    <row r="114" spans="34:34">
      <c r="AH114" s="184"/>
    </row>
    <row r="115" spans="34:34">
      <c r="AH115" s="184"/>
    </row>
    <row r="116" spans="34:34">
      <c r="AH116" s="184"/>
    </row>
    <row r="117" spans="34:34">
      <c r="AH117" s="184"/>
    </row>
    <row r="118" spans="34:34">
      <c r="AH118" s="184"/>
    </row>
    <row r="119" spans="34:34">
      <c r="AH119" s="184"/>
    </row>
    <row r="120" spans="34:34">
      <c r="AH120" s="184"/>
    </row>
    <row r="121" spans="34:34">
      <c r="AH121" s="184"/>
    </row>
    <row r="122" spans="34:34">
      <c r="AH122" s="184"/>
    </row>
    <row r="123" spans="34:34">
      <c r="AH123" s="184"/>
    </row>
    <row r="124" spans="34:34">
      <c r="AH124" s="184"/>
    </row>
    <row r="125" spans="34:34">
      <c r="AH125" s="184"/>
    </row>
    <row r="126" spans="34:34">
      <c r="AH126" s="184"/>
    </row>
    <row r="127" spans="34:34">
      <c r="AH127" s="184"/>
    </row>
    <row r="128" spans="34:34">
      <c r="AH128" s="184"/>
    </row>
    <row r="129" spans="1:34">
      <c r="AH129" s="184"/>
    </row>
    <row r="130" spans="1:34">
      <c r="AH130" s="184"/>
    </row>
    <row r="131" spans="1:34">
      <c r="AH131" s="184"/>
    </row>
    <row r="132" spans="1:34">
      <c r="AH132" s="184"/>
    </row>
    <row r="133" spans="1:34">
      <c r="AH133" s="184"/>
    </row>
    <row r="134" spans="1:34">
      <c r="AH134" s="184"/>
    </row>
    <row r="135" spans="1:34">
      <c r="AH135" s="184"/>
    </row>
    <row r="136" spans="1:34">
      <c r="AH136" s="184"/>
    </row>
    <row r="137" spans="1:34">
      <c r="AH137" s="184"/>
    </row>
    <row r="138" spans="1:34">
      <c r="AH138" s="184"/>
    </row>
    <row r="139" spans="1:34">
      <c r="AH139" s="184"/>
    </row>
    <row r="140" spans="1:34">
      <c r="AH140" s="184"/>
    </row>
    <row r="141" spans="1:34" s="10" customFormat="1">
      <c r="A141" s="87"/>
      <c r="B141" s="87"/>
      <c r="C141" s="87"/>
      <c r="D141" s="87"/>
      <c r="E141" s="87"/>
      <c r="F141" s="83"/>
      <c r="G141" s="87"/>
      <c r="H141" s="87"/>
      <c r="I141" s="83"/>
      <c r="J141" s="87"/>
      <c r="K141" s="87"/>
      <c r="L141" s="83"/>
      <c r="M141" s="87"/>
      <c r="N141" s="87"/>
      <c r="O141" s="83"/>
      <c r="P141" s="87"/>
      <c r="Q141" s="87"/>
      <c r="R141" s="87"/>
      <c r="S141" s="93"/>
      <c r="T141" s="87"/>
      <c r="U141" s="87"/>
      <c r="V141" s="93"/>
      <c r="W141" s="87"/>
      <c r="X141" s="87"/>
      <c r="Y141" s="93"/>
      <c r="Z141" s="87"/>
      <c r="AA141" s="87"/>
      <c r="AH141" s="184"/>
    </row>
    <row r="142" spans="1:34" s="10" customFormat="1">
      <c r="A142" s="87"/>
      <c r="B142" s="87"/>
      <c r="C142" s="87"/>
      <c r="D142" s="87"/>
      <c r="E142" s="87"/>
      <c r="F142" s="83"/>
      <c r="G142" s="87"/>
      <c r="H142" s="87"/>
      <c r="I142" s="83"/>
      <c r="J142" s="87"/>
      <c r="K142" s="87"/>
      <c r="L142" s="83"/>
      <c r="M142" s="87"/>
      <c r="N142" s="87"/>
      <c r="O142" s="83"/>
      <c r="P142" s="87"/>
      <c r="Q142" s="87"/>
      <c r="R142" s="87"/>
      <c r="S142" s="93"/>
      <c r="T142" s="87"/>
      <c r="U142" s="87"/>
      <c r="V142" s="93"/>
      <c r="W142" s="87"/>
      <c r="X142" s="87"/>
      <c r="Y142" s="93"/>
      <c r="Z142" s="87"/>
      <c r="AA142" s="87"/>
      <c r="AH142" s="184"/>
    </row>
    <row r="143" spans="1:34" s="10" customFormat="1">
      <c r="A143" s="87"/>
      <c r="B143" s="87"/>
      <c r="C143" s="87"/>
      <c r="D143" s="87"/>
      <c r="E143" s="87"/>
      <c r="F143" s="83"/>
      <c r="G143" s="87"/>
      <c r="H143" s="87"/>
      <c r="I143" s="83"/>
      <c r="J143" s="87"/>
      <c r="K143" s="87"/>
      <c r="L143" s="83"/>
      <c r="M143" s="87"/>
      <c r="N143" s="87"/>
      <c r="O143" s="83"/>
      <c r="P143" s="87"/>
      <c r="Q143" s="87"/>
      <c r="R143" s="87"/>
      <c r="S143" s="93"/>
      <c r="T143" s="87"/>
      <c r="U143" s="87"/>
      <c r="V143" s="93"/>
      <c r="W143" s="87"/>
      <c r="X143" s="87"/>
      <c r="Y143" s="93"/>
      <c r="Z143" s="87"/>
      <c r="AA143" s="87"/>
      <c r="AH143" s="184"/>
    </row>
    <row r="144" spans="1:34" s="10" customFormat="1">
      <c r="A144" s="87"/>
      <c r="B144" s="87"/>
      <c r="C144" s="87"/>
      <c r="D144" s="87"/>
      <c r="E144" s="87"/>
      <c r="F144" s="83"/>
      <c r="G144" s="87"/>
      <c r="H144" s="87"/>
      <c r="I144" s="83"/>
      <c r="J144" s="87"/>
      <c r="K144" s="87"/>
      <c r="L144" s="83"/>
      <c r="M144" s="87"/>
      <c r="N144" s="87"/>
      <c r="O144" s="83"/>
      <c r="P144" s="87"/>
      <c r="Q144" s="87"/>
      <c r="R144" s="87"/>
      <c r="S144" s="93"/>
      <c r="T144" s="87"/>
      <c r="U144" s="87"/>
      <c r="V144" s="93"/>
      <c r="W144" s="87"/>
      <c r="X144" s="87"/>
      <c r="Y144" s="93"/>
      <c r="Z144" s="87"/>
      <c r="AA144" s="87"/>
      <c r="AH144" s="184"/>
    </row>
    <row r="145" spans="1:34" s="10" customFormat="1">
      <c r="A145" s="87"/>
      <c r="B145" s="87"/>
      <c r="C145" s="87"/>
      <c r="D145" s="87"/>
      <c r="E145" s="87"/>
      <c r="F145" s="83"/>
      <c r="G145" s="87"/>
      <c r="H145" s="87"/>
      <c r="I145" s="83"/>
      <c r="J145" s="87"/>
      <c r="K145" s="87"/>
      <c r="L145" s="83"/>
      <c r="M145" s="87"/>
      <c r="N145" s="87"/>
      <c r="O145" s="83"/>
      <c r="P145" s="87"/>
      <c r="Q145" s="87"/>
      <c r="R145" s="87"/>
      <c r="S145" s="93"/>
      <c r="T145" s="87"/>
      <c r="U145" s="87"/>
      <c r="V145" s="93"/>
      <c r="W145" s="87"/>
      <c r="X145" s="87"/>
      <c r="Y145" s="93"/>
      <c r="Z145" s="87"/>
      <c r="AA145" s="87"/>
      <c r="AH145" s="184"/>
    </row>
    <row r="146" spans="1:34" s="10" customFormat="1">
      <c r="A146" s="87"/>
      <c r="B146" s="87"/>
      <c r="C146" s="87"/>
      <c r="D146" s="87"/>
      <c r="E146" s="87"/>
      <c r="F146" s="83"/>
      <c r="G146" s="87"/>
      <c r="H146" s="87"/>
      <c r="I146" s="83"/>
      <c r="J146" s="87"/>
      <c r="K146" s="87"/>
      <c r="L146" s="83"/>
      <c r="M146" s="87"/>
      <c r="N146" s="87"/>
      <c r="O146" s="83"/>
      <c r="P146" s="87"/>
      <c r="Q146" s="87"/>
      <c r="R146" s="87"/>
      <c r="S146" s="93"/>
      <c r="T146" s="87"/>
      <c r="U146" s="87"/>
      <c r="V146" s="93"/>
      <c r="W146" s="87"/>
      <c r="X146" s="87"/>
      <c r="Y146" s="93"/>
      <c r="Z146" s="87"/>
      <c r="AA146" s="87"/>
      <c r="AH146" s="184"/>
    </row>
    <row r="147" spans="1:34">
      <c r="AH147" s="184"/>
    </row>
    <row r="148" spans="1:34">
      <c r="AH148" s="184"/>
    </row>
    <row r="149" spans="1:34">
      <c r="AH149" s="184"/>
    </row>
    <row r="150" spans="1:34">
      <c r="AH150" s="184"/>
    </row>
    <row r="151" spans="1:34">
      <c r="AH151" s="184"/>
    </row>
    <row r="152" spans="1:34">
      <c r="AH152" s="184"/>
    </row>
    <row r="153" spans="1:34">
      <c r="AH153" s="184"/>
    </row>
    <row r="154" spans="1:34">
      <c r="AH154" s="184"/>
    </row>
    <row r="155" spans="1:34">
      <c r="AH155" s="184"/>
    </row>
    <row r="156" spans="1:34">
      <c r="AH156" s="184"/>
    </row>
    <row r="157" spans="1:34">
      <c r="AH157" s="184"/>
    </row>
    <row r="158" spans="1:34">
      <c r="AH158" s="184"/>
    </row>
    <row r="159" spans="1:34">
      <c r="AH159" s="184"/>
    </row>
    <row r="160" spans="1:34">
      <c r="AH160" s="184"/>
    </row>
    <row r="161" spans="34:34">
      <c r="AH161" s="184"/>
    </row>
    <row r="162" spans="34:34">
      <c r="AH162" s="184"/>
    </row>
    <row r="163" spans="34:34">
      <c r="AH163" s="184"/>
    </row>
    <row r="164" spans="34:34">
      <c r="AH164" s="184"/>
    </row>
    <row r="165" spans="34:34">
      <c r="AH165" s="184"/>
    </row>
    <row r="166" spans="34:34">
      <c r="AH166" s="184"/>
    </row>
    <row r="167" spans="34:34">
      <c r="AH167" s="184"/>
    </row>
    <row r="168" spans="34:34">
      <c r="AH168" s="184"/>
    </row>
    <row r="169" spans="34:34">
      <c r="AH169" s="184"/>
    </row>
    <row r="170" spans="34:34">
      <c r="AH170" s="184"/>
    </row>
    <row r="171" spans="34:34">
      <c r="AH171" s="184"/>
    </row>
    <row r="172" spans="34:34">
      <c r="AH172" s="184"/>
    </row>
    <row r="173" spans="34:34">
      <c r="AH173" s="184"/>
    </row>
    <row r="174" spans="34:34">
      <c r="AH174" s="184"/>
    </row>
    <row r="175" spans="34:34">
      <c r="AH175" s="184"/>
    </row>
    <row r="176" spans="34:34">
      <c r="AH176" s="184"/>
    </row>
    <row r="177" spans="34:34">
      <c r="AH177" s="184"/>
    </row>
    <row r="178" spans="34:34">
      <c r="AH178" s="184"/>
    </row>
    <row r="179" spans="34:34">
      <c r="AH179" s="184"/>
    </row>
    <row r="180" spans="34:34">
      <c r="AH180" s="184"/>
    </row>
    <row r="181" spans="34:34">
      <c r="AH181" s="184"/>
    </row>
    <row r="182" spans="34:34">
      <c r="AH182" s="184"/>
    </row>
    <row r="183" spans="34:34">
      <c r="AH183" s="184"/>
    </row>
    <row r="184" spans="34:34">
      <c r="AH184" s="184"/>
    </row>
    <row r="185" spans="34:34">
      <c r="AH185" s="184"/>
    </row>
    <row r="186" spans="34:34">
      <c r="AH186" s="184"/>
    </row>
    <row r="187" spans="34:34">
      <c r="AH187" s="184"/>
    </row>
    <row r="188" spans="34:34">
      <c r="AH188" s="184"/>
    </row>
    <row r="189" spans="34:34">
      <c r="AH189" s="184"/>
    </row>
    <row r="190" spans="34:34">
      <c r="AH190" s="184"/>
    </row>
    <row r="191" spans="34:34">
      <c r="AH191" s="184"/>
    </row>
    <row r="192" spans="34:34">
      <c r="AH192" s="184"/>
    </row>
    <row r="193" spans="34:34">
      <c r="AH193" s="184"/>
    </row>
    <row r="194" spans="34:34">
      <c r="AH194" s="184"/>
    </row>
    <row r="195" spans="34:34">
      <c r="AH195" s="184"/>
    </row>
    <row r="196" spans="34:34">
      <c r="AH196" s="184"/>
    </row>
    <row r="197" spans="34:34">
      <c r="AH197" s="184"/>
    </row>
    <row r="198" spans="34:34">
      <c r="AH198" s="184"/>
    </row>
    <row r="199" spans="34:34">
      <c r="AH199" s="184"/>
    </row>
    <row r="200" spans="34:34">
      <c r="AH200" s="184"/>
    </row>
    <row r="201" spans="34:34">
      <c r="AH201" s="184"/>
    </row>
    <row r="202" spans="34:34">
      <c r="AH202" s="184"/>
    </row>
    <row r="203" spans="34:34">
      <c r="AH203" s="184"/>
    </row>
    <row r="204" spans="34:34">
      <c r="AH204" s="184"/>
    </row>
    <row r="205" spans="34:34">
      <c r="AH205" s="184"/>
    </row>
    <row r="206" spans="34:34">
      <c r="AH206" s="184"/>
    </row>
    <row r="207" spans="34:34">
      <c r="AH207" s="184"/>
    </row>
    <row r="208" spans="34:34">
      <c r="AH208" s="184"/>
    </row>
    <row r="209" spans="34:34">
      <c r="AH209" s="184"/>
    </row>
    <row r="210" spans="34:34">
      <c r="AH210" s="184"/>
    </row>
    <row r="211" spans="34:34">
      <c r="AH211" s="184"/>
    </row>
    <row r="212" spans="34:34">
      <c r="AH212" s="184"/>
    </row>
    <row r="213" spans="34:34">
      <c r="AH213" s="184"/>
    </row>
    <row r="214" spans="34:34">
      <c r="AH214" s="184"/>
    </row>
    <row r="215" spans="34:34">
      <c r="AH215" s="184"/>
    </row>
    <row r="216" spans="34:34">
      <c r="AH216" s="184"/>
    </row>
    <row r="217" spans="34:34">
      <c r="AH217" s="184"/>
    </row>
    <row r="235" spans="1:34" s="10" customFormat="1">
      <c r="A235" s="87"/>
      <c r="B235" s="87"/>
      <c r="C235" s="87"/>
      <c r="D235" s="87"/>
      <c r="E235" s="87"/>
      <c r="F235" s="83"/>
      <c r="G235" s="87"/>
      <c r="H235" s="87"/>
      <c r="I235" s="83"/>
      <c r="J235" s="87"/>
      <c r="K235" s="87"/>
      <c r="L235" s="83"/>
      <c r="M235" s="87"/>
      <c r="N235" s="87"/>
      <c r="O235" s="83"/>
      <c r="P235" s="87"/>
      <c r="Q235" s="87"/>
      <c r="R235" s="87"/>
      <c r="S235" s="93"/>
      <c r="T235" s="87"/>
      <c r="U235" s="87"/>
      <c r="V235" s="93"/>
      <c r="W235" s="87"/>
      <c r="X235" s="87"/>
      <c r="Y235" s="93"/>
      <c r="Z235" s="87"/>
      <c r="AA235" s="87"/>
      <c r="AH235" s="185"/>
    </row>
    <row r="236" spans="1:34" s="10" customFormat="1">
      <c r="A236" s="87"/>
      <c r="B236" s="87"/>
      <c r="C236" s="87"/>
      <c r="D236" s="87"/>
      <c r="E236" s="87"/>
      <c r="F236" s="83"/>
      <c r="G236" s="87"/>
      <c r="H236" s="87"/>
      <c r="I236" s="83"/>
      <c r="J236" s="87"/>
      <c r="K236" s="87"/>
      <c r="L236" s="83"/>
      <c r="M236" s="87"/>
      <c r="N236" s="87"/>
      <c r="O236" s="83"/>
      <c r="P236" s="87"/>
      <c r="Q236" s="87"/>
      <c r="R236" s="87"/>
      <c r="S236" s="93"/>
      <c r="T236" s="87"/>
      <c r="U236" s="87"/>
      <c r="V236" s="93"/>
      <c r="W236" s="87"/>
      <c r="X236" s="87"/>
      <c r="Y236" s="93"/>
      <c r="Z236" s="87"/>
      <c r="AA236" s="87"/>
      <c r="AH236" s="185"/>
    </row>
    <row r="238" spans="1:34" s="10" customFormat="1">
      <c r="A238" s="87"/>
      <c r="B238" s="87"/>
      <c r="C238" s="87"/>
      <c r="D238" s="87"/>
      <c r="E238" s="87"/>
      <c r="F238" s="83"/>
      <c r="G238" s="87"/>
      <c r="H238" s="87"/>
      <c r="I238" s="83"/>
      <c r="J238" s="87"/>
      <c r="K238" s="87"/>
      <c r="L238" s="83"/>
      <c r="M238" s="87"/>
      <c r="N238" s="87"/>
      <c r="O238" s="83"/>
      <c r="P238" s="87"/>
      <c r="Q238" s="87"/>
      <c r="R238" s="87"/>
      <c r="S238" s="93"/>
      <c r="T238" s="87"/>
      <c r="U238" s="87"/>
      <c r="V238" s="93"/>
      <c r="W238" s="87"/>
      <c r="X238" s="87"/>
      <c r="Y238" s="93"/>
      <c r="Z238" s="87"/>
      <c r="AA238" s="87"/>
      <c r="AH238" s="185"/>
    </row>
    <row r="239" spans="1:34" s="10" customFormat="1">
      <c r="A239" s="87"/>
      <c r="B239" s="87"/>
      <c r="C239" s="87"/>
      <c r="D239" s="87"/>
      <c r="E239" s="87"/>
      <c r="F239" s="83"/>
      <c r="G239" s="87"/>
      <c r="H239" s="87"/>
      <c r="I239" s="83"/>
      <c r="J239" s="87"/>
      <c r="K239" s="87"/>
      <c r="L239" s="83"/>
      <c r="M239" s="87"/>
      <c r="N239" s="87"/>
      <c r="O239" s="83"/>
      <c r="P239" s="87"/>
      <c r="Q239" s="87"/>
      <c r="R239" s="87"/>
      <c r="S239" s="93"/>
      <c r="T239" s="87"/>
      <c r="U239" s="87"/>
      <c r="V239" s="93"/>
      <c r="W239" s="87"/>
      <c r="X239" s="87"/>
      <c r="Y239" s="93"/>
      <c r="Z239" s="87"/>
      <c r="AA239" s="87"/>
      <c r="AH239" s="185"/>
    </row>
    <row r="240" spans="1:34" s="10" customFormat="1">
      <c r="A240" s="87"/>
      <c r="B240" s="87"/>
      <c r="C240" s="87"/>
      <c r="D240" s="87"/>
      <c r="E240" s="87"/>
      <c r="F240" s="83"/>
      <c r="G240" s="87"/>
      <c r="H240" s="87"/>
      <c r="I240" s="83"/>
      <c r="J240" s="87"/>
      <c r="K240" s="87"/>
      <c r="L240" s="83"/>
      <c r="M240" s="87"/>
      <c r="N240" s="87"/>
      <c r="O240" s="83"/>
      <c r="P240" s="87"/>
      <c r="Q240" s="87"/>
      <c r="R240" s="87"/>
      <c r="S240" s="93"/>
      <c r="T240" s="87"/>
      <c r="U240" s="87"/>
      <c r="V240" s="93"/>
      <c r="W240" s="87"/>
      <c r="X240" s="87"/>
      <c r="Y240" s="93"/>
      <c r="Z240" s="87"/>
      <c r="AA240" s="87"/>
      <c r="AH240" s="185"/>
    </row>
    <row r="241" spans="1:34" s="10" customFormat="1">
      <c r="A241" s="87"/>
      <c r="B241" s="87"/>
      <c r="C241" s="87"/>
      <c r="D241" s="87"/>
      <c r="E241" s="87"/>
      <c r="F241" s="83"/>
      <c r="G241" s="87"/>
      <c r="H241" s="87"/>
      <c r="I241" s="83"/>
      <c r="J241" s="87"/>
      <c r="K241" s="87"/>
      <c r="L241" s="83"/>
      <c r="M241" s="87"/>
      <c r="N241" s="87"/>
      <c r="O241" s="83"/>
      <c r="P241" s="87"/>
      <c r="Q241" s="87"/>
      <c r="R241" s="87"/>
      <c r="S241" s="93"/>
      <c r="T241" s="87"/>
      <c r="U241" s="87"/>
      <c r="V241" s="93"/>
      <c r="W241" s="87"/>
      <c r="X241" s="87"/>
      <c r="Y241" s="93"/>
      <c r="Z241" s="87"/>
      <c r="AA241" s="87"/>
      <c r="AH241" s="185"/>
    </row>
    <row r="242" spans="1:34" s="10" customFormat="1">
      <c r="A242" s="87"/>
      <c r="B242" s="87"/>
      <c r="C242" s="87"/>
      <c r="D242" s="87"/>
      <c r="E242" s="87"/>
      <c r="F242" s="83"/>
      <c r="G242" s="87"/>
      <c r="H242" s="87"/>
      <c r="I242" s="83"/>
      <c r="J242" s="87"/>
      <c r="K242" s="87"/>
      <c r="L242" s="83"/>
      <c r="M242" s="87"/>
      <c r="N242" s="87"/>
      <c r="O242" s="83"/>
      <c r="P242" s="87"/>
      <c r="Q242" s="87"/>
      <c r="R242" s="87"/>
      <c r="S242" s="93"/>
      <c r="T242" s="87"/>
      <c r="U242" s="87"/>
      <c r="V242" s="93"/>
      <c r="W242" s="87"/>
      <c r="X242" s="87"/>
      <c r="Y242" s="93"/>
      <c r="Z242" s="87"/>
      <c r="AA242" s="87"/>
      <c r="AH242" s="185"/>
    </row>
    <row r="243" spans="1:34" s="10" customFormat="1">
      <c r="A243" s="87"/>
      <c r="B243" s="87"/>
      <c r="C243" s="87"/>
      <c r="D243" s="87"/>
      <c r="E243" s="87"/>
      <c r="F243" s="83"/>
      <c r="G243" s="87"/>
      <c r="H243" s="87"/>
      <c r="I243" s="83"/>
      <c r="J243" s="87"/>
      <c r="K243" s="87"/>
      <c r="L243" s="83"/>
      <c r="M243" s="87"/>
      <c r="N243" s="87"/>
      <c r="O243" s="83"/>
      <c r="P243" s="87"/>
      <c r="Q243" s="87"/>
      <c r="R243" s="87"/>
      <c r="S243" s="93"/>
      <c r="T243" s="87"/>
      <c r="U243" s="87"/>
      <c r="V243" s="93"/>
      <c r="W243" s="87"/>
      <c r="X243" s="87"/>
      <c r="Y243" s="93"/>
      <c r="Z243" s="87"/>
      <c r="AA243" s="87"/>
      <c r="AH243" s="185"/>
    </row>
    <row r="244" spans="1:34" s="10" customFormat="1">
      <c r="A244" s="87"/>
      <c r="B244" s="87"/>
      <c r="C244" s="87"/>
      <c r="D244" s="87"/>
      <c r="E244" s="87"/>
      <c r="F244" s="83"/>
      <c r="G244" s="87"/>
      <c r="H244" s="87"/>
      <c r="I244" s="83"/>
      <c r="J244" s="87"/>
      <c r="K244" s="87"/>
      <c r="L244" s="83"/>
      <c r="M244" s="87"/>
      <c r="N244" s="87"/>
      <c r="O244" s="83"/>
      <c r="P244" s="87"/>
      <c r="Q244" s="87"/>
      <c r="R244" s="87"/>
      <c r="S244" s="93"/>
      <c r="T244" s="87"/>
      <c r="U244" s="87"/>
      <c r="V244" s="93"/>
      <c r="W244" s="87"/>
      <c r="X244" s="87"/>
      <c r="Y244" s="93"/>
      <c r="Z244" s="87"/>
      <c r="AA244" s="87"/>
      <c r="AH244" s="185"/>
    </row>
    <row r="250" spans="1:34" s="10" customFormat="1">
      <c r="A250" s="87"/>
      <c r="B250" s="87"/>
      <c r="C250" s="87"/>
      <c r="D250" s="87"/>
      <c r="E250" s="87"/>
      <c r="F250" s="83"/>
      <c r="G250" s="87"/>
      <c r="H250" s="87"/>
      <c r="I250" s="83"/>
      <c r="J250" s="87"/>
      <c r="K250" s="87"/>
      <c r="L250" s="83"/>
      <c r="M250" s="87"/>
      <c r="N250" s="87"/>
      <c r="O250" s="83"/>
      <c r="P250" s="87"/>
      <c r="Q250" s="87"/>
      <c r="R250" s="87"/>
      <c r="S250" s="93"/>
      <c r="T250" s="87"/>
      <c r="U250" s="87"/>
      <c r="V250" s="93"/>
      <c r="W250" s="87"/>
      <c r="X250" s="87"/>
      <c r="Y250" s="93"/>
      <c r="Z250" s="87"/>
      <c r="AA250" s="87"/>
      <c r="AH250" s="185"/>
    </row>
  </sheetData>
  <mergeCells count="37">
    <mergeCell ref="G6:G7"/>
    <mergeCell ref="I6:I7"/>
    <mergeCell ref="A6:B7"/>
    <mergeCell ref="C6:C7"/>
    <mergeCell ref="J6:K7"/>
    <mergeCell ref="P2:R3"/>
    <mergeCell ref="S2:U3"/>
    <mergeCell ref="V2:X3"/>
    <mergeCell ref="Y2:AA3"/>
    <mergeCell ref="A2:C3"/>
    <mergeCell ref="D2:F3"/>
    <mergeCell ref="G2:I3"/>
    <mergeCell ref="M2:O3"/>
    <mergeCell ref="J2:L3"/>
    <mergeCell ref="A4:A5"/>
    <mergeCell ref="F4:F5"/>
    <mergeCell ref="M6:N7"/>
    <mergeCell ref="O6:O7"/>
    <mergeCell ref="P6:Q7"/>
    <mergeCell ref="L6:L7"/>
    <mergeCell ref="B4:B5"/>
    <mergeCell ref="C4:C5"/>
    <mergeCell ref="D4:D5"/>
    <mergeCell ref="E4:E5"/>
    <mergeCell ref="K4:K5"/>
    <mergeCell ref="L4:L5"/>
    <mergeCell ref="H4:H5"/>
    <mergeCell ref="I4:I5"/>
    <mergeCell ref="J4:J5"/>
    <mergeCell ref="G4:G5"/>
    <mergeCell ref="R6:R7"/>
    <mergeCell ref="M4:M5"/>
    <mergeCell ref="R4:R5"/>
    <mergeCell ref="N4:N5"/>
    <mergeCell ref="O4:O5"/>
    <mergeCell ref="P4:P5"/>
    <mergeCell ref="Q4:Q5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AA56"/>
  <sheetViews>
    <sheetView workbookViewId="0">
      <pane ySplit="3" topLeftCell="A4" activePane="bottomLeft" state="frozen"/>
      <selection pane="bottomLeft" activeCell="O20" sqref="O20"/>
    </sheetView>
  </sheetViews>
  <sheetFormatPr defaultRowHeight="13.5"/>
  <cols>
    <col min="1" max="1" width="5.125" style="93" customWidth="1"/>
    <col min="2" max="2" width="5.125" style="194" customWidth="1"/>
    <col min="3" max="3" width="5.125" style="195" customWidth="1"/>
    <col min="4" max="12" width="5.125" style="87" customWidth="1"/>
    <col min="13" max="13" width="4.125" style="131" customWidth="1"/>
    <col min="14" max="15" width="4.125" style="123" customWidth="1"/>
    <col min="16" max="16" width="5.625" style="93" customWidth="1"/>
    <col min="17" max="17" width="5.125" style="83" customWidth="1"/>
    <col min="18" max="18" width="5.125" style="146" customWidth="1"/>
    <col min="19" max="19" width="6.5" bestFit="1" customWidth="1"/>
    <col min="20" max="20" width="6" bestFit="1" customWidth="1"/>
    <col min="21" max="21" width="6" style="617" bestFit="1" customWidth="1"/>
    <col min="22" max="22" width="6" style="1" customWidth="1"/>
    <col min="23" max="24" width="6" customWidth="1"/>
    <col min="25" max="25" width="4.5" bestFit="1" customWidth="1"/>
    <col min="26" max="27" width="6" bestFit="1" customWidth="1"/>
  </cols>
  <sheetData>
    <row r="1" spans="1:27" ht="13.5" customHeight="1">
      <c r="A1" s="678" t="s">
        <v>83</v>
      </c>
      <c r="B1" s="679"/>
      <c r="C1" s="680"/>
      <c r="D1" s="678" t="s">
        <v>84</v>
      </c>
      <c r="E1" s="679"/>
      <c r="F1" s="680"/>
      <c r="G1" s="678" t="s">
        <v>85</v>
      </c>
      <c r="H1" s="679"/>
      <c r="I1" s="680"/>
      <c r="J1" s="678" t="s">
        <v>86</v>
      </c>
      <c r="K1" s="679"/>
      <c r="L1" s="680"/>
      <c r="M1" s="794" t="s">
        <v>59</v>
      </c>
      <c r="N1" s="795"/>
      <c r="O1" s="796"/>
      <c r="P1" s="682" t="s">
        <v>73</v>
      </c>
      <c r="Q1" s="683"/>
      <c r="R1" s="684"/>
      <c r="S1" s="682" t="s">
        <v>207</v>
      </c>
      <c r="T1" s="683"/>
      <c r="U1" s="684"/>
      <c r="V1" s="682" t="s">
        <v>209</v>
      </c>
      <c r="W1" s="683"/>
      <c r="X1" s="684"/>
      <c r="Y1" s="820" t="s">
        <v>204</v>
      </c>
      <c r="Z1" s="821"/>
      <c r="AA1" s="822"/>
    </row>
    <row r="2" spans="1:27">
      <c r="A2" s="154" t="s">
        <v>8</v>
      </c>
      <c r="B2" s="155" t="s">
        <v>10</v>
      </c>
      <c r="C2" s="186" t="s">
        <v>9</v>
      </c>
      <c r="D2" s="154" t="s">
        <v>8</v>
      </c>
      <c r="E2" s="155" t="s">
        <v>10</v>
      </c>
      <c r="F2" s="156" t="s">
        <v>9</v>
      </c>
      <c r="G2" s="154" t="s">
        <v>8</v>
      </c>
      <c r="H2" s="155" t="s">
        <v>10</v>
      </c>
      <c r="I2" s="156" t="s">
        <v>9</v>
      </c>
      <c r="J2" s="154" t="s">
        <v>8</v>
      </c>
      <c r="K2" s="155" t="s">
        <v>10</v>
      </c>
      <c r="L2" s="156" t="s">
        <v>9</v>
      </c>
      <c r="M2" s="154" t="s">
        <v>8</v>
      </c>
      <c r="N2" s="155" t="s">
        <v>10</v>
      </c>
      <c r="O2" s="156" t="s">
        <v>9</v>
      </c>
      <c r="P2" s="826" t="s">
        <v>80</v>
      </c>
      <c r="Q2" s="811"/>
      <c r="R2" s="829">
        <v>53</v>
      </c>
      <c r="S2" s="282" t="s">
        <v>8</v>
      </c>
      <c r="T2" s="283" t="s">
        <v>10</v>
      </c>
      <c r="U2" s="614" t="s">
        <v>9</v>
      </c>
      <c r="V2" s="760"/>
      <c r="W2" s="761"/>
      <c r="X2" s="762"/>
      <c r="Y2" s="823"/>
      <c r="Z2" s="824"/>
      <c r="AA2" s="825"/>
    </row>
    <row r="3" spans="1:27">
      <c r="A3" s="154"/>
      <c r="B3" s="155"/>
      <c r="C3" s="186"/>
      <c r="D3" s="187"/>
      <c r="E3" s="188"/>
      <c r="F3" s="189"/>
      <c r="G3" s="187"/>
      <c r="H3" s="188"/>
      <c r="I3" s="189"/>
      <c r="J3" s="187"/>
      <c r="K3" s="188"/>
      <c r="L3" s="189"/>
      <c r="M3" s="187"/>
      <c r="N3" s="188"/>
      <c r="O3" s="189"/>
      <c r="P3" s="827"/>
      <c r="Q3" s="828"/>
      <c r="R3" s="830"/>
      <c r="S3" s="509">
        <v>44580</v>
      </c>
      <c r="T3" s="510"/>
      <c r="U3" s="614">
        <v>6</v>
      </c>
      <c r="V3" s="282" t="s">
        <v>8</v>
      </c>
      <c r="W3" s="283" t="s">
        <v>10</v>
      </c>
      <c r="X3" s="335" t="s">
        <v>9</v>
      </c>
      <c r="Y3" s="282" t="s">
        <v>8</v>
      </c>
      <c r="Z3" s="283" t="s">
        <v>10</v>
      </c>
      <c r="AA3" s="284" t="s">
        <v>9</v>
      </c>
    </row>
    <row r="4" spans="1:27">
      <c r="A4" s="181">
        <v>43896</v>
      </c>
      <c r="B4" s="182"/>
      <c r="C4" s="192">
        <v>1</v>
      </c>
      <c r="D4" s="91">
        <v>43896</v>
      </c>
      <c r="E4" s="183"/>
      <c r="F4" s="192">
        <v>4</v>
      </c>
      <c r="G4" s="91">
        <v>43896</v>
      </c>
      <c r="H4" s="183"/>
      <c r="I4" s="177">
        <v>31</v>
      </c>
      <c r="J4" s="289">
        <v>41669</v>
      </c>
      <c r="K4" s="290">
        <v>4</v>
      </c>
      <c r="L4" s="177">
        <v>0</v>
      </c>
      <c r="M4" s="133" t="s">
        <v>156</v>
      </c>
      <c r="N4" s="125">
        <v>7</v>
      </c>
      <c r="O4" s="132">
        <v>37</v>
      </c>
      <c r="P4" s="337">
        <v>44635</v>
      </c>
      <c r="Q4" s="531">
        <v>8</v>
      </c>
      <c r="R4" s="381">
        <v>24</v>
      </c>
      <c r="S4" s="282">
        <v>44635</v>
      </c>
      <c r="T4" s="573">
        <v>-2</v>
      </c>
      <c r="U4" s="615">
        <f>U3-T4</f>
        <v>8</v>
      </c>
      <c r="V4" s="575">
        <v>44794</v>
      </c>
      <c r="W4" s="574">
        <v>-100</v>
      </c>
      <c r="X4" s="574">
        <f>0-W4</f>
        <v>100</v>
      </c>
      <c r="Y4" s="175">
        <v>44995</v>
      </c>
      <c r="Z4" s="176"/>
      <c r="AA4" s="79">
        <v>10</v>
      </c>
    </row>
    <row r="5" spans="1:27">
      <c r="A5" s="175">
        <v>44260</v>
      </c>
      <c r="B5" s="176"/>
      <c r="C5" s="192">
        <v>1</v>
      </c>
      <c r="D5" s="175">
        <v>44260</v>
      </c>
      <c r="E5" s="176"/>
      <c r="F5" s="192">
        <v>4</v>
      </c>
      <c r="G5" s="175">
        <v>44260</v>
      </c>
      <c r="H5" s="176"/>
      <c r="I5" s="177">
        <v>31</v>
      </c>
      <c r="J5" s="190"/>
      <c r="K5" s="191"/>
      <c r="L5" s="193"/>
      <c r="M5" s="134"/>
      <c r="N5" s="126"/>
      <c r="O5" s="132"/>
      <c r="P5" s="337">
        <v>44657</v>
      </c>
      <c r="Q5" s="531">
        <v>-50</v>
      </c>
      <c r="R5" s="381">
        <f t="shared" ref="R5:R17" si="0">R4-Q5</f>
        <v>74</v>
      </c>
      <c r="S5" s="282">
        <v>44635</v>
      </c>
      <c r="T5" s="573">
        <v>8</v>
      </c>
      <c r="U5" s="615">
        <f t="shared" ref="U5:U17" si="1">U4-T5</f>
        <v>0</v>
      </c>
      <c r="V5" s="575">
        <v>44813</v>
      </c>
      <c r="W5" s="574">
        <v>2</v>
      </c>
      <c r="X5" s="574">
        <f>X4-W5</f>
        <v>98</v>
      </c>
      <c r="Y5" s="91"/>
      <c r="Z5" s="183"/>
      <c r="AA5" s="79"/>
    </row>
    <row r="6" spans="1:27">
      <c r="A6" s="175">
        <v>44995</v>
      </c>
      <c r="B6" s="176"/>
      <c r="C6" s="192">
        <v>1</v>
      </c>
      <c r="D6" s="175">
        <v>44995</v>
      </c>
      <c r="E6" s="176"/>
      <c r="F6" s="839">
        <v>4</v>
      </c>
      <c r="G6" s="175">
        <v>44995</v>
      </c>
      <c r="H6" s="176"/>
      <c r="I6" s="177">
        <v>31</v>
      </c>
      <c r="J6" s="91"/>
      <c r="K6" s="183"/>
      <c r="L6" s="193"/>
      <c r="M6" s="134"/>
      <c r="N6" s="126"/>
      <c r="O6" s="132"/>
      <c r="P6" s="337">
        <v>44663</v>
      </c>
      <c r="Q6" s="531">
        <v>7</v>
      </c>
      <c r="R6" s="381">
        <f t="shared" si="0"/>
        <v>67</v>
      </c>
      <c r="S6" s="181">
        <v>44657</v>
      </c>
      <c r="T6" s="182">
        <v>-30</v>
      </c>
      <c r="U6" s="615">
        <f t="shared" si="1"/>
        <v>30</v>
      </c>
      <c r="V6" s="575">
        <v>44946</v>
      </c>
      <c r="W6" s="574">
        <v>1</v>
      </c>
      <c r="X6" s="574">
        <f>X5-W6</f>
        <v>97</v>
      </c>
      <c r="Y6" s="91"/>
      <c r="Z6" s="183"/>
      <c r="AA6" s="79"/>
    </row>
    <row r="7" spans="1:27">
      <c r="A7" s="181"/>
      <c r="B7" s="182"/>
      <c r="C7" s="192"/>
      <c r="D7" s="91"/>
      <c r="E7" s="183"/>
      <c r="F7" s="192"/>
      <c r="G7" s="91"/>
      <c r="H7" s="183"/>
      <c r="I7" s="177"/>
      <c r="J7" s="91"/>
      <c r="K7" s="183"/>
      <c r="L7" s="193"/>
      <c r="M7" s="134"/>
      <c r="N7" s="126"/>
      <c r="O7" s="132"/>
      <c r="P7" s="337">
        <v>44724</v>
      </c>
      <c r="Q7" s="531">
        <v>-50</v>
      </c>
      <c r="R7" s="381">
        <f t="shared" si="0"/>
        <v>117</v>
      </c>
      <c r="S7" s="181" t="s">
        <v>210</v>
      </c>
      <c r="T7" s="182">
        <v>-12</v>
      </c>
      <c r="U7" s="615">
        <f t="shared" si="1"/>
        <v>42</v>
      </c>
      <c r="V7" s="575"/>
      <c r="W7" s="574"/>
      <c r="X7" s="574"/>
      <c r="Y7" s="91"/>
      <c r="Z7" s="183"/>
      <c r="AA7" s="79"/>
    </row>
    <row r="8" spans="1:27">
      <c r="A8" s="181"/>
      <c r="B8" s="182"/>
      <c r="C8" s="192"/>
      <c r="D8" s="91"/>
      <c r="E8" s="183"/>
      <c r="F8" s="192"/>
      <c r="G8" s="91"/>
      <c r="H8" s="183"/>
      <c r="I8" s="177"/>
      <c r="J8" s="91"/>
      <c r="K8" s="183"/>
      <c r="L8" s="193"/>
      <c r="M8" s="134"/>
      <c r="N8" s="126"/>
      <c r="O8" s="132"/>
      <c r="P8" s="337">
        <v>44729</v>
      </c>
      <c r="Q8" s="531">
        <v>17</v>
      </c>
      <c r="R8" s="381">
        <f t="shared" si="0"/>
        <v>100</v>
      </c>
      <c r="S8" s="181">
        <v>44659</v>
      </c>
      <c r="T8" s="182">
        <v>-1</v>
      </c>
      <c r="U8" s="615">
        <f t="shared" si="1"/>
        <v>43</v>
      </c>
      <c r="V8" s="575"/>
      <c r="W8" s="574"/>
      <c r="X8" s="574"/>
      <c r="Y8" s="91"/>
      <c r="Z8" s="183"/>
      <c r="AA8" s="79"/>
    </row>
    <row r="9" spans="1:27">
      <c r="A9" s="91"/>
      <c r="B9" s="183"/>
      <c r="C9" s="192"/>
      <c r="D9" s="91"/>
      <c r="E9" s="183"/>
      <c r="F9" s="192"/>
      <c r="G9" s="91"/>
      <c r="H9" s="183"/>
      <c r="I9" s="177"/>
      <c r="J9" s="91"/>
      <c r="K9" s="183"/>
      <c r="L9" s="193"/>
      <c r="M9" s="134"/>
      <c r="N9" s="126"/>
      <c r="O9" s="132"/>
      <c r="P9" s="337"/>
      <c r="Q9" s="531"/>
      <c r="R9" s="381">
        <f t="shared" si="0"/>
        <v>100</v>
      </c>
      <c r="S9" s="181">
        <v>44663</v>
      </c>
      <c r="T9" s="182">
        <v>36</v>
      </c>
      <c r="U9" s="615">
        <f t="shared" si="1"/>
        <v>7</v>
      </c>
      <c r="V9" s="575"/>
      <c r="W9" s="574"/>
      <c r="X9" s="574"/>
      <c r="Y9" s="91"/>
      <c r="Z9" s="183"/>
      <c r="AA9" s="79"/>
    </row>
    <row r="10" spans="1:27">
      <c r="B10" s="87"/>
      <c r="C10" s="146"/>
      <c r="D10" s="91"/>
      <c r="E10" s="183"/>
      <c r="F10" s="192"/>
      <c r="G10" s="91"/>
      <c r="H10" s="183"/>
      <c r="I10" s="177"/>
      <c r="J10" s="91"/>
      <c r="K10" s="183"/>
      <c r="L10" s="193"/>
      <c r="M10" s="134"/>
      <c r="N10" s="126"/>
      <c r="O10" s="132"/>
      <c r="P10" s="337"/>
      <c r="Q10" s="531"/>
      <c r="R10" s="381">
        <f t="shared" si="0"/>
        <v>100</v>
      </c>
      <c r="S10" s="181">
        <v>44672</v>
      </c>
      <c r="T10" s="182">
        <v>7</v>
      </c>
      <c r="U10" s="615">
        <f t="shared" si="1"/>
        <v>0</v>
      </c>
      <c r="V10" s="575"/>
      <c r="W10" s="574"/>
      <c r="X10" s="574"/>
      <c r="Y10" s="91"/>
      <c r="Z10" s="183"/>
      <c r="AA10" s="79"/>
    </row>
    <row r="11" spans="1:27">
      <c r="B11" s="87"/>
      <c r="C11" s="146"/>
      <c r="D11"/>
      <c r="E11"/>
      <c r="F11"/>
      <c r="G11" s="91"/>
      <c r="H11" s="183"/>
      <c r="I11" s="177"/>
      <c r="J11" s="91"/>
      <c r="K11" s="183"/>
      <c r="L11" s="177"/>
      <c r="M11" s="134"/>
      <c r="N11" s="126"/>
      <c r="O11" s="132"/>
      <c r="P11" s="337"/>
      <c r="Q11" s="531"/>
      <c r="R11" s="381">
        <f t="shared" si="0"/>
        <v>100</v>
      </c>
      <c r="S11" s="91">
        <v>44724</v>
      </c>
      <c r="T11" s="183">
        <v>-36</v>
      </c>
      <c r="U11" s="615">
        <f t="shared" si="1"/>
        <v>36</v>
      </c>
      <c r="V11" s="575"/>
      <c r="W11" s="574"/>
      <c r="X11" s="574"/>
      <c r="Y11" s="91"/>
      <c r="Z11" s="183"/>
      <c r="AA11" s="79"/>
    </row>
    <row r="12" spans="1:27">
      <c r="A12" s="312"/>
      <c r="B12" s="285"/>
      <c r="C12" s="313"/>
      <c r="D12"/>
      <c r="E12"/>
      <c r="F12"/>
      <c r="G12" s="91"/>
      <c r="H12" s="183"/>
      <c r="I12" s="177"/>
      <c r="J12" s="91"/>
      <c r="K12" s="183"/>
      <c r="L12" s="177"/>
      <c r="M12" s="134"/>
      <c r="N12" s="126"/>
      <c r="O12" s="132"/>
      <c r="P12" s="337"/>
      <c r="Q12" s="531"/>
      <c r="R12" s="381">
        <f t="shared" si="0"/>
        <v>100</v>
      </c>
      <c r="S12" s="91">
        <v>44724</v>
      </c>
      <c r="T12" s="183">
        <v>-50</v>
      </c>
      <c r="U12" s="615">
        <f t="shared" si="1"/>
        <v>86</v>
      </c>
      <c r="V12" s="576"/>
      <c r="W12" s="549"/>
      <c r="X12" s="549"/>
    </row>
    <row r="13" spans="1:27">
      <c r="A13" s="312"/>
      <c r="B13" s="285"/>
      <c r="C13" s="313"/>
      <c r="D13"/>
      <c r="E13"/>
      <c r="F13"/>
      <c r="G13" s="91"/>
      <c r="H13" s="183"/>
      <c r="I13" s="177"/>
      <c r="J13" s="91"/>
      <c r="K13" s="183"/>
      <c r="L13" s="177"/>
      <c r="M13" s="134"/>
      <c r="N13" s="126"/>
      <c r="O13" s="132"/>
      <c r="P13" s="337"/>
      <c r="Q13" s="531"/>
      <c r="R13" s="381">
        <f t="shared" si="0"/>
        <v>100</v>
      </c>
      <c r="S13" s="91">
        <v>44729</v>
      </c>
      <c r="T13" s="183">
        <v>17</v>
      </c>
      <c r="U13" s="615">
        <f t="shared" si="1"/>
        <v>69</v>
      </c>
      <c r="V13" s="576"/>
      <c r="W13" s="549"/>
      <c r="X13" s="549"/>
    </row>
    <row r="14" spans="1:27">
      <c r="A14" s="312"/>
      <c r="B14" s="285"/>
      <c r="C14" s="313"/>
      <c r="D14"/>
      <c r="E14"/>
      <c r="F14"/>
      <c r="G14" s="91"/>
      <c r="H14" s="183"/>
      <c r="I14" s="177"/>
      <c r="J14" s="91"/>
      <c r="K14" s="183"/>
      <c r="L14" s="177"/>
      <c r="M14" s="134"/>
      <c r="N14" s="126"/>
      <c r="O14" s="132"/>
      <c r="P14" s="337">
        <v>44732</v>
      </c>
      <c r="Q14" s="531">
        <v>11</v>
      </c>
      <c r="R14" s="381">
        <f t="shared" si="0"/>
        <v>89</v>
      </c>
      <c r="S14" s="91">
        <v>44732</v>
      </c>
      <c r="T14" s="183">
        <v>11</v>
      </c>
      <c r="U14" s="615">
        <f t="shared" si="1"/>
        <v>58</v>
      </c>
      <c r="V14" s="576"/>
      <c r="W14" s="549"/>
      <c r="X14" s="549"/>
    </row>
    <row r="15" spans="1:27">
      <c r="A15" s="312"/>
      <c r="B15" s="285"/>
      <c r="C15" s="313"/>
      <c r="D15"/>
      <c r="E15"/>
      <c r="F15"/>
      <c r="G15" s="91"/>
      <c r="H15" s="183"/>
      <c r="I15" s="177"/>
      <c r="J15" s="91"/>
      <c r="K15" s="183"/>
      <c r="L15" s="177"/>
      <c r="M15" s="134"/>
      <c r="N15" s="126"/>
      <c r="O15" s="132"/>
      <c r="P15" s="337">
        <v>44733</v>
      </c>
      <c r="Q15" s="531">
        <v>5</v>
      </c>
      <c r="R15" s="381">
        <f t="shared" si="0"/>
        <v>84</v>
      </c>
      <c r="S15" s="91">
        <v>44733</v>
      </c>
      <c r="T15" s="183">
        <v>5</v>
      </c>
      <c r="U15" s="615">
        <f t="shared" si="1"/>
        <v>53</v>
      </c>
      <c r="V15" s="576"/>
      <c r="W15" s="549"/>
      <c r="X15" s="549"/>
    </row>
    <row r="16" spans="1:27">
      <c r="A16" s="312"/>
      <c r="B16" s="285"/>
      <c r="C16" s="313"/>
      <c r="D16"/>
      <c r="E16"/>
      <c r="F16"/>
      <c r="G16" s="91"/>
      <c r="H16" s="183"/>
      <c r="I16" s="177"/>
      <c r="J16" s="91"/>
      <c r="K16" s="183"/>
      <c r="L16" s="177"/>
      <c r="M16" s="134"/>
      <c r="N16" s="126"/>
      <c r="O16" s="132"/>
      <c r="P16" s="337">
        <v>44813</v>
      </c>
      <c r="Q16" s="531">
        <v>2</v>
      </c>
      <c r="R16" s="381">
        <f t="shared" si="0"/>
        <v>82</v>
      </c>
      <c r="S16" s="91">
        <v>44813</v>
      </c>
      <c r="T16" s="183">
        <v>2</v>
      </c>
      <c r="U16" s="615">
        <f t="shared" si="1"/>
        <v>51</v>
      </c>
      <c r="V16" s="576"/>
      <c r="W16" s="549"/>
      <c r="X16" s="549"/>
    </row>
    <row r="17" spans="1:24">
      <c r="A17" s="312"/>
      <c r="B17" s="285"/>
      <c r="C17" s="313"/>
      <c r="D17"/>
      <c r="E17"/>
      <c r="F17"/>
      <c r="G17" s="91"/>
      <c r="H17" s="183"/>
      <c r="I17" s="177"/>
      <c r="J17" s="91"/>
      <c r="K17" s="183"/>
      <c r="L17" s="177"/>
      <c r="M17" s="134"/>
      <c r="N17" s="126"/>
      <c r="O17" s="132"/>
      <c r="P17" s="337">
        <v>44946</v>
      </c>
      <c r="Q17" s="531">
        <v>1</v>
      </c>
      <c r="R17" s="381">
        <f t="shared" si="0"/>
        <v>81</v>
      </c>
      <c r="S17" s="91">
        <v>44946</v>
      </c>
      <c r="T17" s="183">
        <v>1</v>
      </c>
      <c r="U17" s="615">
        <f t="shared" si="1"/>
        <v>50</v>
      </c>
      <c r="V17" s="576"/>
      <c r="W17" s="549"/>
      <c r="X17" s="549"/>
    </row>
    <row r="18" spans="1:24">
      <c r="B18" s="87"/>
      <c r="C18" s="146"/>
      <c r="D18"/>
      <c r="E18"/>
      <c r="F18"/>
      <c r="G18" s="91"/>
      <c r="H18" s="183"/>
      <c r="I18" s="177"/>
      <c r="J18" s="91"/>
      <c r="K18" s="183"/>
      <c r="L18" s="177"/>
      <c r="P18" s="837">
        <v>44995</v>
      </c>
      <c r="Q18" s="838"/>
      <c r="R18" s="381">
        <v>41</v>
      </c>
      <c r="S18" s="175">
        <v>44995</v>
      </c>
      <c r="T18" s="176"/>
      <c r="U18" s="615">
        <v>50</v>
      </c>
      <c r="V18" s="576"/>
      <c r="W18" s="549"/>
      <c r="X18" s="549"/>
    </row>
    <row r="19" spans="1:24">
      <c r="B19" s="87"/>
      <c r="C19" s="146"/>
      <c r="D19"/>
      <c r="E19"/>
      <c r="F19"/>
      <c r="G19" s="91"/>
      <c r="H19" s="183"/>
      <c r="I19" s="177"/>
      <c r="J19" s="91"/>
      <c r="K19" s="183"/>
      <c r="L19" s="177"/>
      <c r="P19" s="337"/>
      <c r="Q19" s="531"/>
      <c r="R19" s="381"/>
      <c r="S19" s="91"/>
      <c r="T19" s="183"/>
      <c r="U19" s="616"/>
      <c r="V19" s="576"/>
      <c r="W19" s="549"/>
      <c r="X19" s="549"/>
    </row>
    <row r="20" spans="1:24">
      <c r="B20" s="87"/>
      <c r="C20" s="146"/>
      <c r="D20"/>
      <c r="E20"/>
      <c r="F20"/>
      <c r="G20" s="91"/>
      <c r="H20" s="183"/>
      <c r="I20" s="177"/>
      <c r="J20" s="91"/>
      <c r="K20" s="183"/>
      <c r="L20" s="177"/>
      <c r="P20" s="337"/>
      <c r="Q20" s="531"/>
      <c r="R20" s="381"/>
      <c r="S20" s="91"/>
      <c r="T20" s="183"/>
      <c r="U20" s="616"/>
      <c r="V20" s="576"/>
      <c r="W20" s="549"/>
      <c r="X20" s="549"/>
    </row>
    <row r="21" spans="1:24">
      <c r="B21" s="87"/>
      <c r="C21" s="146"/>
      <c r="D21"/>
      <c r="E21"/>
      <c r="F21"/>
      <c r="G21" s="91"/>
      <c r="H21" s="183"/>
      <c r="I21" s="177"/>
      <c r="J21" s="91"/>
      <c r="K21" s="183"/>
      <c r="L21" s="177"/>
      <c r="P21" s="337"/>
      <c r="Q21" s="531"/>
      <c r="R21" s="381"/>
      <c r="S21" s="91"/>
      <c r="T21" s="183"/>
      <c r="U21" s="616"/>
    </row>
    <row r="22" spans="1:24">
      <c r="B22" s="87"/>
      <c r="C22" s="146"/>
      <c r="D22"/>
      <c r="E22"/>
      <c r="F22"/>
      <c r="G22" s="91"/>
      <c r="H22" s="183"/>
      <c r="I22" s="177"/>
      <c r="J22" s="91"/>
      <c r="K22" s="183"/>
      <c r="L22" s="177"/>
      <c r="P22" s="337"/>
      <c r="Q22" s="531"/>
      <c r="R22" s="381"/>
      <c r="S22" s="91"/>
      <c r="T22" s="183"/>
      <c r="U22" s="616"/>
    </row>
    <row r="23" spans="1:24">
      <c r="B23" s="87"/>
      <c r="C23" s="146"/>
      <c r="D23"/>
      <c r="E23"/>
      <c r="F23"/>
      <c r="G23" s="91"/>
      <c r="H23" s="183"/>
      <c r="I23" s="177"/>
      <c r="J23" s="91"/>
      <c r="K23" s="183"/>
      <c r="L23" s="177"/>
      <c r="P23" s="337"/>
      <c r="Q23" s="531"/>
      <c r="R23" s="381"/>
      <c r="S23" s="91"/>
      <c r="T23" s="183"/>
      <c r="U23" s="616"/>
    </row>
    <row r="24" spans="1:24">
      <c r="B24" s="87"/>
      <c r="C24" s="146"/>
      <c r="D24"/>
      <c r="E24"/>
      <c r="F24"/>
      <c r="G24" s="91"/>
      <c r="H24" s="183"/>
      <c r="I24" s="177"/>
      <c r="J24" s="91"/>
      <c r="K24" s="183"/>
      <c r="L24" s="177"/>
      <c r="P24" s="337"/>
      <c r="Q24" s="531"/>
      <c r="R24" s="381"/>
      <c r="S24" s="91"/>
      <c r="T24" s="183"/>
      <c r="U24" s="616"/>
    </row>
    <row r="25" spans="1:24">
      <c r="B25" s="87"/>
      <c r="C25" s="146"/>
      <c r="D25"/>
      <c r="E25"/>
      <c r="F25"/>
      <c r="G25" s="91"/>
      <c r="H25" s="183"/>
      <c r="I25" s="177"/>
      <c r="J25" s="91"/>
      <c r="K25" s="183"/>
      <c r="L25" s="177"/>
      <c r="P25" s="337"/>
      <c r="Q25" s="531"/>
      <c r="R25" s="381"/>
      <c r="S25" s="91"/>
      <c r="T25" s="183"/>
      <c r="U25" s="616"/>
    </row>
    <row r="26" spans="1:24">
      <c r="B26" s="87"/>
      <c r="C26" s="146"/>
      <c r="D26"/>
      <c r="E26"/>
      <c r="F26"/>
      <c r="G26"/>
      <c r="H26"/>
      <c r="I26"/>
      <c r="J26" s="91"/>
      <c r="K26" s="183"/>
      <c r="L26" s="177"/>
      <c r="M26"/>
      <c r="N26"/>
      <c r="O26"/>
      <c r="P26" s="337"/>
      <c r="Q26" s="531"/>
      <c r="R26" s="381"/>
    </row>
    <row r="27" spans="1:24">
      <c r="B27" s="87"/>
      <c r="C27" s="146"/>
      <c r="D27"/>
      <c r="E27"/>
      <c r="F27"/>
      <c r="G27"/>
      <c r="H27"/>
      <c r="I27"/>
      <c r="J27" s="91"/>
      <c r="K27" s="183"/>
      <c r="L27" s="177"/>
      <c r="M27"/>
      <c r="N27"/>
      <c r="O27"/>
      <c r="P27"/>
      <c r="Q27" s="21"/>
      <c r="R27"/>
    </row>
    <row r="28" spans="1:24">
      <c r="B28" s="87"/>
      <c r="C28" s="146"/>
      <c r="D28"/>
      <c r="E28"/>
      <c r="F28"/>
      <c r="G28"/>
      <c r="H28"/>
      <c r="I28"/>
      <c r="J28" s="91"/>
      <c r="K28" s="183"/>
      <c r="L28" s="177"/>
      <c r="M28"/>
      <c r="N28"/>
      <c r="O28"/>
      <c r="P28"/>
      <c r="Q28" s="21"/>
      <c r="R28"/>
    </row>
    <row r="29" spans="1:24">
      <c r="B29" s="87"/>
      <c r="C29" s="146"/>
      <c r="D29"/>
      <c r="E29"/>
      <c r="F29"/>
      <c r="G29"/>
      <c r="H29"/>
      <c r="I29"/>
      <c r="J29"/>
      <c r="K29"/>
      <c r="L29"/>
      <c r="M29"/>
      <c r="N29"/>
      <c r="O29"/>
      <c r="P29"/>
      <c r="Q29" s="21"/>
      <c r="R29"/>
    </row>
    <row r="30" spans="1:24">
      <c r="B30" s="87"/>
      <c r="C30" s="146"/>
      <c r="D30"/>
      <c r="E30"/>
      <c r="F30"/>
      <c r="G30"/>
      <c r="H30"/>
      <c r="I30"/>
      <c r="J30"/>
      <c r="K30"/>
      <c r="L30"/>
      <c r="M30"/>
      <c r="N30"/>
      <c r="O30"/>
      <c r="P30"/>
      <c r="Q30" s="21"/>
      <c r="R30"/>
    </row>
    <row r="31" spans="1:24">
      <c r="B31" s="87"/>
      <c r="C31" s="146"/>
      <c r="D31"/>
      <c r="E31"/>
      <c r="F31"/>
      <c r="G31"/>
      <c r="H31"/>
      <c r="I31"/>
      <c r="J31"/>
      <c r="K31"/>
      <c r="L31"/>
      <c r="M31"/>
      <c r="N31"/>
      <c r="O31"/>
      <c r="P31"/>
      <c r="Q31" s="21"/>
      <c r="R31"/>
    </row>
    <row r="32" spans="1:24">
      <c r="B32" s="87"/>
      <c r="C32" s="146"/>
      <c r="D32"/>
      <c r="E32"/>
      <c r="F32"/>
      <c r="G32"/>
      <c r="H32"/>
      <c r="I32"/>
      <c r="J32"/>
      <c r="K32"/>
      <c r="L32"/>
      <c r="M32"/>
      <c r="N32"/>
      <c r="O32"/>
      <c r="P32"/>
      <c r="Q32" s="21"/>
      <c r="R32"/>
    </row>
    <row r="33" spans="2:18">
      <c r="B33" s="87"/>
      <c r="C33" s="146"/>
      <c r="D33"/>
      <c r="E33"/>
      <c r="F33"/>
      <c r="G33"/>
      <c r="H33"/>
      <c r="I33"/>
      <c r="J33"/>
      <c r="K33"/>
      <c r="L33"/>
      <c r="M33"/>
      <c r="N33"/>
      <c r="O33"/>
      <c r="P33"/>
      <c r="Q33" s="21"/>
      <c r="R33"/>
    </row>
    <row r="34" spans="2:18">
      <c r="B34" s="87"/>
      <c r="C34" s="146"/>
      <c r="D34"/>
      <c r="E34"/>
      <c r="F34"/>
      <c r="G34"/>
      <c r="H34"/>
      <c r="I34"/>
      <c r="J34"/>
      <c r="K34"/>
      <c r="L34"/>
      <c r="M34"/>
      <c r="N34"/>
      <c r="O34"/>
      <c r="P34"/>
      <c r="Q34" s="21"/>
      <c r="R34"/>
    </row>
    <row r="35" spans="2:18">
      <c r="B35" s="87"/>
      <c r="C35" s="146"/>
      <c r="D35"/>
      <c r="E35"/>
      <c r="F35"/>
      <c r="G35"/>
      <c r="H35"/>
      <c r="I35"/>
      <c r="J35"/>
      <c r="K35"/>
      <c r="L35"/>
      <c r="M35"/>
      <c r="N35"/>
      <c r="O35"/>
      <c r="P35"/>
      <c r="Q35" s="21"/>
      <c r="R35"/>
    </row>
    <row r="36" spans="2:18">
      <c r="B36" s="87"/>
      <c r="C36" s="146"/>
      <c r="D36"/>
      <c r="E36"/>
      <c r="F36"/>
      <c r="G36"/>
      <c r="H36"/>
      <c r="I36"/>
      <c r="J36"/>
      <c r="K36"/>
      <c r="L36"/>
      <c r="M36"/>
      <c r="N36"/>
      <c r="O36"/>
      <c r="P36"/>
      <c r="Q36" s="21"/>
      <c r="R36"/>
    </row>
    <row r="37" spans="2:18">
      <c r="B37" s="87"/>
      <c r="C37" s="146"/>
      <c r="D37"/>
      <c r="E37"/>
      <c r="F37"/>
      <c r="G37"/>
      <c r="H37"/>
      <c r="I37"/>
      <c r="J37"/>
      <c r="K37"/>
      <c r="L37"/>
      <c r="M37"/>
      <c r="N37"/>
      <c r="O37"/>
      <c r="P37"/>
      <c r="Q37" s="21"/>
      <c r="R37"/>
    </row>
    <row r="38" spans="2:18">
      <c r="D38"/>
      <c r="E38"/>
      <c r="F38"/>
      <c r="G38"/>
      <c r="H38"/>
      <c r="I38"/>
      <c r="J38"/>
      <c r="K38"/>
      <c r="L38"/>
      <c r="M38"/>
      <c r="N38"/>
      <c r="O38"/>
      <c r="P38"/>
      <c r="Q38" s="21"/>
      <c r="R38"/>
    </row>
    <row r="39" spans="2:18">
      <c r="G39"/>
      <c r="H39"/>
      <c r="I39"/>
      <c r="J39"/>
      <c r="K39"/>
      <c r="L39"/>
      <c r="M39"/>
      <c r="N39"/>
      <c r="O39"/>
      <c r="P39"/>
      <c r="Q39" s="21"/>
      <c r="R39"/>
    </row>
    <row r="40" spans="2:18">
      <c r="G40"/>
      <c r="H40"/>
      <c r="I40"/>
      <c r="J40"/>
      <c r="K40"/>
      <c r="L40"/>
      <c r="M40"/>
      <c r="N40"/>
      <c r="O40"/>
      <c r="P40"/>
      <c r="Q40" s="21"/>
      <c r="R40"/>
    </row>
    <row r="41" spans="2:18">
      <c r="G41"/>
      <c r="H41"/>
      <c r="I41"/>
      <c r="J41"/>
      <c r="K41"/>
      <c r="L41"/>
      <c r="M41"/>
      <c r="N41"/>
      <c r="O41"/>
    </row>
    <row r="42" spans="2:18">
      <c r="G42"/>
      <c r="H42"/>
      <c r="I42"/>
      <c r="J42"/>
      <c r="K42"/>
      <c r="L42"/>
      <c r="M42"/>
      <c r="N42"/>
      <c r="O42"/>
    </row>
    <row r="43" spans="2:18">
      <c r="G43"/>
      <c r="H43"/>
      <c r="I43"/>
      <c r="J43"/>
      <c r="K43"/>
      <c r="L43"/>
      <c r="M43"/>
      <c r="N43"/>
      <c r="O43"/>
    </row>
    <row r="44" spans="2:18">
      <c r="G44"/>
      <c r="H44"/>
      <c r="I44"/>
      <c r="J44"/>
      <c r="K44"/>
      <c r="L44"/>
      <c r="M44"/>
      <c r="N44"/>
      <c r="O44"/>
    </row>
    <row r="45" spans="2:18">
      <c r="G45"/>
      <c r="H45"/>
      <c r="I45"/>
      <c r="J45"/>
      <c r="K45"/>
      <c r="L45"/>
      <c r="M45"/>
      <c r="N45"/>
      <c r="O45"/>
    </row>
    <row r="46" spans="2:18">
      <c r="G46"/>
      <c r="H46"/>
      <c r="I46"/>
      <c r="J46"/>
      <c r="K46"/>
      <c r="L46"/>
      <c r="M46"/>
      <c r="N46"/>
      <c r="O46"/>
    </row>
    <row r="47" spans="2:18">
      <c r="G47"/>
      <c r="H47"/>
      <c r="I47"/>
      <c r="J47"/>
      <c r="K47"/>
      <c r="L47"/>
      <c r="M47"/>
      <c r="N47"/>
      <c r="O47"/>
    </row>
    <row r="48" spans="2:18">
      <c r="G48"/>
      <c r="H48"/>
      <c r="I48"/>
      <c r="J48"/>
      <c r="K48"/>
      <c r="L48"/>
      <c r="M48"/>
      <c r="N48"/>
      <c r="O48"/>
    </row>
    <row r="49" spans="7:15">
      <c r="G49"/>
      <c r="H49"/>
      <c r="I49"/>
      <c r="J49"/>
      <c r="K49"/>
      <c r="L49"/>
      <c r="M49"/>
      <c r="N49"/>
      <c r="O49"/>
    </row>
    <row r="50" spans="7:15">
      <c r="G50"/>
      <c r="H50"/>
      <c r="I50"/>
      <c r="J50"/>
      <c r="K50"/>
      <c r="L50"/>
      <c r="M50"/>
      <c r="N50"/>
      <c r="O50"/>
    </row>
    <row r="51" spans="7:15">
      <c r="G51"/>
      <c r="H51"/>
      <c r="I51"/>
      <c r="J51"/>
      <c r="K51"/>
      <c r="L51"/>
      <c r="M51"/>
      <c r="N51"/>
      <c r="O51"/>
    </row>
    <row r="52" spans="7:15">
      <c r="G52"/>
      <c r="H52"/>
      <c r="I52"/>
      <c r="J52"/>
      <c r="K52"/>
      <c r="L52"/>
      <c r="M52"/>
      <c r="N52"/>
      <c r="O52"/>
    </row>
    <row r="53" spans="7:15">
      <c r="G53"/>
      <c r="H53"/>
      <c r="I53"/>
      <c r="J53"/>
      <c r="K53"/>
      <c r="L53"/>
      <c r="M53"/>
      <c r="N53"/>
      <c r="O53"/>
    </row>
    <row r="54" spans="7:15">
      <c r="J54"/>
      <c r="K54"/>
      <c r="L54"/>
    </row>
    <row r="55" spans="7:15">
      <c r="J55"/>
      <c r="K55"/>
      <c r="L55"/>
    </row>
    <row r="56" spans="7:15">
      <c r="J56"/>
      <c r="K56"/>
      <c r="L56"/>
    </row>
  </sheetData>
  <mergeCells count="11">
    <mergeCell ref="A1:C1"/>
    <mergeCell ref="D1:F1"/>
    <mergeCell ref="G1:I1"/>
    <mergeCell ref="J1:L1"/>
    <mergeCell ref="M1:O1"/>
    <mergeCell ref="Y1:AA2"/>
    <mergeCell ref="S1:U1"/>
    <mergeCell ref="P1:R1"/>
    <mergeCell ref="P2:Q3"/>
    <mergeCell ref="R2:R3"/>
    <mergeCell ref="V1:X2"/>
  </mergeCells>
  <phoneticPr fontId="2"/>
  <conditionalFormatting sqref="M1:N1">
    <cfRule type="expression" dxfId="0" priority="1" stopIfTrue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AD16"/>
  <sheetViews>
    <sheetView workbookViewId="0">
      <selection activeCell="M11" sqref="M11"/>
    </sheetView>
  </sheetViews>
  <sheetFormatPr defaultRowHeight="13.5"/>
  <cols>
    <col min="1" max="1" width="5.5" style="25" bestFit="1" customWidth="1"/>
    <col min="2" max="3" width="6" style="25" bestFit="1" customWidth="1"/>
    <col min="4" max="4" width="5.5" style="25" bestFit="1" customWidth="1"/>
    <col min="5" max="6" width="6" style="25" bestFit="1" customWidth="1"/>
    <col min="7" max="7" width="6" style="80" customWidth="1"/>
    <col min="8" max="9" width="6" style="25" customWidth="1"/>
    <col min="10" max="10" width="6" style="80" customWidth="1"/>
    <col min="11" max="11" width="6" style="124" customWidth="1"/>
    <col min="12" max="12" width="6" style="25" customWidth="1"/>
    <col min="13" max="13" width="6.5" bestFit="1" customWidth="1"/>
    <col min="14" max="14" width="6" style="21" bestFit="1" customWidth="1"/>
    <col min="15" max="15" width="6" bestFit="1" customWidth="1"/>
    <col min="16" max="16" width="6.5" bestFit="1" customWidth="1"/>
    <col min="17" max="18" width="6" bestFit="1" customWidth="1"/>
    <col min="19" max="19" width="6.5" bestFit="1" customWidth="1"/>
    <col min="20" max="21" width="6" bestFit="1" customWidth="1"/>
    <col min="22" max="22" width="5.5" bestFit="1" customWidth="1"/>
    <col min="23" max="24" width="6" bestFit="1" customWidth="1"/>
    <col min="25" max="25" width="6.5" bestFit="1" customWidth="1"/>
    <col min="26" max="27" width="6" bestFit="1" customWidth="1"/>
    <col min="28" max="28" width="5.5" bestFit="1" customWidth="1"/>
    <col min="29" max="30" width="6" bestFit="1" customWidth="1"/>
  </cols>
  <sheetData>
    <row r="1" spans="1:30">
      <c r="A1" s="708" t="s">
        <v>67</v>
      </c>
      <c r="B1" s="709"/>
      <c r="C1" s="714"/>
      <c r="D1" s="708" t="s">
        <v>152</v>
      </c>
      <c r="E1" s="709"/>
      <c r="F1" s="714"/>
      <c r="G1" s="708" t="s">
        <v>100</v>
      </c>
      <c r="H1" s="709"/>
      <c r="I1" s="709"/>
      <c r="J1" s="708" t="s">
        <v>95</v>
      </c>
      <c r="K1" s="709"/>
      <c r="L1" s="714"/>
      <c r="M1" s="708" t="s">
        <v>101</v>
      </c>
      <c r="N1" s="709"/>
      <c r="O1" s="714"/>
      <c r="P1" s="708" t="s">
        <v>102</v>
      </c>
      <c r="Q1" s="709"/>
      <c r="R1" s="714"/>
      <c r="S1" s="708" t="s">
        <v>90</v>
      </c>
      <c r="T1" s="709"/>
      <c r="U1" s="714"/>
      <c r="V1" s="708" t="s">
        <v>139</v>
      </c>
      <c r="W1" s="709"/>
      <c r="X1" s="714"/>
      <c r="Y1" s="708" t="s">
        <v>91</v>
      </c>
      <c r="Z1" s="709"/>
      <c r="AA1" s="714"/>
      <c r="AB1" s="708" t="s">
        <v>99</v>
      </c>
      <c r="AC1" s="709"/>
      <c r="AD1" s="714"/>
    </row>
    <row r="2" spans="1:30">
      <c r="A2" s="767" t="s">
        <v>176</v>
      </c>
      <c r="B2" s="768"/>
      <c r="C2" s="769"/>
      <c r="D2" s="767"/>
      <c r="E2" s="768"/>
      <c r="F2" s="769"/>
      <c r="G2" s="237"/>
      <c r="H2" s="237"/>
      <c r="I2" s="237"/>
      <c r="J2" s="288"/>
      <c r="K2" s="434"/>
      <c r="L2" s="237"/>
      <c r="M2" s="288"/>
      <c r="N2" s="434"/>
      <c r="O2" s="237"/>
      <c r="P2" s="288"/>
      <c r="Q2" s="237"/>
      <c r="R2" s="237"/>
      <c r="S2" s="767"/>
      <c r="T2" s="768"/>
      <c r="U2" s="769"/>
      <c r="V2" s="767"/>
      <c r="W2" s="768"/>
      <c r="X2" s="769"/>
      <c r="Y2" s="767" t="s">
        <v>174</v>
      </c>
      <c r="Z2" s="768"/>
      <c r="AA2" s="769"/>
      <c r="AB2" s="767"/>
      <c r="AC2" s="768"/>
      <c r="AD2" s="769"/>
    </row>
    <row r="3" spans="1:30">
      <c r="A3" s="8" t="s">
        <v>8</v>
      </c>
      <c r="B3" s="20" t="s">
        <v>10</v>
      </c>
      <c r="C3" s="9" t="s">
        <v>9</v>
      </c>
      <c r="D3" s="8" t="s">
        <v>8</v>
      </c>
      <c r="E3" s="20" t="s">
        <v>10</v>
      </c>
      <c r="F3" s="9" t="s">
        <v>9</v>
      </c>
      <c r="G3" s="8" t="s">
        <v>8</v>
      </c>
      <c r="H3" s="20" t="s">
        <v>10</v>
      </c>
      <c r="I3" s="295" t="s">
        <v>9</v>
      </c>
      <c r="J3" s="8" t="s">
        <v>8</v>
      </c>
      <c r="K3" s="20" t="s">
        <v>10</v>
      </c>
      <c r="L3" s="9" t="s">
        <v>9</v>
      </c>
      <c r="M3" s="8" t="s">
        <v>8</v>
      </c>
      <c r="N3" s="20" t="s">
        <v>10</v>
      </c>
      <c r="O3" s="9" t="s">
        <v>9</v>
      </c>
      <c r="P3" s="8" t="s">
        <v>8</v>
      </c>
      <c r="Q3" s="20" t="s">
        <v>10</v>
      </c>
      <c r="R3" s="9" t="s">
        <v>9</v>
      </c>
      <c r="S3" s="8" t="s">
        <v>8</v>
      </c>
      <c r="T3" s="20" t="s">
        <v>10</v>
      </c>
      <c r="U3" s="9" t="s">
        <v>9</v>
      </c>
      <c r="V3" s="8" t="s">
        <v>8</v>
      </c>
      <c r="W3" s="20" t="s">
        <v>10</v>
      </c>
      <c r="X3" s="9" t="s">
        <v>9</v>
      </c>
      <c r="Y3" s="8" t="s">
        <v>8</v>
      </c>
      <c r="Z3" s="20" t="s">
        <v>10</v>
      </c>
      <c r="AA3" s="9" t="s">
        <v>9</v>
      </c>
      <c r="AB3" s="8" t="s">
        <v>8</v>
      </c>
      <c r="AC3" s="20" t="s">
        <v>10</v>
      </c>
      <c r="AD3" s="9" t="s">
        <v>9</v>
      </c>
    </row>
    <row r="4" spans="1:30">
      <c r="A4" s="144">
        <v>43896</v>
      </c>
      <c r="B4" s="121"/>
      <c r="C4" s="142">
        <v>12</v>
      </c>
      <c r="D4" s="144">
        <v>43896</v>
      </c>
      <c r="E4" s="121"/>
      <c r="F4" s="142">
        <v>24</v>
      </c>
      <c r="G4" s="239">
        <v>43896</v>
      </c>
      <c r="H4" s="238"/>
      <c r="I4" s="238">
        <v>88</v>
      </c>
      <c r="J4" s="144">
        <v>43896</v>
      </c>
      <c r="K4" s="121"/>
      <c r="L4" s="121">
        <v>26</v>
      </c>
      <c r="M4" s="144">
        <v>43896</v>
      </c>
      <c r="N4" s="121"/>
      <c r="O4" s="121">
        <v>30</v>
      </c>
      <c r="P4" s="144">
        <v>43896</v>
      </c>
      <c r="Q4" s="121"/>
      <c r="R4" s="121">
        <v>33</v>
      </c>
      <c r="S4" s="144">
        <v>43896</v>
      </c>
      <c r="T4" s="121"/>
      <c r="U4" s="143">
        <v>53</v>
      </c>
      <c r="V4" s="205">
        <v>43896</v>
      </c>
      <c r="W4" s="206"/>
      <c r="X4" s="143">
        <v>3</v>
      </c>
      <c r="Y4" s="144">
        <v>43896</v>
      </c>
      <c r="Z4" s="121"/>
      <c r="AA4" s="143">
        <v>42</v>
      </c>
      <c r="AB4" s="144">
        <v>43896</v>
      </c>
      <c r="AC4" s="121"/>
      <c r="AD4" s="142">
        <v>45</v>
      </c>
    </row>
    <row r="5" spans="1:30">
      <c r="A5" s="205">
        <v>44742</v>
      </c>
      <c r="B5" s="206">
        <v>4</v>
      </c>
      <c r="C5" s="143">
        <f>C4-B5</f>
        <v>8</v>
      </c>
      <c r="D5" s="144"/>
      <c r="E5" s="121"/>
      <c r="F5" s="142"/>
      <c r="G5" s="239"/>
      <c r="H5" s="238"/>
      <c r="I5" s="238"/>
      <c r="J5" s="457" t="s">
        <v>177</v>
      </c>
      <c r="K5" s="121">
        <v>-48</v>
      </c>
      <c r="L5" s="121">
        <f>L4-K5</f>
        <v>74</v>
      </c>
      <c r="M5" s="144">
        <v>44070</v>
      </c>
      <c r="N5" s="121">
        <v>16</v>
      </c>
      <c r="O5" s="121">
        <f>O4-N5</f>
        <v>14</v>
      </c>
      <c r="P5" s="144"/>
      <c r="Q5" s="121"/>
      <c r="R5" s="121"/>
      <c r="S5" s="205">
        <v>43913</v>
      </c>
      <c r="T5" s="206">
        <v>48</v>
      </c>
      <c r="U5" s="143">
        <f>U4-T5</f>
        <v>5</v>
      </c>
      <c r="V5" s="144"/>
      <c r="W5" s="121"/>
      <c r="X5" s="142"/>
      <c r="Y5" s="144"/>
      <c r="Z5" s="121"/>
      <c r="AA5" s="142"/>
      <c r="AB5" s="144"/>
      <c r="AC5" s="121"/>
      <c r="AD5" s="142"/>
    </row>
    <row r="6" spans="1:30">
      <c r="A6" s="144">
        <v>44822</v>
      </c>
      <c r="B6" s="121">
        <v>-20</v>
      </c>
      <c r="C6" s="143">
        <f>C5-B6</f>
        <v>28</v>
      </c>
      <c r="D6" s="144"/>
      <c r="E6" s="121"/>
      <c r="F6" s="142"/>
      <c r="G6" s="239"/>
      <c r="H6" s="238"/>
      <c r="I6" s="238"/>
      <c r="J6" s="144">
        <v>43933</v>
      </c>
      <c r="K6" s="121">
        <v>-100</v>
      </c>
      <c r="L6" s="121">
        <f>L5-K6</f>
        <v>174</v>
      </c>
      <c r="M6" s="144">
        <v>44173</v>
      </c>
      <c r="N6" s="121">
        <v>-20</v>
      </c>
      <c r="O6" s="121">
        <f>O5-N6</f>
        <v>34</v>
      </c>
      <c r="P6" s="144"/>
      <c r="Q6" s="238"/>
      <c r="R6" s="238"/>
      <c r="S6" s="144">
        <v>43933</v>
      </c>
      <c r="T6" s="121">
        <v>-50</v>
      </c>
      <c r="U6" s="143">
        <f>U5-T6</f>
        <v>55</v>
      </c>
      <c r="V6" s="144"/>
      <c r="W6" s="121"/>
      <c r="X6" s="142"/>
      <c r="Y6" s="144"/>
      <c r="Z6" s="121"/>
      <c r="AA6" s="142"/>
      <c r="AB6" s="144"/>
      <c r="AC6" s="121"/>
      <c r="AD6" s="142"/>
    </row>
    <row r="7" spans="1:30">
      <c r="A7" s="144" t="s">
        <v>112</v>
      </c>
      <c r="B7" s="121"/>
      <c r="C7" s="142"/>
      <c r="D7" s="144"/>
      <c r="E7" s="121"/>
      <c r="F7" s="142"/>
      <c r="G7" s="239"/>
      <c r="H7" s="238"/>
      <c r="I7" s="238"/>
      <c r="J7" s="144">
        <v>44498</v>
      </c>
      <c r="K7" s="121">
        <v>16</v>
      </c>
      <c r="L7" s="121">
        <f>L6-K7</f>
        <v>158</v>
      </c>
      <c r="M7" s="144"/>
      <c r="N7" s="121"/>
      <c r="O7" s="238"/>
      <c r="P7" s="144"/>
      <c r="Q7" s="238"/>
      <c r="R7" s="238"/>
      <c r="S7" s="144">
        <v>44070</v>
      </c>
      <c r="T7" s="121">
        <v>8</v>
      </c>
      <c r="U7" s="143">
        <f>U6-T7</f>
        <v>47</v>
      </c>
      <c r="V7" s="144"/>
      <c r="W7" s="121"/>
      <c r="X7" s="142"/>
      <c r="Y7" s="144"/>
      <c r="Z7" s="121"/>
      <c r="AA7" s="142"/>
      <c r="AB7" s="144"/>
      <c r="AC7" s="121"/>
      <c r="AD7" s="142"/>
    </row>
    <row r="8" spans="1:30">
      <c r="A8" s="144"/>
      <c r="B8" s="121"/>
      <c r="C8" s="142"/>
      <c r="D8" s="144"/>
      <c r="E8" s="121"/>
      <c r="F8" s="142"/>
      <c r="G8" s="239"/>
      <c r="H8" s="238"/>
      <c r="I8" s="238"/>
      <c r="J8" s="144"/>
      <c r="K8" s="121"/>
      <c r="L8" s="238"/>
      <c r="M8" s="144"/>
      <c r="N8" s="121"/>
      <c r="O8" s="238"/>
      <c r="P8" s="144"/>
      <c r="Q8" s="238"/>
      <c r="R8" s="238"/>
      <c r="S8" s="144">
        <v>44498</v>
      </c>
      <c r="T8" s="121">
        <v>8</v>
      </c>
      <c r="U8" s="143">
        <f>U7-T8</f>
        <v>39</v>
      </c>
      <c r="V8" s="144"/>
      <c r="W8" s="121"/>
      <c r="X8" s="142"/>
      <c r="Y8" s="144"/>
      <c r="Z8" s="121"/>
      <c r="AA8" s="142"/>
      <c r="AB8" s="144"/>
      <c r="AC8" s="121"/>
      <c r="AD8" s="142"/>
    </row>
    <row r="9" spans="1:30">
      <c r="A9" s="144"/>
      <c r="B9" s="121"/>
      <c r="C9" s="142"/>
      <c r="D9" s="144"/>
      <c r="E9" s="121"/>
      <c r="F9" s="142"/>
      <c r="G9" s="239"/>
      <c r="H9" s="238"/>
      <c r="I9" s="238"/>
      <c r="J9" s="144"/>
      <c r="K9" s="121"/>
      <c r="L9" s="238"/>
      <c r="M9" s="144"/>
      <c r="N9" s="121"/>
      <c r="O9" s="238"/>
      <c r="P9" s="144"/>
      <c r="Q9" s="238"/>
      <c r="R9" s="238"/>
      <c r="S9" s="205">
        <v>44847</v>
      </c>
      <c r="T9" s="206"/>
      <c r="U9" s="142">
        <v>23</v>
      </c>
      <c r="V9" s="144"/>
      <c r="W9" s="121"/>
      <c r="X9" s="142"/>
      <c r="Y9" s="144"/>
      <c r="Z9" s="121"/>
      <c r="AA9" s="142"/>
      <c r="AB9" s="144"/>
      <c r="AC9" s="121"/>
      <c r="AD9" s="142"/>
    </row>
    <row r="10" spans="1:30">
      <c r="A10" s="144"/>
      <c r="B10" s="121"/>
      <c r="C10" s="142"/>
      <c r="D10" s="144"/>
      <c r="E10" s="121"/>
      <c r="F10" s="142"/>
      <c r="G10" s="239"/>
      <c r="H10" s="238"/>
      <c r="I10" s="238"/>
      <c r="J10" s="144"/>
      <c r="K10" s="121"/>
      <c r="L10" s="238"/>
      <c r="M10" s="144"/>
      <c r="N10" s="121"/>
      <c r="O10" s="238"/>
      <c r="P10" s="144"/>
      <c r="Q10" s="238"/>
      <c r="R10" s="238"/>
      <c r="S10" s="144"/>
      <c r="T10" s="121"/>
      <c r="U10" s="142"/>
      <c r="V10" s="144"/>
      <c r="W10" s="121"/>
      <c r="X10" s="142"/>
      <c r="Y10" s="144"/>
      <c r="Z10" s="121"/>
      <c r="AA10" s="142"/>
      <c r="AB10" s="144"/>
      <c r="AC10" s="121"/>
      <c r="AD10" s="142"/>
    </row>
    <row r="11" spans="1:30">
      <c r="A11" s="144"/>
      <c r="B11" s="121"/>
      <c r="C11" s="142"/>
      <c r="D11" s="144"/>
      <c r="E11" s="121"/>
      <c r="F11" s="142"/>
      <c r="G11" s="239"/>
      <c r="H11" s="238"/>
      <c r="I11" s="238"/>
      <c r="M11" s="144"/>
      <c r="N11" s="121"/>
      <c r="O11" s="238"/>
      <c r="P11" s="144"/>
      <c r="Q11" s="238"/>
      <c r="R11" s="238"/>
      <c r="S11" s="144"/>
      <c r="T11" s="121"/>
      <c r="U11" s="142"/>
      <c r="V11" s="144"/>
      <c r="W11" s="121"/>
      <c r="X11" s="142"/>
      <c r="Y11" s="144"/>
      <c r="Z11" s="121"/>
      <c r="AA11" s="142"/>
      <c r="AB11" s="144"/>
      <c r="AC11" s="121"/>
      <c r="AD11" s="142"/>
    </row>
    <row r="12" spans="1:30">
      <c r="A12" s="144"/>
      <c r="B12" s="121"/>
      <c r="C12" s="142"/>
      <c r="G12" s="239"/>
      <c r="H12" s="238"/>
      <c r="I12" s="238"/>
      <c r="M12" s="144"/>
      <c r="N12" s="121"/>
      <c r="O12" s="238"/>
      <c r="P12" s="144"/>
      <c r="Q12" s="238"/>
      <c r="R12" s="238"/>
      <c r="S12" s="144"/>
      <c r="T12" s="121"/>
      <c r="U12" s="142"/>
      <c r="V12" s="144"/>
      <c r="W12" s="121"/>
      <c r="X12" s="142"/>
      <c r="Y12" s="144"/>
      <c r="Z12" s="121"/>
      <c r="AA12" s="142"/>
      <c r="AB12" s="144"/>
      <c r="AC12" s="121"/>
      <c r="AD12" s="142"/>
    </row>
    <row r="13" spans="1:30">
      <c r="A13" s="144"/>
      <c r="B13" s="121"/>
      <c r="C13" s="142"/>
      <c r="G13" s="239"/>
      <c r="H13" s="238"/>
      <c r="I13" s="238"/>
      <c r="M13" s="144"/>
      <c r="N13" s="121"/>
      <c r="O13" s="238"/>
      <c r="P13" s="144"/>
      <c r="Q13" s="238"/>
      <c r="R13" s="238"/>
      <c r="V13" s="144"/>
      <c r="W13" s="121"/>
      <c r="X13" s="142"/>
      <c r="Y13" s="144"/>
      <c r="Z13" s="121"/>
      <c r="AA13" s="142"/>
      <c r="AB13" s="144"/>
      <c r="AC13" s="121"/>
      <c r="AD13" s="142"/>
    </row>
    <row r="14" spans="1:30">
      <c r="V14" s="144"/>
      <c r="W14" s="121"/>
      <c r="X14" s="142"/>
      <c r="Y14" s="144"/>
      <c r="Z14" s="121"/>
      <c r="AA14" s="142"/>
    </row>
    <row r="15" spans="1:30">
      <c r="V15" s="144"/>
      <c r="W15" s="121"/>
      <c r="X15" s="142"/>
    </row>
    <row r="16" spans="1:30">
      <c r="V16" s="144"/>
      <c r="W16" s="121"/>
      <c r="X16" s="142"/>
    </row>
  </sheetData>
  <mergeCells count="16">
    <mergeCell ref="AB1:AD1"/>
    <mergeCell ref="AB2:AD2"/>
    <mergeCell ref="G1:I1"/>
    <mergeCell ref="M1:O1"/>
    <mergeCell ref="P1:R1"/>
    <mergeCell ref="A1:C1"/>
    <mergeCell ref="A2:C2"/>
    <mergeCell ref="S1:U1"/>
    <mergeCell ref="S2:U2"/>
    <mergeCell ref="Y1:AA1"/>
    <mergeCell ref="Y2:AA2"/>
    <mergeCell ref="J1:L1"/>
    <mergeCell ref="V1:X1"/>
    <mergeCell ref="V2:X2"/>
    <mergeCell ref="D1:F1"/>
    <mergeCell ref="D2:F2"/>
  </mergeCells>
  <phoneticPr fontId="2"/>
  <pageMargins left="0.23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P91"/>
  <sheetViews>
    <sheetView topLeftCell="D1" zoomScaleNormal="100" workbookViewId="0">
      <pane ySplit="4" topLeftCell="A5" activePane="bottomLeft" state="frozen"/>
      <selection pane="bottomLeft" activeCell="AC6" sqref="AC6:AD6"/>
    </sheetView>
  </sheetViews>
  <sheetFormatPr defaultRowHeight="13.5"/>
  <cols>
    <col min="1" max="1" width="6.5" style="1" bestFit="1" customWidth="1"/>
    <col min="2" max="2" width="5.75" style="21" customWidth="1"/>
    <col min="3" max="3" width="4.5" style="2" bestFit="1" customWidth="1"/>
    <col min="4" max="4" width="5.625" style="1" customWidth="1"/>
    <col min="5" max="5" width="5.625" style="3" bestFit="1" customWidth="1"/>
    <col min="6" max="6" width="4.25" style="83" bestFit="1" customWidth="1"/>
    <col min="7" max="7" width="5.625" style="302" bestFit="1" customWidth="1"/>
    <col min="8" max="8" width="6.875" style="1" customWidth="1"/>
    <col min="9" max="9" width="6" style="21" bestFit="1" customWidth="1"/>
    <col min="10" max="10" width="5.625" style="16" customWidth="1"/>
    <col min="11" max="11" width="3" style="16" customWidth="1"/>
    <col min="12" max="12" width="6.5" style="281" bestFit="1" customWidth="1"/>
    <col min="13" max="13" width="4.25" style="281" customWidth="1"/>
    <col min="14" max="14" width="5.625" style="21" customWidth="1"/>
    <col min="15" max="15" width="6.625" style="3" bestFit="1" customWidth="1"/>
    <col min="16" max="16" width="6.625" style="3" customWidth="1"/>
    <col min="17" max="17" width="5.625" style="204" customWidth="1"/>
    <col min="18" max="18" width="4.375" style="93" customWidth="1"/>
    <col min="19" max="19" width="6.625" style="83" customWidth="1"/>
    <col min="20" max="20" width="3.375" style="83" customWidth="1"/>
    <col min="21" max="21" width="4.625" style="83" bestFit="1" customWidth="1"/>
    <col min="22" max="22" width="4.625" style="302" customWidth="1"/>
    <col min="23" max="23" width="5.5" style="1" customWidth="1"/>
    <col min="24" max="24" width="3" style="19" customWidth="1"/>
    <col min="25" max="25" width="4.25" style="19" bestFit="1" customWidth="1"/>
    <col min="26" max="26" width="3.125" style="1" customWidth="1"/>
    <col min="27" max="27" width="4.25" style="1" customWidth="1"/>
    <col min="28" max="28" width="2.875" style="1" customWidth="1"/>
    <col min="29" max="29" width="4.625" customWidth="1"/>
    <col min="30" max="30" width="3.625" customWidth="1"/>
    <col min="31" max="32" width="4.5" bestFit="1" customWidth="1"/>
    <col min="33" max="33" width="4.25" customWidth="1"/>
    <col min="34" max="34" width="4.25" bestFit="1" customWidth="1"/>
    <col min="35" max="35" width="6.875" style="1" customWidth="1"/>
    <col min="36" max="36" width="5.625" style="19" customWidth="1"/>
    <col min="37" max="37" width="5.625" style="62" customWidth="1"/>
    <col min="38" max="38" width="2.75" style="62" customWidth="1"/>
    <col min="39" max="39" width="8.125" style="82" customWidth="1"/>
    <col min="40" max="40" width="4.625" style="21" customWidth="1"/>
    <col min="41" max="41" width="4.75" style="81" bestFit="1" customWidth="1"/>
    <col min="42" max="42" width="6" style="204" customWidth="1"/>
  </cols>
  <sheetData>
    <row r="1" spans="1:42" ht="27.75" customHeight="1">
      <c r="A1" s="226"/>
      <c r="B1" s="227"/>
      <c r="C1" s="227" t="s">
        <v>38</v>
      </c>
      <c r="D1" s="227"/>
      <c r="E1" s="227"/>
      <c r="F1" s="233"/>
      <c r="G1" s="297"/>
      <c r="H1" s="702" t="s">
        <v>40</v>
      </c>
      <c r="I1" s="703"/>
      <c r="J1" s="703"/>
      <c r="K1" s="703"/>
      <c r="L1" s="703"/>
      <c r="M1" s="703"/>
      <c r="N1" s="703"/>
      <c r="O1" s="703"/>
      <c r="P1" s="703"/>
      <c r="Q1" s="704"/>
      <c r="R1" s="705" t="s">
        <v>134</v>
      </c>
      <c r="S1" s="706"/>
      <c r="T1" s="706"/>
      <c r="U1" s="706"/>
      <c r="V1" s="707"/>
      <c r="W1" s="208" t="s">
        <v>89</v>
      </c>
      <c r="X1" s="208"/>
      <c r="Y1" s="208"/>
      <c r="Z1" s="208"/>
      <c r="AA1" s="208"/>
      <c r="AB1" s="209"/>
      <c r="AC1" s="207" t="s">
        <v>41</v>
      </c>
      <c r="AD1" s="208"/>
      <c r="AE1" s="208"/>
      <c r="AF1" s="208"/>
      <c r="AG1" s="208"/>
      <c r="AH1" s="209"/>
      <c r="AI1" s="698" t="s">
        <v>39</v>
      </c>
      <c r="AJ1" s="699"/>
      <c r="AK1" s="699"/>
      <c r="AL1" s="699"/>
      <c r="AM1" s="699"/>
      <c r="AN1" s="699"/>
      <c r="AO1" s="699"/>
      <c r="AP1" s="700"/>
    </row>
    <row r="2" spans="1:42" ht="13.5" customHeight="1">
      <c r="A2" s="85"/>
      <c r="B2" s="84"/>
      <c r="C2" s="84"/>
      <c r="D2" s="225"/>
      <c r="E2" s="84"/>
      <c r="F2" s="234"/>
      <c r="G2" s="298"/>
      <c r="H2" s="84" t="s">
        <v>195</v>
      </c>
      <c r="I2" s="701" t="s">
        <v>196</v>
      </c>
      <c r="J2" s="701"/>
      <c r="K2" s="701"/>
      <c r="L2" s="701"/>
      <c r="M2" s="594"/>
      <c r="N2" s="84"/>
      <c r="O2" s="84"/>
      <c r="P2" s="84"/>
      <c r="Q2" s="310"/>
      <c r="R2" s="88"/>
      <c r="S2" s="89"/>
      <c r="T2" s="89"/>
      <c r="U2" s="89"/>
      <c r="V2" s="644"/>
      <c r="W2" s="84"/>
      <c r="X2" s="197"/>
      <c r="Y2" s="197"/>
      <c r="Z2" s="84"/>
      <c r="AA2" s="84"/>
      <c r="AB2" s="86"/>
      <c r="AC2" s="85"/>
      <c r="AD2" s="84"/>
      <c r="AE2" s="84"/>
      <c r="AF2" s="84"/>
      <c r="AG2" s="84"/>
      <c r="AH2" s="86"/>
      <c r="AI2" s="649" t="s">
        <v>37</v>
      </c>
      <c r="AJ2" s="649"/>
      <c r="AK2" s="650">
        <v>41484</v>
      </c>
      <c r="AL2" s="650"/>
      <c r="AM2" s="651" t="s">
        <v>36</v>
      </c>
      <c r="AN2" s="652"/>
      <c r="AO2" s="653"/>
      <c r="AP2" s="654"/>
    </row>
    <row r="3" spans="1:42" ht="13.5" customHeight="1">
      <c r="A3" s="34"/>
      <c r="B3" s="96" t="s">
        <v>13</v>
      </c>
      <c r="C3" s="95"/>
      <c r="D3" s="708" t="s">
        <v>12</v>
      </c>
      <c r="E3" s="709"/>
      <c r="F3" s="709"/>
      <c r="G3" s="299"/>
      <c r="H3" s="34"/>
      <c r="I3" s="712" t="s">
        <v>13</v>
      </c>
      <c r="J3" s="712"/>
      <c r="K3" s="586"/>
      <c r="L3" s="550"/>
      <c r="M3" s="593"/>
      <c r="N3" s="712" t="s">
        <v>12</v>
      </c>
      <c r="O3" s="712"/>
      <c r="P3" s="119"/>
      <c r="Q3" s="311"/>
      <c r="R3" s="90"/>
      <c r="S3" s="549"/>
      <c r="T3" s="710" t="s">
        <v>12</v>
      </c>
      <c r="U3" s="710"/>
      <c r="V3" s="643"/>
      <c r="W3" s="638"/>
      <c r="X3" s="709" t="s">
        <v>13</v>
      </c>
      <c r="Y3" s="714"/>
      <c r="Z3" s="109"/>
      <c r="AA3" s="712" t="s">
        <v>12</v>
      </c>
      <c r="AB3" s="713"/>
      <c r="AC3" s="110"/>
      <c r="AD3" s="709" t="s">
        <v>13</v>
      </c>
      <c r="AE3" s="714"/>
      <c r="AF3" s="109"/>
      <c r="AG3" s="712" t="s">
        <v>12</v>
      </c>
      <c r="AH3" s="713"/>
      <c r="AI3" s="655"/>
      <c r="AJ3" s="711" t="s">
        <v>13</v>
      </c>
      <c r="AK3" s="711"/>
      <c r="AL3" s="656"/>
      <c r="AM3" s="657"/>
      <c r="AN3" s="711" t="s">
        <v>12</v>
      </c>
      <c r="AO3" s="711"/>
      <c r="AP3" s="658"/>
    </row>
    <row r="4" spans="1:42" s="224" customFormat="1">
      <c r="A4" s="210" t="s">
        <v>8</v>
      </c>
      <c r="B4" s="211" t="s">
        <v>16</v>
      </c>
      <c r="C4" s="212" t="s">
        <v>17</v>
      </c>
      <c r="D4" s="213" t="s">
        <v>8</v>
      </c>
      <c r="E4" s="214" t="s">
        <v>16</v>
      </c>
      <c r="F4" s="235" t="s">
        <v>17</v>
      </c>
      <c r="G4" s="300" t="s">
        <v>35</v>
      </c>
      <c r="H4" s="210" t="s">
        <v>8</v>
      </c>
      <c r="I4" s="211" t="s">
        <v>16</v>
      </c>
      <c r="J4" s="216" t="s">
        <v>17</v>
      </c>
      <c r="K4" s="587"/>
      <c r="L4" s="217" t="s">
        <v>8</v>
      </c>
      <c r="M4" s="595"/>
      <c r="N4" s="214" t="s">
        <v>16</v>
      </c>
      <c r="O4" s="215" t="s">
        <v>17</v>
      </c>
      <c r="P4" s="215" t="s">
        <v>224</v>
      </c>
      <c r="Q4" s="218" t="s">
        <v>35</v>
      </c>
      <c r="R4" s="210" t="s">
        <v>8</v>
      </c>
      <c r="S4" s="219"/>
      <c r="T4" s="219" t="s">
        <v>16</v>
      </c>
      <c r="U4" s="235" t="s">
        <v>17</v>
      </c>
      <c r="V4" s="642"/>
      <c r="W4" s="228" t="s">
        <v>8</v>
      </c>
      <c r="X4" s="220" t="s">
        <v>16</v>
      </c>
      <c r="Y4" s="221" t="s">
        <v>17</v>
      </c>
      <c r="Z4" s="212" t="s">
        <v>8</v>
      </c>
      <c r="AA4" s="214" t="s">
        <v>16</v>
      </c>
      <c r="AB4" s="222" t="s">
        <v>17</v>
      </c>
      <c r="AC4" s="210" t="s">
        <v>8</v>
      </c>
      <c r="AD4" s="212" t="s">
        <v>16</v>
      </c>
      <c r="AE4" s="223" t="s">
        <v>17</v>
      </c>
      <c r="AF4" s="212" t="s">
        <v>8</v>
      </c>
      <c r="AG4" s="214" t="s">
        <v>16</v>
      </c>
      <c r="AH4" s="222" t="s">
        <v>17</v>
      </c>
      <c r="AI4" s="659" t="s">
        <v>8</v>
      </c>
      <c r="AJ4" s="660" t="s">
        <v>16</v>
      </c>
      <c r="AK4" s="660" t="s">
        <v>17</v>
      </c>
      <c r="AL4" s="660"/>
      <c r="AM4" s="661" t="s">
        <v>8</v>
      </c>
      <c r="AN4" s="660" t="s">
        <v>16</v>
      </c>
      <c r="AO4" s="662" t="s">
        <v>17</v>
      </c>
      <c r="AP4" s="663" t="s">
        <v>35</v>
      </c>
    </row>
    <row r="5" spans="1:42">
      <c r="A5" s="4">
        <v>44277</v>
      </c>
      <c r="B5" s="22">
        <v>10</v>
      </c>
      <c r="C5" s="339">
        <v>33</v>
      </c>
      <c r="D5" s="31">
        <v>44277</v>
      </c>
      <c r="E5" s="399">
        <v>18</v>
      </c>
      <c r="F5" s="236">
        <v>11</v>
      </c>
      <c r="G5" s="301"/>
      <c r="H5" s="582" t="s">
        <v>212</v>
      </c>
      <c r="I5" s="541">
        <v>1</v>
      </c>
      <c r="J5" s="303">
        <v>115</v>
      </c>
      <c r="K5" s="587"/>
      <c r="L5" s="551">
        <v>44638</v>
      </c>
      <c r="M5" s="596"/>
      <c r="N5" s="544">
        <v>4</v>
      </c>
      <c r="O5" s="545">
        <v>37</v>
      </c>
      <c r="P5" s="584"/>
      <c r="Q5" s="546"/>
      <c r="R5" s="91">
        <v>44644</v>
      </c>
      <c r="S5" s="176"/>
      <c r="T5" s="92">
        <v>1</v>
      </c>
      <c r="U5" s="574">
        <v>13</v>
      </c>
      <c r="V5" s="641"/>
      <c r="W5" s="639">
        <v>44260</v>
      </c>
      <c r="X5" s="490"/>
      <c r="Y5" s="199">
        <v>4</v>
      </c>
      <c r="Z5" s="6"/>
      <c r="AA5" s="22"/>
      <c r="AB5" s="5"/>
      <c r="AC5" s="489">
        <v>44260</v>
      </c>
      <c r="AD5" s="505"/>
      <c r="AE5" s="111">
        <v>20</v>
      </c>
      <c r="AF5" s="6"/>
      <c r="AG5" s="22"/>
      <c r="AH5" s="5"/>
      <c r="AI5" s="664">
        <v>44593</v>
      </c>
      <c r="AJ5" s="665">
        <v>12</v>
      </c>
      <c r="AK5" s="666">
        <v>0</v>
      </c>
      <c r="AL5" s="667"/>
      <c r="AM5" s="668">
        <v>44644</v>
      </c>
      <c r="AN5" s="669">
        <v>80</v>
      </c>
      <c r="AO5" s="666">
        <v>30</v>
      </c>
      <c r="AP5" s="670" t="s">
        <v>211</v>
      </c>
    </row>
    <row r="6" spans="1:42">
      <c r="A6" s="489">
        <v>44386</v>
      </c>
      <c r="B6" s="415">
        <v>-20</v>
      </c>
      <c r="C6" s="339">
        <f>C5-B6</f>
        <v>53</v>
      </c>
      <c r="D6" s="31">
        <v>44824</v>
      </c>
      <c r="E6" s="399">
        <v>1</v>
      </c>
      <c r="F6" s="236">
        <f>F5-E6</f>
        <v>10</v>
      </c>
      <c r="G6" s="301"/>
      <c r="H6" s="582" t="s">
        <v>191</v>
      </c>
      <c r="I6" s="541"/>
      <c r="J6" s="303">
        <v>135</v>
      </c>
      <c r="K6" s="587"/>
      <c r="L6" s="580">
        <v>44645</v>
      </c>
      <c r="M6" s="597"/>
      <c r="N6" s="581">
        <v>80</v>
      </c>
      <c r="O6" s="545">
        <v>6</v>
      </c>
      <c r="P6" s="584"/>
      <c r="Q6" s="552" t="s">
        <v>213</v>
      </c>
      <c r="R6" s="91">
        <v>44657</v>
      </c>
      <c r="S6" s="92">
        <v>-20</v>
      </c>
      <c r="T6" s="92"/>
      <c r="U6" s="574">
        <f t="shared" ref="U6:U23" si="0">U5-T6-S6</f>
        <v>33</v>
      </c>
      <c r="V6" s="641"/>
      <c r="W6" s="639">
        <v>44995</v>
      </c>
      <c r="X6" s="490"/>
      <c r="Y6" s="199">
        <v>4</v>
      </c>
      <c r="Z6" s="6"/>
      <c r="AA6" s="22"/>
      <c r="AB6" s="5"/>
      <c r="AC6" s="489">
        <v>44995</v>
      </c>
      <c r="AD6" s="505"/>
      <c r="AE6" s="111">
        <v>20</v>
      </c>
      <c r="AF6" s="6"/>
      <c r="AG6" s="22"/>
      <c r="AH6" s="5"/>
      <c r="AI6" s="664">
        <v>44704</v>
      </c>
      <c r="AJ6" s="665">
        <v>-155</v>
      </c>
      <c r="AK6" s="666">
        <f t="shared" ref="AK6:AK25" si="1">AK5-AJ6</f>
        <v>155</v>
      </c>
      <c r="AL6" s="667"/>
      <c r="AM6" s="671">
        <v>44658</v>
      </c>
      <c r="AN6" s="672">
        <v>3</v>
      </c>
      <c r="AO6" s="666">
        <f t="shared" ref="AO6:AO18" si="2">AO5-AN6</f>
        <v>27</v>
      </c>
      <c r="AP6" s="670" t="s">
        <v>211</v>
      </c>
    </row>
    <row r="7" spans="1:42">
      <c r="A7" s="489">
        <v>44995</v>
      </c>
      <c r="B7" s="415"/>
      <c r="C7" s="339">
        <v>53</v>
      </c>
      <c r="D7" s="31"/>
      <c r="E7" s="399"/>
      <c r="F7" s="236"/>
      <c r="G7" s="301"/>
      <c r="H7" s="542">
        <v>44652</v>
      </c>
      <c r="I7" s="543">
        <v>20</v>
      </c>
      <c r="J7" s="303">
        <f>J6-I7</f>
        <v>115</v>
      </c>
      <c r="K7" s="587"/>
      <c r="L7" s="551">
        <v>44664</v>
      </c>
      <c r="M7" s="596"/>
      <c r="N7" s="544">
        <v>4</v>
      </c>
      <c r="O7" s="545">
        <f>O6-N7+20</f>
        <v>22</v>
      </c>
      <c r="P7" s="584"/>
      <c r="Q7" s="552" t="s">
        <v>213</v>
      </c>
      <c r="R7" s="91">
        <v>44662</v>
      </c>
      <c r="S7" s="92"/>
      <c r="T7" s="92">
        <v>1</v>
      </c>
      <c r="U7" s="574">
        <f t="shared" si="0"/>
        <v>32</v>
      </c>
      <c r="V7" s="641"/>
      <c r="W7" s="640"/>
      <c r="X7" s="198"/>
      <c r="Y7" s="199"/>
      <c r="Z7" s="6"/>
      <c r="AA7" s="22"/>
      <c r="AB7" s="5"/>
      <c r="AC7" s="4"/>
      <c r="AD7" s="6"/>
      <c r="AE7" s="111"/>
      <c r="AF7" s="6"/>
      <c r="AG7" s="22"/>
      <c r="AH7" s="5"/>
      <c r="AI7" s="664">
        <v>44693</v>
      </c>
      <c r="AJ7" s="665">
        <v>80</v>
      </c>
      <c r="AK7" s="666">
        <f t="shared" si="1"/>
        <v>75</v>
      </c>
      <c r="AL7" s="667" t="s">
        <v>195</v>
      </c>
      <c r="AM7" s="671">
        <v>44663</v>
      </c>
      <c r="AN7" s="672">
        <v>4</v>
      </c>
      <c r="AO7" s="666">
        <f t="shared" si="2"/>
        <v>23</v>
      </c>
      <c r="AP7" s="670" t="s">
        <v>211</v>
      </c>
    </row>
    <row r="8" spans="1:42">
      <c r="A8" s="4"/>
      <c r="B8" s="22"/>
      <c r="C8" s="339"/>
      <c r="D8" s="31"/>
      <c r="E8" s="399"/>
      <c r="F8" s="236"/>
      <c r="G8" s="301"/>
      <c r="H8" s="542">
        <v>44673</v>
      </c>
      <c r="I8" s="543">
        <v>50</v>
      </c>
      <c r="J8" s="303">
        <f>J7-I8</f>
        <v>65</v>
      </c>
      <c r="K8" s="587"/>
      <c r="L8" s="551">
        <v>44691</v>
      </c>
      <c r="M8" s="596"/>
      <c r="N8" s="544">
        <v>10</v>
      </c>
      <c r="O8" s="545">
        <f>O7-N8</f>
        <v>12</v>
      </c>
      <c r="P8" s="584"/>
      <c r="Q8" s="552" t="s">
        <v>218</v>
      </c>
      <c r="R8" s="91">
        <v>44692</v>
      </c>
      <c r="S8" s="92"/>
      <c r="T8" s="92">
        <v>1</v>
      </c>
      <c r="U8" s="574">
        <f t="shared" si="0"/>
        <v>31</v>
      </c>
      <c r="V8" s="641"/>
      <c r="W8" s="640"/>
      <c r="X8" s="198"/>
      <c r="Y8" s="199"/>
      <c r="Z8" s="6"/>
      <c r="AA8" s="22"/>
      <c r="AB8" s="5"/>
      <c r="AC8" s="4"/>
      <c r="AD8" s="6"/>
      <c r="AE8" s="111"/>
      <c r="AF8" s="6"/>
      <c r="AG8" s="22"/>
      <c r="AH8" s="5"/>
      <c r="AI8" s="664">
        <v>44699</v>
      </c>
      <c r="AJ8" s="665">
        <v>40</v>
      </c>
      <c r="AK8" s="666">
        <f t="shared" si="1"/>
        <v>35</v>
      </c>
      <c r="AL8" s="667"/>
      <c r="AM8" s="671">
        <v>44665</v>
      </c>
      <c r="AN8" s="672">
        <v>3</v>
      </c>
      <c r="AO8" s="666">
        <f t="shared" si="2"/>
        <v>20</v>
      </c>
      <c r="AP8" s="670" t="s">
        <v>211</v>
      </c>
    </row>
    <row r="9" spans="1:42">
      <c r="A9" s="4"/>
      <c r="B9" s="22"/>
      <c r="C9" s="339"/>
      <c r="D9" s="31"/>
      <c r="E9" s="399"/>
      <c r="F9" s="236"/>
      <c r="G9" s="301"/>
      <c r="H9" s="542">
        <v>44701</v>
      </c>
      <c r="I9" s="543">
        <v>65</v>
      </c>
      <c r="J9" s="303">
        <f t="shared" ref="J9:J16" si="3">J8-I9</f>
        <v>0</v>
      </c>
      <c r="K9" s="587"/>
      <c r="L9" s="551">
        <v>44699</v>
      </c>
      <c r="M9" s="596"/>
      <c r="N9" s="544">
        <v>6</v>
      </c>
      <c r="O9" s="545">
        <f>O8-N9</f>
        <v>6</v>
      </c>
      <c r="P9" s="584"/>
      <c r="Q9" s="552" t="s">
        <v>219</v>
      </c>
      <c r="R9" s="91">
        <v>44705</v>
      </c>
      <c r="S9" s="92"/>
      <c r="T9" s="92">
        <v>1</v>
      </c>
      <c r="U9" s="574">
        <f t="shared" si="0"/>
        <v>30</v>
      </c>
      <c r="V9" s="641"/>
      <c r="W9" s="640"/>
      <c r="X9" s="198"/>
      <c r="Y9" s="199"/>
      <c r="Z9" s="6"/>
      <c r="AA9" s="22"/>
      <c r="AB9" s="5"/>
      <c r="AC9" s="4"/>
      <c r="AD9" s="6"/>
      <c r="AE9" s="111"/>
      <c r="AF9" s="6"/>
      <c r="AG9" s="22"/>
      <c r="AH9" s="5"/>
      <c r="AI9" s="664">
        <v>44724</v>
      </c>
      <c r="AJ9" s="665">
        <v>-45</v>
      </c>
      <c r="AK9" s="666">
        <f t="shared" si="1"/>
        <v>80</v>
      </c>
      <c r="AL9" s="667"/>
      <c r="AM9" s="671">
        <v>44665</v>
      </c>
      <c r="AN9" s="672">
        <v>6</v>
      </c>
      <c r="AO9" s="666">
        <f t="shared" si="2"/>
        <v>14</v>
      </c>
      <c r="AP9" s="670" t="s">
        <v>211</v>
      </c>
    </row>
    <row r="10" spans="1:42">
      <c r="H10" s="542">
        <v>44794</v>
      </c>
      <c r="I10" s="543">
        <v>-50</v>
      </c>
      <c r="J10" s="303">
        <f t="shared" si="3"/>
        <v>50</v>
      </c>
      <c r="K10" s="587"/>
      <c r="L10" s="551">
        <v>44706</v>
      </c>
      <c r="M10" s="596"/>
      <c r="N10" s="544">
        <v>6</v>
      </c>
      <c r="O10" s="545">
        <f>O9-N10</f>
        <v>0</v>
      </c>
      <c r="P10" s="584"/>
      <c r="Q10" s="552" t="s">
        <v>219</v>
      </c>
      <c r="R10" s="91">
        <v>44718</v>
      </c>
      <c r="S10" s="92"/>
      <c r="T10" s="92">
        <v>1</v>
      </c>
      <c r="U10" s="574">
        <f t="shared" si="0"/>
        <v>29</v>
      </c>
      <c r="V10" s="641"/>
      <c r="W10" s="640"/>
      <c r="X10" s="198"/>
      <c r="Y10" s="199"/>
      <c r="Z10" s="6"/>
      <c r="AA10" s="22"/>
      <c r="AB10" s="5"/>
      <c r="AC10" s="4"/>
      <c r="AD10" s="6"/>
      <c r="AE10" s="111"/>
      <c r="AF10" s="6"/>
      <c r="AG10" s="22"/>
      <c r="AH10" s="5"/>
      <c r="AI10" s="664">
        <v>44729</v>
      </c>
      <c r="AJ10" s="665">
        <v>50</v>
      </c>
      <c r="AK10" s="666">
        <f t="shared" si="1"/>
        <v>30</v>
      </c>
      <c r="AL10" s="667" t="s">
        <v>195</v>
      </c>
      <c r="AM10" s="671">
        <v>44670</v>
      </c>
      <c r="AN10" s="672">
        <v>4</v>
      </c>
      <c r="AO10" s="666">
        <f t="shared" si="2"/>
        <v>10</v>
      </c>
      <c r="AP10" s="670" t="s">
        <v>211</v>
      </c>
    </row>
    <row r="11" spans="1:42">
      <c r="H11" s="542">
        <v>44798</v>
      </c>
      <c r="I11" s="543">
        <v>50</v>
      </c>
      <c r="J11" s="303">
        <f t="shared" si="3"/>
        <v>0</v>
      </c>
      <c r="K11" s="587"/>
      <c r="L11" s="551">
        <v>44711</v>
      </c>
      <c r="M11" s="596"/>
      <c r="N11" s="544">
        <v>6</v>
      </c>
      <c r="O11" s="545">
        <f>O10-N11+85</f>
        <v>79</v>
      </c>
      <c r="P11" s="584"/>
      <c r="Q11" s="552" t="s">
        <v>227</v>
      </c>
      <c r="R11" s="91">
        <v>44732</v>
      </c>
      <c r="S11" s="92"/>
      <c r="T11" s="92">
        <v>1</v>
      </c>
      <c r="U11" s="574">
        <f t="shared" si="0"/>
        <v>28</v>
      </c>
      <c r="V11" s="641"/>
      <c r="W11" s="640"/>
      <c r="X11" s="198"/>
      <c r="Y11" s="199"/>
      <c r="Z11" s="6"/>
      <c r="AA11" s="22"/>
      <c r="AB11" s="5"/>
      <c r="AC11" s="4"/>
      <c r="AD11" s="6"/>
      <c r="AE11" s="111"/>
      <c r="AF11" s="6"/>
      <c r="AG11" s="22"/>
      <c r="AH11" s="5"/>
      <c r="AI11" s="664">
        <v>44736</v>
      </c>
      <c r="AJ11" s="665">
        <v>30</v>
      </c>
      <c r="AK11" s="666">
        <f t="shared" si="1"/>
        <v>0</v>
      </c>
      <c r="AL11" s="667"/>
      <c r="AM11" s="671">
        <v>44672</v>
      </c>
      <c r="AN11" s="672">
        <v>3</v>
      </c>
      <c r="AO11" s="666">
        <f t="shared" si="2"/>
        <v>7</v>
      </c>
      <c r="AP11" s="670" t="s">
        <v>211</v>
      </c>
    </row>
    <row r="12" spans="1:42" ht="12.75" customHeight="1">
      <c r="H12" s="542">
        <v>44822</v>
      </c>
      <c r="I12" s="543">
        <v>-50</v>
      </c>
      <c r="J12" s="303">
        <f t="shared" si="3"/>
        <v>50</v>
      </c>
      <c r="K12" s="588"/>
      <c r="L12" s="551">
        <v>44713</v>
      </c>
      <c r="M12" s="596"/>
      <c r="N12" s="544">
        <v>6</v>
      </c>
      <c r="O12" s="545">
        <f t="shared" ref="O12:O26" si="4">O11-N12</f>
        <v>73</v>
      </c>
      <c r="P12" s="584"/>
      <c r="Q12" s="552" t="s">
        <v>227</v>
      </c>
      <c r="R12" s="91" t="s">
        <v>191</v>
      </c>
      <c r="S12" s="92"/>
      <c r="T12" s="92">
        <v>-1</v>
      </c>
      <c r="U12" s="574">
        <f t="shared" si="0"/>
        <v>29</v>
      </c>
      <c r="V12" s="641"/>
      <c r="W12" s="640"/>
      <c r="X12" s="198"/>
      <c r="Y12" s="199"/>
      <c r="Z12" s="6"/>
      <c r="AA12" s="22"/>
      <c r="AB12" s="5"/>
      <c r="AC12" s="4"/>
      <c r="AD12" s="6"/>
      <c r="AE12" s="111"/>
      <c r="AF12" s="6"/>
      <c r="AG12" s="22"/>
      <c r="AH12" s="5"/>
      <c r="AI12" s="664">
        <v>44794</v>
      </c>
      <c r="AJ12" s="665">
        <v>-150</v>
      </c>
      <c r="AK12" s="666">
        <f t="shared" si="1"/>
        <v>150</v>
      </c>
      <c r="AL12" s="667"/>
      <c r="AM12" s="671">
        <v>44677</v>
      </c>
      <c r="AN12" s="672">
        <v>4</v>
      </c>
      <c r="AO12" s="666">
        <f t="shared" si="2"/>
        <v>3</v>
      </c>
      <c r="AP12" s="670" t="s">
        <v>211</v>
      </c>
    </row>
    <row r="13" spans="1:42">
      <c r="H13" s="542">
        <v>44822</v>
      </c>
      <c r="I13" s="543">
        <v>-50</v>
      </c>
      <c r="J13" s="303">
        <f t="shared" si="3"/>
        <v>100</v>
      </c>
      <c r="K13" s="588"/>
      <c r="L13" s="551">
        <v>44714</v>
      </c>
      <c r="M13" s="596"/>
      <c r="N13" s="544">
        <v>6</v>
      </c>
      <c r="O13" s="545">
        <f t="shared" si="4"/>
        <v>67</v>
      </c>
      <c r="P13" s="584"/>
      <c r="Q13" s="552" t="s">
        <v>227</v>
      </c>
      <c r="R13" s="91">
        <v>44778</v>
      </c>
      <c r="S13" s="92"/>
      <c r="T13" s="92">
        <v>1</v>
      </c>
      <c r="U13" s="574">
        <f t="shared" si="0"/>
        <v>28</v>
      </c>
      <c r="V13" s="641"/>
      <c r="AI13" s="664">
        <v>44797</v>
      </c>
      <c r="AJ13" s="665">
        <v>70</v>
      </c>
      <c r="AK13" s="666">
        <f t="shared" si="1"/>
        <v>80</v>
      </c>
      <c r="AL13" s="667"/>
      <c r="AM13" s="671">
        <v>44677</v>
      </c>
      <c r="AN13" s="672">
        <v>3</v>
      </c>
      <c r="AO13" s="666">
        <f t="shared" si="2"/>
        <v>0</v>
      </c>
      <c r="AP13" s="670" t="s">
        <v>211</v>
      </c>
    </row>
    <row r="14" spans="1:42">
      <c r="H14" s="542">
        <v>44900</v>
      </c>
      <c r="I14" s="543">
        <v>60</v>
      </c>
      <c r="J14" s="303">
        <f t="shared" si="3"/>
        <v>40</v>
      </c>
      <c r="K14" s="588"/>
      <c r="L14" s="551">
        <v>44729</v>
      </c>
      <c r="M14" s="596"/>
      <c r="N14" s="544">
        <v>60</v>
      </c>
      <c r="O14" s="545">
        <f>O13-N14</f>
        <v>7</v>
      </c>
      <c r="P14" s="584"/>
      <c r="Q14" s="552" t="s">
        <v>227</v>
      </c>
      <c r="R14" s="91">
        <v>44794</v>
      </c>
      <c r="S14" s="92">
        <v>-20</v>
      </c>
      <c r="T14" s="92"/>
      <c r="U14" s="574">
        <f t="shared" si="0"/>
        <v>48</v>
      </c>
      <c r="V14" s="641"/>
      <c r="AI14" s="664">
        <v>44802</v>
      </c>
      <c r="AJ14" s="665">
        <v>40</v>
      </c>
      <c r="AK14" s="666">
        <f t="shared" si="1"/>
        <v>40</v>
      </c>
      <c r="AL14" s="667"/>
      <c r="AM14" s="671">
        <v>44721</v>
      </c>
      <c r="AN14" s="672">
        <v>6</v>
      </c>
      <c r="AO14" s="666">
        <f>AO13-AN14+54</f>
        <v>48</v>
      </c>
      <c r="AP14" s="670" t="s">
        <v>225</v>
      </c>
    </row>
    <row r="15" spans="1:42">
      <c r="H15" s="542">
        <v>44962</v>
      </c>
      <c r="I15" s="543">
        <v>-50</v>
      </c>
      <c r="J15" s="303">
        <f t="shared" si="3"/>
        <v>90</v>
      </c>
      <c r="K15" s="588"/>
      <c r="L15" s="590">
        <v>44735</v>
      </c>
      <c r="M15" s="598"/>
      <c r="N15" s="591">
        <v>4</v>
      </c>
      <c r="O15" s="545">
        <f>O14-N15+9</f>
        <v>12</v>
      </c>
      <c r="P15" s="584"/>
      <c r="Q15" s="552" t="s">
        <v>227</v>
      </c>
      <c r="R15" s="91">
        <v>44791</v>
      </c>
      <c r="S15" s="92"/>
      <c r="T15" s="92">
        <v>1</v>
      </c>
      <c r="U15" s="574">
        <f t="shared" si="0"/>
        <v>47</v>
      </c>
      <c r="V15" s="641"/>
      <c r="AI15" s="664">
        <v>44822</v>
      </c>
      <c r="AJ15" s="665">
        <v>-200</v>
      </c>
      <c r="AK15" s="666">
        <f t="shared" si="1"/>
        <v>240</v>
      </c>
      <c r="AL15" s="667"/>
      <c r="AM15" s="671">
        <v>44721</v>
      </c>
      <c r="AN15" s="672">
        <v>8</v>
      </c>
      <c r="AO15" s="666">
        <f>AO14-AN15</f>
        <v>40</v>
      </c>
      <c r="AP15" s="670" t="s">
        <v>225</v>
      </c>
    </row>
    <row r="16" spans="1:42">
      <c r="H16" s="542">
        <v>44991</v>
      </c>
      <c r="I16" s="543">
        <v>60</v>
      </c>
      <c r="J16" s="303">
        <f t="shared" si="3"/>
        <v>30</v>
      </c>
      <c r="K16" s="588"/>
      <c r="L16" s="551">
        <v>44754</v>
      </c>
      <c r="M16" s="596"/>
      <c r="N16" s="544">
        <v>12</v>
      </c>
      <c r="O16" s="545">
        <v>22</v>
      </c>
      <c r="P16" s="584"/>
      <c r="Q16" s="552" t="s">
        <v>211</v>
      </c>
      <c r="R16" s="91">
        <v>44797</v>
      </c>
      <c r="S16" s="92"/>
      <c r="T16" s="92">
        <v>1</v>
      </c>
      <c r="U16" s="574">
        <f t="shared" si="0"/>
        <v>46</v>
      </c>
      <c r="V16" s="641"/>
      <c r="AI16" s="664">
        <v>44858</v>
      </c>
      <c r="AJ16" s="665">
        <v>40</v>
      </c>
      <c r="AK16" s="666">
        <f t="shared" si="1"/>
        <v>200</v>
      </c>
      <c r="AL16" s="667"/>
      <c r="AM16" s="671">
        <v>44721</v>
      </c>
      <c r="AN16" s="672">
        <v>12</v>
      </c>
      <c r="AO16" s="666">
        <f t="shared" si="2"/>
        <v>28</v>
      </c>
      <c r="AP16" s="670" t="s">
        <v>225</v>
      </c>
    </row>
    <row r="17" spans="8:42">
      <c r="H17" s="842">
        <v>44995</v>
      </c>
      <c r="I17" s="843"/>
      <c r="J17" s="303">
        <v>30</v>
      </c>
      <c r="K17" s="588"/>
      <c r="L17" s="592">
        <v>44777</v>
      </c>
      <c r="M17" s="599"/>
      <c r="N17" s="544">
        <v>6</v>
      </c>
      <c r="O17" s="545">
        <f t="shared" si="4"/>
        <v>16</v>
      </c>
      <c r="P17" s="584"/>
      <c r="Q17" s="552" t="s">
        <v>211</v>
      </c>
      <c r="R17" s="91">
        <v>44819</v>
      </c>
      <c r="S17" s="92"/>
      <c r="T17" s="92">
        <v>1</v>
      </c>
      <c r="U17" s="574">
        <f t="shared" si="0"/>
        <v>45</v>
      </c>
      <c r="V17" s="641"/>
      <c r="Y17" s="146"/>
      <c r="AI17" s="664">
        <v>44872</v>
      </c>
      <c r="AJ17" s="665">
        <v>50</v>
      </c>
      <c r="AK17" s="666">
        <f t="shared" si="1"/>
        <v>150</v>
      </c>
      <c r="AL17" s="667" t="s">
        <v>195</v>
      </c>
      <c r="AM17" s="671">
        <v>44721</v>
      </c>
      <c r="AN17" s="672">
        <v>3</v>
      </c>
      <c r="AO17" s="666">
        <f t="shared" si="2"/>
        <v>25</v>
      </c>
      <c r="AP17" s="670" t="s">
        <v>225</v>
      </c>
    </row>
    <row r="18" spans="8:42">
      <c r="H18" s="542">
        <v>45039</v>
      </c>
      <c r="I18" s="543">
        <v>-50</v>
      </c>
      <c r="J18" s="303">
        <f>J17-I18</f>
        <v>80</v>
      </c>
      <c r="K18" s="588"/>
      <c r="L18" s="592">
        <v>44777</v>
      </c>
      <c r="M18" s="599"/>
      <c r="N18" s="544">
        <v>4</v>
      </c>
      <c r="O18" s="545">
        <f t="shared" si="4"/>
        <v>12</v>
      </c>
      <c r="P18" s="584"/>
      <c r="Q18" s="552"/>
      <c r="R18" s="91">
        <v>44841</v>
      </c>
      <c r="S18" s="92"/>
      <c r="T18" s="92">
        <v>1</v>
      </c>
      <c r="U18" s="574">
        <f t="shared" si="0"/>
        <v>44</v>
      </c>
      <c r="V18" s="641"/>
      <c r="W18" s="21"/>
      <c r="Y18" s="146"/>
      <c r="AI18" s="664">
        <v>44872</v>
      </c>
      <c r="AJ18" s="665">
        <v>40</v>
      </c>
      <c r="AK18" s="666">
        <f t="shared" si="1"/>
        <v>110</v>
      </c>
      <c r="AL18" s="667"/>
      <c r="AM18" s="671">
        <v>44721</v>
      </c>
      <c r="AN18" s="672">
        <v>3</v>
      </c>
      <c r="AO18" s="666">
        <f t="shared" si="2"/>
        <v>22</v>
      </c>
      <c r="AP18" s="670" t="s">
        <v>225</v>
      </c>
    </row>
    <row r="19" spans="8:42">
      <c r="H19" s="542"/>
      <c r="I19" s="543"/>
      <c r="J19" s="547"/>
      <c r="K19" s="588"/>
      <c r="L19" s="592">
        <v>44777</v>
      </c>
      <c r="M19" s="599"/>
      <c r="N19" s="544">
        <v>4</v>
      </c>
      <c r="O19" s="545">
        <f>O18-N19</f>
        <v>8</v>
      </c>
      <c r="P19" s="584"/>
      <c r="Q19" s="552"/>
      <c r="R19" s="91">
        <v>44860</v>
      </c>
      <c r="S19" s="92"/>
      <c r="T19" s="92">
        <v>1</v>
      </c>
      <c r="U19" s="574">
        <f t="shared" si="0"/>
        <v>43</v>
      </c>
      <c r="V19" s="641"/>
      <c r="W19" s="21"/>
      <c r="Y19" s="146"/>
      <c r="AI19" s="664">
        <v>44889</v>
      </c>
      <c r="AJ19" s="665">
        <v>50</v>
      </c>
      <c r="AK19" s="666">
        <f t="shared" si="1"/>
        <v>60</v>
      </c>
      <c r="AL19" s="667" t="s">
        <v>195</v>
      </c>
      <c r="AM19" s="671">
        <v>44721</v>
      </c>
      <c r="AN19" s="672">
        <v>4</v>
      </c>
      <c r="AO19" s="666">
        <f>AO18-AN19</f>
        <v>18</v>
      </c>
      <c r="AP19" s="670" t="s">
        <v>226</v>
      </c>
    </row>
    <row r="20" spans="8:42">
      <c r="H20" s="542"/>
      <c r="I20" s="543"/>
      <c r="J20" s="547"/>
      <c r="K20" s="588"/>
      <c r="L20" s="592">
        <v>44782</v>
      </c>
      <c r="M20" s="599"/>
      <c r="N20" s="544">
        <v>6</v>
      </c>
      <c r="O20" s="545">
        <f>O19-N20</f>
        <v>2</v>
      </c>
      <c r="P20" s="584"/>
      <c r="Q20" s="552" t="s">
        <v>211</v>
      </c>
      <c r="R20" s="91">
        <v>44882</v>
      </c>
      <c r="S20" s="92"/>
      <c r="T20" s="92">
        <v>1</v>
      </c>
      <c r="U20" s="574">
        <f t="shared" si="0"/>
        <v>42</v>
      </c>
      <c r="V20" s="641"/>
      <c r="Z20" s="93"/>
      <c r="AA20" s="83"/>
      <c r="AB20" s="83"/>
      <c r="AI20" s="664">
        <v>44889</v>
      </c>
      <c r="AJ20" s="665">
        <v>40</v>
      </c>
      <c r="AK20" s="666">
        <f t="shared" si="1"/>
        <v>20</v>
      </c>
      <c r="AL20" s="667"/>
      <c r="AM20" s="671">
        <v>44728</v>
      </c>
      <c r="AN20" s="672">
        <v>6</v>
      </c>
      <c r="AO20" s="666">
        <f>AO19-AN20+49</f>
        <v>61</v>
      </c>
      <c r="AP20" s="670" t="s">
        <v>228</v>
      </c>
    </row>
    <row r="21" spans="8:42">
      <c r="H21" s="542"/>
      <c r="I21" s="543"/>
      <c r="J21" s="547"/>
      <c r="K21" s="588"/>
      <c r="L21" s="592">
        <v>44791</v>
      </c>
      <c r="M21" s="599">
        <v>44834</v>
      </c>
      <c r="N21" s="544">
        <v>6</v>
      </c>
      <c r="O21" s="545">
        <f>O20-N21+48</f>
        <v>44</v>
      </c>
      <c r="P21" s="584"/>
      <c r="Q21" s="552" t="s">
        <v>128</v>
      </c>
      <c r="R21" s="91">
        <v>44911</v>
      </c>
      <c r="S21" s="92"/>
      <c r="T21" s="92">
        <v>1</v>
      </c>
      <c r="U21" s="574">
        <f t="shared" si="0"/>
        <v>41</v>
      </c>
      <c r="V21" s="641"/>
      <c r="Z21" s="93"/>
      <c r="AA21" s="83"/>
      <c r="AB21" s="83"/>
      <c r="AI21" s="664">
        <v>44962</v>
      </c>
      <c r="AJ21" s="665">
        <v>-200</v>
      </c>
      <c r="AK21" s="666">
        <f t="shared" si="1"/>
        <v>220</v>
      </c>
      <c r="AL21" s="667"/>
      <c r="AM21" s="671">
        <v>44741</v>
      </c>
      <c r="AN21" s="672">
        <v>3</v>
      </c>
      <c r="AO21" s="666">
        <f t="shared" ref="AO21:AO46" si="5">AO20-AN21</f>
        <v>58</v>
      </c>
      <c r="AP21" s="670" t="s">
        <v>228</v>
      </c>
    </row>
    <row r="22" spans="8:42">
      <c r="H22" s="542"/>
      <c r="I22" s="543"/>
      <c r="J22" s="547"/>
      <c r="L22" s="592">
        <v>44803</v>
      </c>
      <c r="M22" s="599">
        <v>44834</v>
      </c>
      <c r="N22" s="544">
        <v>6</v>
      </c>
      <c r="O22" s="545">
        <f>O21-N22</f>
        <v>38</v>
      </c>
      <c r="P22" s="584"/>
      <c r="Q22" s="552" t="s">
        <v>128</v>
      </c>
      <c r="R22" s="91">
        <v>44917</v>
      </c>
      <c r="S22" s="92"/>
      <c r="T22" s="92">
        <v>1</v>
      </c>
      <c r="U22" s="574">
        <f>U21-T22-S22</f>
        <v>40</v>
      </c>
      <c r="V22" s="641"/>
      <c r="Z22" s="93"/>
      <c r="AA22" s="83"/>
      <c r="AB22" s="83"/>
      <c r="AI22" s="664">
        <v>44985</v>
      </c>
      <c r="AJ22" s="665">
        <v>40</v>
      </c>
      <c r="AK22" s="666">
        <f t="shared" si="1"/>
        <v>180</v>
      </c>
      <c r="AL22" s="667"/>
      <c r="AM22" s="671">
        <v>44747</v>
      </c>
      <c r="AN22" s="672">
        <v>4</v>
      </c>
      <c r="AO22" s="666">
        <f>AO21-AN22</f>
        <v>54</v>
      </c>
      <c r="AP22" s="670" t="s">
        <v>228</v>
      </c>
    </row>
    <row r="23" spans="8:42">
      <c r="H23" s="542"/>
      <c r="I23" s="543"/>
      <c r="J23" s="547"/>
      <c r="L23" s="592">
        <v>44810</v>
      </c>
      <c r="M23" s="599">
        <v>44834</v>
      </c>
      <c r="N23" s="544">
        <v>6</v>
      </c>
      <c r="O23" s="545">
        <f t="shared" si="4"/>
        <v>32</v>
      </c>
      <c r="P23" s="584"/>
      <c r="Q23" s="552" t="s">
        <v>128</v>
      </c>
      <c r="R23" s="91">
        <v>44952</v>
      </c>
      <c r="S23" s="92"/>
      <c r="T23" s="92">
        <v>1</v>
      </c>
      <c r="U23" s="574">
        <f t="shared" si="0"/>
        <v>39</v>
      </c>
      <c r="V23" s="641"/>
      <c r="AI23" s="664">
        <v>44985</v>
      </c>
      <c r="AJ23" s="665">
        <v>50</v>
      </c>
      <c r="AK23" s="666">
        <f t="shared" si="1"/>
        <v>130</v>
      </c>
      <c r="AL23" s="667" t="s">
        <v>195</v>
      </c>
      <c r="AM23" s="671">
        <v>44747</v>
      </c>
      <c r="AN23" s="672">
        <v>16</v>
      </c>
      <c r="AO23" s="666">
        <f t="shared" si="5"/>
        <v>38</v>
      </c>
      <c r="AP23" s="670" t="s">
        <v>228</v>
      </c>
    </row>
    <row r="24" spans="8:42" ht="13.5" customHeight="1">
      <c r="H24" s="542"/>
      <c r="I24" s="543"/>
      <c r="J24" s="547"/>
      <c r="L24" s="592">
        <v>44817</v>
      </c>
      <c r="M24" s="599">
        <v>44834</v>
      </c>
      <c r="N24" s="544">
        <v>2</v>
      </c>
      <c r="O24" s="545">
        <f t="shared" si="4"/>
        <v>30</v>
      </c>
      <c r="P24" s="584"/>
      <c r="Q24" s="552" t="s">
        <v>128</v>
      </c>
      <c r="R24" s="91" t="s">
        <v>249</v>
      </c>
      <c r="S24" s="637" t="s">
        <v>251</v>
      </c>
      <c r="T24" s="92" t="s">
        <v>250</v>
      </c>
      <c r="U24" s="574" t="s">
        <v>17</v>
      </c>
      <c r="V24" s="641"/>
      <c r="AI24" s="664">
        <v>44992</v>
      </c>
      <c r="AJ24" s="665">
        <v>100</v>
      </c>
      <c r="AK24" s="666">
        <f t="shared" si="1"/>
        <v>30</v>
      </c>
      <c r="AL24" s="667" t="s">
        <v>195</v>
      </c>
      <c r="AM24" s="671">
        <v>44749</v>
      </c>
      <c r="AN24" s="672">
        <v>4</v>
      </c>
      <c r="AO24" s="666">
        <f t="shared" si="5"/>
        <v>34</v>
      </c>
      <c r="AP24" s="670" t="s">
        <v>228</v>
      </c>
    </row>
    <row r="25" spans="8:42">
      <c r="L25" s="592">
        <v>44825</v>
      </c>
      <c r="M25" s="599">
        <v>44834</v>
      </c>
      <c r="N25" s="544">
        <v>2</v>
      </c>
      <c r="O25" s="545">
        <f t="shared" si="4"/>
        <v>28</v>
      </c>
      <c r="P25" s="584"/>
      <c r="Q25" s="552" t="s">
        <v>128</v>
      </c>
      <c r="R25" s="175">
        <v>44973</v>
      </c>
      <c r="S25" s="92">
        <v>0</v>
      </c>
      <c r="T25" s="92">
        <v>1</v>
      </c>
      <c r="U25" s="574">
        <v>25</v>
      </c>
      <c r="V25" s="641" t="s">
        <v>252</v>
      </c>
      <c r="AI25" s="664">
        <v>44992</v>
      </c>
      <c r="AJ25" s="665">
        <v>30</v>
      </c>
      <c r="AK25" s="666">
        <f t="shared" si="1"/>
        <v>0</v>
      </c>
      <c r="AL25" s="667"/>
      <c r="AM25" s="671">
        <v>44754</v>
      </c>
      <c r="AN25" s="672">
        <v>16</v>
      </c>
      <c r="AO25" s="666">
        <f t="shared" si="5"/>
        <v>18</v>
      </c>
      <c r="AP25" s="670" t="s">
        <v>228</v>
      </c>
    </row>
    <row r="26" spans="8:42">
      <c r="L26" s="592">
        <v>44838</v>
      </c>
      <c r="M26" s="599"/>
      <c r="N26" s="544">
        <v>2</v>
      </c>
      <c r="O26" s="545">
        <f t="shared" si="4"/>
        <v>26</v>
      </c>
      <c r="P26" s="584"/>
      <c r="Q26" s="552" t="s">
        <v>128</v>
      </c>
      <c r="R26" s="181">
        <v>44998</v>
      </c>
      <c r="S26" s="92"/>
      <c r="T26" s="92">
        <v>1</v>
      </c>
      <c r="U26" s="574">
        <f>U25-T26</f>
        <v>24</v>
      </c>
      <c r="V26" s="641" t="s">
        <v>252</v>
      </c>
      <c r="AI26" s="664">
        <v>45039</v>
      </c>
      <c r="AJ26" s="665">
        <v>-100</v>
      </c>
      <c r="AK26" s="666">
        <f>AK25-AJ26</f>
        <v>100</v>
      </c>
      <c r="AL26" s="667"/>
      <c r="AM26" s="671">
        <v>44754</v>
      </c>
      <c r="AN26" s="672">
        <v>4</v>
      </c>
      <c r="AO26" s="666">
        <f>AO25-AN26</f>
        <v>14</v>
      </c>
      <c r="AP26" s="670" t="s">
        <v>228</v>
      </c>
    </row>
    <row r="27" spans="8:42">
      <c r="L27" s="590">
        <v>44838</v>
      </c>
      <c r="M27" s="612"/>
      <c r="N27" s="613">
        <v>4</v>
      </c>
      <c r="O27" s="545">
        <f>O26-N27</f>
        <v>22</v>
      </c>
      <c r="P27" s="584"/>
      <c r="Q27" s="552"/>
      <c r="R27" s="91">
        <v>45022</v>
      </c>
      <c r="S27" s="92"/>
      <c r="T27" s="92">
        <v>1</v>
      </c>
      <c r="U27" s="574">
        <f>U26-T27</f>
        <v>23</v>
      </c>
      <c r="V27" s="641" t="s">
        <v>252</v>
      </c>
      <c r="AI27" s="664"/>
      <c r="AJ27" s="665"/>
      <c r="AK27" s="667"/>
      <c r="AL27" s="667"/>
      <c r="AM27" s="671">
        <v>44755</v>
      </c>
      <c r="AN27" s="672">
        <v>12</v>
      </c>
      <c r="AO27" s="666">
        <f>AO26-AN27</f>
        <v>2</v>
      </c>
      <c r="AP27" s="670" t="s">
        <v>228</v>
      </c>
    </row>
    <row r="28" spans="8:42">
      <c r="L28" s="590">
        <v>44868</v>
      </c>
      <c r="M28" s="598"/>
      <c r="N28" s="544">
        <v>6</v>
      </c>
      <c r="O28" s="545">
        <f>O27-N28</f>
        <v>16</v>
      </c>
      <c r="P28" s="584"/>
      <c r="Q28" s="552" t="s">
        <v>246</v>
      </c>
      <c r="R28" s="91"/>
      <c r="S28" s="92"/>
      <c r="T28" s="92"/>
      <c r="U28" s="574"/>
      <c r="V28" s="641"/>
      <c r="AI28" s="664"/>
      <c r="AJ28" s="665"/>
      <c r="AK28" s="667"/>
      <c r="AL28" s="667"/>
      <c r="AM28" s="671">
        <v>44757</v>
      </c>
      <c r="AN28" s="672">
        <v>8</v>
      </c>
      <c r="AO28" s="666">
        <f>AO27-AN28+40+12</f>
        <v>46</v>
      </c>
      <c r="AP28" s="670" t="s">
        <v>218</v>
      </c>
    </row>
    <row r="29" spans="8:42">
      <c r="L29" s="551">
        <v>44966</v>
      </c>
      <c r="M29" s="596"/>
      <c r="N29" s="544">
        <v>60</v>
      </c>
      <c r="O29" s="545">
        <f>O28-N29+44</f>
        <v>0</v>
      </c>
      <c r="P29" s="585"/>
      <c r="Q29" s="552" t="s">
        <v>254</v>
      </c>
      <c r="R29" s="91"/>
      <c r="S29" s="92"/>
      <c r="T29" s="92"/>
      <c r="U29" s="574"/>
      <c r="V29" s="641"/>
      <c r="AI29" s="664"/>
      <c r="AJ29" s="665"/>
      <c r="AK29" s="667"/>
      <c r="AL29" s="667"/>
      <c r="AM29" s="671">
        <v>44763</v>
      </c>
      <c r="AN29" s="672">
        <v>4</v>
      </c>
      <c r="AO29" s="666">
        <f t="shared" si="5"/>
        <v>42</v>
      </c>
      <c r="AP29" s="670" t="s">
        <v>218</v>
      </c>
    </row>
    <row r="30" spans="8:42">
      <c r="L30" s="551">
        <v>45055</v>
      </c>
      <c r="M30" s="596"/>
      <c r="N30" s="544">
        <v>60</v>
      </c>
      <c r="O30" s="545">
        <f>O29-N30</f>
        <v>-60</v>
      </c>
      <c r="P30" s="585"/>
      <c r="Q30" s="552" t="s">
        <v>254</v>
      </c>
      <c r="R30" s="91"/>
      <c r="S30" s="92"/>
      <c r="T30" s="92"/>
      <c r="U30" s="574"/>
      <c r="V30" s="641"/>
      <c r="AI30" s="673"/>
      <c r="AJ30" s="674"/>
      <c r="AK30" s="675"/>
      <c r="AL30" s="675"/>
      <c r="AM30" s="671">
        <v>44763</v>
      </c>
      <c r="AN30" s="672">
        <v>8</v>
      </c>
      <c r="AO30" s="666">
        <v>32</v>
      </c>
      <c r="AP30" s="670" t="s">
        <v>218</v>
      </c>
    </row>
    <row r="31" spans="8:42">
      <c r="L31" s="551"/>
      <c r="M31" s="596"/>
      <c r="N31" s="544"/>
      <c r="O31" s="548"/>
      <c r="P31" s="585"/>
      <c r="Q31" s="546"/>
      <c r="R31" s="91"/>
      <c r="S31" s="92"/>
      <c r="T31" s="92"/>
      <c r="U31" s="574"/>
      <c r="V31" s="641"/>
      <c r="AI31" s="673"/>
      <c r="AJ31" s="674"/>
      <c r="AK31" s="675"/>
      <c r="AL31" s="675"/>
      <c r="AM31" s="671">
        <v>44768</v>
      </c>
      <c r="AN31" s="672">
        <v>4</v>
      </c>
      <c r="AO31" s="666">
        <f t="shared" si="5"/>
        <v>28</v>
      </c>
      <c r="AP31" s="670" t="s">
        <v>218</v>
      </c>
    </row>
    <row r="32" spans="8:42">
      <c r="L32" s="551"/>
      <c r="M32" s="596"/>
      <c r="N32" s="544"/>
      <c r="O32" s="548"/>
      <c r="P32" s="585"/>
      <c r="Q32" s="546"/>
      <c r="AI32" s="673"/>
      <c r="AJ32" s="674"/>
      <c r="AK32" s="675"/>
      <c r="AL32" s="675"/>
      <c r="AM32" s="671">
        <v>44775</v>
      </c>
      <c r="AN32" s="672">
        <v>12</v>
      </c>
      <c r="AO32" s="666">
        <f t="shared" si="5"/>
        <v>16</v>
      </c>
      <c r="AP32" s="670" t="s">
        <v>218</v>
      </c>
    </row>
    <row r="33" spans="12:42">
      <c r="L33" s="551"/>
      <c r="M33" s="596"/>
      <c r="N33" s="544"/>
      <c r="O33" s="548"/>
      <c r="P33" s="585"/>
      <c r="Q33" s="546"/>
      <c r="AI33" s="673"/>
      <c r="AJ33" s="674"/>
      <c r="AK33" s="675"/>
      <c r="AL33" s="675"/>
      <c r="AM33" s="671">
        <v>44782</v>
      </c>
      <c r="AN33" s="672">
        <v>4</v>
      </c>
      <c r="AO33" s="666">
        <f>AO32-AN33+30</f>
        <v>42</v>
      </c>
      <c r="AP33" s="670"/>
    </row>
    <row r="34" spans="12:42">
      <c r="L34" s="551"/>
      <c r="M34" s="596"/>
      <c r="N34" s="544"/>
      <c r="O34" s="548"/>
      <c r="P34" s="585"/>
      <c r="Q34" s="546"/>
      <c r="AI34" s="673"/>
      <c r="AJ34" s="674"/>
      <c r="AK34" s="675"/>
      <c r="AL34" s="675"/>
      <c r="AM34" s="671">
        <v>44782</v>
      </c>
      <c r="AN34" s="672">
        <v>20</v>
      </c>
      <c r="AO34" s="666">
        <f t="shared" si="5"/>
        <v>22</v>
      </c>
      <c r="AP34" s="670"/>
    </row>
    <row r="35" spans="12:42">
      <c r="AI35" s="673"/>
      <c r="AJ35" s="674"/>
      <c r="AK35" s="675"/>
      <c r="AL35" s="675"/>
      <c r="AM35" s="671">
        <v>44782</v>
      </c>
      <c r="AN35" s="672">
        <v>8</v>
      </c>
      <c r="AO35" s="666">
        <f t="shared" si="5"/>
        <v>14</v>
      </c>
      <c r="AP35" s="670"/>
    </row>
    <row r="36" spans="12:42">
      <c r="AI36" s="673"/>
      <c r="AJ36" s="674"/>
      <c r="AK36" s="675"/>
      <c r="AL36" s="675"/>
      <c r="AM36" s="671">
        <v>44791</v>
      </c>
      <c r="AN36" s="672">
        <v>12</v>
      </c>
      <c r="AO36" s="666">
        <f t="shared" si="5"/>
        <v>2</v>
      </c>
      <c r="AP36" s="670"/>
    </row>
    <row r="37" spans="12:42">
      <c r="AI37" s="673"/>
      <c r="AJ37" s="674"/>
      <c r="AK37" s="675"/>
      <c r="AL37" s="675"/>
      <c r="AM37" s="668" t="s">
        <v>230</v>
      </c>
      <c r="AN37" s="672">
        <v>4</v>
      </c>
      <c r="AO37" s="666">
        <f>AO36-AN37+76</f>
        <v>74</v>
      </c>
      <c r="AP37" s="670" t="s">
        <v>241</v>
      </c>
    </row>
    <row r="38" spans="12:42">
      <c r="AI38" s="673"/>
      <c r="AJ38" s="674"/>
      <c r="AK38" s="675"/>
      <c r="AL38" s="675"/>
      <c r="AM38" s="668" t="s">
        <v>230</v>
      </c>
      <c r="AN38" s="672">
        <v>4</v>
      </c>
      <c r="AO38" s="666">
        <f t="shared" si="5"/>
        <v>70</v>
      </c>
      <c r="AP38" s="670" t="s">
        <v>241</v>
      </c>
    </row>
    <row r="39" spans="12:42">
      <c r="AI39" s="673"/>
      <c r="AJ39" s="674"/>
      <c r="AK39" s="675"/>
      <c r="AL39" s="675"/>
      <c r="AM39" s="668" t="s">
        <v>231</v>
      </c>
      <c r="AN39" s="672">
        <v>8</v>
      </c>
      <c r="AO39" s="666">
        <f t="shared" si="5"/>
        <v>62</v>
      </c>
      <c r="AP39" s="670" t="s">
        <v>241</v>
      </c>
    </row>
    <row r="40" spans="12:42">
      <c r="AI40" s="673"/>
      <c r="AJ40" s="674"/>
      <c r="AK40" s="675"/>
      <c r="AL40" s="675"/>
      <c r="AM40" s="668" t="s">
        <v>232</v>
      </c>
      <c r="AN40" s="672">
        <v>20</v>
      </c>
      <c r="AO40" s="666">
        <f t="shared" si="5"/>
        <v>42</v>
      </c>
      <c r="AP40" s="670" t="s">
        <v>241</v>
      </c>
    </row>
    <row r="41" spans="12:42">
      <c r="AI41" s="673"/>
      <c r="AJ41" s="674"/>
      <c r="AK41" s="675"/>
      <c r="AL41" s="675"/>
      <c r="AM41" s="668" t="s">
        <v>233</v>
      </c>
      <c r="AN41" s="672">
        <v>8</v>
      </c>
      <c r="AO41" s="666">
        <f t="shared" si="5"/>
        <v>34</v>
      </c>
      <c r="AP41" s="670" t="s">
        <v>241</v>
      </c>
    </row>
    <row r="42" spans="12:42">
      <c r="AI42" s="673"/>
      <c r="AJ42" s="674"/>
      <c r="AK42" s="675"/>
      <c r="AL42" s="675"/>
      <c r="AM42" s="668" t="s">
        <v>234</v>
      </c>
      <c r="AN42" s="672">
        <v>4</v>
      </c>
      <c r="AO42" s="666">
        <f t="shared" si="5"/>
        <v>30</v>
      </c>
      <c r="AP42" s="670" t="s">
        <v>241</v>
      </c>
    </row>
    <row r="43" spans="12:42">
      <c r="AI43" s="673"/>
      <c r="AJ43" s="674"/>
      <c r="AK43" s="675"/>
      <c r="AL43" s="675"/>
      <c r="AM43" s="668" t="s">
        <v>235</v>
      </c>
      <c r="AN43" s="672">
        <v>4</v>
      </c>
      <c r="AO43" s="666">
        <f t="shared" si="5"/>
        <v>26</v>
      </c>
      <c r="AP43" s="670" t="s">
        <v>241</v>
      </c>
    </row>
    <row r="44" spans="12:42">
      <c r="AI44" s="673"/>
      <c r="AJ44" s="674"/>
      <c r="AK44" s="675"/>
      <c r="AL44" s="675"/>
      <c r="AM44" s="668" t="s">
        <v>236</v>
      </c>
      <c r="AN44" s="672">
        <v>8</v>
      </c>
      <c r="AO44" s="666">
        <f t="shared" si="5"/>
        <v>18</v>
      </c>
      <c r="AP44" s="670" t="s">
        <v>241</v>
      </c>
    </row>
    <row r="45" spans="12:42">
      <c r="AI45" s="673"/>
      <c r="AJ45" s="674"/>
      <c r="AK45" s="675"/>
      <c r="AL45" s="675"/>
      <c r="AM45" s="668" t="s">
        <v>236</v>
      </c>
      <c r="AN45" s="672">
        <v>6</v>
      </c>
      <c r="AO45" s="666">
        <f t="shared" si="5"/>
        <v>12</v>
      </c>
      <c r="AP45" s="670" t="s">
        <v>241</v>
      </c>
    </row>
    <row r="46" spans="12:42">
      <c r="AI46" s="673"/>
      <c r="AJ46" s="674"/>
      <c r="AK46" s="675"/>
      <c r="AL46" s="675"/>
      <c r="AM46" s="671">
        <v>44826</v>
      </c>
      <c r="AN46" s="672">
        <v>4</v>
      </c>
      <c r="AO46" s="666">
        <f t="shared" si="5"/>
        <v>8</v>
      </c>
      <c r="AP46" s="670" t="s">
        <v>241</v>
      </c>
    </row>
    <row r="47" spans="12:42">
      <c r="AI47" s="673"/>
      <c r="AJ47" s="674"/>
      <c r="AK47" s="675"/>
      <c r="AL47" s="675"/>
      <c r="AM47" s="671">
        <v>44826</v>
      </c>
      <c r="AN47" s="672">
        <v>4</v>
      </c>
      <c r="AO47" s="666">
        <f t="shared" ref="AO47" si="6">AO46-AN47</f>
        <v>4</v>
      </c>
      <c r="AP47" s="670" t="s">
        <v>241</v>
      </c>
    </row>
    <row r="48" spans="12:42">
      <c r="AI48" s="673"/>
      <c r="AJ48" s="674"/>
      <c r="AK48" s="675"/>
      <c r="AL48" s="675"/>
      <c r="AM48" s="671">
        <v>44847</v>
      </c>
      <c r="AN48" s="672">
        <v>12</v>
      </c>
      <c r="AO48" s="666">
        <f>AO47-AN48+16+36</f>
        <v>44</v>
      </c>
      <c r="AP48" s="670"/>
    </row>
    <row r="49" spans="35:42">
      <c r="AI49" s="673"/>
      <c r="AJ49" s="674"/>
      <c r="AK49" s="675"/>
      <c r="AL49" s="675"/>
      <c r="AM49" s="671">
        <v>44854</v>
      </c>
      <c r="AN49" s="672">
        <v>4</v>
      </c>
      <c r="AO49" s="666">
        <f t="shared" ref="AO49" si="7">AO48-AN49</f>
        <v>40</v>
      </c>
      <c r="AP49" s="670" t="s">
        <v>241</v>
      </c>
    </row>
    <row r="50" spans="35:42">
      <c r="AI50" s="673"/>
      <c r="AJ50" s="674"/>
      <c r="AK50" s="675"/>
      <c r="AL50" s="675"/>
      <c r="AM50" s="671">
        <v>44873</v>
      </c>
      <c r="AN50" s="672">
        <v>4</v>
      </c>
      <c r="AO50" s="666">
        <f t="shared" ref="AO50:AO61" si="8">AO49-AN50</f>
        <v>36</v>
      </c>
      <c r="AP50" s="670" t="s">
        <v>244</v>
      </c>
    </row>
    <row r="51" spans="35:42">
      <c r="AI51" s="673"/>
      <c r="AJ51" s="674"/>
      <c r="AK51" s="675"/>
      <c r="AL51" s="675"/>
      <c r="AM51" s="671">
        <v>44875</v>
      </c>
      <c r="AN51" s="672">
        <v>12</v>
      </c>
      <c r="AO51" s="666">
        <f t="shared" si="8"/>
        <v>24</v>
      </c>
      <c r="AP51" s="670" t="s">
        <v>244</v>
      </c>
    </row>
    <row r="52" spans="35:42">
      <c r="AI52" s="673"/>
      <c r="AJ52" s="674"/>
      <c r="AK52" s="675"/>
      <c r="AL52" s="675"/>
      <c r="AM52" s="671">
        <v>44882</v>
      </c>
      <c r="AN52" s="672">
        <v>12</v>
      </c>
      <c r="AO52" s="666">
        <f>AO51-AN52+50</f>
        <v>62</v>
      </c>
      <c r="AP52" s="670" t="s">
        <v>244</v>
      </c>
    </row>
    <row r="53" spans="35:42">
      <c r="AI53" s="673"/>
      <c r="AJ53" s="674"/>
      <c r="AK53" s="675"/>
      <c r="AL53" s="675"/>
      <c r="AM53" s="671">
        <v>44903</v>
      </c>
      <c r="AN53" s="672">
        <v>34</v>
      </c>
      <c r="AO53" s="666">
        <f t="shared" si="8"/>
        <v>28</v>
      </c>
      <c r="AP53" s="670" t="s">
        <v>245</v>
      </c>
    </row>
    <row r="54" spans="35:42">
      <c r="AI54" s="673"/>
      <c r="AJ54" s="674"/>
      <c r="AK54" s="675"/>
      <c r="AL54" s="675"/>
      <c r="AM54" s="671">
        <v>44908</v>
      </c>
      <c r="AN54" s="672">
        <v>6</v>
      </c>
      <c r="AO54" s="666">
        <f t="shared" si="8"/>
        <v>22</v>
      </c>
      <c r="AP54" s="670" t="s">
        <v>245</v>
      </c>
    </row>
    <row r="55" spans="35:42">
      <c r="AI55" s="673"/>
      <c r="AJ55" s="674"/>
      <c r="AK55" s="675"/>
      <c r="AL55" s="675"/>
      <c r="AM55" s="671">
        <v>44917</v>
      </c>
      <c r="AN55" s="672">
        <v>4</v>
      </c>
      <c r="AO55" s="666">
        <f t="shared" si="8"/>
        <v>18</v>
      </c>
      <c r="AP55" s="670" t="s">
        <v>245</v>
      </c>
    </row>
    <row r="56" spans="35:42">
      <c r="AI56" s="673"/>
      <c r="AJ56" s="674"/>
      <c r="AK56" s="675"/>
      <c r="AL56" s="675"/>
      <c r="AM56" s="671">
        <v>44917</v>
      </c>
      <c r="AN56" s="672">
        <v>8</v>
      </c>
      <c r="AO56" s="666">
        <f t="shared" si="8"/>
        <v>10</v>
      </c>
      <c r="AP56" s="670" t="s">
        <v>245</v>
      </c>
    </row>
    <row r="57" spans="35:42">
      <c r="AI57" s="673"/>
      <c r="AJ57" s="674"/>
      <c r="AK57" s="675"/>
      <c r="AL57" s="675"/>
      <c r="AM57" s="671">
        <v>44917</v>
      </c>
      <c r="AN57" s="672">
        <v>4</v>
      </c>
      <c r="AO57" s="666">
        <f t="shared" si="8"/>
        <v>6</v>
      </c>
      <c r="AP57" s="670" t="s">
        <v>245</v>
      </c>
    </row>
    <row r="58" spans="35:42">
      <c r="AI58" s="673"/>
      <c r="AJ58" s="674"/>
      <c r="AK58" s="675"/>
      <c r="AL58" s="675"/>
      <c r="AM58" s="671">
        <v>44917</v>
      </c>
      <c r="AN58" s="672">
        <v>4</v>
      </c>
      <c r="AO58" s="666">
        <f>AO57-AN58+40</f>
        <v>42</v>
      </c>
      <c r="AP58" s="670" t="s">
        <v>245</v>
      </c>
    </row>
    <row r="59" spans="35:42">
      <c r="AI59" s="673"/>
      <c r="AJ59" s="674"/>
      <c r="AK59" s="675"/>
      <c r="AL59" s="675"/>
      <c r="AM59" s="671">
        <v>44917</v>
      </c>
      <c r="AN59" s="672">
        <v>4</v>
      </c>
      <c r="AO59" s="666">
        <f>AO58-AN59+2</f>
        <v>40</v>
      </c>
      <c r="AP59" s="670" t="s">
        <v>245</v>
      </c>
    </row>
    <row r="60" spans="35:42">
      <c r="AI60" s="673"/>
      <c r="AJ60" s="674"/>
      <c r="AK60" s="675"/>
      <c r="AL60" s="675"/>
      <c r="AM60" s="671">
        <v>44936</v>
      </c>
      <c r="AN60" s="672">
        <v>8</v>
      </c>
      <c r="AO60" s="666">
        <f t="shared" si="8"/>
        <v>32</v>
      </c>
      <c r="AP60" s="670" t="s">
        <v>245</v>
      </c>
    </row>
    <row r="61" spans="35:42">
      <c r="AI61" s="673"/>
      <c r="AJ61" s="674"/>
      <c r="AK61" s="675"/>
      <c r="AL61" s="675"/>
      <c r="AM61" s="671">
        <v>44936</v>
      </c>
      <c r="AN61" s="672">
        <v>4</v>
      </c>
      <c r="AO61" s="666">
        <f t="shared" si="8"/>
        <v>28</v>
      </c>
      <c r="AP61" s="670" t="s">
        <v>245</v>
      </c>
    </row>
    <row r="62" spans="35:42">
      <c r="AI62" s="673"/>
      <c r="AJ62" s="674"/>
      <c r="AK62" s="675"/>
      <c r="AL62" s="675"/>
      <c r="AM62" s="671">
        <v>44938</v>
      </c>
      <c r="AN62" s="672">
        <v>6</v>
      </c>
      <c r="AO62" s="666">
        <f>AO61-AN62</f>
        <v>22</v>
      </c>
      <c r="AP62" s="670" t="s">
        <v>245</v>
      </c>
    </row>
    <row r="63" spans="35:42">
      <c r="AI63" s="673"/>
      <c r="AJ63" s="674"/>
      <c r="AK63" s="675"/>
      <c r="AL63" s="675"/>
      <c r="AM63" s="671">
        <v>44946</v>
      </c>
      <c r="AN63" s="672">
        <v>4</v>
      </c>
      <c r="AO63" s="666">
        <f t="shared" ref="AO63:AO68" si="9">AO62-AN63</f>
        <v>18</v>
      </c>
      <c r="AP63" s="670" t="s">
        <v>245</v>
      </c>
    </row>
    <row r="64" spans="35:42">
      <c r="AI64" s="673"/>
      <c r="AJ64" s="674"/>
      <c r="AK64" s="675"/>
      <c r="AL64" s="675"/>
      <c r="AM64" s="671">
        <v>44950</v>
      </c>
      <c r="AN64" s="672">
        <v>4</v>
      </c>
      <c r="AO64" s="666">
        <f t="shared" si="9"/>
        <v>14</v>
      </c>
      <c r="AP64" s="670" t="s">
        <v>245</v>
      </c>
    </row>
    <row r="65" spans="35:42">
      <c r="AI65" s="673"/>
      <c r="AJ65" s="674"/>
      <c r="AK65" s="675"/>
      <c r="AL65" s="675"/>
      <c r="AM65" s="671">
        <v>44950</v>
      </c>
      <c r="AN65" s="672">
        <v>4</v>
      </c>
      <c r="AO65" s="666">
        <f t="shared" si="9"/>
        <v>10</v>
      </c>
      <c r="AP65" s="670" t="s">
        <v>245</v>
      </c>
    </row>
    <row r="66" spans="35:42">
      <c r="AI66" s="673"/>
      <c r="AJ66" s="674"/>
      <c r="AK66" s="675"/>
      <c r="AL66" s="675"/>
      <c r="AM66" s="671">
        <v>44950</v>
      </c>
      <c r="AN66" s="672">
        <v>8</v>
      </c>
      <c r="AO66" s="666">
        <f t="shared" si="9"/>
        <v>2</v>
      </c>
      <c r="AP66" s="670" t="s">
        <v>245</v>
      </c>
    </row>
    <row r="67" spans="35:42">
      <c r="AI67" s="673"/>
      <c r="AJ67" s="674"/>
      <c r="AK67" s="675"/>
      <c r="AL67" s="675"/>
      <c r="AM67" s="671">
        <v>44585</v>
      </c>
      <c r="AN67" s="672">
        <v>8</v>
      </c>
      <c r="AO67" s="666">
        <f>AO66-AN67+6+39</f>
        <v>39</v>
      </c>
      <c r="AP67" s="670" t="s">
        <v>245</v>
      </c>
    </row>
    <row r="68" spans="35:42">
      <c r="AI68" s="673"/>
      <c r="AJ68" s="674"/>
      <c r="AK68" s="675"/>
      <c r="AL68" s="675"/>
      <c r="AM68" s="671">
        <v>44599</v>
      </c>
      <c r="AN68" s="672">
        <v>16</v>
      </c>
      <c r="AO68" s="666">
        <f t="shared" si="9"/>
        <v>23</v>
      </c>
      <c r="AP68" s="670"/>
    </row>
    <row r="69" spans="35:42">
      <c r="AI69" s="673"/>
      <c r="AJ69" s="674"/>
      <c r="AK69" s="675"/>
      <c r="AL69" s="675"/>
      <c r="AM69" s="671">
        <v>44964</v>
      </c>
      <c r="AN69" s="672">
        <v>4</v>
      </c>
      <c r="AO69" s="666">
        <f t="shared" ref="AO69:AO90" si="10">AO68-AN69</f>
        <v>19</v>
      </c>
      <c r="AP69" s="670"/>
    </row>
    <row r="70" spans="35:42">
      <c r="AI70" s="673"/>
      <c r="AJ70" s="674"/>
      <c r="AK70" s="675"/>
      <c r="AL70" s="675"/>
      <c r="AM70" s="671">
        <v>44966</v>
      </c>
      <c r="AN70" s="672">
        <v>4</v>
      </c>
      <c r="AO70" s="666">
        <f t="shared" si="10"/>
        <v>15</v>
      </c>
      <c r="AP70" s="670"/>
    </row>
    <row r="71" spans="35:42">
      <c r="AI71" s="673"/>
      <c r="AJ71" s="674"/>
      <c r="AK71" s="675"/>
      <c r="AL71" s="675"/>
      <c r="AM71" s="671">
        <v>44971</v>
      </c>
      <c r="AN71" s="672">
        <v>12</v>
      </c>
      <c r="AO71" s="666">
        <f>AO70-AN71+4</f>
        <v>7</v>
      </c>
      <c r="AP71" s="670"/>
    </row>
    <row r="72" spans="35:42">
      <c r="AI72" s="673"/>
      <c r="AJ72" s="674"/>
      <c r="AK72" s="675"/>
      <c r="AL72" s="675"/>
      <c r="AM72" s="671">
        <v>44979</v>
      </c>
      <c r="AN72" s="672">
        <v>6</v>
      </c>
      <c r="AO72" s="666">
        <f t="shared" si="10"/>
        <v>1</v>
      </c>
      <c r="AP72" s="670" t="s">
        <v>241</v>
      </c>
    </row>
    <row r="73" spans="35:42">
      <c r="AI73" s="673"/>
      <c r="AJ73" s="674"/>
      <c r="AK73" s="675"/>
      <c r="AL73" s="675"/>
      <c r="AM73" s="671">
        <v>44987</v>
      </c>
      <c r="AN73" s="672">
        <v>4</v>
      </c>
      <c r="AO73" s="666">
        <f t="shared" si="10"/>
        <v>-3</v>
      </c>
      <c r="AP73" s="670" t="s">
        <v>245</v>
      </c>
    </row>
    <row r="74" spans="35:42">
      <c r="AI74" s="673"/>
      <c r="AJ74" s="674"/>
      <c r="AK74" s="675"/>
      <c r="AL74" s="675"/>
      <c r="AM74" s="671">
        <v>44994</v>
      </c>
      <c r="AN74" s="672">
        <v>18</v>
      </c>
      <c r="AO74" s="666">
        <f t="shared" si="10"/>
        <v>-21</v>
      </c>
      <c r="AP74" s="670" t="s">
        <v>245</v>
      </c>
    </row>
    <row r="75" spans="35:42">
      <c r="AI75" s="673"/>
      <c r="AJ75" s="674"/>
      <c r="AK75" s="675"/>
      <c r="AL75" s="675"/>
      <c r="AM75" s="671">
        <v>44994</v>
      </c>
      <c r="AN75" s="672">
        <v>16</v>
      </c>
      <c r="AO75" s="666">
        <f t="shared" si="10"/>
        <v>-37</v>
      </c>
      <c r="AP75" s="670" t="s">
        <v>245</v>
      </c>
    </row>
    <row r="76" spans="35:42">
      <c r="AI76" s="673"/>
      <c r="AJ76" s="674"/>
      <c r="AK76" s="675"/>
      <c r="AL76" s="675"/>
      <c r="AM76" s="671">
        <v>44999</v>
      </c>
      <c r="AN76" s="672">
        <v>12</v>
      </c>
      <c r="AO76" s="666">
        <f t="shared" si="10"/>
        <v>-49</v>
      </c>
      <c r="AP76" s="670" t="s">
        <v>245</v>
      </c>
    </row>
    <row r="77" spans="35:42">
      <c r="AI77" s="673"/>
      <c r="AJ77" s="674"/>
      <c r="AK77" s="675"/>
      <c r="AL77" s="675"/>
      <c r="AM77" s="671">
        <v>45008</v>
      </c>
      <c r="AN77" s="672">
        <v>3</v>
      </c>
      <c r="AO77" s="666">
        <f t="shared" si="10"/>
        <v>-52</v>
      </c>
      <c r="AP77" s="670" t="s">
        <v>245</v>
      </c>
    </row>
    <row r="78" spans="35:42">
      <c r="AI78" s="673"/>
      <c r="AJ78" s="674"/>
      <c r="AK78" s="675"/>
      <c r="AL78" s="675"/>
      <c r="AM78" s="671">
        <v>45020</v>
      </c>
      <c r="AN78" s="672">
        <v>6</v>
      </c>
      <c r="AO78" s="666">
        <f t="shared" si="10"/>
        <v>-58</v>
      </c>
      <c r="AP78" s="670" t="s">
        <v>245</v>
      </c>
    </row>
    <row r="79" spans="35:42">
      <c r="AI79" s="673"/>
      <c r="AJ79" s="674"/>
      <c r="AK79" s="675"/>
      <c r="AL79" s="675"/>
      <c r="AM79" s="671">
        <v>45022</v>
      </c>
      <c r="AN79" s="672">
        <v>12</v>
      </c>
      <c r="AO79" s="666">
        <f t="shared" si="10"/>
        <v>-70</v>
      </c>
      <c r="AP79" s="670" t="s">
        <v>245</v>
      </c>
    </row>
    <row r="80" spans="35:42">
      <c r="AI80" s="673"/>
      <c r="AJ80" s="674"/>
      <c r="AK80" s="675"/>
      <c r="AL80" s="675"/>
      <c r="AM80" s="671">
        <v>45041</v>
      </c>
      <c r="AN80" s="672">
        <v>12</v>
      </c>
      <c r="AO80" s="666">
        <f t="shared" si="10"/>
        <v>-82</v>
      </c>
      <c r="AP80" s="670" t="s">
        <v>245</v>
      </c>
    </row>
    <row r="81" spans="35:42">
      <c r="AI81" s="673"/>
      <c r="AJ81" s="674"/>
      <c r="AK81" s="675"/>
      <c r="AL81" s="675"/>
      <c r="AM81" s="671">
        <v>45069</v>
      </c>
      <c r="AN81" s="672">
        <v>4</v>
      </c>
      <c r="AO81" s="666">
        <f t="shared" si="10"/>
        <v>-86</v>
      </c>
      <c r="AP81" s="670" t="s">
        <v>245</v>
      </c>
    </row>
    <row r="82" spans="35:42">
      <c r="AI82" s="673"/>
      <c r="AJ82" s="674"/>
      <c r="AK82" s="675"/>
      <c r="AL82" s="675"/>
      <c r="AM82" s="671">
        <v>45083</v>
      </c>
      <c r="AN82" s="672">
        <v>8</v>
      </c>
      <c r="AO82" s="666">
        <f t="shared" si="10"/>
        <v>-94</v>
      </c>
      <c r="AP82" s="670" t="s">
        <v>245</v>
      </c>
    </row>
    <row r="83" spans="35:42">
      <c r="AI83" s="673"/>
      <c r="AJ83" s="674"/>
      <c r="AK83" s="675"/>
      <c r="AL83" s="675"/>
      <c r="AM83" s="671">
        <v>45085</v>
      </c>
      <c r="AN83" s="672">
        <v>12</v>
      </c>
      <c r="AO83" s="666">
        <f t="shared" si="10"/>
        <v>-106</v>
      </c>
      <c r="AP83" s="670" t="s">
        <v>245</v>
      </c>
    </row>
    <row r="84" spans="35:42">
      <c r="AI84" s="673"/>
      <c r="AJ84" s="674"/>
      <c r="AK84" s="675"/>
      <c r="AL84" s="675"/>
      <c r="AM84" s="671">
        <v>45097</v>
      </c>
      <c r="AN84" s="672">
        <v>8</v>
      </c>
      <c r="AO84" s="666">
        <f t="shared" si="10"/>
        <v>-114</v>
      </c>
      <c r="AP84" s="670" t="s">
        <v>245</v>
      </c>
    </row>
    <row r="85" spans="35:42">
      <c r="AI85" s="673"/>
      <c r="AJ85" s="674"/>
      <c r="AK85" s="675"/>
      <c r="AL85" s="675"/>
      <c r="AM85" s="671">
        <v>45113</v>
      </c>
      <c r="AN85" s="672">
        <v>12</v>
      </c>
      <c r="AO85" s="666">
        <f t="shared" si="10"/>
        <v>-126</v>
      </c>
      <c r="AP85" s="670" t="s">
        <v>245</v>
      </c>
    </row>
    <row r="86" spans="35:42">
      <c r="AI86" s="673"/>
      <c r="AJ86" s="674"/>
      <c r="AK86" s="675"/>
      <c r="AL86" s="675"/>
      <c r="AM86" s="671">
        <v>45140</v>
      </c>
      <c r="AN86" s="672">
        <v>8</v>
      </c>
      <c r="AO86" s="666">
        <f t="shared" si="10"/>
        <v>-134</v>
      </c>
      <c r="AP86" s="670" t="s">
        <v>245</v>
      </c>
    </row>
    <row r="87" spans="35:42">
      <c r="AI87" s="673"/>
      <c r="AJ87" s="674"/>
      <c r="AK87" s="675"/>
      <c r="AL87" s="675"/>
      <c r="AM87" s="671">
        <v>45146</v>
      </c>
      <c r="AN87" s="672">
        <v>12</v>
      </c>
      <c r="AO87" s="666">
        <f t="shared" si="10"/>
        <v>-146</v>
      </c>
      <c r="AP87" s="670" t="s">
        <v>245</v>
      </c>
    </row>
    <row r="88" spans="35:42">
      <c r="AI88" s="673"/>
      <c r="AJ88" s="674"/>
      <c r="AK88" s="675"/>
      <c r="AL88" s="675"/>
      <c r="AM88" s="671">
        <v>45183</v>
      </c>
      <c r="AN88" s="672">
        <v>12</v>
      </c>
      <c r="AO88" s="666">
        <f t="shared" si="10"/>
        <v>-158</v>
      </c>
      <c r="AP88" s="670" t="s">
        <v>245</v>
      </c>
    </row>
    <row r="89" spans="35:42">
      <c r="AI89" s="673"/>
      <c r="AJ89" s="674"/>
      <c r="AK89" s="675"/>
      <c r="AL89" s="675"/>
      <c r="AM89" s="671">
        <v>45211</v>
      </c>
      <c r="AN89" s="672">
        <v>12</v>
      </c>
      <c r="AO89" s="666">
        <f t="shared" si="10"/>
        <v>-170</v>
      </c>
      <c r="AP89" s="670" t="s">
        <v>245</v>
      </c>
    </row>
    <row r="90" spans="35:42">
      <c r="AI90" s="673"/>
      <c r="AJ90" s="674"/>
      <c r="AK90" s="675"/>
      <c r="AL90" s="675"/>
      <c r="AM90" s="671">
        <v>45239</v>
      </c>
      <c r="AN90" s="672">
        <v>8</v>
      </c>
      <c r="AO90" s="666">
        <f t="shared" si="10"/>
        <v>-178</v>
      </c>
      <c r="AP90" s="670" t="s">
        <v>245</v>
      </c>
    </row>
    <row r="91" spans="35:42">
      <c r="AI91" s="673"/>
      <c r="AJ91" s="674"/>
      <c r="AK91" s="675"/>
      <c r="AL91" s="675"/>
      <c r="AM91" s="671"/>
      <c r="AN91" s="672"/>
      <c r="AO91" s="676"/>
      <c r="AP91" s="677"/>
    </row>
  </sheetData>
  <mergeCells count="14">
    <mergeCell ref="AI1:AP1"/>
    <mergeCell ref="I2:L2"/>
    <mergeCell ref="H1:Q1"/>
    <mergeCell ref="R1:V1"/>
    <mergeCell ref="D3:F3"/>
    <mergeCell ref="T3:U3"/>
    <mergeCell ref="AJ3:AK3"/>
    <mergeCell ref="AG3:AH3"/>
    <mergeCell ref="AD3:AE3"/>
    <mergeCell ref="X3:Y3"/>
    <mergeCell ref="AA3:AB3"/>
    <mergeCell ref="AN3:AO3"/>
    <mergeCell ref="I3:J3"/>
    <mergeCell ref="N3:O3"/>
  </mergeCells>
  <phoneticPr fontId="2"/>
  <pageMargins left="0.19685039370078741" right="0.19685039370078741" top="0.19685039370078741" bottom="0.19685039370078741" header="0.51181102362204722" footer="0.51181102362204722"/>
  <pageSetup paperSize="8" scale="65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B5"/>
  <sheetViews>
    <sheetView workbookViewId="0">
      <selection activeCell="C5" sqref="C5"/>
    </sheetView>
  </sheetViews>
  <sheetFormatPr defaultRowHeight="13.5"/>
  <cols>
    <col min="2" max="2" width="12.5" bestFit="1" customWidth="1"/>
  </cols>
  <sheetData>
    <row r="1" spans="1:2">
      <c r="A1" s="71"/>
      <c r="B1" t="s">
        <v>27</v>
      </c>
    </row>
    <row r="3" spans="1:2">
      <c r="A3" t="s">
        <v>166</v>
      </c>
    </row>
    <row r="5" spans="1:2">
      <c r="A5" s="627"/>
      <c r="B5" t="s">
        <v>247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EDB8-2610-4A50-A19A-645B96E525E2}">
  <sheetPr codeName="Sheet21"/>
  <dimension ref="A1:C18"/>
  <sheetViews>
    <sheetView workbookViewId="0">
      <selection activeCell="J10" sqref="J10"/>
    </sheetView>
  </sheetViews>
  <sheetFormatPr defaultRowHeight="13.5"/>
  <cols>
    <col min="1" max="1" width="6" style="258" customWidth="1"/>
    <col min="2" max="2" width="6" style="259" customWidth="1"/>
    <col min="3" max="3" width="6" style="258" customWidth="1"/>
  </cols>
  <sheetData>
    <row r="1" spans="1:3">
      <c r="A1" s="678" t="s">
        <v>154</v>
      </c>
      <c r="B1" s="679"/>
      <c r="C1" s="679"/>
    </row>
    <row r="2" spans="1:3">
      <c r="A2" s="407"/>
      <c r="B2" s="409"/>
      <c r="C2" s="349"/>
    </row>
    <row r="3" spans="1:3">
      <c r="A3" s="263" t="s">
        <v>8</v>
      </c>
      <c r="B3" s="264" t="s">
        <v>10</v>
      </c>
      <c r="C3" s="527" t="s">
        <v>9</v>
      </c>
    </row>
    <row r="4" spans="1:3">
      <c r="A4" s="520">
        <v>43592</v>
      </c>
      <c r="B4" s="521">
        <v>6</v>
      </c>
      <c r="C4" s="521">
        <v>0</v>
      </c>
    </row>
    <row r="5" spans="1:3">
      <c r="A5" s="408"/>
      <c r="B5" s="256"/>
      <c r="C5" s="406"/>
    </row>
    <row r="6" spans="1:3">
      <c r="A6" s="408"/>
      <c r="B6" s="256"/>
      <c r="C6" s="406"/>
    </row>
    <row r="7" spans="1:3">
      <c r="A7" s="408"/>
      <c r="B7" s="256"/>
      <c r="C7" s="406"/>
    </row>
    <row r="8" spans="1:3">
      <c r="A8" s="408"/>
      <c r="B8" s="256"/>
      <c r="C8" s="406"/>
    </row>
    <row r="9" spans="1:3">
      <c r="A9" s="408"/>
      <c r="B9" s="256"/>
      <c r="C9" s="406"/>
    </row>
    <row r="10" spans="1:3">
      <c r="A10" s="408"/>
      <c r="B10" s="256"/>
      <c r="C10" s="406"/>
    </row>
    <row r="11" spans="1:3">
      <c r="A11" s="408"/>
      <c r="B11" s="256"/>
      <c r="C11" s="406"/>
    </row>
    <row r="12" spans="1:3">
      <c r="A12" s="408"/>
      <c r="B12" s="256"/>
      <c r="C12" s="406"/>
    </row>
    <row r="13" spans="1:3">
      <c r="A13" s="408"/>
      <c r="B13" s="256"/>
      <c r="C13" s="406"/>
    </row>
    <row r="14" spans="1:3">
      <c r="A14" s="408"/>
      <c r="B14" s="256"/>
      <c r="C14" s="406"/>
    </row>
    <row r="15" spans="1:3">
      <c r="A15" s="408"/>
      <c r="B15" s="256"/>
      <c r="C15" s="406"/>
    </row>
    <row r="16" spans="1:3">
      <c r="A16" s="408"/>
      <c r="B16" s="256"/>
      <c r="C16" s="406"/>
    </row>
    <row r="17" spans="1:3">
      <c r="A17" s="408"/>
      <c r="B17" s="256"/>
      <c r="C17" s="406"/>
    </row>
    <row r="18" spans="1:3">
      <c r="A18" s="408"/>
      <c r="B18" s="256"/>
      <c r="C18" s="406"/>
    </row>
  </sheetData>
  <mergeCells count="1">
    <mergeCell ref="A1:C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R23"/>
  <sheetViews>
    <sheetView workbookViewId="0">
      <selection activeCell="S11" sqref="S11"/>
    </sheetView>
  </sheetViews>
  <sheetFormatPr defaultRowHeight="13.5"/>
  <cols>
    <col min="1" max="1" width="6.5" style="87" bestFit="1" customWidth="1"/>
    <col min="2" max="2" width="6" style="83" bestFit="1" customWidth="1"/>
    <col min="3" max="3" width="5.375" style="83" customWidth="1"/>
    <col min="4" max="4" width="5.375" style="87" customWidth="1"/>
    <col min="5" max="5" width="5.375" style="63" customWidth="1"/>
    <col min="6" max="6" width="5.375" style="83" customWidth="1"/>
    <col min="7" max="7" width="6.5" style="87" bestFit="1" customWidth="1"/>
    <col min="8" max="8" width="6" style="87" bestFit="1" customWidth="1"/>
    <col min="9" max="9" width="5.375" style="87" customWidth="1"/>
    <col min="10" max="10" width="4.5" bestFit="1" customWidth="1"/>
    <col min="11" max="12" width="6" bestFit="1" customWidth="1"/>
    <col min="13" max="13" width="6.5" bestFit="1" customWidth="1"/>
    <col min="14" max="15" width="6" bestFit="1" customWidth="1"/>
    <col min="16" max="16" width="4.5" bestFit="1" customWidth="1"/>
    <col min="17" max="18" width="6" bestFit="1" customWidth="1"/>
  </cols>
  <sheetData>
    <row r="1" spans="1:18">
      <c r="A1" s="678" t="s">
        <v>30</v>
      </c>
      <c r="B1" s="679"/>
      <c r="C1" s="680"/>
      <c r="D1" s="678" t="s">
        <v>173</v>
      </c>
      <c r="E1" s="679"/>
      <c r="F1" s="680"/>
      <c r="G1" s="678" t="s">
        <v>167</v>
      </c>
      <c r="H1" s="679"/>
      <c r="I1" s="680"/>
      <c r="J1" s="678" t="s">
        <v>169</v>
      </c>
      <c r="K1" s="679"/>
      <c r="L1" s="680"/>
      <c r="M1" s="678" t="s">
        <v>170</v>
      </c>
      <c r="N1" s="679"/>
      <c r="O1" s="680"/>
      <c r="P1" s="678" t="s">
        <v>253</v>
      </c>
      <c r="Q1" s="679"/>
      <c r="R1" s="680"/>
    </row>
    <row r="2" spans="1:18">
      <c r="A2" s="154" t="s">
        <v>8</v>
      </c>
      <c r="B2" s="533" t="s">
        <v>10</v>
      </c>
      <c r="C2" s="455" t="s">
        <v>9</v>
      </c>
      <c r="D2" s="452" t="s">
        <v>8</v>
      </c>
      <c r="E2" s="535" t="s">
        <v>10</v>
      </c>
      <c r="F2" s="455" t="s">
        <v>9</v>
      </c>
      <c r="G2" s="692" t="s">
        <v>206</v>
      </c>
      <c r="H2" s="693"/>
      <c r="I2" s="694"/>
      <c r="J2" s="445" t="s">
        <v>8</v>
      </c>
      <c r="K2" s="446" t="s">
        <v>10</v>
      </c>
      <c r="L2" s="186" t="s">
        <v>9</v>
      </c>
      <c r="M2" s="450" t="s">
        <v>8</v>
      </c>
      <c r="N2" s="451" t="s">
        <v>10</v>
      </c>
      <c r="O2" s="186" t="s">
        <v>9</v>
      </c>
      <c r="P2" s="645" t="s">
        <v>8</v>
      </c>
      <c r="Q2" s="646" t="s">
        <v>10</v>
      </c>
      <c r="R2" s="186" t="s">
        <v>9</v>
      </c>
    </row>
    <row r="3" spans="1:18">
      <c r="A3" s="419"/>
      <c r="B3" s="421" t="s">
        <v>161</v>
      </c>
      <c r="C3" s="420"/>
      <c r="D3" s="685" t="s">
        <v>143</v>
      </c>
      <c r="E3" s="686"/>
      <c r="F3" s="687"/>
      <c r="G3" s="435" t="s">
        <v>8</v>
      </c>
      <c r="H3" s="436" t="s">
        <v>10</v>
      </c>
      <c r="I3" s="186" t="s">
        <v>9</v>
      </c>
      <c r="J3" s="251">
        <v>43818</v>
      </c>
      <c r="K3" s="252">
        <v>5</v>
      </c>
      <c r="L3" s="250">
        <v>0</v>
      </c>
      <c r="M3" s="251">
        <v>43916</v>
      </c>
      <c r="N3" s="252">
        <v>4</v>
      </c>
      <c r="O3" s="250">
        <v>0</v>
      </c>
      <c r="P3" s="251">
        <v>45081</v>
      </c>
      <c r="Q3" s="252">
        <v>-4</v>
      </c>
      <c r="R3" s="250">
        <f>-Q3</f>
        <v>4</v>
      </c>
    </row>
    <row r="4" spans="1:18">
      <c r="A4" s="458">
        <v>43987</v>
      </c>
      <c r="B4" s="534">
        <v>1</v>
      </c>
      <c r="C4" s="461">
        <v>0</v>
      </c>
      <c r="D4" s="504">
        <v>44260</v>
      </c>
      <c r="E4" s="536"/>
      <c r="F4" s="540" t="s">
        <v>188</v>
      </c>
      <c r="G4" s="491">
        <v>44260</v>
      </c>
      <c r="H4" s="501"/>
      <c r="I4" s="250">
        <v>12</v>
      </c>
      <c r="J4" s="251"/>
      <c r="K4" s="252"/>
      <c r="L4" s="250"/>
      <c r="M4" s="251"/>
      <c r="N4" s="252"/>
      <c r="O4" s="250"/>
      <c r="P4" s="251"/>
      <c r="Q4" s="252"/>
      <c r="R4" s="250"/>
    </row>
    <row r="5" spans="1:18">
      <c r="A5" s="685" t="s">
        <v>143</v>
      </c>
      <c r="B5" s="686"/>
      <c r="C5" s="687"/>
      <c r="D5" s="453">
        <v>44454</v>
      </c>
      <c r="E5" s="537">
        <v>4</v>
      </c>
      <c r="F5" s="540">
        <f>F4-E5</f>
        <v>0</v>
      </c>
      <c r="G5" s="251">
        <v>44742</v>
      </c>
      <c r="H5" s="252">
        <v>4</v>
      </c>
      <c r="I5" s="250">
        <f>I4-H5</f>
        <v>8</v>
      </c>
    </row>
    <row r="6" spans="1:18">
      <c r="A6" s="251">
        <v>44424</v>
      </c>
      <c r="B6" s="252">
        <v>4</v>
      </c>
      <c r="C6" s="250">
        <v>0</v>
      </c>
      <c r="D6" s="454"/>
      <c r="E6" s="538"/>
      <c r="F6" s="476"/>
      <c r="G6" s="251">
        <v>44943</v>
      </c>
      <c r="H6" s="252">
        <v>8</v>
      </c>
      <c r="I6" s="250">
        <f>I5-H6</f>
        <v>0</v>
      </c>
    </row>
    <row r="7" spans="1:18">
      <c r="A7" s="251">
        <v>44528</v>
      </c>
      <c r="B7" s="252">
        <v>-12</v>
      </c>
      <c r="C7" s="250">
        <f>C6-B7</f>
        <v>12</v>
      </c>
      <c r="D7" s="253"/>
      <c r="E7" s="539"/>
      <c r="F7" s="253"/>
      <c r="G7" s="251"/>
      <c r="H7" s="252"/>
      <c r="I7" s="250"/>
    </row>
    <row r="8" spans="1:18">
      <c r="A8" s="251">
        <v>44742</v>
      </c>
      <c r="B8" s="252">
        <v>4</v>
      </c>
      <c r="C8" s="250">
        <f>C7-B8</f>
        <v>8</v>
      </c>
      <c r="D8" s="253"/>
      <c r="E8" s="539"/>
      <c r="F8" s="253"/>
      <c r="G8" s="251"/>
      <c r="H8" s="252"/>
      <c r="I8" s="250"/>
    </row>
    <row r="9" spans="1:18">
      <c r="A9" s="251">
        <v>44943</v>
      </c>
      <c r="B9" s="252">
        <v>8</v>
      </c>
      <c r="C9" s="250">
        <f>C8-B9</f>
        <v>0</v>
      </c>
      <c r="D9" s="253"/>
      <c r="E9" s="539"/>
      <c r="F9" s="253"/>
      <c r="G9" s="251"/>
      <c r="H9" s="252"/>
      <c r="I9" s="250"/>
    </row>
    <row r="10" spans="1:18">
      <c r="A10" s="251"/>
      <c r="B10" s="252"/>
      <c r="C10" s="250"/>
      <c r="D10" s="253"/>
      <c r="E10" s="539"/>
      <c r="F10" s="253"/>
      <c r="G10" s="251"/>
      <c r="H10" s="252"/>
      <c r="I10" s="250"/>
    </row>
    <row r="11" spans="1:18">
      <c r="A11" s="251"/>
      <c r="B11" s="252"/>
      <c r="C11" s="250"/>
      <c r="D11" s="253"/>
      <c r="E11" s="539"/>
      <c r="F11" s="253"/>
      <c r="G11" s="251"/>
      <c r="H11" s="252"/>
      <c r="I11" s="250"/>
    </row>
    <row r="12" spans="1:18">
      <c r="A12" s="251"/>
      <c r="B12" s="252"/>
      <c r="C12" s="250"/>
      <c r="D12" s="253"/>
      <c r="E12" s="539"/>
      <c r="F12" s="253"/>
      <c r="G12" s="251"/>
      <c r="H12" s="252"/>
      <c r="I12" s="250"/>
    </row>
    <row r="13" spans="1:18">
      <c r="A13" s="251"/>
      <c r="B13" s="252"/>
      <c r="C13" s="250"/>
      <c r="D13" s="253"/>
      <c r="E13" s="539"/>
      <c r="F13" s="253"/>
      <c r="G13" s="251"/>
      <c r="H13" s="252"/>
      <c r="I13" s="250"/>
    </row>
    <row r="14" spans="1:18">
      <c r="A14" s="251"/>
      <c r="B14" s="252"/>
      <c r="C14" s="250"/>
      <c r="D14" s="253"/>
      <c r="E14" s="539"/>
      <c r="F14" s="253"/>
      <c r="G14" s="251"/>
      <c r="H14" s="252"/>
      <c r="I14" s="250"/>
    </row>
    <row r="15" spans="1:18">
      <c r="A15" s="251"/>
      <c r="B15" s="252"/>
      <c r="C15" s="250"/>
      <c r="D15" s="253"/>
      <c r="E15" s="539"/>
      <c r="F15" s="253"/>
      <c r="G15" s="251"/>
      <c r="H15" s="252"/>
      <c r="I15" s="250"/>
    </row>
    <row r="16" spans="1:18">
      <c r="A16" s="251"/>
      <c r="B16" s="252"/>
      <c r="C16" s="250"/>
      <c r="D16" s="253"/>
      <c r="E16" s="539"/>
      <c r="F16" s="253"/>
      <c r="G16" s="251"/>
      <c r="H16" s="252"/>
      <c r="I16" s="250"/>
    </row>
    <row r="17" spans="1:9">
      <c r="A17" s="251"/>
      <c r="B17" s="252"/>
      <c r="C17" s="250"/>
      <c r="D17" s="253"/>
      <c r="E17" s="539"/>
      <c r="F17" s="253"/>
      <c r="G17" s="251"/>
      <c r="H17" s="252"/>
      <c r="I17" s="250"/>
    </row>
    <row r="18" spans="1:9">
      <c r="A18" s="251"/>
      <c r="B18" s="252"/>
      <c r="C18" s="250"/>
      <c r="D18" s="253"/>
      <c r="E18" s="539"/>
      <c r="F18" s="253"/>
      <c r="G18" s="251"/>
      <c r="H18" s="252"/>
      <c r="I18" s="250"/>
    </row>
    <row r="19" spans="1:9">
      <c r="A19" s="251"/>
      <c r="B19" s="252"/>
      <c r="C19" s="250"/>
      <c r="D19" s="253"/>
      <c r="E19" s="539"/>
      <c r="F19" s="253"/>
      <c r="G19" s="251"/>
      <c r="H19" s="252"/>
      <c r="I19" s="250"/>
    </row>
    <row r="20" spans="1:9">
      <c r="A20" s="251"/>
      <c r="B20" s="252"/>
      <c r="C20" s="250"/>
      <c r="D20" s="253"/>
      <c r="E20" s="539"/>
      <c r="F20" s="253"/>
      <c r="G20" s="251"/>
      <c r="H20" s="252"/>
      <c r="I20" s="250"/>
    </row>
    <row r="21" spans="1:9">
      <c r="D21" s="253"/>
      <c r="E21" s="539"/>
      <c r="F21" s="253"/>
      <c r="G21" s="251"/>
      <c r="H21" s="252"/>
      <c r="I21" s="250"/>
    </row>
    <row r="22" spans="1:9">
      <c r="D22" s="253"/>
      <c r="E22" s="539"/>
      <c r="F22" s="253"/>
      <c r="G22" s="251"/>
      <c r="H22" s="252"/>
      <c r="I22" s="250"/>
    </row>
    <row r="23" spans="1:9">
      <c r="G23" s="251"/>
      <c r="H23" s="252"/>
      <c r="I23" s="250"/>
    </row>
  </sheetData>
  <mergeCells count="9">
    <mergeCell ref="P1:R1"/>
    <mergeCell ref="A1:C1"/>
    <mergeCell ref="A5:C5"/>
    <mergeCell ref="G1:I1"/>
    <mergeCell ref="J1:L1"/>
    <mergeCell ref="M1:O1"/>
    <mergeCell ref="D1:F1"/>
    <mergeCell ref="D3:F3"/>
    <mergeCell ref="G2:I2"/>
  </mergeCells>
  <phoneticPr fontId="2"/>
  <pageMargins left="0.7" right="0.7" top="0.75" bottom="0.75" header="0.3" footer="0.3"/>
  <pageSetup paperSize="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AA18"/>
  <sheetViews>
    <sheetView topLeftCell="B1" workbookViewId="0">
      <selection activeCell="P5" sqref="P5"/>
    </sheetView>
  </sheetViews>
  <sheetFormatPr defaultRowHeight="13.5"/>
  <cols>
    <col min="1" max="1" width="6.25" style="28" bestFit="1" customWidth="1"/>
    <col min="2" max="2" width="5.625" style="107" customWidth="1"/>
    <col min="3" max="3" width="5.625" style="3" customWidth="1"/>
    <col min="4" max="4" width="5.625" style="28" customWidth="1"/>
    <col min="5" max="5" width="5.625" style="24" customWidth="1"/>
    <col min="6" max="6" width="5.625" style="3" customWidth="1"/>
    <col min="7" max="7" width="4.5" bestFit="1" customWidth="1"/>
    <col min="8" max="9" width="6" bestFit="1" customWidth="1"/>
    <col min="10" max="10" width="5.625" style="258" customWidth="1"/>
    <col min="11" max="11" width="5.625" style="259" customWidth="1"/>
    <col min="12" max="12" width="5.625" style="195" customWidth="1"/>
    <col min="13" max="13" width="6.5" style="87" bestFit="1" customWidth="1"/>
    <col min="14" max="14" width="6" style="87" bestFit="1" customWidth="1"/>
    <col min="15" max="15" width="5.375" style="87" customWidth="1"/>
    <col min="16" max="16" width="6.5" style="87" bestFit="1" customWidth="1"/>
    <col min="17" max="18" width="6" style="87" bestFit="1" customWidth="1"/>
    <col min="19" max="19" width="6.5" bestFit="1" customWidth="1"/>
    <col min="20" max="21" width="6" bestFit="1" customWidth="1"/>
    <col min="22" max="22" width="6.5" style="87" bestFit="1" customWidth="1"/>
    <col min="23" max="23" width="6" style="87" bestFit="1" customWidth="1"/>
    <col min="24" max="24" width="5.375" style="87" customWidth="1"/>
    <col min="25" max="25" width="6.5" style="87" bestFit="1" customWidth="1"/>
    <col min="26" max="26" width="6" style="87" bestFit="1" customWidth="1"/>
    <col min="27" max="27" width="5.375" style="87" customWidth="1"/>
  </cols>
  <sheetData>
    <row r="1" spans="1:27" ht="27" customHeight="1">
      <c r="A1" s="708" t="s">
        <v>29</v>
      </c>
      <c r="B1" s="709"/>
      <c r="C1" s="714"/>
      <c r="D1" s="708" t="s">
        <v>32</v>
      </c>
      <c r="E1" s="709"/>
      <c r="F1" s="714"/>
      <c r="G1" s="708" t="s">
        <v>64</v>
      </c>
      <c r="H1" s="709"/>
      <c r="I1" s="714"/>
      <c r="J1" s="678" t="s">
        <v>34</v>
      </c>
      <c r="K1" s="679"/>
      <c r="L1" s="679"/>
      <c r="M1" s="678" t="s">
        <v>63</v>
      </c>
      <c r="N1" s="679"/>
      <c r="O1" s="680"/>
      <c r="P1" s="681" t="s">
        <v>110</v>
      </c>
      <c r="Q1" s="719"/>
      <c r="R1" s="720"/>
      <c r="S1" s="681" t="s">
        <v>117</v>
      </c>
      <c r="T1" s="719"/>
      <c r="U1" s="720"/>
      <c r="V1" s="678" t="s">
        <v>111</v>
      </c>
      <c r="W1" s="679"/>
      <c r="X1" s="680"/>
      <c r="Y1" s="678" t="s">
        <v>203</v>
      </c>
      <c r="Z1" s="679"/>
      <c r="AA1" s="680"/>
    </row>
    <row r="2" spans="1:27">
      <c r="A2" s="8" t="s">
        <v>8</v>
      </c>
      <c r="B2" s="18" t="s">
        <v>10</v>
      </c>
      <c r="C2" s="12" t="s">
        <v>9</v>
      </c>
      <c r="D2" s="8" t="s">
        <v>8</v>
      </c>
      <c r="E2" s="20" t="s">
        <v>10</v>
      </c>
      <c r="F2" s="12" t="s">
        <v>9</v>
      </c>
      <c r="G2" s="8" t="s">
        <v>8</v>
      </c>
      <c r="H2" s="20" t="s">
        <v>10</v>
      </c>
      <c r="I2" s="12" t="s">
        <v>9</v>
      </c>
      <c r="J2" s="724" t="s">
        <v>141</v>
      </c>
      <c r="K2" s="725"/>
      <c r="L2" s="726"/>
      <c r="M2" s="154" t="s">
        <v>8</v>
      </c>
      <c r="N2" s="155" t="s">
        <v>10</v>
      </c>
      <c r="O2" s="186" t="s">
        <v>9</v>
      </c>
      <c r="P2" s="154" t="s">
        <v>8</v>
      </c>
      <c r="Q2" s="155" t="s">
        <v>10</v>
      </c>
      <c r="R2" s="186" t="s">
        <v>9</v>
      </c>
      <c r="S2" s="154" t="s">
        <v>8</v>
      </c>
      <c r="T2" s="155" t="s">
        <v>10</v>
      </c>
      <c r="U2" s="186" t="s">
        <v>9</v>
      </c>
      <c r="V2" s="721" t="s">
        <v>141</v>
      </c>
      <c r="W2" s="722"/>
      <c r="X2" s="723"/>
      <c r="Y2" s="154" t="s">
        <v>8</v>
      </c>
      <c r="Z2" s="155" t="s">
        <v>10</v>
      </c>
      <c r="AA2" s="186" t="s">
        <v>9</v>
      </c>
    </row>
    <row r="3" spans="1:27">
      <c r="A3" s="724" t="s">
        <v>160</v>
      </c>
      <c r="B3" s="725"/>
      <c r="C3" s="726"/>
      <c r="D3" s="724" t="s">
        <v>160</v>
      </c>
      <c r="E3" s="725"/>
      <c r="F3" s="726"/>
      <c r="G3" s="75"/>
      <c r="H3" s="61"/>
      <c r="I3" s="76">
        <v>4</v>
      </c>
      <c r="J3" s="154" t="s">
        <v>8</v>
      </c>
      <c r="K3" s="155" t="s">
        <v>10</v>
      </c>
      <c r="L3" s="244" t="s">
        <v>9</v>
      </c>
      <c r="M3" s="688" t="s">
        <v>144</v>
      </c>
      <c r="N3" s="685"/>
      <c r="O3" s="718"/>
      <c r="P3" s="491">
        <v>44567</v>
      </c>
      <c r="Q3" s="501">
        <v>5</v>
      </c>
      <c r="R3" s="250">
        <v>20</v>
      </c>
      <c r="S3" s="251" t="s">
        <v>191</v>
      </c>
      <c r="T3" s="252">
        <v>3</v>
      </c>
      <c r="U3" s="250">
        <v>22</v>
      </c>
      <c r="V3" s="154" t="s">
        <v>8</v>
      </c>
      <c r="W3" s="155" t="s">
        <v>10</v>
      </c>
      <c r="X3" s="186" t="s">
        <v>9</v>
      </c>
      <c r="Y3" s="721" t="s">
        <v>160</v>
      </c>
      <c r="Z3" s="722"/>
      <c r="AA3" s="723"/>
    </row>
    <row r="4" spans="1:27">
      <c r="A4" s="291">
        <v>44995</v>
      </c>
      <c r="B4" s="385"/>
      <c r="C4" s="108">
        <v>4</v>
      </c>
      <c r="D4" s="104">
        <v>43896</v>
      </c>
      <c r="E4" s="105"/>
      <c r="F4" s="338">
        <v>4</v>
      </c>
      <c r="G4" s="291" t="s">
        <v>159</v>
      </c>
      <c r="H4" s="385"/>
      <c r="I4" s="60">
        <v>4</v>
      </c>
      <c r="J4" s="251">
        <v>43896</v>
      </c>
      <c r="K4" s="252"/>
      <c r="L4" s="253">
        <v>1</v>
      </c>
      <c r="M4" s="491">
        <v>44260</v>
      </c>
      <c r="N4" s="501"/>
      <c r="O4" s="250">
        <v>8</v>
      </c>
      <c r="P4" s="491">
        <v>44995</v>
      </c>
      <c r="Q4" s="501"/>
      <c r="R4" s="250">
        <v>21</v>
      </c>
      <c r="S4" s="251">
        <v>44995</v>
      </c>
      <c r="T4" s="252"/>
      <c r="U4" s="250">
        <v>22</v>
      </c>
      <c r="V4" s="491">
        <v>44260</v>
      </c>
      <c r="W4" s="501"/>
      <c r="X4" s="250">
        <v>2</v>
      </c>
      <c r="Y4" s="104">
        <v>43557</v>
      </c>
      <c r="Z4" s="416">
        <v>2</v>
      </c>
      <c r="AA4" s="250">
        <v>0</v>
      </c>
    </row>
    <row r="5" spans="1:27">
      <c r="A5" s="104"/>
      <c r="B5" s="105"/>
      <c r="C5" s="108"/>
      <c r="D5" s="291">
        <v>44995</v>
      </c>
      <c r="E5" s="385"/>
      <c r="F5" s="338">
        <v>4</v>
      </c>
      <c r="G5" s="75"/>
      <c r="H5" s="61"/>
      <c r="I5" s="60"/>
      <c r="J5" s="491">
        <v>44260</v>
      </c>
      <c r="K5" s="501"/>
      <c r="L5" s="253">
        <v>1</v>
      </c>
      <c r="M5" s="251">
        <v>44995</v>
      </c>
      <c r="N5" s="252"/>
      <c r="O5" s="250">
        <v>8</v>
      </c>
      <c r="P5" s="251">
        <v>44999</v>
      </c>
      <c r="Q5" s="252">
        <v>5</v>
      </c>
      <c r="R5" s="250">
        <f>R4-Q5</f>
        <v>16</v>
      </c>
      <c r="S5" s="251">
        <v>44999</v>
      </c>
      <c r="T5" s="252">
        <v>5</v>
      </c>
      <c r="U5" s="250">
        <f>U4-T5</f>
        <v>17</v>
      </c>
      <c r="V5" s="251"/>
      <c r="W5" s="252"/>
      <c r="X5" s="250"/>
      <c r="Y5" s="715" t="s">
        <v>148</v>
      </c>
      <c r="Z5" s="716"/>
      <c r="AA5" s="717"/>
    </row>
    <row r="6" spans="1:27">
      <c r="A6" s="688" t="s">
        <v>144</v>
      </c>
      <c r="B6" s="685"/>
      <c r="C6" s="718"/>
      <c r="D6" s="104"/>
      <c r="E6" s="105"/>
      <c r="F6" s="338"/>
      <c r="G6" s="75"/>
      <c r="H6" s="61"/>
      <c r="I6" s="60"/>
      <c r="J6" s="251"/>
      <c r="K6" s="252"/>
      <c r="L6" s="253"/>
      <c r="M6" s="251"/>
      <c r="N6" s="252"/>
      <c r="O6" s="250"/>
      <c r="P6" s="251">
        <v>45001</v>
      </c>
      <c r="Q6" s="252">
        <v>5</v>
      </c>
      <c r="R6" s="250">
        <f>R5-Q6</f>
        <v>11</v>
      </c>
      <c r="S6" s="251">
        <v>45001</v>
      </c>
      <c r="T6" s="252">
        <v>5</v>
      </c>
      <c r="U6" s="250">
        <f>U5-T6</f>
        <v>12</v>
      </c>
      <c r="V6" s="251"/>
      <c r="W6" s="252"/>
      <c r="X6" s="250"/>
      <c r="Y6" s="491">
        <v>44260</v>
      </c>
      <c r="Z6" s="501"/>
      <c r="AA6" s="250">
        <v>11</v>
      </c>
    </row>
    <row r="7" spans="1:27">
      <c r="A7" s="291">
        <v>44995</v>
      </c>
      <c r="B7" s="385"/>
      <c r="C7" s="108">
        <v>8</v>
      </c>
      <c r="D7" s="688" t="s">
        <v>144</v>
      </c>
      <c r="E7" s="685"/>
      <c r="F7" s="718"/>
      <c r="G7" s="75"/>
      <c r="H7" s="61"/>
      <c r="I7" s="60"/>
      <c r="J7" s="251"/>
      <c r="K7" s="252"/>
      <c r="L7" s="253"/>
      <c r="M7" s="251"/>
      <c r="N7" s="252"/>
      <c r="O7" s="250"/>
      <c r="P7" s="251"/>
      <c r="Q7" s="252"/>
      <c r="R7" s="250"/>
      <c r="V7" s="251"/>
      <c r="W7" s="252"/>
      <c r="X7" s="250"/>
      <c r="Y7" s="491">
        <v>44995</v>
      </c>
      <c r="Z7" s="501"/>
      <c r="AA7" s="250">
        <v>11</v>
      </c>
    </row>
    <row r="8" spans="1:27">
      <c r="A8" s="104"/>
      <c r="B8" s="105"/>
      <c r="C8" s="108"/>
      <c r="D8" s="104">
        <v>43896</v>
      </c>
      <c r="E8" s="145"/>
      <c r="F8" s="60">
        <v>4</v>
      </c>
      <c r="G8" s="75"/>
      <c r="H8" s="61"/>
      <c r="I8" s="60"/>
      <c r="J8" s="251"/>
      <c r="K8" s="252"/>
      <c r="L8" s="253"/>
      <c r="M8" s="251"/>
      <c r="N8" s="252"/>
      <c r="O8" s="250"/>
      <c r="P8" s="251"/>
      <c r="Q8" s="252"/>
      <c r="R8" s="250"/>
      <c r="V8" s="251"/>
      <c r="W8" s="252"/>
      <c r="X8" s="250"/>
      <c r="Y8" s="251"/>
      <c r="Z8" s="252"/>
      <c r="AA8" s="250"/>
    </row>
    <row r="9" spans="1:27">
      <c r="A9" s="104"/>
      <c r="B9" s="105"/>
      <c r="C9" s="108"/>
      <c r="D9" s="291">
        <v>44995</v>
      </c>
      <c r="E9" s="500"/>
      <c r="F9" s="60">
        <v>4</v>
      </c>
      <c r="G9" s="75"/>
      <c r="H9" s="61"/>
      <c r="I9" s="60"/>
      <c r="J9" s="251"/>
      <c r="K9" s="252"/>
      <c r="L9" s="253"/>
      <c r="M9" s="251"/>
      <c r="N9" s="252"/>
      <c r="O9" s="250"/>
      <c r="V9" s="251"/>
      <c r="W9" s="252"/>
      <c r="X9" s="250"/>
      <c r="Y9" s="251"/>
      <c r="Z9" s="252"/>
      <c r="AA9" s="250"/>
    </row>
    <row r="10" spans="1:27">
      <c r="A10" s="104"/>
      <c r="B10" s="105"/>
      <c r="C10" s="60"/>
      <c r="D10" s="104"/>
      <c r="E10" s="145"/>
      <c r="F10" s="60"/>
      <c r="G10" s="75"/>
      <c r="H10" s="61"/>
      <c r="I10" s="60"/>
      <c r="J10" s="251"/>
      <c r="K10" s="252"/>
      <c r="L10" s="250"/>
      <c r="M10" s="251"/>
      <c r="N10" s="252"/>
      <c r="O10" s="250"/>
      <c r="V10" s="251"/>
      <c r="W10" s="252"/>
      <c r="X10" s="250"/>
      <c r="Y10" s="251"/>
      <c r="Z10" s="252"/>
      <c r="AA10" s="250"/>
    </row>
    <row r="11" spans="1:27">
      <c r="A11" s="7"/>
      <c r="B11" s="106"/>
      <c r="C11" s="7"/>
      <c r="D11" s="104"/>
      <c r="E11" s="145"/>
      <c r="F11" s="60"/>
      <c r="G11" s="75"/>
      <c r="H11" s="61"/>
      <c r="I11" s="60"/>
      <c r="J11" s="251"/>
      <c r="K11" s="252"/>
      <c r="L11" s="250"/>
      <c r="M11" s="251"/>
      <c r="N11" s="252"/>
      <c r="O11" s="250"/>
      <c r="Y11" s="251"/>
      <c r="Z11" s="252"/>
      <c r="AA11" s="250"/>
    </row>
    <row r="12" spans="1:27">
      <c r="A12" s="7"/>
      <c r="B12" s="106"/>
      <c r="C12" s="7"/>
      <c r="D12" s="104"/>
      <c r="E12" s="145"/>
      <c r="F12" s="60"/>
      <c r="G12" s="75"/>
      <c r="H12" s="61"/>
      <c r="I12" s="60"/>
      <c r="J12" s="251"/>
      <c r="K12" s="252"/>
      <c r="L12" s="250"/>
    </row>
    <row r="13" spans="1:27">
      <c r="A13" s="7"/>
      <c r="B13" s="106"/>
      <c r="C13" s="7"/>
      <c r="D13" s="7"/>
      <c r="E13" s="58"/>
      <c r="F13" s="7"/>
      <c r="G13" s="75"/>
      <c r="H13" s="61"/>
      <c r="I13" s="60"/>
      <c r="J13" s="251"/>
      <c r="K13" s="252"/>
      <c r="L13" s="250"/>
    </row>
    <row r="14" spans="1:27">
      <c r="A14" s="7"/>
      <c r="B14" s="106"/>
      <c r="C14" s="7"/>
      <c r="D14" s="7"/>
      <c r="E14" s="58"/>
      <c r="F14" s="7"/>
    </row>
    <row r="15" spans="1:27">
      <c r="A15" s="7"/>
      <c r="B15" s="106"/>
      <c r="C15" s="7"/>
      <c r="D15" s="7"/>
      <c r="E15" s="58"/>
      <c r="F15" s="7"/>
    </row>
    <row r="16" spans="1:27">
      <c r="A16" s="7"/>
      <c r="B16" s="106"/>
      <c r="C16" s="7"/>
      <c r="D16" s="7"/>
      <c r="E16" s="58"/>
      <c r="F16" s="7"/>
    </row>
    <row r="17" spans="1:3">
      <c r="A17" s="7"/>
      <c r="B17" s="106"/>
      <c r="C17" s="7"/>
    </row>
    <row r="18" spans="1:3">
      <c r="A18" s="7"/>
      <c r="B18" s="106"/>
      <c r="C18" s="7"/>
    </row>
  </sheetData>
  <mergeCells count="18">
    <mergeCell ref="A6:C6"/>
    <mergeCell ref="D7:F7"/>
    <mergeCell ref="A1:C1"/>
    <mergeCell ref="D1:F1"/>
    <mergeCell ref="G1:I1"/>
    <mergeCell ref="A3:C3"/>
    <mergeCell ref="D3:F3"/>
    <mergeCell ref="J1:L1"/>
    <mergeCell ref="M1:O1"/>
    <mergeCell ref="Y5:AA5"/>
    <mergeCell ref="M3:O3"/>
    <mergeCell ref="Y1:AA1"/>
    <mergeCell ref="V1:X1"/>
    <mergeCell ref="S1:U1"/>
    <mergeCell ref="P1:R1"/>
    <mergeCell ref="Y3:AA3"/>
    <mergeCell ref="V2:X2"/>
    <mergeCell ref="J2:L2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AG121"/>
  <sheetViews>
    <sheetView topLeftCell="B1" zoomScaleNormal="100" workbookViewId="0">
      <pane ySplit="3" topLeftCell="A55" activePane="bottomLeft" state="frozen"/>
      <selection pane="bottomLeft" activeCell="X41" sqref="X41"/>
    </sheetView>
  </sheetViews>
  <sheetFormatPr defaultRowHeight="13.5"/>
  <cols>
    <col min="1" max="1" width="5.625" style="93" customWidth="1"/>
    <col min="2" max="2" width="5.625" style="146" customWidth="1"/>
    <col min="3" max="3" width="6" style="258" bestFit="1" customWidth="1"/>
    <col min="4" max="4" width="5.5" bestFit="1" customWidth="1"/>
    <col min="5" max="6" width="6" bestFit="1" customWidth="1"/>
    <col min="7" max="9" width="6" style="258" customWidth="1"/>
    <col min="10" max="10" width="5.625" style="93" customWidth="1"/>
    <col min="11" max="11" width="6" style="83" bestFit="1" customWidth="1"/>
    <col min="12" max="12" width="5.625" style="63" customWidth="1"/>
    <col min="13" max="13" width="5.625" style="93" customWidth="1"/>
    <col min="14" max="14" width="6" style="83" bestFit="1" customWidth="1"/>
    <col min="15" max="16" width="5.625" style="93" customWidth="1"/>
    <col min="17" max="17" width="5.625" style="146" customWidth="1"/>
    <col min="18" max="18" width="5.625" style="280" customWidth="1"/>
    <col min="19" max="19" width="6.5" style="93" bestFit="1" customWidth="1"/>
    <col min="20" max="20" width="5.625" style="83" customWidth="1"/>
    <col min="21" max="21" width="5.625" style="280" customWidth="1"/>
    <col min="22" max="22" width="5.5" style="481" customWidth="1"/>
    <col min="23" max="24" width="5.5" style="482" customWidth="1"/>
    <col min="25" max="25" width="6.5" style="1" bestFit="1" customWidth="1"/>
    <col min="26" max="27" width="6" style="21" bestFit="1" customWidth="1"/>
    <col min="34" max="16384" width="9" style="87"/>
  </cols>
  <sheetData>
    <row r="1" spans="1:33" ht="13.5" customHeight="1">
      <c r="A1" s="678" t="s">
        <v>26</v>
      </c>
      <c r="B1" s="679"/>
      <c r="C1" s="680"/>
      <c r="D1" s="678" t="s">
        <v>237</v>
      </c>
      <c r="E1" s="679"/>
      <c r="F1" s="680"/>
      <c r="G1" s="678" t="s">
        <v>189</v>
      </c>
      <c r="H1" s="679"/>
      <c r="I1" s="680"/>
      <c r="J1" s="678" t="s">
        <v>2</v>
      </c>
      <c r="K1" s="679"/>
      <c r="L1" s="680"/>
      <c r="M1" s="678" t="s">
        <v>5</v>
      </c>
      <c r="N1" s="679"/>
      <c r="O1" s="680"/>
      <c r="P1" s="678" t="s">
        <v>14</v>
      </c>
      <c r="Q1" s="679"/>
      <c r="R1" s="680"/>
      <c r="S1" s="708" t="s">
        <v>126</v>
      </c>
      <c r="T1" s="709"/>
      <c r="U1" s="714"/>
      <c r="V1" s="678" t="s">
        <v>135</v>
      </c>
      <c r="W1" s="679"/>
      <c r="X1" s="680"/>
      <c r="Y1" s="678" t="s">
        <v>201</v>
      </c>
      <c r="Z1" s="679"/>
      <c r="AA1" s="680"/>
      <c r="AE1" s="87"/>
      <c r="AF1" s="87"/>
      <c r="AG1" s="87"/>
    </row>
    <row r="2" spans="1:33" s="352" customFormat="1" ht="13.5" customHeight="1">
      <c r="A2" s="514" t="s">
        <v>8</v>
      </c>
      <c r="B2" s="262" t="s">
        <v>10</v>
      </c>
      <c r="C2" s="515" t="s">
        <v>9</v>
      </c>
      <c r="D2" s="458"/>
      <c r="E2" s="409"/>
      <c r="F2" s="350"/>
      <c r="G2" s="458"/>
      <c r="H2" s="409"/>
      <c r="I2" s="350"/>
      <c r="J2" s="358" t="s">
        <v>140</v>
      </c>
      <c r="K2" s="528" t="s">
        <v>141</v>
      </c>
      <c r="L2" s="513"/>
      <c r="M2" s="348"/>
      <c r="N2" s="349"/>
      <c r="O2" s="350"/>
      <c r="P2" s="358" t="s">
        <v>140</v>
      </c>
      <c r="Q2" s="359" t="s">
        <v>141</v>
      </c>
      <c r="R2" s="360" t="s">
        <v>142</v>
      </c>
      <c r="S2" s="727"/>
      <c r="T2" s="728"/>
      <c r="U2" s="729"/>
      <c r="V2" s="692" t="s">
        <v>184</v>
      </c>
      <c r="W2" s="693"/>
      <c r="X2" s="694"/>
      <c r="Y2" s="458"/>
      <c r="Z2" s="409"/>
      <c r="AA2" s="350"/>
      <c r="AB2" s="351"/>
      <c r="AC2" s="351"/>
      <c r="AD2" s="351"/>
    </row>
    <row r="3" spans="1:33">
      <c r="A3" s="739" t="s">
        <v>141</v>
      </c>
      <c r="B3" s="740"/>
      <c r="C3" s="741"/>
      <c r="D3" s="263" t="s">
        <v>8</v>
      </c>
      <c r="E3" s="264" t="s">
        <v>10</v>
      </c>
      <c r="F3" s="265" t="s">
        <v>9</v>
      </c>
      <c r="G3" s="263" t="s">
        <v>8</v>
      </c>
      <c r="H3" s="264" t="s">
        <v>10</v>
      </c>
      <c r="I3" s="265" t="s">
        <v>9</v>
      </c>
      <c r="J3" s="736" t="s">
        <v>147</v>
      </c>
      <c r="K3" s="737"/>
      <c r="L3" s="738"/>
      <c r="M3" s="263" t="s">
        <v>8</v>
      </c>
      <c r="N3" s="264" t="s">
        <v>10</v>
      </c>
      <c r="O3" s="267" t="s">
        <v>9</v>
      </c>
      <c r="P3" s="263" t="s">
        <v>8</v>
      </c>
      <c r="Q3" s="266" t="s">
        <v>10</v>
      </c>
      <c r="R3" s="267" t="s">
        <v>9</v>
      </c>
      <c r="S3" s="229" t="s">
        <v>8</v>
      </c>
      <c r="T3" s="230" t="s">
        <v>10</v>
      </c>
      <c r="U3" s="231" t="s">
        <v>9</v>
      </c>
      <c r="V3" s="282" t="s">
        <v>8</v>
      </c>
      <c r="W3" s="486" t="s">
        <v>10</v>
      </c>
      <c r="X3" s="479" t="s">
        <v>9</v>
      </c>
      <c r="Y3" s="229" t="s">
        <v>8</v>
      </c>
      <c r="Z3" s="230" t="s">
        <v>10</v>
      </c>
      <c r="AA3" s="231" t="s">
        <v>9</v>
      </c>
      <c r="AE3" s="87"/>
      <c r="AF3" s="87"/>
      <c r="AG3" s="87"/>
    </row>
    <row r="4" spans="1:33">
      <c r="A4" s="517">
        <v>43789</v>
      </c>
      <c r="B4" s="518">
        <v>1</v>
      </c>
      <c r="C4" s="519">
        <v>0</v>
      </c>
      <c r="D4" s="522">
        <v>44871</v>
      </c>
      <c r="E4" s="521">
        <v>-4</v>
      </c>
      <c r="F4" s="523">
        <f>-E4</f>
        <v>4</v>
      </c>
      <c r="G4" s="522">
        <v>44634</v>
      </c>
      <c r="H4" s="521">
        <v>-4</v>
      </c>
      <c r="I4" s="523">
        <v>0</v>
      </c>
      <c r="J4" s="524" t="s">
        <v>8</v>
      </c>
      <c r="K4" s="529" t="s">
        <v>10</v>
      </c>
      <c r="L4" s="525" t="s">
        <v>9</v>
      </c>
      <c r="M4" s="730" t="s">
        <v>160</v>
      </c>
      <c r="N4" s="731"/>
      <c r="O4" s="732"/>
      <c r="P4" s="91">
        <v>44634</v>
      </c>
      <c r="Q4" s="92">
        <v>6</v>
      </c>
      <c r="R4" s="260">
        <v>42</v>
      </c>
      <c r="S4" s="102">
        <v>44578</v>
      </c>
      <c r="T4" s="103">
        <v>8</v>
      </c>
      <c r="U4" s="526">
        <v>308</v>
      </c>
      <c r="V4" s="480">
        <v>44645</v>
      </c>
      <c r="W4" s="476">
        <v>4</v>
      </c>
      <c r="X4" s="402">
        <v>16</v>
      </c>
      <c r="Y4" s="522">
        <v>44657</v>
      </c>
      <c r="Z4" s="521">
        <v>-18</v>
      </c>
      <c r="AA4" s="523">
        <f>-Z4</f>
        <v>18</v>
      </c>
      <c r="AE4" s="87"/>
      <c r="AF4" s="87"/>
      <c r="AG4" s="87"/>
    </row>
    <row r="5" spans="1:33">
      <c r="A5" s="688" t="s">
        <v>144</v>
      </c>
      <c r="B5" s="685"/>
      <c r="C5" s="718"/>
      <c r="D5" s="390">
        <v>45039</v>
      </c>
      <c r="E5" s="256">
        <v>-60</v>
      </c>
      <c r="F5" s="523">
        <f t="shared" ref="F5:F11" si="0">F4-E5</f>
        <v>64</v>
      </c>
      <c r="G5" s="390">
        <v>44657</v>
      </c>
      <c r="H5" s="256">
        <v>-24</v>
      </c>
      <c r="I5" s="523">
        <f t="shared" ref="I5:I8" si="1">I4-H5</f>
        <v>24</v>
      </c>
      <c r="J5" s="733" t="s">
        <v>141</v>
      </c>
      <c r="K5" s="734"/>
      <c r="L5" s="735"/>
      <c r="M5" s="175" t="s">
        <v>157</v>
      </c>
      <c r="N5" s="413"/>
      <c r="O5" s="287">
        <v>2</v>
      </c>
      <c r="P5" s="91">
        <v>44653</v>
      </c>
      <c r="Q5" s="92">
        <v>4</v>
      </c>
      <c r="R5" s="260">
        <f t="shared" ref="R5:R69" si="2">R4-Q5</f>
        <v>38</v>
      </c>
      <c r="S5" s="102">
        <v>44656</v>
      </c>
      <c r="T5" s="103">
        <v>10</v>
      </c>
      <c r="U5" s="526">
        <f t="shared" ref="U5:U21" si="3">U4-T5</f>
        <v>298</v>
      </c>
      <c r="V5" s="480">
        <v>44689</v>
      </c>
      <c r="W5" s="476">
        <v>-24</v>
      </c>
      <c r="X5" s="402">
        <f t="shared" ref="X5:X61" si="4">X4-W5</f>
        <v>40</v>
      </c>
      <c r="Y5" s="390">
        <v>44689</v>
      </c>
      <c r="Z5" s="256">
        <v>-100</v>
      </c>
      <c r="AA5" s="260">
        <f>AA4-Z5</f>
        <v>118</v>
      </c>
      <c r="AE5" s="87"/>
      <c r="AF5" s="87"/>
      <c r="AG5" s="87"/>
    </row>
    <row r="6" spans="1:33">
      <c r="A6" s="181">
        <v>44642</v>
      </c>
      <c r="B6" s="276">
        <v>6</v>
      </c>
      <c r="C6" s="398">
        <v>25</v>
      </c>
      <c r="D6" s="390">
        <v>45056</v>
      </c>
      <c r="E6" s="256">
        <v>26</v>
      </c>
      <c r="F6" s="523">
        <f t="shared" si="0"/>
        <v>38</v>
      </c>
      <c r="G6" s="390">
        <v>44725</v>
      </c>
      <c r="H6" s="256">
        <v>12</v>
      </c>
      <c r="I6" s="523">
        <f t="shared" si="1"/>
        <v>12</v>
      </c>
      <c r="J6" s="181">
        <v>44278</v>
      </c>
      <c r="K6" s="182">
        <v>6</v>
      </c>
      <c r="L6" s="275">
        <v>13</v>
      </c>
      <c r="M6" s="181"/>
      <c r="N6" s="276"/>
      <c r="O6" s="287"/>
      <c r="P6" s="91">
        <v>44656</v>
      </c>
      <c r="Q6" s="92">
        <v>5</v>
      </c>
      <c r="R6" s="260">
        <f t="shared" si="2"/>
        <v>33</v>
      </c>
      <c r="S6" s="102">
        <v>44658</v>
      </c>
      <c r="T6" s="103">
        <v>8</v>
      </c>
      <c r="U6" s="526">
        <f t="shared" si="3"/>
        <v>290</v>
      </c>
      <c r="V6" s="480">
        <v>44761</v>
      </c>
      <c r="W6" s="476">
        <v>4</v>
      </c>
      <c r="X6" s="402">
        <f t="shared" si="4"/>
        <v>36</v>
      </c>
      <c r="Y6" s="480">
        <v>44715</v>
      </c>
      <c r="Z6" s="476">
        <v>6</v>
      </c>
      <c r="AA6" s="260">
        <f t="shared" ref="AA6:AA17" si="5">AA5-Z6</f>
        <v>112</v>
      </c>
      <c r="AB6" s="87"/>
      <c r="AC6" s="87"/>
      <c r="AD6" s="87"/>
      <c r="AE6" s="87"/>
      <c r="AF6" s="87"/>
      <c r="AG6" s="87"/>
    </row>
    <row r="7" spans="1:33">
      <c r="A7" s="181">
        <v>44657</v>
      </c>
      <c r="B7" s="276">
        <v>-80</v>
      </c>
      <c r="C7" s="398">
        <f t="shared" ref="C7:C18" si="6">C6-B7</f>
        <v>105</v>
      </c>
      <c r="D7" s="390">
        <v>45128</v>
      </c>
      <c r="E7" s="256">
        <v>4</v>
      </c>
      <c r="F7" s="523">
        <f t="shared" si="0"/>
        <v>34</v>
      </c>
      <c r="G7" s="390">
        <v>44816</v>
      </c>
      <c r="H7" s="256">
        <v>12</v>
      </c>
      <c r="I7" s="523">
        <f t="shared" si="1"/>
        <v>0</v>
      </c>
      <c r="J7" s="175">
        <v>44995</v>
      </c>
      <c r="K7" s="176"/>
      <c r="L7" s="279">
        <v>5</v>
      </c>
      <c r="M7" s="688" t="s">
        <v>146</v>
      </c>
      <c r="N7" s="685"/>
      <c r="O7" s="718"/>
      <c r="P7" s="91">
        <v>44657</v>
      </c>
      <c r="Q7" s="92">
        <v>-100</v>
      </c>
      <c r="R7" s="260">
        <f t="shared" si="2"/>
        <v>133</v>
      </c>
      <c r="S7" s="102">
        <v>44662</v>
      </c>
      <c r="T7" s="103">
        <v>10</v>
      </c>
      <c r="U7" s="526">
        <f t="shared" si="3"/>
        <v>280</v>
      </c>
      <c r="V7" s="480">
        <v>44781</v>
      </c>
      <c r="W7" s="476">
        <v>4</v>
      </c>
      <c r="X7" s="402">
        <f t="shared" si="4"/>
        <v>32</v>
      </c>
      <c r="Y7" s="480">
        <v>44747</v>
      </c>
      <c r="Z7" s="476">
        <v>6</v>
      </c>
      <c r="AA7" s="260">
        <f>AA6-Z7</f>
        <v>106</v>
      </c>
      <c r="AB7" s="87"/>
      <c r="AC7" s="87"/>
      <c r="AD7" s="87"/>
      <c r="AE7" s="87"/>
      <c r="AF7" s="87"/>
      <c r="AG7" s="87"/>
    </row>
    <row r="8" spans="1:33">
      <c r="A8" s="181">
        <v>44659</v>
      </c>
      <c r="B8" s="276">
        <v>4</v>
      </c>
      <c r="C8" s="398">
        <f t="shared" si="6"/>
        <v>101</v>
      </c>
      <c r="D8" s="390">
        <v>45161</v>
      </c>
      <c r="E8" s="256">
        <v>2</v>
      </c>
      <c r="F8" s="523">
        <f t="shared" si="0"/>
        <v>32</v>
      </c>
      <c r="G8" s="390">
        <v>44822</v>
      </c>
      <c r="H8" s="256">
        <v>-24</v>
      </c>
      <c r="I8" s="523">
        <f t="shared" si="1"/>
        <v>24</v>
      </c>
      <c r="J8" s="688" t="s">
        <v>144</v>
      </c>
      <c r="K8" s="685"/>
      <c r="L8" s="718"/>
      <c r="M8" s="181">
        <v>44269</v>
      </c>
      <c r="N8" s="276">
        <v>8</v>
      </c>
      <c r="O8" s="287">
        <v>22</v>
      </c>
      <c r="P8" s="91">
        <v>44658</v>
      </c>
      <c r="Q8" s="92">
        <v>4</v>
      </c>
      <c r="R8" s="260">
        <f t="shared" si="2"/>
        <v>129</v>
      </c>
      <c r="S8" s="102">
        <v>44662</v>
      </c>
      <c r="T8" s="103">
        <v>2</v>
      </c>
      <c r="U8" s="526">
        <f t="shared" si="3"/>
        <v>278</v>
      </c>
      <c r="V8" s="480">
        <v>44791</v>
      </c>
      <c r="W8" s="476">
        <v>4</v>
      </c>
      <c r="X8" s="402">
        <f t="shared" si="4"/>
        <v>28</v>
      </c>
      <c r="Y8" s="480">
        <v>44755</v>
      </c>
      <c r="Z8" s="476">
        <v>6</v>
      </c>
      <c r="AA8" s="260">
        <f>AA7-Z8</f>
        <v>100</v>
      </c>
      <c r="AB8" s="87"/>
      <c r="AC8" s="87"/>
      <c r="AD8" s="87"/>
      <c r="AE8" s="87"/>
      <c r="AF8" s="87"/>
      <c r="AG8" s="87"/>
    </row>
    <row r="9" spans="1:33">
      <c r="A9" s="181">
        <v>44691</v>
      </c>
      <c r="B9" s="276">
        <v>20</v>
      </c>
      <c r="C9" s="398">
        <f t="shared" si="6"/>
        <v>81</v>
      </c>
      <c r="D9" s="390">
        <v>45161</v>
      </c>
      <c r="E9" s="256">
        <v>2</v>
      </c>
      <c r="F9" s="523">
        <f t="shared" si="0"/>
        <v>30</v>
      </c>
      <c r="G9" s="491">
        <v>44995</v>
      </c>
      <c r="H9" s="501"/>
      <c r="I9" s="523">
        <v>14</v>
      </c>
      <c r="J9" s="424">
        <v>44295</v>
      </c>
      <c r="K9" s="426">
        <v>4</v>
      </c>
      <c r="L9" s="512">
        <v>77</v>
      </c>
      <c r="M9" s="181">
        <v>44294</v>
      </c>
      <c r="N9" s="276">
        <v>17</v>
      </c>
      <c r="O9" s="287">
        <f t="shared" ref="O9:O29" si="7">O8-N9</f>
        <v>5</v>
      </c>
      <c r="P9" s="91">
        <v>44662</v>
      </c>
      <c r="Q9" s="92">
        <v>5</v>
      </c>
      <c r="R9" s="260">
        <f t="shared" si="2"/>
        <v>124</v>
      </c>
      <c r="S9" s="102">
        <v>44669</v>
      </c>
      <c r="T9" s="103">
        <v>8</v>
      </c>
      <c r="U9" s="526">
        <f t="shared" si="3"/>
        <v>270</v>
      </c>
      <c r="V9" s="480">
        <v>44794</v>
      </c>
      <c r="W9" s="476">
        <v>-50</v>
      </c>
      <c r="X9" s="402">
        <f t="shared" si="4"/>
        <v>78</v>
      </c>
      <c r="Y9" s="480">
        <v>44764</v>
      </c>
      <c r="Z9" s="476">
        <v>6</v>
      </c>
      <c r="AA9" s="260">
        <f t="shared" si="5"/>
        <v>94</v>
      </c>
      <c r="AB9" s="87"/>
      <c r="AC9" s="87"/>
      <c r="AD9" s="87"/>
      <c r="AE9" s="87"/>
      <c r="AF9" s="87"/>
      <c r="AG9" s="87"/>
    </row>
    <row r="10" spans="1:33">
      <c r="A10" s="181">
        <v>44701</v>
      </c>
      <c r="B10" s="276">
        <v>2</v>
      </c>
      <c r="C10" s="398">
        <f t="shared" si="6"/>
        <v>79</v>
      </c>
      <c r="D10" s="390">
        <v>45161</v>
      </c>
      <c r="E10" s="256">
        <v>4</v>
      </c>
      <c r="F10" s="523">
        <f t="shared" si="0"/>
        <v>26</v>
      </c>
      <c r="G10" s="390"/>
      <c r="H10" s="256"/>
      <c r="I10" s="271"/>
      <c r="J10" s="424">
        <v>44273</v>
      </c>
      <c r="K10" s="426">
        <v>10</v>
      </c>
      <c r="L10" s="512">
        <v>115</v>
      </c>
      <c r="M10" s="181">
        <v>44657</v>
      </c>
      <c r="N10" s="276">
        <v>-130</v>
      </c>
      <c r="O10" s="287">
        <f t="shared" si="7"/>
        <v>135</v>
      </c>
      <c r="P10" s="91">
        <v>44662</v>
      </c>
      <c r="Q10" s="92">
        <v>1</v>
      </c>
      <c r="R10" s="260">
        <f t="shared" si="2"/>
        <v>123</v>
      </c>
      <c r="S10" s="102">
        <v>44669</v>
      </c>
      <c r="T10" s="103">
        <v>10</v>
      </c>
      <c r="U10" s="526">
        <f t="shared" si="3"/>
        <v>260</v>
      </c>
      <c r="V10" s="480">
        <v>44811</v>
      </c>
      <c r="W10" s="476">
        <v>4</v>
      </c>
      <c r="X10" s="402">
        <f t="shared" si="4"/>
        <v>74</v>
      </c>
      <c r="Y10" s="480">
        <v>44782</v>
      </c>
      <c r="Z10" s="476">
        <v>6</v>
      </c>
      <c r="AA10" s="260">
        <f t="shared" si="5"/>
        <v>88</v>
      </c>
      <c r="AB10" s="87"/>
      <c r="AC10" s="87"/>
      <c r="AD10" s="87"/>
      <c r="AE10" s="87"/>
      <c r="AF10" s="87"/>
      <c r="AG10" s="87"/>
    </row>
    <row r="11" spans="1:33">
      <c r="A11" s="181">
        <v>44711</v>
      </c>
      <c r="B11" s="276">
        <v>3</v>
      </c>
      <c r="C11" s="398">
        <f t="shared" si="6"/>
        <v>76</v>
      </c>
      <c r="D11" s="390">
        <v>45224</v>
      </c>
      <c r="E11" s="256">
        <v>4</v>
      </c>
      <c r="F11" s="523">
        <f t="shared" si="0"/>
        <v>22</v>
      </c>
      <c r="G11" s="390"/>
      <c r="H11" s="256"/>
      <c r="I11" s="271"/>
      <c r="J11" s="553">
        <v>44664</v>
      </c>
      <c r="K11" s="426">
        <v>4</v>
      </c>
      <c r="L11" s="512">
        <f t="shared" ref="L11:L32" si="8">L10-K11</f>
        <v>111</v>
      </c>
      <c r="M11" s="181">
        <v>44657</v>
      </c>
      <c r="N11" s="276">
        <v>-70</v>
      </c>
      <c r="O11" s="287">
        <f t="shared" si="7"/>
        <v>205</v>
      </c>
      <c r="P11" s="91">
        <v>44669</v>
      </c>
      <c r="Q11" s="92">
        <v>9</v>
      </c>
      <c r="R11" s="260">
        <f t="shared" si="2"/>
        <v>114</v>
      </c>
      <c r="S11" s="102">
        <v>44689</v>
      </c>
      <c r="T11" s="103">
        <v>-100</v>
      </c>
      <c r="U11" s="526">
        <f t="shared" si="3"/>
        <v>360</v>
      </c>
      <c r="V11" s="480">
        <v>44817</v>
      </c>
      <c r="W11" s="476">
        <v>1</v>
      </c>
      <c r="X11" s="402">
        <f t="shared" si="4"/>
        <v>73</v>
      </c>
      <c r="Y11" s="480">
        <v>44792</v>
      </c>
      <c r="Z11" s="476">
        <v>6</v>
      </c>
      <c r="AA11" s="260">
        <f t="shared" si="5"/>
        <v>82</v>
      </c>
      <c r="AE11" s="87"/>
      <c r="AF11" s="87"/>
      <c r="AG11" s="87"/>
    </row>
    <row r="12" spans="1:33">
      <c r="A12" s="181">
        <v>44350</v>
      </c>
      <c r="B12" s="276">
        <v>10</v>
      </c>
      <c r="C12" s="398">
        <f t="shared" si="6"/>
        <v>66</v>
      </c>
      <c r="D12" s="491">
        <v>44995</v>
      </c>
      <c r="E12" s="501"/>
      <c r="F12" s="271">
        <v>4</v>
      </c>
      <c r="G12" s="390"/>
      <c r="H12" s="256"/>
      <c r="I12" s="271"/>
      <c r="J12" s="553">
        <v>44720</v>
      </c>
      <c r="K12" s="426">
        <v>8</v>
      </c>
      <c r="L12" s="512">
        <f t="shared" si="8"/>
        <v>103</v>
      </c>
      <c r="M12" s="181">
        <v>44691</v>
      </c>
      <c r="N12" s="276">
        <v>45</v>
      </c>
      <c r="O12" s="287">
        <f t="shared" si="7"/>
        <v>160</v>
      </c>
      <c r="P12" s="91">
        <v>44689</v>
      </c>
      <c r="Q12" s="92">
        <v>-150</v>
      </c>
      <c r="R12" s="260">
        <f t="shared" si="2"/>
        <v>264</v>
      </c>
      <c r="S12" s="102">
        <v>44701</v>
      </c>
      <c r="T12" s="103">
        <v>8</v>
      </c>
      <c r="U12" s="526">
        <f t="shared" si="3"/>
        <v>352</v>
      </c>
      <c r="V12" s="480">
        <v>44818</v>
      </c>
      <c r="W12" s="476">
        <v>12</v>
      </c>
      <c r="X12" s="402">
        <f t="shared" si="4"/>
        <v>61</v>
      </c>
      <c r="Y12" s="480">
        <v>44794</v>
      </c>
      <c r="Z12" s="476">
        <v>-30</v>
      </c>
      <c r="AA12" s="260">
        <f t="shared" si="5"/>
        <v>112</v>
      </c>
      <c r="AE12" s="87"/>
      <c r="AF12" s="87"/>
      <c r="AG12" s="87"/>
    </row>
    <row r="13" spans="1:33">
      <c r="A13" s="181">
        <v>44743</v>
      </c>
      <c r="B13" s="276">
        <v>3</v>
      </c>
      <c r="C13" s="398">
        <f t="shared" si="6"/>
        <v>63</v>
      </c>
      <c r="D13" s="390"/>
      <c r="E13" s="256"/>
      <c r="F13" s="271"/>
      <c r="G13" s="390"/>
      <c r="H13" s="256"/>
      <c r="I13" s="271"/>
      <c r="J13" s="553">
        <v>44806</v>
      </c>
      <c r="K13" s="426">
        <v>4</v>
      </c>
      <c r="L13" s="512">
        <f t="shared" si="8"/>
        <v>99</v>
      </c>
      <c r="M13" s="181">
        <v>44701</v>
      </c>
      <c r="N13" s="276">
        <v>4</v>
      </c>
      <c r="O13" s="287">
        <f t="shared" si="7"/>
        <v>156</v>
      </c>
      <c r="P13" s="91">
        <v>44701</v>
      </c>
      <c r="Q13" s="92">
        <v>4</v>
      </c>
      <c r="R13" s="260">
        <f t="shared" si="2"/>
        <v>260</v>
      </c>
      <c r="S13" s="102">
        <v>44704</v>
      </c>
      <c r="T13" s="103">
        <v>10</v>
      </c>
      <c r="U13" s="526">
        <f t="shared" si="3"/>
        <v>342</v>
      </c>
      <c r="V13" s="480">
        <v>44819</v>
      </c>
      <c r="W13" s="476">
        <v>0.6</v>
      </c>
      <c r="X13" s="402">
        <f t="shared" si="4"/>
        <v>60.4</v>
      </c>
      <c r="Y13" s="480">
        <v>44798</v>
      </c>
      <c r="Z13" s="476">
        <v>6</v>
      </c>
      <c r="AA13" s="260">
        <f t="shared" si="5"/>
        <v>106</v>
      </c>
      <c r="AE13" s="87"/>
      <c r="AF13" s="87"/>
      <c r="AG13" s="87"/>
    </row>
    <row r="14" spans="1:33">
      <c r="A14" s="181">
        <v>44792</v>
      </c>
      <c r="B14" s="276">
        <v>2</v>
      </c>
      <c r="C14" s="398">
        <f t="shared" si="6"/>
        <v>61</v>
      </c>
      <c r="D14" s="390"/>
      <c r="E14" s="256"/>
      <c r="F14" s="271"/>
      <c r="G14" s="390"/>
      <c r="H14" s="256"/>
      <c r="I14" s="271"/>
      <c r="J14" s="553">
        <v>44812</v>
      </c>
      <c r="K14" s="426">
        <v>4</v>
      </c>
      <c r="L14" s="512">
        <f t="shared" si="8"/>
        <v>95</v>
      </c>
      <c r="M14" s="181">
        <v>44350</v>
      </c>
      <c r="N14" s="276">
        <v>46</v>
      </c>
      <c r="O14" s="287">
        <f t="shared" si="7"/>
        <v>110</v>
      </c>
      <c r="P14" s="91">
        <v>44704</v>
      </c>
      <c r="Q14" s="92">
        <v>5</v>
      </c>
      <c r="R14" s="260">
        <f t="shared" si="2"/>
        <v>255</v>
      </c>
      <c r="S14" s="102">
        <v>44718</v>
      </c>
      <c r="T14" s="103">
        <v>18</v>
      </c>
      <c r="U14" s="526">
        <f t="shared" si="3"/>
        <v>324</v>
      </c>
      <c r="V14" s="480">
        <v>44820</v>
      </c>
      <c r="W14" s="476">
        <v>12</v>
      </c>
      <c r="X14" s="402">
        <f t="shared" si="4"/>
        <v>48.4</v>
      </c>
      <c r="Y14" s="480">
        <v>44809</v>
      </c>
      <c r="Z14" s="476">
        <v>6</v>
      </c>
      <c r="AA14" s="260">
        <f t="shared" si="5"/>
        <v>100</v>
      </c>
      <c r="AE14" s="87"/>
      <c r="AF14" s="87"/>
      <c r="AG14" s="87"/>
    </row>
    <row r="15" spans="1:33">
      <c r="A15" s="181">
        <v>44777</v>
      </c>
      <c r="B15" s="276">
        <v>2</v>
      </c>
      <c r="C15" s="398">
        <f t="shared" si="6"/>
        <v>59</v>
      </c>
      <c r="D15" s="390"/>
      <c r="E15" s="256"/>
      <c r="F15" s="271"/>
      <c r="G15" s="390"/>
      <c r="H15" s="256"/>
      <c r="I15" s="271"/>
      <c r="J15" s="619">
        <v>44830</v>
      </c>
      <c r="K15" s="426">
        <v>4</v>
      </c>
      <c r="L15" s="512">
        <f t="shared" si="8"/>
        <v>91</v>
      </c>
      <c r="M15" s="181">
        <v>44350</v>
      </c>
      <c r="N15" s="276">
        <v>4</v>
      </c>
      <c r="O15" s="287">
        <f t="shared" si="7"/>
        <v>106</v>
      </c>
      <c r="P15" s="91">
        <v>44707</v>
      </c>
      <c r="Q15" s="92">
        <v>4</v>
      </c>
      <c r="R15" s="260">
        <f t="shared" si="2"/>
        <v>251</v>
      </c>
      <c r="S15" s="102">
        <v>44728</v>
      </c>
      <c r="T15" s="103">
        <v>16</v>
      </c>
      <c r="U15" s="526">
        <f t="shared" si="3"/>
        <v>308</v>
      </c>
      <c r="V15" s="480">
        <v>44826</v>
      </c>
      <c r="W15" s="476">
        <v>1</v>
      </c>
      <c r="X15" s="402">
        <f t="shared" si="4"/>
        <v>47.4</v>
      </c>
      <c r="Y15" s="480">
        <v>44820</v>
      </c>
      <c r="Z15" s="476">
        <v>6</v>
      </c>
      <c r="AA15" s="260">
        <f t="shared" si="5"/>
        <v>94</v>
      </c>
      <c r="AE15" s="87"/>
      <c r="AF15" s="87"/>
      <c r="AG15" s="87"/>
    </row>
    <row r="16" spans="1:33">
      <c r="A16" s="181">
        <v>44854</v>
      </c>
      <c r="B16" s="276">
        <v>8</v>
      </c>
      <c r="C16" s="398">
        <f t="shared" si="6"/>
        <v>51</v>
      </c>
      <c r="D16" s="390"/>
      <c r="E16" s="256"/>
      <c r="F16" s="271"/>
      <c r="G16" s="390"/>
      <c r="H16" s="256"/>
      <c r="I16" s="271"/>
      <c r="J16" s="621">
        <v>44840</v>
      </c>
      <c r="K16" s="426">
        <v>4</v>
      </c>
      <c r="L16" s="512">
        <f t="shared" si="8"/>
        <v>87</v>
      </c>
      <c r="M16" s="181">
        <v>44792</v>
      </c>
      <c r="N16" s="276">
        <v>6</v>
      </c>
      <c r="O16" s="287">
        <f t="shared" si="7"/>
        <v>100</v>
      </c>
      <c r="P16" s="91">
        <v>44708</v>
      </c>
      <c r="Q16" s="92">
        <v>6</v>
      </c>
      <c r="R16" s="260">
        <f t="shared" si="2"/>
        <v>245</v>
      </c>
      <c r="S16" s="102">
        <v>44736</v>
      </c>
      <c r="T16" s="103">
        <v>8</v>
      </c>
      <c r="U16" s="526">
        <f t="shared" si="3"/>
        <v>300</v>
      </c>
      <c r="V16" s="480">
        <v>44826</v>
      </c>
      <c r="W16" s="476">
        <v>8</v>
      </c>
      <c r="X16" s="402">
        <f t="shared" si="4"/>
        <v>39.4</v>
      </c>
      <c r="Y16" s="480">
        <v>44826</v>
      </c>
      <c r="Z16" s="476">
        <v>6</v>
      </c>
      <c r="AA16" s="260">
        <f t="shared" si="5"/>
        <v>88</v>
      </c>
      <c r="AE16" s="87"/>
      <c r="AF16" s="87"/>
      <c r="AG16" s="87"/>
    </row>
    <row r="17" spans="1:33">
      <c r="A17" s="181">
        <v>44869</v>
      </c>
      <c r="B17" s="276">
        <v>2</v>
      </c>
      <c r="C17" s="398">
        <f t="shared" si="6"/>
        <v>49</v>
      </c>
      <c r="D17" s="390"/>
      <c r="E17" s="256"/>
      <c r="F17" s="271"/>
      <c r="G17" s="390"/>
      <c r="H17" s="256"/>
      <c r="I17" s="271"/>
      <c r="J17" s="553">
        <v>44846</v>
      </c>
      <c r="K17" s="426">
        <v>24</v>
      </c>
      <c r="L17" s="512">
        <f t="shared" si="8"/>
        <v>63</v>
      </c>
      <c r="M17" s="181" t="s">
        <v>238</v>
      </c>
      <c r="N17" s="276">
        <v>2</v>
      </c>
      <c r="O17" s="287">
        <f t="shared" si="7"/>
        <v>98</v>
      </c>
      <c r="P17" s="91">
        <v>44718</v>
      </c>
      <c r="Q17" s="92">
        <v>5</v>
      </c>
      <c r="R17" s="260">
        <f t="shared" si="2"/>
        <v>240</v>
      </c>
      <c r="S17" s="102">
        <v>44783</v>
      </c>
      <c r="T17" s="103">
        <v>6</v>
      </c>
      <c r="U17" s="526">
        <f t="shared" si="3"/>
        <v>294</v>
      </c>
      <c r="V17" s="480">
        <v>44840</v>
      </c>
      <c r="W17" s="476">
        <v>4</v>
      </c>
      <c r="X17" s="402">
        <f t="shared" si="4"/>
        <v>35.4</v>
      </c>
      <c r="Y17" s="480">
        <v>44838</v>
      </c>
      <c r="Z17" s="476">
        <v>6</v>
      </c>
      <c r="AA17" s="260">
        <f t="shared" si="5"/>
        <v>82</v>
      </c>
      <c r="AE17" s="87"/>
      <c r="AF17" s="87"/>
      <c r="AG17" s="87"/>
    </row>
    <row r="18" spans="1:33">
      <c r="A18" s="181">
        <v>44944</v>
      </c>
      <c r="B18" s="276">
        <v>3</v>
      </c>
      <c r="C18" s="398">
        <f t="shared" si="6"/>
        <v>46</v>
      </c>
      <c r="D18" s="390"/>
      <c r="E18" s="256"/>
      <c r="F18" s="271"/>
      <c r="G18" s="390"/>
      <c r="H18" s="256"/>
      <c r="I18" s="271"/>
      <c r="J18" s="553">
        <v>44871</v>
      </c>
      <c r="K18" s="426">
        <v>-50</v>
      </c>
      <c r="L18" s="512">
        <f t="shared" si="8"/>
        <v>113</v>
      </c>
      <c r="M18" s="181">
        <v>44840</v>
      </c>
      <c r="N18" s="276">
        <v>2</v>
      </c>
      <c r="O18" s="287">
        <f t="shared" si="7"/>
        <v>96</v>
      </c>
      <c r="P18" s="91">
        <v>44727</v>
      </c>
      <c r="Q18" s="92">
        <v>4</v>
      </c>
      <c r="R18" s="260">
        <f>R17-Q18</f>
        <v>236</v>
      </c>
      <c r="S18" s="102">
        <v>44820</v>
      </c>
      <c r="T18" s="103">
        <v>10</v>
      </c>
      <c r="U18" s="526">
        <f>U17-T18</f>
        <v>284</v>
      </c>
      <c r="V18" s="480">
        <v>44841</v>
      </c>
      <c r="W18" s="476">
        <v>1</v>
      </c>
      <c r="X18" s="402">
        <f>X17-W18</f>
        <v>34.4</v>
      </c>
      <c r="Y18" s="480">
        <v>44846</v>
      </c>
      <c r="Z18" s="476">
        <v>6</v>
      </c>
      <c r="AA18" s="260">
        <f>AA17-Z18</f>
        <v>76</v>
      </c>
    </row>
    <row r="19" spans="1:33">
      <c r="A19" s="175">
        <v>44995</v>
      </c>
      <c r="B19" s="413"/>
      <c r="C19" s="398">
        <v>45</v>
      </c>
      <c r="J19" s="633">
        <v>44914</v>
      </c>
      <c r="K19" s="426">
        <v>4</v>
      </c>
      <c r="L19" s="512">
        <f t="shared" si="8"/>
        <v>109</v>
      </c>
      <c r="M19" s="181">
        <v>44854</v>
      </c>
      <c r="N19" s="276">
        <v>24</v>
      </c>
      <c r="O19" s="287">
        <f t="shared" si="7"/>
        <v>72</v>
      </c>
      <c r="P19" s="91">
        <v>44728</v>
      </c>
      <c r="Q19" s="92">
        <v>8</v>
      </c>
      <c r="R19" s="260">
        <f>R18-Q19</f>
        <v>228</v>
      </c>
      <c r="S19" s="102">
        <v>44834</v>
      </c>
      <c r="T19" s="103">
        <v>24</v>
      </c>
      <c r="U19" s="526">
        <f>U18-T19</f>
        <v>260</v>
      </c>
      <c r="V19" s="480">
        <v>44845</v>
      </c>
      <c r="W19" s="476">
        <v>4</v>
      </c>
      <c r="X19" s="402">
        <f>X18-W19</f>
        <v>30.4</v>
      </c>
      <c r="Y19" s="480">
        <v>44855</v>
      </c>
      <c r="Z19" s="476">
        <v>6</v>
      </c>
      <c r="AA19" s="260">
        <f t="shared" ref="AA19:AA26" si="9">AA18-Z19</f>
        <v>70</v>
      </c>
    </row>
    <row r="20" spans="1:33">
      <c r="A20" s="181"/>
      <c r="B20" s="276"/>
      <c r="C20" s="271"/>
      <c r="J20" s="553">
        <v>44916</v>
      </c>
      <c r="K20" s="426">
        <v>4</v>
      </c>
      <c r="L20" s="512">
        <f t="shared" si="8"/>
        <v>105</v>
      </c>
      <c r="M20" s="181">
        <v>44869</v>
      </c>
      <c r="N20" s="276">
        <v>11</v>
      </c>
      <c r="O20" s="287">
        <f t="shared" si="7"/>
        <v>61</v>
      </c>
      <c r="P20" s="91">
        <v>44736</v>
      </c>
      <c r="Q20" s="92">
        <v>6</v>
      </c>
      <c r="R20" s="260">
        <f t="shared" si="2"/>
        <v>222</v>
      </c>
      <c r="S20" s="181" t="s">
        <v>243</v>
      </c>
      <c r="T20" s="103">
        <v>2</v>
      </c>
      <c r="U20" s="526">
        <f t="shared" si="3"/>
        <v>258</v>
      </c>
      <c r="V20" s="480">
        <v>44847</v>
      </c>
      <c r="W20" s="476">
        <v>4</v>
      </c>
      <c r="X20" s="402">
        <f t="shared" si="4"/>
        <v>26.4</v>
      </c>
      <c r="Y20" s="480">
        <v>44872</v>
      </c>
      <c r="Z20" s="476">
        <v>6</v>
      </c>
      <c r="AA20" s="260">
        <f t="shared" si="9"/>
        <v>64</v>
      </c>
    </row>
    <row r="21" spans="1:33">
      <c r="A21" s="181"/>
      <c r="B21" s="276"/>
      <c r="C21" s="271"/>
      <c r="J21" s="553">
        <v>44942</v>
      </c>
      <c r="K21" s="426">
        <v>6</v>
      </c>
      <c r="L21" s="512">
        <f t="shared" si="8"/>
        <v>99</v>
      </c>
      <c r="M21" s="181">
        <v>44871</v>
      </c>
      <c r="N21" s="276">
        <v>-20</v>
      </c>
      <c r="O21" s="287">
        <f t="shared" si="7"/>
        <v>81</v>
      </c>
      <c r="P21" s="91">
        <v>44736</v>
      </c>
      <c r="Q21" s="92">
        <v>4</v>
      </c>
      <c r="R21" s="260">
        <f t="shared" si="2"/>
        <v>218</v>
      </c>
      <c r="S21" s="102">
        <v>44952</v>
      </c>
      <c r="T21" s="103">
        <v>16</v>
      </c>
      <c r="U21" s="526">
        <f t="shared" si="3"/>
        <v>242</v>
      </c>
      <c r="V21" s="480">
        <v>44851</v>
      </c>
      <c r="W21" s="476">
        <v>1</v>
      </c>
      <c r="X21" s="402">
        <f t="shared" si="4"/>
        <v>25.4</v>
      </c>
      <c r="Y21" s="480">
        <v>44880</v>
      </c>
      <c r="Z21" s="476">
        <v>6</v>
      </c>
      <c r="AA21" s="260">
        <f t="shared" si="9"/>
        <v>58</v>
      </c>
    </row>
    <row r="22" spans="1:33">
      <c r="A22" s="181"/>
      <c r="B22" s="276"/>
      <c r="C22" s="271"/>
      <c r="J22" s="636">
        <v>44967</v>
      </c>
      <c r="K22" s="426">
        <v>4</v>
      </c>
      <c r="L22" s="512">
        <f t="shared" si="8"/>
        <v>95</v>
      </c>
      <c r="M22" s="181">
        <v>44995</v>
      </c>
      <c r="N22" s="276"/>
      <c r="O22" s="287">
        <v>82</v>
      </c>
      <c r="P22" s="91">
        <v>44755</v>
      </c>
      <c r="Q22" s="92">
        <v>6</v>
      </c>
      <c r="R22" s="260">
        <f>R21-Q22</f>
        <v>212</v>
      </c>
      <c r="S22" s="102">
        <v>44953</v>
      </c>
      <c r="T22" s="103">
        <v>8</v>
      </c>
      <c r="U22" s="526">
        <f>U21-T22</f>
        <v>234</v>
      </c>
      <c r="V22" s="480">
        <v>44851</v>
      </c>
      <c r="W22" s="476">
        <v>4</v>
      </c>
      <c r="X22" s="402">
        <f>X21-W22</f>
        <v>21.4</v>
      </c>
      <c r="Y22" s="480">
        <v>44909</v>
      </c>
      <c r="Z22" s="476">
        <v>6</v>
      </c>
      <c r="AA22" s="260">
        <f>AA21-Z22</f>
        <v>52</v>
      </c>
    </row>
    <row r="23" spans="1:33">
      <c r="J23" s="636">
        <v>44978</v>
      </c>
      <c r="K23" s="426">
        <v>4</v>
      </c>
      <c r="L23" s="512">
        <f t="shared" si="8"/>
        <v>91</v>
      </c>
      <c r="M23" s="181">
        <v>45022</v>
      </c>
      <c r="N23" s="276">
        <v>64</v>
      </c>
      <c r="O23" s="287">
        <f>O22-N23</f>
        <v>18</v>
      </c>
      <c r="P23" s="91">
        <v>44761</v>
      </c>
      <c r="Q23" s="92">
        <v>4</v>
      </c>
      <c r="R23" s="260">
        <f>R22-Q23</f>
        <v>208</v>
      </c>
      <c r="S23" s="102">
        <v>45000</v>
      </c>
      <c r="T23" s="103">
        <v>16</v>
      </c>
      <c r="U23" s="526">
        <f t="shared" ref="U23:U32" si="10">U22-T23</f>
        <v>218</v>
      </c>
      <c r="V23" s="480">
        <v>44854</v>
      </c>
      <c r="W23" s="476">
        <v>8</v>
      </c>
      <c r="X23" s="402">
        <f>X22-W23</f>
        <v>13.399999999999999</v>
      </c>
      <c r="Y23" s="626">
        <v>44944</v>
      </c>
      <c r="Z23" s="476">
        <v>6</v>
      </c>
      <c r="AA23" s="260">
        <f>AA22-Z23</f>
        <v>46</v>
      </c>
    </row>
    <row r="24" spans="1:33">
      <c r="J24" s="498">
        <v>44995</v>
      </c>
      <c r="K24" s="836"/>
      <c r="L24" s="512">
        <v>91</v>
      </c>
      <c r="M24" s="181">
        <v>45039</v>
      </c>
      <c r="N24" s="276">
        <v>-200</v>
      </c>
      <c r="O24" s="287">
        <f t="shared" si="7"/>
        <v>218</v>
      </c>
      <c r="P24" s="91">
        <v>44762</v>
      </c>
      <c r="Q24" s="92">
        <v>6</v>
      </c>
      <c r="R24" s="260">
        <f t="shared" si="2"/>
        <v>202</v>
      </c>
      <c r="S24" s="102">
        <v>45030</v>
      </c>
      <c r="T24" s="103">
        <v>8</v>
      </c>
      <c r="U24" s="526">
        <f t="shared" si="10"/>
        <v>210</v>
      </c>
      <c r="V24" s="480">
        <v>44871</v>
      </c>
      <c r="W24" s="476">
        <v>-70</v>
      </c>
      <c r="X24" s="402">
        <f t="shared" si="4"/>
        <v>83.4</v>
      </c>
      <c r="Y24" s="626">
        <v>44956</v>
      </c>
      <c r="Z24" s="476">
        <v>6</v>
      </c>
      <c r="AA24" s="260">
        <f t="shared" si="9"/>
        <v>40</v>
      </c>
    </row>
    <row r="25" spans="1:33">
      <c r="J25" s="647">
        <v>45009</v>
      </c>
      <c r="K25" s="426">
        <v>4</v>
      </c>
      <c r="L25" s="405">
        <f>L24-K25</f>
        <v>87</v>
      </c>
      <c r="M25" s="181">
        <v>45056</v>
      </c>
      <c r="N25" s="276">
        <v>42</v>
      </c>
      <c r="O25" s="287">
        <f t="shared" si="7"/>
        <v>176</v>
      </c>
      <c r="P25" s="91">
        <v>44774</v>
      </c>
      <c r="Q25" s="92">
        <v>4</v>
      </c>
      <c r="R25" s="260">
        <f t="shared" si="2"/>
        <v>198</v>
      </c>
      <c r="S25" s="102">
        <v>45039</v>
      </c>
      <c r="T25" s="103">
        <v>-100</v>
      </c>
      <c r="U25" s="526">
        <f t="shared" si="10"/>
        <v>310</v>
      </c>
      <c r="V25" s="480">
        <v>44872</v>
      </c>
      <c r="W25" s="476">
        <v>4</v>
      </c>
      <c r="X25" s="402">
        <f t="shared" si="4"/>
        <v>79.400000000000006</v>
      </c>
      <c r="Y25" s="626">
        <v>44965</v>
      </c>
      <c r="Z25" s="476">
        <v>6</v>
      </c>
      <c r="AA25" s="260">
        <f t="shared" si="9"/>
        <v>34</v>
      </c>
    </row>
    <row r="26" spans="1:33">
      <c r="J26" s="648">
        <v>45034</v>
      </c>
      <c r="K26" s="426">
        <v>4</v>
      </c>
      <c r="L26" s="512">
        <f t="shared" si="8"/>
        <v>83</v>
      </c>
      <c r="M26" s="181">
        <v>45128</v>
      </c>
      <c r="N26" s="276">
        <v>8</v>
      </c>
      <c r="O26" s="287">
        <f t="shared" si="7"/>
        <v>168</v>
      </c>
      <c r="P26" s="91">
        <v>44778</v>
      </c>
      <c r="Q26" s="92">
        <v>6</v>
      </c>
      <c r="R26" s="260">
        <f t="shared" si="2"/>
        <v>192</v>
      </c>
      <c r="S26" s="102">
        <v>45084</v>
      </c>
      <c r="T26" s="103">
        <v>44</v>
      </c>
      <c r="U26" s="526">
        <f t="shared" si="10"/>
        <v>266</v>
      </c>
      <c r="V26" s="480">
        <v>44872</v>
      </c>
      <c r="W26" s="476">
        <v>1</v>
      </c>
      <c r="X26" s="402">
        <f t="shared" si="4"/>
        <v>78.400000000000006</v>
      </c>
      <c r="Y26" s="480">
        <v>44977</v>
      </c>
      <c r="Z26" s="476">
        <v>6</v>
      </c>
      <c r="AA26" s="260">
        <f t="shared" si="9"/>
        <v>28</v>
      </c>
    </row>
    <row r="27" spans="1:33">
      <c r="J27" s="620">
        <v>45039</v>
      </c>
      <c r="K27" s="426">
        <v>-50</v>
      </c>
      <c r="L27" s="512">
        <f t="shared" si="8"/>
        <v>133</v>
      </c>
      <c r="M27" s="181">
        <v>45161</v>
      </c>
      <c r="N27" s="276">
        <v>1</v>
      </c>
      <c r="O27" s="287">
        <f t="shared" si="7"/>
        <v>167</v>
      </c>
      <c r="P27" s="91">
        <v>44783</v>
      </c>
      <c r="Q27" s="92">
        <v>3</v>
      </c>
      <c r="R27" s="260">
        <f t="shared" si="2"/>
        <v>189</v>
      </c>
      <c r="S27" s="102">
        <v>45084</v>
      </c>
      <c r="T27" s="103">
        <v>32</v>
      </c>
      <c r="U27" s="526">
        <f t="shared" si="10"/>
        <v>234</v>
      </c>
      <c r="V27" s="480">
        <v>44867</v>
      </c>
      <c r="W27" s="476">
        <v>4</v>
      </c>
      <c r="X27" s="402">
        <f t="shared" si="4"/>
        <v>74.400000000000006</v>
      </c>
      <c r="Y27" s="834">
        <v>44995</v>
      </c>
      <c r="Z27" s="835"/>
      <c r="AA27" s="402">
        <v>28</v>
      </c>
    </row>
    <row r="28" spans="1:33">
      <c r="J28" s="620">
        <v>45043</v>
      </c>
      <c r="K28" s="426">
        <v>4</v>
      </c>
      <c r="L28" s="512">
        <f t="shared" si="8"/>
        <v>129</v>
      </c>
      <c r="M28" s="181">
        <v>45161</v>
      </c>
      <c r="N28" s="276">
        <v>43</v>
      </c>
      <c r="O28" s="287">
        <f t="shared" si="7"/>
        <v>124</v>
      </c>
      <c r="P28" s="91">
        <v>44790</v>
      </c>
      <c r="Q28" s="92">
        <v>4</v>
      </c>
      <c r="R28" s="260">
        <f t="shared" si="2"/>
        <v>185</v>
      </c>
      <c r="S28" s="102">
        <v>45084</v>
      </c>
      <c r="T28" s="103">
        <v>8</v>
      </c>
      <c r="U28" s="526">
        <f t="shared" si="10"/>
        <v>226</v>
      </c>
      <c r="V28" s="480">
        <v>44875</v>
      </c>
      <c r="W28" s="476">
        <v>4</v>
      </c>
      <c r="X28" s="402">
        <f t="shared" si="4"/>
        <v>70.400000000000006</v>
      </c>
      <c r="Y28" s="480"/>
      <c r="Z28" s="476"/>
      <c r="AA28" s="402"/>
    </row>
    <row r="29" spans="1:33">
      <c r="J29" s="620">
        <v>45054</v>
      </c>
      <c r="K29" s="426">
        <v>4</v>
      </c>
      <c r="L29" s="512">
        <f t="shared" si="8"/>
        <v>125</v>
      </c>
      <c r="M29" s="181">
        <v>45224</v>
      </c>
      <c r="N29" s="276">
        <v>22</v>
      </c>
      <c r="O29" s="287">
        <f t="shared" si="7"/>
        <v>102</v>
      </c>
      <c r="P29" s="91">
        <v>44791</v>
      </c>
      <c r="Q29" s="92">
        <v>6</v>
      </c>
      <c r="R29" s="260">
        <f t="shared" si="2"/>
        <v>179</v>
      </c>
      <c r="S29" s="102">
        <v>45099</v>
      </c>
      <c r="T29" s="103">
        <v>28</v>
      </c>
      <c r="U29" s="526">
        <f t="shared" si="10"/>
        <v>198</v>
      </c>
      <c r="V29" s="480">
        <v>44882</v>
      </c>
      <c r="W29" s="476">
        <v>4</v>
      </c>
      <c r="X29" s="402">
        <f t="shared" si="4"/>
        <v>66.400000000000006</v>
      </c>
      <c r="Y29" s="480"/>
      <c r="Z29" s="476"/>
      <c r="AA29" s="402"/>
    </row>
    <row r="30" spans="1:33">
      <c r="J30" s="620">
        <v>45071</v>
      </c>
      <c r="K30" s="426">
        <v>8</v>
      </c>
      <c r="L30" s="512">
        <f t="shared" si="8"/>
        <v>117</v>
      </c>
      <c r="M30" s="181"/>
      <c r="N30" s="276"/>
      <c r="O30" s="287"/>
      <c r="P30" s="91">
        <v>44794</v>
      </c>
      <c r="Q30" s="92">
        <v>-100</v>
      </c>
      <c r="R30" s="260">
        <f t="shared" si="2"/>
        <v>279</v>
      </c>
      <c r="S30" s="102">
        <v>45100</v>
      </c>
      <c r="T30" s="103">
        <v>12</v>
      </c>
      <c r="U30" s="526">
        <f t="shared" si="10"/>
        <v>186</v>
      </c>
      <c r="V30" s="480">
        <v>44882</v>
      </c>
      <c r="W30" s="476">
        <v>1</v>
      </c>
      <c r="X30" s="402">
        <f t="shared" si="4"/>
        <v>65.400000000000006</v>
      </c>
      <c r="Y30" s="480"/>
      <c r="Z30" s="476"/>
      <c r="AA30" s="402"/>
    </row>
    <row r="31" spans="1:33">
      <c r="J31" s="620">
        <v>45084</v>
      </c>
      <c r="K31" s="426">
        <v>4</v>
      </c>
      <c r="L31" s="512">
        <f t="shared" si="8"/>
        <v>113</v>
      </c>
      <c r="P31" s="91">
        <v>44794</v>
      </c>
      <c r="Q31" s="92">
        <v>-100</v>
      </c>
      <c r="R31" s="260">
        <f t="shared" si="2"/>
        <v>379</v>
      </c>
      <c r="S31" s="102">
        <v>45100</v>
      </c>
      <c r="T31" s="103">
        <v>10</v>
      </c>
      <c r="U31" s="526">
        <f t="shared" si="10"/>
        <v>176</v>
      </c>
      <c r="V31" s="480">
        <v>44902</v>
      </c>
      <c r="W31" s="476">
        <v>1</v>
      </c>
      <c r="X31" s="402">
        <f t="shared" si="4"/>
        <v>64.400000000000006</v>
      </c>
      <c r="Y31" s="480"/>
      <c r="Z31" s="476"/>
      <c r="AA31" s="402"/>
    </row>
    <row r="32" spans="1:33">
      <c r="J32" s="620">
        <v>45113</v>
      </c>
      <c r="K32" s="426">
        <v>4</v>
      </c>
      <c r="L32" s="512">
        <f t="shared" si="8"/>
        <v>109</v>
      </c>
      <c r="P32" s="91">
        <v>44797</v>
      </c>
      <c r="Q32" s="92">
        <v>4</v>
      </c>
      <c r="R32" s="260">
        <f t="shared" si="2"/>
        <v>375</v>
      </c>
      <c r="S32" s="102">
        <v>45100</v>
      </c>
      <c r="T32" s="103">
        <v>2</v>
      </c>
      <c r="U32" s="526">
        <f t="shared" si="10"/>
        <v>174</v>
      </c>
      <c r="V32" s="480">
        <v>44910</v>
      </c>
      <c r="W32" s="476">
        <v>1</v>
      </c>
      <c r="X32" s="402">
        <f t="shared" si="4"/>
        <v>63.400000000000006</v>
      </c>
      <c r="Y32" s="480"/>
      <c r="Z32" s="476"/>
      <c r="AA32" s="402"/>
    </row>
    <row r="33" spans="10:27">
      <c r="J33" s="620"/>
      <c r="K33" s="426"/>
      <c r="L33" s="512"/>
      <c r="P33" s="91">
        <v>44799</v>
      </c>
      <c r="Q33" s="92">
        <v>6</v>
      </c>
      <c r="R33" s="260">
        <f t="shared" si="2"/>
        <v>369</v>
      </c>
      <c r="S33" s="102"/>
      <c r="T33" s="103"/>
      <c r="U33" s="77"/>
      <c r="V33" s="480">
        <v>44911</v>
      </c>
      <c r="W33" s="476">
        <v>4</v>
      </c>
      <c r="X33" s="402">
        <f t="shared" si="4"/>
        <v>59.400000000000006</v>
      </c>
      <c r="Y33" s="480"/>
      <c r="Z33" s="476"/>
      <c r="AA33" s="402"/>
    </row>
    <row r="34" spans="10:27">
      <c r="J34" s="620"/>
      <c r="K34" s="426"/>
      <c r="L34" s="512"/>
      <c r="P34" s="91">
        <v>44805</v>
      </c>
      <c r="Q34" s="92">
        <v>4</v>
      </c>
      <c r="R34" s="260">
        <f t="shared" si="2"/>
        <v>365</v>
      </c>
      <c r="S34" s="102"/>
      <c r="T34" s="103"/>
      <c r="U34" s="77"/>
      <c r="V34" s="480">
        <v>44914</v>
      </c>
      <c r="W34" s="476">
        <v>4</v>
      </c>
      <c r="X34" s="402">
        <f t="shared" si="4"/>
        <v>55.400000000000006</v>
      </c>
      <c r="Y34" s="480"/>
      <c r="Z34" s="476"/>
      <c r="AA34" s="402"/>
    </row>
    <row r="35" spans="10:27">
      <c r="J35" s="620"/>
      <c r="K35" s="426"/>
      <c r="L35" s="512"/>
      <c r="P35" s="91">
        <v>44817</v>
      </c>
      <c r="Q35" s="92">
        <v>4</v>
      </c>
      <c r="R35" s="260">
        <f t="shared" si="2"/>
        <v>361</v>
      </c>
      <c r="S35" s="102"/>
      <c r="T35" s="103"/>
      <c r="U35" s="77"/>
      <c r="V35" s="480">
        <v>44939</v>
      </c>
      <c r="W35" s="476">
        <v>1</v>
      </c>
      <c r="X35" s="402">
        <f t="shared" si="4"/>
        <v>54.400000000000006</v>
      </c>
      <c r="Y35" s="480"/>
      <c r="Z35" s="476"/>
      <c r="AA35" s="402"/>
    </row>
    <row r="36" spans="10:27">
      <c r="J36" s="620"/>
      <c r="K36" s="426"/>
      <c r="L36" s="512"/>
      <c r="P36" s="91">
        <v>44820</v>
      </c>
      <c r="Q36" s="92">
        <v>12</v>
      </c>
      <c r="R36" s="260">
        <f t="shared" si="2"/>
        <v>349</v>
      </c>
      <c r="S36" s="102"/>
      <c r="T36" s="103"/>
      <c r="U36" s="77"/>
      <c r="V36" s="480">
        <v>44945</v>
      </c>
      <c r="W36" s="476">
        <v>1</v>
      </c>
      <c r="X36" s="402">
        <f t="shared" si="4"/>
        <v>53.400000000000006</v>
      </c>
      <c r="Y36" s="480"/>
      <c r="Z36" s="476"/>
      <c r="AA36" s="402"/>
    </row>
    <row r="37" spans="10:27">
      <c r="P37" s="91">
        <v>44820</v>
      </c>
      <c r="Q37" s="92">
        <v>5</v>
      </c>
      <c r="R37" s="260">
        <f t="shared" si="2"/>
        <v>344</v>
      </c>
      <c r="S37" s="102"/>
      <c r="T37" s="103"/>
      <c r="U37" s="77"/>
      <c r="V37" s="626">
        <v>44966</v>
      </c>
      <c r="W37" s="476">
        <v>4</v>
      </c>
      <c r="X37" s="402">
        <f t="shared" si="4"/>
        <v>49.400000000000006</v>
      </c>
      <c r="Y37" s="480"/>
      <c r="Z37" s="476"/>
      <c r="AA37" s="402"/>
    </row>
    <row r="38" spans="10:27">
      <c r="P38" s="91">
        <v>44825</v>
      </c>
      <c r="Q38" s="92">
        <v>4</v>
      </c>
      <c r="R38" s="260">
        <f t="shared" si="2"/>
        <v>340</v>
      </c>
      <c r="V38" s="626">
        <v>44978</v>
      </c>
      <c r="W38" s="476">
        <v>8</v>
      </c>
      <c r="X38" s="402">
        <f t="shared" si="4"/>
        <v>41.400000000000006</v>
      </c>
      <c r="Y38" s="480"/>
      <c r="Z38" s="476"/>
      <c r="AA38" s="402"/>
    </row>
    <row r="39" spans="10:27">
      <c r="P39" s="91">
        <v>44830</v>
      </c>
      <c r="Q39" s="92">
        <v>6</v>
      </c>
      <c r="R39" s="260">
        <f t="shared" si="2"/>
        <v>334</v>
      </c>
      <c r="V39" s="626">
        <v>44978</v>
      </c>
      <c r="W39" s="476">
        <v>1</v>
      </c>
      <c r="X39" s="402">
        <f t="shared" si="4"/>
        <v>40.400000000000006</v>
      </c>
      <c r="Y39" s="480"/>
      <c r="Z39" s="476"/>
      <c r="AA39" s="402"/>
    </row>
    <row r="40" spans="10:27">
      <c r="P40" s="91">
        <v>44834</v>
      </c>
      <c r="Q40" s="92">
        <v>12</v>
      </c>
      <c r="R40" s="260">
        <f t="shared" si="2"/>
        <v>322</v>
      </c>
      <c r="V40" s="834">
        <v>44995</v>
      </c>
      <c r="W40" s="835"/>
      <c r="X40" s="402">
        <v>36</v>
      </c>
    </row>
    <row r="41" spans="10:27">
      <c r="P41" s="181">
        <v>44837</v>
      </c>
      <c r="Q41" s="92">
        <v>4</v>
      </c>
      <c r="R41" s="260">
        <f t="shared" si="2"/>
        <v>318</v>
      </c>
      <c r="V41" s="626">
        <v>45000</v>
      </c>
      <c r="W41" s="476">
        <v>4</v>
      </c>
      <c r="X41" s="402">
        <f>X40-W41</f>
        <v>32</v>
      </c>
    </row>
    <row r="42" spans="10:27">
      <c r="P42" s="175">
        <v>44838</v>
      </c>
      <c r="Q42" s="92">
        <v>6</v>
      </c>
      <c r="R42" s="260">
        <f t="shared" si="2"/>
        <v>312</v>
      </c>
      <c r="V42" s="626">
        <v>45008</v>
      </c>
      <c r="W42" s="476">
        <v>4</v>
      </c>
      <c r="X42" s="402">
        <f t="shared" si="4"/>
        <v>28</v>
      </c>
    </row>
    <row r="43" spans="10:27">
      <c r="P43" s="181" t="s">
        <v>243</v>
      </c>
      <c r="Q43" s="92">
        <v>1</v>
      </c>
      <c r="R43" s="260">
        <f t="shared" si="2"/>
        <v>311</v>
      </c>
      <c r="V43" s="626">
        <v>45028</v>
      </c>
      <c r="W43" s="476">
        <v>4</v>
      </c>
      <c r="X43" s="402">
        <f t="shared" si="4"/>
        <v>24</v>
      </c>
    </row>
    <row r="44" spans="10:27">
      <c r="P44" s="175">
        <v>44845</v>
      </c>
      <c r="Q44" s="92">
        <v>6</v>
      </c>
      <c r="R44" s="260">
        <f t="shared" si="2"/>
        <v>305</v>
      </c>
      <c r="V44" s="626">
        <v>45039</v>
      </c>
      <c r="W44" s="476">
        <v>-100</v>
      </c>
      <c r="X44" s="402">
        <f t="shared" si="4"/>
        <v>124</v>
      </c>
    </row>
    <row r="45" spans="10:27">
      <c r="P45" s="181">
        <v>44845</v>
      </c>
      <c r="Q45" s="92">
        <v>4</v>
      </c>
      <c r="R45" s="260">
        <f t="shared" si="2"/>
        <v>301</v>
      </c>
      <c r="V45" s="626">
        <v>45040</v>
      </c>
      <c r="W45" s="476">
        <v>4</v>
      </c>
      <c r="X45" s="402">
        <f t="shared" si="4"/>
        <v>120</v>
      </c>
    </row>
    <row r="46" spans="10:27">
      <c r="P46" s="175">
        <v>44853</v>
      </c>
      <c r="Q46" s="92">
        <v>4</v>
      </c>
      <c r="R46" s="260">
        <f t="shared" si="2"/>
        <v>297</v>
      </c>
      <c r="V46" s="626">
        <v>45057</v>
      </c>
      <c r="W46" s="476">
        <v>4</v>
      </c>
      <c r="X46" s="402">
        <f t="shared" si="4"/>
        <v>116</v>
      </c>
    </row>
    <row r="47" spans="10:27">
      <c r="P47" s="175">
        <v>44855</v>
      </c>
      <c r="Q47" s="92">
        <v>6</v>
      </c>
      <c r="R47" s="260">
        <f t="shared" si="2"/>
        <v>291</v>
      </c>
      <c r="V47" s="626">
        <v>45069</v>
      </c>
      <c r="W47" s="476">
        <v>4</v>
      </c>
      <c r="X47" s="402">
        <f t="shared" si="4"/>
        <v>112</v>
      </c>
    </row>
    <row r="48" spans="10:27">
      <c r="P48" s="175">
        <v>44861</v>
      </c>
      <c r="Q48" s="92">
        <v>4</v>
      </c>
      <c r="R48" s="260">
        <f t="shared" si="2"/>
        <v>287</v>
      </c>
      <c r="V48" s="625">
        <v>45079</v>
      </c>
      <c r="W48" s="92">
        <v>4</v>
      </c>
      <c r="X48" s="402">
        <f t="shared" si="4"/>
        <v>108</v>
      </c>
    </row>
    <row r="49" spans="16:24">
      <c r="P49" s="91">
        <v>44867</v>
      </c>
      <c r="Q49" s="92">
        <v>6</v>
      </c>
      <c r="R49" s="260">
        <f t="shared" si="2"/>
        <v>281</v>
      </c>
      <c r="V49" s="625">
        <v>45091</v>
      </c>
      <c r="W49" s="92">
        <v>4</v>
      </c>
      <c r="X49" s="402">
        <f t="shared" si="4"/>
        <v>104</v>
      </c>
    </row>
    <row r="50" spans="16:24">
      <c r="P50" s="91">
        <v>44871</v>
      </c>
      <c r="Q50" s="92">
        <v>-100</v>
      </c>
      <c r="R50" s="260">
        <f t="shared" si="2"/>
        <v>381</v>
      </c>
      <c r="V50" s="625">
        <v>45103</v>
      </c>
      <c r="W50" s="92">
        <v>4</v>
      </c>
      <c r="X50" s="402">
        <f t="shared" si="4"/>
        <v>100</v>
      </c>
    </row>
    <row r="51" spans="16:24">
      <c r="P51" s="91">
        <v>44873</v>
      </c>
      <c r="Q51" s="92">
        <v>4</v>
      </c>
      <c r="R51" s="260">
        <f t="shared" si="2"/>
        <v>377</v>
      </c>
      <c r="V51" s="625">
        <v>45113</v>
      </c>
      <c r="W51" s="92">
        <v>4</v>
      </c>
      <c r="X51" s="402">
        <f t="shared" si="4"/>
        <v>96</v>
      </c>
    </row>
    <row r="52" spans="16:24">
      <c r="P52" s="91">
        <v>44887</v>
      </c>
      <c r="Q52" s="92">
        <v>8</v>
      </c>
      <c r="R52" s="260">
        <f t="shared" si="2"/>
        <v>369</v>
      </c>
      <c r="V52" s="625">
        <v>45126</v>
      </c>
      <c r="W52" s="92">
        <v>4</v>
      </c>
      <c r="X52" s="402">
        <f t="shared" si="4"/>
        <v>92</v>
      </c>
    </row>
    <row r="53" spans="16:24">
      <c r="P53" s="91">
        <v>44893</v>
      </c>
      <c r="Q53" s="92">
        <v>4</v>
      </c>
      <c r="R53" s="260">
        <f t="shared" si="2"/>
        <v>365</v>
      </c>
      <c r="V53" s="625">
        <v>45126</v>
      </c>
      <c r="W53" s="92">
        <v>4</v>
      </c>
      <c r="X53" s="402">
        <f t="shared" si="4"/>
        <v>88</v>
      </c>
    </row>
    <row r="54" spans="16:24">
      <c r="P54" s="91">
        <v>44904</v>
      </c>
      <c r="Q54" s="92">
        <v>6</v>
      </c>
      <c r="R54" s="260">
        <f t="shared" si="2"/>
        <v>359</v>
      </c>
      <c r="V54" s="625">
        <v>45139</v>
      </c>
      <c r="W54" s="92">
        <v>4</v>
      </c>
      <c r="X54" s="402">
        <f t="shared" si="4"/>
        <v>84</v>
      </c>
    </row>
    <row r="55" spans="16:24">
      <c r="P55" s="91">
        <v>44911</v>
      </c>
      <c r="Q55" s="92">
        <v>8</v>
      </c>
      <c r="R55" s="260">
        <f t="shared" si="2"/>
        <v>351</v>
      </c>
      <c r="V55" s="625">
        <v>45148</v>
      </c>
      <c r="W55" s="92">
        <v>4</v>
      </c>
      <c r="X55" s="402">
        <f t="shared" si="4"/>
        <v>80</v>
      </c>
    </row>
    <row r="56" spans="16:24">
      <c r="P56" s="91">
        <v>44936</v>
      </c>
      <c r="Q56" s="92">
        <v>4</v>
      </c>
      <c r="R56" s="260">
        <f t="shared" si="2"/>
        <v>347</v>
      </c>
      <c r="V56" s="625">
        <v>45167</v>
      </c>
      <c r="W56" s="92">
        <v>4</v>
      </c>
      <c r="X56" s="402">
        <f t="shared" si="4"/>
        <v>76</v>
      </c>
    </row>
    <row r="57" spans="16:24">
      <c r="P57" s="91">
        <v>44938</v>
      </c>
      <c r="Q57" s="92">
        <v>4</v>
      </c>
      <c r="R57" s="260">
        <f t="shared" si="2"/>
        <v>343</v>
      </c>
      <c r="V57" s="625">
        <v>45177</v>
      </c>
      <c r="W57" s="92">
        <v>4</v>
      </c>
      <c r="X57" s="402">
        <f t="shared" si="4"/>
        <v>72</v>
      </c>
    </row>
    <row r="58" spans="16:24">
      <c r="P58" s="625">
        <v>44944</v>
      </c>
      <c r="Q58" s="92">
        <v>4</v>
      </c>
      <c r="R58" s="260">
        <f t="shared" si="2"/>
        <v>339</v>
      </c>
      <c r="V58" s="625">
        <v>45192</v>
      </c>
      <c r="W58" s="92">
        <v>4</v>
      </c>
      <c r="X58" s="402">
        <f t="shared" si="4"/>
        <v>68</v>
      </c>
    </row>
    <row r="59" spans="16:24">
      <c r="P59" s="181">
        <v>44587</v>
      </c>
      <c r="Q59" s="92">
        <v>8</v>
      </c>
      <c r="R59" s="260">
        <f t="shared" si="2"/>
        <v>331</v>
      </c>
      <c r="V59" s="625">
        <v>45202</v>
      </c>
      <c r="W59" s="92">
        <v>4</v>
      </c>
      <c r="X59" s="402">
        <f t="shared" si="4"/>
        <v>64</v>
      </c>
    </row>
    <row r="60" spans="16:24">
      <c r="P60" s="181">
        <v>44953</v>
      </c>
      <c r="Q60" s="92">
        <v>4</v>
      </c>
      <c r="R60" s="260">
        <f t="shared" si="2"/>
        <v>327</v>
      </c>
      <c r="V60" s="625">
        <v>45215</v>
      </c>
      <c r="W60" s="92">
        <v>4</v>
      </c>
      <c r="X60" s="402">
        <f t="shared" si="4"/>
        <v>60</v>
      </c>
    </row>
    <row r="61" spans="16:24">
      <c r="P61" s="625">
        <v>44956</v>
      </c>
      <c r="Q61" s="92">
        <v>6</v>
      </c>
      <c r="R61" s="260">
        <f t="shared" si="2"/>
        <v>321</v>
      </c>
      <c r="V61" s="625">
        <v>45225</v>
      </c>
      <c r="W61" s="92">
        <v>4</v>
      </c>
      <c r="X61" s="402">
        <f t="shared" si="4"/>
        <v>56</v>
      </c>
    </row>
    <row r="62" spans="16:24">
      <c r="P62" s="625">
        <v>44965</v>
      </c>
      <c r="Q62" s="92">
        <v>4</v>
      </c>
      <c r="R62" s="260">
        <f t="shared" si="2"/>
        <v>317</v>
      </c>
      <c r="V62" s="91"/>
      <c r="W62" s="92"/>
      <c r="X62" s="402"/>
    </row>
    <row r="63" spans="16:24">
      <c r="P63" s="625">
        <v>44965</v>
      </c>
      <c r="Q63" s="92">
        <v>6</v>
      </c>
      <c r="R63" s="260">
        <f t="shared" si="2"/>
        <v>311</v>
      </c>
      <c r="V63" s="91"/>
      <c r="W63" s="92"/>
      <c r="X63" s="402"/>
    </row>
    <row r="64" spans="16:24">
      <c r="P64" s="625">
        <v>44974</v>
      </c>
      <c r="Q64" s="92">
        <v>4</v>
      </c>
      <c r="R64" s="260">
        <f t="shared" si="2"/>
        <v>307</v>
      </c>
      <c r="V64" s="91"/>
      <c r="W64" s="92"/>
      <c r="X64" s="402"/>
    </row>
    <row r="65" spans="16:24">
      <c r="P65" s="625">
        <v>44977</v>
      </c>
      <c r="Q65" s="92">
        <v>6</v>
      </c>
      <c r="R65" s="260">
        <f t="shared" si="2"/>
        <v>301</v>
      </c>
      <c r="V65" s="91"/>
      <c r="W65" s="92"/>
      <c r="X65" s="402"/>
    </row>
    <row r="66" spans="16:24">
      <c r="P66" s="625">
        <v>44979</v>
      </c>
      <c r="Q66" s="92">
        <v>3</v>
      </c>
      <c r="R66" s="260">
        <f t="shared" si="2"/>
        <v>298</v>
      </c>
      <c r="V66" s="91"/>
      <c r="W66" s="92"/>
      <c r="X66" s="402"/>
    </row>
    <row r="67" spans="16:24">
      <c r="P67" s="625">
        <v>44984</v>
      </c>
      <c r="Q67" s="92">
        <v>4</v>
      </c>
      <c r="R67" s="260">
        <f t="shared" si="2"/>
        <v>294</v>
      </c>
      <c r="V67" s="91"/>
      <c r="W67" s="92"/>
      <c r="X67" s="402"/>
    </row>
    <row r="68" spans="16:24">
      <c r="P68" s="625">
        <v>44626</v>
      </c>
      <c r="Q68" s="92">
        <v>6</v>
      </c>
      <c r="R68" s="260">
        <f t="shared" si="2"/>
        <v>288</v>
      </c>
      <c r="V68" s="91"/>
      <c r="W68" s="92"/>
      <c r="X68" s="402"/>
    </row>
    <row r="69" spans="16:24">
      <c r="P69" s="625">
        <v>44995</v>
      </c>
      <c r="Q69" s="92">
        <v>4</v>
      </c>
      <c r="R69" s="260">
        <f t="shared" si="2"/>
        <v>284</v>
      </c>
      <c r="V69" s="91"/>
      <c r="W69" s="92"/>
      <c r="X69" s="402"/>
    </row>
    <row r="70" spans="16:24">
      <c r="P70" s="175">
        <v>44995</v>
      </c>
      <c r="Q70" s="176"/>
      <c r="R70" s="260">
        <v>347</v>
      </c>
      <c r="V70" s="91"/>
      <c r="W70" s="92"/>
      <c r="X70" s="402"/>
    </row>
    <row r="71" spans="16:24">
      <c r="P71" s="181">
        <v>45000</v>
      </c>
      <c r="Q71" s="92">
        <v>8</v>
      </c>
      <c r="R71" s="260">
        <f>R70-Q71</f>
        <v>339</v>
      </c>
      <c r="V71" s="91"/>
      <c r="W71" s="92"/>
      <c r="X71" s="402"/>
    </row>
    <row r="72" spans="16:24">
      <c r="P72" s="625">
        <v>45008</v>
      </c>
      <c r="Q72" s="182">
        <v>4</v>
      </c>
      <c r="R72" s="260">
        <f t="shared" ref="R72:R118" si="11">R71-Q72</f>
        <v>335</v>
      </c>
      <c r="V72" s="91"/>
      <c r="W72" s="92"/>
      <c r="X72" s="402"/>
    </row>
    <row r="73" spans="16:24">
      <c r="P73" s="625">
        <v>44647</v>
      </c>
      <c r="Q73" s="182">
        <v>6</v>
      </c>
      <c r="R73" s="260">
        <f t="shared" si="11"/>
        <v>329</v>
      </c>
    </row>
    <row r="74" spans="16:24">
      <c r="P74" s="625">
        <v>44655</v>
      </c>
      <c r="Q74" s="182">
        <v>6</v>
      </c>
      <c r="R74" s="260">
        <f t="shared" si="11"/>
        <v>323</v>
      </c>
    </row>
    <row r="75" spans="16:24">
      <c r="P75" s="625">
        <v>45026</v>
      </c>
      <c r="Q75" s="92">
        <v>4</v>
      </c>
      <c r="R75" s="260">
        <f t="shared" si="11"/>
        <v>319</v>
      </c>
    </row>
    <row r="76" spans="16:24">
      <c r="P76" s="625">
        <v>45028</v>
      </c>
      <c r="Q76" s="92">
        <v>4</v>
      </c>
      <c r="R76" s="260">
        <f t="shared" si="11"/>
        <v>315</v>
      </c>
    </row>
    <row r="77" spans="16:24">
      <c r="P77" s="181">
        <v>45030</v>
      </c>
      <c r="Q77" s="182">
        <v>4</v>
      </c>
      <c r="R77" s="260">
        <f t="shared" si="11"/>
        <v>311</v>
      </c>
    </row>
    <row r="78" spans="16:24">
      <c r="P78" s="625">
        <v>44669</v>
      </c>
      <c r="Q78" s="92">
        <v>6</v>
      </c>
      <c r="R78" s="260">
        <f t="shared" si="11"/>
        <v>305</v>
      </c>
    </row>
    <row r="79" spans="16:24">
      <c r="P79" s="625">
        <v>45039</v>
      </c>
      <c r="Q79" s="92">
        <v>-100</v>
      </c>
      <c r="R79" s="260">
        <f t="shared" si="11"/>
        <v>405</v>
      </c>
    </row>
    <row r="80" spans="16:24">
      <c r="P80" s="625">
        <v>45040</v>
      </c>
      <c r="Q80" s="92">
        <v>4</v>
      </c>
      <c r="R80" s="260">
        <f t="shared" si="11"/>
        <v>401</v>
      </c>
    </row>
    <row r="81" spans="16:18">
      <c r="P81" s="625">
        <v>44678</v>
      </c>
      <c r="Q81" s="92">
        <v>6</v>
      </c>
      <c r="R81" s="260">
        <f t="shared" si="11"/>
        <v>395</v>
      </c>
    </row>
    <row r="82" spans="16:18">
      <c r="P82" s="625">
        <v>44698</v>
      </c>
      <c r="Q82" s="92">
        <v>6</v>
      </c>
      <c r="R82" s="260">
        <f t="shared" si="11"/>
        <v>389</v>
      </c>
    </row>
    <row r="83" spans="16:18">
      <c r="P83" s="625">
        <v>45057</v>
      </c>
      <c r="Q83" s="92">
        <v>4</v>
      </c>
      <c r="R83" s="260">
        <f t="shared" si="11"/>
        <v>385</v>
      </c>
    </row>
    <row r="84" spans="16:18">
      <c r="P84" s="625">
        <v>44710</v>
      </c>
      <c r="Q84" s="92">
        <v>6</v>
      </c>
      <c r="R84" s="260">
        <f t="shared" si="11"/>
        <v>379</v>
      </c>
    </row>
    <row r="85" spans="16:18">
      <c r="P85" s="625">
        <v>45069</v>
      </c>
      <c r="Q85" s="92">
        <v>4</v>
      </c>
      <c r="R85" s="260">
        <f t="shared" si="11"/>
        <v>375</v>
      </c>
    </row>
    <row r="86" spans="16:18">
      <c r="P86" s="625">
        <v>45079</v>
      </c>
      <c r="Q86" s="92">
        <v>4</v>
      </c>
      <c r="R86" s="260">
        <f t="shared" si="11"/>
        <v>371</v>
      </c>
    </row>
    <row r="87" spans="16:18">
      <c r="P87" s="181">
        <v>45084</v>
      </c>
      <c r="Q87" s="182">
        <v>22</v>
      </c>
      <c r="R87" s="260">
        <f t="shared" si="11"/>
        <v>349</v>
      </c>
    </row>
    <row r="88" spans="16:18">
      <c r="P88" s="181">
        <v>45084</v>
      </c>
      <c r="Q88" s="182">
        <v>16</v>
      </c>
      <c r="R88" s="260">
        <f t="shared" si="11"/>
        <v>333</v>
      </c>
    </row>
    <row r="89" spans="16:18">
      <c r="P89" s="181">
        <v>45084</v>
      </c>
      <c r="Q89" s="182">
        <v>4</v>
      </c>
      <c r="R89" s="260">
        <f t="shared" si="11"/>
        <v>329</v>
      </c>
    </row>
    <row r="90" spans="16:18">
      <c r="P90" s="625">
        <v>44720</v>
      </c>
      <c r="Q90" s="92">
        <v>6</v>
      </c>
      <c r="R90" s="260">
        <f t="shared" si="11"/>
        <v>323</v>
      </c>
    </row>
    <row r="91" spans="16:18">
      <c r="P91" s="628">
        <v>45091</v>
      </c>
      <c r="Q91" s="257">
        <v>4</v>
      </c>
      <c r="R91" s="260">
        <f t="shared" si="11"/>
        <v>319</v>
      </c>
    </row>
    <row r="92" spans="16:18">
      <c r="P92" s="628">
        <v>44732</v>
      </c>
      <c r="Q92" s="257">
        <v>6</v>
      </c>
      <c r="R92" s="260">
        <f t="shared" si="11"/>
        <v>313</v>
      </c>
    </row>
    <row r="93" spans="16:18">
      <c r="P93" s="400">
        <v>45099</v>
      </c>
      <c r="Q93" s="257">
        <v>14</v>
      </c>
      <c r="R93" s="260">
        <f t="shared" si="11"/>
        <v>299</v>
      </c>
    </row>
    <row r="94" spans="16:18">
      <c r="P94" s="400">
        <v>44735</v>
      </c>
      <c r="Q94" s="629">
        <v>6</v>
      </c>
      <c r="R94" s="260">
        <f t="shared" si="11"/>
        <v>293</v>
      </c>
    </row>
    <row r="95" spans="16:18">
      <c r="P95" s="400">
        <v>45100</v>
      </c>
      <c r="Q95" s="629">
        <v>5</v>
      </c>
      <c r="R95" s="260">
        <f t="shared" si="11"/>
        <v>288</v>
      </c>
    </row>
    <row r="96" spans="16:18">
      <c r="P96" s="400">
        <v>45100</v>
      </c>
      <c r="Q96" s="629">
        <v>1</v>
      </c>
      <c r="R96" s="260">
        <f t="shared" si="11"/>
        <v>287</v>
      </c>
    </row>
    <row r="97" spans="16:18">
      <c r="P97" s="625">
        <v>45103</v>
      </c>
      <c r="Q97" s="92">
        <v>4</v>
      </c>
      <c r="R97" s="260">
        <f t="shared" si="11"/>
        <v>283</v>
      </c>
    </row>
    <row r="98" spans="16:18">
      <c r="P98" s="625">
        <v>45110</v>
      </c>
      <c r="Q98" s="92">
        <v>6</v>
      </c>
      <c r="R98" s="260">
        <f t="shared" si="11"/>
        <v>277</v>
      </c>
    </row>
    <row r="99" spans="16:18">
      <c r="P99" s="625">
        <v>45113</v>
      </c>
      <c r="Q99" s="92">
        <v>4</v>
      </c>
      <c r="R99" s="260">
        <f t="shared" si="11"/>
        <v>273</v>
      </c>
    </row>
    <row r="100" spans="16:18">
      <c r="P100" s="625">
        <v>45120</v>
      </c>
      <c r="Q100" s="92">
        <v>6</v>
      </c>
      <c r="R100" s="260">
        <f t="shared" si="11"/>
        <v>267</v>
      </c>
    </row>
    <row r="101" spans="16:18">
      <c r="P101" s="625">
        <v>45126</v>
      </c>
      <c r="Q101" s="92">
        <v>4</v>
      </c>
      <c r="R101" s="260">
        <f t="shared" si="11"/>
        <v>263</v>
      </c>
    </row>
    <row r="102" spans="16:18">
      <c r="P102" s="625">
        <v>45126</v>
      </c>
      <c r="Q102" s="92">
        <v>4</v>
      </c>
      <c r="R102" s="260">
        <f t="shared" si="11"/>
        <v>259</v>
      </c>
    </row>
    <row r="103" spans="16:18">
      <c r="P103" s="625">
        <v>45136</v>
      </c>
      <c r="Q103" s="92">
        <v>6</v>
      </c>
      <c r="R103" s="260">
        <f t="shared" si="11"/>
        <v>253</v>
      </c>
    </row>
    <row r="104" spans="16:18">
      <c r="P104" s="625">
        <v>45139</v>
      </c>
      <c r="Q104" s="92">
        <v>4</v>
      </c>
      <c r="R104" s="260">
        <f t="shared" si="11"/>
        <v>249</v>
      </c>
    </row>
    <row r="105" spans="16:18">
      <c r="P105" s="625">
        <v>45145</v>
      </c>
      <c r="Q105" s="92">
        <v>6</v>
      </c>
      <c r="R105" s="260">
        <f t="shared" si="11"/>
        <v>243</v>
      </c>
    </row>
    <row r="106" spans="16:18">
      <c r="P106" s="625">
        <v>45148</v>
      </c>
      <c r="Q106" s="92">
        <v>4</v>
      </c>
      <c r="R106" s="260">
        <f t="shared" si="11"/>
        <v>239</v>
      </c>
    </row>
    <row r="107" spans="16:18">
      <c r="P107" s="625">
        <v>45161</v>
      </c>
      <c r="Q107" s="92">
        <v>6</v>
      </c>
      <c r="R107" s="260">
        <f t="shared" si="11"/>
        <v>233</v>
      </c>
    </row>
    <row r="108" spans="16:18">
      <c r="P108" s="625">
        <v>45163</v>
      </c>
      <c r="Q108" s="92">
        <v>6</v>
      </c>
      <c r="R108" s="260">
        <f t="shared" si="11"/>
        <v>227</v>
      </c>
    </row>
    <row r="109" spans="16:18">
      <c r="P109" s="625">
        <v>45167</v>
      </c>
      <c r="Q109" s="92">
        <v>4</v>
      </c>
      <c r="R109" s="260">
        <f t="shared" si="11"/>
        <v>223</v>
      </c>
    </row>
    <row r="110" spans="16:18">
      <c r="P110" s="625">
        <v>45173</v>
      </c>
      <c r="Q110" s="92">
        <v>6</v>
      </c>
      <c r="R110" s="260">
        <f t="shared" si="11"/>
        <v>217</v>
      </c>
    </row>
    <row r="111" spans="16:18">
      <c r="P111" s="625">
        <v>45177</v>
      </c>
      <c r="Q111" s="92">
        <v>4</v>
      </c>
      <c r="R111" s="260">
        <f t="shared" si="11"/>
        <v>213</v>
      </c>
    </row>
    <row r="112" spans="16:18">
      <c r="P112" s="625">
        <v>45184</v>
      </c>
      <c r="Q112" s="92">
        <v>6</v>
      </c>
      <c r="R112" s="260">
        <f t="shared" si="11"/>
        <v>207</v>
      </c>
    </row>
    <row r="113" spans="16:18">
      <c r="P113" s="625">
        <v>45192</v>
      </c>
      <c r="Q113" s="92">
        <v>4</v>
      </c>
      <c r="R113" s="260">
        <f t="shared" si="11"/>
        <v>203</v>
      </c>
    </row>
    <row r="114" spans="16:18">
      <c r="P114" s="625">
        <v>44831</v>
      </c>
      <c r="Q114" s="92">
        <v>6</v>
      </c>
      <c r="R114" s="260">
        <f t="shared" si="11"/>
        <v>197</v>
      </c>
    </row>
    <row r="115" spans="16:18">
      <c r="P115" s="625">
        <v>45202</v>
      </c>
      <c r="Q115" s="92">
        <v>4</v>
      </c>
      <c r="R115" s="260">
        <f t="shared" si="11"/>
        <v>193</v>
      </c>
    </row>
    <row r="116" spans="16:18">
      <c r="P116" s="625">
        <v>45209</v>
      </c>
      <c r="Q116" s="92">
        <v>6</v>
      </c>
      <c r="R116" s="260">
        <f t="shared" si="11"/>
        <v>187</v>
      </c>
    </row>
    <row r="117" spans="16:18">
      <c r="P117" s="625">
        <v>45215</v>
      </c>
      <c r="Q117" s="92">
        <v>4</v>
      </c>
      <c r="R117" s="260">
        <f t="shared" si="11"/>
        <v>183</v>
      </c>
    </row>
    <row r="118" spans="16:18">
      <c r="P118" s="625">
        <v>45225</v>
      </c>
      <c r="Q118" s="92">
        <v>4</v>
      </c>
      <c r="R118" s="260">
        <f t="shared" si="11"/>
        <v>179</v>
      </c>
    </row>
    <row r="119" spans="16:18">
      <c r="P119" s="91"/>
      <c r="Q119" s="92"/>
      <c r="R119" s="260"/>
    </row>
    <row r="120" spans="16:18">
      <c r="P120" s="91"/>
      <c r="Q120" s="92"/>
      <c r="R120" s="260"/>
    </row>
    <row r="121" spans="16:18">
      <c r="P121" s="91"/>
      <c r="Q121" s="92"/>
      <c r="R121" s="260"/>
    </row>
  </sheetData>
  <mergeCells count="18">
    <mergeCell ref="A1:C1"/>
    <mergeCell ref="M7:O7"/>
    <mergeCell ref="J3:L3"/>
    <mergeCell ref="A5:C5"/>
    <mergeCell ref="A3:C3"/>
    <mergeCell ref="D1:F1"/>
    <mergeCell ref="G1:I1"/>
    <mergeCell ref="J8:L8"/>
    <mergeCell ref="M4:O4"/>
    <mergeCell ref="J1:L1"/>
    <mergeCell ref="M1:O1"/>
    <mergeCell ref="S1:U1"/>
    <mergeCell ref="J5:L5"/>
    <mergeCell ref="V1:X1"/>
    <mergeCell ref="V2:X2"/>
    <mergeCell ref="Y1:AA1"/>
    <mergeCell ref="S2:U2"/>
    <mergeCell ref="P1:R1"/>
  </mergeCells>
  <phoneticPr fontId="2"/>
  <pageMargins left="0.78700000000000003" right="0.78700000000000003" top="0.6" bottom="0.24" header="0.51200000000000001" footer="0.51200000000000001"/>
  <pageSetup paperSize="8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AA54"/>
  <sheetViews>
    <sheetView topLeftCell="B1" workbookViewId="0">
      <pane ySplit="3" topLeftCell="A4" activePane="bottomLeft" state="frozen"/>
      <selection pane="bottomLeft" activeCell="Z9" sqref="Y9:Z9"/>
    </sheetView>
  </sheetViews>
  <sheetFormatPr defaultRowHeight="13.5"/>
  <cols>
    <col min="1" max="1" width="5.625" style="1" customWidth="1"/>
    <col min="2" max="2" width="5.625" style="19" customWidth="1"/>
    <col min="3" max="3" width="6" style="7" bestFit="1" customWidth="1"/>
    <col min="4" max="4" width="5.625" style="93" customWidth="1"/>
    <col min="5" max="5" width="5.625" style="19" customWidth="1"/>
    <col min="6" max="6" width="6" style="7" bestFit="1" customWidth="1"/>
    <col min="7" max="7" width="5.625" style="93" customWidth="1"/>
    <col min="8" max="8" width="5.625" style="21" customWidth="1"/>
    <col min="9" max="9" width="5.625" style="1" customWidth="1"/>
    <col min="10" max="10" width="6.5" style="87" bestFit="1" customWidth="1"/>
    <col min="11" max="12" width="6" style="21" bestFit="1" customWidth="1"/>
    <col min="13" max="13" width="6.5" bestFit="1" customWidth="1"/>
    <col min="14" max="14" width="6" bestFit="1" customWidth="1"/>
    <col min="16" max="16" width="5.5" style="1" bestFit="1" customWidth="1"/>
    <col min="17" max="17" width="6" bestFit="1" customWidth="1"/>
    <col min="18" max="18" width="5" customWidth="1"/>
    <col min="19" max="19" width="5.5" bestFit="1" customWidth="1"/>
    <col min="20" max="21" width="6" bestFit="1" customWidth="1"/>
    <col min="22" max="22" width="6" style="1" customWidth="1"/>
    <col min="23" max="24" width="6" customWidth="1"/>
    <col min="25" max="25" width="5.5" bestFit="1" customWidth="1"/>
    <col min="26" max="26" width="6" style="21" bestFit="1" customWidth="1"/>
    <col min="27" max="27" width="6" bestFit="1" customWidth="1"/>
    <col min="40" max="52" width="5.625" customWidth="1"/>
  </cols>
  <sheetData>
    <row r="1" spans="1:27" ht="29.25" customHeight="1">
      <c r="A1" s="708" t="s">
        <v>4</v>
      </c>
      <c r="B1" s="709"/>
      <c r="C1" s="714"/>
      <c r="D1" s="708" t="s">
        <v>1</v>
      </c>
      <c r="E1" s="709"/>
      <c r="F1" s="714"/>
      <c r="G1" s="708" t="s">
        <v>118</v>
      </c>
      <c r="H1" s="709"/>
      <c r="I1" s="714"/>
      <c r="J1" s="708" t="s">
        <v>130</v>
      </c>
      <c r="K1" s="709"/>
      <c r="L1" s="714"/>
      <c r="M1" s="678" t="s">
        <v>15</v>
      </c>
      <c r="N1" s="679"/>
      <c r="O1" s="680"/>
      <c r="P1" s="708" t="s">
        <v>1</v>
      </c>
      <c r="Q1" s="709"/>
      <c r="R1" s="714"/>
      <c r="S1" s="708" t="s">
        <v>4</v>
      </c>
      <c r="T1" s="709"/>
      <c r="U1" s="714"/>
      <c r="V1" s="748" t="s">
        <v>239</v>
      </c>
      <c r="W1" s="749"/>
      <c r="X1" s="750"/>
      <c r="Y1" s="708" t="s">
        <v>200</v>
      </c>
      <c r="Z1" s="709"/>
      <c r="AA1" s="714"/>
    </row>
    <row r="2" spans="1:27" s="364" customFormat="1">
      <c r="A2" s="745" t="s">
        <v>153</v>
      </c>
      <c r="B2" s="746"/>
      <c r="C2" s="747"/>
      <c r="D2" s="745" t="s">
        <v>143</v>
      </c>
      <c r="E2" s="746"/>
      <c r="F2" s="747"/>
      <c r="G2" s="414"/>
      <c r="H2" s="362"/>
      <c r="I2" s="363"/>
      <c r="J2" s="361"/>
      <c r="K2" s="362"/>
      <c r="L2" s="363"/>
      <c r="M2" s="358"/>
      <c r="N2" s="359"/>
      <c r="O2" s="365"/>
      <c r="P2" s="742" t="s">
        <v>158</v>
      </c>
      <c r="Q2" s="743"/>
      <c r="R2" s="744"/>
      <c r="S2" s="742" t="s">
        <v>158</v>
      </c>
      <c r="T2" s="743"/>
      <c r="U2" s="744"/>
      <c r="V2" s="742" t="s">
        <v>158</v>
      </c>
      <c r="W2" s="743"/>
      <c r="X2" s="744"/>
      <c r="Y2" s="554" t="s">
        <v>8</v>
      </c>
      <c r="Z2" s="20" t="s">
        <v>10</v>
      </c>
      <c r="AA2" s="9" t="s">
        <v>9</v>
      </c>
    </row>
    <row r="3" spans="1:27" s="10" customFormat="1" ht="15" customHeight="1">
      <c r="A3" s="8" t="s">
        <v>8</v>
      </c>
      <c r="B3" s="18" t="s">
        <v>10</v>
      </c>
      <c r="C3" s="9" t="s">
        <v>9</v>
      </c>
      <c r="D3" s="410" t="s">
        <v>8</v>
      </c>
      <c r="E3" s="20" t="s">
        <v>10</v>
      </c>
      <c r="F3" s="9" t="s">
        <v>9</v>
      </c>
      <c r="G3" s="410" t="s">
        <v>8</v>
      </c>
      <c r="H3" s="20" t="s">
        <v>10</v>
      </c>
      <c r="I3" s="333" t="s">
        <v>9</v>
      </c>
      <c r="J3" s="8" t="s">
        <v>8</v>
      </c>
      <c r="K3" s="20" t="s">
        <v>10</v>
      </c>
      <c r="L3" s="333" t="s">
        <v>9</v>
      </c>
      <c r="M3" s="263" t="s">
        <v>8</v>
      </c>
      <c r="N3" s="264" t="s">
        <v>10</v>
      </c>
      <c r="O3" s="265" t="s">
        <v>9</v>
      </c>
      <c r="P3" s="462" t="s">
        <v>8</v>
      </c>
      <c r="Q3" s="20" t="s">
        <v>10</v>
      </c>
      <c r="R3" s="9" t="s">
        <v>9</v>
      </c>
      <c r="S3" s="410" t="s">
        <v>8</v>
      </c>
      <c r="T3" s="18" t="s">
        <v>10</v>
      </c>
      <c r="U3" s="9" t="s">
        <v>9</v>
      </c>
      <c r="V3" s="608" t="s">
        <v>8</v>
      </c>
      <c r="W3" s="18" t="s">
        <v>10</v>
      </c>
      <c r="X3" s="9" t="s">
        <v>9</v>
      </c>
      <c r="Y3" s="556">
        <v>44609</v>
      </c>
      <c r="Z3" s="20">
        <v>-3</v>
      </c>
      <c r="AA3" s="9">
        <v>3</v>
      </c>
    </row>
    <row r="4" spans="1:27">
      <c r="A4" s="43">
        <v>44637</v>
      </c>
      <c r="B4" s="67">
        <v>30</v>
      </c>
      <c r="C4" s="116">
        <v>0</v>
      </c>
      <c r="D4" s="181">
        <v>44298</v>
      </c>
      <c r="E4" s="70">
        <v>24</v>
      </c>
      <c r="F4" s="401">
        <v>178</v>
      </c>
      <c r="G4" s="751" t="s">
        <v>145</v>
      </c>
      <c r="H4" s="752"/>
      <c r="I4" s="753"/>
      <c r="J4" s="68">
        <v>44606</v>
      </c>
      <c r="K4" s="69">
        <v>8</v>
      </c>
      <c r="L4" s="334">
        <v>0</v>
      </c>
      <c r="M4" s="733" t="s">
        <v>141</v>
      </c>
      <c r="N4" s="734"/>
      <c r="O4" s="735"/>
      <c r="P4" s="31">
        <v>44064</v>
      </c>
      <c r="Q4" s="130">
        <v>3</v>
      </c>
      <c r="R4" s="466">
        <v>0</v>
      </c>
      <c r="S4" s="175">
        <v>44526</v>
      </c>
      <c r="T4" s="490">
        <v>3</v>
      </c>
      <c r="U4" s="116">
        <v>21</v>
      </c>
      <c r="V4" s="112"/>
      <c r="W4" s="18"/>
      <c r="X4" s="295">
        <v>9</v>
      </c>
      <c r="Y4" s="31">
        <v>44644</v>
      </c>
      <c r="Z4" s="32">
        <v>3</v>
      </c>
      <c r="AA4" s="466">
        <f>AA3-Z4</f>
        <v>0</v>
      </c>
    </row>
    <row r="5" spans="1:27">
      <c r="A5" s="43">
        <v>44657</v>
      </c>
      <c r="B5" s="67">
        <v>-100</v>
      </c>
      <c r="C5" s="116">
        <f t="shared" ref="C5:C47" si="0">C4-B5</f>
        <v>100</v>
      </c>
      <c r="D5" s="181">
        <v>44298</v>
      </c>
      <c r="E5" s="70">
        <v>89</v>
      </c>
      <c r="F5" s="401">
        <f t="shared" ref="F5:F46" si="1">F4-E5</f>
        <v>89</v>
      </c>
      <c r="G5" s="491">
        <v>44628</v>
      </c>
      <c r="H5" s="492">
        <v>3</v>
      </c>
      <c r="I5" s="334">
        <v>3</v>
      </c>
      <c r="J5" s="833">
        <v>44995</v>
      </c>
      <c r="K5" s="492"/>
      <c r="L5" s="334">
        <v>16</v>
      </c>
      <c r="M5" s="532" t="s">
        <v>141</v>
      </c>
      <c r="N5" s="273">
        <v>4</v>
      </c>
      <c r="O5" s="398">
        <v>0</v>
      </c>
      <c r="P5" s="463"/>
      <c r="Q5" s="432"/>
      <c r="R5" s="433"/>
      <c r="S5" s="181">
        <v>44699</v>
      </c>
      <c r="T5" s="67"/>
      <c r="U5" s="116">
        <v>20</v>
      </c>
      <c r="V5" s="112" t="s">
        <v>191</v>
      </c>
      <c r="W5" s="18">
        <v>-1</v>
      </c>
      <c r="X5" s="611">
        <f>X4-W5</f>
        <v>10</v>
      </c>
      <c r="Y5" s="463">
        <v>44689</v>
      </c>
      <c r="Z5" s="558">
        <v>-12</v>
      </c>
      <c r="AA5" s="466">
        <f>AA4-Z5</f>
        <v>12</v>
      </c>
    </row>
    <row r="6" spans="1:27">
      <c r="A6" s="43">
        <v>44666</v>
      </c>
      <c r="B6" s="67">
        <v>29</v>
      </c>
      <c r="C6" s="116">
        <f t="shared" si="0"/>
        <v>71</v>
      </c>
      <c r="D6" s="181">
        <v>43941</v>
      </c>
      <c r="E6" s="70">
        <v>73</v>
      </c>
      <c r="F6" s="401">
        <f t="shared" si="1"/>
        <v>16</v>
      </c>
      <c r="G6" s="251">
        <v>44657</v>
      </c>
      <c r="H6" s="69">
        <v>3</v>
      </c>
      <c r="I6" s="334">
        <f t="shared" ref="I6:I17" si="2">I5-H6</f>
        <v>0</v>
      </c>
      <c r="J6" s="68">
        <v>44657</v>
      </c>
      <c r="K6" s="69">
        <v>-16</v>
      </c>
      <c r="L6" s="334">
        <f>L5-K6</f>
        <v>32</v>
      </c>
      <c r="M6" s="272"/>
      <c r="N6" s="273"/>
      <c r="O6" s="271"/>
      <c r="P6" s="45"/>
      <c r="Q6" s="403"/>
      <c r="R6" s="404"/>
      <c r="S6" s="181">
        <v>44728</v>
      </c>
      <c r="T6" s="67">
        <v>10</v>
      </c>
      <c r="U6" s="116">
        <f>U5-T6</f>
        <v>10</v>
      </c>
      <c r="V6" s="610">
        <v>44825</v>
      </c>
      <c r="W6" s="609">
        <v>8</v>
      </c>
      <c r="X6" s="611">
        <f t="shared" ref="X6:X12" si="3">X5-W6</f>
        <v>2</v>
      </c>
      <c r="Y6" s="45">
        <v>44941</v>
      </c>
      <c r="Z6" s="64">
        <v>-14</v>
      </c>
      <c r="AA6" s="466">
        <f>AA5-Z6</f>
        <v>26</v>
      </c>
    </row>
    <row r="7" spans="1:27">
      <c r="A7" s="43">
        <v>44672</v>
      </c>
      <c r="B7" s="67">
        <v>29</v>
      </c>
      <c r="C7" s="116">
        <f t="shared" si="0"/>
        <v>42</v>
      </c>
      <c r="D7" s="181" t="s">
        <v>191</v>
      </c>
      <c r="E7" s="70">
        <v>27</v>
      </c>
      <c r="F7" s="401">
        <v>97</v>
      </c>
      <c r="G7" s="251">
        <v>44657</v>
      </c>
      <c r="H7" s="69">
        <v>-20</v>
      </c>
      <c r="I7" s="334">
        <f t="shared" si="2"/>
        <v>20</v>
      </c>
      <c r="J7" s="68"/>
      <c r="K7" s="69"/>
      <c r="L7" s="334"/>
      <c r="M7" s="745" t="s">
        <v>143</v>
      </c>
      <c r="N7" s="746"/>
      <c r="O7" s="747"/>
      <c r="P7" s="31"/>
      <c r="Q7" s="130"/>
      <c r="R7" s="137"/>
      <c r="S7" s="181" t="s">
        <v>191</v>
      </c>
      <c r="T7" s="67">
        <v>1</v>
      </c>
      <c r="U7" s="116">
        <f>U6-T7</f>
        <v>9</v>
      </c>
      <c r="V7" s="610">
        <v>44839</v>
      </c>
      <c r="W7" s="609">
        <v>2</v>
      </c>
      <c r="X7" s="611">
        <f t="shared" si="3"/>
        <v>0</v>
      </c>
      <c r="Y7" s="45">
        <v>44962</v>
      </c>
      <c r="Z7" s="64">
        <v>-12</v>
      </c>
      <c r="AA7" s="466">
        <f t="shared" ref="AA7:AA8" si="4">AA6-Z7</f>
        <v>38</v>
      </c>
    </row>
    <row r="8" spans="1:27">
      <c r="A8" s="43">
        <v>44691</v>
      </c>
      <c r="B8" s="67">
        <v>30</v>
      </c>
      <c r="C8" s="116">
        <f t="shared" si="0"/>
        <v>12</v>
      </c>
      <c r="D8" s="181">
        <v>44656</v>
      </c>
      <c r="E8" s="70">
        <v>18</v>
      </c>
      <c r="F8" s="401">
        <f t="shared" si="1"/>
        <v>79</v>
      </c>
      <c r="G8" s="251">
        <v>44664</v>
      </c>
      <c r="H8" s="69">
        <v>3</v>
      </c>
      <c r="I8" s="334">
        <f t="shared" si="2"/>
        <v>17</v>
      </c>
      <c r="J8" s="68"/>
      <c r="K8" s="69"/>
      <c r="L8" s="334"/>
      <c r="M8" s="567">
        <v>44298</v>
      </c>
      <c r="N8" s="568">
        <v>4</v>
      </c>
      <c r="O8" s="398">
        <v>16</v>
      </c>
      <c r="P8" s="31"/>
      <c r="Q8" s="130"/>
      <c r="R8" s="137"/>
      <c r="S8" s="181" t="s">
        <v>210</v>
      </c>
      <c r="T8" s="67">
        <v>9</v>
      </c>
      <c r="U8" s="116">
        <f>U7-T8</f>
        <v>0</v>
      </c>
      <c r="V8" s="610">
        <v>44872</v>
      </c>
      <c r="W8" s="609">
        <v>-30</v>
      </c>
      <c r="X8" s="611">
        <f t="shared" si="3"/>
        <v>30</v>
      </c>
      <c r="Y8" s="31">
        <v>44613</v>
      </c>
      <c r="Z8" s="32">
        <v>12</v>
      </c>
      <c r="AA8" s="466">
        <f t="shared" si="4"/>
        <v>26</v>
      </c>
    </row>
    <row r="9" spans="1:27">
      <c r="A9" s="43">
        <v>44701</v>
      </c>
      <c r="B9" s="67">
        <v>50</v>
      </c>
      <c r="C9" s="116">
        <f t="shared" si="0"/>
        <v>-38</v>
      </c>
      <c r="D9" s="181">
        <v>44663</v>
      </c>
      <c r="E9" s="70">
        <v>18</v>
      </c>
      <c r="F9" s="401">
        <f t="shared" si="1"/>
        <v>61</v>
      </c>
      <c r="G9" s="251">
        <v>44673</v>
      </c>
      <c r="H9" s="69">
        <v>-70</v>
      </c>
      <c r="I9" s="334">
        <f t="shared" si="2"/>
        <v>87</v>
      </c>
      <c r="J9" s="68"/>
      <c r="K9" s="69"/>
      <c r="L9" s="334"/>
      <c r="M9" s="272">
        <v>44761</v>
      </c>
      <c r="N9" s="273">
        <v>8</v>
      </c>
      <c r="O9" s="398">
        <f>O8-N9</f>
        <v>8</v>
      </c>
      <c r="P9" s="31"/>
      <c r="Q9" s="130"/>
      <c r="R9" s="137"/>
      <c r="S9" s="181"/>
      <c r="T9" s="67"/>
      <c r="U9" s="116"/>
      <c r="V9" s="610">
        <v>44875</v>
      </c>
      <c r="W9" s="609">
        <v>6</v>
      </c>
      <c r="X9" s="611">
        <f t="shared" si="3"/>
        <v>24</v>
      </c>
      <c r="Y9" s="138">
        <v>44995</v>
      </c>
      <c r="Z9" s="469"/>
      <c r="AA9" s="137">
        <v>20</v>
      </c>
    </row>
    <row r="10" spans="1:27">
      <c r="A10" s="43">
        <v>44704</v>
      </c>
      <c r="B10" s="67">
        <v>-100</v>
      </c>
      <c r="C10" s="116">
        <f t="shared" si="0"/>
        <v>62</v>
      </c>
      <c r="D10" s="181">
        <v>44690</v>
      </c>
      <c r="E10" s="70">
        <v>22</v>
      </c>
      <c r="F10" s="401">
        <f t="shared" si="1"/>
        <v>39</v>
      </c>
      <c r="G10" s="251">
        <v>44689</v>
      </c>
      <c r="H10" s="69">
        <v>-20</v>
      </c>
      <c r="I10" s="334">
        <f t="shared" si="2"/>
        <v>107</v>
      </c>
      <c r="J10" s="68"/>
      <c r="K10" s="69"/>
      <c r="L10" s="334"/>
      <c r="M10" s="567">
        <v>44822</v>
      </c>
      <c r="N10" s="568">
        <v>-8</v>
      </c>
      <c r="O10" s="398">
        <f>O9-N10</f>
        <v>16</v>
      </c>
      <c r="P10" s="31"/>
      <c r="Q10" s="130"/>
      <c r="R10" s="137"/>
      <c r="S10" s="181"/>
      <c r="T10" s="67"/>
      <c r="U10" s="116"/>
      <c r="V10" s="610">
        <v>44876</v>
      </c>
      <c r="W10" s="609">
        <v>8</v>
      </c>
      <c r="X10" s="611">
        <f t="shared" si="3"/>
        <v>16</v>
      </c>
      <c r="Y10" s="31"/>
      <c r="Z10" s="32"/>
      <c r="AA10" s="137"/>
    </row>
    <row r="11" spans="1:27">
      <c r="A11" s="43">
        <v>44704</v>
      </c>
      <c r="B11" s="67">
        <v>-100</v>
      </c>
      <c r="C11" s="116">
        <f t="shared" si="0"/>
        <v>162</v>
      </c>
      <c r="D11" s="181">
        <v>44694</v>
      </c>
      <c r="E11" s="70">
        <v>60</v>
      </c>
      <c r="F11" s="401">
        <f t="shared" si="1"/>
        <v>-21</v>
      </c>
      <c r="G11" s="251">
        <v>44691</v>
      </c>
      <c r="H11" s="69">
        <v>69</v>
      </c>
      <c r="I11" s="334">
        <f t="shared" si="2"/>
        <v>38</v>
      </c>
      <c r="J11" s="68"/>
      <c r="K11" s="69"/>
      <c r="L11" s="334"/>
      <c r="M11" s="31">
        <v>44910</v>
      </c>
      <c r="N11" s="130">
        <v>4</v>
      </c>
      <c r="O11" s="398">
        <f>O10-N11</f>
        <v>12</v>
      </c>
      <c r="P11" s="31"/>
      <c r="Q11" s="130"/>
      <c r="R11" s="137"/>
      <c r="S11" s="181"/>
      <c r="T11" s="67"/>
      <c r="U11" s="116"/>
      <c r="V11" s="610">
        <v>44897</v>
      </c>
      <c r="W11" s="609">
        <v>2</v>
      </c>
      <c r="X11" s="611">
        <f t="shared" si="3"/>
        <v>14</v>
      </c>
      <c r="Y11" s="31"/>
      <c r="Z11" s="32"/>
      <c r="AA11" s="137"/>
    </row>
    <row r="12" spans="1:27">
      <c r="A12" s="43">
        <v>44713</v>
      </c>
      <c r="B12" s="67">
        <v>61</v>
      </c>
      <c r="C12" s="116">
        <f t="shared" si="0"/>
        <v>101</v>
      </c>
      <c r="D12" s="181">
        <v>44704</v>
      </c>
      <c r="E12" s="70">
        <v>-100</v>
      </c>
      <c r="F12" s="401">
        <f t="shared" si="1"/>
        <v>79</v>
      </c>
      <c r="G12" s="251">
        <v>44794</v>
      </c>
      <c r="H12" s="69">
        <v>-20</v>
      </c>
      <c r="I12" s="334">
        <f t="shared" si="2"/>
        <v>58</v>
      </c>
      <c r="J12" s="68"/>
      <c r="K12" s="69"/>
      <c r="L12" s="334"/>
      <c r="M12" s="31">
        <v>44995</v>
      </c>
      <c r="N12" s="130"/>
      <c r="O12" s="398">
        <v>12</v>
      </c>
      <c r="P12" s="31"/>
      <c r="Q12" s="130"/>
      <c r="R12" s="137"/>
      <c r="S12" s="181"/>
      <c r="T12" s="67"/>
      <c r="U12" s="116"/>
      <c r="V12" s="610">
        <v>44962</v>
      </c>
      <c r="W12" s="609">
        <v>-10</v>
      </c>
      <c r="X12" s="611">
        <f t="shared" si="3"/>
        <v>24</v>
      </c>
      <c r="Y12" s="31"/>
      <c r="Z12" s="32"/>
      <c r="AA12" s="137"/>
    </row>
    <row r="13" spans="1:27">
      <c r="A13" s="43">
        <v>44713</v>
      </c>
      <c r="B13" s="67">
        <v>100</v>
      </c>
      <c r="C13" s="116">
        <f t="shared" si="0"/>
        <v>1</v>
      </c>
      <c r="D13" s="181">
        <v>44727</v>
      </c>
      <c r="E13" s="70">
        <v>61</v>
      </c>
      <c r="F13" s="401">
        <f t="shared" si="1"/>
        <v>18</v>
      </c>
      <c r="G13" s="251">
        <v>44794</v>
      </c>
      <c r="H13" s="69">
        <v>-100</v>
      </c>
      <c r="I13" s="334">
        <f t="shared" si="2"/>
        <v>158</v>
      </c>
      <c r="J13" s="68"/>
      <c r="K13" s="69"/>
      <c r="L13" s="334"/>
      <c r="M13" s="31">
        <v>45012</v>
      </c>
      <c r="N13" s="130">
        <v>4</v>
      </c>
      <c r="O13" s="398">
        <f>O12-N13</f>
        <v>8</v>
      </c>
      <c r="P13" s="272"/>
      <c r="Q13" s="273"/>
      <c r="R13" s="271"/>
      <c r="S13" s="181"/>
      <c r="T13" s="67"/>
      <c r="U13" s="116"/>
      <c r="V13" s="831">
        <v>44995</v>
      </c>
      <c r="W13" s="832"/>
      <c r="X13" s="609">
        <v>41</v>
      </c>
      <c r="Y13" s="31"/>
      <c r="Z13" s="32"/>
      <c r="AA13" s="137"/>
    </row>
    <row r="14" spans="1:27">
      <c r="A14" s="43" t="s">
        <v>191</v>
      </c>
      <c r="B14" s="67">
        <v>-2</v>
      </c>
      <c r="C14" s="116">
        <f t="shared" si="0"/>
        <v>3</v>
      </c>
      <c r="D14" s="181">
        <v>44756</v>
      </c>
      <c r="E14" s="70">
        <v>375</v>
      </c>
      <c r="F14" s="401">
        <f t="shared" si="1"/>
        <v>-357</v>
      </c>
      <c r="G14" s="251">
        <v>44841</v>
      </c>
      <c r="H14" s="69">
        <v>9</v>
      </c>
      <c r="I14" s="334">
        <f t="shared" si="2"/>
        <v>149</v>
      </c>
      <c r="J14" s="68"/>
      <c r="K14" s="69"/>
      <c r="L14" s="334"/>
      <c r="M14" s="272">
        <v>45039</v>
      </c>
      <c r="N14" s="273">
        <v>-4</v>
      </c>
      <c r="O14" s="398">
        <f>O13-N14</f>
        <v>12</v>
      </c>
      <c r="P14" s="272"/>
      <c r="Q14" s="273"/>
      <c r="R14" s="271"/>
      <c r="S14" s="181"/>
      <c r="T14" s="67"/>
      <c r="U14" s="116"/>
      <c r="V14" s="610"/>
      <c r="W14" s="609"/>
      <c r="X14" s="609"/>
      <c r="Y14" s="272"/>
      <c r="Z14" s="559"/>
      <c r="AA14" s="271"/>
    </row>
    <row r="15" spans="1:27">
      <c r="A15" s="43">
        <v>44720</v>
      </c>
      <c r="B15" s="67">
        <v>100</v>
      </c>
      <c r="C15" s="116">
        <f t="shared" si="0"/>
        <v>-97</v>
      </c>
      <c r="D15" s="181">
        <v>44766</v>
      </c>
      <c r="E15" s="70">
        <v>-200</v>
      </c>
      <c r="F15" s="401">
        <f t="shared" si="1"/>
        <v>-157</v>
      </c>
      <c r="G15" s="251">
        <v>44915</v>
      </c>
      <c r="H15" s="69">
        <v>6</v>
      </c>
      <c r="I15" s="334">
        <f t="shared" si="2"/>
        <v>143</v>
      </c>
      <c r="J15" s="68"/>
      <c r="K15" s="69"/>
      <c r="L15" s="334"/>
      <c r="M15" s="272"/>
      <c r="N15" s="273"/>
      <c r="O15" s="271"/>
      <c r="S15" s="181"/>
      <c r="T15" s="67"/>
      <c r="U15" s="116"/>
      <c r="V15" s="610"/>
      <c r="W15" s="609"/>
      <c r="X15" s="609"/>
      <c r="Y15" s="272"/>
      <c r="Z15" s="559"/>
      <c r="AA15" s="271"/>
    </row>
    <row r="16" spans="1:27">
      <c r="A16" s="43">
        <v>44727</v>
      </c>
      <c r="B16" s="67">
        <v>100</v>
      </c>
      <c r="C16" s="116">
        <f t="shared" si="0"/>
        <v>-197</v>
      </c>
      <c r="D16" s="181">
        <v>44766</v>
      </c>
      <c r="E16" s="70">
        <v>-100</v>
      </c>
      <c r="F16" s="401">
        <f t="shared" si="1"/>
        <v>-57</v>
      </c>
      <c r="G16" s="251">
        <v>44944</v>
      </c>
      <c r="H16" s="69">
        <v>6</v>
      </c>
      <c r="I16" s="334">
        <f t="shared" si="2"/>
        <v>137</v>
      </c>
      <c r="J16" s="68"/>
      <c r="K16" s="69"/>
      <c r="L16" s="334"/>
      <c r="P16" s="464"/>
      <c r="Q16" s="364"/>
      <c r="R16" s="364"/>
      <c r="S16" s="181"/>
      <c r="T16" s="67"/>
      <c r="U16" s="116"/>
      <c r="V16" s="610"/>
      <c r="W16" s="609"/>
      <c r="X16" s="609"/>
      <c r="Y16" s="272"/>
      <c r="Z16" s="559"/>
      <c r="AA16" s="271"/>
    </row>
    <row r="17" spans="1:27">
      <c r="A17" s="43">
        <v>44735</v>
      </c>
      <c r="B17" s="67">
        <v>95</v>
      </c>
      <c r="C17" s="116">
        <f t="shared" si="0"/>
        <v>-292</v>
      </c>
      <c r="D17" s="181">
        <v>44766</v>
      </c>
      <c r="E17" s="70">
        <v>-100</v>
      </c>
      <c r="F17" s="401">
        <f t="shared" si="1"/>
        <v>43</v>
      </c>
      <c r="G17" s="251">
        <v>44972</v>
      </c>
      <c r="H17" s="69">
        <v>6</v>
      </c>
      <c r="I17" s="334">
        <f t="shared" si="2"/>
        <v>131</v>
      </c>
      <c r="J17" s="68"/>
      <c r="K17" s="69"/>
      <c r="L17" s="334"/>
      <c r="P17" s="465"/>
      <c r="Q17" s="10"/>
      <c r="R17" s="10"/>
      <c r="S17" s="181"/>
      <c r="T17" s="67"/>
      <c r="U17" s="116"/>
      <c r="V17" s="610"/>
      <c r="W17" s="609"/>
      <c r="X17" s="609"/>
      <c r="Y17" s="272"/>
      <c r="Z17" s="559"/>
      <c r="AA17" s="271"/>
    </row>
    <row r="18" spans="1:27">
      <c r="A18" s="43">
        <v>44769</v>
      </c>
      <c r="B18" s="67">
        <v>100</v>
      </c>
      <c r="C18" s="116">
        <f t="shared" si="0"/>
        <v>-392</v>
      </c>
      <c r="D18" s="181">
        <v>44822</v>
      </c>
      <c r="E18" s="70">
        <v>-300</v>
      </c>
      <c r="F18" s="401">
        <f t="shared" si="1"/>
        <v>343</v>
      </c>
      <c r="G18" s="491">
        <v>44995</v>
      </c>
      <c r="H18" s="492"/>
      <c r="I18" s="334">
        <v>131</v>
      </c>
      <c r="S18" s="181"/>
      <c r="T18" s="67"/>
      <c r="U18" s="116"/>
      <c r="V18" s="610"/>
      <c r="W18" s="609"/>
      <c r="X18" s="609"/>
      <c r="Y18" s="272"/>
      <c r="Z18" s="559"/>
      <c r="AA18" s="271"/>
    </row>
    <row r="19" spans="1:27">
      <c r="A19" s="43">
        <v>44774</v>
      </c>
      <c r="B19" s="67">
        <v>100</v>
      </c>
      <c r="C19" s="116">
        <f t="shared" si="0"/>
        <v>-492</v>
      </c>
      <c r="D19" s="181">
        <v>44890</v>
      </c>
      <c r="E19" s="70">
        <v>31</v>
      </c>
      <c r="F19" s="401">
        <f t="shared" si="1"/>
        <v>312</v>
      </c>
      <c r="G19" s="251">
        <v>45170</v>
      </c>
      <c r="H19" s="69">
        <v>18</v>
      </c>
      <c r="I19" s="334">
        <f>I17-H19</f>
        <v>113</v>
      </c>
      <c r="S19" s="181"/>
      <c r="T19" s="67"/>
      <c r="U19" s="116"/>
      <c r="V19" s="610"/>
      <c r="W19" s="609"/>
      <c r="X19" s="609"/>
      <c r="Y19" s="272"/>
      <c r="Z19" s="559"/>
      <c r="AA19" s="271"/>
    </row>
    <row r="20" spans="1:27">
      <c r="A20" s="43">
        <v>44781</v>
      </c>
      <c r="B20" s="67">
        <v>100</v>
      </c>
      <c r="C20" s="116">
        <f t="shared" si="0"/>
        <v>-592</v>
      </c>
      <c r="D20" s="181">
        <v>44894</v>
      </c>
      <c r="E20" s="70">
        <v>8</v>
      </c>
      <c r="F20" s="401">
        <f t="shared" si="1"/>
        <v>304</v>
      </c>
      <c r="G20" s="251"/>
      <c r="H20" s="69"/>
      <c r="I20" s="334"/>
      <c r="S20" s="181"/>
      <c r="T20" s="67"/>
      <c r="U20" s="116"/>
      <c r="V20" s="610"/>
      <c r="W20" s="609"/>
      <c r="X20" s="609"/>
      <c r="Y20" s="272"/>
      <c r="Z20" s="559"/>
      <c r="AA20" s="271"/>
    </row>
    <row r="21" spans="1:27">
      <c r="A21" s="43">
        <v>44792</v>
      </c>
      <c r="B21" s="67">
        <v>1</v>
      </c>
      <c r="C21" s="116">
        <f t="shared" si="0"/>
        <v>-593</v>
      </c>
      <c r="D21" s="181">
        <v>44909</v>
      </c>
      <c r="E21" s="70">
        <v>15</v>
      </c>
      <c r="F21" s="401">
        <f t="shared" si="1"/>
        <v>289</v>
      </c>
      <c r="G21" s="251"/>
      <c r="H21" s="69"/>
      <c r="I21" s="334"/>
    </row>
    <row r="22" spans="1:27">
      <c r="A22" s="43">
        <v>44794</v>
      </c>
      <c r="B22" s="67">
        <v>-200</v>
      </c>
      <c r="C22" s="116">
        <f t="shared" si="0"/>
        <v>-393</v>
      </c>
      <c r="D22" s="181">
        <v>44914</v>
      </c>
      <c r="E22" s="70">
        <v>32</v>
      </c>
      <c r="F22" s="401">
        <f t="shared" si="1"/>
        <v>257</v>
      </c>
      <c r="G22" s="251"/>
      <c r="H22" s="69"/>
      <c r="I22" s="334"/>
    </row>
    <row r="23" spans="1:27">
      <c r="A23" s="43">
        <v>44800</v>
      </c>
      <c r="B23" s="67">
        <v>-700</v>
      </c>
      <c r="C23" s="116">
        <f t="shared" si="0"/>
        <v>307</v>
      </c>
      <c r="D23" s="181">
        <v>44921</v>
      </c>
      <c r="E23" s="70">
        <v>21</v>
      </c>
      <c r="F23" s="401">
        <f t="shared" si="1"/>
        <v>236</v>
      </c>
      <c r="G23" s="251"/>
      <c r="H23" s="69"/>
      <c r="I23" s="334"/>
    </row>
    <row r="24" spans="1:27">
      <c r="A24" s="43">
        <v>44805</v>
      </c>
      <c r="B24" s="67">
        <v>18</v>
      </c>
      <c r="C24" s="116">
        <f t="shared" si="0"/>
        <v>289</v>
      </c>
      <c r="D24" s="181">
        <v>44959</v>
      </c>
      <c r="E24" s="70">
        <v>28</v>
      </c>
      <c r="F24" s="401">
        <f t="shared" si="1"/>
        <v>208</v>
      </c>
    </row>
    <row r="25" spans="1:27">
      <c r="A25" s="43">
        <v>44819</v>
      </c>
      <c r="B25" s="67">
        <v>-250</v>
      </c>
      <c r="C25" s="116">
        <f t="shared" si="0"/>
        <v>539</v>
      </c>
      <c r="D25" s="181">
        <v>44978</v>
      </c>
      <c r="E25" s="70">
        <v>8</v>
      </c>
      <c r="F25" s="401">
        <f t="shared" si="1"/>
        <v>200</v>
      </c>
    </row>
    <row r="26" spans="1:27">
      <c r="A26" s="43">
        <v>44826</v>
      </c>
      <c r="B26" s="67">
        <v>3</v>
      </c>
      <c r="C26" s="116">
        <f t="shared" si="0"/>
        <v>536</v>
      </c>
      <c r="D26" s="175">
        <v>44995</v>
      </c>
      <c r="E26" s="415"/>
      <c r="F26" s="401">
        <v>196</v>
      </c>
    </row>
    <row r="27" spans="1:27">
      <c r="A27" s="43">
        <v>44854</v>
      </c>
      <c r="B27" s="67">
        <v>3</v>
      </c>
      <c r="C27" s="116">
        <f t="shared" si="0"/>
        <v>533</v>
      </c>
      <c r="D27" s="181">
        <v>44637</v>
      </c>
      <c r="E27" s="70">
        <v>35</v>
      </c>
      <c r="F27" s="401">
        <f t="shared" si="1"/>
        <v>161</v>
      </c>
    </row>
    <row r="28" spans="1:27">
      <c r="A28" s="43">
        <v>44871</v>
      </c>
      <c r="B28" s="67">
        <v>-50</v>
      </c>
      <c r="C28" s="116">
        <f t="shared" si="0"/>
        <v>583</v>
      </c>
      <c r="D28" s="181">
        <v>44644</v>
      </c>
      <c r="E28" s="70">
        <v>21</v>
      </c>
      <c r="F28" s="401">
        <f t="shared" si="1"/>
        <v>140</v>
      </c>
    </row>
    <row r="29" spans="1:27">
      <c r="A29" s="43">
        <v>44909</v>
      </c>
      <c r="B29" s="67">
        <v>9</v>
      </c>
      <c r="C29" s="116">
        <f t="shared" si="0"/>
        <v>574</v>
      </c>
      <c r="D29" s="181">
        <v>44650</v>
      </c>
      <c r="E29" s="70">
        <v>23</v>
      </c>
      <c r="F29" s="401">
        <f t="shared" si="1"/>
        <v>117</v>
      </c>
    </row>
    <row r="30" spans="1:27">
      <c r="A30" s="43">
        <v>44956</v>
      </c>
      <c r="B30" s="67">
        <v>35</v>
      </c>
      <c r="C30" s="116">
        <f t="shared" si="0"/>
        <v>539</v>
      </c>
      <c r="D30" s="181">
        <v>45021</v>
      </c>
      <c r="E30" s="70">
        <v>15</v>
      </c>
      <c r="F30" s="401">
        <f t="shared" si="1"/>
        <v>102</v>
      </c>
    </row>
    <row r="31" spans="1:27">
      <c r="A31" s="43">
        <v>44959</v>
      </c>
      <c r="B31" s="67">
        <v>33</v>
      </c>
      <c r="C31" s="116">
        <f t="shared" si="0"/>
        <v>506</v>
      </c>
      <c r="D31" s="181">
        <v>45039</v>
      </c>
      <c r="E31" s="70">
        <v>-200</v>
      </c>
      <c r="F31" s="401">
        <f t="shared" si="1"/>
        <v>302</v>
      </c>
    </row>
    <row r="32" spans="1:27">
      <c r="A32" s="489">
        <v>44995</v>
      </c>
      <c r="B32" s="490"/>
      <c r="C32" s="116">
        <v>502</v>
      </c>
      <c r="D32" s="181">
        <v>45039</v>
      </c>
      <c r="E32" s="70">
        <v>-100</v>
      </c>
      <c r="F32" s="401">
        <f t="shared" si="1"/>
        <v>402</v>
      </c>
    </row>
    <row r="33" spans="1:6">
      <c r="A33" s="43">
        <v>44640</v>
      </c>
      <c r="B33" s="67">
        <v>27</v>
      </c>
      <c r="C33" s="116">
        <f t="shared" si="0"/>
        <v>475</v>
      </c>
      <c r="D33" s="181">
        <v>45056</v>
      </c>
      <c r="E33" s="70">
        <v>15</v>
      </c>
      <c r="F33" s="401">
        <f t="shared" si="1"/>
        <v>387</v>
      </c>
    </row>
    <row r="34" spans="1:6">
      <c r="A34" s="43">
        <v>44644</v>
      </c>
      <c r="B34" s="67">
        <v>41</v>
      </c>
      <c r="C34" s="116">
        <f t="shared" si="0"/>
        <v>434</v>
      </c>
      <c r="D34" s="181">
        <v>45081</v>
      </c>
      <c r="E34" s="70">
        <v>-200</v>
      </c>
      <c r="F34" s="401">
        <f t="shared" si="1"/>
        <v>587</v>
      </c>
    </row>
    <row r="35" spans="1:6">
      <c r="A35" s="43">
        <v>44654</v>
      </c>
      <c r="B35" s="67">
        <v>27</v>
      </c>
      <c r="C35" s="116">
        <f t="shared" si="0"/>
        <v>407</v>
      </c>
      <c r="D35" s="181">
        <v>45081</v>
      </c>
      <c r="E35" s="70">
        <v>-200</v>
      </c>
      <c r="F35" s="401">
        <f t="shared" si="1"/>
        <v>787</v>
      </c>
    </row>
    <row r="36" spans="1:6">
      <c r="A36" s="43">
        <v>45039</v>
      </c>
      <c r="B36" s="67">
        <v>-200</v>
      </c>
      <c r="C36" s="116">
        <f t="shared" si="0"/>
        <v>607</v>
      </c>
      <c r="D36" s="181">
        <v>45084</v>
      </c>
      <c r="E36" s="70">
        <v>15</v>
      </c>
      <c r="F36" s="401">
        <f t="shared" si="1"/>
        <v>772</v>
      </c>
    </row>
    <row r="37" spans="1:6">
      <c r="A37" s="43">
        <v>45040</v>
      </c>
      <c r="B37" s="67">
        <v>31</v>
      </c>
      <c r="C37" s="116">
        <f t="shared" si="0"/>
        <v>576</v>
      </c>
      <c r="D37" s="181">
        <v>44734</v>
      </c>
      <c r="E37" s="70">
        <v>16</v>
      </c>
      <c r="F37" s="401">
        <f t="shared" si="1"/>
        <v>756</v>
      </c>
    </row>
    <row r="38" spans="1:6">
      <c r="A38" s="43">
        <v>45070</v>
      </c>
      <c r="B38" s="67">
        <v>36</v>
      </c>
      <c r="C38" s="116">
        <f t="shared" si="0"/>
        <v>540</v>
      </c>
      <c r="D38" s="181">
        <v>44738</v>
      </c>
      <c r="E38" s="70">
        <v>297</v>
      </c>
      <c r="F38" s="401">
        <f t="shared" si="1"/>
        <v>459</v>
      </c>
    </row>
    <row r="39" spans="1:6">
      <c r="A39" s="43">
        <v>44710</v>
      </c>
      <c r="B39" s="67">
        <v>27</v>
      </c>
      <c r="C39" s="116">
        <f t="shared" si="0"/>
        <v>513</v>
      </c>
      <c r="D39" s="181">
        <v>44739</v>
      </c>
      <c r="E39" s="70">
        <v>35</v>
      </c>
      <c r="F39" s="401">
        <f t="shared" si="1"/>
        <v>424</v>
      </c>
    </row>
    <row r="40" spans="1:6">
      <c r="A40" s="43">
        <v>44713</v>
      </c>
      <c r="B40" s="67">
        <v>27</v>
      </c>
      <c r="C40" s="116">
        <f t="shared" si="0"/>
        <v>486</v>
      </c>
      <c r="D40" s="181">
        <v>45110</v>
      </c>
      <c r="E40" s="70">
        <v>13</v>
      </c>
      <c r="F40" s="401">
        <f t="shared" si="1"/>
        <v>411</v>
      </c>
    </row>
    <row r="41" spans="1:6">
      <c r="A41" s="43">
        <v>45081</v>
      </c>
      <c r="B41" s="67">
        <v>-200</v>
      </c>
      <c r="C41" s="116">
        <f t="shared" si="0"/>
        <v>686</v>
      </c>
      <c r="D41" s="181">
        <v>45117</v>
      </c>
      <c r="E41" s="70">
        <v>29</v>
      </c>
      <c r="F41" s="401">
        <f t="shared" si="1"/>
        <v>382</v>
      </c>
    </row>
    <row r="42" spans="1:6">
      <c r="A42" s="43">
        <v>45106</v>
      </c>
      <c r="B42" s="67">
        <v>37</v>
      </c>
      <c r="C42" s="116">
        <f t="shared" si="0"/>
        <v>649</v>
      </c>
      <c r="D42" s="181">
        <v>45127</v>
      </c>
      <c r="E42" s="70">
        <v>10</v>
      </c>
      <c r="F42" s="401">
        <f t="shared" si="1"/>
        <v>372</v>
      </c>
    </row>
    <row r="43" spans="1:6">
      <c r="A43" s="43">
        <v>45125</v>
      </c>
      <c r="B43" s="67">
        <v>34</v>
      </c>
      <c r="C43" s="116">
        <f t="shared" si="0"/>
        <v>615</v>
      </c>
      <c r="D43" s="181">
        <v>45132</v>
      </c>
      <c r="E43" s="70">
        <v>14</v>
      </c>
      <c r="F43" s="401">
        <f t="shared" si="1"/>
        <v>358</v>
      </c>
    </row>
    <row r="44" spans="1:6">
      <c r="A44" s="43">
        <v>45131</v>
      </c>
      <c r="B44" s="67">
        <v>25</v>
      </c>
      <c r="C44" s="116">
        <f t="shared" si="0"/>
        <v>590</v>
      </c>
      <c r="D44" s="181">
        <v>45139</v>
      </c>
      <c r="E44" s="70">
        <v>78</v>
      </c>
      <c r="F44" s="401">
        <f t="shared" si="1"/>
        <v>280</v>
      </c>
    </row>
    <row r="45" spans="1:6">
      <c r="A45" s="43">
        <v>45139</v>
      </c>
      <c r="B45" s="67">
        <v>130</v>
      </c>
      <c r="C45" s="116">
        <f t="shared" si="0"/>
        <v>460</v>
      </c>
      <c r="D45" s="181">
        <v>45142</v>
      </c>
      <c r="E45" s="70">
        <v>17</v>
      </c>
      <c r="F45" s="401">
        <f t="shared" si="1"/>
        <v>263</v>
      </c>
    </row>
    <row r="46" spans="1:6">
      <c r="A46" s="43">
        <v>45154</v>
      </c>
      <c r="B46" s="67">
        <v>30</v>
      </c>
      <c r="C46" s="116">
        <f t="shared" si="0"/>
        <v>430</v>
      </c>
      <c r="D46" s="181">
        <v>45154</v>
      </c>
      <c r="E46" s="70">
        <v>18</v>
      </c>
      <c r="F46" s="401">
        <f t="shared" si="1"/>
        <v>245</v>
      </c>
    </row>
    <row r="47" spans="1:6">
      <c r="A47" s="43">
        <v>45161</v>
      </c>
      <c r="B47" s="67">
        <v>37</v>
      </c>
      <c r="C47" s="116">
        <f t="shared" si="0"/>
        <v>393</v>
      </c>
      <c r="D47" s="181"/>
      <c r="E47" s="70"/>
      <c r="F47" s="44"/>
    </row>
    <row r="48" spans="1:6">
      <c r="A48" s="43"/>
      <c r="B48" s="67"/>
      <c r="C48" s="116"/>
      <c r="D48" s="181"/>
      <c r="E48" s="70"/>
      <c r="F48" s="44"/>
    </row>
    <row r="49" spans="4:6">
      <c r="D49" s="181"/>
      <c r="E49" s="70"/>
      <c r="F49" s="44"/>
    </row>
    <row r="50" spans="4:6">
      <c r="D50" s="181"/>
      <c r="E50" s="70"/>
      <c r="F50" s="44"/>
    </row>
    <row r="51" spans="4:6">
      <c r="D51" s="181"/>
      <c r="E51" s="70"/>
      <c r="F51" s="44"/>
    </row>
    <row r="52" spans="4:6">
      <c r="D52" s="181"/>
      <c r="E52" s="70"/>
      <c r="F52" s="44"/>
    </row>
    <row r="53" spans="4:6">
      <c r="D53" s="181"/>
      <c r="E53" s="70"/>
      <c r="F53" s="44"/>
    </row>
    <row r="54" spans="4:6">
      <c r="D54" s="181"/>
      <c r="E54" s="70"/>
      <c r="F54" s="44"/>
    </row>
  </sheetData>
  <customSheetViews>
    <customSheetView guid="{F4611E24-CED2-48C8-8C28-D2C498AE16F2}" showRuler="0">
      <selection activeCell="O15" sqref="O15"/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/>
    </customSheetView>
  </customSheetViews>
  <mergeCells count="17">
    <mergeCell ref="A1:C1"/>
    <mergeCell ref="G4:I4"/>
    <mergeCell ref="J1:L1"/>
    <mergeCell ref="S1:U1"/>
    <mergeCell ref="D1:F1"/>
    <mergeCell ref="G1:I1"/>
    <mergeCell ref="A2:C2"/>
    <mergeCell ref="S2:U2"/>
    <mergeCell ref="P1:R1"/>
    <mergeCell ref="P2:R2"/>
    <mergeCell ref="D2:F2"/>
    <mergeCell ref="V2:X2"/>
    <mergeCell ref="Y1:AA1"/>
    <mergeCell ref="M7:O7"/>
    <mergeCell ref="M1:O1"/>
    <mergeCell ref="M4:O4"/>
    <mergeCell ref="V1:X1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U27"/>
  <sheetViews>
    <sheetView zoomScale="115" zoomScaleNormal="115" workbookViewId="0">
      <pane ySplit="3" topLeftCell="A4" activePane="bottomLeft" state="frozen"/>
      <selection pane="bottomLeft" activeCell="M12" sqref="M12:N12"/>
    </sheetView>
  </sheetViews>
  <sheetFormatPr defaultRowHeight="13.5"/>
  <cols>
    <col min="1" max="1" width="5.625" style="1" customWidth="1"/>
    <col min="2" max="2" width="5.625" style="23" customWidth="1"/>
    <col min="3" max="3" width="5.625" style="16" customWidth="1"/>
    <col min="4" max="4" width="6.5" bestFit="1" customWidth="1"/>
    <col min="5" max="5" width="5.625" customWidth="1"/>
    <col min="6" max="6" width="5.625" style="49" customWidth="1"/>
    <col min="7" max="7" width="6.5" style="1" bestFit="1" customWidth="1"/>
    <col min="8" max="8" width="5.625" style="21" customWidth="1"/>
    <col min="9" max="9" width="6" bestFit="1" customWidth="1"/>
    <col min="10" max="10" width="6.5" style="1" bestFit="1" customWidth="1"/>
    <col min="11" max="11" width="6" style="21" bestFit="1" customWidth="1"/>
    <col min="12" max="12" width="6" bestFit="1" customWidth="1"/>
    <col min="13" max="13" width="6.5" bestFit="1" customWidth="1"/>
    <col min="14" max="14" width="6" bestFit="1" customWidth="1"/>
    <col min="15" max="15" width="6" style="11" bestFit="1" customWidth="1"/>
    <col min="16" max="16" width="6.5" bestFit="1" customWidth="1"/>
    <col min="17" max="18" width="6" bestFit="1" customWidth="1"/>
    <col min="19" max="19" width="6.5" bestFit="1" customWidth="1"/>
    <col min="20" max="21" width="6" bestFit="1" customWidth="1"/>
  </cols>
  <sheetData>
    <row r="1" spans="1:21" ht="13.5" customHeight="1">
      <c r="A1" s="708" t="s">
        <v>18</v>
      </c>
      <c r="B1" s="709"/>
      <c r="C1" s="709"/>
      <c r="D1" s="708" t="s">
        <v>20</v>
      </c>
      <c r="E1" s="709"/>
      <c r="F1" s="714"/>
      <c r="G1" s="708" t="s">
        <v>19</v>
      </c>
      <c r="H1" s="709"/>
      <c r="I1" s="714"/>
      <c r="J1" s="709" t="s">
        <v>25</v>
      </c>
      <c r="K1" s="709"/>
      <c r="L1" s="714"/>
      <c r="M1" s="708" t="s">
        <v>24</v>
      </c>
      <c r="N1" s="709"/>
      <c r="O1" s="714"/>
      <c r="P1" s="708" t="s">
        <v>197</v>
      </c>
      <c r="Q1" s="709"/>
      <c r="R1" s="714"/>
      <c r="S1" s="708" t="s">
        <v>216</v>
      </c>
      <c r="T1" s="709"/>
      <c r="U1" s="714"/>
    </row>
    <row r="2" spans="1:21" ht="13.5" customHeight="1">
      <c r="A2" s="757" t="s">
        <v>164</v>
      </c>
      <c r="B2" s="758"/>
      <c r="C2" s="759"/>
      <c r="D2" s="118"/>
      <c r="E2" s="119"/>
      <c r="F2" s="120"/>
      <c r="M2" s="757" t="s">
        <v>164</v>
      </c>
      <c r="N2" s="758"/>
      <c r="O2" s="759"/>
      <c r="P2" s="757" t="s">
        <v>158</v>
      </c>
      <c r="Q2" s="758"/>
      <c r="R2" s="759"/>
      <c r="S2" s="118"/>
      <c r="T2" s="119"/>
      <c r="U2" s="120"/>
    </row>
    <row r="3" spans="1:21">
      <c r="A3" s="56" t="s">
        <v>8</v>
      </c>
      <c r="B3" s="57" t="s">
        <v>10</v>
      </c>
      <c r="C3" s="39" t="s">
        <v>9</v>
      </c>
      <c r="D3" s="56" t="s">
        <v>8</v>
      </c>
      <c r="E3" s="57" t="s">
        <v>10</v>
      </c>
      <c r="F3" s="39" t="s">
        <v>9</v>
      </c>
      <c r="G3" s="263" t="s">
        <v>8</v>
      </c>
      <c r="H3" s="431" t="s">
        <v>10</v>
      </c>
      <c r="I3" s="39" t="s">
        <v>9</v>
      </c>
      <c r="J3" s="429" t="s">
        <v>8</v>
      </c>
      <c r="K3" s="431" t="s">
        <v>10</v>
      </c>
      <c r="L3" s="100" t="s">
        <v>9</v>
      </c>
      <c r="M3" s="56" t="s">
        <v>8</v>
      </c>
      <c r="N3" s="57" t="s">
        <v>10</v>
      </c>
      <c r="O3" s="39" t="s">
        <v>9</v>
      </c>
      <c r="P3" s="56" t="s">
        <v>8</v>
      </c>
      <c r="Q3" s="57" t="s">
        <v>10</v>
      </c>
      <c r="R3" s="39" t="s">
        <v>9</v>
      </c>
      <c r="S3" s="56" t="s">
        <v>8</v>
      </c>
      <c r="T3" s="57" t="s">
        <v>10</v>
      </c>
      <c r="U3" s="39" t="s">
        <v>9</v>
      </c>
    </row>
    <row r="4" spans="1:21">
      <c r="A4" s="4">
        <v>44333</v>
      </c>
      <c r="B4" s="70">
        <v>6</v>
      </c>
      <c r="C4" s="33">
        <v>1</v>
      </c>
      <c r="D4" s="45">
        <v>44614</v>
      </c>
      <c r="E4" s="64">
        <v>32</v>
      </c>
      <c r="F4" s="77">
        <v>244</v>
      </c>
      <c r="G4" s="757" t="s">
        <v>164</v>
      </c>
      <c r="H4" s="758"/>
      <c r="I4" s="759"/>
      <c r="J4" s="757" t="s">
        <v>164</v>
      </c>
      <c r="K4" s="758"/>
      <c r="L4" s="759"/>
      <c r="M4" s="4">
        <v>44579</v>
      </c>
      <c r="N4" s="67">
        <v>12</v>
      </c>
      <c r="O4" s="471">
        <v>0</v>
      </c>
      <c r="P4" s="4">
        <v>44607</v>
      </c>
      <c r="Q4" s="67">
        <v>20</v>
      </c>
      <c r="R4" s="471">
        <v>0</v>
      </c>
      <c r="S4" s="45">
        <v>44794</v>
      </c>
      <c r="T4" s="64">
        <v>-10</v>
      </c>
      <c r="U4" s="77">
        <v>10</v>
      </c>
    </row>
    <row r="5" spans="1:21">
      <c r="A5" s="4" t="s">
        <v>194</v>
      </c>
      <c r="B5" s="70">
        <v>1</v>
      </c>
      <c r="C5" s="33">
        <f>C4-B5</f>
        <v>0</v>
      </c>
      <c r="D5" s="45">
        <v>44657</v>
      </c>
      <c r="E5" s="64">
        <v>-100</v>
      </c>
      <c r="F5" s="77">
        <f t="shared" ref="F5:F22" si="0">F4-E5</f>
        <v>344</v>
      </c>
      <c r="G5" s="336">
        <v>43774</v>
      </c>
      <c r="H5" s="64">
        <v>6</v>
      </c>
      <c r="I5" s="77">
        <v>0</v>
      </c>
      <c r="J5" s="31" t="s">
        <v>168</v>
      </c>
      <c r="K5" s="64"/>
      <c r="L5" s="77">
        <v>0</v>
      </c>
      <c r="M5" s="4">
        <v>44721</v>
      </c>
      <c r="N5" s="67">
        <v>-2</v>
      </c>
      <c r="O5" s="471">
        <f>O4-N5</f>
        <v>2</v>
      </c>
      <c r="P5" s="4">
        <v>44724</v>
      </c>
      <c r="Q5" s="67">
        <v>-22</v>
      </c>
      <c r="R5" s="471">
        <f t="shared" ref="R5:R12" si="1">R4-Q5</f>
        <v>22</v>
      </c>
      <c r="S5" s="45">
        <v>44792</v>
      </c>
      <c r="T5" s="64">
        <v>10</v>
      </c>
      <c r="U5" s="77">
        <f>U4-T5</f>
        <v>0</v>
      </c>
    </row>
    <row r="6" spans="1:21">
      <c r="A6" s="756" t="s">
        <v>143</v>
      </c>
      <c r="B6" s="754"/>
      <c r="C6" s="755"/>
      <c r="D6" s="45">
        <v>44708</v>
      </c>
      <c r="E6" s="64">
        <v>8</v>
      </c>
      <c r="F6" s="77">
        <f t="shared" si="0"/>
        <v>336</v>
      </c>
      <c r="G6" s="756" t="s">
        <v>165</v>
      </c>
      <c r="H6" s="754"/>
      <c r="I6" s="755"/>
      <c r="J6" s="754" t="s">
        <v>165</v>
      </c>
      <c r="K6" s="754"/>
      <c r="L6" s="755"/>
      <c r="M6" s="4">
        <v>44729</v>
      </c>
      <c r="N6" s="67">
        <v>2</v>
      </c>
      <c r="O6" s="471">
        <f>O5-N6</f>
        <v>0</v>
      </c>
      <c r="P6" s="4">
        <v>44775</v>
      </c>
      <c r="Q6" s="67">
        <v>22</v>
      </c>
      <c r="R6" s="471">
        <f t="shared" si="1"/>
        <v>0</v>
      </c>
      <c r="S6" s="45" t="s">
        <v>242</v>
      </c>
      <c r="T6" s="64">
        <v>-4</v>
      </c>
      <c r="U6" s="77">
        <f t="shared" ref="U6:U9" si="2">U5-T6</f>
        <v>4</v>
      </c>
    </row>
    <row r="7" spans="1:21">
      <c r="A7" s="489">
        <v>44330</v>
      </c>
      <c r="B7" s="415">
        <v>-10</v>
      </c>
      <c r="C7" s="33">
        <v>10</v>
      </c>
      <c r="D7" s="45">
        <v>44739</v>
      </c>
      <c r="E7" s="64">
        <v>16</v>
      </c>
      <c r="F7" s="77">
        <f t="shared" si="0"/>
        <v>320</v>
      </c>
      <c r="G7" s="31" t="s">
        <v>191</v>
      </c>
      <c r="H7" s="32">
        <v>4</v>
      </c>
      <c r="I7" s="444">
        <v>52</v>
      </c>
      <c r="J7" s="566">
        <v>44614</v>
      </c>
      <c r="K7" s="469">
        <v>24</v>
      </c>
      <c r="L7" s="466">
        <v>56</v>
      </c>
      <c r="M7" s="754" t="s">
        <v>143</v>
      </c>
      <c r="N7" s="754"/>
      <c r="O7" s="755"/>
      <c r="P7" s="4">
        <v>44792</v>
      </c>
      <c r="Q7" s="67">
        <v>18</v>
      </c>
      <c r="R7" s="471">
        <f t="shared" si="1"/>
        <v>-18</v>
      </c>
      <c r="S7" s="45">
        <v>44832</v>
      </c>
      <c r="T7" s="64">
        <v>4</v>
      </c>
      <c r="U7" s="77">
        <f t="shared" si="2"/>
        <v>0</v>
      </c>
    </row>
    <row r="8" spans="1:21">
      <c r="A8" s="4">
        <v>44832</v>
      </c>
      <c r="B8" s="70">
        <v>8</v>
      </c>
      <c r="C8" s="33">
        <f>C7-B8</f>
        <v>2</v>
      </c>
      <c r="D8" s="45">
        <v>44781</v>
      </c>
      <c r="E8" s="64">
        <v>8</v>
      </c>
      <c r="F8" s="77">
        <f t="shared" si="0"/>
        <v>312</v>
      </c>
      <c r="G8" s="31">
        <v>44657</v>
      </c>
      <c r="H8" s="32">
        <v>-50</v>
      </c>
      <c r="I8" s="444">
        <f t="shared" ref="I8:I10" si="3">I7-H8</f>
        <v>102</v>
      </c>
      <c r="J8" s="430">
        <v>44739</v>
      </c>
      <c r="K8" s="32">
        <v>12</v>
      </c>
      <c r="L8" s="466">
        <f>L7-K8</f>
        <v>44</v>
      </c>
      <c r="M8" s="4">
        <v>44822</v>
      </c>
      <c r="N8" s="67">
        <v>-5</v>
      </c>
      <c r="O8" s="471">
        <f>-N8</f>
        <v>5</v>
      </c>
      <c r="P8" s="4">
        <v>44794</v>
      </c>
      <c r="Q8" s="67">
        <v>-2</v>
      </c>
      <c r="R8" s="471">
        <f t="shared" si="1"/>
        <v>-16</v>
      </c>
      <c r="S8" s="45">
        <v>44871</v>
      </c>
      <c r="T8" s="64">
        <v>-10</v>
      </c>
      <c r="U8" s="77">
        <f t="shared" si="2"/>
        <v>10</v>
      </c>
    </row>
    <row r="9" spans="1:21">
      <c r="A9" s="4">
        <v>44941</v>
      </c>
      <c r="B9" s="70">
        <v>-30</v>
      </c>
      <c r="C9" s="33">
        <f t="shared" ref="C9:C13" si="4">C8-B9</f>
        <v>32</v>
      </c>
      <c r="D9" s="45">
        <v>44812</v>
      </c>
      <c r="E9" s="64">
        <v>10</v>
      </c>
      <c r="F9" s="77">
        <f t="shared" si="0"/>
        <v>302</v>
      </c>
      <c r="G9" s="31">
        <v>44708</v>
      </c>
      <c r="H9" s="32">
        <v>4</v>
      </c>
      <c r="I9" s="444">
        <f t="shared" si="3"/>
        <v>98</v>
      </c>
      <c r="J9" s="430">
        <v>44794</v>
      </c>
      <c r="K9" s="32">
        <v>-12</v>
      </c>
      <c r="L9" s="466">
        <f>L8-K9</f>
        <v>56</v>
      </c>
      <c r="M9" s="4">
        <v>44873</v>
      </c>
      <c r="N9" s="67">
        <v>4</v>
      </c>
      <c r="O9" s="471">
        <f>O8-N9</f>
        <v>1</v>
      </c>
      <c r="P9" s="4">
        <v>44794</v>
      </c>
      <c r="Q9" s="67">
        <v>-18</v>
      </c>
      <c r="R9" s="471">
        <f t="shared" si="1"/>
        <v>2</v>
      </c>
      <c r="S9" s="45">
        <v>44878</v>
      </c>
      <c r="T9" s="64">
        <v>10</v>
      </c>
      <c r="U9" s="77">
        <f t="shared" si="2"/>
        <v>0</v>
      </c>
    </row>
    <row r="10" spans="1:21">
      <c r="A10" s="489">
        <v>44995</v>
      </c>
      <c r="B10" s="415"/>
      <c r="C10" s="33">
        <v>32</v>
      </c>
      <c r="D10" s="45">
        <v>44825</v>
      </c>
      <c r="E10" s="64">
        <v>10</v>
      </c>
      <c r="F10" s="77">
        <f t="shared" si="0"/>
        <v>292</v>
      </c>
      <c r="G10" s="31">
        <v>44781</v>
      </c>
      <c r="H10" s="32">
        <v>4</v>
      </c>
      <c r="I10" s="444">
        <f t="shared" si="3"/>
        <v>94</v>
      </c>
      <c r="J10" s="430">
        <v>44860</v>
      </c>
      <c r="K10" s="32">
        <v>10</v>
      </c>
      <c r="L10" s="466">
        <f>L9-K10</f>
        <v>46</v>
      </c>
      <c r="M10" s="4">
        <v>44941</v>
      </c>
      <c r="N10" s="67">
        <v>-4</v>
      </c>
      <c r="O10" s="471">
        <f>O9-N10</f>
        <v>5</v>
      </c>
      <c r="P10" s="4">
        <v>44832</v>
      </c>
      <c r="Q10" s="67">
        <v>2</v>
      </c>
      <c r="R10" s="471">
        <f t="shared" si="1"/>
        <v>0</v>
      </c>
      <c r="S10" s="45"/>
      <c r="T10" s="64"/>
      <c r="U10" s="46"/>
    </row>
    <row r="11" spans="1:21">
      <c r="A11" s="4">
        <v>44999</v>
      </c>
      <c r="B11" s="70">
        <v>8</v>
      </c>
      <c r="C11" s="33">
        <f>C10-B11</f>
        <v>24</v>
      </c>
      <c r="D11" s="45">
        <v>44825</v>
      </c>
      <c r="E11" s="64">
        <v>10</v>
      </c>
      <c r="F11" s="77">
        <f t="shared" si="0"/>
        <v>282</v>
      </c>
      <c r="G11" s="31">
        <v>44812</v>
      </c>
      <c r="H11" s="32">
        <v>6</v>
      </c>
      <c r="I11" s="444">
        <f>I10-H11</f>
        <v>88</v>
      </c>
      <c r="J11" s="566">
        <v>44995</v>
      </c>
      <c r="K11" s="469"/>
      <c r="L11" s="466">
        <v>46</v>
      </c>
      <c r="M11" s="4">
        <v>44953</v>
      </c>
      <c r="N11" s="67">
        <v>3</v>
      </c>
      <c r="O11" s="471">
        <f>O10-N11</f>
        <v>2</v>
      </c>
      <c r="P11" s="4">
        <v>44871</v>
      </c>
      <c r="Q11" s="67">
        <v>-18</v>
      </c>
      <c r="R11" s="471">
        <f t="shared" si="1"/>
        <v>18</v>
      </c>
      <c r="S11" s="45"/>
      <c r="T11" s="64"/>
      <c r="U11" s="46"/>
    </row>
    <row r="12" spans="1:21">
      <c r="A12" s="4">
        <v>45016</v>
      </c>
      <c r="B12" s="70">
        <v>8</v>
      </c>
      <c r="C12" s="33">
        <f t="shared" si="4"/>
        <v>16</v>
      </c>
      <c r="D12" s="45">
        <v>44832</v>
      </c>
      <c r="E12" s="64">
        <v>22</v>
      </c>
      <c r="F12" s="77">
        <f t="shared" si="0"/>
        <v>260</v>
      </c>
      <c r="G12" s="31">
        <v>44825</v>
      </c>
      <c r="H12" s="32">
        <v>6</v>
      </c>
      <c r="I12" s="444">
        <f t="shared" ref="I12" si="5">I11-H12</f>
        <v>82</v>
      </c>
      <c r="J12" s="430">
        <v>45033</v>
      </c>
      <c r="K12" s="32">
        <v>14</v>
      </c>
      <c r="L12" s="466">
        <f>L11-K12</f>
        <v>32</v>
      </c>
      <c r="M12" s="489">
        <v>44995</v>
      </c>
      <c r="N12" s="490"/>
      <c r="O12" s="471">
        <v>2</v>
      </c>
      <c r="P12" s="4">
        <v>44895</v>
      </c>
      <c r="Q12" s="67">
        <v>18</v>
      </c>
      <c r="R12" s="471">
        <f t="shared" si="1"/>
        <v>0</v>
      </c>
      <c r="S12" s="45"/>
      <c r="T12" s="64"/>
      <c r="U12" s="46"/>
    </row>
    <row r="13" spans="1:21">
      <c r="A13" s="4">
        <v>45026</v>
      </c>
      <c r="B13" s="70">
        <v>8</v>
      </c>
      <c r="C13" s="33">
        <f t="shared" si="4"/>
        <v>8</v>
      </c>
      <c r="D13" s="45">
        <v>44838</v>
      </c>
      <c r="E13" s="64">
        <v>10</v>
      </c>
      <c r="F13" s="77">
        <f t="shared" si="0"/>
        <v>250</v>
      </c>
      <c r="G13" s="31">
        <v>44825</v>
      </c>
      <c r="H13" s="32">
        <v>6</v>
      </c>
      <c r="I13" s="444">
        <f>I12-H13</f>
        <v>76</v>
      </c>
      <c r="J13" s="430"/>
      <c r="K13" s="32"/>
      <c r="L13" s="137"/>
      <c r="M13" s="4">
        <v>45039</v>
      </c>
      <c r="N13" s="67">
        <v>-10</v>
      </c>
      <c r="O13" s="471">
        <f>O12-N13</f>
        <v>12</v>
      </c>
      <c r="P13" s="4"/>
      <c r="Q13" s="67"/>
      <c r="R13" s="55"/>
      <c r="S13" s="45"/>
      <c r="T13" s="64"/>
      <c r="U13" s="46"/>
    </row>
    <row r="14" spans="1:21">
      <c r="A14" s="4"/>
      <c r="B14" s="70"/>
      <c r="C14" s="29"/>
      <c r="D14" s="45">
        <v>44841</v>
      </c>
      <c r="E14" s="64">
        <v>10</v>
      </c>
      <c r="F14" s="77">
        <f t="shared" si="0"/>
        <v>240</v>
      </c>
      <c r="G14" s="31">
        <v>44838</v>
      </c>
      <c r="H14" s="32">
        <v>6</v>
      </c>
      <c r="I14" s="444">
        <f>I13-H14</f>
        <v>70</v>
      </c>
      <c r="J14" s="430"/>
      <c r="K14" s="32"/>
      <c r="L14" s="137"/>
      <c r="M14" s="4"/>
      <c r="N14" s="67"/>
      <c r="O14" s="471"/>
      <c r="P14" s="4"/>
      <c r="Q14" s="67"/>
      <c r="R14" s="55"/>
      <c r="S14" s="45"/>
      <c r="T14" s="64"/>
      <c r="U14" s="46"/>
    </row>
    <row r="15" spans="1:21">
      <c r="A15" s="4"/>
      <c r="B15" s="70"/>
      <c r="C15" s="29"/>
      <c r="D15" s="45">
        <v>44841</v>
      </c>
      <c r="E15" s="64">
        <v>10</v>
      </c>
      <c r="F15" s="77">
        <f t="shared" si="0"/>
        <v>230</v>
      </c>
      <c r="G15" s="31">
        <v>44841</v>
      </c>
      <c r="H15" s="32">
        <v>6</v>
      </c>
      <c r="I15" s="444">
        <f t="shared" ref="I15:I17" si="6">I14-H15</f>
        <v>64</v>
      </c>
      <c r="J15" s="430"/>
      <c r="K15" s="32"/>
      <c r="L15" s="137"/>
      <c r="M15" s="4"/>
      <c r="N15" s="67"/>
      <c r="O15" s="471"/>
      <c r="P15" s="4"/>
      <c r="Q15" s="67"/>
      <c r="R15" s="55"/>
    </row>
    <row r="16" spans="1:21">
      <c r="A16" s="4"/>
      <c r="B16" s="70"/>
      <c r="C16" s="29"/>
      <c r="D16" s="45">
        <v>44860</v>
      </c>
      <c r="E16" s="64">
        <v>14</v>
      </c>
      <c r="F16" s="77">
        <f t="shared" si="0"/>
        <v>216</v>
      </c>
      <c r="G16" s="31">
        <v>44841</v>
      </c>
      <c r="H16" s="32">
        <v>6</v>
      </c>
      <c r="I16" s="444">
        <f t="shared" si="6"/>
        <v>58</v>
      </c>
      <c r="J16" s="430"/>
      <c r="K16" s="32"/>
      <c r="L16" s="137"/>
      <c r="M16" s="4"/>
      <c r="N16" s="67"/>
      <c r="O16" s="471"/>
      <c r="P16" s="4"/>
      <c r="Q16" s="67"/>
      <c r="R16" s="55"/>
    </row>
    <row r="17" spans="1:15">
      <c r="A17" s="4"/>
      <c r="B17" s="70"/>
      <c r="C17" s="29"/>
      <c r="D17" s="45">
        <v>44871</v>
      </c>
      <c r="E17" s="64">
        <v>-50</v>
      </c>
      <c r="F17" s="77">
        <f t="shared" si="0"/>
        <v>266</v>
      </c>
      <c r="G17" s="31">
        <v>44871</v>
      </c>
      <c r="H17" s="32">
        <v>-50</v>
      </c>
      <c r="I17" s="444">
        <f t="shared" si="6"/>
        <v>108</v>
      </c>
      <c r="J17" s="430"/>
      <c r="K17" s="32"/>
      <c r="L17" s="137"/>
      <c r="M17" s="4"/>
      <c r="N17" s="67"/>
      <c r="O17" s="471"/>
    </row>
    <row r="18" spans="1:15">
      <c r="A18" s="4"/>
      <c r="B18" s="70"/>
      <c r="C18" s="29"/>
      <c r="D18" s="45">
        <v>44941</v>
      </c>
      <c r="E18" s="64">
        <v>-100</v>
      </c>
      <c r="F18" s="77">
        <f t="shared" si="0"/>
        <v>366</v>
      </c>
      <c r="G18" s="138">
        <v>44995</v>
      </c>
      <c r="H18" s="469"/>
      <c r="I18" s="137">
        <v>100</v>
      </c>
      <c r="J18" s="430"/>
      <c r="K18" s="32"/>
      <c r="L18" s="137"/>
      <c r="M18" s="4"/>
      <c r="N18" s="67"/>
      <c r="O18" s="55"/>
    </row>
    <row r="19" spans="1:15">
      <c r="A19" s="4"/>
      <c r="B19" s="70"/>
      <c r="C19" s="29"/>
      <c r="D19" s="45">
        <v>44999</v>
      </c>
      <c r="E19" s="64">
        <v>22</v>
      </c>
      <c r="F19" s="77">
        <f t="shared" si="0"/>
        <v>344</v>
      </c>
      <c r="G19" s="31"/>
      <c r="H19" s="32"/>
      <c r="I19" s="137"/>
      <c r="J19" s="430"/>
      <c r="K19" s="32"/>
      <c r="L19" s="137"/>
    </row>
    <row r="20" spans="1:15">
      <c r="A20" s="4"/>
      <c r="B20" s="70"/>
      <c r="C20" s="29"/>
      <c r="D20" s="45">
        <v>45016</v>
      </c>
      <c r="E20" s="64">
        <v>22</v>
      </c>
      <c r="F20" s="77">
        <f t="shared" si="0"/>
        <v>322</v>
      </c>
      <c r="G20" s="31"/>
      <c r="H20" s="32"/>
      <c r="I20" s="137"/>
    </row>
    <row r="21" spans="1:15">
      <c r="A21" s="4"/>
      <c r="B21" s="70"/>
      <c r="C21" s="29"/>
      <c r="D21" s="45">
        <v>45026</v>
      </c>
      <c r="E21" s="64">
        <v>22</v>
      </c>
      <c r="F21" s="77">
        <f t="shared" si="0"/>
        <v>300</v>
      </c>
    </row>
    <row r="22" spans="1:15">
      <c r="A22" s="4"/>
      <c r="B22" s="70"/>
      <c r="C22" s="29"/>
      <c r="D22" s="45">
        <v>45033</v>
      </c>
      <c r="E22" s="64">
        <v>18</v>
      </c>
      <c r="F22" s="77">
        <f t="shared" si="0"/>
        <v>282</v>
      </c>
      <c r="G22" s="1" t="s">
        <v>112</v>
      </c>
    </row>
    <row r="23" spans="1:15">
      <c r="A23" s="4"/>
      <c r="B23" s="70"/>
      <c r="C23" s="29"/>
      <c r="D23" s="45"/>
      <c r="E23" s="64"/>
      <c r="F23" s="46"/>
    </row>
    <row r="24" spans="1:15">
      <c r="A24" s="4"/>
      <c r="B24" s="70"/>
      <c r="C24" s="29"/>
      <c r="D24" s="45"/>
      <c r="E24" s="64"/>
      <c r="F24" s="46"/>
    </row>
    <row r="25" spans="1:15">
      <c r="A25" s="4"/>
      <c r="B25" s="70"/>
      <c r="C25" s="29"/>
      <c r="D25" s="45"/>
      <c r="E25" s="64"/>
      <c r="F25" s="46"/>
    </row>
    <row r="26" spans="1:15">
      <c r="A26" s="4"/>
      <c r="B26" s="70"/>
      <c r="C26" s="29"/>
      <c r="D26" s="45"/>
      <c r="E26" s="64"/>
      <c r="F26" s="46"/>
    </row>
    <row r="27" spans="1:15">
      <c r="A27" s="4"/>
      <c r="B27" s="70"/>
      <c r="C27" s="29"/>
    </row>
  </sheetData>
  <mergeCells count="16">
    <mergeCell ref="M7:O7"/>
    <mergeCell ref="S1:U1"/>
    <mergeCell ref="A1:C1"/>
    <mergeCell ref="D1:F1"/>
    <mergeCell ref="J1:L1"/>
    <mergeCell ref="G6:I6"/>
    <mergeCell ref="J6:L6"/>
    <mergeCell ref="A2:C2"/>
    <mergeCell ref="G4:I4"/>
    <mergeCell ref="J4:L4"/>
    <mergeCell ref="A6:C6"/>
    <mergeCell ref="P1:R1"/>
    <mergeCell ref="P2:R2"/>
    <mergeCell ref="M2:O2"/>
    <mergeCell ref="G1:I1"/>
    <mergeCell ref="M1:O1"/>
  </mergeCells>
  <phoneticPr fontId="2"/>
  <pageMargins left="0.78700000000000003" right="0.78700000000000003" top="0.72" bottom="0.32" header="0.51200000000000001" footer="0.51200000000000001"/>
  <pageSetup paperSize="8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AD30"/>
  <sheetViews>
    <sheetView zoomScaleNormal="100" workbookViewId="0">
      <pane ySplit="3" topLeftCell="A4" activePane="bottomLeft" state="frozen"/>
      <selection pane="bottomLeft" activeCell="M10" sqref="M10:N10"/>
    </sheetView>
  </sheetViews>
  <sheetFormatPr defaultRowHeight="13.5"/>
  <cols>
    <col min="1" max="1" width="5.625" style="87" customWidth="1"/>
    <col min="2" max="2" width="5.625" style="83" customWidth="1"/>
    <col min="3" max="3" width="5.625" style="194" customWidth="1"/>
    <col min="4" max="4" width="6.5" bestFit="1" customWidth="1"/>
    <col min="5" max="5" width="6" customWidth="1"/>
    <col min="6" max="6" width="4.5" customWidth="1"/>
    <col min="7" max="7" width="6.5" bestFit="1" customWidth="1"/>
    <col min="8" max="9" width="6" bestFit="1" customWidth="1"/>
    <col min="10" max="10" width="6.5" bestFit="1" customWidth="1"/>
    <col min="11" max="11" width="6" bestFit="1" customWidth="1"/>
    <col min="12" max="12" width="6" style="49" bestFit="1" customWidth="1"/>
    <col min="13" max="13" width="6.5" bestFit="1" customWidth="1"/>
    <col min="14" max="15" width="6" bestFit="1" customWidth="1"/>
    <col min="16" max="16" width="6.5" bestFit="1" customWidth="1"/>
    <col min="17" max="18" width="6" bestFit="1" customWidth="1"/>
    <col min="19" max="19" width="5.5" bestFit="1" customWidth="1"/>
    <col min="20" max="20" width="6" bestFit="1" customWidth="1"/>
    <col min="21" max="21" width="5.5" customWidth="1"/>
    <col min="22" max="22" width="5.5" bestFit="1" customWidth="1"/>
    <col min="23" max="24" width="6" bestFit="1" customWidth="1"/>
    <col min="25" max="25" width="4.5" bestFit="1" customWidth="1"/>
    <col min="26" max="27" width="6" bestFit="1" customWidth="1"/>
    <col min="28" max="28" width="5.5" bestFit="1" customWidth="1"/>
    <col min="29" max="30" width="6" bestFit="1" customWidth="1"/>
  </cols>
  <sheetData>
    <row r="1" spans="1:30" ht="29.25" customHeight="1">
      <c r="A1" s="678" t="s">
        <v>138</v>
      </c>
      <c r="B1" s="679"/>
      <c r="C1" s="680"/>
      <c r="D1" s="708" t="s">
        <v>132</v>
      </c>
      <c r="E1" s="709"/>
      <c r="F1" s="714"/>
      <c r="G1" s="708" t="s">
        <v>124</v>
      </c>
      <c r="H1" s="709"/>
      <c r="I1" s="714"/>
      <c r="J1" s="763" t="s">
        <v>131</v>
      </c>
      <c r="K1" s="764"/>
      <c r="L1" s="765"/>
      <c r="M1" s="760" t="s">
        <v>109</v>
      </c>
      <c r="N1" s="761"/>
      <c r="O1" s="762"/>
      <c r="P1" s="766" t="s">
        <v>28</v>
      </c>
      <c r="Q1" s="712"/>
      <c r="R1" s="713"/>
      <c r="S1" s="760" t="s">
        <v>123</v>
      </c>
      <c r="T1" s="761"/>
      <c r="U1" s="762"/>
      <c r="V1" s="760" t="s">
        <v>220</v>
      </c>
      <c r="W1" s="761"/>
      <c r="X1" s="762"/>
      <c r="Y1" s="678" t="s">
        <v>138</v>
      </c>
      <c r="Z1" s="679"/>
      <c r="AA1" s="680"/>
      <c r="AB1" s="678" t="s">
        <v>223</v>
      </c>
      <c r="AC1" s="679"/>
      <c r="AD1" s="680"/>
    </row>
    <row r="2" spans="1:30" s="357" customFormat="1" ht="17.25" customHeight="1">
      <c r="A2" s="348" t="s">
        <v>158</v>
      </c>
      <c r="B2" s="349" t="s">
        <v>255</v>
      </c>
      <c r="C2" s="353">
        <v>44995</v>
      </c>
      <c r="D2" s="757" t="s">
        <v>158</v>
      </c>
      <c r="E2" s="758"/>
      <c r="F2" s="759"/>
      <c r="G2" s="341"/>
      <c r="H2" s="342"/>
      <c r="I2" s="343"/>
      <c r="J2" s="757" t="s">
        <v>158</v>
      </c>
      <c r="K2" s="758"/>
      <c r="L2" s="759"/>
      <c r="M2" s="354"/>
      <c r="N2" s="355"/>
      <c r="O2" s="356"/>
      <c r="P2" s="757" t="s">
        <v>158</v>
      </c>
      <c r="Q2" s="758"/>
      <c r="R2" s="759"/>
      <c r="S2" s="757" t="s">
        <v>158</v>
      </c>
      <c r="T2" s="758"/>
      <c r="U2" s="759"/>
      <c r="V2" s="756" t="s">
        <v>143</v>
      </c>
      <c r="W2" s="754"/>
      <c r="X2" s="755"/>
      <c r="Y2" s="757" t="s">
        <v>158</v>
      </c>
      <c r="Z2" s="758"/>
      <c r="AA2" s="759"/>
      <c r="AB2" s="756" t="s">
        <v>143</v>
      </c>
      <c r="AC2" s="754"/>
      <c r="AD2" s="755"/>
    </row>
    <row r="3" spans="1:30" ht="22.5">
      <c r="A3" s="268" t="s">
        <v>8</v>
      </c>
      <c r="B3" s="269" t="s">
        <v>10</v>
      </c>
      <c r="C3" s="270" t="s">
        <v>9</v>
      </c>
      <c r="D3" s="72" t="s">
        <v>8</v>
      </c>
      <c r="E3" s="73" t="s">
        <v>10</v>
      </c>
      <c r="F3" s="74" t="s">
        <v>9</v>
      </c>
      <c r="G3" s="72" t="s">
        <v>8</v>
      </c>
      <c r="H3" s="73" t="s">
        <v>10</v>
      </c>
      <c r="I3" s="74" t="s">
        <v>9</v>
      </c>
      <c r="J3" s="72" t="s">
        <v>8</v>
      </c>
      <c r="K3" s="73" t="s">
        <v>10</v>
      </c>
      <c r="L3" s="74" t="s">
        <v>9</v>
      </c>
      <c r="M3" s="72" t="s">
        <v>8</v>
      </c>
      <c r="N3" s="73" t="s">
        <v>10</v>
      </c>
      <c r="O3" s="94" t="s">
        <v>9</v>
      </c>
      <c r="P3" s="72" t="s">
        <v>8</v>
      </c>
      <c r="Q3" s="73" t="s">
        <v>10</v>
      </c>
      <c r="R3" s="94" t="s">
        <v>9</v>
      </c>
      <c r="S3" s="72" t="s">
        <v>8</v>
      </c>
      <c r="T3" s="73" t="s">
        <v>10</v>
      </c>
      <c r="U3" s="74" t="s">
        <v>9</v>
      </c>
      <c r="V3" s="72" t="s">
        <v>8</v>
      </c>
      <c r="W3" s="73" t="s">
        <v>10</v>
      </c>
      <c r="X3" s="74" t="s">
        <v>9</v>
      </c>
      <c r="Y3" s="268" t="s">
        <v>8</v>
      </c>
      <c r="Z3" s="269" t="s">
        <v>10</v>
      </c>
      <c r="AA3" s="270" t="s">
        <v>9</v>
      </c>
      <c r="AB3" s="268" t="s">
        <v>8</v>
      </c>
      <c r="AC3" s="269" t="s">
        <v>10</v>
      </c>
      <c r="AD3" s="270" t="s">
        <v>9</v>
      </c>
    </row>
    <row r="4" spans="1:30">
      <c r="A4" s="756" t="s">
        <v>143</v>
      </c>
      <c r="B4" s="754"/>
      <c r="C4" s="755"/>
      <c r="D4" s="138">
        <v>44260</v>
      </c>
      <c r="E4" s="469"/>
      <c r="F4" s="59">
        <v>12</v>
      </c>
      <c r="G4" s="757" t="s">
        <v>158</v>
      </c>
      <c r="H4" s="758"/>
      <c r="I4" s="759"/>
      <c r="J4" s="138">
        <v>44260</v>
      </c>
      <c r="K4" s="469"/>
      <c r="L4" s="583">
        <v>23</v>
      </c>
      <c r="M4" s="757" t="s">
        <v>158</v>
      </c>
      <c r="N4" s="758"/>
      <c r="O4" s="759"/>
      <c r="P4" s="45">
        <v>44379</v>
      </c>
      <c r="Q4" s="64">
        <v>24</v>
      </c>
      <c r="R4" s="59">
        <v>0</v>
      </c>
      <c r="S4" s="138">
        <v>44260</v>
      </c>
      <c r="T4" s="469"/>
      <c r="U4" s="59">
        <v>10</v>
      </c>
      <c r="V4" s="45">
        <v>44736</v>
      </c>
      <c r="W4" s="64">
        <v>12</v>
      </c>
      <c r="X4" s="59">
        <f>W4</f>
        <v>12</v>
      </c>
      <c r="Y4" s="138">
        <v>44624</v>
      </c>
      <c r="Z4" s="469"/>
      <c r="AA4" s="59">
        <v>2</v>
      </c>
      <c r="AB4" s="45">
        <v>44736</v>
      </c>
      <c r="AC4" s="64">
        <v>-6</v>
      </c>
      <c r="AD4" s="59">
        <f>-AC4</f>
        <v>6</v>
      </c>
    </row>
    <row r="5" spans="1:30">
      <c r="A5" s="254">
        <v>44642</v>
      </c>
      <c r="B5" s="255">
        <v>34</v>
      </c>
      <c r="C5" s="277">
        <v>118</v>
      </c>
      <c r="D5" s="45" t="s">
        <v>171</v>
      </c>
      <c r="E5" s="64">
        <v>2</v>
      </c>
      <c r="F5" s="59">
        <v>0</v>
      </c>
      <c r="G5" s="45">
        <v>44659</v>
      </c>
      <c r="H5" s="64">
        <v>-1</v>
      </c>
      <c r="I5" s="59">
        <f>L4-H5</f>
        <v>24</v>
      </c>
      <c r="J5" s="31">
        <v>44659</v>
      </c>
      <c r="K5" s="32">
        <v>-1</v>
      </c>
      <c r="L5" s="583">
        <f>L4-K5</f>
        <v>24</v>
      </c>
      <c r="M5" s="138">
        <v>44260</v>
      </c>
      <c r="N5" s="469"/>
      <c r="O5" s="47">
        <v>2</v>
      </c>
      <c r="P5" s="138">
        <v>44995</v>
      </c>
      <c r="Q5" s="469"/>
      <c r="R5" s="59">
        <v>2</v>
      </c>
      <c r="S5" s="45"/>
      <c r="T5" s="64"/>
      <c r="U5" s="59"/>
      <c r="V5" s="45">
        <v>44734</v>
      </c>
      <c r="W5" s="64">
        <v>12</v>
      </c>
      <c r="X5" s="59">
        <f>X4-W5</f>
        <v>0</v>
      </c>
      <c r="Y5" s="45"/>
      <c r="Z5" s="64"/>
      <c r="AA5" s="59"/>
      <c r="AB5" s="45">
        <v>44775</v>
      </c>
      <c r="AC5" s="64">
        <v>6</v>
      </c>
      <c r="AD5" s="59">
        <f>AD4-AC5</f>
        <v>0</v>
      </c>
    </row>
    <row r="6" spans="1:30">
      <c r="A6" s="254">
        <v>44657</v>
      </c>
      <c r="B6" s="255">
        <v>-50</v>
      </c>
      <c r="C6" s="277">
        <f t="shared" ref="C6:C24" si="0">C5-B6</f>
        <v>168</v>
      </c>
      <c r="D6" s="756" t="s">
        <v>143</v>
      </c>
      <c r="E6" s="754"/>
      <c r="F6" s="755"/>
      <c r="G6" s="45">
        <v>44715</v>
      </c>
      <c r="H6" s="64">
        <v>16</v>
      </c>
      <c r="I6" s="59">
        <f t="shared" ref="I6:I10" si="1">I5-H6</f>
        <v>8</v>
      </c>
      <c r="J6" s="31">
        <v>44715</v>
      </c>
      <c r="K6" s="32">
        <v>16</v>
      </c>
      <c r="L6" s="583">
        <f t="shared" ref="L6:L16" si="2">L5-K6</f>
        <v>8</v>
      </c>
      <c r="M6" s="756" t="s">
        <v>143</v>
      </c>
      <c r="N6" s="754"/>
      <c r="O6" s="755"/>
      <c r="P6" s="45"/>
      <c r="Q6" s="64"/>
      <c r="R6" s="59"/>
      <c r="S6" s="45"/>
      <c r="T6" s="64"/>
      <c r="U6" s="59"/>
      <c r="V6" s="45"/>
      <c r="W6" s="64"/>
      <c r="X6" s="59"/>
      <c r="Y6" s="45"/>
      <c r="Z6" s="64"/>
      <c r="AA6" s="59"/>
      <c r="AB6" s="45"/>
      <c r="AC6" s="64"/>
      <c r="AD6" s="59"/>
    </row>
    <row r="7" spans="1:30">
      <c r="A7" s="254">
        <v>44677</v>
      </c>
      <c r="B7" s="255">
        <v>30</v>
      </c>
      <c r="C7" s="277">
        <f t="shared" si="0"/>
        <v>138</v>
      </c>
      <c r="D7" s="138">
        <v>44455</v>
      </c>
      <c r="E7" s="469">
        <v>12</v>
      </c>
      <c r="F7" s="59">
        <v>36</v>
      </c>
      <c r="G7" s="45">
        <v>44722</v>
      </c>
      <c r="H7" s="64">
        <v>8</v>
      </c>
      <c r="I7" s="59">
        <f t="shared" si="1"/>
        <v>0</v>
      </c>
      <c r="J7" s="31">
        <v>44722</v>
      </c>
      <c r="K7" s="32">
        <v>8</v>
      </c>
      <c r="L7" s="583">
        <f t="shared" si="2"/>
        <v>0</v>
      </c>
      <c r="M7" s="138">
        <v>44260</v>
      </c>
      <c r="N7" s="469"/>
      <c r="O7" s="47">
        <v>52</v>
      </c>
      <c r="P7" s="45"/>
      <c r="Q7" s="64"/>
      <c r="R7" s="59"/>
      <c r="S7" s="31"/>
      <c r="T7" s="32"/>
      <c r="U7" s="59"/>
      <c r="V7" s="31"/>
      <c r="W7" s="32"/>
      <c r="X7" s="59"/>
      <c r="Y7" s="45"/>
      <c r="Z7" s="64"/>
      <c r="AA7" s="59"/>
      <c r="AB7" s="45"/>
      <c r="AC7" s="64"/>
      <c r="AD7" s="59"/>
    </row>
    <row r="8" spans="1:30">
      <c r="A8" s="254">
        <v>44689</v>
      </c>
      <c r="B8" s="255">
        <v>-50</v>
      </c>
      <c r="C8" s="277">
        <f t="shared" si="0"/>
        <v>188</v>
      </c>
      <c r="D8" s="138">
        <v>44995</v>
      </c>
      <c r="E8" s="469"/>
      <c r="F8" s="59">
        <v>12</v>
      </c>
      <c r="G8" s="45">
        <v>44724</v>
      </c>
      <c r="H8" s="64">
        <v>-10</v>
      </c>
      <c r="I8" s="59">
        <f t="shared" si="1"/>
        <v>10</v>
      </c>
      <c r="J8" s="31">
        <v>44724</v>
      </c>
      <c r="K8" s="32">
        <v>-10</v>
      </c>
      <c r="L8" s="583">
        <f t="shared" si="2"/>
        <v>10</v>
      </c>
      <c r="M8" s="45">
        <v>44736</v>
      </c>
      <c r="N8" s="64">
        <v>12</v>
      </c>
      <c r="O8" s="47">
        <f>O7-N8</f>
        <v>40</v>
      </c>
      <c r="P8" s="45"/>
      <c r="Q8" s="64"/>
      <c r="R8" s="59"/>
      <c r="S8" s="31"/>
      <c r="T8" s="32"/>
      <c r="U8" s="59"/>
      <c r="V8" s="31"/>
      <c r="W8" s="32"/>
      <c r="X8" s="59"/>
      <c r="Y8" s="45"/>
      <c r="Z8" s="64"/>
      <c r="AA8" s="59"/>
      <c r="AB8" s="45"/>
      <c r="AC8" s="64"/>
      <c r="AD8" s="59"/>
    </row>
    <row r="9" spans="1:30">
      <c r="A9" s="254">
        <v>44697</v>
      </c>
      <c r="B9" s="255">
        <v>25</v>
      </c>
      <c r="C9" s="277">
        <f t="shared" si="0"/>
        <v>163</v>
      </c>
      <c r="D9" s="45"/>
      <c r="E9" s="64"/>
      <c r="F9" s="59"/>
      <c r="G9" s="45">
        <v>44822</v>
      </c>
      <c r="H9" s="64">
        <v>-10</v>
      </c>
      <c r="I9" s="59">
        <f t="shared" si="1"/>
        <v>20</v>
      </c>
      <c r="J9" s="31">
        <v>44813</v>
      </c>
      <c r="K9" s="32">
        <v>-6</v>
      </c>
      <c r="L9" s="583">
        <f t="shared" si="2"/>
        <v>16</v>
      </c>
      <c r="M9" s="45">
        <v>44806</v>
      </c>
      <c r="N9" s="64">
        <v>12</v>
      </c>
      <c r="O9" s="47">
        <f>O8-N9</f>
        <v>28</v>
      </c>
      <c r="P9" s="45"/>
      <c r="Q9" s="64"/>
      <c r="R9" s="59"/>
      <c r="S9" s="31"/>
      <c r="T9" s="32"/>
      <c r="U9" s="59"/>
      <c r="V9" s="31"/>
      <c r="W9" s="32"/>
      <c r="X9" s="59"/>
      <c r="Y9" s="45"/>
      <c r="Z9" s="64"/>
      <c r="AA9" s="59"/>
      <c r="AB9" s="45"/>
      <c r="AC9" s="64"/>
      <c r="AD9" s="59"/>
    </row>
    <row r="10" spans="1:30">
      <c r="A10" s="254">
        <v>44713</v>
      </c>
      <c r="B10" s="255">
        <v>8</v>
      </c>
      <c r="C10" s="277">
        <f t="shared" si="0"/>
        <v>155</v>
      </c>
      <c r="D10" s="45"/>
      <c r="E10" s="64"/>
      <c r="F10" s="59"/>
      <c r="G10" s="45">
        <v>44841</v>
      </c>
      <c r="H10" s="64">
        <v>6</v>
      </c>
      <c r="I10" s="59">
        <f t="shared" si="1"/>
        <v>14</v>
      </c>
      <c r="J10" s="31">
        <v>44827</v>
      </c>
      <c r="K10" s="32">
        <v>16</v>
      </c>
      <c r="L10" s="583">
        <f t="shared" si="2"/>
        <v>0</v>
      </c>
      <c r="M10" s="138">
        <v>44995</v>
      </c>
      <c r="N10" s="469"/>
      <c r="O10" s="47">
        <v>28</v>
      </c>
      <c r="P10" s="45"/>
      <c r="Q10" s="64"/>
      <c r="R10" s="59"/>
      <c r="S10" s="31"/>
      <c r="T10" s="32"/>
      <c r="U10" s="59"/>
      <c r="V10" s="31"/>
      <c r="W10" s="32"/>
      <c r="X10" s="59"/>
      <c r="Y10" s="45"/>
      <c r="Z10" s="64"/>
      <c r="AA10" s="59"/>
      <c r="AB10" s="45"/>
      <c r="AC10" s="64"/>
      <c r="AD10" s="59"/>
    </row>
    <row r="11" spans="1:30">
      <c r="A11" s="254">
        <v>44720</v>
      </c>
      <c r="B11" s="255">
        <v>2</v>
      </c>
      <c r="C11" s="277">
        <f t="shared" si="0"/>
        <v>153</v>
      </c>
      <c r="D11" s="45"/>
      <c r="E11" s="64"/>
      <c r="F11" s="59"/>
      <c r="G11" s="138">
        <v>44995</v>
      </c>
      <c r="H11" s="469"/>
      <c r="I11" s="59">
        <v>40</v>
      </c>
      <c r="J11" s="31">
        <v>44871</v>
      </c>
      <c r="K11" s="32">
        <v>-16</v>
      </c>
      <c r="L11" s="583">
        <f t="shared" si="2"/>
        <v>16</v>
      </c>
      <c r="M11" s="45"/>
      <c r="N11" s="64"/>
      <c r="O11" s="47"/>
      <c r="P11" s="31"/>
      <c r="Q11" s="32"/>
      <c r="R11" s="59"/>
      <c r="S11" s="31"/>
      <c r="T11" s="32"/>
      <c r="U11" s="59"/>
      <c r="V11" s="31"/>
      <c r="W11" s="32"/>
      <c r="X11" s="59"/>
      <c r="Y11" s="45"/>
      <c r="Z11" s="64"/>
      <c r="AA11" s="59"/>
      <c r="AB11" s="45"/>
      <c r="AC11" s="64"/>
      <c r="AD11" s="59"/>
    </row>
    <row r="12" spans="1:30">
      <c r="A12" s="254">
        <v>44910</v>
      </c>
      <c r="B12" s="255">
        <v>30</v>
      </c>
      <c r="C12" s="277">
        <f t="shared" si="0"/>
        <v>123</v>
      </c>
      <c r="G12" s="45"/>
      <c r="H12" s="64"/>
      <c r="I12" s="59"/>
      <c r="J12" s="138">
        <v>44995</v>
      </c>
      <c r="K12" s="469"/>
      <c r="L12" s="583">
        <v>16</v>
      </c>
      <c r="M12" s="45"/>
      <c r="N12" s="64"/>
      <c r="O12" s="47"/>
      <c r="P12" s="31"/>
      <c r="Q12" s="32"/>
      <c r="R12" s="59"/>
      <c r="S12" s="31"/>
      <c r="T12" s="32"/>
      <c r="U12" s="59"/>
      <c r="V12" s="31"/>
      <c r="W12" s="32"/>
      <c r="X12" s="59"/>
      <c r="Y12" s="45"/>
      <c r="Z12" s="64"/>
      <c r="AA12" s="59"/>
      <c r="AB12" s="45"/>
      <c r="AC12" s="64"/>
      <c r="AD12" s="59"/>
    </row>
    <row r="13" spans="1:30">
      <c r="A13" s="254">
        <v>44922</v>
      </c>
      <c r="B13" s="255">
        <v>25</v>
      </c>
      <c r="C13" s="277">
        <f t="shared" si="0"/>
        <v>98</v>
      </c>
      <c r="G13" s="45"/>
      <c r="H13" s="64"/>
      <c r="I13" s="59"/>
      <c r="J13" s="31">
        <v>45039</v>
      </c>
      <c r="K13" s="32">
        <v>-32</v>
      </c>
      <c r="L13" s="583">
        <f>L12-K13</f>
        <v>48</v>
      </c>
      <c r="M13" s="45"/>
      <c r="N13" s="64"/>
      <c r="O13" s="47"/>
      <c r="P13" s="31"/>
      <c r="Q13" s="32"/>
      <c r="R13" s="59"/>
      <c r="S13" s="31"/>
      <c r="T13" s="32"/>
      <c r="U13" s="59"/>
      <c r="V13" s="31"/>
      <c r="W13" s="32"/>
      <c r="X13" s="59"/>
    </row>
    <row r="14" spans="1:30">
      <c r="A14" s="254">
        <v>44946</v>
      </c>
      <c r="B14" s="255">
        <v>8</v>
      </c>
      <c r="C14" s="277">
        <f t="shared" si="0"/>
        <v>90</v>
      </c>
      <c r="G14" s="45"/>
      <c r="H14" s="64"/>
      <c r="I14" s="59"/>
      <c r="J14" s="31">
        <v>45072</v>
      </c>
      <c r="K14" s="32">
        <v>16</v>
      </c>
      <c r="L14" s="583">
        <f t="shared" si="2"/>
        <v>32</v>
      </c>
      <c r="M14" s="31"/>
      <c r="N14" s="32"/>
      <c r="O14" s="47"/>
      <c r="P14" s="31"/>
      <c r="Q14" s="32"/>
      <c r="R14" s="59"/>
    </row>
    <row r="15" spans="1:30">
      <c r="A15" s="254">
        <v>44588</v>
      </c>
      <c r="B15" s="255">
        <v>2</v>
      </c>
      <c r="C15" s="277">
        <f t="shared" si="0"/>
        <v>88</v>
      </c>
      <c r="J15" s="31">
        <v>45093</v>
      </c>
      <c r="K15" s="32">
        <v>8</v>
      </c>
      <c r="L15" s="583">
        <f t="shared" si="2"/>
        <v>24</v>
      </c>
      <c r="M15" s="31"/>
      <c r="N15" s="32"/>
      <c r="O15" s="47"/>
    </row>
    <row r="16" spans="1:30">
      <c r="A16" s="497">
        <v>44995</v>
      </c>
      <c r="B16" s="530"/>
      <c r="C16" s="277">
        <v>86</v>
      </c>
      <c r="J16" s="31">
        <v>45114</v>
      </c>
      <c r="K16" s="32">
        <v>24</v>
      </c>
      <c r="L16" s="583">
        <f t="shared" si="2"/>
        <v>0</v>
      </c>
      <c r="M16" s="31"/>
      <c r="N16" s="32"/>
      <c r="O16" s="47"/>
    </row>
    <row r="17" spans="1:15">
      <c r="A17" s="254">
        <v>44636</v>
      </c>
      <c r="B17" s="255">
        <v>30</v>
      </c>
      <c r="C17" s="277">
        <f>C16-B17</f>
        <v>56</v>
      </c>
      <c r="J17" s="31"/>
      <c r="K17" s="32"/>
      <c r="L17" s="47"/>
      <c r="M17" s="31"/>
      <c r="N17" s="32"/>
      <c r="O17" s="47"/>
    </row>
    <row r="18" spans="1:15">
      <c r="A18" s="254">
        <v>45005</v>
      </c>
      <c r="B18" s="255">
        <v>10</v>
      </c>
      <c r="C18" s="277">
        <f t="shared" si="0"/>
        <v>46</v>
      </c>
      <c r="J18" s="31"/>
      <c r="K18" s="32"/>
      <c r="L18" s="47"/>
    </row>
    <row r="19" spans="1:15">
      <c r="A19" s="254">
        <v>44649</v>
      </c>
      <c r="B19" s="255">
        <v>25</v>
      </c>
      <c r="C19" s="277">
        <f t="shared" si="0"/>
        <v>21</v>
      </c>
      <c r="J19" s="31"/>
      <c r="K19" s="32"/>
      <c r="L19" s="47"/>
    </row>
    <row r="20" spans="1:15">
      <c r="A20" s="254">
        <v>45015</v>
      </c>
      <c r="B20" s="255">
        <v>-21</v>
      </c>
      <c r="C20" s="277">
        <f t="shared" si="0"/>
        <v>42</v>
      </c>
      <c r="J20" s="31"/>
      <c r="K20" s="32"/>
      <c r="L20" s="47"/>
    </row>
    <row r="21" spans="1:15">
      <c r="A21" s="254">
        <v>44665</v>
      </c>
      <c r="B21" s="255">
        <v>8</v>
      </c>
      <c r="C21" s="277">
        <f t="shared" si="0"/>
        <v>34</v>
      </c>
    </row>
    <row r="22" spans="1:15">
      <c r="A22" s="254">
        <v>45028</v>
      </c>
      <c r="B22" s="255">
        <v>34</v>
      </c>
      <c r="C22" s="277">
        <f t="shared" si="0"/>
        <v>0</v>
      </c>
    </row>
    <row r="23" spans="1:15">
      <c r="A23" s="254">
        <v>44672</v>
      </c>
      <c r="B23" s="255">
        <v>2</v>
      </c>
      <c r="C23" s="277">
        <f t="shared" si="0"/>
        <v>-2</v>
      </c>
    </row>
    <row r="24" spans="1:15">
      <c r="A24" s="254">
        <v>45039</v>
      </c>
      <c r="B24" s="255">
        <v>-50</v>
      </c>
      <c r="C24" s="277">
        <f t="shared" si="0"/>
        <v>48</v>
      </c>
      <c r="L24"/>
    </row>
    <row r="25" spans="1:15">
      <c r="A25" s="254"/>
      <c r="B25" s="255"/>
      <c r="C25" s="277"/>
      <c r="L25"/>
    </row>
    <row r="26" spans="1:15">
      <c r="A26" s="254"/>
      <c r="B26" s="255"/>
      <c r="C26" s="277"/>
      <c r="I26" s="49"/>
      <c r="L26"/>
    </row>
    <row r="27" spans="1:15">
      <c r="A27" s="254"/>
      <c r="B27" s="255"/>
      <c r="C27" s="277"/>
      <c r="L27"/>
    </row>
    <row r="28" spans="1:15">
      <c r="A28" s="254"/>
      <c r="B28" s="255"/>
      <c r="C28" s="277"/>
      <c r="L28"/>
    </row>
    <row r="29" spans="1:15">
      <c r="A29" s="254"/>
      <c r="B29" s="255"/>
      <c r="C29" s="277"/>
    </row>
    <row r="30" spans="1:15">
      <c r="A30" s="254"/>
      <c r="B30" s="255"/>
      <c r="C30" s="277"/>
    </row>
  </sheetData>
  <mergeCells count="22">
    <mergeCell ref="D6:F6"/>
    <mergeCell ref="G4:I4"/>
    <mergeCell ref="S2:U2"/>
    <mergeCell ref="M6:O6"/>
    <mergeCell ref="S1:U1"/>
    <mergeCell ref="P1:R1"/>
    <mergeCell ref="M1:O1"/>
    <mergeCell ref="M4:O4"/>
    <mergeCell ref="P2:R2"/>
    <mergeCell ref="A4:C4"/>
    <mergeCell ref="A1:C1"/>
    <mergeCell ref="D1:F1"/>
    <mergeCell ref="J1:L1"/>
    <mergeCell ref="G1:I1"/>
    <mergeCell ref="J2:L2"/>
    <mergeCell ref="AB1:AD1"/>
    <mergeCell ref="AB2:AD2"/>
    <mergeCell ref="Y1:AA1"/>
    <mergeCell ref="Y2:AA2"/>
    <mergeCell ref="D2:F2"/>
    <mergeCell ref="V1:X1"/>
    <mergeCell ref="V2:X2"/>
  </mergeCells>
  <phoneticPr fontId="2"/>
  <pageMargins left="0.15748031496062992" right="0.15748031496062992" top="0.98425196850393704" bottom="0.98425196850393704" header="0.51181102362204722" footer="0.51181102362204722"/>
  <pageSetup paperSize="8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C262-1B5A-4353-B353-12C5B9D7BB56}">
  <sheetPr codeName="Sheet11"/>
  <dimension ref="A1:F13"/>
  <sheetViews>
    <sheetView workbookViewId="0">
      <selection activeCell="I16" sqref="A15:I16"/>
    </sheetView>
  </sheetViews>
  <sheetFormatPr defaultRowHeight="13.5"/>
  <cols>
    <col min="1" max="1" width="5.5" bestFit="1" customWidth="1"/>
    <col min="2" max="3" width="6" bestFit="1" customWidth="1"/>
    <col min="4" max="4" width="5.5" bestFit="1" customWidth="1"/>
    <col min="5" max="6" width="6" bestFit="1" customWidth="1"/>
  </cols>
  <sheetData>
    <row r="1" spans="1:6">
      <c r="A1" s="760" t="s">
        <v>221</v>
      </c>
      <c r="B1" s="761"/>
      <c r="C1" s="762"/>
      <c r="D1" s="760" t="s">
        <v>222</v>
      </c>
      <c r="E1" s="761"/>
      <c r="F1" s="762"/>
    </row>
    <row r="2" spans="1:6">
      <c r="A2" s="293"/>
      <c r="B2" s="292"/>
      <c r="C2" s="294"/>
      <c r="D2" s="293"/>
      <c r="E2" s="292"/>
      <c r="F2" s="294"/>
    </row>
    <row r="3" spans="1:6">
      <c r="A3" s="72" t="s">
        <v>8</v>
      </c>
      <c r="B3" s="73" t="s">
        <v>10</v>
      </c>
      <c r="C3" s="74" t="s">
        <v>9</v>
      </c>
      <c r="D3" s="72" t="s">
        <v>8</v>
      </c>
      <c r="E3" s="73" t="s">
        <v>10</v>
      </c>
      <c r="F3" s="74" t="s">
        <v>9</v>
      </c>
    </row>
    <row r="4" spans="1:6">
      <c r="A4" s="45">
        <v>44795</v>
      </c>
      <c r="B4" s="64">
        <v>-8</v>
      </c>
      <c r="C4" s="59">
        <f>-B4</f>
        <v>8</v>
      </c>
      <c r="D4" s="45">
        <v>44795</v>
      </c>
      <c r="E4" s="64">
        <v>-8</v>
      </c>
      <c r="F4" s="59">
        <f>-E4</f>
        <v>8</v>
      </c>
    </row>
    <row r="5" spans="1:6">
      <c r="A5" s="45">
        <v>44802</v>
      </c>
      <c r="B5" s="64">
        <v>4</v>
      </c>
      <c r="C5" s="59">
        <f>C4-B5</f>
        <v>4</v>
      </c>
      <c r="D5" s="45">
        <v>44802</v>
      </c>
      <c r="E5" s="64">
        <v>4</v>
      </c>
      <c r="F5" s="59">
        <f>F4-E5</f>
        <v>4</v>
      </c>
    </row>
    <row r="6" spans="1:6">
      <c r="A6" s="45">
        <v>44811</v>
      </c>
      <c r="B6" s="64">
        <v>4</v>
      </c>
      <c r="C6" s="59">
        <f>C5-B6</f>
        <v>0</v>
      </c>
      <c r="D6" s="45">
        <v>44811</v>
      </c>
      <c r="E6" s="64">
        <v>4</v>
      </c>
      <c r="F6" s="59">
        <f>F5-E6</f>
        <v>0</v>
      </c>
    </row>
    <row r="7" spans="1:6">
      <c r="A7" s="31"/>
      <c r="B7" s="32"/>
      <c r="C7" s="59"/>
      <c r="D7" s="31"/>
      <c r="E7" s="32"/>
      <c r="F7" s="59"/>
    </row>
    <row r="8" spans="1:6">
      <c r="A8" s="31"/>
      <c r="B8" s="32"/>
      <c r="C8" s="59"/>
      <c r="D8" s="31"/>
      <c r="E8" s="32"/>
      <c r="F8" s="59"/>
    </row>
    <row r="9" spans="1:6">
      <c r="A9" s="31"/>
      <c r="B9" s="32"/>
      <c r="C9" s="59"/>
      <c r="D9" s="31"/>
      <c r="E9" s="32"/>
      <c r="F9" s="59"/>
    </row>
    <row r="10" spans="1:6">
      <c r="A10" s="31"/>
      <c r="B10" s="32"/>
      <c r="C10" s="59"/>
      <c r="D10" s="31"/>
      <c r="E10" s="32"/>
      <c r="F10" s="59"/>
    </row>
    <row r="11" spans="1:6">
      <c r="A11" s="31"/>
      <c r="B11" s="32"/>
      <c r="C11" s="59"/>
      <c r="D11" s="31"/>
      <c r="E11" s="32"/>
      <c r="F11" s="59"/>
    </row>
    <row r="12" spans="1:6">
      <c r="A12" s="31"/>
      <c r="B12" s="32"/>
      <c r="C12" s="59"/>
      <c r="D12" s="31"/>
      <c r="E12" s="32"/>
      <c r="F12" s="59"/>
    </row>
    <row r="13" spans="1:6">
      <c r="A13" s="31"/>
      <c r="B13" s="32"/>
      <c r="C13" s="59"/>
      <c r="D13" s="31"/>
      <c r="E13" s="32"/>
      <c r="F13" s="59"/>
    </row>
  </sheetData>
  <mergeCells count="2">
    <mergeCell ref="A1:C1"/>
    <mergeCell ref="D1:F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</vt:i4>
      </vt:variant>
    </vt:vector>
  </HeadingPairs>
  <TitlesOfParts>
    <vt:vector size="24" baseType="lpstr">
      <vt:lpstr>L1</vt:lpstr>
      <vt:lpstr>L(塗装）</vt:lpstr>
      <vt:lpstr>L4</vt:lpstr>
      <vt:lpstr>L3</vt:lpstr>
      <vt:lpstr>302VRC</vt:lpstr>
      <vt:lpstr>2V</vt:lpstr>
      <vt:lpstr>3VRC</vt:lpstr>
      <vt:lpstr>W4</vt:lpstr>
      <vt:lpstr>W5</vt:lpstr>
      <vt:lpstr>ボルトP②</vt:lpstr>
      <vt:lpstr>Jac</vt:lpstr>
      <vt:lpstr>ボルト①</vt:lpstr>
      <vt:lpstr>ディスコ</vt:lpstr>
      <vt:lpstr>pad2</vt:lpstr>
      <vt:lpstr>pad1</vt:lpstr>
      <vt:lpstr>pad3</vt:lpstr>
      <vt:lpstr>コマツNTC①</vt:lpstr>
      <vt:lpstr>コマツNTC②</vt:lpstr>
      <vt:lpstr>付属品</vt:lpstr>
      <vt:lpstr>ルール1</vt:lpstr>
      <vt:lpstr>在庫なし</vt:lpstr>
      <vt:lpstr>コマツNTC①!Print_Area</vt:lpstr>
      <vt:lpstr>コマツNTC①!Print_Titles</vt:lpstr>
      <vt:lpstr>ボルトP②!Print_Titles</vt:lpstr>
    </vt:vector>
  </TitlesOfParts>
  <Company>光商工株式会社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光商工株式会社</dc:creator>
  <cp:lastModifiedBy>ew43</cp:lastModifiedBy>
  <cp:lastPrinted>2023-03-09T05:27:00Z</cp:lastPrinted>
  <dcterms:created xsi:type="dcterms:W3CDTF">2011-01-13T00:25:06Z</dcterms:created>
  <dcterms:modified xsi:type="dcterms:W3CDTF">2023-03-13T05:17:07Z</dcterms:modified>
</cp:coreProperties>
</file>