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emur\Desktop\"/>
    </mc:Choice>
  </mc:AlternateContent>
  <xr:revisionPtr revIDLastSave="0" documentId="13_ncr:1_{F5CA2928-1D6B-458C-9788-185A79BA99A3}" xr6:coauthVersionLast="47" xr6:coauthVersionMax="47" xr10:uidLastSave="{00000000-0000-0000-0000-000000000000}"/>
  <bookViews>
    <workbookView xWindow="-120" yWindow="-120" windowWidth="29040" windowHeight="15720" activeTab="3" xr2:uid="{F5A853C9-FBDA-4DCA-95B7-02599FBC1C8F}"/>
  </bookViews>
  <sheets>
    <sheet name="請求書（ヤフー）" sheetId="2" r:id="rId1"/>
    <sheet name="納品書（ヤフー）" sheetId="3" r:id="rId2"/>
    <sheet name="注文伝票（ヤフー）" sheetId="4" r:id="rId3"/>
    <sheet name="発注書（ヤフー）" sheetId="5" r:id="rId4"/>
  </sheets>
  <definedNames>
    <definedName name="_xlnm.Print_Area" localSheetId="0">'請求書（ヤフー）'!$A$1:$E$42</definedName>
    <definedName name="_xlnm.Print_Area" localSheetId="1">'納品書（ヤフー）'!$A$1:$E$40</definedName>
    <definedName name="_xlnm.Print_Area" localSheetId="3">'発注書（ヤフー）'!$A$1:$AF$45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4" l="1"/>
  <c r="C40" i="4"/>
  <c r="C39" i="4"/>
  <c r="C38" i="4"/>
  <c r="C37" i="4"/>
  <c r="C36" i="4"/>
  <c r="C35" i="4"/>
  <c r="B34" i="4"/>
  <c r="B33" i="4"/>
  <c r="B32" i="4"/>
  <c r="B31" i="4"/>
  <c r="B30" i="4"/>
  <c r="E29" i="4"/>
  <c r="D29" i="4"/>
  <c r="C29" i="4"/>
  <c r="B29" i="4"/>
  <c r="B23" i="4"/>
  <c r="B22" i="4"/>
  <c r="D20" i="4"/>
  <c r="B20" i="4"/>
  <c r="D19" i="4"/>
  <c r="B19" i="4"/>
  <c r="B12" i="4"/>
  <c r="B11" i="4"/>
  <c r="B9" i="4"/>
  <c r="D8" i="4"/>
  <c r="B8" i="4"/>
  <c r="D2" i="4"/>
  <c r="B2" i="4"/>
  <c r="C39" i="3"/>
  <c r="C38" i="3"/>
  <c r="C37" i="3"/>
  <c r="C36" i="3"/>
  <c r="C35" i="3"/>
  <c r="C34" i="3"/>
  <c r="C33" i="3"/>
  <c r="A31" i="3"/>
  <c r="A30" i="3"/>
  <c r="A29" i="3"/>
  <c r="A28" i="3"/>
  <c r="A27" i="3"/>
  <c r="E26" i="3"/>
  <c r="D26" i="3"/>
  <c r="C26" i="3"/>
  <c r="B26" i="3"/>
  <c r="A26" i="3"/>
  <c r="C23" i="3"/>
  <c r="A23" i="3"/>
  <c r="C22" i="3"/>
  <c r="A22" i="3"/>
  <c r="C21" i="3"/>
  <c r="A21" i="3"/>
  <c r="C20" i="3"/>
  <c r="A20" i="3"/>
  <c r="C19" i="3"/>
  <c r="A19" i="3"/>
  <c r="C18" i="3"/>
  <c r="A18" i="3"/>
  <c r="C17" i="3"/>
  <c r="A11" i="3"/>
  <c r="A10" i="3"/>
  <c r="A9" i="3"/>
  <c r="A8" i="3"/>
  <c r="A7" i="3"/>
  <c r="A6" i="3"/>
  <c r="A5" i="3"/>
  <c r="AX21" i="5"/>
  <c r="AO21" i="5" s="1"/>
  <c r="AX20" i="5"/>
  <c r="AO19" i="5"/>
  <c r="AO20" i="5" s="1"/>
  <c r="AX17" i="5"/>
  <c r="AO17" i="5" s="1"/>
  <c r="AX16" i="5"/>
  <c r="AO15" i="5"/>
  <c r="AO16" i="5" s="1"/>
  <c r="AX13" i="5"/>
  <c r="AO13" i="5" s="1"/>
  <c r="AX12" i="5"/>
  <c r="AO11" i="5"/>
  <c r="AO12" i="5" s="1"/>
  <c r="D1" i="3"/>
  <c r="E35" i="2"/>
  <c r="E34" i="2"/>
  <c r="E33" i="2"/>
  <c r="E32" i="2"/>
  <c r="E31" i="2"/>
  <c r="E30" i="2"/>
  <c r="E29" i="2"/>
  <c r="C36" i="2" s="1"/>
  <c r="C16" i="2"/>
  <c r="A16" i="2"/>
  <c r="D1" i="2"/>
  <c r="G1" i="4" s="1"/>
  <c r="BC16" i="5" l="1"/>
  <c r="BH17" i="5" s="1"/>
  <c r="BC20" i="5"/>
  <c r="BH21" i="5" s="1"/>
  <c r="BC12" i="5"/>
  <c r="BH13" i="5" s="1"/>
</calcChain>
</file>

<file path=xl/sharedStrings.xml><?xml version="1.0" encoding="utf-8"?>
<sst xmlns="http://schemas.openxmlformats.org/spreadsheetml/2006/main" count="484" uniqueCount="130">
  <si>
    <t>発行日</t>
  </si>
  <si>
    <t>請 求 書</t>
    <rPh sb="0" eb="1">
      <t>ショウ</t>
    </rPh>
    <rPh sb="2" eb="3">
      <t>モト</t>
    </rPh>
    <phoneticPr fontId="7"/>
  </si>
  <si>
    <t>ご請求先住所</t>
    <phoneticPr fontId="7"/>
  </si>
  <si>
    <t>カーパーツ専門店BoooN(ブーン)
https://store.shopping.yahoo.co.jp/horidashimono/
https://store.shopping.yahoo.co.jp/sincere-y/
639-0261
奈良県  香芝市
尼寺2丁目51番1号
TEL：0745-43-5340
booon-y@userservice.jp</t>
    <phoneticPr fontId="7"/>
  </si>
  <si>
    <t>この度は、「カーパーツ専門店BoooN（ブーン）!」にてお買い上げいただきまして、誠にありがとうございました。</t>
  </si>
  <si>
    <t>下記の通りご請求申し上げますのでよろしくお願いいたします。</t>
    <phoneticPr fontId="3"/>
  </si>
  <si>
    <t>ご請求内容</t>
    <rPh sb="1" eb="3">
      <t>セイキュウ</t>
    </rPh>
    <rPh sb="3" eb="5">
      <t>ナイヨウ</t>
    </rPh>
    <phoneticPr fontId="3"/>
  </si>
  <si>
    <t>お支払い方法</t>
    <rPh sb="1" eb="3">
      <t>シハラ</t>
    </rPh>
    <rPh sb="4" eb="6">
      <t>ホウホウ</t>
    </rPh>
    <phoneticPr fontId="3"/>
  </si>
  <si>
    <t>お買い上げ明細</t>
  </si>
  <si>
    <t>お届け先住所</t>
  </si>
  <si>
    <t>ご注文日</t>
  </si>
  <si>
    <t>ご注文番号</t>
  </si>
  <si>
    <t>お支払方法</t>
  </si>
  <si>
    <t>お届け方法</t>
  </si>
  <si>
    <t>お届け希望日</t>
  </si>
  <si>
    <t>お届け希望時間</t>
  </si>
  <si>
    <t>商品名
商品オプション</t>
  </si>
  <si>
    <t>商品コード/サブコード</t>
  </si>
  <si>
    <t>価格（税込）</t>
  </si>
  <si>
    <t>数量</t>
  </si>
  <si>
    <t>小計（税込）</t>
  </si>
  <si>
    <t>■ 備考
お買い上げ明細書についてご不明な点がございましたら、上記連絡先まで</t>
  </si>
  <si>
    <t>商品金額合計（税込）</t>
  </si>
  <si>
    <t/>
  </si>
  <si>
    <t>お問い合わせください。</t>
    <phoneticPr fontId="7"/>
  </si>
  <si>
    <t>ギフト包装料</t>
  </si>
  <si>
    <t>送料</t>
  </si>
  <si>
    <t>手数料</t>
  </si>
  <si>
    <t>値引き</t>
  </si>
  <si>
    <t>特典の一部利用分</t>
  </si>
  <si>
    <t>合計金額（税込）</t>
  </si>
  <si>
    <t>horidashimono-10075245</t>
  </si>
  <si>
    <t>納 品 書</t>
    <phoneticPr fontId="7"/>
  </si>
  <si>
    <t>お買い上げ明細書を送付いたしますので、ご確認いただけますようお願い申し上げます。</t>
  </si>
  <si>
    <r>
      <rPr>
        <sz val="13.5"/>
        <rFont val="MS Gothic"/>
        <family val="3"/>
        <charset val="128"/>
      </rPr>
      <t>注文伝票</t>
    </r>
    <r>
      <rPr>
        <sz val="6.5"/>
        <rFont val="MS Gothic"/>
        <family val="3"/>
        <charset val="128"/>
      </rPr>
      <t xml:space="preserve"> ※こちらは出店者様向け帳票です。お客様用には「納品書」をご利用ください。</t>
    </r>
    <phoneticPr fontId="3"/>
  </si>
  <si>
    <t>発行日</t>
    <phoneticPr fontId="3"/>
  </si>
  <si>
    <t>注文ID</t>
  </si>
  <si>
    <t>注文日時</t>
  </si>
  <si>
    <t>発売日</t>
  </si>
  <si>
    <t>注文自動完了予定日</t>
  </si>
  <si>
    <t>ログイン状態</t>
  </si>
  <si>
    <t>ログイン</t>
  </si>
  <si>
    <t>注文媒体</t>
  </si>
  <si>
    <t>スマートフォン</t>
  </si>
  <si>
    <t>過去1年の注文回数</t>
  </si>
  <si>
    <t>1回</t>
  </si>
  <si>
    <t>アフィリエイト注文</t>
  </si>
  <si>
    <t>はい</t>
  </si>
  <si>
    <t>注文ステータス</t>
  </si>
  <si>
    <t>新規注文</t>
  </si>
  <si>
    <t>出荷ステータス</t>
  </si>
  <si>
    <t>出荷可</t>
  </si>
  <si>
    <t>入金ステータス</t>
  </si>
  <si>
    <t>入金済み</t>
  </si>
  <si>
    <t>■お届け情報 出荷ステータス：出荷可</t>
  </si>
  <si>
    <t>お届け先</t>
  </si>
  <si>
    <t>郵便番号</t>
  </si>
  <si>
    <t>住所</t>
  </si>
  <si>
    <t>お届け希望日時</t>
  </si>
  <si>
    <t>希望日なし 時間指定なし</t>
  </si>
  <si>
    <t>住所カナ</t>
  </si>
  <si>
    <t>出荷日</t>
  </si>
  <si>
    <t>氏名</t>
  </si>
  <si>
    <t>着荷日</t>
  </si>
  <si>
    <t>電話番号</t>
  </si>
  <si>
    <t>配送伝票番号</t>
  </si>
  <si>
    <t>配送メモ</t>
  </si>
  <si>
    <t>配送会社URL</t>
  </si>
  <si>
    <t>ギフト包装</t>
  </si>
  <si>
    <t>のし</t>
  </si>
  <si>
    <t>希望：カートに設定なし</t>
  </si>
  <si>
    <t>ご請求金額が購入時カート表示と異なる場合があります(配送先条件や同梱時で
金額訂正の可能性あり)：on</t>
  </si>
  <si>
    <t>送料と配送先条件は商品ページ内の商品説明を必ずご確認下さい：on</t>
  </si>
  <si>
    <t>■ご請求先情報 入金ステータス：入金済み</t>
  </si>
  <si>
    <t>注文者情報</t>
  </si>
  <si>
    <t>請求金額</t>
  </si>
  <si>
    <t>決済ステータス</t>
  </si>
  <si>
    <t>支払完了(オーソリ完了)（決済IDk25070979717122）</t>
  </si>
  <si>
    <t>年齢確認</t>
  </si>
  <si>
    <t>帳票同梱希望</t>
  </si>
  <si>
    <t>領収書： 納品書：× 請求書：×</t>
  </si>
  <si>
    <t>メールアドレス</t>
  </si>
  <si>
    <t>hara_gtcob@yahoo.co.jp</t>
  </si>
  <si>
    <t>ご要望</t>
  </si>
  <si>
    <t>■購入時情報</t>
  </si>
  <si>
    <t>参照元</t>
  </si>
  <si>
    <t>入力ポイント</t>
  </si>
  <si>
    <t>L</t>
  </si>
  <si>
    <t>ポイント
倍率</t>
  </si>
  <si>
    <t>社内メモ</t>
  </si>
  <si>
    <t>発注書</t>
    <rPh sb="0" eb="3">
      <t>ハッチュウショ</t>
    </rPh>
    <phoneticPr fontId="3"/>
  </si>
  <si>
    <t>発注日:</t>
    <rPh sb="0" eb="2">
      <t>ハッチュウ</t>
    </rPh>
    <rPh sb="2" eb="3">
      <t>ビ</t>
    </rPh>
    <phoneticPr fontId="3"/>
  </si>
  <si>
    <t>担当</t>
    <rPh sb="0" eb="2">
      <t>タントウ</t>
    </rPh>
    <phoneticPr fontId="3"/>
  </si>
  <si>
    <t>発注No.</t>
    <rPh sb="0" eb="2">
      <t>ハッチュウ</t>
    </rPh>
    <phoneticPr fontId="3"/>
  </si>
  <si>
    <t>御中</t>
    <phoneticPr fontId="3"/>
  </si>
  <si>
    <t>商品</t>
    <rPh sb="0" eb="2">
      <t>ショウヒン</t>
    </rPh>
    <phoneticPr fontId="3"/>
  </si>
  <si>
    <t>税別
定価/送料</t>
    <rPh sb="0" eb="2">
      <t>ゼイベツ</t>
    </rPh>
    <rPh sb="3" eb="5">
      <t>テイカ</t>
    </rPh>
    <rPh sb="6" eb="8">
      <t>ソウリョウ</t>
    </rPh>
    <phoneticPr fontId="3"/>
  </si>
  <si>
    <t>数量</t>
    <rPh sb="0" eb="2">
      <t>スウリョウ</t>
    </rPh>
    <phoneticPr fontId="3"/>
  </si>
  <si>
    <t>※数量1前提で計算しています</t>
    <rPh sb="1" eb="3">
      <t>スウリョウ</t>
    </rPh>
    <rPh sb="4" eb="6">
      <t>ゼンテイ</t>
    </rPh>
    <rPh sb="7" eb="9">
      <t>ケイサン</t>
    </rPh>
    <phoneticPr fontId="3"/>
  </si>
  <si>
    <t>\</t>
    <phoneticPr fontId="3"/>
  </si>
  <si>
    <t>上代(税別定価)</t>
    <rPh sb="4" eb="5">
      <t>ベツ</t>
    </rPh>
    <phoneticPr fontId="3"/>
  </si>
  <si>
    <t>サイト販売総額(税込)</t>
    <rPh sb="8" eb="10">
      <t>ゼイコ</t>
    </rPh>
    <phoneticPr fontId="3"/>
  </si>
  <si>
    <t>概算税込損益分岐</t>
  </si>
  <si>
    <t>x</t>
    <phoneticPr fontId="3"/>
  </si>
  <si>
    <t>下代 (税別卸値)</t>
    <phoneticPr fontId="3"/>
  </si>
  <si>
    <t>下代 (税別送料)</t>
    <phoneticPr fontId="3"/>
  </si>
  <si>
    <t>利益</t>
    <rPh sb="0" eb="2">
      <t>リエキ</t>
    </rPh>
    <phoneticPr fontId="38"/>
  </si>
  <si>
    <t>追記
事項</t>
    <rPh sb="0" eb="2">
      <t>ツイキ</t>
    </rPh>
    <rPh sb="3" eb="5">
      <t>ジコウ</t>
    </rPh>
    <phoneticPr fontId="3"/>
  </si>
  <si>
    <t>送
料</t>
    <rPh sb="0" eb="1">
      <t>ソウ</t>
    </rPh>
    <rPh sb="2" eb="3">
      <t>リョウ</t>
    </rPh>
    <phoneticPr fontId="3"/>
  </si>
  <si>
    <t>ロイヤリ額
(売価に外税でかかると仮定)</t>
    <rPh sb="4" eb="5">
      <t>ガク</t>
    </rPh>
    <rPh sb="7" eb="9">
      <t>バイカ</t>
    </rPh>
    <rPh sb="10" eb="12">
      <t>ソトゼイ</t>
    </rPh>
    <rPh sb="17" eb="19">
      <t>カテイ</t>
    </rPh>
    <phoneticPr fontId="3"/>
  </si>
  <si>
    <t>ロイヤリ率</t>
    <phoneticPr fontId="3"/>
  </si>
  <si>
    <r>
      <rPr>
        <b/>
        <sz val="8"/>
        <color theme="1"/>
        <rFont val="ＭＳ Ｐゴシック"/>
        <family val="3"/>
        <charset val="128"/>
      </rPr>
      <t xml:space="preserve">
</t>
    </r>
    <r>
      <rPr>
        <b/>
        <sz val="11"/>
        <color theme="1"/>
        <rFont val="ＭＳ Ｐゴシック"/>
        <family val="3"/>
        <charset val="128"/>
      </rPr>
      <t>誠にお手数ではございますが、記載金額等に誤りがある場合は、下記チェックボックスに明記の上で返信FAXをお願いいたします。万が一、弊社記載価格より金額が上昇している場合は未手配と明記の上、一度お見積りとして金額提示と納期の目安回答のみをお願いいたします。(お客様に購入意思を確認後、弊社より改めて発注させていただきます。)</t>
    </r>
    <r>
      <rPr>
        <b/>
        <sz val="12"/>
        <color theme="1"/>
        <rFont val="ＭＳ Ｐゴシック"/>
        <family val="3"/>
        <charset val="128"/>
      </rPr>
      <t xml:space="preserve">
</t>
    </r>
    <r>
      <rPr>
        <b/>
        <sz val="16"/>
        <color theme="1"/>
        <rFont val="ＭＳ Ｐゴシック"/>
        <family val="3"/>
        <charset val="128"/>
      </rPr>
      <t>定価　　　　正 □　 誤 □      正定価                       円 (税別)
仕切　　　　正 □　 誤 □      正仕切                       掛 (税別)
送料　　　　正 □　 誤 □      正送料                       円 (税別)</t>
    </r>
    <rPh sb="1" eb="2">
      <t>マコト</t>
    </rPh>
    <rPh sb="4" eb="6">
      <t>テスウ</t>
    </rPh>
    <rPh sb="15" eb="19">
      <t>キサイキンガク</t>
    </rPh>
    <rPh sb="19" eb="20">
      <t>トウ</t>
    </rPh>
    <rPh sb="21" eb="22">
      <t>アヤマ</t>
    </rPh>
    <rPh sb="26" eb="28">
      <t>バアイ</t>
    </rPh>
    <rPh sb="41" eb="43">
      <t>メイキ</t>
    </rPh>
    <rPh sb="44" eb="45">
      <t>ウエ</t>
    </rPh>
    <rPh sb="46" eb="48">
      <t>ヘンシン</t>
    </rPh>
    <rPh sb="53" eb="54">
      <t>ネガ</t>
    </rPh>
    <rPh sb="61" eb="62">
      <t>マン</t>
    </rPh>
    <rPh sb="63" eb="64">
      <t>イチ</t>
    </rPh>
    <rPh sb="65" eb="67">
      <t>ヘイシャ</t>
    </rPh>
    <rPh sb="67" eb="71">
      <t>キサイカカク</t>
    </rPh>
    <rPh sb="73" eb="75">
      <t>キンガク</t>
    </rPh>
    <rPh sb="76" eb="78">
      <t>ジョウショウ</t>
    </rPh>
    <rPh sb="82" eb="84">
      <t>バアイ</t>
    </rPh>
    <rPh sb="85" eb="88">
      <t>ミテハイ</t>
    </rPh>
    <rPh sb="89" eb="91">
      <t>メイキ</t>
    </rPh>
    <rPh sb="92" eb="93">
      <t>ウエ</t>
    </rPh>
    <rPh sb="94" eb="96">
      <t>イチド</t>
    </rPh>
    <rPh sb="97" eb="99">
      <t>ミツモ</t>
    </rPh>
    <rPh sb="103" eb="107">
      <t>キンガクテイジ</t>
    </rPh>
    <rPh sb="108" eb="110">
      <t>ノウキ</t>
    </rPh>
    <rPh sb="111" eb="113">
      <t>メヤス</t>
    </rPh>
    <rPh sb="113" eb="115">
      <t>カイトウ</t>
    </rPh>
    <rPh sb="119" eb="120">
      <t>ネガ</t>
    </rPh>
    <rPh sb="129" eb="131">
      <t>キャクサマ</t>
    </rPh>
    <rPh sb="132" eb="136">
      <t>コウニュウイシ</t>
    </rPh>
    <rPh sb="137" eb="140">
      <t>カクニンゴ</t>
    </rPh>
    <rPh sb="141" eb="143">
      <t>ヘイシャ</t>
    </rPh>
    <rPh sb="145" eb="146">
      <t>アラタ</t>
    </rPh>
    <rPh sb="148" eb="150">
      <t>ハッチュウ</t>
    </rPh>
    <rPh sb="208" eb="209">
      <t>エン</t>
    </rPh>
    <rPh sb="215" eb="217">
      <t>シキ</t>
    </rPh>
    <rPh sb="261" eb="262">
      <t>カ</t>
    </rPh>
    <rPh sb="268" eb="270">
      <t>ソウリョウ</t>
    </rPh>
    <rPh sb="314" eb="315">
      <t>エン</t>
    </rPh>
    <phoneticPr fontId="3"/>
  </si>
  <si>
    <t>納期未定の場合は発注キャンセルをお願します。
同梱できる商品は必ず同梱お願いします。</t>
    <rPh sb="23" eb="25">
      <t>ドウコン</t>
    </rPh>
    <rPh sb="28" eb="30">
      <t>ショウヒン</t>
    </rPh>
    <rPh sb="31" eb="32">
      <t>カナラ</t>
    </rPh>
    <rPh sb="33" eb="35">
      <t>ドウコン</t>
    </rPh>
    <rPh sb="36" eb="37">
      <t>ネガ</t>
    </rPh>
    <phoneticPr fontId="3"/>
  </si>
  <si>
    <t>納期</t>
    <phoneticPr fontId="3"/>
  </si>
  <si>
    <t>備考欄</t>
    <rPh sb="0" eb="3">
      <t>ビコウラン</t>
    </rPh>
    <phoneticPr fontId="3"/>
  </si>
  <si>
    <t>で確認済みです。</t>
    <phoneticPr fontId="3"/>
  </si>
  <si>
    <t>送付先情報</t>
    <rPh sb="0" eb="3">
      <t>ソウフサキ</t>
    </rPh>
    <rPh sb="3" eb="5">
      <t>ジョウホウ</t>
    </rPh>
    <phoneticPr fontId="3"/>
  </si>
  <si>
    <t>※お客様に返答の為、お手数ですが
　納期返答FAXをお願い致します。</t>
    <phoneticPr fontId="3"/>
  </si>
  <si>
    <t>horidashimono-10076849</t>
  </si>
  <si>
    <t>宮崎県児湯郡川南町</t>
  </si>
  <si>
    <t>川南19719-3</t>
  </si>
  <si>
    <t>TEL：00983270356</t>
  </si>
  <si>
    <t>project nemo様</t>
  </si>
  <si>
    <t>TEL:00983270356</t>
  </si>
  <si>
    <t>クレジットカード決済</t>
  </si>
  <si>
    <t>佐川急便、他（※送料には出荷手数料、梱包手数料が含まれております。）</t>
  </si>
  <si>
    <t>希望日なし</t>
  </si>
  <si>
    <t>デリカD:5　3DA-CV1W 後期 マフラー GVE-040PO GANADOR ガナドール Vertex 4WD SUV</t>
  </si>
  <si>
    <t>aain1031aims</t>
  </si>
  <si>
    <t>追記事項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</si>
</sst>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53">
    <font>
      <sz val="11"/>
      <color theme="1"/>
      <name val="游ゴシック"/>
      <family val="2"/>
      <charset val="128"/>
      <scheme val="minor"/>
    </font>
    <font>
      <sz val="11"/>
      <name val="Calibri"/>
      <family val="2"/>
    </font>
    <font>
      <sz val="9"/>
      <color rgb="FF333333"/>
      <name val="MS Gothic"/>
      <family val="2"/>
    </font>
    <font>
      <sz val="6"/>
      <name val="游ゴシック"/>
      <family val="2"/>
      <charset val="128"/>
      <scheme val="minor"/>
    </font>
    <font>
      <sz val="9"/>
      <name val="ＭＳ Ｐゴシック"/>
      <family val="3"/>
      <charset val="128"/>
    </font>
    <font>
      <sz val="9"/>
      <name val="Calibri"/>
      <family val="2"/>
    </font>
    <font>
      <b/>
      <sz val="13.5"/>
      <color rgb="FF333333"/>
      <name val="MS Gothic"/>
      <family val="2"/>
    </font>
    <font>
      <sz val="6"/>
      <name val="ＭＳ Ｐゴシック"/>
      <family val="3"/>
      <charset val="128"/>
    </font>
    <font>
      <b/>
      <sz val="11"/>
      <name val="Calibri"/>
      <family val="2"/>
    </font>
    <font>
      <b/>
      <sz val="9"/>
      <name val="MS Gothic"/>
      <family val="3"/>
      <charset val="128"/>
    </font>
    <font>
      <sz val="9"/>
      <name val="MS Gothic"/>
      <family val="2"/>
    </font>
    <font>
      <b/>
      <sz val="10.5"/>
      <color rgb="FF333333"/>
      <name val="MS Gothic"/>
      <family val="2"/>
    </font>
    <font>
      <b/>
      <sz val="10.5"/>
      <color rgb="FF333333"/>
      <name val="MS Gothic"/>
      <family val="3"/>
      <charset val="128"/>
    </font>
    <font>
      <b/>
      <sz val="11"/>
      <name val="ＭＳ Ｐゴシック"/>
      <family val="2"/>
      <charset val="128"/>
    </font>
    <font>
      <sz val="9"/>
      <color rgb="FFFFFFFF"/>
      <name val="MS Gothic"/>
      <family val="2"/>
    </font>
    <font>
      <sz val="13.5"/>
      <name val="MS Gothic"/>
      <family val="3"/>
      <charset val="128"/>
    </font>
    <font>
      <sz val="6.5"/>
      <name val="MS Gothic"/>
      <family val="3"/>
      <charset val="128"/>
    </font>
    <font>
      <sz val="7.5"/>
      <color rgb="FF333333"/>
      <name val="MS Gothic"/>
      <family val="2"/>
    </font>
    <font>
      <b/>
      <sz val="8"/>
      <name val="MS Gothic"/>
      <family val="3"/>
      <charset val="128"/>
    </font>
    <font>
      <sz val="8"/>
      <name val="MS Gothic"/>
      <family val="2"/>
    </font>
    <font>
      <sz val="8"/>
      <name val="Calibri"/>
      <family val="2"/>
    </font>
    <font>
      <b/>
      <sz val="8"/>
      <name val="MS Gothic"/>
      <family val="3"/>
    </font>
    <font>
      <sz val="7"/>
      <name val="MS Gothic"/>
      <family val="2"/>
    </font>
    <font>
      <sz val="10"/>
      <name val="Times New Roman"/>
      <family val="2"/>
    </font>
    <font>
      <sz val="7.5"/>
      <name val="MS Gothic"/>
      <family val="2"/>
    </font>
    <font>
      <sz val="7.5"/>
      <color rgb="FFFFFFFF"/>
      <name val="MS Gothic"/>
      <family val="2"/>
    </font>
    <font>
      <b/>
      <sz val="16"/>
      <color theme="1"/>
      <name val="メイリオ"/>
      <family val="3"/>
      <charset val="128"/>
    </font>
    <font>
      <b/>
      <sz val="18"/>
      <color theme="1"/>
      <name val="メイリオ"/>
      <family val="3"/>
      <charset val="128"/>
    </font>
    <font>
      <sz val="11"/>
      <color theme="1"/>
      <name val="メイリオ"/>
      <family val="3"/>
      <charset val="128"/>
    </font>
    <font>
      <sz val="10"/>
      <color theme="1"/>
      <name val="メイリオ"/>
      <family val="3"/>
      <charset val="128"/>
    </font>
    <font>
      <b/>
      <sz val="8"/>
      <color theme="1"/>
      <name val="メイリオ"/>
      <family val="3"/>
      <charset val="128"/>
    </font>
    <font>
      <sz val="12"/>
      <color theme="1"/>
      <name val="メイリオ"/>
      <family val="3"/>
      <charset val="128"/>
    </font>
    <font>
      <sz val="9"/>
      <color theme="1"/>
      <name val="メイリオ"/>
      <family val="3"/>
      <charset val="128"/>
    </font>
    <font>
      <sz val="11"/>
      <color theme="0"/>
      <name val="メイリオ"/>
      <family val="3"/>
      <charset val="128"/>
    </font>
    <font>
      <b/>
      <sz val="9"/>
      <color theme="1"/>
      <name val="メイリオ"/>
      <family val="3"/>
      <charset val="128"/>
    </font>
    <font>
      <sz val="10"/>
      <color theme="1"/>
      <name val="ＭＳ Ｐゴシック"/>
      <family val="3"/>
      <charset val="128"/>
    </font>
    <font>
      <sz val="18"/>
      <color theme="1"/>
      <name val="メイリオ"/>
      <family val="3"/>
      <charset val="128"/>
    </font>
    <font>
      <sz val="6"/>
      <color theme="1"/>
      <name val="メイリオ"/>
      <family val="3"/>
    </font>
    <font>
      <sz val="11"/>
      <color theme="1"/>
      <name val="メイリオ"/>
      <family val="3"/>
    </font>
    <font>
      <sz val="9"/>
      <color theme="1"/>
      <name val="メイリオ"/>
      <family val="3"/>
    </font>
    <font>
      <sz val="9"/>
      <color theme="1"/>
      <name val="ＭＳ Ｐゴシック"/>
      <family val="3"/>
      <charset val="128"/>
    </font>
    <font>
      <b/>
      <sz val="12"/>
      <color theme="1"/>
      <name val="ＭＳ Ｐゴシック"/>
      <family val="3"/>
      <charset val="128"/>
    </font>
    <font>
      <b/>
      <sz val="8"/>
      <color theme="1"/>
      <name val="ＭＳ Ｐゴシック"/>
      <family val="3"/>
      <charset val="128"/>
    </font>
    <font>
      <b/>
      <sz val="11"/>
      <color theme="1"/>
      <name val="ＭＳ Ｐゴシック"/>
      <family val="3"/>
      <charset val="128"/>
    </font>
    <font>
      <b/>
      <sz val="16"/>
      <color theme="1"/>
      <name val="ＭＳ Ｐゴシック"/>
      <family val="3"/>
      <charset val="128"/>
    </font>
    <font>
      <b/>
      <sz val="12"/>
      <color theme="0"/>
      <name val="メイリオ"/>
      <family val="3"/>
    </font>
    <font>
      <b/>
      <sz val="12"/>
      <color theme="0"/>
      <name val="メイリオ"/>
      <family val="3"/>
      <charset val="128"/>
    </font>
    <font>
      <sz val="11"/>
      <color theme="1"/>
      <name val="ＭＳ Ｐゴシック"/>
      <family val="3"/>
      <charset val="128"/>
    </font>
    <font>
      <b/>
      <sz val="9"/>
      <color theme="1"/>
      <name val="ＭＳ Ｐゴシック"/>
      <family val="3"/>
      <charset val="128"/>
    </font>
    <font>
      <sz val="26"/>
      <color theme="0"/>
      <name val="Code 128"/>
    </font>
    <font>
      <sz val="28"/>
      <color theme="1"/>
      <name val="Code 128"/>
    </font>
    <font>
      <u/>
      <sz val="11"/>
      <color theme="10"/>
      <name val="游ゴシック"/>
      <family val="2"/>
      <charset val="128"/>
      <scheme val="minor"/>
    </font>
    <font>
      <u/>
      <sz val="11"/>
      <color rgb="FF0000FF"/>
      <name val="游ゴシック"/>
      <family val="2"/>
      <charset val="128"/>
      <scheme val="minor"/>
    </font>
  </fonts>
  <fills count="13">
    <fill>
      <patternFill patternType="none"/>
    </fill>
    <fill>
      <patternFill patternType="gray125"/>
    </fill>
    <fill>
      <patternFill patternType="solid">
        <fgColor rgb="FFEBEBEB"/>
        <bgColor indexed="64"/>
      </patternFill>
    </fill>
    <fill>
      <patternFill patternType="solid">
        <fgColor rgb="FFEBEEEE"/>
        <bgColor indexed="64"/>
      </patternFill>
    </fill>
    <fill>
      <patternFill patternType="solid">
        <fgColor rgb="FFA4A4A4"/>
        <bgColor indexed="64"/>
      </patternFill>
    </fill>
    <fill>
      <patternFill patternType="solid">
        <fgColor rgb="FFBBC3C3"/>
        <bgColor indexed="64"/>
      </patternFill>
    </fill>
    <fill>
      <patternFill patternType="solid">
        <fgColor rgb="FFDDDDDD"/>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s>
  <borders count="46">
    <border>
      <left/>
      <right/>
      <top/>
      <bottom/>
      <diagonal/>
    </border>
    <border>
      <left/>
      <right/>
      <top style="medium">
        <color rgb="FF666666"/>
      </top>
      <bottom/>
      <diagonal/>
    </border>
    <border>
      <left style="thick">
        <color theme="1" tint="0.34998626667073579"/>
      </left>
      <right/>
      <top style="thick">
        <color theme="1" tint="0.34998626667073579"/>
      </top>
      <bottom style="thick">
        <color theme="1" tint="0.34998626667073579"/>
      </bottom>
      <diagonal/>
    </border>
    <border>
      <left/>
      <right/>
      <top style="thick">
        <color theme="1" tint="0.34998626667073579"/>
      </top>
      <bottom style="thick">
        <color theme="1" tint="0.34998626667073579"/>
      </bottom>
      <diagonal/>
    </border>
    <border>
      <left/>
      <right style="thick">
        <color theme="1" tint="0.34998626667073579"/>
      </right>
      <top style="thick">
        <color theme="1" tint="0.34998626667073579"/>
      </top>
      <bottom style="thick">
        <color theme="1" tint="0.34998626667073579"/>
      </bottom>
      <diagonal/>
    </border>
    <border>
      <left/>
      <right/>
      <top style="thick">
        <color theme="1" tint="0.34998626667073579"/>
      </top>
      <bottom/>
      <diagonal/>
    </border>
    <border>
      <left style="thin">
        <color indexed="64"/>
      </left>
      <right style="thin">
        <color indexed="64"/>
      </right>
      <top style="thin">
        <color indexed="64"/>
      </top>
      <bottom style="thin">
        <color indexed="64"/>
      </bottom>
      <diagonal/>
    </border>
    <border>
      <left/>
      <right style="thin">
        <color rgb="FFBCC4C4"/>
      </right>
      <top/>
      <bottom/>
      <diagonal/>
    </border>
    <border>
      <left style="thin">
        <color rgb="FFBCC4C4"/>
      </left>
      <right style="thin">
        <color rgb="FFBCC4C4"/>
      </right>
      <top style="thin">
        <color rgb="FFBCC4C4"/>
      </top>
      <bottom/>
      <diagonal/>
    </border>
    <border>
      <left style="thin">
        <color rgb="FFBCC4C4"/>
      </left>
      <right/>
      <top style="thin">
        <color rgb="FFBCC4C4"/>
      </top>
      <bottom/>
      <diagonal/>
    </border>
    <border>
      <left/>
      <right/>
      <top style="thin">
        <color rgb="FFBCC4C4"/>
      </top>
      <bottom/>
      <diagonal/>
    </border>
    <border>
      <left/>
      <right style="thin">
        <color rgb="FFBCC4C4"/>
      </right>
      <top style="thin">
        <color rgb="FFBCC4C4"/>
      </top>
      <bottom/>
      <diagonal/>
    </border>
    <border>
      <left style="thin">
        <color rgb="FFBCC4C4"/>
      </left>
      <right style="thin">
        <color rgb="FFBCC4C4"/>
      </right>
      <top style="thin">
        <color rgb="FFBCC4C4"/>
      </top>
      <bottom style="thin">
        <color rgb="FFBCC4C4"/>
      </bottom>
      <diagonal/>
    </border>
    <border>
      <left style="thin">
        <color rgb="FFBCC4C4"/>
      </left>
      <right/>
      <top style="thin">
        <color rgb="FFBCC4C4"/>
      </top>
      <bottom style="thin">
        <color rgb="FFBCC4C4"/>
      </bottom>
      <diagonal/>
    </border>
    <border>
      <left/>
      <right/>
      <top style="thin">
        <color rgb="FFBCC4C4"/>
      </top>
      <bottom style="thin">
        <color rgb="FFBCC4C4"/>
      </bottom>
      <diagonal/>
    </border>
    <border>
      <left/>
      <right style="thin">
        <color rgb="FFBCC4C4"/>
      </right>
      <top style="thin">
        <color rgb="FFBCC4C4"/>
      </top>
      <bottom style="thin">
        <color rgb="FFBCC4C4"/>
      </bottom>
      <diagonal/>
    </border>
    <border>
      <left/>
      <right/>
      <top/>
      <bottom style="medium">
        <color rgb="FF666666"/>
      </bottom>
      <diagonal/>
    </border>
    <border>
      <left style="thin">
        <color rgb="FFBBC3C3"/>
      </left>
      <right/>
      <top style="thin">
        <color rgb="FFBBC3C3"/>
      </top>
      <bottom style="thin">
        <color rgb="FFBBC3C3"/>
      </bottom>
      <diagonal/>
    </border>
    <border>
      <left/>
      <right/>
      <top style="thin">
        <color rgb="FFBBC3C3"/>
      </top>
      <bottom style="thin">
        <color rgb="FFBBC3C3"/>
      </bottom>
      <diagonal/>
    </border>
    <border>
      <left/>
      <right style="thin">
        <color rgb="FFBBC3C3"/>
      </right>
      <top style="thin">
        <color rgb="FFBBC3C3"/>
      </top>
      <bottom style="thin">
        <color rgb="FFBBC3C3"/>
      </bottom>
      <diagonal/>
    </border>
    <border>
      <left style="thin">
        <color rgb="FFBBC3C3"/>
      </left>
      <right style="thin">
        <color rgb="FFBBC3C3"/>
      </right>
      <top style="thin">
        <color rgb="FFBBC3C3"/>
      </top>
      <bottom style="thin">
        <color rgb="FFBBC3C3"/>
      </bottom>
      <diagonal/>
    </border>
    <border>
      <left/>
      <right/>
      <top style="thin">
        <color rgb="FFBBC3C3"/>
      </top>
      <bottom/>
      <diagonal/>
    </border>
    <border>
      <left/>
      <right style="thin">
        <color rgb="FFBBC3C3"/>
      </right>
      <top style="thin">
        <color rgb="FFBBC3C3"/>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right/>
      <top/>
      <bottom style="double">
        <color indexed="64"/>
      </bottom>
      <diagonal/>
    </border>
  </borders>
  <cellStyleXfs count="3">
    <xf numFmtId="0" fontId="0" fillId="0" borderId="0">
      <alignment vertical="center"/>
    </xf>
    <xf numFmtId="0" fontId="1" fillId="0" borderId="0"/>
    <xf numFmtId="0" fontId="51" fillId="0" borderId="0" applyNumberFormat="0" applyFill="0" applyBorder="0" applyAlignment="0" applyProtection="0">
      <alignment vertical="center"/>
    </xf>
  </cellStyleXfs>
  <cellXfs count="225">
    <xf numFmtId="0" fontId="0" fillId="0" borderId="0" xfId="0">
      <alignment vertical="center"/>
    </xf>
    <xf numFmtId="0" fontId="2" fillId="0" borderId="0" xfId="1" applyFont="1" applyAlignment="1">
      <alignment horizontal="left"/>
    </xf>
    <xf numFmtId="0" fontId="2" fillId="0" borderId="0" xfId="1" applyFont="1"/>
    <xf numFmtId="0" fontId="4" fillId="0" borderId="0" xfId="1" applyFont="1" applyAlignment="1">
      <alignment horizontal="right"/>
    </xf>
    <xf numFmtId="0" fontId="1" fillId="0" borderId="0" xfId="1" applyAlignment="1">
      <alignment horizontal="left"/>
    </xf>
    <xf numFmtId="0" fontId="8" fillId="0" borderId="0" xfId="1" applyFont="1" applyAlignment="1">
      <alignment horizontal="left" vertical="center"/>
    </xf>
    <xf numFmtId="0" fontId="6" fillId="0" borderId="1" xfId="1" applyFont="1" applyBorder="1" applyAlignment="1">
      <alignment horizontal="center" vertical="center"/>
    </xf>
    <xf numFmtId="0" fontId="8" fillId="0" borderId="1" xfId="1" applyFont="1" applyBorder="1" applyAlignment="1">
      <alignment horizontal="left" vertical="center"/>
    </xf>
    <xf numFmtId="0" fontId="9" fillId="0" borderId="0" xfId="1" applyFont="1" applyAlignment="1">
      <alignment horizontal="left" wrapText="1"/>
    </xf>
    <xf numFmtId="0" fontId="2" fillId="0" borderId="0" xfId="1" applyFont="1" applyAlignment="1">
      <alignment horizontal="left" vertical="center" wrapText="1"/>
    </xf>
    <xf numFmtId="0" fontId="10" fillId="0" borderId="0" xfId="1" applyFont="1" applyAlignment="1">
      <alignment horizontal="left" wrapText="1"/>
    </xf>
    <xf numFmtId="0" fontId="5" fillId="0" borderId="0" xfId="1" applyFont="1" applyAlignment="1">
      <alignment horizontal="left"/>
    </xf>
    <xf numFmtId="0" fontId="2" fillId="0" borderId="0" xfId="1" applyFont="1" applyAlignment="1">
      <alignment horizontal="left" vertical="top"/>
    </xf>
    <xf numFmtId="0" fontId="12" fillId="0" borderId="0" xfId="1" applyFont="1" applyAlignment="1">
      <alignment horizontal="left" vertical="center"/>
    </xf>
    <xf numFmtId="0" fontId="13" fillId="0" borderId="0" xfId="1" applyFont="1" applyAlignment="1">
      <alignment horizontal="left" vertical="center"/>
    </xf>
    <xf numFmtId="0" fontId="11" fillId="0" borderId="0" xfId="1" applyFont="1" applyAlignment="1">
      <alignment horizontal="left" vertical="center"/>
    </xf>
    <xf numFmtId="0" fontId="9" fillId="0" borderId="0" xfId="1" applyFont="1" applyAlignment="1">
      <alignment horizontal="left"/>
    </xf>
    <xf numFmtId="0" fontId="10" fillId="0" borderId="0" xfId="1" applyFont="1" applyAlignment="1">
      <alignment horizontal="left"/>
    </xf>
    <xf numFmtId="0" fontId="10" fillId="0" borderId="0" xfId="1" applyFont="1" applyAlignment="1">
      <alignment horizontal="left" vertical="center"/>
    </xf>
    <xf numFmtId="0" fontId="10" fillId="3" borderId="6" xfId="1" applyFont="1" applyFill="1" applyBorder="1" applyAlignment="1">
      <alignment horizontal="center" vertical="center" wrapText="1"/>
    </xf>
    <xf numFmtId="0" fontId="10" fillId="3" borderId="6" xfId="1" applyFont="1" applyFill="1" applyBorder="1" applyAlignment="1">
      <alignment horizontal="left" vertical="center"/>
    </xf>
    <xf numFmtId="0" fontId="10" fillId="0" borderId="0" xfId="1" applyFont="1" applyAlignment="1">
      <alignment horizontal="left" vertical="center" wrapText="1"/>
    </xf>
    <xf numFmtId="38" fontId="10" fillId="0" borderId="0" xfId="1" applyNumberFormat="1" applyFont="1" applyAlignment="1">
      <alignment horizontal="left"/>
    </xf>
    <xf numFmtId="0" fontId="10" fillId="0" borderId="0" xfId="1" applyFont="1" applyAlignment="1">
      <alignment vertical="center" wrapText="1"/>
    </xf>
    <xf numFmtId="0" fontId="10" fillId="0" borderId="0" xfId="1" applyFont="1" applyAlignment="1">
      <alignment horizontal="left" vertical="top"/>
    </xf>
    <xf numFmtId="0" fontId="2" fillId="0" borderId="7" xfId="1" applyFont="1" applyBorder="1" applyAlignment="1">
      <alignment horizontal="left" wrapText="1"/>
    </xf>
    <xf numFmtId="0" fontId="10" fillId="3" borderId="8" xfId="1" applyFont="1" applyFill="1" applyBorder="1" applyAlignment="1">
      <alignment horizontal="center" vertical="center"/>
    </xf>
    <xf numFmtId="0" fontId="2" fillId="0" borderId="7" xfId="1" applyFont="1" applyBorder="1" applyAlignment="1">
      <alignment horizontal="left" vertical="top"/>
    </xf>
    <xf numFmtId="0" fontId="10" fillId="3" borderId="12" xfId="1" applyFont="1" applyFill="1" applyBorder="1" applyAlignment="1">
      <alignment horizontal="right"/>
    </xf>
    <xf numFmtId="0" fontId="5" fillId="0" borderId="7" xfId="1" applyFont="1" applyBorder="1" applyAlignment="1">
      <alignment horizontal="left"/>
    </xf>
    <xf numFmtId="0" fontId="14" fillId="4" borderId="12" xfId="1" applyFont="1" applyFill="1" applyBorder="1" applyAlignment="1">
      <alignment horizontal="right"/>
    </xf>
    <xf numFmtId="0" fontId="1" fillId="0" borderId="16" xfId="1" applyBorder="1" applyAlignment="1">
      <alignment horizontal="left"/>
    </xf>
    <xf numFmtId="0" fontId="17" fillId="0" borderId="16" xfId="1" applyFont="1" applyBorder="1" applyAlignment="1">
      <alignment vertical="center"/>
    </xf>
    <xf numFmtId="0" fontId="18" fillId="3" borderId="1" xfId="1" applyFont="1" applyFill="1" applyBorder="1" applyAlignment="1">
      <alignment horizontal="left" vertical="center"/>
    </xf>
    <xf numFmtId="0" fontId="19" fillId="0" borderId="1" xfId="1" applyFont="1" applyBorder="1" applyAlignment="1">
      <alignment horizontal="left" vertical="center"/>
    </xf>
    <xf numFmtId="0" fontId="19" fillId="3" borderId="1" xfId="1" applyFont="1" applyFill="1" applyBorder="1" applyAlignment="1">
      <alignment horizontal="left" vertical="top"/>
    </xf>
    <xf numFmtId="0" fontId="20" fillId="0" borderId="1" xfId="1" applyFont="1" applyBorder="1" applyAlignment="1">
      <alignment horizontal="left"/>
    </xf>
    <xf numFmtId="0" fontId="21" fillId="3" borderId="0" xfId="1" applyFont="1" applyFill="1" applyAlignment="1">
      <alignment horizontal="left" vertical="center"/>
    </xf>
    <xf numFmtId="0" fontId="19" fillId="0" borderId="0" xfId="1" applyFont="1" applyAlignment="1">
      <alignment horizontal="left" vertical="center"/>
    </xf>
    <xf numFmtId="0" fontId="20" fillId="5" borderId="0" xfId="1" applyFont="1" applyFill="1" applyAlignment="1">
      <alignment horizontal="left"/>
    </xf>
    <xf numFmtId="0" fontId="20" fillId="0" borderId="0" xfId="1" applyFont="1" applyAlignment="1">
      <alignment horizontal="left"/>
    </xf>
    <xf numFmtId="0" fontId="19" fillId="3" borderId="0" xfId="1" applyFont="1" applyFill="1" applyAlignment="1">
      <alignment horizontal="left" vertical="center"/>
    </xf>
    <xf numFmtId="0" fontId="19" fillId="3" borderId="0" xfId="1" applyFont="1" applyFill="1" applyAlignment="1">
      <alignment horizontal="left"/>
    </xf>
    <xf numFmtId="0" fontId="22" fillId="6" borderId="17" xfId="1" applyFont="1" applyFill="1" applyBorder="1" applyAlignment="1">
      <alignment horizontal="left" vertical="top"/>
    </xf>
    <xf numFmtId="0" fontId="20" fillId="6" borderId="18" xfId="1" applyFont="1" applyFill="1" applyBorder="1" applyAlignment="1">
      <alignment horizontal="left"/>
    </xf>
    <xf numFmtId="0" fontId="20" fillId="0" borderId="18" xfId="1" applyFont="1" applyBorder="1" applyAlignment="1">
      <alignment horizontal="left"/>
    </xf>
    <xf numFmtId="0" fontId="20" fillId="0" borderId="19" xfId="1" applyFont="1" applyBorder="1" applyAlignment="1">
      <alignment horizontal="left"/>
    </xf>
    <xf numFmtId="0" fontId="20" fillId="3" borderId="17" xfId="1" applyFont="1" applyFill="1" applyBorder="1" applyAlignment="1">
      <alignment horizontal="left"/>
    </xf>
    <xf numFmtId="0" fontId="22" fillId="3" borderId="19" xfId="1" applyFont="1" applyFill="1" applyBorder="1" applyAlignment="1">
      <alignment horizontal="center" vertical="top"/>
    </xf>
    <xf numFmtId="0" fontId="22" fillId="0" borderId="20" xfId="1" applyFont="1" applyBorder="1" applyAlignment="1">
      <alignment horizontal="left" vertical="top"/>
    </xf>
    <xf numFmtId="0" fontId="1" fillId="0" borderId="19"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23" fillId="0" borderId="20" xfId="1" applyFont="1" applyBorder="1" applyAlignment="1">
      <alignment horizontal="left" vertical="top"/>
    </xf>
    <xf numFmtId="0" fontId="23" fillId="0" borderId="17" xfId="1" applyFont="1" applyBorder="1" applyAlignment="1">
      <alignment horizontal="center" vertical="top"/>
    </xf>
    <xf numFmtId="0" fontId="5" fillId="0" borderId="19"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22" fillId="3" borderId="19" xfId="1" applyFont="1" applyFill="1" applyBorder="1" applyAlignment="1">
      <alignment horizontal="center" vertical="center"/>
    </xf>
    <xf numFmtId="0" fontId="22" fillId="0" borderId="17" xfId="1" applyFont="1" applyBorder="1" applyAlignment="1">
      <alignment horizontal="left" vertical="center"/>
    </xf>
    <xf numFmtId="0" fontId="20" fillId="3" borderId="21" xfId="1" applyFont="1" applyFill="1" applyBorder="1" applyAlignment="1">
      <alignment horizontal="left"/>
    </xf>
    <xf numFmtId="0" fontId="22" fillId="3" borderId="21" xfId="1" applyFont="1" applyFill="1" applyBorder="1" applyAlignment="1">
      <alignment horizontal="left"/>
    </xf>
    <xf numFmtId="0" fontId="23" fillId="0" borderId="20" xfId="1" applyFont="1" applyBorder="1" applyAlignment="1">
      <alignment horizontal="center" vertical="top"/>
    </xf>
    <xf numFmtId="0" fontId="23" fillId="0" borderId="17" xfId="1" applyFont="1" applyBorder="1" applyAlignment="1">
      <alignment horizontal="right" vertical="top"/>
    </xf>
    <xf numFmtId="0" fontId="24" fillId="3" borderId="0" xfId="1" applyFont="1" applyFill="1" applyAlignment="1">
      <alignment horizontal="left" vertical="center"/>
    </xf>
    <xf numFmtId="0" fontId="24" fillId="3" borderId="0" xfId="1" applyFont="1" applyFill="1" applyAlignment="1">
      <alignment horizontal="center" wrapText="1"/>
    </xf>
    <xf numFmtId="0" fontId="24" fillId="3" borderId="0" xfId="1" applyFont="1" applyFill="1" applyAlignment="1">
      <alignment horizontal="right" vertical="center"/>
    </xf>
    <xf numFmtId="0" fontId="24" fillId="0" borderId="0" xfId="1" applyFont="1" applyAlignment="1">
      <alignment horizontal="left"/>
    </xf>
    <xf numFmtId="0" fontId="20" fillId="0" borderId="7" xfId="1" applyFont="1" applyBorder="1" applyAlignment="1">
      <alignment horizontal="left"/>
    </xf>
    <xf numFmtId="0" fontId="24" fillId="3" borderId="12" xfId="1" applyFont="1" applyFill="1" applyBorder="1" applyAlignment="1">
      <alignment horizontal="right"/>
    </xf>
    <xf numFmtId="0" fontId="17" fillId="0" borderId="7" xfId="1" applyFont="1" applyBorder="1" applyAlignment="1">
      <alignment horizontal="left"/>
    </xf>
    <xf numFmtId="0" fontId="25" fillId="4" borderId="12" xfId="1" applyFont="1" applyFill="1" applyBorder="1" applyAlignment="1">
      <alignment horizontal="right"/>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32" fillId="0" borderId="23" xfId="0" applyFont="1" applyBorder="1" applyAlignment="1">
      <alignment horizontal="left" vertical="center"/>
    </xf>
    <xf numFmtId="0" fontId="32" fillId="0" borderId="0" xfId="0" applyFont="1" applyAlignment="1">
      <alignment horizontal="left" vertical="center"/>
    </xf>
    <xf numFmtId="0" fontId="29" fillId="0" borderId="31" xfId="0" applyFont="1" applyBorder="1" applyAlignment="1">
      <alignment horizontal="center" vertical="center"/>
    </xf>
    <xf numFmtId="0" fontId="38" fillId="0" borderId="0" xfId="0" applyFont="1">
      <alignment vertical="center"/>
    </xf>
    <xf numFmtId="0" fontId="29" fillId="0" borderId="36" xfId="0" applyFont="1" applyBorder="1" applyAlignment="1">
      <alignment horizontal="center" vertical="center"/>
    </xf>
    <xf numFmtId="0" fontId="32" fillId="0" borderId="40" xfId="0" applyFont="1" applyBorder="1" applyAlignment="1">
      <alignment horizontal="center" vertical="center" wrapText="1"/>
    </xf>
    <xf numFmtId="0" fontId="37" fillId="0" borderId="0" xfId="0" applyFont="1">
      <alignment vertical="center"/>
    </xf>
    <xf numFmtId="0" fontId="37" fillId="0" borderId="0" xfId="0" applyFont="1" applyAlignment="1">
      <alignment vertical="center" wrapText="1"/>
    </xf>
    <xf numFmtId="0" fontId="40" fillId="0" borderId="0" xfId="0" applyFont="1" applyAlignment="1">
      <alignment horizontal="left" vertical="top" wrapText="1"/>
    </xf>
    <xf numFmtId="0" fontId="28" fillId="0" borderId="24" xfId="0" applyFont="1" applyBorder="1">
      <alignment vertical="center"/>
    </xf>
    <xf numFmtId="0" fontId="28" fillId="0" borderId="34" xfId="0" applyFont="1" applyBorder="1">
      <alignment vertical="center"/>
    </xf>
    <xf numFmtId="0" fontId="32" fillId="0" borderId="0" xfId="0" applyFont="1" applyAlignment="1">
      <alignment vertical="top" wrapText="1"/>
    </xf>
    <xf numFmtId="0" fontId="48" fillId="0" borderId="0" xfId="0" applyFont="1" applyAlignment="1">
      <alignment vertical="top" wrapText="1"/>
    </xf>
    <xf numFmtId="0" fontId="50" fillId="0" borderId="0" xfId="0" applyFont="1">
      <alignment vertical="center"/>
    </xf>
    <xf numFmtId="22" fontId="19" fillId="0" borderId="1" xfId="1" applyNumberFormat="1" applyFont="1" applyBorder="1" applyAlignment="1">
      <alignment horizontal="left" vertical="top" wrapText="1"/>
    </xf>
    <xf numFmtId="38" fontId="24" fillId="0" borderId="0" xfId="1" applyNumberFormat="1" applyFont="1" applyAlignment="1">
      <alignment horizontal="left"/>
    </xf>
    <xf numFmtId="38" fontId="24" fillId="0" borderId="0" xfId="1" applyNumberFormat="1" applyFont="1" applyAlignment="1">
      <alignment horizontal="right"/>
    </xf>
    <xf numFmtId="3" fontId="10" fillId="2" borderId="13" xfId="1" applyNumberFormat="1" applyFont="1" applyFill="1" applyBorder="1" applyAlignment="1">
      <alignment horizontal="right"/>
    </xf>
    <xf numFmtId="0" fontId="5" fillId="0" borderId="14" xfId="1" applyFont="1" applyBorder="1" applyAlignment="1">
      <alignment horizontal="left"/>
    </xf>
    <xf numFmtId="0" fontId="5" fillId="0" borderId="15" xfId="1" applyFont="1" applyBorder="1" applyAlignment="1">
      <alignment horizontal="left"/>
    </xf>
    <xf numFmtId="38" fontId="10" fillId="0" borderId="9" xfId="1" applyNumberFormat="1" applyFont="1" applyBorder="1" applyAlignment="1">
      <alignment horizontal="right" vertical="center"/>
    </xf>
    <xf numFmtId="0" fontId="1" fillId="0" borderId="10" xfId="1" applyBorder="1" applyAlignment="1">
      <alignment horizontal="left"/>
    </xf>
    <xf numFmtId="0" fontId="1" fillId="0" borderId="11" xfId="1" applyBorder="1" applyAlignment="1">
      <alignment horizontal="left"/>
    </xf>
    <xf numFmtId="38" fontId="10" fillId="0" borderId="13" xfId="1" applyNumberFormat="1" applyFont="1" applyBorder="1" applyAlignment="1">
      <alignment horizontal="right"/>
    </xf>
    <xf numFmtId="38" fontId="1" fillId="0" borderId="14" xfId="1" applyNumberFormat="1" applyBorder="1" applyAlignment="1">
      <alignment horizontal="left"/>
    </xf>
    <xf numFmtId="38" fontId="1" fillId="0" borderId="15" xfId="1" applyNumberFormat="1" applyBorder="1" applyAlignment="1">
      <alignment horizontal="left"/>
    </xf>
    <xf numFmtId="38" fontId="5" fillId="0" borderId="14" xfId="1" applyNumberFormat="1" applyFont="1" applyBorder="1" applyAlignment="1">
      <alignment horizontal="left"/>
    </xf>
    <xf numFmtId="38" fontId="5" fillId="0" borderId="15" xfId="1" applyNumberFormat="1" applyFont="1" applyBorder="1" applyAlignment="1">
      <alignment horizontal="left"/>
    </xf>
    <xf numFmtId="0" fontId="10" fillId="0" borderId="0" xfId="1" applyFont="1" applyAlignment="1">
      <alignment horizontal="left"/>
    </xf>
    <xf numFmtId="0" fontId="5" fillId="0" borderId="0" xfId="1" applyFont="1" applyAlignment="1">
      <alignment horizontal="left"/>
    </xf>
    <xf numFmtId="0" fontId="2" fillId="0" borderId="0" xfId="1" applyFont="1" applyAlignment="1">
      <alignment horizontal="left" vertical="top"/>
    </xf>
    <xf numFmtId="0" fontId="1" fillId="0" borderId="0" xfId="1" applyAlignment="1">
      <alignment horizontal="left"/>
    </xf>
    <xf numFmtId="0" fontId="11" fillId="2" borderId="2" xfId="1" applyFont="1" applyFill="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center" vertical="center"/>
    </xf>
    <xf numFmtId="22" fontId="10" fillId="0" borderId="0" xfId="1" applyNumberFormat="1" applyFont="1" applyAlignment="1">
      <alignment horizontal="left"/>
    </xf>
    <xf numFmtId="0" fontId="10" fillId="0" borderId="0" xfId="1" applyFont="1" applyAlignment="1">
      <alignment horizontal="left" wrapText="1"/>
    </xf>
    <xf numFmtId="0" fontId="10" fillId="0" borderId="0" xfId="1" applyFont="1" applyAlignment="1">
      <alignment horizontal="left" vertical="center"/>
    </xf>
    <xf numFmtId="0" fontId="5" fillId="0" borderId="0" xfId="1" applyFont="1" applyAlignment="1">
      <alignment horizontal="left" vertical="center"/>
    </xf>
    <xf numFmtId="176" fontId="5" fillId="0" borderId="0" xfId="1" applyNumberFormat="1" applyFont="1" applyAlignment="1">
      <alignment horizontal="center"/>
    </xf>
    <xf numFmtId="0" fontId="6" fillId="0" borderId="0" xfId="1" applyFont="1" applyAlignment="1">
      <alignment horizontal="center" vertical="center"/>
    </xf>
    <xf numFmtId="0" fontId="8" fillId="0" borderId="0" xfId="1" applyFont="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xf>
    <xf numFmtId="0" fontId="2" fillId="0" borderId="0" xfId="1" applyFont="1" applyAlignment="1">
      <alignment horizontal="left" wrapText="1"/>
    </xf>
    <xf numFmtId="3" fontId="10" fillId="3" borderId="13" xfId="1" applyNumberFormat="1" applyFont="1" applyFill="1" applyBorder="1" applyAlignment="1">
      <alignment horizontal="right"/>
    </xf>
    <xf numFmtId="0" fontId="10" fillId="3" borderId="14" xfId="1" applyFont="1" applyFill="1" applyBorder="1" applyAlignment="1">
      <alignment horizontal="right"/>
    </xf>
    <xf numFmtId="0" fontId="10" fillId="3" borderId="15" xfId="1" applyFont="1" applyFill="1" applyBorder="1" applyAlignment="1">
      <alignment horizontal="right"/>
    </xf>
    <xf numFmtId="3" fontId="24" fillId="0" borderId="13" xfId="1" applyNumberFormat="1" applyFont="1" applyBorder="1" applyAlignment="1">
      <alignment horizontal="right"/>
    </xf>
    <xf numFmtId="0" fontId="20" fillId="0" borderId="7" xfId="1" applyFont="1" applyBorder="1" applyAlignment="1">
      <alignment horizontal="left"/>
    </xf>
    <xf numFmtId="0" fontId="20" fillId="0" borderId="13" xfId="1" applyFont="1" applyBorder="1" applyAlignment="1">
      <alignment horizontal="left"/>
    </xf>
    <xf numFmtId="0" fontId="20" fillId="0" borderId="15" xfId="1" applyFont="1" applyBorder="1" applyAlignment="1">
      <alignment horizontal="left"/>
    </xf>
    <xf numFmtId="0" fontId="22" fillId="3" borderId="21" xfId="1" applyFont="1" applyFill="1" applyBorder="1" applyAlignment="1">
      <alignment horizontal="left"/>
    </xf>
    <xf numFmtId="0" fontId="20" fillId="0" borderId="21" xfId="1" applyFont="1" applyBorder="1" applyAlignment="1">
      <alignment horizontal="left"/>
    </xf>
    <xf numFmtId="0" fontId="20" fillId="0" borderId="22" xfId="1" applyFont="1" applyBorder="1" applyAlignment="1">
      <alignment horizontal="left"/>
    </xf>
    <xf numFmtId="0" fontId="22" fillId="0" borderId="17" xfId="1" applyFont="1" applyBorder="1" applyAlignment="1">
      <alignment horizontal="left" vertical="top"/>
    </xf>
    <xf numFmtId="0" fontId="20" fillId="0" borderId="19" xfId="1" applyFont="1" applyBorder="1" applyAlignment="1">
      <alignment horizontal="left"/>
    </xf>
    <xf numFmtId="0" fontId="20" fillId="0" borderId="17" xfId="1" applyFont="1" applyBorder="1" applyAlignment="1">
      <alignment horizontal="left"/>
    </xf>
    <xf numFmtId="0" fontId="20" fillId="0" borderId="18" xfId="1" applyFont="1" applyBorder="1" applyAlignment="1">
      <alignment horizontal="left"/>
    </xf>
    <xf numFmtId="3" fontId="22" fillId="0" borderId="17" xfId="1" applyNumberFormat="1" applyFont="1" applyBorder="1" applyAlignment="1">
      <alignment horizontal="left" vertical="top"/>
    </xf>
    <xf numFmtId="0" fontId="5" fillId="0" borderId="19"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38" fontId="24" fillId="0" borderId="13" xfId="1" applyNumberFormat="1" applyFont="1" applyBorder="1" applyAlignment="1">
      <alignment horizontal="right"/>
    </xf>
    <xf numFmtId="0" fontId="22" fillId="6" borderId="17" xfId="1" applyFont="1" applyFill="1" applyBorder="1" applyAlignment="1">
      <alignment horizontal="left" vertical="top"/>
    </xf>
    <xf numFmtId="0" fontId="20" fillId="6" borderId="18" xfId="1" applyFont="1" applyFill="1" applyBorder="1" applyAlignment="1">
      <alignment horizontal="left"/>
    </xf>
    <xf numFmtId="0" fontId="15" fillId="0" borderId="16" xfId="1" applyFont="1" applyBorder="1" applyAlignment="1">
      <alignment horizontal="left" vertical="center"/>
    </xf>
    <xf numFmtId="0" fontId="1" fillId="0" borderId="16" xfId="1" applyBorder="1" applyAlignment="1">
      <alignment horizontal="left" vertical="center"/>
    </xf>
    <xf numFmtId="177" fontId="1" fillId="0" borderId="16" xfId="1" applyNumberFormat="1" applyBorder="1" applyAlignment="1">
      <alignment horizontal="center" vertical="center"/>
    </xf>
    <xf numFmtId="0" fontId="19" fillId="0" borderId="0" xfId="1" applyFont="1" applyAlignment="1">
      <alignment horizontal="left" vertical="center"/>
    </xf>
    <xf numFmtId="0" fontId="20" fillId="0" borderId="0" xfId="1" applyFont="1" applyAlignment="1">
      <alignment horizontal="left"/>
    </xf>
    <xf numFmtId="0" fontId="19" fillId="0" borderId="0" xfId="1" applyFont="1" applyAlignment="1">
      <alignment horizontal="left"/>
    </xf>
    <xf numFmtId="0" fontId="22" fillId="3" borderId="18" xfId="1" applyFont="1" applyFill="1" applyBorder="1" applyAlignment="1">
      <alignment horizontal="center" vertical="top"/>
    </xf>
    <xf numFmtId="0" fontId="22" fillId="0" borderId="17" xfId="1" applyFont="1" applyBorder="1" applyAlignment="1">
      <alignment horizontal="left" vertical="top" wrapText="1"/>
    </xf>
    <xf numFmtId="0" fontId="1" fillId="0" borderId="19"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22" fillId="3" borderId="18" xfId="1" applyFont="1" applyFill="1" applyBorder="1" applyAlignment="1">
      <alignment horizontal="center" vertical="center"/>
    </xf>
    <xf numFmtId="0" fontId="47" fillId="0" borderId="44" xfId="0" applyFont="1" applyBorder="1" applyAlignment="1">
      <alignment horizontal="left" vertical="top" wrapText="1"/>
    </xf>
    <xf numFmtId="0" fontId="47" fillId="0" borderId="0" xfId="0" applyFont="1" applyAlignment="1">
      <alignment horizontal="left" vertical="top" wrapText="1"/>
    </xf>
    <xf numFmtId="0" fontId="47" fillId="0" borderId="39" xfId="0" applyFont="1" applyBorder="1" applyAlignment="1">
      <alignment horizontal="left" vertical="top" wrapText="1"/>
    </xf>
    <xf numFmtId="0" fontId="47" fillId="0" borderId="35" xfId="0" applyFont="1" applyBorder="1" applyAlignment="1">
      <alignment horizontal="left" vertical="top" wrapText="1"/>
    </xf>
    <xf numFmtId="0" fontId="47" fillId="0" borderId="23" xfId="0" applyFont="1" applyBorder="1" applyAlignment="1">
      <alignment horizontal="left" vertical="top" wrapText="1"/>
    </xf>
    <xf numFmtId="0" fontId="47" fillId="0" borderId="43" xfId="0" applyFont="1" applyBorder="1" applyAlignment="1">
      <alignment horizontal="left" vertical="top" wrapText="1"/>
    </xf>
    <xf numFmtId="0" fontId="40" fillId="0" borderId="0" xfId="0" applyFont="1" applyAlignment="1">
      <alignment horizontal="center" vertical="top" wrapText="1"/>
    </xf>
    <xf numFmtId="0" fontId="28" fillId="0" borderId="30" xfId="0" applyFont="1" applyBorder="1" applyAlignment="1">
      <alignment horizontal="left" vertical="center"/>
    </xf>
    <xf numFmtId="0" fontId="28" fillId="0" borderId="24" xfId="0" applyFont="1" applyBorder="1" applyAlignment="1">
      <alignment horizontal="left" vertical="center"/>
    </xf>
    <xf numFmtId="0" fontId="28" fillId="0" borderId="44" xfId="0" applyFont="1" applyBorder="1" applyAlignment="1">
      <alignment horizontal="left" vertical="top" wrapText="1"/>
    </xf>
    <xf numFmtId="0" fontId="28" fillId="0" borderId="0" xfId="0" applyFont="1" applyAlignment="1">
      <alignment horizontal="left" vertical="top" wrapText="1"/>
    </xf>
    <xf numFmtId="0" fontId="28" fillId="0" borderId="39" xfId="0" applyFont="1" applyBorder="1" applyAlignment="1">
      <alignment horizontal="left" vertical="top" wrapText="1"/>
    </xf>
    <xf numFmtId="0" fontId="28" fillId="0" borderId="35" xfId="0" applyFont="1" applyBorder="1" applyAlignment="1">
      <alignment horizontal="left" vertical="top" wrapText="1"/>
    </xf>
    <xf numFmtId="0" fontId="28" fillId="0" borderId="23" xfId="0" applyFont="1" applyBorder="1" applyAlignment="1">
      <alignment horizontal="left" vertical="top" wrapText="1"/>
    </xf>
    <xf numFmtId="0" fontId="28" fillId="0" borderId="43" xfId="0" applyFont="1" applyBorder="1" applyAlignment="1">
      <alignment horizontal="left" vertical="top" wrapText="1"/>
    </xf>
    <xf numFmtId="0" fontId="34" fillId="0" borderId="0" xfId="0" applyFont="1" applyAlignment="1">
      <alignment horizontal="center" vertical="center" wrapText="1"/>
    </xf>
    <xf numFmtId="0" fontId="34" fillId="0" borderId="45" xfId="0" applyFont="1" applyBorder="1" applyAlignment="1">
      <alignment horizontal="center" vertical="center" wrapText="1"/>
    </xf>
    <xf numFmtId="0" fontId="49" fillId="12" borderId="0" xfId="0" applyFont="1" applyFill="1" applyAlignment="1">
      <alignment horizontal="center" vertical="center"/>
    </xf>
    <xf numFmtId="0" fontId="41" fillId="0" borderId="24" xfId="0" applyFont="1" applyBorder="1" applyAlignment="1">
      <alignment horizontal="left" vertical="top" wrapText="1"/>
    </xf>
    <xf numFmtId="0" fontId="41" fillId="0" borderId="0" xfId="0" applyFont="1" applyAlignment="1">
      <alignment horizontal="left" vertical="top" wrapText="1"/>
    </xf>
    <xf numFmtId="0" fontId="45" fillId="11" borderId="0" xfId="0" applyFont="1" applyFill="1" applyAlignment="1">
      <alignment horizontal="center" vertical="center" wrapText="1"/>
    </xf>
    <xf numFmtId="0" fontId="46" fillId="11" borderId="23" xfId="0" applyFont="1" applyFill="1" applyBorder="1" applyAlignment="1">
      <alignment horizontal="center" vertical="center" wrapText="1"/>
    </xf>
    <xf numFmtId="0" fontId="28" fillId="0" borderId="0" xfId="0" applyFont="1" applyAlignment="1">
      <alignment horizontal="center" vertical="center"/>
    </xf>
    <xf numFmtId="0" fontId="28" fillId="0" borderId="23" xfId="0" applyFont="1" applyBorder="1" applyAlignment="1">
      <alignment horizontal="center" vertical="center"/>
    </xf>
    <xf numFmtId="0" fontId="31" fillId="0" borderId="0" xfId="0" applyFont="1" applyAlignment="1">
      <alignment horizontal="center" vertical="center" wrapText="1"/>
    </xf>
    <xf numFmtId="0" fontId="31" fillId="0" borderId="23" xfId="0" applyFont="1" applyBorder="1" applyAlignment="1">
      <alignment horizontal="center" vertical="center" wrapText="1"/>
    </xf>
    <xf numFmtId="0" fontId="28" fillId="0" borderId="24" xfId="0" applyFont="1" applyBorder="1" applyAlignment="1">
      <alignment horizontal="center" vertical="center"/>
    </xf>
    <xf numFmtId="0" fontId="28" fillId="0" borderId="34" xfId="0" applyFont="1" applyBorder="1" applyAlignment="1">
      <alignment horizontal="center" vertical="center"/>
    </xf>
    <xf numFmtId="0" fontId="39" fillId="8" borderId="0" xfId="0" applyFont="1" applyFill="1" applyAlignment="1">
      <alignment horizontal="center" vertical="center"/>
    </xf>
    <xf numFmtId="0" fontId="40" fillId="0" borderId="25" xfId="0" applyFont="1" applyBorder="1" applyAlignment="1">
      <alignment horizontal="center" vertical="center" wrapText="1"/>
    </xf>
    <xf numFmtId="0" fontId="40" fillId="0" borderId="29" xfId="0" applyFont="1" applyBorder="1" applyAlignment="1">
      <alignment horizontal="center" vertical="center" wrapText="1"/>
    </xf>
    <xf numFmtId="0" fontId="35" fillId="0" borderId="25" xfId="0" applyFont="1" applyBorder="1" applyAlignment="1">
      <alignment horizontal="left" vertical="top" wrapText="1"/>
    </xf>
    <xf numFmtId="0" fontId="35" fillId="0" borderId="37" xfId="0" applyFont="1" applyBorder="1" applyAlignment="1">
      <alignment horizontal="left" vertical="top" wrapText="1"/>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37" fillId="8" borderId="0" xfId="0" applyFont="1" applyFill="1" applyAlignment="1">
      <alignment horizontal="center" vertical="center" wrapText="1"/>
    </xf>
    <xf numFmtId="0" fontId="37" fillId="8" borderId="0" xfId="0" applyFont="1" applyFill="1" applyAlignment="1">
      <alignment horizontal="center" vertical="center"/>
    </xf>
    <xf numFmtId="0" fontId="38" fillId="9" borderId="0" xfId="0" applyFont="1" applyFill="1" applyAlignment="1">
      <alignment horizontal="center" vertical="center"/>
    </xf>
    <xf numFmtId="0" fontId="35" fillId="0" borderId="30" xfId="0" applyFont="1" applyBorder="1" applyAlignment="1">
      <alignment horizontal="left" vertical="top" wrapText="1"/>
    </xf>
    <xf numFmtId="0" fontId="35" fillId="0" borderId="24" xfId="0" applyFont="1" applyBorder="1" applyAlignment="1">
      <alignment horizontal="left" vertical="top" wrapText="1"/>
    </xf>
    <xf numFmtId="0" fontId="35" fillId="0" borderId="35" xfId="0" applyFont="1" applyBorder="1" applyAlignment="1">
      <alignment horizontal="left" vertical="top" wrapText="1"/>
    </xf>
    <xf numFmtId="0" fontId="35" fillId="0" borderId="23" xfId="0" applyFont="1" applyBorder="1" applyAlignment="1">
      <alignment horizontal="left" vertical="top" wrapText="1"/>
    </xf>
    <xf numFmtId="0" fontId="38" fillId="10" borderId="0" xfId="0" applyFont="1" applyFill="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36" fillId="0" borderId="24" xfId="0" applyFont="1" applyBorder="1" applyAlignment="1">
      <alignment horizontal="center" vertical="center"/>
    </xf>
    <xf numFmtId="0" fontId="36" fillId="0" borderId="34" xfId="0" applyFont="1" applyBorder="1" applyAlignment="1">
      <alignment horizontal="center" vertical="center"/>
    </xf>
    <xf numFmtId="0" fontId="36" fillId="0" borderId="0" xfId="0" applyFont="1" applyAlignment="1">
      <alignment horizontal="center" vertical="center"/>
    </xf>
    <xf numFmtId="0" fontId="36" fillId="0" borderId="39" xfId="0" applyFont="1" applyBorder="1" applyAlignment="1">
      <alignment horizontal="center" vertical="center"/>
    </xf>
    <xf numFmtId="0" fontId="36" fillId="0" borderId="23" xfId="0" applyFont="1" applyBorder="1" applyAlignment="1">
      <alignment horizontal="center" vertical="center"/>
    </xf>
    <xf numFmtId="0" fontId="36" fillId="0" borderId="43" xfId="0" applyFont="1" applyBorder="1" applyAlignment="1">
      <alignment horizontal="center" vertical="center"/>
    </xf>
    <xf numFmtId="0" fontId="28" fillId="7" borderId="0" xfId="0" applyFont="1" applyFill="1" applyAlignment="1">
      <alignment horizontal="center" vertical="center"/>
    </xf>
    <xf numFmtId="3" fontId="38" fillId="10" borderId="0" xfId="0" applyNumberFormat="1" applyFont="1" applyFill="1" applyAlignment="1">
      <alignment horizontal="center" vertical="center"/>
    </xf>
    <xf numFmtId="0" fontId="52" fillId="0" borderId="25" xfId="2"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1" fillId="0" borderId="0" xfId="0" applyFont="1" applyAlignment="1">
      <alignment horizontal="left" vertical="center" wrapText="1"/>
    </xf>
    <xf numFmtId="0" fontId="31" fillId="0" borderId="23" xfId="0" applyFont="1" applyBorder="1" applyAlignment="1">
      <alignment horizontal="left" vertical="center" wrapText="1"/>
    </xf>
    <xf numFmtId="0" fontId="32" fillId="0" borderId="23" xfId="0" applyFont="1" applyBorder="1" applyAlignment="1">
      <alignment horizontal="center" vertical="center"/>
    </xf>
    <xf numFmtId="0" fontId="33" fillId="0" borderId="24" xfId="0" applyFont="1" applyBorder="1" applyAlignment="1">
      <alignment horizontal="center" vertical="center"/>
    </xf>
    <xf numFmtId="0" fontId="28" fillId="0" borderId="6" xfId="0" applyFont="1" applyBorder="1" applyAlignment="1">
      <alignment horizontal="center" vertical="center"/>
    </xf>
    <xf numFmtId="0" fontId="28" fillId="0" borderId="25" xfId="0" applyFont="1" applyBorder="1" applyAlignment="1">
      <alignment horizontal="center" vertical="center"/>
    </xf>
    <xf numFmtId="0" fontId="34" fillId="0" borderId="26" xfId="0" applyFont="1" applyBorder="1" applyAlignment="1">
      <alignment horizontal="center" vertical="center" wrapText="1"/>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28" fillId="0" borderId="29" xfId="0" applyFont="1" applyBorder="1" applyAlignment="1">
      <alignment horizontal="center" vertical="center"/>
    </xf>
    <xf numFmtId="0" fontId="26" fillId="0" borderId="0" xfId="0" applyFont="1" applyAlignment="1">
      <alignment horizontal="center" vertical="center"/>
    </xf>
    <xf numFmtId="14" fontId="28" fillId="0" borderId="0" xfId="0" applyNumberFormat="1" applyFont="1" applyAlignment="1">
      <alignment horizontal="center" vertical="center"/>
    </xf>
    <xf numFmtId="0" fontId="29" fillId="0" borderId="23" xfId="0" applyFont="1" applyBorder="1" applyAlignment="1">
      <alignment horizontal="left" vertical="center" shrinkToFit="1"/>
    </xf>
  </cellXfs>
  <cellStyles count="3">
    <cellStyle name="ハイパーリンク" xfId="2" builtinId="8"/>
    <cellStyle name="標準" xfId="0" builtinId="0"/>
    <cellStyle name="標準 2" xfId="1" xr:uid="{C3805B94-1DA7-4F98-A67E-FB808329C0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76200</xdr:colOff>
      <xdr:row>22</xdr:row>
      <xdr:rowOff>38099</xdr:rowOff>
    </xdr:from>
    <xdr:to>
      <xdr:col>61</xdr:col>
      <xdr:colOff>133350</xdr:colOff>
      <xdr:row>30</xdr:row>
      <xdr:rowOff>0</xdr:rowOff>
    </xdr:to>
    <xdr:sp macro="" textlink="">
      <xdr:nvSpPr>
        <xdr:cNvPr id="2" name="正方形/長方形 1">
          <a:extLst>
            <a:ext uri="{FF2B5EF4-FFF2-40B4-BE49-F238E27FC236}">
              <a16:creationId xmlns:a16="http://schemas.microsoft.com/office/drawing/2014/main" id="{6A15A45C-3787-45DF-A26C-6A258AB4BD5B}"/>
            </a:ext>
          </a:extLst>
        </xdr:cNvPr>
        <xdr:cNvSpPr/>
      </xdr:nvSpPr>
      <xdr:spPr>
        <a:xfrm>
          <a:off x="7829550" y="5505449"/>
          <a:ext cx="5086350" cy="21240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再送</a:t>
          </a:r>
          <a:r>
            <a:rPr kumimoji="1" lang="en-US" altLang="ja-JP" sz="1100" b="1">
              <a:latin typeface="ＭＳ ゴシック" panose="020B0609070205080204" pitchFamily="49" charset="-128"/>
              <a:ea typeface="ＭＳ ゴシック" panose="020B0609070205080204" pitchFamily="49" charset="-128"/>
            </a:rPr>
            <a:t>】</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税別定価</a:t>
          </a:r>
          <a:r>
            <a:rPr kumimoji="1" lang="en-US" altLang="ja-JP" sz="1100" b="1">
              <a:latin typeface="ＭＳ ゴシック" panose="020B0609070205080204" pitchFamily="49" charset="-128"/>
              <a:ea typeface="ＭＳ ゴシック" panose="020B0609070205080204" pitchFamily="49" charset="-128"/>
            </a:rPr>
            <a:t>30000</a:t>
          </a:r>
          <a:r>
            <a:rPr kumimoji="1" lang="ja-JP" altLang="en-US" sz="1100" b="1">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33000</a:t>
          </a:r>
          <a:r>
            <a:rPr kumimoji="1" lang="en-US" altLang="ja-JP" sz="1100" b="1" baseline="0">
              <a:latin typeface="ＭＳ ゴシック" panose="020B0609070205080204" pitchFamily="49" charset="-128"/>
              <a:ea typeface="ＭＳ ゴシック" panose="020B0609070205080204" pitchFamily="49" charset="-128"/>
            </a:rPr>
            <a:t>
            </a:t>
          </a:r>
          <a:r>
            <a:rPr kumimoji="1" lang="ja-JP" altLang="en-US" sz="1100" b="1" baseline="0">
              <a:latin typeface="ＭＳ ゴシック" panose="020B0609070205080204" pitchFamily="49" charset="-128"/>
              <a:ea typeface="ＭＳ ゴシック" panose="020B0609070205080204" pitchFamily="49" charset="-128"/>
            </a:rPr>
            <a:t>と</a:t>
          </a:r>
          <a:r>
            <a:rPr kumimoji="1" lang="ja-JP" altLang="en-US" sz="1100" b="1">
              <a:latin typeface="ＭＳ ゴシック" panose="020B0609070205080204" pitchFamily="49" charset="-128"/>
              <a:ea typeface="ＭＳ ゴシック" panose="020B0609070205080204" pitchFamily="49" charset="-128"/>
            </a:rPr>
            <a:t>金額の訂正を頂いた件です</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お客様の購入意思を再度伺わせていただきますので</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一度手配のキャンセルをお願い致します。</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誠に申し訳ございません。</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baseline="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株式会社ユーザーサービス 川嶋</a:t>
          </a:r>
        </a:p>
      </xdr:txBody>
    </xdr:sp>
    <xdr:clientData/>
  </xdr:twoCellAnchor>
  <xdr:twoCellAnchor>
    <xdr:from>
      <xdr:col>37</xdr:col>
      <xdr:colOff>114300</xdr:colOff>
      <xdr:row>44</xdr:row>
      <xdr:rowOff>104774</xdr:rowOff>
    </xdr:from>
    <xdr:to>
      <xdr:col>61</xdr:col>
      <xdr:colOff>171450</xdr:colOff>
      <xdr:row>52</xdr:row>
      <xdr:rowOff>85725</xdr:rowOff>
    </xdr:to>
    <xdr:sp macro="" textlink="">
      <xdr:nvSpPr>
        <xdr:cNvPr id="3" name="正方形/長方形 2">
          <a:extLst>
            <a:ext uri="{FF2B5EF4-FFF2-40B4-BE49-F238E27FC236}">
              <a16:creationId xmlns:a16="http://schemas.microsoft.com/office/drawing/2014/main" id="{642C2B4F-12F7-4993-9D30-3619C914CFF2}"/>
            </a:ext>
          </a:extLst>
        </xdr:cNvPr>
        <xdr:cNvSpPr/>
      </xdr:nvSpPr>
      <xdr:spPr>
        <a:xfrm>
          <a:off x="7867650" y="10610849"/>
          <a:ext cx="5086350" cy="18859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br>
            <a:rPr kumimoji="1" lang="en-US" altLang="ja-JP" sz="1100" b="1">
              <a:latin typeface="ＭＳ ゴシック" panose="020B0609070205080204" pitchFamily="49" charset="-128"/>
              <a:ea typeface="ＭＳ ゴシック" panose="020B0609070205080204" pitchFamily="49" charset="-128"/>
            </a:rPr>
          </a:b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再送</a:t>
          </a:r>
          <a:r>
            <a:rPr kumimoji="1" lang="en-US" altLang="ja-JP" sz="1100" b="1">
              <a:latin typeface="ＭＳ ゴシック" panose="020B0609070205080204" pitchFamily="49" charset="-128"/>
              <a:ea typeface="ＭＳ ゴシック" panose="020B0609070205080204" pitchFamily="49" charset="-128"/>
            </a:rPr>
            <a:t>】</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弊社で返信</a:t>
          </a:r>
          <a:r>
            <a:rPr kumimoji="1" lang="en-US" altLang="ja-JP" sz="1100" b="1">
              <a:latin typeface="ＭＳ ゴシック" panose="020B0609070205080204" pitchFamily="49" charset="-128"/>
              <a:ea typeface="ＭＳ ゴシック" panose="020B0609070205080204" pitchFamily="49" charset="-128"/>
            </a:rPr>
            <a:t>FAX</a:t>
          </a:r>
          <a:r>
            <a:rPr kumimoji="1" lang="ja-JP" altLang="en-US" sz="1100" b="1">
              <a:latin typeface="ＭＳ ゴシック" panose="020B0609070205080204" pitchFamily="49" charset="-128"/>
              <a:ea typeface="ＭＳ ゴシック" panose="020B0609070205080204" pitchFamily="49" charset="-128"/>
            </a:rPr>
            <a:t>を確認できておりません</a:t>
          </a:r>
          <a:br>
            <a:rPr kumimoji="1" lang="en-US" altLang="ja-JP" sz="1100" b="1">
              <a:latin typeface="ＭＳ ゴシック" panose="020B0609070205080204" pitchFamily="49" charset="-128"/>
              <a:ea typeface="ＭＳ ゴシック" panose="020B0609070205080204" pitchFamily="49" charset="-128"/>
            </a:rPr>
          </a:br>
          <a:r>
            <a:rPr kumimoji="1" lang="en-US" altLang="ja-JP" sz="1100" b="1">
              <a:latin typeface="ＭＳ ゴシック" panose="020B0609070205080204" pitchFamily="49" charset="-128"/>
              <a:ea typeface="ＭＳ ゴシック" panose="020B0609070205080204" pitchFamily="49" charset="-128"/>
            </a:rPr>
            <a:t>FAX</a:t>
          </a:r>
          <a:r>
            <a:rPr kumimoji="1" lang="ja-JP" altLang="en-US" sz="1100" b="1">
              <a:latin typeface="ＭＳ ゴシック" panose="020B0609070205080204" pitchFamily="49" charset="-128"/>
              <a:ea typeface="ＭＳ ゴシック" panose="020B0609070205080204" pitchFamily="49" charset="-128"/>
            </a:rPr>
            <a:t>エラーの可能性があるため</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誠にお手数ではございますが再度返信をお願い致します。</a:t>
          </a:r>
          <a:br>
            <a:rPr kumimoji="1" lang="en-US" altLang="ja-JP" sz="1100" b="1">
              <a:latin typeface="ＭＳ ゴシック" panose="020B0609070205080204" pitchFamily="49" charset="-128"/>
              <a:ea typeface="ＭＳ ゴシック" panose="020B0609070205080204" pitchFamily="49" charset="-128"/>
            </a:rPr>
          </a:br>
          <a:r>
            <a:rPr kumimoji="1" lang="ja-JP" altLang="en-US" sz="1100" b="1">
              <a:latin typeface="ＭＳ ゴシック" panose="020B0609070205080204" pitchFamily="49" charset="-128"/>
              <a:ea typeface="ＭＳ ゴシック" panose="020B0609070205080204" pitchFamily="49" charset="-128"/>
            </a:rPr>
            <a:t>ご迷惑をおかけいたします。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株式会社ユーザーサービス </a:t>
          </a:r>
          <a:r>
            <a:rPr kumimoji="1" lang="ja-JP" altLang="en-US" sz="1100" b="1">
              <a:latin typeface="ＭＳ ゴシック" panose="020B0609070205080204" pitchFamily="49" charset="-128"/>
              <a:ea typeface="ＭＳ ゴシック" panose="020B0609070205080204" pitchFamily="49" charset="-128"/>
            </a:rPr>
            <a:t>川嶋</a:t>
          </a:r>
        </a:p>
      </xdr:txBody>
    </xdr:sp>
    <xdr:clientData/>
  </xdr:twoCellAnchor>
  <xdr:twoCellAnchor>
    <xdr:from>
      <xdr:col>37</xdr:col>
      <xdr:colOff>123825</xdr:colOff>
      <xdr:row>0</xdr:row>
      <xdr:rowOff>200025</xdr:rowOff>
    </xdr:from>
    <xdr:to>
      <xdr:col>41</xdr:col>
      <xdr:colOff>85725</xdr:colOff>
      <xdr:row>4</xdr:row>
      <xdr:rowOff>28575</xdr:rowOff>
    </xdr:to>
    <xdr:sp macro="" textlink="">
      <xdr:nvSpPr>
        <xdr:cNvPr id="4" name="楕円 3">
          <a:extLst>
            <a:ext uri="{FF2B5EF4-FFF2-40B4-BE49-F238E27FC236}">
              <a16:creationId xmlns:a16="http://schemas.microsoft.com/office/drawing/2014/main" id="{20BB9568-BA4D-4B4B-B527-E1AA77ED6966}"/>
            </a:ext>
          </a:extLst>
        </xdr:cNvPr>
        <xdr:cNvSpPr/>
      </xdr:nvSpPr>
      <xdr:spPr>
        <a:xfrm>
          <a:off x="7877175" y="200025"/>
          <a:ext cx="800100" cy="4953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再送</a:t>
          </a:r>
        </a:p>
      </xdr:txBody>
    </xdr:sp>
    <xdr:clientData/>
  </xdr:twoCellAnchor>
  <xdr:twoCellAnchor>
    <xdr:from>
      <xdr:col>37</xdr:col>
      <xdr:colOff>190500</xdr:colOff>
      <xdr:row>52</xdr:row>
      <xdr:rowOff>190500</xdr:rowOff>
    </xdr:from>
    <xdr:to>
      <xdr:col>65</xdr:col>
      <xdr:colOff>142875</xdr:colOff>
      <xdr:row>62</xdr:row>
      <xdr:rowOff>180975</xdr:rowOff>
    </xdr:to>
    <xdr:sp macro="" textlink="">
      <xdr:nvSpPr>
        <xdr:cNvPr id="5" name="テキスト ボックス 4">
          <a:extLst>
            <a:ext uri="{FF2B5EF4-FFF2-40B4-BE49-F238E27FC236}">
              <a16:creationId xmlns:a16="http://schemas.microsoft.com/office/drawing/2014/main" id="{D5F1FD2E-8672-44B0-9328-BA338E7AA25B}"/>
            </a:ext>
          </a:extLst>
        </xdr:cNvPr>
        <xdr:cNvSpPr txBox="1"/>
      </xdr:nvSpPr>
      <xdr:spPr>
        <a:xfrm>
          <a:off x="7943850" y="12601575"/>
          <a:ext cx="5819775"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a:t>
          </a:r>
          <a:r>
            <a:rPr lang="en-US" altLang="ja-JP"/>
            <a:t>630-8122 </a:t>
          </a:r>
          <a:r>
            <a:rPr lang="ja-JP" altLang="en-US"/>
            <a:t>奈良県奈良市三条本町</a:t>
          </a:r>
          <a:r>
            <a:rPr lang="en-US" altLang="ja-JP"/>
            <a:t>9</a:t>
          </a:r>
          <a:r>
            <a:rPr lang="ja-JP" altLang="en-US"/>
            <a:t>番</a:t>
          </a:r>
          <a:r>
            <a:rPr lang="en-US" altLang="ja-JP"/>
            <a:t>21</a:t>
          </a:r>
          <a:r>
            <a:rPr lang="ja-JP" altLang="en-US"/>
            <a:t>号 </a:t>
          </a:r>
          <a:r>
            <a:rPr lang="en-US" altLang="ja-JP"/>
            <a:t>JR</a:t>
          </a:r>
          <a:r>
            <a:rPr lang="ja-JP" altLang="en-US"/>
            <a:t>奈良伝宝ビル </a:t>
          </a:r>
          <a:r>
            <a:rPr lang="en-US" altLang="ja-JP"/>
            <a:t>3</a:t>
          </a:r>
          <a:r>
            <a:rPr lang="ja-JP" altLang="en-US"/>
            <a:t>階</a:t>
          </a:r>
          <a:br>
            <a:rPr lang="ja-JP" altLang="en-US"/>
          </a:br>
          <a:r>
            <a:rPr lang="ja-JP" altLang="en-US"/>
            <a:t>株式会社ユーザーサービス  </a:t>
          </a:r>
        </a:p>
        <a:p>
          <a:r>
            <a:rPr lang="en-US" altLang="ja-JP"/>
            <a:t>TEL</a:t>
          </a:r>
          <a:r>
            <a:rPr lang="ja-JP" altLang="en-US"/>
            <a:t>：</a:t>
          </a:r>
          <a:r>
            <a:rPr lang="en-US" altLang="ja-JP"/>
            <a:t>0742-33-9000</a:t>
          </a:r>
        </a:p>
        <a:p>
          <a:endParaRPr kumimoji="1" lang="ja-JP" altLang="en-US" sz="1100"/>
        </a:p>
      </xdr:txBody>
    </xdr:sp>
    <xdr:clientData/>
  </xdr:twoCellAnchor>
  <xdr:twoCellAnchor>
    <xdr:from>
      <xdr:col>37</xdr:col>
      <xdr:colOff>104775</xdr:colOff>
      <xdr:row>30</xdr:row>
      <xdr:rowOff>76200</xdr:rowOff>
    </xdr:from>
    <xdr:to>
      <xdr:col>62</xdr:col>
      <xdr:colOff>38100</xdr:colOff>
      <xdr:row>43</xdr:row>
      <xdr:rowOff>180975</xdr:rowOff>
    </xdr:to>
    <xdr:sp macro="" textlink="">
      <xdr:nvSpPr>
        <xdr:cNvPr id="6" name="正方形/長方形 5">
          <a:extLst>
            <a:ext uri="{FF2B5EF4-FFF2-40B4-BE49-F238E27FC236}">
              <a16:creationId xmlns:a16="http://schemas.microsoft.com/office/drawing/2014/main" id="{958BDB2A-4AFC-4CF1-9AFA-4EEC148CD0E6}"/>
            </a:ext>
          </a:extLst>
        </xdr:cNvPr>
        <xdr:cNvSpPr/>
      </xdr:nvSpPr>
      <xdr:spPr>
        <a:xfrm>
          <a:off x="7858125" y="7705725"/>
          <a:ext cx="5172075" cy="27717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a:t>【</a:t>
          </a:r>
          <a:r>
            <a:rPr lang="ja-JP" altLang="en-US" sz="1800"/>
            <a:t>再送</a:t>
          </a:r>
          <a:r>
            <a:rPr lang="en-US" altLang="ja-JP" sz="1800"/>
            <a:t>】</a:t>
          </a:r>
          <a:r>
            <a:rPr lang="ja-JP" altLang="en-US" sz="1800"/>
            <a:t>本件 （金額訂正分）につきまして、</a:t>
          </a:r>
          <a:br>
            <a:rPr lang="ja-JP" altLang="en-US" sz="1800"/>
          </a:br>
          <a:r>
            <a:rPr lang="ja-JP" altLang="en-US" sz="1800"/>
            <a:t>ご確認後改めて返信</a:t>
          </a:r>
          <a:r>
            <a:rPr lang="en-US" altLang="ja-JP" sz="1800"/>
            <a:t>FAX</a:t>
          </a:r>
          <a:r>
            <a:rPr lang="ja-JP" altLang="en-US" sz="1800"/>
            <a:t>をお願いいたします。</a:t>
          </a: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b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金額のご訂正を頂いた件です</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a:t>
          </a: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確認が取れましたので改めて手配</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お願い致します</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a:t>
          </a: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b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お手数を</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お掛けし、申し訳御座いません。よろしくお願い致します。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株式会社ユーザーサービス </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川嶋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ore.shopping.yahoo.co.jp/horidashimono/aain1031aims.html?sc_i=shopping-pc-web-result-storesch-rsltlst-im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7BC5-B99B-4CED-A79B-90126FDCCA3D}">
  <sheetPr codeName="Sheet1"/>
  <dimension ref="A1:L42"/>
  <sheetViews>
    <sheetView showZeros="0" zoomScaleNormal="100" workbookViewId="0">
      <selection activeCell="A29" sqref="A29"/>
    </sheetView>
  </sheetViews>
  <sheetFormatPr defaultColWidth="20.625" defaultRowHeight="15"/>
  <cols>
    <col min="1" max="1" width="55.5" style="4" bestFit="1" customWidth="1"/>
    <col min="2" max="2" width="18" style="4" bestFit="1" customWidth="1"/>
    <col min="3" max="3" width="10.5" style="4" bestFit="1" customWidth="1"/>
    <col min="4" max="4" width="4.5" style="4" bestFit="1" customWidth="1"/>
    <col min="5" max="5" width="10.5" style="4" bestFit="1" customWidth="1"/>
    <col min="6" max="16384" width="20.625" style="4"/>
  </cols>
  <sheetData>
    <row r="1" spans="1:12">
      <c r="A1" s="1" t="s">
        <v>118</v>
      </c>
      <c r="B1" s="2"/>
      <c r="C1" s="3" t="s">
        <v>0</v>
      </c>
      <c r="D1" s="115">
        <f ca="1">TODAY()</f>
        <v>46045</v>
      </c>
      <c r="E1" s="115"/>
    </row>
    <row r="2" spans="1:12" ht="24" customHeight="1" thickBot="1">
      <c r="A2" s="116" t="s">
        <v>1</v>
      </c>
      <c r="B2" s="117"/>
      <c r="C2" s="117"/>
      <c r="D2" s="117"/>
      <c r="E2" s="117"/>
    </row>
    <row r="3" spans="1:12" ht="6.75" customHeight="1">
      <c r="A3" s="6"/>
      <c r="B3" s="7"/>
      <c r="C3" s="7"/>
      <c r="D3" s="7"/>
      <c r="E3" s="7"/>
    </row>
    <row r="4" spans="1:12">
      <c r="A4" s="8" t="s">
        <v>2</v>
      </c>
      <c r="B4" s="118" t="s">
        <v>3</v>
      </c>
      <c r="C4" s="118"/>
      <c r="D4" s="118"/>
      <c r="E4" s="118"/>
    </row>
    <row r="5" spans="1:12">
      <c r="A5" s="10">
        <v>8891301</v>
      </c>
      <c r="B5" s="118"/>
      <c r="C5" s="118"/>
      <c r="D5" s="118"/>
      <c r="E5" s="118"/>
      <c r="I5" s="119"/>
      <c r="J5" s="104"/>
      <c r="K5" s="104"/>
      <c r="L5" s="104"/>
    </row>
    <row r="6" spans="1:12">
      <c r="A6" s="10" t="s">
        <v>119</v>
      </c>
      <c r="B6" s="118"/>
      <c r="C6" s="118"/>
      <c r="D6" s="118"/>
      <c r="E6" s="118"/>
      <c r="I6" s="1"/>
      <c r="J6" s="11"/>
      <c r="K6" s="11"/>
      <c r="L6" s="11"/>
    </row>
    <row r="7" spans="1:12" ht="15.75" customHeight="1">
      <c r="A7" s="1" t="s">
        <v>120</v>
      </c>
      <c r="B7" s="118"/>
      <c r="C7" s="118"/>
      <c r="D7" s="118"/>
      <c r="E7" s="118"/>
      <c r="I7" s="119"/>
      <c r="J7" s="104"/>
      <c r="K7" s="104"/>
      <c r="L7" s="104"/>
    </row>
    <row r="8" spans="1:12">
      <c r="A8" s="1"/>
      <c r="B8" s="118"/>
      <c r="C8" s="118"/>
      <c r="D8" s="118"/>
      <c r="E8" s="118"/>
      <c r="I8" s="119"/>
      <c r="J8" s="104"/>
      <c r="K8" s="104"/>
      <c r="L8" s="104"/>
    </row>
    <row r="9" spans="1:12" ht="12" customHeight="1">
      <c r="A9" s="1" t="s">
        <v>121</v>
      </c>
      <c r="B9" s="118"/>
      <c r="C9" s="118"/>
      <c r="D9" s="118"/>
      <c r="E9" s="118"/>
      <c r="I9" s="120"/>
      <c r="J9" s="106"/>
      <c r="K9" s="106"/>
      <c r="L9" s="106"/>
    </row>
    <row r="10" spans="1:12" ht="12" customHeight="1">
      <c r="A10" s="1" t="s">
        <v>122</v>
      </c>
      <c r="B10" s="118"/>
      <c r="C10" s="118"/>
      <c r="D10" s="118"/>
      <c r="E10" s="118"/>
    </row>
    <row r="11" spans="1:12" ht="12" customHeight="1">
      <c r="A11" s="1"/>
      <c r="B11" s="9"/>
      <c r="C11" s="9"/>
      <c r="D11" s="9"/>
      <c r="E11" s="9"/>
    </row>
    <row r="12" spans="1:12" ht="12.95" customHeight="1">
      <c r="A12" s="105" t="s">
        <v>4</v>
      </c>
      <c r="B12" s="106"/>
      <c r="C12" s="106"/>
      <c r="D12" s="106"/>
      <c r="E12" s="106"/>
    </row>
    <row r="13" spans="1:12" ht="12" customHeight="1">
      <c r="A13" s="105" t="s">
        <v>5</v>
      </c>
      <c r="B13" s="106"/>
      <c r="C13" s="106"/>
      <c r="D13" s="106"/>
      <c r="E13" s="106"/>
    </row>
    <row r="14" spans="1:12" ht="12" customHeight="1" thickBot="1">
      <c r="A14" s="12"/>
    </row>
    <row r="15" spans="1:12" ht="29.25" customHeight="1" thickTop="1" thickBot="1">
      <c r="A15" s="107" t="s">
        <v>6</v>
      </c>
      <c r="B15" s="108"/>
      <c r="C15" s="108"/>
      <c r="D15" s="108"/>
      <c r="E15" s="109"/>
    </row>
    <row r="16" spans="1:12" ht="29.25" customHeight="1" thickTop="1">
      <c r="A16" s="13" t="str">
        <f>"ご請求金額"&amp;"　            "&amp;TEXT(C42,"#,###")&amp;"円"</f>
        <v>ご請求金額　            64,350円</v>
      </c>
      <c r="B16" s="14" t="s">
        <v>7</v>
      </c>
      <c r="C16" s="110" t="str">
        <f>C22</f>
        <v>クレジットカード決済</v>
      </c>
      <c r="D16" s="110"/>
      <c r="E16" s="110"/>
    </row>
    <row r="17" spans="1:5" ht="12" customHeight="1" thickBot="1">
      <c r="A17" s="12"/>
    </row>
    <row r="18" spans="1:5" ht="30" customHeight="1" thickTop="1" thickBot="1">
      <c r="A18" s="107" t="s">
        <v>8</v>
      </c>
      <c r="B18" s="108"/>
      <c r="C18" s="108"/>
      <c r="D18" s="108"/>
      <c r="E18" s="109"/>
    </row>
    <row r="19" spans="1:5" ht="15.75" customHeight="1" thickTop="1">
      <c r="A19" s="15"/>
      <c r="B19" s="5"/>
      <c r="C19" s="5"/>
      <c r="D19" s="5"/>
      <c r="E19" s="5"/>
    </row>
    <row r="20" spans="1:5" ht="12" customHeight="1">
      <c r="A20" s="16" t="s">
        <v>9</v>
      </c>
      <c r="B20" s="17" t="s">
        <v>10</v>
      </c>
      <c r="C20" s="111">
        <v>46043.391898148147</v>
      </c>
      <c r="D20" s="104"/>
      <c r="E20" s="104"/>
    </row>
    <row r="21" spans="1:5" ht="12" customHeight="1">
      <c r="A21" s="1">
        <v>8891301</v>
      </c>
      <c r="B21" s="17" t="s">
        <v>11</v>
      </c>
      <c r="C21" s="103">
        <v>10076849</v>
      </c>
      <c r="D21" s="104"/>
      <c r="E21" s="104"/>
    </row>
    <row r="22" spans="1:5" ht="12" customHeight="1">
      <c r="A22" s="1" t="s">
        <v>119</v>
      </c>
      <c r="B22" s="17" t="s">
        <v>12</v>
      </c>
      <c r="C22" s="103" t="s">
        <v>124</v>
      </c>
      <c r="D22" s="104"/>
      <c r="E22" s="104"/>
    </row>
    <row r="23" spans="1:5" ht="36" customHeight="1">
      <c r="A23" s="1" t="s">
        <v>120</v>
      </c>
      <c r="B23" s="18" t="s">
        <v>13</v>
      </c>
      <c r="C23" s="112" t="s">
        <v>125</v>
      </c>
      <c r="D23" s="104"/>
      <c r="E23" s="104"/>
    </row>
    <row r="24" spans="1:5">
      <c r="A24" s="1"/>
      <c r="B24" s="17"/>
      <c r="C24" s="113"/>
      <c r="D24" s="114"/>
      <c r="E24" s="114"/>
    </row>
    <row r="25" spans="1:5" ht="12" customHeight="1">
      <c r="A25" s="1" t="s">
        <v>123</v>
      </c>
      <c r="B25" s="17" t="s">
        <v>14</v>
      </c>
      <c r="C25" s="113" t="s">
        <v>126</v>
      </c>
      <c r="D25" s="113"/>
      <c r="E25" s="113"/>
    </row>
    <row r="26" spans="1:5" ht="12" customHeight="1">
      <c r="A26" s="1" t="s">
        <v>122</v>
      </c>
      <c r="B26" s="17" t="s">
        <v>15</v>
      </c>
      <c r="C26" s="103"/>
      <c r="D26" s="104"/>
      <c r="E26" s="104"/>
    </row>
    <row r="27" spans="1:5" ht="12" customHeight="1">
      <c r="A27" s="1"/>
    </row>
    <row r="28" spans="1:5" ht="29.1" customHeight="1">
      <c r="A28" s="19" t="s">
        <v>16</v>
      </c>
      <c r="B28" s="20" t="s">
        <v>17</v>
      </c>
      <c r="C28" s="20" t="s">
        <v>18</v>
      </c>
      <c r="D28" s="20" t="s">
        <v>19</v>
      </c>
      <c r="E28" s="20" t="s">
        <v>20</v>
      </c>
    </row>
    <row r="29" spans="1:5" ht="22.5">
      <c r="A29" s="21" t="s">
        <v>127</v>
      </c>
      <c r="B29" s="17" t="s">
        <v>128</v>
      </c>
      <c r="C29" s="22">
        <v>64350</v>
      </c>
      <c r="D29" s="22">
        <v>1</v>
      </c>
      <c r="E29" s="22">
        <f>C29*D29</f>
        <v>64350</v>
      </c>
    </row>
    <row r="30" spans="1:5">
      <c r="A30" s="23"/>
      <c r="B30" s="17"/>
      <c r="C30" s="22"/>
      <c r="D30" s="22"/>
      <c r="E30" s="22">
        <f t="shared" ref="E30:E35" si="0">C30*D30</f>
        <v>0</v>
      </c>
    </row>
    <row r="31" spans="1:5">
      <c r="A31" s="23"/>
      <c r="B31" s="17"/>
      <c r="C31" s="22"/>
      <c r="D31" s="22"/>
      <c r="E31" s="22">
        <f t="shared" si="0"/>
        <v>0</v>
      </c>
    </row>
    <row r="32" spans="1:5">
      <c r="A32" s="23"/>
      <c r="B32" s="17"/>
      <c r="C32" s="22"/>
      <c r="D32" s="22"/>
      <c r="E32" s="22">
        <f t="shared" si="0"/>
        <v>0</v>
      </c>
    </row>
    <row r="33" spans="1:5">
      <c r="A33" s="23"/>
      <c r="B33" s="17"/>
      <c r="C33" s="22"/>
      <c r="D33" s="22"/>
      <c r="E33" s="22">
        <f t="shared" si="0"/>
        <v>0</v>
      </c>
    </row>
    <row r="34" spans="1:5">
      <c r="A34" s="23"/>
      <c r="B34" s="17"/>
      <c r="C34" s="22"/>
      <c r="D34" s="22"/>
      <c r="E34" s="22">
        <f t="shared" si="0"/>
        <v>0</v>
      </c>
    </row>
    <row r="35" spans="1:5">
      <c r="A35" s="24"/>
      <c r="B35" s="17"/>
      <c r="C35" s="22"/>
      <c r="D35" s="22"/>
      <c r="E35" s="22">
        <f t="shared" si="0"/>
        <v>0</v>
      </c>
    </row>
    <row r="36" spans="1:5" ht="24" customHeight="1">
      <c r="A36" s="25" t="s">
        <v>21</v>
      </c>
      <c r="B36" s="26" t="s">
        <v>22</v>
      </c>
      <c r="C36" s="95">
        <f>SUM(E29:E35)</f>
        <v>64350</v>
      </c>
      <c r="D36" s="96" t="s">
        <v>23</v>
      </c>
      <c r="E36" s="97" t="s">
        <v>23</v>
      </c>
    </row>
    <row r="37" spans="1:5" ht="27.95" customHeight="1">
      <c r="A37" s="27" t="s">
        <v>24</v>
      </c>
      <c r="B37" s="28" t="s">
        <v>25</v>
      </c>
      <c r="C37" s="98">
        <v>0</v>
      </c>
      <c r="D37" s="99" t="s">
        <v>23</v>
      </c>
      <c r="E37" s="100" t="s">
        <v>23</v>
      </c>
    </row>
    <row r="38" spans="1:5" ht="26.1" customHeight="1">
      <c r="A38" s="29" t="s">
        <v>23</v>
      </c>
      <c r="B38" s="28" t="s">
        <v>26</v>
      </c>
      <c r="C38" s="98">
        <v>0</v>
      </c>
      <c r="D38" s="101" t="s">
        <v>23</v>
      </c>
      <c r="E38" s="102" t="s">
        <v>23</v>
      </c>
    </row>
    <row r="39" spans="1:5" ht="26.1" customHeight="1">
      <c r="A39" s="29" t="s">
        <v>23</v>
      </c>
      <c r="B39" s="28" t="s">
        <v>27</v>
      </c>
      <c r="C39" s="98">
        <v>0</v>
      </c>
      <c r="D39" s="101" t="s">
        <v>23</v>
      </c>
      <c r="E39" s="102" t="s">
        <v>23</v>
      </c>
    </row>
    <row r="40" spans="1:5" ht="26.1" customHeight="1">
      <c r="A40" s="29" t="s">
        <v>23</v>
      </c>
      <c r="B40" s="28" t="s">
        <v>28</v>
      </c>
      <c r="C40" s="98">
        <v>0</v>
      </c>
      <c r="D40" s="101" t="s">
        <v>23</v>
      </c>
      <c r="E40" s="102" t="s">
        <v>23</v>
      </c>
    </row>
    <row r="41" spans="1:5" ht="26.1" customHeight="1">
      <c r="A41" s="29" t="s">
        <v>23</v>
      </c>
      <c r="B41" s="28" t="s">
        <v>29</v>
      </c>
      <c r="C41" s="98"/>
      <c r="D41" s="101"/>
      <c r="E41" s="102"/>
    </row>
    <row r="42" spans="1:5" ht="17.100000000000001" customHeight="1">
      <c r="A42" s="29" t="s">
        <v>23</v>
      </c>
      <c r="B42" s="30" t="s">
        <v>30</v>
      </c>
      <c r="C42" s="92">
        <v>64350</v>
      </c>
      <c r="D42" s="93"/>
      <c r="E42" s="94"/>
    </row>
  </sheetData>
  <mergeCells count="26">
    <mergeCell ref="D1:E1"/>
    <mergeCell ref="A2:E2"/>
    <mergeCell ref="B4:E10"/>
    <mergeCell ref="I5:L5"/>
    <mergeCell ref="I7:L7"/>
    <mergeCell ref="I8:L8"/>
    <mergeCell ref="I9:L9"/>
    <mergeCell ref="C26:E26"/>
    <mergeCell ref="A12:E12"/>
    <mergeCell ref="A13:E13"/>
    <mergeCell ref="A15:E15"/>
    <mergeCell ref="C16:E16"/>
    <mergeCell ref="A18:E18"/>
    <mergeCell ref="C20:E20"/>
    <mergeCell ref="C21:E21"/>
    <mergeCell ref="C22:E22"/>
    <mergeCell ref="C23:E23"/>
    <mergeCell ref="C24:E24"/>
    <mergeCell ref="C25:E25"/>
    <mergeCell ref="C42:E42"/>
    <mergeCell ref="C36:E36"/>
    <mergeCell ref="C37:E37"/>
    <mergeCell ref="C38:E38"/>
    <mergeCell ref="C39:E39"/>
    <mergeCell ref="C40:E40"/>
    <mergeCell ref="C41:E41"/>
  </mergeCells>
  <phoneticPr fontId="3"/>
  <pageMargins left="0.7" right="0.7" top="0.75" bottom="0.75" header="0.3" footer="0.3"/>
  <pageSetup paperSize="9" scale="90" orientation="portrait" horizontalDpi="4294967293"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2248-7B3D-4CA7-82CA-7ECD505494DA}">
  <sheetPr codeName="Sheet3"/>
  <dimension ref="A1:L39"/>
  <sheetViews>
    <sheetView showZeros="0" zoomScaleNormal="100" workbookViewId="0">
      <selection activeCell="G24" sqref="G24"/>
    </sheetView>
  </sheetViews>
  <sheetFormatPr defaultColWidth="20.625" defaultRowHeight="15"/>
  <cols>
    <col min="1" max="1" width="55.5" style="4" bestFit="1" customWidth="1"/>
    <col min="2" max="2" width="18" style="4" bestFit="1" customWidth="1"/>
    <col min="3" max="3" width="10.5" style="4" bestFit="1" customWidth="1"/>
    <col min="4" max="4" width="4.5" style="4" bestFit="1" customWidth="1"/>
    <col min="5" max="5" width="10.5" style="4" bestFit="1" customWidth="1"/>
    <col min="6" max="16384" width="20.625" style="4"/>
  </cols>
  <sheetData>
    <row r="1" spans="1:12">
      <c r="A1" s="1" t="s">
        <v>31</v>
      </c>
      <c r="B1" s="2"/>
      <c r="C1" s="3" t="s">
        <v>0</v>
      </c>
      <c r="D1" s="115">
        <f ca="1">TODAY()</f>
        <v>46045</v>
      </c>
      <c r="E1" s="115"/>
    </row>
    <row r="2" spans="1:12" ht="24" customHeight="1" thickBot="1">
      <c r="A2" s="116" t="s">
        <v>32</v>
      </c>
      <c r="B2" s="117"/>
      <c r="C2" s="117"/>
      <c r="D2" s="117"/>
      <c r="E2" s="117"/>
    </row>
    <row r="3" spans="1:12" ht="6.75" customHeight="1">
      <c r="A3" s="6"/>
      <c r="B3" s="7"/>
      <c r="C3" s="7"/>
      <c r="D3" s="7"/>
      <c r="E3" s="7"/>
    </row>
    <row r="4" spans="1:12">
      <c r="A4" s="8" t="s">
        <v>2</v>
      </c>
      <c r="B4" s="118" t="s">
        <v>3</v>
      </c>
      <c r="C4" s="118"/>
      <c r="D4" s="118"/>
      <c r="E4" s="118"/>
    </row>
    <row r="5" spans="1:12">
      <c r="A5" s="10">
        <f>'請求書（ヤフー）'!A5</f>
        <v>8891301</v>
      </c>
      <c r="B5" s="118"/>
      <c r="C5" s="118"/>
      <c r="D5" s="118"/>
      <c r="E5" s="118"/>
      <c r="I5" s="119"/>
      <c r="J5" s="104"/>
      <c r="K5" s="104"/>
      <c r="L5" s="104"/>
    </row>
    <row r="6" spans="1:12">
      <c r="A6" s="10" t="str">
        <f>'請求書（ヤフー）'!A6</f>
        <v>宮崎県児湯郡川南町</v>
      </c>
      <c r="B6" s="118"/>
      <c r="C6" s="118"/>
      <c r="D6" s="118"/>
      <c r="E6" s="118"/>
      <c r="I6" s="1"/>
      <c r="J6" s="11"/>
      <c r="K6" s="11"/>
      <c r="L6" s="11"/>
    </row>
    <row r="7" spans="1:12" ht="15.75" customHeight="1">
      <c r="A7" s="10" t="str">
        <f>'請求書（ヤフー）'!A7</f>
        <v>川南19719-3</v>
      </c>
      <c r="B7" s="118"/>
      <c r="C7" s="118"/>
      <c r="D7" s="118"/>
      <c r="E7" s="118"/>
      <c r="I7" s="119"/>
      <c r="J7" s="104"/>
      <c r="K7" s="104"/>
      <c r="L7" s="104"/>
    </row>
    <row r="8" spans="1:12">
      <c r="A8" s="10">
        <f>'請求書（ヤフー）'!A8</f>
        <v>0</v>
      </c>
      <c r="B8" s="118"/>
      <c r="C8" s="118"/>
      <c r="D8" s="118"/>
      <c r="E8" s="118"/>
      <c r="I8" s="119"/>
      <c r="J8" s="104"/>
      <c r="K8" s="104"/>
      <c r="L8" s="104"/>
    </row>
    <row r="9" spans="1:12" ht="12" customHeight="1">
      <c r="A9" s="10" t="str">
        <f>'請求書（ヤフー）'!A9</f>
        <v>TEL：00983270356</v>
      </c>
      <c r="B9" s="118"/>
      <c r="C9" s="118"/>
      <c r="D9" s="118"/>
      <c r="E9" s="118"/>
      <c r="I9" s="120"/>
      <c r="J9" s="106"/>
      <c r="K9" s="106"/>
      <c r="L9" s="106"/>
    </row>
    <row r="10" spans="1:12" ht="12" customHeight="1">
      <c r="A10" s="10" t="str">
        <f>'請求書（ヤフー）'!A10</f>
        <v>project nemo様</v>
      </c>
      <c r="B10" s="118"/>
      <c r="C10" s="118"/>
      <c r="D10" s="118"/>
      <c r="E10" s="118"/>
    </row>
    <row r="11" spans="1:12" ht="12" customHeight="1">
      <c r="A11" s="10">
        <f>'請求書（ヤフー）'!A11</f>
        <v>0</v>
      </c>
      <c r="B11" s="9"/>
      <c r="C11" s="9"/>
      <c r="D11" s="9"/>
      <c r="E11" s="9"/>
    </row>
    <row r="12" spans="1:12" ht="12.95" customHeight="1">
      <c r="A12" s="105" t="s">
        <v>4</v>
      </c>
      <c r="B12" s="106"/>
      <c r="C12" s="106"/>
      <c r="D12" s="106"/>
      <c r="E12" s="106"/>
    </row>
    <row r="13" spans="1:12" ht="12" customHeight="1">
      <c r="A13" s="105" t="s">
        <v>33</v>
      </c>
      <c r="B13" s="106"/>
      <c r="C13" s="106"/>
      <c r="D13" s="106"/>
      <c r="E13" s="106"/>
    </row>
    <row r="14" spans="1:12" ht="12" customHeight="1" thickBot="1">
      <c r="A14" s="12"/>
    </row>
    <row r="15" spans="1:12" ht="30" customHeight="1" thickTop="1" thickBot="1">
      <c r="A15" s="107" t="s">
        <v>8</v>
      </c>
      <c r="B15" s="108"/>
      <c r="C15" s="108"/>
      <c r="D15" s="108"/>
      <c r="E15" s="109"/>
    </row>
    <row r="16" spans="1:12" ht="15.75" customHeight="1" thickTop="1">
      <c r="A16" s="15"/>
      <c r="B16" s="5"/>
      <c r="C16" s="5"/>
      <c r="D16" s="5"/>
      <c r="E16" s="5"/>
    </row>
    <row r="17" spans="1:5" ht="12" customHeight="1">
      <c r="A17" s="16" t="s">
        <v>9</v>
      </c>
      <c r="B17" s="17" t="s">
        <v>10</v>
      </c>
      <c r="C17" s="111">
        <f>'請求書（ヤフー）'!C20</f>
        <v>46043.391898148147</v>
      </c>
      <c r="D17" s="104" t="s">
        <v>23</v>
      </c>
      <c r="E17" s="104" t="s">
        <v>23</v>
      </c>
    </row>
    <row r="18" spans="1:5" ht="12" customHeight="1">
      <c r="A18" s="1">
        <f>'請求書（ヤフー）'!A21</f>
        <v>8891301</v>
      </c>
      <c r="B18" s="17" t="s">
        <v>11</v>
      </c>
      <c r="C18" s="103">
        <f>'請求書（ヤフー）'!C21</f>
        <v>10076849</v>
      </c>
      <c r="D18" s="104" t="s">
        <v>23</v>
      </c>
      <c r="E18" s="104" t="s">
        <v>23</v>
      </c>
    </row>
    <row r="19" spans="1:5" ht="12" customHeight="1">
      <c r="A19" s="1" t="str">
        <f>'請求書（ヤフー）'!A22</f>
        <v>宮崎県児湯郡川南町</v>
      </c>
      <c r="B19" s="17" t="s">
        <v>12</v>
      </c>
      <c r="C19" s="103" t="str">
        <f>'請求書（ヤフー）'!C22</f>
        <v>クレジットカード決済</v>
      </c>
      <c r="D19" s="104" t="s">
        <v>23</v>
      </c>
      <c r="E19" s="104" t="s">
        <v>23</v>
      </c>
    </row>
    <row r="20" spans="1:5" ht="12" customHeight="1">
      <c r="A20" s="1" t="str">
        <f>'請求書（ヤフー）'!A23</f>
        <v>川南19719-3</v>
      </c>
      <c r="B20" s="17" t="s">
        <v>13</v>
      </c>
      <c r="C20" s="103" t="str">
        <f>'請求書（ヤフー）'!C23</f>
        <v>佐川急便、他（※送料には出荷手数料、梱包手数料が含まれております。）</v>
      </c>
      <c r="D20" s="104" t="s">
        <v>23</v>
      </c>
      <c r="E20" s="104" t="s">
        <v>23</v>
      </c>
    </row>
    <row r="21" spans="1:5" ht="12" customHeight="1">
      <c r="A21" s="1">
        <f>'請求書（ヤフー）'!A24</f>
        <v>0</v>
      </c>
      <c r="B21" s="17"/>
      <c r="C21" s="103">
        <f>'請求書（ヤフー）'!C24</f>
        <v>0</v>
      </c>
      <c r="D21" s="104" t="s">
        <v>23</v>
      </c>
      <c r="E21" s="104" t="s">
        <v>23</v>
      </c>
    </row>
    <row r="22" spans="1:5" ht="12" customHeight="1">
      <c r="A22" s="1" t="str">
        <f>'請求書（ヤフー）'!A25</f>
        <v>TEL:00983270356</v>
      </c>
      <c r="B22" s="17" t="s">
        <v>14</v>
      </c>
      <c r="C22" s="103" t="str">
        <f>'請求書（ヤフー）'!C25</f>
        <v>希望日なし</v>
      </c>
      <c r="D22" s="104" t="s">
        <v>23</v>
      </c>
      <c r="E22" s="104" t="s">
        <v>23</v>
      </c>
    </row>
    <row r="23" spans="1:5" ht="12" customHeight="1">
      <c r="A23" s="1" t="str">
        <f>'請求書（ヤフー）'!A26</f>
        <v>project nemo様</v>
      </c>
      <c r="B23" s="17" t="s">
        <v>15</v>
      </c>
      <c r="C23" s="103">
        <f>'請求書（ヤフー）'!C26</f>
        <v>0</v>
      </c>
      <c r="D23" s="104" t="s">
        <v>23</v>
      </c>
      <c r="E23" s="104" t="s">
        <v>23</v>
      </c>
    </row>
    <row r="24" spans="1:5" ht="12" customHeight="1">
      <c r="A24" s="1"/>
    </row>
    <row r="25" spans="1:5" ht="29.1" customHeight="1">
      <c r="A25" s="19" t="s">
        <v>16</v>
      </c>
      <c r="B25" s="20" t="s">
        <v>17</v>
      </c>
      <c r="C25" s="20" t="s">
        <v>18</v>
      </c>
      <c r="D25" s="20" t="s">
        <v>19</v>
      </c>
      <c r="E25" s="20" t="s">
        <v>20</v>
      </c>
    </row>
    <row r="26" spans="1:5">
      <c r="A26" s="17" t="str">
        <f>'請求書（ヤフー）'!A29</f>
        <v>デリカD:5　3DA-CV1W 後期 マフラー GVE-040PO GANADOR ガナドール Vertex 4WD SUV</v>
      </c>
      <c r="B26" s="17" t="str">
        <f>'請求書（ヤフー）'!B29</f>
        <v>aain1031aims</v>
      </c>
      <c r="C26" s="22">
        <f>'請求書（ヤフー）'!C29</f>
        <v>64350</v>
      </c>
      <c r="D26" s="22">
        <f>'請求書（ヤフー）'!D29</f>
        <v>1</v>
      </c>
      <c r="E26" s="22">
        <f>'請求書（ヤフー）'!E29</f>
        <v>64350</v>
      </c>
    </row>
    <row r="27" spans="1:5">
      <c r="A27" s="103">
        <f>'請求書（ヤフー）'!A30</f>
        <v>0</v>
      </c>
      <c r="B27" s="104" t="s">
        <v>23</v>
      </c>
      <c r="C27" s="104" t="s">
        <v>23</v>
      </c>
      <c r="D27" s="104" t="s">
        <v>23</v>
      </c>
      <c r="E27" s="104" t="s">
        <v>23</v>
      </c>
    </row>
    <row r="28" spans="1:5">
      <c r="A28" s="103">
        <f>'請求書（ヤフー）'!A31</f>
        <v>0</v>
      </c>
      <c r="B28" s="104" t="s">
        <v>23</v>
      </c>
      <c r="C28" s="104" t="s">
        <v>23</v>
      </c>
      <c r="D28" s="104" t="s">
        <v>23</v>
      </c>
      <c r="E28" s="104" t="s">
        <v>23</v>
      </c>
    </row>
    <row r="29" spans="1:5">
      <c r="A29" s="103">
        <f>'請求書（ヤフー）'!A32</f>
        <v>0</v>
      </c>
      <c r="B29" s="104" t="s">
        <v>23</v>
      </c>
      <c r="C29" s="104" t="s">
        <v>23</v>
      </c>
      <c r="D29" s="104" t="s">
        <v>23</v>
      </c>
      <c r="E29" s="104" t="s">
        <v>23</v>
      </c>
    </row>
    <row r="30" spans="1:5">
      <c r="A30" s="103">
        <f>'請求書（ヤフー）'!A33</f>
        <v>0</v>
      </c>
      <c r="B30" s="104" t="s">
        <v>23</v>
      </c>
      <c r="C30" s="104" t="s">
        <v>23</v>
      </c>
      <c r="D30" s="104" t="s">
        <v>23</v>
      </c>
      <c r="E30" s="104" t="s">
        <v>23</v>
      </c>
    </row>
    <row r="31" spans="1:5">
      <c r="A31" s="103">
        <f>'請求書（ヤフー）'!A34</f>
        <v>0</v>
      </c>
      <c r="B31" s="104" t="s">
        <v>23</v>
      </c>
      <c r="C31" s="104" t="s">
        <v>23</v>
      </c>
      <c r="D31" s="104" t="s">
        <v>23</v>
      </c>
      <c r="E31" s="104" t="s">
        <v>23</v>
      </c>
    </row>
    <row r="32" spans="1:5">
      <c r="A32" s="24"/>
      <c r="B32" s="11"/>
      <c r="C32" s="11"/>
      <c r="D32" s="11"/>
      <c r="E32" s="11"/>
    </row>
    <row r="33" spans="1:5" ht="24" customHeight="1">
      <c r="A33" s="25" t="s">
        <v>21</v>
      </c>
      <c r="B33" s="26" t="s">
        <v>22</v>
      </c>
      <c r="C33" s="95">
        <f>'請求書（ヤフー）'!C36</f>
        <v>64350</v>
      </c>
      <c r="D33" s="96" t="s">
        <v>23</v>
      </c>
      <c r="E33" s="97" t="s">
        <v>23</v>
      </c>
    </row>
    <row r="34" spans="1:5" ht="27.95" customHeight="1">
      <c r="A34" s="27" t="s">
        <v>24</v>
      </c>
      <c r="B34" s="28" t="s">
        <v>25</v>
      </c>
      <c r="C34" s="95">
        <f>'請求書（ヤフー）'!C37</f>
        <v>0</v>
      </c>
      <c r="D34" s="96" t="s">
        <v>23</v>
      </c>
      <c r="E34" s="97" t="s">
        <v>23</v>
      </c>
    </row>
    <row r="35" spans="1:5" ht="26.1" customHeight="1">
      <c r="A35" s="29" t="s">
        <v>23</v>
      </c>
      <c r="B35" s="28" t="s">
        <v>26</v>
      </c>
      <c r="C35" s="95">
        <f>'請求書（ヤフー）'!C38</f>
        <v>0</v>
      </c>
      <c r="D35" s="96" t="s">
        <v>23</v>
      </c>
      <c r="E35" s="97" t="s">
        <v>23</v>
      </c>
    </row>
    <row r="36" spans="1:5" ht="26.1" customHeight="1">
      <c r="A36" s="29" t="s">
        <v>23</v>
      </c>
      <c r="B36" s="28" t="s">
        <v>27</v>
      </c>
      <c r="C36" s="95">
        <f>'請求書（ヤフー）'!C39</f>
        <v>0</v>
      </c>
      <c r="D36" s="96" t="s">
        <v>23</v>
      </c>
      <c r="E36" s="97" t="s">
        <v>23</v>
      </c>
    </row>
    <row r="37" spans="1:5" ht="26.1" customHeight="1">
      <c r="A37" s="29" t="s">
        <v>23</v>
      </c>
      <c r="B37" s="28" t="s">
        <v>28</v>
      </c>
      <c r="C37" s="95">
        <f>'請求書（ヤフー）'!C40</f>
        <v>0</v>
      </c>
      <c r="D37" s="96" t="s">
        <v>23</v>
      </c>
      <c r="E37" s="97" t="s">
        <v>23</v>
      </c>
    </row>
    <row r="38" spans="1:5" ht="26.1" customHeight="1">
      <c r="A38" s="29" t="s">
        <v>23</v>
      </c>
      <c r="B38" s="28" t="s">
        <v>29</v>
      </c>
      <c r="C38" s="95">
        <f>'請求書（ヤフー）'!C41</f>
        <v>0</v>
      </c>
      <c r="D38" s="96" t="s">
        <v>23</v>
      </c>
      <c r="E38" s="97" t="s">
        <v>23</v>
      </c>
    </row>
    <row r="39" spans="1:5" ht="17.100000000000001" customHeight="1">
      <c r="A39" s="29" t="s">
        <v>23</v>
      </c>
      <c r="B39" s="30" t="s">
        <v>30</v>
      </c>
      <c r="C39" s="121">
        <f>'請求書（ヤフー）'!C42</f>
        <v>64350</v>
      </c>
      <c r="D39" s="122"/>
      <c r="E39" s="123"/>
    </row>
  </sheetData>
  <mergeCells count="29">
    <mergeCell ref="D1:E1"/>
    <mergeCell ref="A2:E2"/>
    <mergeCell ref="B4:E10"/>
    <mergeCell ref="I5:L5"/>
    <mergeCell ref="I7:L7"/>
    <mergeCell ref="I8:L8"/>
    <mergeCell ref="I9:L9"/>
    <mergeCell ref="A28:E28"/>
    <mergeCell ref="A12:E12"/>
    <mergeCell ref="A13:E13"/>
    <mergeCell ref="A15:E15"/>
    <mergeCell ref="C17:E17"/>
    <mergeCell ref="C18:E18"/>
    <mergeCell ref="C19:E19"/>
    <mergeCell ref="C20:E20"/>
    <mergeCell ref="C21:E21"/>
    <mergeCell ref="C22:E22"/>
    <mergeCell ref="C23:E23"/>
    <mergeCell ref="A27:E27"/>
    <mergeCell ref="C36:E36"/>
    <mergeCell ref="C37:E37"/>
    <mergeCell ref="C38:E38"/>
    <mergeCell ref="C39:E39"/>
    <mergeCell ref="A29:E29"/>
    <mergeCell ref="A30:E30"/>
    <mergeCell ref="A31:E31"/>
    <mergeCell ref="C33:E33"/>
    <mergeCell ref="C34:E34"/>
    <mergeCell ref="C35:E35"/>
  </mergeCells>
  <phoneticPr fontId="3"/>
  <pageMargins left="0.75" right="0.75" top="1" bottom="1" header="0.5" footer="0.5"/>
  <pageSetup paperSize="9" scale="70" orientation="portrait" horizontalDpi="4294967293"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8A42-F3B9-4BDD-9031-4C7D73966C58}">
  <sheetPr codeName="Sheet4">
    <pageSetUpPr fitToPage="1"/>
  </sheetPr>
  <dimension ref="A1:H41"/>
  <sheetViews>
    <sheetView showZeros="0" workbookViewId="0">
      <selection activeCell="B22" sqref="B22"/>
    </sheetView>
  </sheetViews>
  <sheetFormatPr defaultColWidth="19.125" defaultRowHeight="18.75"/>
  <cols>
    <col min="1" max="1" width="19.25" bestFit="1" customWidth="1"/>
    <col min="2" max="2" width="22" bestFit="1" customWidth="1"/>
    <col min="3" max="3" width="18.375" bestFit="1" customWidth="1"/>
    <col min="4" max="4" width="15" customWidth="1"/>
    <col min="5" max="5" width="18" bestFit="1" customWidth="1"/>
    <col min="6" max="6" width="5.25" bestFit="1" customWidth="1"/>
    <col min="7" max="7" width="6.5" bestFit="1" customWidth="1"/>
    <col min="8" max="8" width="9" bestFit="1" customWidth="1"/>
  </cols>
  <sheetData>
    <row r="1" spans="1:8" ht="38.25" customHeight="1" thickBot="1">
      <c r="A1" s="142" t="s">
        <v>34</v>
      </c>
      <c r="B1" s="143" t="s">
        <v>23</v>
      </c>
      <c r="C1" s="143" t="s">
        <v>23</v>
      </c>
      <c r="D1" s="143" t="s">
        <v>23</v>
      </c>
      <c r="E1" s="31" t="s">
        <v>23</v>
      </c>
      <c r="F1" s="32" t="s">
        <v>35</v>
      </c>
      <c r="G1" s="144">
        <f ca="1">'請求書（ヤフー）'!D1</f>
        <v>46045</v>
      </c>
      <c r="H1" s="144"/>
    </row>
    <row r="2" spans="1:8">
      <c r="A2" s="33" t="s">
        <v>36</v>
      </c>
      <c r="B2" s="34" t="str">
        <f>'請求書（ヤフー）'!A1</f>
        <v>horidashimono-10076849</v>
      </c>
      <c r="C2" s="33" t="s">
        <v>37</v>
      </c>
      <c r="D2" s="89">
        <f>'請求書（ヤフー）'!C20:E20</f>
        <v>0</v>
      </c>
      <c r="E2" s="35" t="s">
        <v>38</v>
      </c>
      <c r="F2" s="36" t="s">
        <v>23</v>
      </c>
      <c r="G2" s="36" t="s">
        <v>23</v>
      </c>
      <c r="H2" s="36" t="s">
        <v>23</v>
      </c>
    </row>
    <row r="3" spans="1:8">
      <c r="A3" s="37" t="s">
        <v>39</v>
      </c>
      <c r="B3" s="38"/>
      <c r="C3" s="37" t="s">
        <v>40</v>
      </c>
      <c r="D3" s="38" t="s">
        <v>41</v>
      </c>
      <c r="E3" s="39" t="s">
        <v>23</v>
      </c>
      <c r="F3" s="39" t="s">
        <v>23</v>
      </c>
      <c r="G3" s="40" t="s">
        <v>23</v>
      </c>
      <c r="H3" s="40" t="s">
        <v>23</v>
      </c>
    </row>
    <row r="4" spans="1:8">
      <c r="A4" s="37" t="s">
        <v>42</v>
      </c>
      <c r="B4" s="38" t="s">
        <v>43</v>
      </c>
      <c r="C4" s="37" t="s">
        <v>44</v>
      </c>
      <c r="D4" s="38" t="s">
        <v>45</v>
      </c>
      <c r="E4" s="41" t="s">
        <v>46</v>
      </c>
      <c r="F4" s="145" t="s">
        <v>47</v>
      </c>
      <c r="G4" s="146" t="s">
        <v>23</v>
      </c>
      <c r="H4" s="146" t="s">
        <v>23</v>
      </c>
    </row>
    <row r="5" spans="1:8">
      <c r="A5" s="37" t="s">
        <v>48</v>
      </c>
      <c r="B5" s="38" t="s">
        <v>49</v>
      </c>
      <c r="C5" s="37" t="s">
        <v>50</v>
      </c>
      <c r="D5" s="38" t="s">
        <v>51</v>
      </c>
      <c r="E5" s="42" t="s">
        <v>52</v>
      </c>
      <c r="F5" s="147" t="s">
        <v>53</v>
      </c>
      <c r="G5" s="146" t="s">
        <v>23</v>
      </c>
      <c r="H5" s="146" t="s">
        <v>23</v>
      </c>
    </row>
    <row r="6" spans="1:8">
      <c r="A6" s="140" t="s">
        <v>54</v>
      </c>
      <c r="B6" s="141" t="s">
        <v>23</v>
      </c>
      <c r="C6" s="44" t="s">
        <v>23</v>
      </c>
      <c r="D6" s="44" t="s">
        <v>23</v>
      </c>
      <c r="E6" s="45" t="s">
        <v>23</v>
      </c>
      <c r="F6" s="45" t="s">
        <v>23</v>
      </c>
      <c r="G6" s="45" t="s">
        <v>23</v>
      </c>
      <c r="H6" s="46" t="s">
        <v>23</v>
      </c>
    </row>
    <row r="7" spans="1:8">
      <c r="A7" s="47" t="s">
        <v>23</v>
      </c>
      <c r="B7" s="48" t="s">
        <v>55</v>
      </c>
      <c r="C7" s="47" t="s">
        <v>23</v>
      </c>
      <c r="D7" s="148" t="s">
        <v>13</v>
      </c>
      <c r="E7" s="134" t="s">
        <v>23</v>
      </c>
      <c r="F7" s="134" t="s">
        <v>23</v>
      </c>
      <c r="G7" s="134" t="s">
        <v>23</v>
      </c>
      <c r="H7" s="132" t="s">
        <v>23</v>
      </c>
    </row>
    <row r="8" spans="1:8">
      <c r="A8" s="49" t="s">
        <v>56</v>
      </c>
      <c r="B8" s="49">
        <f>'請求書（ヤフー）'!A21</f>
        <v>8891301</v>
      </c>
      <c r="C8" s="49" t="s">
        <v>13</v>
      </c>
      <c r="D8" s="149" t="str">
        <f>'請求書（ヤフー）'!C23</f>
        <v>佐川急便、他（※送料には出荷手数料、梱包手数料が含まれております。）</v>
      </c>
      <c r="E8" s="150" t="s">
        <v>23</v>
      </c>
      <c r="F8" s="151" t="s">
        <v>23</v>
      </c>
      <c r="G8" s="152" t="s">
        <v>23</v>
      </c>
      <c r="H8" s="150" t="s">
        <v>23</v>
      </c>
    </row>
    <row r="9" spans="1:8">
      <c r="A9" s="49" t="s">
        <v>57</v>
      </c>
      <c r="B9" s="49" t="str">
        <f>'請求書（ヤフー）'!A22&amp;'請求書（ヤフー）'!A23&amp;'請求書（ヤフー）'!A24</f>
        <v>宮崎県児湯郡川南町川南19719-3</v>
      </c>
      <c r="C9" s="49" t="s">
        <v>58</v>
      </c>
      <c r="D9" s="131" t="s">
        <v>59</v>
      </c>
      <c r="E9" s="132" t="s">
        <v>23</v>
      </c>
      <c r="F9" s="133" t="s">
        <v>23</v>
      </c>
      <c r="G9" s="134" t="s">
        <v>23</v>
      </c>
      <c r="H9" s="132" t="s">
        <v>23</v>
      </c>
    </row>
    <row r="10" spans="1:8">
      <c r="A10" s="49" t="s">
        <v>60</v>
      </c>
      <c r="B10" s="53" t="s">
        <v>23</v>
      </c>
      <c r="C10" s="49" t="s">
        <v>61</v>
      </c>
      <c r="D10" s="54" t="s">
        <v>23</v>
      </c>
      <c r="E10" s="50" t="s">
        <v>23</v>
      </c>
      <c r="F10" s="51" t="s">
        <v>23</v>
      </c>
      <c r="G10" s="52" t="s">
        <v>23</v>
      </c>
      <c r="H10" s="50" t="s">
        <v>23</v>
      </c>
    </row>
    <row r="11" spans="1:8">
      <c r="A11" s="49" t="s">
        <v>62</v>
      </c>
      <c r="B11" s="49" t="str">
        <f>'請求書（ヤフー）'!A26</f>
        <v>project nemo様</v>
      </c>
      <c r="C11" s="49" t="s">
        <v>63</v>
      </c>
      <c r="D11" s="54" t="s">
        <v>23</v>
      </c>
      <c r="E11" s="55" t="s">
        <v>23</v>
      </c>
      <c r="F11" s="56" t="s">
        <v>23</v>
      </c>
      <c r="G11" s="57" t="s">
        <v>23</v>
      </c>
      <c r="H11" s="55" t="s">
        <v>23</v>
      </c>
    </row>
    <row r="12" spans="1:8">
      <c r="A12" s="49" t="s">
        <v>64</v>
      </c>
      <c r="B12" s="49" t="str">
        <f>'請求書（ヤフー）'!A25</f>
        <v>TEL:00983270356</v>
      </c>
      <c r="C12" s="49" t="s">
        <v>65</v>
      </c>
      <c r="D12" s="54" t="s">
        <v>23</v>
      </c>
      <c r="E12" s="55" t="s">
        <v>23</v>
      </c>
      <c r="F12" s="56" t="s">
        <v>23</v>
      </c>
      <c r="G12" s="57" t="s">
        <v>23</v>
      </c>
      <c r="H12" s="55" t="s">
        <v>23</v>
      </c>
    </row>
    <row r="13" spans="1:8">
      <c r="A13" s="49" t="s">
        <v>66</v>
      </c>
      <c r="B13" s="53" t="s">
        <v>23</v>
      </c>
      <c r="C13" s="49" t="s">
        <v>67</v>
      </c>
      <c r="D13" s="54" t="s">
        <v>23</v>
      </c>
      <c r="E13" s="50" t="s">
        <v>23</v>
      </c>
      <c r="F13" s="51" t="s">
        <v>23</v>
      </c>
      <c r="G13" s="52" t="s">
        <v>23</v>
      </c>
      <c r="H13" s="50" t="s">
        <v>23</v>
      </c>
    </row>
    <row r="14" spans="1:8">
      <c r="A14" s="47" t="s">
        <v>23</v>
      </c>
      <c r="B14" s="58" t="s">
        <v>68</v>
      </c>
      <c r="C14" s="47" t="s">
        <v>23</v>
      </c>
      <c r="D14" s="153" t="s">
        <v>69</v>
      </c>
      <c r="E14" s="134" t="s">
        <v>23</v>
      </c>
      <c r="F14" s="134" t="s">
        <v>23</v>
      </c>
      <c r="G14" s="134" t="s">
        <v>23</v>
      </c>
      <c r="H14" s="132" t="s">
        <v>23</v>
      </c>
    </row>
    <row r="15" spans="1:8">
      <c r="A15" s="59" t="s">
        <v>70</v>
      </c>
      <c r="B15" s="46" t="s">
        <v>23</v>
      </c>
      <c r="C15" s="59" t="s">
        <v>70</v>
      </c>
      <c r="D15" s="45" t="s">
        <v>23</v>
      </c>
      <c r="E15" s="45" t="s">
        <v>23</v>
      </c>
      <c r="F15" s="45" t="s">
        <v>23</v>
      </c>
      <c r="G15" s="45" t="s">
        <v>23</v>
      </c>
      <c r="H15" s="46" t="s">
        <v>23</v>
      </c>
    </row>
    <row r="16" spans="1:8" ht="30.75" customHeight="1">
      <c r="A16" s="149" t="s">
        <v>71</v>
      </c>
      <c r="B16" s="150" t="s">
        <v>23</v>
      </c>
      <c r="C16" s="131" t="s">
        <v>72</v>
      </c>
      <c r="D16" s="152" t="s">
        <v>23</v>
      </c>
      <c r="E16" s="52" t="s">
        <v>23</v>
      </c>
      <c r="F16" s="52" t="s">
        <v>23</v>
      </c>
      <c r="G16" s="52" t="s">
        <v>23</v>
      </c>
      <c r="H16" s="50" t="s">
        <v>23</v>
      </c>
    </row>
    <row r="17" spans="1:8">
      <c r="A17" s="140" t="s">
        <v>73</v>
      </c>
      <c r="B17" s="141" t="s">
        <v>23</v>
      </c>
      <c r="C17" s="44" t="s">
        <v>23</v>
      </c>
      <c r="D17" s="44" t="s">
        <v>23</v>
      </c>
      <c r="E17" s="45" t="s">
        <v>23</v>
      </c>
      <c r="F17" s="45" t="s">
        <v>23</v>
      </c>
      <c r="G17" s="45" t="s">
        <v>23</v>
      </c>
      <c r="H17" s="46" t="s">
        <v>23</v>
      </c>
    </row>
    <row r="18" spans="1:8">
      <c r="A18" s="60" t="s">
        <v>23</v>
      </c>
      <c r="B18" s="61" t="s">
        <v>74</v>
      </c>
      <c r="C18" s="60" t="s">
        <v>23</v>
      </c>
      <c r="D18" s="128" t="s">
        <v>12</v>
      </c>
      <c r="E18" s="129" t="s">
        <v>23</v>
      </c>
      <c r="F18" s="129" t="s">
        <v>23</v>
      </c>
      <c r="G18" s="129" t="s">
        <v>23</v>
      </c>
      <c r="H18" s="130" t="s">
        <v>23</v>
      </c>
    </row>
    <row r="19" spans="1:8">
      <c r="A19" s="49" t="s">
        <v>56</v>
      </c>
      <c r="B19" s="49">
        <f>'請求書（ヤフー）'!A5</f>
        <v>8891301</v>
      </c>
      <c r="C19" s="49" t="s">
        <v>12</v>
      </c>
      <c r="D19" s="131" t="str">
        <f>'請求書（ヤフー）'!C16</f>
        <v>クレジットカード決済</v>
      </c>
      <c r="E19" s="132" t="s">
        <v>23</v>
      </c>
      <c r="F19" s="133" t="s">
        <v>23</v>
      </c>
      <c r="G19" s="134" t="s">
        <v>23</v>
      </c>
      <c r="H19" s="132" t="s">
        <v>23</v>
      </c>
    </row>
    <row r="20" spans="1:8">
      <c r="A20" s="49" t="s">
        <v>57</v>
      </c>
      <c r="B20" s="49" t="str">
        <f>'請求書（ヤフー）'!A6</f>
        <v>宮崎県児湯郡川南町</v>
      </c>
      <c r="C20" s="49" t="s">
        <v>75</v>
      </c>
      <c r="D20" s="135">
        <f>'請求書（ヤフー）'!C42</f>
        <v>64350</v>
      </c>
      <c r="E20" s="132" t="s">
        <v>23</v>
      </c>
      <c r="F20" s="133" t="s">
        <v>23</v>
      </c>
      <c r="G20" s="134" t="s">
        <v>23</v>
      </c>
      <c r="H20" s="132" t="s">
        <v>23</v>
      </c>
    </row>
    <row r="21" spans="1:8">
      <c r="A21" s="49" t="s">
        <v>60</v>
      </c>
      <c r="B21" s="49"/>
      <c r="C21" s="49" t="s">
        <v>76</v>
      </c>
      <c r="D21" s="131" t="s">
        <v>77</v>
      </c>
      <c r="E21" s="136" t="s">
        <v>23</v>
      </c>
      <c r="F21" s="137" t="s">
        <v>23</v>
      </c>
      <c r="G21" s="138" t="s">
        <v>23</v>
      </c>
      <c r="H21" s="136" t="s">
        <v>23</v>
      </c>
    </row>
    <row r="22" spans="1:8">
      <c r="A22" s="49" t="s">
        <v>62</v>
      </c>
      <c r="B22" s="49">
        <f>'請求書（ヤフー）'!A8</f>
        <v>0</v>
      </c>
      <c r="C22" s="49" t="s">
        <v>78</v>
      </c>
      <c r="D22" s="54" t="s">
        <v>23</v>
      </c>
      <c r="E22" s="55" t="s">
        <v>23</v>
      </c>
      <c r="F22" s="56" t="s">
        <v>23</v>
      </c>
      <c r="G22" s="57" t="s">
        <v>23</v>
      </c>
      <c r="H22" s="55" t="s">
        <v>23</v>
      </c>
    </row>
    <row r="23" spans="1:8">
      <c r="A23" s="49" t="s">
        <v>64</v>
      </c>
      <c r="B23" s="49" t="str">
        <f>'請求書（ヤフー）'!A9</f>
        <v>TEL：00983270356</v>
      </c>
      <c r="C23" s="49" t="s">
        <v>79</v>
      </c>
      <c r="D23" s="131" t="s">
        <v>80</v>
      </c>
      <c r="E23" s="132" t="s">
        <v>23</v>
      </c>
      <c r="F23" s="133" t="s">
        <v>23</v>
      </c>
      <c r="G23" s="134" t="s">
        <v>23</v>
      </c>
      <c r="H23" s="132" t="s">
        <v>23</v>
      </c>
    </row>
    <row r="24" spans="1:8">
      <c r="A24" s="49" t="s">
        <v>81</v>
      </c>
      <c r="B24" s="49" t="s">
        <v>82</v>
      </c>
      <c r="C24" s="62" t="s">
        <v>23</v>
      </c>
      <c r="D24" s="63" t="s">
        <v>23</v>
      </c>
      <c r="E24" s="50" t="s">
        <v>23</v>
      </c>
      <c r="F24" s="51" t="s">
        <v>23</v>
      </c>
      <c r="G24" s="52" t="s">
        <v>23</v>
      </c>
      <c r="H24" s="50" t="s">
        <v>23</v>
      </c>
    </row>
    <row r="25" spans="1:8">
      <c r="A25" s="49" t="s">
        <v>83</v>
      </c>
      <c r="B25" s="63" t="s">
        <v>23</v>
      </c>
      <c r="C25" s="57" t="s">
        <v>23</v>
      </c>
      <c r="D25" s="57" t="s">
        <v>23</v>
      </c>
      <c r="E25" s="57" t="s">
        <v>23</v>
      </c>
      <c r="F25" s="57" t="s">
        <v>23</v>
      </c>
      <c r="G25" s="57" t="s">
        <v>23</v>
      </c>
      <c r="H25" s="55" t="s">
        <v>23</v>
      </c>
    </row>
    <row r="26" spans="1:8">
      <c r="A26" s="43" t="s">
        <v>84</v>
      </c>
      <c r="B26" s="44" t="s">
        <v>23</v>
      </c>
      <c r="C26" s="44" t="s">
        <v>23</v>
      </c>
      <c r="D26" s="44" t="s">
        <v>23</v>
      </c>
      <c r="E26" s="45" t="s">
        <v>23</v>
      </c>
      <c r="F26" s="45" t="s">
        <v>23</v>
      </c>
      <c r="G26" s="45" t="s">
        <v>23</v>
      </c>
      <c r="H26" s="46" t="s">
        <v>23</v>
      </c>
    </row>
    <row r="27" spans="1:8">
      <c r="A27" s="49" t="s">
        <v>85</v>
      </c>
      <c r="B27" s="53" t="s">
        <v>23</v>
      </c>
      <c r="C27" s="49" t="s">
        <v>86</v>
      </c>
      <c r="D27" s="63" t="s">
        <v>23</v>
      </c>
      <c r="E27" s="50" t="s">
        <v>23</v>
      </c>
      <c r="F27" s="51" t="s">
        <v>23</v>
      </c>
      <c r="G27" s="52" t="s">
        <v>23</v>
      </c>
      <c r="H27" s="50" t="s">
        <v>23</v>
      </c>
    </row>
    <row r="28" spans="1:8" ht="21">
      <c r="A28" s="64" t="s">
        <v>87</v>
      </c>
      <c r="B28" s="65" t="s">
        <v>16</v>
      </c>
      <c r="C28" s="64" t="s">
        <v>17</v>
      </c>
      <c r="D28" s="64" t="s">
        <v>18</v>
      </c>
      <c r="E28" s="66" t="s">
        <v>19</v>
      </c>
      <c r="F28" s="64" t="s">
        <v>38</v>
      </c>
      <c r="G28" s="65" t="s">
        <v>88</v>
      </c>
      <c r="H28" s="64" t="s">
        <v>20</v>
      </c>
    </row>
    <row r="29" spans="1:8">
      <c r="A29" s="67">
        <v>1</v>
      </c>
      <c r="B29" s="67" t="str">
        <f>'請求書（ヤフー）'!A29</f>
        <v>デリカD:5　3DA-CV1W 後期 マフラー GVE-040PO GANADOR ガナドール Vertex 4WD SUV</v>
      </c>
      <c r="C29" s="67" t="str">
        <f>'請求書（ヤフー）'!B29</f>
        <v>aain1031aims</v>
      </c>
      <c r="D29" s="90">
        <f>'請求書（ヤフー）'!C29</f>
        <v>64350</v>
      </c>
      <c r="E29" s="91">
        <f>'請求書（ヤフー）'!E29</f>
        <v>64350</v>
      </c>
      <c r="F29" s="40" t="s">
        <v>23</v>
      </c>
      <c r="G29" s="40" t="s">
        <v>23</v>
      </c>
      <c r="H29" s="67"/>
    </row>
    <row r="30" spans="1:8">
      <c r="A30" s="40" t="s">
        <v>23</v>
      </c>
      <c r="B30" s="67">
        <f>'請求書（ヤフー）'!A30</f>
        <v>0</v>
      </c>
      <c r="C30" s="40" t="s">
        <v>23</v>
      </c>
      <c r="D30" s="40" t="s">
        <v>23</v>
      </c>
      <c r="E30" s="40" t="s">
        <v>23</v>
      </c>
      <c r="F30" s="40" t="s">
        <v>23</v>
      </c>
      <c r="G30" s="40" t="s">
        <v>23</v>
      </c>
      <c r="H30" s="40" t="s">
        <v>23</v>
      </c>
    </row>
    <row r="31" spans="1:8">
      <c r="A31" s="40" t="s">
        <v>23</v>
      </c>
      <c r="B31" s="67">
        <f>'請求書（ヤフー）'!A31</f>
        <v>0</v>
      </c>
      <c r="C31" s="40" t="s">
        <v>23</v>
      </c>
      <c r="D31" s="40" t="s">
        <v>23</v>
      </c>
      <c r="E31" s="40" t="s">
        <v>23</v>
      </c>
      <c r="F31" s="40" t="s">
        <v>23</v>
      </c>
      <c r="G31" s="40" t="s">
        <v>23</v>
      </c>
      <c r="H31" s="40" t="s">
        <v>23</v>
      </c>
    </row>
    <row r="32" spans="1:8">
      <c r="A32" s="40" t="s">
        <v>23</v>
      </c>
      <c r="B32" s="67">
        <f>'請求書（ヤフー）'!A32</f>
        <v>0</v>
      </c>
      <c r="C32" s="40" t="s">
        <v>23</v>
      </c>
      <c r="D32" s="40" t="s">
        <v>23</v>
      </c>
      <c r="E32" s="40" t="s">
        <v>23</v>
      </c>
      <c r="F32" s="40" t="s">
        <v>23</v>
      </c>
      <c r="G32" s="40" t="s">
        <v>23</v>
      </c>
      <c r="H32" s="40" t="s">
        <v>23</v>
      </c>
    </row>
    <row r="33" spans="1:8">
      <c r="A33" s="40" t="s">
        <v>23</v>
      </c>
      <c r="B33" s="67">
        <f>'請求書（ヤフー）'!A33</f>
        <v>0</v>
      </c>
      <c r="C33" s="40" t="s">
        <v>23</v>
      </c>
      <c r="D33" s="40" t="s">
        <v>23</v>
      </c>
      <c r="E33" s="40" t="s">
        <v>23</v>
      </c>
      <c r="F33" s="40" t="s">
        <v>23</v>
      </c>
      <c r="G33" s="40" t="s">
        <v>23</v>
      </c>
      <c r="H33" s="40" t="s">
        <v>23</v>
      </c>
    </row>
    <row r="34" spans="1:8">
      <c r="A34" s="40" t="s">
        <v>23</v>
      </c>
      <c r="B34" s="67">
        <f>'請求書（ヤフー）'!A34</f>
        <v>0</v>
      </c>
      <c r="C34" s="40" t="s">
        <v>23</v>
      </c>
      <c r="D34" s="40" t="s">
        <v>23</v>
      </c>
      <c r="E34" s="40" t="s">
        <v>23</v>
      </c>
      <c r="F34" s="40" t="s">
        <v>23</v>
      </c>
      <c r="G34" s="40" t="s">
        <v>23</v>
      </c>
      <c r="H34" s="40" t="s">
        <v>23</v>
      </c>
    </row>
    <row r="35" spans="1:8">
      <c r="A35" s="68" t="s">
        <v>23</v>
      </c>
      <c r="B35" s="69" t="s">
        <v>22</v>
      </c>
      <c r="C35" s="139">
        <f>'請求書（ヤフー）'!C36</f>
        <v>64350</v>
      </c>
      <c r="D35" s="125" t="s">
        <v>23</v>
      </c>
      <c r="E35" s="126" t="s">
        <v>23</v>
      </c>
      <c r="F35" s="127" t="s">
        <v>23</v>
      </c>
      <c r="G35" s="126" t="s">
        <v>23</v>
      </c>
      <c r="H35" s="127" t="s">
        <v>23</v>
      </c>
    </row>
    <row r="36" spans="1:8">
      <c r="A36" s="68" t="s">
        <v>23</v>
      </c>
      <c r="B36" s="69" t="s">
        <v>25</v>
      </c>
      <c r="C36" s="139">
        <f>'請求書（ヤフー）'!C37</f>
        <v>0</v>
      </c>
      <c r="D36" s="125" t="s">
        <v>23</v>
      </c>
      <c r="E36" s="126" t="s">
        <v>23</v>
      </c>
      <c r="F36" s="127" t="s">
        <v>23</v>
      </c>
      <c r="G36" s="126" t="s">
        <v>23</v>
      </c>
      <c r="H36" s="127" t="s">
        <v>23</v>
      </c>
    </row>
    <row r="37" spans="1:8">
      <c r="A37" s="68" t="s">
        <v>23</v>
      </c>
      <c r="B37" s="69" t="s">
        <v>26</v>
      </c>
      <c r="C37" s="139">
        <f>'請求書（ヤフー）'!C38</f>
        <v>0</v>
      </c>
      <c r="D37" s="125" t="s">
        <v>23</v>
      </c>
      <c r="E37" s="126" t="s">
        <v>23</v>
      </c>
      <c r="F37" s="127" t="s">
        <v>23</v>
      </c>
      <c r="G37" s="126" t="s">
        <v>23</v>
      </c>
      <c r="H37" s="127" t="s">
        <v>23</v>
      </c>
    </row>
    <row r="38" spans="1:8">
      <c r="A38" s="68" t="s">
        <v>23</v>
      </c>
      <c r="B38" s="69" t="s">
        <v>27</v>
      </c>
      <c r="C38" s="139">
        <f>'請求書（ヤフー）'!C39</f>
        <v>0</v>
      </c>
      <c r="D38" s="125" t="s">
        <v>23</v>
      </c>
      <c r="E38" s="126" t="s">
        <v>23</v>
      </c>
      <c r="F38" s="127" t="s">
        <v>23</v>
      </c>
      <c r="G38" s="126" t="s">
        <v>23</v>
      </c>
      <c r="H38" s="127" t="s">
        <v>23</v>
      </c>
    </row>
    <row r="39" spans="1:8">
      <c r="A39" s="68" t="s">
        <v>23</v>
      </c>
      <c r="B39" s="69" t="s">
        <v>28</v>
      </c>
      <c r="C39" s="139">
        <f>'請求書（ヤフー）'!C40</f>
        <v>0</v>
      </c>
      <c r="D39" s="125" t="s">
        <v>23</v>
      </c>
      <c r="E39" s="126" t="s">
        <v>23</v>
      </c>
      <c r="F39" s="127" t="s">
        <v>23</v>
      </c>
      <c r="G39" s="126" t="s">
        <v>23</v>
      </c>
      <c r="H39" s="127" t="s">
        <v>23</v>
      </c>
    </row>
    <row r="40" spans="1:8">
      <c r="A40" s="68" t="s">
        <v>23</v>
      </c>
      <c r="B40" s="69" t="s">
        <v>29</v>
      </c>
      <c r="C40" s="139">
        <f>'請求書（ヤフー）'!C41</f>
        <v>0</v>
      </c>
      <c r="D40" s="125" t="s">
        <v>23</v>
      </c>
      <c r="E40" s="126" t="s">
        <v>23</v>
      </c>
      <c r="F40" s="127" t="s">
        <v>23</v>
      </c>
      <c r="G40" s="126" t="s">
        <v>23</v>
      </c>
      <c r="H40" s="127" t="s">
        <v>23</v>
      </c>
    </row>
    <row r="41" spans="1:8">
      <c r="A41" s="70" t="s">
        <v>89</v>
      </c>
      <c r="B41" s="71" t="s">
        <v>30</v>
      </c>
      <c r="C41" s="124">
        <f>'請求書（ヤフー）'!C42</f>
        <v>64350</v>
      </c>
      <c r="D41" s="125" t="s">
        <v>23</v>
      </c>
      <c r="E41" s="126" t="s">
        <v>23</v>
      </c>
      <c r="F41" s="127" t="s">
        <v>23</v>
      </c>
      <c r="G41" s="126" t="s">
        <v>23</v>
      </c>
      <c r="H41" s="127" t="s">
        <v>23</v>
      </c>
    </row>
  </sheetData>
  <mergeCells count="24">
    <mergeCell ref="A17:B17"/>
    <mergeCell ref="A1:D1"/>
    <mergeCell ref="G1:H1"/>
    <mergeCell ref="F4:H4"/>
    <mergeCell ref="F5:H5"/>
    <mergeCell ref="A6:B6"/>
    <mergeCell ref="D7:H7"/>
    <mergeCell ref="D8:H8"/>
    <mergeCell ref="D9:H9"/>
    <mergeCell ref="D14:H14"/>
    <mergeCell ref="A16:B16"/>
    <mergeCell ref="C16:D16"/>
    <mergeCell ref="C41:H41"/>
    <mergeCell ref="D18:H18"/>
    <mergeCell ref="D19:H19"/>
    <mergeCell ref="D20:H20"/>
    <mergeCell ref="D21:H21"/>
    <mergeCell ref="D23:H23"/>
    <mergeCell ref="C35:H35"/>
    <mergeCell ref="C36:H36"/>
    <mergeCell ref="C37:H37"/>
    <mergeCell ref="C38:H38"/>
    <mergeCell ref="C39:H39"/>
    <mergeCell ref="C40:H40"/>
  </mergeCells>
  <phoneticPr fontId="3"/>
  <pageMargins left="0.7" right="0.7" top="0.75" bottom="0.75" header="0.3" footer="0.3"/>
  <pageSetup paperSize="9" scale="78"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A81C-36C3-456A-842B-AC931FDD33AF}">
  <sheetPr codeName="Sheet5">
    <pageSetUpPr fitToPage="1"/>
  </sheetPr>
  <dimension ref="A1:BL54"/>
  <sheetViews>
    <sheetView tabSelected="1" zoomScaleNormal="100" workbookViewId="0">
      <selection sqref="A1:O2"/>
    </sheetView>
  </sheetViews>
  <sheetFormatPr defaultColWidth="2.75" defaultRowHeight="18.75"/>
  <cols>
    <col min="1" max="16384" width="2.75" style="73"/>
  </cols>
  <sheetData>
    <row r="1" spans="1:64" ht="18.75" customHeight="1">
      <c r="A1" s="222" t="s">
        <v>90</v>
      </c>
      <c r="B1" s="222"/>
      <c r="C1" s="222"/>
      <c r="D1" s="222"/>
      <c r="E1" s="222"/>
      <c r="F1" s="222"/>
      <c r="G1" s="222"/>
      <c r="H1" s="222"/>
      <c r="I1" s="222"/>
      <c r="J1" s="222"/>
      <c r="K1" s="222"/>
      <c r="L1" s="222"/>
      <c r="M1" s="222"/>
      <c r="N1" s="222"/>
      <c r="O1" s="222"/>
      <c r="P1" s="72"/>
      <c r="S1" s="176" t="s">
        <v>91</v>
      </c>
      <c r="T1" s="176"/>
      <c r="U1" s="176"/>
      <c r="V1" s="223"/>
      <c r="W1" s="223"/>
      <c r="X1" s="223"/>
      <c r="Y1" s="223"/>
      <c r="Z1" s="223"/>
      <c r="AA1" s="223"/>
      <c r="AB1" s="176" t="s">
        <v>92</v>
      </c>
      <c r="AC1" s="176"/>
      <c r="AD1" s="176"/>
      <c r="AE1" s="176"/>
      <c r="AF1" s="176"/>
    </row>
    <row r="2" spans="1:64" ht="18.75" customHeight="1">
      <c r="A2" s="222"/>
      <c r="B2" s="222"/>
      <c r="C2" s="222"/>
      <c r="D2" s="222"/>
      <c r="E2" s="222"/>
      <c r="F2" s="222"/>
      <c r="G2" s="222"/>
      <c r="H2" s="222"/>
      <c r="I2" s="222"/>
      <c r="J2" s="222"/>
      <c r="K2" s="222"/>
      <c r="L2" s="222"/>
      <c r="M2" s="222"/>
      <c r="N2" s="222"/>
      <c r="O2" s="222"/>
      <c r="P2" s="72"/>
      <c r="S2" s="177" t="s">
        <v>93</v>
      </c>
      <c r="T2" s="177"/>
      <c r="U2" s="177"/>
      <c r="V2" s="224"/>
      <c r="W2" s="224"/>
      <c r="X2" s="224"/>
      <c r="Y2" s="224"/>
      <c r="Z2" s="224"/>
      <c r="AA2" s="224"/>
      <c r="AB2" s="224"/>
      <c r="AC2" s="224"/>
      <c r="AD2" s="224"/>
      <c r="AE2" s="224"/>
      <c r="AF2" s="224"/>
    </row>
    <row r="3" spans="1:64" ht="3.75" customHeight="1">
      <c r="A3" s="72"/>
      <c r="B3" s="72"/>
      <c r="C3" s="72"/>
      <c r="D3" s="72"/>
      <c r="E3" s="72"/>
      <c r="F3" s="72"/>
      <c r="G3" s="72"/>
      <c r="H3" s="72"/>
      <c r="I3" s="72"/>
      <c r="J3" s="72"/>
      <c r="K3" s="72"/>
      <c r="L3" s="72"/>
      <c r="M3" s="72"/>
      <c r="N3" s="72"/>
      <c r="O3" s="72"/>
      <c r="P3" s="72"/>
      <c r="S3" s="74"/>
      <c r="T3" s="74"/>
      <c r="U3" s="74"/>
      <c r="V3" s="74"/>
      <c r="W3" s="74"/>
      <c r="X3" s="74"/>
      <c r="Y3" s="74"/>
      <c r="Z3" s="74"/>
      <c r="AA3" s="74"/>
      <c r="AB3" s="74"/>
      <c r="AC3" s="74"/>
      <c r="AD3" s="74"/>
      <c r="AE3" s="74"/>
      <c r="AF3" s="74"/>
    </row>
    <row r="4" spans="1:64" ht="11.25" customHeight="1">
      <c r="S4" s="210"/>
      <c r="T4" s="211"/>
      <c r="U4" s="211"/>
      <c r="V4" s="211"/>
      <c r="W4" s="211"/>
      <c r="X4" s="211"/>
      <c r="Y4" s="211"/>
      <c r="Z4" s="211"/>
      <c r="AA4" s="211"/>
      <c r="AB4" s="211"/>
      <c r="AC4" s="211"/>
      <c r="AD4" s="211"/>
      <c r="AE4" s="211"/>
      <c r="AF4" s="211"/>
    </row>
    <row r="5" spans="1:64" ht="18.75" customHeight="1">
      <c r="A5" s="72"/>
      <c r="B5" s="212"/>
      <c r="C5" s="212"/>
      <c r="D5" s="212"/>
      <c r="E5" s="212"/>
      <c r="F5" s="212"/>
      <c r="G5" s="212"/>
      <c r="H5" s="212"/>
      <c r="I5" s="212"/>
      <c r="J5" s="212"/>
      <c r="K5" s="212"/>
      <c r="L5" s="212"/>
      <c r="M5" s="212"/>
      <c r="P5" s="74"/>
      <c r="S5" s="211"/>
      <c r="T5" s="211"/>
      <c r="U5" s="211"/>
      <c r="V5" s="211"/>
      <c r="W5" s="211"/>
      <c r="X5" s="211"/>
      <c r="Y5" s="211"/>
      <c r="Z5" s="211"/>
      <c r="AA5" s="211"/>
      <c r="AB5" s="211"/>
      <c r="AC5" s="211"/>
      <c r="AD5" s="211"/>
      <c r="AE5" s="211"/>
      <c r="AF5" s="211"/>
    </row>
    <row r="6" spans="1:64" ht="18.75" customHeight="1">
      <c r="A6" s="72"/>
      <c r="B6" s="213"/>
      <c r="C6" s="213"/>
      <c r="D6" s="213"/>
      <c r="E6" s="213"/>
      <c r="F6" s="213"/>
      <c r="G6" s="213"/>
      <c r="H6" s="213"/>
      <c r="I6" s="213"/>
      <c r="J6" s="213"/>
      <c r="K6" s="213"/>
      <c r="L6" s="213"/>
      <c r="M6" s="213"/>
      <c r="N6" s="214" t="s">
        <v>94</v>
      </c>
      <c r="O6" s="214"/>
      <c r="S6" s="211"/>
      <c r="T6" s="211"/>
      <c r="U6" s="211"/>
      <c r="V6" s="211"/>
      <c r="W6" s="211"/>
      <c r="X6" s="211"/>
      <c r="Y6" s="211"/>
      <c r="Z6" s="211"/>
      <c r="AA6" s="211"/>
      <c r="AB6" s="211"/>
      <c r="AC6" s="211"/>
      <c r="AD6" s="211"/>
      <c r="AE6" s="211"/>
      <c r="AF6" s="211"/>
    </row>
    <row r="7" spans="1:64" ht="11.25" customHeight="1">
      <c r="A7" s="72"/>
      <c r="B7" s="215"/>
      <c r="C7" s="215"/>
      <c r="D7" s="215"/>
      <c r="E7" s="215"/>
      <c r="F7" s="215"/>
      <c r="G7" s="215"/>
      <c r="H7" s="215"/>
      <c r="I7" s="215"/>
      <c r="J7" s="215"/>
      <c r="K7" s="215"/>
      <c r="L7" s="215"/>
      <c r="M7" s="215"/>
      <c r="N7" s="215"/>
      <c r="O7" s="215"/>
      <c r="S7" s="211"/>
      <c r="T7" s="211"/>
      <c r="U7" s="211"/>
      <c r="V7" s="211"/>
      <c r="W7" s="211"/>
      <c r="X7" s="211"/>
      <c r="Y7" s="211"/>
      <c r="Z7" s="211"/>
      <c r="AA7" s="211"/>
      <c r="AB7" s="211"/>
      <c r="AC7" s="211"/>
      <c r="AD7" s="211"/>
      <c r="AE7" s="211"/>
      <c r="AF7" s="211"/>
    </row>
    <row r="8" spans="1:64" ht="3.75" customHeight="1" thickBot="1">
      <c r="A8" s="72"/>
      <c r="V8" s="75"/>
      <c r="W8" s="75"/>
      <c r="X8" s="75"/>
      <c r="Y8" s="75"/>
      <c r="Z8" s="76"/>
      <c r="AA8" s="76"/>
      <c r="AB8" s="76"/>
      <c r="AC8" s="76"/>
      <c r="AD8" s="75"/>
      <c r="AE8" s="75"/>
      <c r="AF8" s="75"/>
    </row>
    <row r="9" spans="1:64" ht="30" customHeight="1" thickBot="1">
      <c r="A9" s="216" t="s">
        <v>95</v>
      </c>
      <c r="B9" s="216"/>
      <c r="C9" s="216"/>
      <c r="D9" s="216"/>
      <c r="E9" s="216"/>
      <c r="F9" s="216"/>
      <c r="G9" s="216"/>
      <c r="H9" s="216"/>
      <c r="I9" s="216"/>
      <c r="J9" s="216"/>
      <c r="K9" s="216"/>
      <c r="L9" s="216"/>
      <c r="M9" s="216"/>
      <c r="N9" s="216"/>
      <c r="O9" s="216"/>
      <c r="P9" s="216"/>
      <c r="Q9" s="216"/>
      <c r="R9" s="216"/>
      <c r="S9" s="216"/>
      <c r="T9" s="216"/>
      <c r="U9" s="216"/>
      <c r="V9" s="216"/>
      <c r="W9" s="216"/>
      <c r="X9" s="216"/>
      <c r="Y9" s="217"/>
      <c r="Z9" s="218" t="s">
        <v>96</v>
      </c>
      <c r="AA9" s="219"/>
      <c r="AB9" s="219"/>
      <c r="AC9" s="220"/>
      <c r="AD9" s="221" t="s">
        <v>97</v>
      </c>
      <c r="AE9" s="216"/>
      <c r="AF9" s="216"/>
      <c r="AL9" s="207" t="s">
        <v>98</v>
      </c>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row>
    <row r="10" spans="1:64" ht="7.5" customHeight="1" thickBot="1">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D10" s="74"/>
      <c r="AE10" s="74"/>
      <c r="AF10" s="74"/>
    </row>
    <row r="11" spans="1:64" ht="25.5" customHeight="1">
      <c r="A11" s="192"/>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77" t="s">
        <v>99</v>
      </c>
      <c r="AA11" s="199"/>
      <c r="AB11" s="199"/>
      <c r="AC11" s="200"/>
      <c r="AD11" s="201">
        <v>1</v>
      </c>
      <c r="AE11" s="201"/>
      <c r="AF11" s="202"/>
      <c r="AL11" s="190" t="s">
        <v>100</v>
      </c>
      <c r="AM11" s="190"/>
      <c r="AN11" s="190"/>
      <c r="AO11" s="191">
        <f>AA11</f>
        <v>0</v>
      </c>
      <c r="AP11" s="191"/>
      <c r="AQ11" s="191"/>
      <c r="AR11" s="191"/>
      <c r="AS11" s="191"/>
      <c r="AT11" s="78"/>
      <c r="AU11" s="189" t="s">
        <v>101</v>
      </c>
      <c r="AV11" s="190"/>
      <c r="AW11" s="190"/>
      <c r="AX11" s="208"/>
      <c r="AY11" s="196"/>
      <c r="AZ11" s="196"/>
      <c r="BA11" s="196"/>
      <c r="BB11" s="196"/>
      <c r="BC11" s="182" t="s">
        <v>102</v>
      </c>
      <c r="BD11" s="182"/>
      <c r="BE11" s="182"/>
      <c r="BF11" s="182"/>
      <c r="BG11" s="182"/>
      <c r="BH11" s="78"/>
      <c r="BI11" s="78"/>
      <c r="BJ11" s="78"/>
      <c r="BK11" s="78"/>
      <c r="BL11" s="78"/>
    </row>
    <row r="12" spans="1:64" ht="25.5" customHeight="1">
      <c r="A12" s="19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79" t="s">
        <v>103</v>
      </c>
      <c r="AA12" s="197"/>
      <c r="AB12" s="197"/>
      <c r="AC12" s="198"/>
      <c r="AD12" s="203"/>
      <c r="AE12" s="203"/>
      <c r="AF12" s="204"/>
      <c r="AL12" s="189" t="s">
        <v>104</v>
      </c>
      <c r="AM12" s="190"/>
      <c r="AN12" s="190"/>
      <c r="AO12" s="191">
        <f>ROUNDUP(((AO11)*(AA12/100)),0)</f>
        <v>0</v>
      </c>
      <c r="AP12" s="191"/>
      <c r="AQ12" s="191"/>
      <c r="AR12" s="191"/>
      <c r="AS12" s="191"/>
      <c r="AT12" s="78"/>
      <c r="AU12" s="189" t="s">
        <v>105</v>
      </c>
      <c r="AV12" s="190"/>
      <c r="AW12" s="190"/>
      <c r="AX12" s="191">
        <f>IF(AA13="元払",0,AA13)</f>
        <v>0</v>
      </c>
      <c r="AY12" s="191"/>
      <c r="AZ12" s="191"/>
      <c r="BA12" s="191"/>
      <c r="BB12" s="191"/>
      <c r="BC12" s="191" t="e">
        <f>ROUNDUP(((AO12+AX12)*1.1+AO13),0)</f>
        <v>#N/A</v>
      </c>
      <c r="BD12" s="191"/>
      <c r="BE12" s="191"/>
      <c r="BF12" s="191"/>
      <c r="BG12" s="191"/>
      <c r="BH12" s="182" t="s">
        <v>106</v>
      </c>
      <c r="BI12" s="182"/>
      <c r="BJ12" s="182"/>
      <c r="BK12" s="182"/>
      <c r="BL12" s="182"/>
    </row>
    <row r="13" spans="1:64" ht="37.5" customHeight="1" thickBot="1">
      <c r="A13" s="209" t="s">
        <v>129</v>
      </c>
      <c r="B13" s="184"/>
      <c r="C13" s="185"/>
      <c r="D13" s="186"/>
      <c r="E13" s="186"/>
      <c r="F13" s="186"/>
      <c r="G13" s="186"/>
      <c r="H13" s="186"/>
      <c r="I13" s="186"/>
      <c r="J13" s="186"/>
      <c r="K13" s="186"/>
      <c r="L13" s="186"/>
      <c r="M13" s="186"/>
      <c r="N13" s="186"/>
      <c r="O13" s="186"/>
      <c r="P13" s="186"/>
      <c r="Q13" s="186"/>
      <c r="R13" s="186"/>
      <c r="S13" s="186"/>
      <c r="T13" s="186"/>
      <c r="U13" s="186"/>
      <c r="V13" s="186"/>
      <c r="W13" s="186"/>
      <c r="X13" s="186"/>
      <c r="Y13" s="186"/>
      <c r="Z13" s="80" t="s">
        <v>108</v>
      </c>
      <c r="AA13" s="187"/>
      <c r="AB13" s="187"/>
      <c r="AC13" s="188"/>
      <c r="AD13" s="205"/>
      <c r="AE13" s="205"/>
      <c r="AF13" s="206"/>
      <c r="AL13" s="189" t="s">
        <v>109</v>
      </c>
      <c r="AM13" s="190"/>
      <c r="AN13" s="190"/>
      <c r="AO13" s="191" t="e">
        <f>ROUNDUP((AX11*AX13)*1.1,0)</f>
        <v>#N/A</v>
      </c>
      <c r="AP13" s="191"/>
      <c r="AQ13" s="191"/>
      <c r="AR13" s="191"/>
      <c r="AS13" s="191"/>
      <c r="AT13" s="78"/>
      <c r="AU13" s="189" t="s">
        <v>110</v>
      </c>
      <c r="AV13" s="190"/>
      <c r="AW13" s="190"/>
      <c r="AX13" s="191" t="e">
        <f>IF(COUNTIF($V$2,"*RS*"),"0.0855",
IF(COUNTIF($V$2,"*RB*"),"0.0925",
IF(COUNTIF($V$2,"*YS*"),0.0602,
IF(COUNTIF($V$2,"*YB*"),0.0602,
IF(COUNTIF($V$2,"*YP*"),0.0602,
IF(COUNTIF($V$2,"*YE*"),0.0602,
IF(COUNTIF($V$2,"*YA*"),0.077,
IF(COUNTIF($V$2,"*Y0*"),0.077,
IF(COUNTIF($V$2,"*Y1*"),0.077,
IF(COUNTIF($V$2,"*YMS*"),0.077,NA()))))))))))</f>
        <v>#N/A</v>
      </c>
      <c r="AY13" s="191"/>
      <c r="AZ13" s="191"/>
      <c r="BA13" s="191"/>
      <c r="BB13" s="191"/>
      <c r="BC13" s="191"/>
      <c r="BD13" s="191"/>
      <c r="BE13" s="191"/>
      <c r="BF13" s="191"/>
      <c r="BG13" s="191"/>
      <c r="BH13" s="191" t="e">
        <f>AX11-BC12</f>
        <v>#N/A</v>
      </c>
      <c r="BI13" s="191"/>
      <c r="BJ13" s="191"/>
      <c r="BK13" s="191"/>
      <c r="BL13" s="191"/>
    </row>
    <row r="14" spans="1:64" ht="7.5" customHeight="1" thickBot="1">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L14" s="78"/>
      <c r="AM14" s="78"/>
      <c r="AN14" s="78"/>
      <c r="AO14" s="78"/>
      <c r="AP14" s="78"/>
      <c r="AQ14" s="78"/>
      <c r="AR14" s="78"/>
      <c r="AS14" s="78"/>
      <c r="AT14" s="78"/>
      <c r="AU14" s="78"/>
      <c r="AV14" s="78"/>
      <c r="AW14" s="78"/>
      <c r="AX14" s="78"/>
    </row>
    <row r="15" spans="1:64" ht="25.5" customHeight="1">
      <c r="A15" s="192"/>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77" t="s">
        <v>99</v>
      </c>
      <c r="AA15" s="199"/>
      <c r="AB15" s="199"/>
      <c r="AC15" s="200"/>
      <c r="AD15" s="201"/>
      <c r="AE15" s="201"/>
      <c r="AF15" s="202"/>
      <c r="AL15" s="190" t="s">
        <v>100</v>
      </c>
      <c r="AM15" s="190"/>
      <c r="AN15" s="190"/>
      <c r="AO15" s="191">
        <f>AA15</f>
        <v>0</v>
      </c>
      <c r="AP15" s="191"/>
      <c r="AQ15" s="191"/>
      <c r="AR15" s="191"/>
      <c r="AS15" s="191"/>
      <c r="AT15" s="78"/>
      <c r="AU15" s="189" t="s">
        <v>101</v>
      </c>
      <c r="AV15" s="190"/>
      <c r="AW15" s="190"/>
      <c r="AX15" s="196"/>
      <c r="AY15" s="196"/>
      <c r="AZ15" s="196"/>
      <c r="BA15" s="196"/>
      <c r="BB15" s="196"/>
      <c r="BC15" s="182" t="s">
        <v>102</v>
      </c>
      <c r="BD15" s="182"/>
      <c r="BE15" s="182"/>
      <c r="BF15" s="182"/>
      <c r="BG15" s="182"/>
      <c r="BH15" s="78"/>
      <c r="BI15" s="78"/>
      <c r="BJ15" s="78"/>
      <c r="BK15" s="78"/>
      <c r="BL15" s="78"/>
    </row>
    <row r="16" spans="1:64" ht="25.5" customHeight="1">
      <c r="A16" s="194"/>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79" t="s">
        <v>103</v>
      </c>
      <c r="AA16" s="197"/>
      <c r="AB16" s="197"/>
      <c r="AC16" s="198"/>
      <c r="AD16" s="203"/>
      <c r="AE16" s="203"/>
      <c r="AF16" s="204"/>
      <c r="AL16" s="189" t="s">
        <v>104</v>
      </c>
      <c r="AM16" s="190"/>
      <c r="AN16" s="190"/>
      <c r="AO16" s="191">
        <f>ROUNDUP(((AO15)*(AA16/100)),0)</f>
        <v>0</v>
      </c>
      <c r="AP16" s="191"/>
      <c r="AQ16" s="191"/>
      <c r="AR16" s="191"/>
      <c r="AS16" s="191"/>
      <c r="AT16" s="78"/>
      <c r="AU16" s="189" t="s">
        <v>105</v>
      </c>
      <c r="AV16" s="190"/>
      <c r="AW16" s="190"/>
      <c r="AX16" s="191">
        <f>IF(AA17="元払",0,AA17)</f>
        <v>0</v>
      </c>
      <c r="AY16" s="191"/>
      <c r="AZ16" s="191"/>
      <c r="BA16" s="191"/>
      <c r="BB16" s="191"/>
      <c r="BC16" s="191" t="e">
        <f>ROUNDUP(((AO16+AX16)*1.1+AO17),0)</f>
        <v>#N/A</v>
      </c>
      <c r="BD16" s="191"/>
      <c r="BE16" s="191"/>
      <c r="BF16" s="191"/>
      <c r="BG16" s="191"/>
      <c r="BH16" s="182" t="s">
        <v>106</v>
      </c>
      <c r="BI16" s="182"/>
      <c r="BJ16" s="182"/>
      <c r="BK16" s="182"/>
      <c r="BL16" s="182"/>
    </row>
    <row r="17" spans="1:64" ht="37.5" customHeight="1" thickBot="1">
      <c r="A17" s="183" t="s">
        <v>107</v>
      </c>
      <c r="B17" s="184"/>
      <c r="C17" s="185"/>
      <c r="D17" s="186"/>
      <c r="E17" s="186"/>
      <c r="F17" s="186"/>
      <c r="G17" s="186"/>
      <c r="H17" s="186"/>
      <c r="I17" s="186"/>
      <c r="J17" s="186"/>
      <c r="K17" s="186"/>
      <c r="L17" s="186"/>
      <c r="M17" s="186"/>
      <c r="N17" s="186"/>
      <c r="O17" s="186"/>
      <c r="P17" s="186"/>
      <c r="Q17" s="186"/>
      <c r="R17" s="186"/>
      <c r="S17" s="186"/>
      <c r="T17" s="186"/>
      <c r="U17" s="186"/>
      <c r="V17" s="186"/>
      <c r="W17" s="186"/>
      <c r="X17" s="186"/>
      <c r="Y17" s="186"/>
      <c r="Z17" s="80" t="s">
        <v>108</v>
      </c>
      <c r="AA17" s="187"/>
      <c r="AB17" s="187"/>
      <c r="AC17" s="188"/>
      <c r="AD17" s="205"/>
      <c r="AE17" s="205"/>
      <c r="AF17" s="206"/>
      <c r="AL17" s="189" t="s">
        <v>109</v>
      </c>
      <c r="AM17" s="190"/>
      <c r="AN17" s="190"/>
      <c r="AO17" s="191" t="e">
        <f>ROUNDUP((AX15*AX17)*1.1,0)</f>
        <v>#N/A</v>
      </c>
      <c r="AP17" s="191"/>
      <c r="AQ17" s="191"/>
      <c r="AR17" s="191"/>
      <c r="AS17" s="191"/>
      <c r="AT17" s="78"/>
      <c r="AU17" s="189" t="s">
        <v>110</v>
      </c>
      <c r="AV17" s="190"/>
      <c r="AW17" s="190"/>
      <c r="AX17" s="191" t="e">
        <f>IF(COUNTIF($V$2,"*RS*"),"0.0855",
IF(COUNTIF($V$2,"*RB*"),"0.0925",
IF(COUNTIF($V$2,"*YS*"),0.0602,
IF(COUNTIF($V$2,"*YB*"),0.0602,
IF(COUNTIF($V$2,"*YE*"),0.0602,
IF(COUNTIF($V$2,"*YP*"),0.0602,
IF(COUNTIF($V$2,"*YA*"),0.077,
IF(COUNTIF($V$2,"*Y0*"),0.077,
IF(COUNTIF($V$2,"*Y1*"),0.077,
IF(COUNTIF($V$2,"*YMS*"),0.077,NA()))))))))))</f>
        <v>#N/A</v>
      </c>
      <c r="AY17" s="191"/>
      <c r="AZ17" s="191"/>
      <c r="BA17" s="191"/>
      <c r="BB17" s="191"/>
      <c r="BC17" s="191"/>
      <c r="BD17" s="191"/>
      <c r="BE17" s="191"/>
      <c r="BF17" s="191"/>
      <c r="BG17" s="191"/>
      <c r="BH17" s="191" t="e">
        <f>AX15-BC16</f>
        <v>#N/A</v>
      </c>
      <c r="BI17" s="191"/>
      <c r="BJ17" s="191"/>
      <c r="BK17" s="191"/>
      <c r="BL17" s="191"/>
    </row>
    <row r="18" spans="1:64" ht="7.5" customHeight="1" thickBot="1">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L18" s="78"/>
      <c r="AM18" s="78"/>
      <c r="AN18" s="78"/>
      <c r="AO18" s="78"/>
      <c r="AP18" s="78"/>
      <c r="AQ18" s="78"/>
      <c r="AR18" s="78"/>
      <c r="AS18" s="78"/>
      <c r="AT18" s="78"/>
      <c r="AU18" s="78"/>
      <c r="AV18" s="78"/>
      <c r="AW18" s="78"/>
      <c r="AX18" s="78"/>
    </row>
    <row r="19" spans="1:64" ht="25.5" customHeight="1">
      <c r="A19" s="192"/>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77" t="s">
        <v>99</v>
      </c>
      <c r="AA19" s="199"/>
      <c r="AB19" s="199"/>
      <c r="AC19" s="200"/>
      <c r="AD19" s="201"/>
      <c r="AE19" s="201"/>
      <c r="AF19" s="202"/>
      <c r="AL19" s="190" t="s">
        <v>100</v>
      </c>
      <c r="AM19" s="190"/>
      <c r="AN19" s="190"/>
      <c r="AO19" s="191">
        <f>AA19</f>
        <v>0</v>
      </c>
      <c r="AP19" s="191"/>
      <c r="AQ19" s="191"/>
      <c r="AR19" s="191"/>
      <c r="AS19" s="191"/>
      <c r="AT19" s="78"/>
      <c r="AU19" s="189" t="s">
        <v>101</v>
      </c>
      <c r="AV19" s="190"/>
      <c r="AW19" s="190"/>
      <c r="AX19" s="196"/>
      <c r="AY19" s="196"/>
      <c r="AZ19" s="196"/>
      <c r="BA19" s="196"/>
      <c r="BB19" s="196"/>
      <c r="BC19" s="182" t="s">
        <v>102</v>
      </c>
      <c r="BD19" s="182"/>
      <c r="BE19" s="182"/>
      <c r="BF19" s="182"/>
      <c r="BG19" s="182"/>
      <c r="BH19" s="78"/>
      <c r="BI19" s="78"/>
      <c r="BJ19" s="78"/>
      <c r="BK19" s="78"/>
      <c r="BL19" s="78"/>
    </row>
    <row r="20" spans="1:64" ht="25.5" customHeight="1">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79" t="s">
        <v>103</v>
      </c>
      <c r="AA20" s="197"/>
      <c r="AB20" s="197"/>
      <c r="AC20" s="198"/>
      <c r="AD20" s="203"/>
      <c r="AE20" s="203"/>
      <c r="AF20" s="204"/>
      <c r="AL20" s="189" t="s">
        <v>104</v>
      </c>
      <c r="AM20" s="190"/>
      <c r="AN20" s="190"/>
      <c r="AO20" s="191">
        <f>ROUNDUP(((AO19)*(AA20/100)),0)</f>
        <v>0</v>
      </c>
      <c r="AP20" s="191"/>
      <c r="AQ20" s="191"/>
      <c r="AR20" s="191"/>
      <c r="AS20" s="191"/>
      <c r="AT20" s="78"/>
      <c r="AU20" s="189" t="s">
        <v>105</v>
      </c>
      <c r="AV20" s="190"/>
      <c r="AW20" s="190"/>
      <c r="AX20" s="191">
        <f>IF(AA21="元払",0,AA21)</f>
        <v>0</v>
      </c>
      <c r="AY20" s="191"/>
      <c r="AZ20" s="191"/>
      <c r="BA20" s="191"/>
      <c r="BB20" s="191"/>
      <c r="BC20" s="191" t="e">
        <f>ROUNDUP(((AO20+AX20)*1.1+AO21),0)</f>
        <v>#N/A</v>
      </c>
      <c r="BD20" s="191"/>
      <c r="BE20" s="191"/>
      <c r="BF20" s="191"/>
      <c r="BG20" s="191"/>
      <c r="BH20" s="182" t="s">
        <v>106</v>
      </c>
      <c r="BI20" s="182"/>
      <c r="BJ20" s="182"/>
      <c r="BK20" s="182"/>
      <c r="BL20" s="182"/>
    </row>
    <row r="21" spans="1:64" ht="37.5" customHeight="1" thickBot="1">
      <c r="A21" s="183" t="s">
        <v>107</v>
      </c>
      <c r="B21" s="184"/>
      <c r="C21" s="185"/>
      <c r="D21" s="186"/>
      <c r="E21" s="186"/>
      <c r="F21" s="186"/>
      <c r="G21" s="186"/>
      <c r="H21" s="186"/>
      <c r="I21" s="186"/>
      <c r="J21" s="186"/>
      <c r="K21" s="186"/>
      <c r="L21" s="186"/>
      <c r="M21" s="186"/>
      <c r="N21" s="186"/>
      <c r="O21" s="186"/>
      <c r="P21" s="186"/>
      <c r="Q21" s="186"/>
      <c r="R21" s="186"/>
      <c r="S21" s="186"/>
      <c r="T21" s="186"/>
      <c r="U21" s="186"/>
      <c r="V21" s="186"/>
      <c r="W21" s="186"/>
      <c r="X21" s="186"/>
      <c r="Y21" s="186"/>
      <c r="Z21" s="80" t="s">
        <v>108</v>
      </c>
      <c r="AA21" s="187"/>
      <c r="AB21" s="187"/>
      <c r="AC21" s="188"/>
      <c r="AD21" s="205"/>
      <c r="AE21" s="205"/>
      <c r="AF21" s="206"/>
      <c r="AL21" s="189" t="s">
        <v>109</v>
      </c>
      <c r="AM21" s="190"/>
      <c r="AN21" s="190"/>
      <c r="AO21" s="191" t="e">
        <f>ROUNDUP((AX19*AX21)*1.1,0)</f>
        <v>#N/A</v>
      </c>
      <c r="AP21" s="191"/>
      <c r="AQ21" s="191"/>
      <c r="AR21" s="191"/>
      <c r="AS21" s="191"/>
      <c r="AT21" s="78"/>
      <c r="AU21" s="189" t="s">
        <v>110</v>
      </c>
      <c r="AV21" s="190"/>
      <c r="AW21" s="190"/>
      <c r="AX21" s="191" t="e">
        <f>IF(COUNTIF($V$2,"*RS*"),"0.0855",
IF(COUNTIF($V$2,"*RB*"),"0.0925",
IF(COUNTIF($V$2,"*YS*"),0.0602,
IF(COUNTIF($V$2,"*YB*"),0.0602,
IF(COUNTIF($V$2,"*YE*"),0.0602,
IF(COUNTIF($V$2,"*YP*"),0.0602,
IF(COUNTIF($V$2,"*YA*"),0.077,
IF(COUNTIF($V$2,"*Y0*"),0.077,
IF(COUNTIF($V$2,"*Y1*"),0.077,
IF(COUNTIF($V$2,"*YMS*"),0.077,NA()))))))))))</f>
        <v>#N/A</v>
      </c>
      <c r="AY21" s="191"/>
      <c r="AZ21" s="191"/>
      <c r="BA21" s="191"/>
      <c r="BB21" s="191"/>
      <c r="BC21" s="191"/>
      <c r="BD21" s="191"/>
      <c r="BE21" s="191"/>
      <c r="BF21" s="191"/>
      <c r="BG21" s="191"/>
      <c r="BH21" s="191" t="e">
        <f>AX19-BC20</f>
        <v>#N/A</v>
      </c>
      <c r="BI21" s="191"/>
      <c r="BJ21" s="191"/>
      <c r="BK21" s="191"/>
      <c r="BL21" s="191"/>
    </row>
    <row r="22" spans="1:64" ht="7.5" customHeight="1">
      <c r="A22" s="172" t="s">
        <v>111</v>
      </c>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3"/>
      <c r="AA22" s="173"/>
      <c r="AB22" s="173"/>
      <c r="AC22" s="173"/>
      <c r="AD22" s="172"/>
      <c r="AE22" s="172"/>
      <c r="AF22" s="172"/>
      <c r="AL22" s="78"/>
      <c r="AM22" s="78"/>
      <c r="AN22" s="78"/>
      <c r="AO22" s="78"/>
      <c r="AP22" s="78"/>
      <c r="AQ22" s="78"/>
      <c r="AR22" s="78"/>
      <c r="AS22" s="78"/>
      <c r="AT22" s="78"/>
      <c r="AU22" s="78"/>
      <c r="AV22" s="78"/>
      <c r="AW22" s="78"/>
      <c r="AX22" s="78"/>
    </row>
    <row r="23" spans="1:64" ht="38.25" customHeight="1">
      <c r="A23" s="17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L23" s="81"/>
      <c r="AM23" s="81"/>
      <c r="AN23" s="81"/>
      <c r="AO23" s="78"/>
      <c r="AP23" s="78"/>
      <c r="AQ23" s="78"/>
      <c r="AR23" s="78"/>
      <c r="AS23" s="78"/>
      <c r="AT23" s="78"/>
      <c r="AU23" s="78"/>
      <c r="AV23" s="78"/>
      <c r="AW23" s="78"/>
      <c r="AX23" s="78"/>
    </row>
    <row r="24" spans="1:64" ht="38.25" customHeight="1">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L24" s="82"/>
      <c r="AM24" s="82"/>
      <c r="AN24" s="82"/>
      <c r="AO24" s="78"/>
      <c r="AP24" s="78"/>
      <c r="AQ24" s="78"/>
      <c r="AR24" s="78"/>
      <c r="AS24" s="78"/>
      <c r="AT24" s="78"/>
      <c r="AU24" s="78"/>
      <c r="AV24" s="78"/>
      <c r="AW24" s="78"/>
      <c r="AX24" s="78"/>
    </row>
    <row r="25" spans="1:64" ht="38.25" customHeight="1">
      <c r="A25" s="173"/>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L25" s="81"/>
      <c r="AM25" s="81"/>
      <c r="AN25" s="81"/>
      <c r="AO25" s="78"/>
      <c r="AP25" s="78"/>
      <c r="AQ25" s="78"/>
      <c r="AR25" s="78"/>
      <c r="AS25" s="78"/>
      <c r="AT25" s="78"/>
      <c r="AU25" s="78"/>
      <c r="AV25" s="78"/>
      <c r="AW25" s="78"/>
      <c r="AX25" s="78"/>
    </row>
    <row r="26" spans="1:64" ht="7.5" customHeight="1">
      <c r="A26" s="173"/>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row>
    <row r="27" spans="1:64" ht="7.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row>
    <row r="28" spans="1:64" ht="13.5" customHeight="1">
      <c r="A28" s="174" t="s">
        <v>112</v>
      </c>
      <c r="B28" s="174"/>
      <c r="C28" s="174"/>
      <c r="D28" s="174"/>
      <c r="E28" s="174"/>
      <c r="F28" s="174"/>
      <c r="G28" s="174"/>
      <c r="H28" s="174"/>
      <c r="I28" s="174"/>
      <c r="J28" s="174"/>
      <c r="K28" s="174"/>
      <c r="L28" s="174"/>
      <c r="M28" s="174"/>
      <c r="N28" s="174"/>
      <c r="O28" s="174"/>
      <c r="P28" s="174"/>
      <c r="Q28" s="174"/>
      <c r="R28" s="174"/>
      <c r="S28" s="174"/>
      <c r="T28" s="174"/>
      <c r="U28" s="174"/>
      <c r="V28" s="176" t="s">
        <v>113</v>
      </c>
      <c r="W28" s="176"/>
      <c r="X28" s="176"/>
      <c r="Y28" s="178"/>
      <c r="Z28" s="178"/>
      <c r="AA28" s="178"/>
      <c r="AB28" s="178"/>
      <c r="AC28" s="178"/>
      <c r="AD28" s="178"/>
      <c r="AE28" s="178"/>
      <c r="AF28" s="178"/>
    </row>
    <row r="29" spans="1:64" ht="13.5" customHeight="1">
      <c r="A29" s="174"/>
      <c r="B29" s="174"/>
      <c r="C29" s="174"/>
      <c r="D29" s="174"/>
      <c r="E29" s="174"/>
      <c r="F29" s="174"/>
      <c r="G29" s="174"/>
      <c r="H29" s="174"/>
      <c r="I29" s="174"/>
      <c r="J29" s="174"/>
      <c r="K29" s="174"/>
      <c r="L29" s="174"/>
      <c r="M29" s="174"/>
      <c r="N29" s="174"/>
      <c r="O29" s="174"/>
      <c r="P29" s="174"/>
      <c r="Q29" s="174"/>
      <c r="R29" s="174"/>
      <c r="S29" s="174"/>
      <c r="T29" s="174"/>
      <c r="U29" s="174"/>
      <c r="V29" s="176"/>
      <c r="W29" s="176"/>
      <c r="X29" s="176"/>
      <c r="Y29" s="178"/>
      <c r="Z29" s="178"/>
      <c r="AA29" s="178"/>
      <c r="AB29" s="178"/>
      <c r="AC29" s="178"/>
      <c r="AD29" s="178"/>
      <c r="AE29" s="178"/>
      <c r="AF29" s="178"/>
    </row>
    <row r="30" spans="1:64" ht="13.5" customHeight="1">
      <c r="A30" s="175"/>
      <c r="B30" s="175"/>
      <c r="C30" s="175"/>
      <c r="D30" s="175"/>
      <c r="E30" s="175"/>
      <c r="F30" s="175"/>
      <c r="G30" s="175"/>
      <c r="H30" s="175"/>
      <c r="I30" s="175"/>
      <c r="J30" s="175"/>
      <c r="K30" s="175"/>
      <c r="L30" s="175"/>
      <c r="M30" s="175"/>
      <c r="N30" s="175"/>
      <c r="O30" s="175"/>
      <c r="P30" s="175"/>
      <c r="Q30" s="175"/>
      <c r="R30" s="175"/>
      <c r="S30" s="175"/>
      <c r="T30" s="175"/>
      <c r="U30" s="175"/>
      <c r="V30" s="177"/>
      <c r="W30" s="177"/>
      <c r="X30" s="177"/>
      <c r="Y30" s="179"/>
      <c r="Z30" s="179"/>
      <c r="AA30" s="179"/>
      <c r="AB30" s="179"/>
      <c r="AC30" s="179"/>
      <c r="AD30" s="179"/>
      <c r="AE30" s="179"/>
      <c r="AF30" s="179"/>
    </row>
    <row r="31" spans="1:64" ht="7.5" customHeight="1"/>
    <row r="32" spans="1:64">
      <c r="A32" s="161" t="s">
        <v>114</v>
      </c>
      <c r="B32" s="162"/>
      <c r="C32" s="162"/>
      <c r="D32" s="180"/>
      <c r="E32" s="180"/>
      <c r="F32" s="180"/>
      <c r="G32" s="180"/>
      <c r="H32" s="180"/>
      <c r="I32" s="180"/>
      <c r="J32" s="180"/>
      <c r="K32" s="180"/>
      <c r="L32" s="180"/>
      <c r="M32" s="180"/>
      <c r="N32" s="180"/>
      <c r="O32" s="180"/>
      <c r="P32" s="180"/>
      <c r="Q32" s="181"/>
      <c r="R32" s="74"/>
      <c r="S32" s="74"/>
      <c r="AA32" s="73" t="s">
        <v>115</v>
      </c>
    </row>
    <row r="33" spans="1:64">
      <c r="A33" s="154"/>
      <c r="B33" s="155"/>
      <c r="C33" s="155"/>
      <c r="D33" s="155"/>
      <c r="E33" s="155"/>
      <c r="F33" s="155"/>
      <c r="G33" s="155"/>
      <c r="H33" s="155"/>
      <c r="I33" s="155"/>
      <c r="J33" s="155"/>
      <c r="K33" s="155"/>
      <c r="L33" s="155"/>
      <c r="M33" s="155"/>
      <c r="N33" s="155"/>
      <c r="O33" s="155"/>
      <c r="P33" s="155"/>
      <c r="Q33" s="156"/>
      <c r="R33" s="83"/>
      <c r="S33" s="160"/>
      <c r="T33" s="160"/>
      <c r="U33" s="160"/>
      <c r="V33" s="160"/>
      <c r="W33" s="160"/>
      <c r="X33" s="160"/>
      <c r="Y33" s="160"/>
      <c r="Z33" s="160"/>
      <c r="AA33" s="160"/>
      <c r="AB33" s="160"/>
      <c r="AC33" s="160"/>
      <c r="AD33" s="160"/>
      <c r="AE33" s="160"/>
      <c r="AF33" s="160"/>
    </row>
    <row r="34" spans="1:64">
      <c r="A34" s="154"/>
      <c r="B34" s="155"/>
      <c r="C34" s="155"/>
      <c r="D34" s="155"/>
      <c r="E34" s="155"/>
      <c r="F34" s="155"/>
      <c r="G34" s="155"/>
      <c r="H34" s="155"/>
      <c r="I34" s="155"/>
      <c r="J34" s="155"/>
      <c r="K34" s="155"/>
      <c r="L34" s="155"/>
      <c r="M34" s="155"/>
      <c r="N34" s="155"/>
      <c r="O34" s="155"/>
      <c r="P34" s="155"/>
      <c r="Q34" s="156"/>
      <c r="R34" s="83"/>
      <c r="S34" s="160"/>
      <c r="T34" s="160"/>
      <c r="U34" s="160"/>
      <c r="V34" s="160"/>
      <c r="W34" s="160"/>
      <c r="X34" s="160"/>
      <c r="Y34" s="160"/>
      <c r="Z34" s="160"/>
      <c r="AA34" s="160"/>
      <c r="AB34" s="160"/>
      <c r="AC34" s="160"/>
      <c r="AD34" s="160"/>
      <c r="AE34" s="160"/>
      <c r="AF34" s="160"/>
    </row>
    <row r="35" spans="1:64">
      <c r="A35" s="154"/>
      <c r="B35" s="155"/>
      <c r="C35" s="155"/>
      <c r="D35" s="155"/>
      <c r="E35" s="155"/>
      <c r="F35" s="155"/>
      <c r="G35" s="155"/>
      <c r="H35" s="155"/>
      <c r="I35" s="155"/>
      <c r="J35" s="155"/>
      <c r="K35" s="155"/>
      <c r="L35" s="155"/>
      <c r="M35" s="155"/>
      <c r="N35" s="155"/>
      <c r="O35" s="155"/>
      <c r="P35" s="155"/>
      <c r="Q35" s="156"/>
      <c r="R35" s="83"/>
      <c r="S35" s="160"/>
      <c r="T35" s="160"/>
      <c r="U35" s="160"/>
      <c r="V35" s="160"/>
      <c r="W35" s="160"/>
      <c r="X35" s="160"/>
      <c r="Y35" s="160"/>
      <c r="Z35" s="160"/>
      <c r="AA35" s="160"/>
      <c r="AB35" s="160"/>
      <c r="AC35" s="160"/>
      <c r="AD35" s="160"/>
      <c r="AE35" s="160"/>
      <c r="AF35" s="160"/>
    </row>
    <row r="36" spans="1:64" ht="18.75" customHeight="1">
      <c r="A36" s="157"/>
      <c r="B36" s="158"/>
      <c r="C36" s="158"/>
      <c r="D36" s="158"/>
      <c r="E36" s="158"/>
      <c r="F36" s="158"/>
      <c r="G36" s="158"/>
      <c r="H36" s="158"/>
      <c r="I36" s="158"/>
      <c r="J36" s="158"/>
      <c r="K36" s="158"/>
      <c r="L36" s="158"/>
      <c r="M36" s="158"/>
      <c r="N36" s="158"/>
      <c r="O36" s="158"/>
      <c r="P36" s="158"/>
      <c r="Q36" s="159"/>
      <c r="R36" s="83"/>
      <c r="S36" s="160"/>
      <c r="T36" s="160"/>
      <c r="U36" s="160"/>
      <c r="V36" s="160"/>
      <c r="W36" s="160"/>
      <c r="X36" s="160"/>
      <c r="Y36" s="160"/>
      <c r="Z36" s="160"/>
      <c r="AA36" s="160"/>
      <c r="AB36" s="160"/>
      <c r="AC36" s="160"/>
      <c r="AD36" s="160"/>
      <c r="AE36" s="160"/>
      <c r="AF36" s="160"/>
    </row>
    <row r="37" spans="1:64" ht="7.5" customHeight="1">
      <c r="A37" s="83"/>
      <c r="B37" s="83"/>
      <c r="C37" s="83"/>
      <c r="D37" s="83"/>
      <c r="E37" s="83"/>
      <c r="F37" s="83"/>
      <c r="G37" s="83"/>
      <c r="H37" s="83"/>
      <c r="I37" s="83"/>
      <c r="J37" s="83"/>
      <c r="K37" s="83"/>
      <c r="L37" s="83"/>
      <c r="M37" s="83"/>
      <c r="N37" s="83"/>
      <c r="O37" s="83"/>
      <c r="P37" s="83"/>
      <c r="Q37" s="83"/>
      <c r="R37" s="83"/>
      <c r="S37" s="160"/>
      <c r="T37" s="160"/>
      <c r="U37" s="160"/>
      <c r="V37" s="160"/>
      <c r="W37" s="160"/>
      <c r="X37" s="160"/>
      <c r="Y37" s="160"/>
      <c r="Z37" s="160"/>
      <c r="AA37" s="160"/>
      <c r="AB37" s="160"/>
      <c r="AC37" s="160"/>
      <c r="AD37" s="160"/>
      <c r="AE37" s="160"/>
      <c r="AF37" s="160"/>
    </row>
    <row r="38" spans="1:64" ht="18.75" customHeight="1">
      <c r="A38" s="161" t="s">
        <v>116</v>
      </c>
      <c r="B38" s="162"/>
      <c r="C38" s="162"/>
      <c r="D38" s="162"/>
      <c r="E38" s="162"/>
      <c r="F38" s="84"/>
      <c r="G38" s="84"/>
      <c r="H38" s="84"/>
      <c r="I38" s="84"/>
      <c r="J38" s="84"/>
      <c r="K38" s="84"/>
      <c r="L38" s="84"/>
      <c r="M38" s="84"/>
      <c r="N38" s="84"/>
      <c r="O38" s="84"/>
      <c r="P38" s="84"/>
      <c r="Q38" s="85"/>
      <c r="S38" s="160"/>
      <c r="T38" s="160"/>
      <c r="U38" s="160"/>
      <c r="V38" s="160"/>
      <c r="W38" s="160"/>
      <c r="X38" s="160"/>
      <c r="Y38" s="160"/>
      <c r="Z38" s="160"/>
      <c r="AA38" s="160"/>
      <c r="AB38" s="160"/>
      <c r="AC38" s="160"/>
      <c r="AD38" s="160"/>
      <c r="AE38" s="160"/>
      <c r="AF38" s="160"/>
    </row>
    <row r="39" spans="1:64" ht="16.5" customHeight="1">
      <c r="A39" s="163"/>
      <c r="B39" s="164"/>
      <c r="C39" s="164"/>
      <c r="D39" s="164"/>
      <c r="E39" s="164"/>
      <c r="F39" s="164"/>
      <c r="G39" s="164"/>
      <c r="H39" s="164"/>
      <c r="I39" s="164"/>
      <c r="J39" s="164"/>
      <c r="K39" s="164"/>
      <c r="L39" s="164"/>
      <c r="M39" s="164"/>
      <c r="N39" s="164"/>
      <c r="O39" s="164"/>
      <c r="P39" s="164"/>
      <c r="Q39" s="165"/>
      <c r="R39" s="86"/>
      <c r="S39" s="160"/>
      <c r="T39" s="160"/>
      <c r="U39" s="160"/>
      <c r="V39" s="160"/>
      <c r="W39" s="160"/>
      <c r="X39" s="160"/>
      <c r="Y39" s="160"/>
      <c r="Z39" s="160"/>
      <c r="AA39" s="160"/>
      <c r="AB39" s="160"/>
      <c r="AC39" s="160"/>
      <c r="AD39" s="160"/>
      <c r="AE39" s="160"/>
      <c r="AF39" s="160"/>
    </row>
    <row r="40" spans="1:64" ht="16.5" customHeight="1">
      <c r="A40" s="163"/>
      <c r="B40" s="164"/>
      <c r="C40" s="164"/>
      <c r="D40" s="164"/>
      <c r="E40" s="164"/>
      <c r="F40" s="164"/>
      <c r="G40" s="164"/>
      <c r="H40" s="164"/>
      <c r="I40" s="164"/>
      <c r="J40" s="164"/>
      <c r="K40" s="164"/>
      <c r="L40" s="164"/>
      <c r="M40" s="164"/>
      <c r="N40" s="164"/>
      <c r="O40" s="164"/>
      <c r="P40" s="164"/>
      <c r="Q40" s="165"/>
      <c r="R40" s="86"/>
      <c r="S40" s="160"/>
      <c r="T40" s="160"/>
      <c r="U40" s="160"/>
      <c r="V40" s="160"/>
      <c r="W40" s="160"/>
      <c r="X40" s="160"/>
      <c r="Y40" s="160"/>
      <c r="Z40" s="160"/>
      <c r="AA40" s="160"/>
      <c r="AB40" s="160"/>
      <c r="AC40" s="160"/>
      <c r="AD40" s="160"/>
      <c r="AE40" s="160"/>
      <c r="AF40" s="160"/>
      <c r="BL40" s="87"/>
    </row>
    <row r="41" spans="1:64" ht="16.5" customHeight="1">
      <c r="A41" s="163"/>
      <c r="B41" s="164"/>
      <c r="C41" s="164"/>
      <c r="D41" s="164"/>
      <c r="E41" s="164"/>
      <c r="F41" s="164"/>
      <c r="G41" s="164"/>
      <c r="H41" s="164"/>
      <c r="I41" s="164"/>
      <c r="J41" s="164"/>
      <c r="K41" s="164"/>
      <c r="L41" s="164"/>
      <c r="M41" s="164"/>
      <c r="N41" s="164"/>
      <c r="O41" s="164"/>
      <c r="P41" s="164"/>
      <c r="Q41" s="165"/>
      <c r="R41" s="86"/>
      <c r="S41" s="169" t="s">
        <v>117</v>
      </c>
      <c r="T41" s="169"/>
      <c r="U41" s="169"/>
      <c r="V41" s="169"/>
      <c r="W41" s="169"/>
      <c r="X41" s="169"/>
      <c r="Y41" s="169"/>
      <c r="Z41" s="169"/>
      <c r="AA41" s="169"/>
      <c r="AB41" s="169"/>
      <c r="AC41" s="169"/>
      <c r="AD41" s="169"/>
      <c r="AE41" s="169"/>
      <c r="AF41" s="169"/>
      <c r="BL41" s="87"/>
    </row>
    <row r="42" spans="1:64" ht="16.5" customHeight="1" thickBot="1">
      <c r="A42" s="163"/>
      <c r="B42" s="164"/>
      <c r="C42" s="164"/>
      <c r="D42" s="164"/>
      <c r="E42" s="164"/>
      <c r="F42" s="164"/>
      <c r="G42" s="164"/>
      <c r="H42" s="164"/>
      <c r="I42" s="164"/>
      <c r="J42" s="164"/>
      <c r="K42" s="164"/>
      <c r="L42" s="164"/>
      <c r="M42" s="164"/>
      <c r="N42" s="164"/>
      <c r="O42" s="164"/>
      <c r="P42" s="164"/>
      <c r="Q42" s="165"/>
      <c r="R42" s="86"/>
      <c r="S42" s="170"/>
      <c r="T42" s="170"/>
      <c r="U42" s="170"/>
      <c r="V42" s="170"/>
      <c r="W42" s="170"/>
      <c r="X42" s="170"/>
      <c r="Y42" s="170"/>
      <c r="Z42" s="170"/>
      <c r="AA42" s="170"/>
      <c r="AB42" s="170"/>
      <c r="AC42" s="170"/>
      <c r="AD42" s="170"/>
      <c r="AE42" s="170"/>
      <c r="AF42" s="170"/>
      <c r="BL42" s="87"/>
    </row>
    <row r="43" spans="1:64" ht="16.5" customHeight="1" thickTop="1">
      <c r="A43" s="163"/>
      <c r="B43" s="164"/>
      <c r="C43" s="164"/>
      <c r="D43" s="164"/>
      <c r="E43" s="164"/>
      <c r="F43" s="164"/>
      <c r="G43" s="164"/>
      <c r="H43" s="164"/>
      <c r="I43" s="164"/>
      <c r="J43" s="164"/>
      <c r="K43" s="164"/>
      <c r="L43" s="164"/>
      <c r="M43" s="164"/>
      <c r="N43" s="164"/>
      <c r="O43" s="164"/>
      <c r="P43" s="164"/>
      <c r="Q43" s="165"/>
      <c r="R43" s="86"/>
      <c r="S43" s="171"/>
      <c r="T43" s="171"/>
      <c r="U43" s="171"/>
      <c r="V43" s="171"/>
      <c r="W43" s="171"/>
      <c r="X43" s="171"/>
      <c r="Y43" s="171"/>
      <c r="Z43" s="171"/>
      <c r="AA43" s="171"/>
      <c r="AB43" s="171"/>
      <c r="AC43" s="171"/>
      <c r="AD43" s="171"/>
      <c r="AE43" s="171"/>
      <c r="AF43" s="171"/>
      <c r="AG43" s="88"/>
      <c r="AH43" s="88"/>
      <c r="AI43" s="88"/>
      <c r="BL43" s="87"/>
    </row>
    <row r="44" spans="1:64" ht="16.5" customHeight="1">
      <c r="A44" s="166"/>
      <c r="B44" s="167"/>
      <c r="C44" s="167"/>
      <c r="D44" s="167"/>
      <c r="E44" s="167"/>
      <c r="F44" s="167"/>
      <c r="G44" s="167"/>
      <c r="H44" s="167"/>
      <c r="I44" s="167"/>
      <c r="J44" s="167"/>
      <c r="K44" s="167"/>
      <c r="L44" s="167"/>
      <c r="M44" s="167"/>
      <c r="N44" s="167"/>
      <c r="O44" s="167"/>
      <c r="P44" s="167"/>
      <c r="Q44" s="168"/>
      <c r="S44" s="171"/>
      <c r="T44" s="171"/>
      <c r="U44" s="171"/>
      <c r="V44" s="171"/>
      <c r="W44" s="171"/>
      <c r="X44" s="171"/>
      <c r="Y44" s="171"/>
      <c r="Z44" s="171"/>
      <c r="AA44" s="171"/>
      <c r="AB44" s="171"/>
      <c r="AC44" s="171"/>
      <c r="AD44" s="171"/>
      <c r="AE44" s="171"/>
      <c r="AF44" s="171"/>
      <c r="AG44" s="88"/>
      <c r="AH44" s="88"/>
      <c r="AI44" s="88"/>
      <c r="BL44" s="87"/>
    </row>
    <row r="45" spans="1:64">
      <c r="BL45" s="87"/>
    </row>
    <row r="46" spans="1:64">
      <c r="BL46" s="87"/>
    </row>
    <row r="47" spans="1:64">
      <c r="BL47" s="87"/>
    </row>
    <row r="52" spans="39:52">
      <c r="AM52" s="87"/>
      <c r="AN52" s="87"/>
      <c r="AO52" s="87"/>
      <c r="AP52" s="87"/>
      <c r="AQ52" s="87"/>
      <c r="AR52" s="87"/>
      <c r="AS52" s="87"/>
      <c r="AT52" s="87"/>
      <c r="AU52" s="87"/>
      <c r="AV52" s="87"/>
      <c r="AW52" s="87"/>
      <c r="AX52" s="87"/>
      <c r="AY52" s="87"/>
      <c r="AZ52" s="87"/>
    </row>
    <row r="53" spans="39:52">
      <c r="AM53" s="87"/>
      <c r="AN53" s="87"/>
      <c r="AO53" s="87"/>
      <c r="AP53" s="87"/>
      <c r="AQ53" s="87"/>
      <c r="AR53" s="87"/>
      <c r="AS53" s="87"/>
      <c r="AT53" s="87"/>
      <c r="AU53" s="87"/>
      <c r="AV53" s="87"/>
      <c r="AW53" s="87"/>
      <c r="AX53" s="87"/>
      <c r="AY53" s="87"/>
      <c r="AZ53" s="87"/>
    </row>
    <row r="54" spans="39:52">
      <c r="AM54" s="87"/>
      <c r="AN54" s="87"/>
      <c r="AO54" s="87"/>
      <c r="AP54" s="87"/>
      <c r="AQ54" s="87"/>
      <c r="AR54" s="87"/>
      <c r="AS54" s="87"/>
      <c r="AT54" s="87"/>
      <c r="AU54" s="87"/>
      <c r="AV54" s="87"/>
      <c r="AW54" s="87"/>
      <c r="AX54" s="87"/>
      <c r="AY54" s="87"/>
      <c r="AZ54" s="87"/>
    </row>
  </sheetData>
  <mergeCells count="96">
    <mergeCell ref="A1:O2"/>
    <mergeCell ref="S1:U1"/>
    <mergeCell ref="V1:AA1"/>
    <mergeCell ref="AB1:AC1"/>
    <mergeCell ref="AD1:AF1"/>
    <mergeCell ref="S2:U2"/>
    <mergeCell ref="V2:AF2"/>
    <mergeCell ref="S4:AF7"/>
    <mergeCell ref="B5:M6"/>
    <mergeCell ref="N6:O6"/>
    <mergeCell ref="B7:O7"/>
    <mergeCell ref="A9:Y9"/>
    <mergeCell ref="Z9:AC9"/>
    <mergeCell ref="AD9:AF9"/>
    <mergeCell ref="A11:Y12"/>
    <mergeCell ref="AA11:AC11"/>
    <mergeCell ref="AD11:AF13"/>
    <mergeCell ref="AL11:AN11"/>
    <mergeCell ref="AO11:AS11"/>
    <mergeCell ref="AA12:AC12"/>
    <mergeCell ref="A13:B13"/>
    <mergeCell ref="C13:Y13"/>
    <mergeCell ref="AA13:AC13"/>
    <mergeCell ref="BC12:BG13"/>
    <mergeCell ref="BH12:BL12"/>
    <mergeCell ref="AX13:BB13"/>
    <mergeCell ref="BH13:BL13"/>
    <mergeCell ref="AL9:BL9"/>
    <mergeCell ref="AU11:AW11"/>
    <mergeCell ref="AX11:BB11"/>
    <mergeCell ref="BC11:BG11"/>
    <mergeCell ref="AU13:AW13"/>
    <mergeCell ref="AL12:AN12"/>
    <mergeCell ref="AO12:AS12"/>
    <mergeCell ref="AU12:AW12"/>
    <mergeCell ref="AX12:BB12"/>
    <mergeCell ref="AL13:AN13"/>
    <mergeCell ref="AO13:AS13"/>
    <mergeCell ref="AX16:BB16"/>
    <mergeCell ref="BC16:BG17"/>
    <mergeCell ref="AA15:AC15"/>
    <mergeCell ref="AD15:AF17"/>
    <mergeCell ref="AL15:AN15"/>
    <mergeCell ref="AO15:AS15"/>
    <mergeCell ref="AU15:AW15"/>
    <mergeCell ref="BH16:BL16"/>
    <mergeCell ref="A17:B17"/>
    <mergeCell ref="C17:Y17"/>
    <mergeCell ref="AA17:AC17"/>
    <mergeCell ref="AL17:AN17"/>
    <mergeCell ref="AO17:AS17"/>
    <mergeCell ref="AU17:AW17"/>
    <mergeCell ref="AX17:BB17"/>
    <mergeCell ref="BH17:BL17"/>
    <mergeCell ref="A15:Y16"/>
    <mergeCell ref="AX15:BB15"/>
    <mergeCell ref="BC15:BG15"/>
    <mergeCell ref="AA16:AC16"/>
    <mergeCell ref="AL16:AN16"/>
    <mergeCell ref="AO16:AS16"/>
    <mergeCell ref="AU16:AW16"/>
    <mergeCell ref="AX20:BB20"/>
    <mergeCell ref="BC20:BG21"/>
    <mergeCell ref="AA19:AC19"/>
    <mergeCell ref="AD19:AF21"/>
    <mergeCell ref="AL19:AN19"/>
    <mergeCell ref="AO19:AS19"/>
    <mergeCell ref="AU19:AW19"/>
    <mergeCell ref="BH20:BL20"/>
    <mergeCell ref="A21:B21"/>
    <mergeCell ref="C21:Y21"/>
    <mergeCell ref="AA21:AC21"/>
    <mergeCell ref="AL21:AN21"/>
    <mergeCell ref="AO21:AS21"/>
    <mergeCell ref="AU21:AW21"/>
    <mergeCell ref="AX21:BB21"/>
    <mergeCell ref="BH21:BL21"/>
    <mergeCell ref="A19:Y20"/>
    <mergeCell ref="AX19:BB19"/>
    <mergeCell ref="BC19:BG19"/>
    <mergeCell ref="AA20:AC20"/>
    <mergeCell ref="AL20:AN20"/>
    <mergeCell ref="AO20:AS20"/>
    <mergeCell ref="AU20:AW20"/>
    <mergeCell ref="A22:AF26"/>
    <mergeCell ref="A28:U30"/>
    <mergeCell ref="V28:X30"/>
    <mergeCell ref="Y28:AF30"/>
    <mergeCell ref="A32:C32"/>
    <mergeCell ref="D32:Q32"/>
    <mergeCell ref="A33:Q36"/>
    <mergeCell ref="S33:AF40"/>
    <mergeCell ref="A38:E38"/>
    <mergeCell ref="A39:Q44"/>
    <mergeCell ref="S41:AF42"/>
    <mergeCell ref="S43:AF44"/>
  </mergeCells>
  <phoneticPr fontId="3"/>
  <hyperlinks>
    <hyperlink ref="A13" r:id="rId1" xr:uid="{D3FE95EE-BE72-459D-8C5A-D6DF5A467A5A}"/>
  </hyperlinks>
  <printOptions horizontalCentered="1" verticalCentered="1"/>
  <pageMargins left="0.23622047244094491" right="0.23622047244094491" top="0.39370078740157483" bottom="0.39370078740157483" header="0.19685039370078741" footer="0.19685039370078741"/>
  <pageSetup paperSize="9" scale="9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請求書（ヤフー）</vt:lpstr>
      <vt:lpstr>納品書（ヤフー）</vt:lpstr>
      <vt:lpstr>注文伝票（ヤフー）</vt:lpstr>
      <vt:lpstr>発注書（ヤフー）</vt:lpstr>
      <vt:lpstr>'請求書（ヤフー）'!Print_Area</vt:lpstr>
      <vt:lpstr>'納品書（ヤフー）'!Print_Area</vt:lpstr>
      <vt:lpstr>'発注書（ヤフー）'!Print_Area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ユーザーサービス</dc:creator>
  <cp:lastModifiedBy>植村真登 ユーザーサービス</cp:lastModifiedBy>
  <dcterms:created xsi:type="dcterms:W3CDTF">2026-01-22T06:10:26Z</dcterms:created>
  <dcterms:modified xsi:type="dcterms:W3CDTF">2026-01-23T01:44:32Z</dcterms:modified>
</cp:coreProperties>
</file>