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1" codeName="{A63ED3A1-9429-3D75-F2AA-CA7E51A8F3A1}"/>
  <workbookPr codeName="ThisWorkbook" defaultThemeVersion="166925"/>
  <mc:AlternateContent xmlns:mc="http://schemas.openxmlformats.org/markup-compatibility/2006">
    <mc:Choice Requires="x15">
      <x15ac:absPath xmlns:x15ac="http://schemas.microsoft.com/office/spreadsheetml/2010/11/ac" url="/Users/alinanewman/Desktop/"/>
    </mc:Choice>
  </mc:AlternateContent>
  <xr:revisionPtr revIDLastSave="0" documentId="13_ncr:1_{8A43986B-ADC1-BF40-98B1-CA4DE4E918DE}" xr6:coauthVersionLast="47" xr6:coauthVersionMax="47" xr10:uidLastSave="{00000000-0000-0000-0000-000000000000}"/>
  <workbookProtection workbookAlgorithmName="SHA-512" workbookHashValue="8Koqa5grEZmwdLGrsrbHP/FyPRxyWnkb9P8WDBtsRfUUB2s9ekCrufToof1yFL8DKvZ5OvNc9EPgTR+IjuxKIA==" workbookSaltValue="N34t1sibG3MopxTtlJF4dw==" workbookSpinCount="100000" lockStructure="1"/>
  <bookViews>
    <workbookView xWindow="0" yWindow="2000" windowWidth="28800" windowHeight="16000" activeTab="1" xr2:uid="{F976E639-BC62-49CF-A8EC-E632684FCA84}"/>
  </bookViews>
  <sheets>
    <sheet name="①初期設定" sheetId="4" r:id="rId1"/>
    <sheet name="②年間カレンダー" sheetId="1" r:id="rId2"/>
    <sheet name="③固定残業代試算" sheetId="5" r:id="rId3"/>
    <sheet name="注意事項" sheetId="3" r:id="rId4"/>
    <sheet name="マスター" sheetId="2" state="hidden" r:id="rId5"/>
  </sheets>
  <externalReferences>
    <externalReference r:id="rId6"/>
  </externalReferences>
  <definedNames>
    <definedName name="_xlnm.Print_Area" localSheetId="0">①初期設定!$C$2:$AD$36</definedName>
    <definedName name="_xlnm.Print_Area" localSheetId="1">②年間カレンダー!$C$5:$AK$46</definedName>
    <definedName name="_xlnm.Print_Area" localSheetId="2">③固定残業代試算!$A$1:$X$47</definedName>
    <definedName name="給与台帳１">[1]給与台帳1!$C$4:$DW$48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33" i="4" l="1"/>
  <c r="K34" i="4"/>
  <c r="K33" i="4"/>
  <c r="O32" i="4"/>
  <c r="C32" i="4"/>
  <c r="D33" i="4"/>
  <c r="G11" i="4"/>
  <c r="AH35" i="1"/>
  <c r="AG35" i="1"/>
  <c r="AF35" i="1"/>
  <c r="AE35" i="1"/>
  <c r="AD35" i="1"/>
  <c r="AC35" i="1"/>
  <c r="AB35" i="1"/>
  <c r="V35" i="1"/>
  <c r="U35" i="1"/>
  <c r="T35" i="1"/>
  <c r="S35" i="1"/>
  <c r="R35" i="1"/>
  <c r="Q35" i="1"/>
  <c r="P35" i="1"/>
  <c r="J35" i="1"/>
  <c r="I35" i="1"/>
  <c r="H35" i="1"/>
  <c r="G35" i="1"/>
  <c r="F35" i="1"/>
  <c r="E35" i="1"/>
  <c r="D35" i="1"/>
  <c r="AH26" i="1"/>
  <c r="AG26" i="1"/>
  <c r="AF26" i="1"/>
  <c r="AE26" i="1"/>
  <c r="AD26" i="1"/>
  <c r="AC26" i="1"/>
  <c r="AB26" i="1"/>
  <c r="V26" i="1"/>
  <c r="U26" i="1"/>
  <c r="T26" i="1"/>
  <c r="S26" i="1"/>
  <c r="R26" i="1"/>
  <c r="Q26" i="1"/>
  <c r="P26" i="1"/>
  <c r="J26" i="1"/>
  <c r="I26" i="1"/>
  <c r="H26" i="1"/>
  <c r="G26" i="1"/>
  <c r="F26" i="1"/>
  <c r="E26" i="1"/>
  <c r="D26" i="1"/>
  <c r="AH17" i="1"/>
  <c r="AG17" i="1"/>
  <c r="AF17" i="1"/>
  <c r="AE17" i="1"/>
  <c r="AD17" i="1"/>
  <c r="AC17" i="1"/>
  <c r="AB17" i="1"/>
  <c r="V17" i="1"/>
  <c r="U17" i="1"/>
  <c r="T17" i="1"/>
  <c r="S17" i="1"/>
  <c r="R17" i="1"/>
  <c r="Q17" i="1"/>
  <c r="P17" i="1"/>
  <c r="J17" i="1"/>
  <c r="I17" i="1"/>
  <c r="H17" i="1"/>
  <c r="G17" i="1"/>
  <c r="F17" i="1"/>
  <c r="E17" i="1"/>
  <c r="D17" i="1"/>
  <c r="AH8" i="1"/>
  <c r="AG8" i="1"/>
  <c r="AF8" i="1"/>
  <c r="AE8" i="1"/>
  <c r="AD8" i="1"/>
  <c r="AC8" i="1"/>
  <c r="AB8" i="1"/>
  <c r="V8" i="1"/>
  <c r="U8" i="1"/>
  <c r="T8" i="1"/>
  <c r="S8" i="1"/>
  <c r="R8" i="1"/>
  <c r="Q8" i="1"/>
  <c r="P8" i="1"/>
  <c r="J8" i="1"/>
  <c r="I8" i="1"/>
  <c r="H8" i="1"/>
  <c r="G8" i="1"/>
  <c r="F8" i="1"/>
  <c r="E8" i="1"/>
  <c r="D8" i="1"/>
  <c r="M39" i="1"/>
  <c r="M38" i="1"/>
  <c r="M37" i="1"/>
  <c r="M30" i="1"/>
  <c r="M29" i="1"/>
  <c r="M28" i="1"/>
  <c r="M20" i="1"/>
  <c r="M19" i="1"/>
  <c r="M21" i="1"/>
  <c r="M12" i="1"/>
  <c r="M11" i="1"/>
  <c r="M10" i="1"/>
  <c r="AK39" i="1"/>
  <c r="AK38" i="1"/>
  <c r="AK37" i="1"/>
  <c r="AK30" i="1"/>
  <c r="AK29" i="1"/>
  <c r="AK28" i="1"/>
  <c r="AK21" i="1"/>
  <c r="AK20" i="1"/>
  <c r="AK19" i="1"/>
  <c r="AK12" i="1"/>
  <c r="AK11" i="1"/>
  <c r="AK10" i="1"/>
  <c r="Y39" i="1"/>
  <c r="Y38" i="1"/>
  <c r="Y37" i="1"/>
  <c r="Y30" i="1"/>
  <c r="Y29" i="1"/>
  <c r="Y28" i="1"/>
  <c r="Y21" i="1"/>
  <c r="Y20" i="1"/>
  <c r="Y19" i="1"/>
  <c r="Y12" i="1"/>
  <c r="Y11" i="1"/>
  <c r="Y10" i="1"/>
  <c r="Y8" i="1" l="1"/>
  <c r="P3" i="2"/>
  <c r="O3" i="2"/>
  <c r="N3" i="2"/>
  <c r="M3" i="2"/>
  <c r="L3" i="2"/>
  <c r="K3" i="2"/>
  <c r="J3" i="2"/>
  <c r="D12" i="3"/>
  <c r="D13" i="3"/>
  <c r="D14" i="3"/>
  <c r="D15" i="3"/>
  <c r="D16" i="3"/>
  <c r="D17" i="3"/>
  <c r="D18" i="3"/>
  <c r="D19" i="3"/>
  <c r="D20" i="3"/>
  <c r="D21" i="3"/>
  <c r="D22" i="3"/>
  <c r="D23" i="3"/>
  <c r="D24" i="3"/>
  <c r="D25" i="3"/>
  <c r="D26" i="3"/>
  <c r="D27" i="3"/>
  <c r="D11" i="3"/>
  <c r="AK35" i="1" l="1"/>
  <c r="Y35" i="1"/>
  <c r="M35" i="1"/>
  <c r="M26" i="1"/>
  <c r="Y26" i="1"/>
  <c r="AK26" i="1"/>
  <c r="AK17" i="1"/>
  <c r="Y17" i="1"/>
  <c r="M17" i="1"/>
  <c r="AK8" i="1"/>
  <c r="M8" i="1"/>
  <c r="E31" i="4"/>
  <c r="U5" i="1"/>
  <c r="F31" i="4"/>
  <c r="G31" i="4"/>
  <c r="H31" i="4"/>
  <c r="I31" i="4"/>
  <c r="J31" i="4"/>
  <c r="D31" i="4"/>
  <c r="V43" i="1"/>
  <c r="K6" i="1"/>
  <c r="C12" i="5"/>
  <c r="M13" i="1" l="1"/>
  <c r="M14" i="1"/>
  <c r="O10" i="4"/>
  <c r="O22" i="4"/>
  <c r="O28" i="4"/>
  <c r="O3" i="4"/>
  <c r="D6" i="1" l="1"/>
  <c r="F6" i="1" l="1"/>
  <c r="D29" i="4"/>
  <c r="P16" i="1" l="1"/>
  <c r="AB34" i="1"/>
  <c r="D34" i="1"/>
  <c r="P25" i="1"/>
  <c r="AB16" i="1"/>
  <c r="D16" i="1"/>
  <c r="P7" i="1"/>
  <c r="P34" i="1"/>
  <c r="AB25" i="1"/>
  <c r="D25" i="1"/>
  <c r="AB7" i="1"/>
  <c r="P6" i="1"/>
  <c r="E6" i="1"/>
  <c r="AN8" i="1"/>
  <c r="AM8" i="1" s="1"/>
  <c r="J9" i="1" s="1"/>
  <c r="D7" i="1"/>
  <c r="E33" i="4" s="1"/>
  <c r="H9" i="1" l="1"/>
  <c r="G9" i="1"/>
  <c r="I9" i="1"/>
  <c r="D9" i="1"/>
  <c r="F9" i="1"/>
  <c r="R6" i="1"/>
  <c r="E29" i="4"/>
  <c r="E9" i="1"/>
  <c r="P59" i="1"/>
  <c r="P97" i="1" s="1"/>
  <c r="AB77" i="1"/>
  <c r="AB115" i="1" s="1"/>
  <c r="P77" i="1"/>
  <c r="P115" i="1" s="1"/>
  <c r="D77" i="1"/>
  <c r="D115" i="1" s="1"/>
  <c r="AB68" i="1"/>
  <c r="AB106" i="1" s="1"/>
  <c r="P68" i="1"/>
  <c r="P106" i="1" s="1"/>
  <c r="D68" i="1"/>
  <c r="D106" i="1" s="1"/>
  <c r="AB59" i="1"/>
  <c r="AB97" i="1" s="1"/>
  <c r="D59" i="1"/>
  <c r="D97" i="1" s="1"/>
  <c r="AC34" i="1" l="1"/>
  <c r="AC77" i="1" s="1"/>
  <c r="AC115" i="1" s="1"/>
  <c r="E34" i="1"/>
  <c r="E77" i="1" s="1"/>
  <c r="E115" i="1" s="1"/>
  <c r="Q25" i="1"/>
  <c r="Q68" i="1" s="1"/>
  <c r="Q106" i="1" s="1"/>
  <c r="AC16" i="1"/>
  <c r="AC59" i="1" s="1"/>
  <c r="AC97" i="1" s="1"/>
  <c r="E16" i="1"/>
  <c r="E59" i="1" s="1"/>
  <c r="E97" i="1" s="1"/>
  <c r="Q7" i="1"/>
  <c r="Q34" i="1"/>
  <c r="Q77" i="1" s="1"/>
  <c r="Q115" i="1" s="1"/>
  <c r="Q16" i="1"/>
  <c r="Q59" i="1" s="1"/>
  <c r="Q97" i="1" s="1"/>
  <c r="AC25" i="1"/>
  <c r="AC68" i="1" s="1"/>
  <c r="AC106" i="1" s="1"/>
  <c r="E25" i="1"/>
  <c r="E68" i="1" s="1"/>
  <c r="E106" i="1" s="1"/>
  <c r="AC7" i="1"/>
  <c r="Q6" i="1"/>
  <c r="AB6" i="1"/>
  <c r="E7" i="1"/>
  <c r="F33" i="4" s="1"/>
  <c r="D50" i="1"/>
  <c r="D88" i="1" s="1"/>
  <c r="P50" i="1"/>
  <c r="P88" i="1" s="1"/>
  <c r="AB50" i="1"/>
  <c r="AB88" i="1" s="1"/>
  <c r="AD6" i="1" l="1"/>
  <c r="AC50" i="1"/>
  <c r="AC88" i="1" s="1"/>
  <c r="Q50" i="1"/>
  <c r="Q88" i="1" s="1"/>
  <c r="D15" i="1" l="1"/>
  <c r="AC6" i="1"/>
  <c r="F29" i="4"/>
  <c r="E50" i="1"/>
  <c r="E88" i="1" s="1"/>
  <c r="F34" i="1" l="1"/>
  <c r="F77" i="1" s="1"/>
  <c r="F115" i="1" s="1"/>
  <c r="R34" i="1"/>
  <c r="R77" i="1" s="1"/>
  <c r="R115" i="1" s="1"/>
  <c r="AD25" i="1"/>
  <c r="AD68" i="1" s="1"/>
  <c r="AD106" i="1" s="1"/>
  <c r="F25" i="1"/>
  <c r="F68" i="1" s="1"/>
  <c r="F106" i="1" s="1"/>
  <c r="R16" i="1"/>
  <c r="R59" i="1" s="1"/>
  <c r="R97" i="1" s="1"/>
  <c r="AD7" i="1"/>
  <c r="AD50" i="1" s="1"/>
  <c r="AD88" i="1" s="1"/>
  <c r="AD34" i="1"/>
  <c r="AD77" i="1" s="1"/>
  <c r="AD115" i="1" s="1"/>
  <c r="R25" i="1"/>
  <c r="R68" i="1" s="1"/>
  <c r="R106" i="1" s="1"/>
  <c r="AD16" i="1"/>
  <c r="AD59" i="1" s="1"/>
  <c r="AD97" i="1" s="1"/>
  <c r="F16" i="1"/>
  <c r="F59" i="1" s="1"/>
  <c r="F97" i="1" s="1"/>
  <c r="R7" i="1"/>
  <c r="R50" i="1" s="1"/>
  <c r="R88" i="1" s="1"/>
  <c r="F15" i="1"/>
  <c r="E15" i="1" s="1"/>
  <c r="F7" i="1"/>
  <c r="G33" i="4" s="1"/>
  <c r="P15" i="1" l="1"/>
  <c r="R15" i="1" s="1"/>
  <c r="G29" i="4"/>
  <c r="F50" i="1"/>
  <c r="F88" i="1" s="1"/>
  <c r="Q15" i="1" l="1"/>
  <c r="AB15" i="1"/>
  <c r="AD15" i="1" s="1"/>
  <c r="S34" i="1"/>
  <c r="S77" i="1" s="1"/>
  <c r="S115" i="1" s="1"/>
  <c r="AE25" i="1"/>
  <c r="AE68" i="1" s="1"/>
  <c r="AE106" i="1" s="1"/>
  <c r="G25" i="1"/>
  <c r="G68" i="1" s="1"/>
  <c r="G106" i="1" s="1"/>
  <c r="S16" i="1"/>
  <c r="S59" i="1" s="1"/>
  <c r="S97" i="1" s="1"/>
  <c r="AE7" i="1"/>
  <c r="AE50" i="1" s="1"/>
  <c r="AE88" i="1" s="1"/>
  <c r="S25" i="1"/>
  <c r="S68" i="1" s="1"/>
  <c r="S106" i="1" s="1"/>
  <c r="AE16" i="1"/>
  <c r="AE59" i="1" s="1"/>
  <c r="AE97" i="1" s="1"/>
  <c r="S7" i="1"/>
  <c r="S50" i="1" s="1"/>
  <c r="S88" i="1" s="1"/>
  <c r="AE34" i="1"/>
  <c r="AE77" i="1" s="1"/>
  <c r="AE115" i="1" s="1"/>
  <c r="G34" i="1"/>
  <c r="G77" i="1" s="1"/>
  <c r="G115" i="1" s="1"/>
  <c r="G16" i="1"/>
  <c r="G59" i="1" s="1"/>
  <c r="G97" i="1" s="1"/>
  <c r="G7" i="1"/>
  <c r="H33" i="4" s="1"/>
  <c r="D89" i="1"/>
  <c r="J89" i="1"/>
  <c r="D49" i="1"/>
  <c r="D87" i="1"/>
  <c r="D24" i="1" l="1"/>
  <c r="AC15" i="1"/>
  <c r="G50" i="1"/>
  <c r="G88" i="1" s="1"/>
  <c r="H29" i="4"/>
  <c r="F89" i="1"/>
  <c r="G89" i="1"/>
  <c r="AN9" i="1"/>
  <c r="AM9" i="1" s="1"/>
  <c r="V9" i="1" s="1"/>
  <c r="P87" i="1"/>
  <c r="P49" i="1"/>
  <c r="U9" i="1" l="1"/>
  <c r="R9" i="1"/>
  <c r="Q9" i="1"/>
  <c r="T34" i="1"/>
  <c r="T77" i="1" s="1"/>
  <c r="T115" i="1" s="1"/>
  <c r="AF25" i="1"/>
  <c r="AF68" i="1" s="1"/>
  <c r="AF106" i="1" s="1"/>
  <c r="H25" i="1"/>
  <c r="H68" i="1" s="1"/>
  <c r="H106" i="1" s="1"/>
  <c r="T16" i="1"/>
  <c r="T59" i="1" s="1"/>
  <c r="T97" i="1" s="1"/>
  <c r="AF7" i="1"/>
  <c r="AF50" i="1" s="1"/>
  <c r="AF88" i="1" s="1"/>
  <c r="AF34" i="1"/>
  <c r="AF77" i="1" s="1"/>
  <c r="AF115" i="1" s="1"/>
  <c r="H34" i="1"/>
  <c r="H77" i="1" s="1"/>
  <c r="H115" i="1" s="1"/>
  <c r="T25" i="1"/>
  <c r="T68" i="1" s="1"/>
  <c r="T106" i="1" s="1"/>
  <c r="AF16" i="1"/>
  <c r="AF59" i="1" s="1"/>
  <c r="AF97" i="1" s="1"/>
  <c r="H16" i="1"/>
  <c r="H59" i="1" s="1"/>
  <c r="H97" i="1" s="1"/>
  <c r="T7" i="1"/>
  <c r="T50" i="1" s="1"/>
  <c r="T88" i="1" s="1"/>
  <c r="F24" i="1"/>
  <c r="H7" i="1"/>
  <c r="I33" i="4" s="1"/>
  <c r="S9" i="1"/>
  <c r="P9" i="1"/>
  <c r="T9" i="1"/>
  <c r="AN10" i="1"/>
  <c r="AM10" i="1" s="1"/>
  <c r="AH9" i="1" s="1"/>
  <c r="AB87" i="1"/>
  <c r="AB49" i="1"/>
  <c r="AD9" i="1" l="1"/>
  <c r="AE9" i="1"/>
  <c r="AC9" i="1"/>
  <c r="P24" i="1"/>
  <c r="R24" i="1" s="1"/>
  <c r="E24" i="1"/>
  <c r="AG9" i="1"/>
  <c r="AF9" i="1"/>
  <c r="AB9" i="1"/>
  <c r="I29" i="4"/>
  <c r="H50" i="1"/>
  <c r="H88" i="1" s="1"/>
  <c r="AN11" i="1"/>
  <c r="D58" i="1"/>
  <c r="D96" i="1"/>
  <c r="AG34" i="1" l="1"/>
  <c r="AG77" i="1" s="1"/>
  <c r="AG115" i="1" s="1"/>
  <c r="I34" i="1"/>
  <c r="I77" i="1" s="1"/>
  <c r="I115" i="1" s="1"/>
  <c r="U25" i="1"/>
  <c r="U68" i="1" s="1"/>
  <c r="U106" i="1" s="1"/>
  <c r="AG16" i="1"/>
  <c r="AG59" i="1" s="1"/>
  <c r="AG97" i="1" s="1"/>
  <c r="I16" i="1"/>
  <c r="I59" i="1" s="1"/>
  <c r="I97" i="1" s="1"/>
  <c r="U7" i="1"/>
  <c r="U50" i="1" s="1"/>
  <c r="U88" i="1" s="1"/>
  <c r="U34" i="1"/>
  <c r="U77" i="1" s="1"/>
  <c r="U115" i="1" s="1"/>
  <c r="AG25" i="1"/>
  <c r="AG68" i="1" s="1"/>
  <c r="AG106" i="1" s="1"/>
  <c r="AG7" i="1"/>
  <c r="AG50" i="1" s="1"/>
  <c r="AG88" i="1" s="1"/>
  <c r="I25" i="1"/>
  <c r="I68" i="1" s="1"/>
  <c r="I106" i="1" s="1"/>
  <c r="U16" i="1"/>
  <c r="U59" i="1" s="1"/>
  <c r="U97" i="1" s="1"/>
  <c r="AB24" i="1"/>
  <c r="Q24" i="1"/>
  <c r="I7" i="1"/>
  <c r="J33" i="4" s="1"/>
  <c r="AM11" i="1"/>
  <c r="J18" i="1" s="1"/>
  <c r="H18" i="1" s="1"/>
  <c r="P10" i="1"/>
  <c r="P11" i="1" s="1"/>
  <c r="P12" i="1" s="1"/>
  <c r="P13" i="1" s="1"/>
  <c r="P14" i="1" s="1"/>
  <c r="V89" i="1"/>
  <c r="AB10" i="1"/>
  <c r="AB11" i="1" s="1"/>
  <c r="AB12" i="1" s="1"/>
  <c r="AB13" i="1" s="1"/>
  <c r="AB14" i="1" s="1"/>
  <c r="AD24" i="1" l="1"/>
  <c r="AC24" i="1" s="1"/>
  <c r="I18" i="1"/>
  <c r="E18" i="1"/>
  <c r="F18" i="1"/>
  <c r="G18" i="1"/>
  <c r="D18" i="1"/>
  <c r="J29" i="4"/>
  <c r="I50" i="1"/>
  <c r="I88" i="1" s="1"/>
  <c r="D19" i="1"/>
  <c r="D20" i="1" s="1"/>
  <c r="D21" i="1" s="1"/>
  <c r="D22" i="1" s="1"/>
  <c r="D23" i="1" s="1"/>
  <c r="P58" i="1"/>
  <c r="Q10" i="1"/>
  <c r="P96" i="1"/>
  <c r="AN12" i="1"/>
  <c r="AC10" i="1"/>
  <c r="AC11" i="1" s="1"/>
  <c r="AC12" i="1" s="1"/>
  <c r="AC13" i="1" s="1"/>
  <c r="AC14" i="1" s="1"/>
  <c r="D33" i="1" l="1"/>
  <c r="F33" i="1" s="1"/>
  <c r="Q11" i="1"/>
  <c r="Q12" i="1" s="1"/>
  <c r="Q13" i="1" s="1"/>
  <c r="Q14" i="1" s="1"/>
  <c r="R10" i="1"/>
  <c r="AH34" i="1"/>
  <c r="AH77" i="1" s="1"/>
  <c r="AH115" i="1" s="1"/>
  <c r="V25" i="1"/>
  <c r="V68" i="1" s="1"/>
  <c r="V106" i="1" s="1"/>
  <c r="AH16" i="1"/>
  <c r="AH59" i="1" s="1"/>
  <c r="AH97" i="1" s="1"/>
  <c r="J16" i="1"/>
  <c r="J59" i="1" s="1"/>
  <c r="J97" i="1" s="1"/>
  <c r="V7" i="1"/>
  <c r="V50" i="1" s="1"/>
  <c r="V88" i="1" s="1"/>
  <c r="V34" i="1"/>
  <c r="V77" i="1" s="1"/>
  <c r="V115" i="1" s="1"/>
  <c r="AH25" i="1"/>
  <c r="AH68" i="1" s="1"/>
  <c r="AH106" i="1" s="1"/>
  <c r="J25" i="1"/>
  <c r="J68" i="1" s="1"/>
  <c r="J106" i="1" s="1"/>
  <c r="V16" i="1"/>
  <c r="V59" i="1" s="1"/>
  <c r="V97" i="1" s="1"/>
  <c r="AH7" i="1"/>
  <c r="AH50" i="1" s="1"/>
  <c r="AH88" i="1" s="1"/>
  <c r="J34" i="1"/>
  <c r="J77" i="1" s="1"/>
  <c r="J115" i="1" s="1"/>
  <c r="J7" i="1"/>
  <c r="J50" i="1" s="1"/>
  <c r="J88" i="1" s="1"/>
  <c r="E19" i="1"/>
  <c r="E20" i="1" s="1"/>
  <c r="E21" i="1" s="1"/>
  <c r="E22" i="1" s="1"/>
  <c r="E23" i="1" s="1"/>
  <c r="AM12" i="1"/>
  <c r="V18" i="1" s="1"/>
  <c r="R18" i="1" s="1"/>
  <c r="AD10" i="1"/>
  <c r="AD11" i="1" s="1"/>
  <c r="AD12" i="1" s="1"/>
  <c r="AD13" i="1" s="1"/>
  <c r="AD14" i="1" s="1"/>
  <c r="E33" i="1" l="1"/>
  <c r="T18" i="1"/>
  <c r="Q18" i="1"/>
  <c r="S18" i="1"/>
  <c r="P18" i="1"/>
  <c r="U18" i="1"/>
  <c r="S10" i="1"/>
  <c r="S11" i="1" s="1"/>
  <c r="R11" i="1"/>
  <c r="R12" i="1" s="1"/>
  <c r="R13" i="1" s="1"/>
  <c r="R14" i="1" s="1"/>
  <c r="F19" i="1"/>
  <c r="P19" i="1"/>
  <c r="P20" i="1" s="1"/>
  <c r="P21" i="1" s="1"/>
  <c r="P22" i="1" s="1"/>
  <c r="P23" i="1" s="1"/>
  <c r="AB58" i="1"/>
  <c r="AN13" i="1"/>
  <c r="AB96" i="1"/>
  <c r="AE10" i="1"/>
  <c r="AE11" i="1" s="1"/>
  <c r="AE12" i="1" s="1"/>
  <c r="AE13" i="1" s="1"/>
  <c r="AE14" i="1" s="1"/>
  <c r="S12" i="1" l="1"/>
  <c r="S13" i="1" s="1"/>
  <c r="S14" i="1" s="1"/>
  <c r="T10" i="1"/>
  <c r="T11" i="1" s="1"/>
  <c r="T12" i="1" s="1"/>
  <c r="T13" i="1" s="1"/>
  <c r="T14" i="1" s="1"/>
  <c r="G19" i="1"/>
  <c r="G20" i="1" s="1"/>
  <c r="G21" i="1" s="1"/>
  <c r="G22" i="1" s="1"/>
  <c r="G23" i="1" s="1"/>
  <c r="F20" i="1"/>
  <c r="F21" i="1" s="1"/>
  <c r="F22" i="1" s="1"/>
  <c r="F23" i="1" s="1"/>
  <c r="AM13" i="1"/>
  <c r="AH18" i="1" s="1"/>
  <c r="F99" i="1"/>
  <c r="AF10" i="1"/>
  <c r="AF11" i="1" s="1"/>
  <c r="AF12" i="1" s="1"/>
  <c r="AF13" i="1" s="1"/>
  <c r="AF14" i="1" s="1"/>
  <c r="U10" i="1" l="1"/>
  <c r="U11" i="1" s="1"/>
  <c r="U12" i="1" s="1"/>
  <c r="U13" i="1" s="1"/>
  <c r="U14" i="1" s="1"/>
  <c r="AG18" i="1"/>
  <c r="AE18" i="1"/>
  <c r="AF18" i="1"/>
  <c r="AD18" i="1"/>
  <c r="AC18" i="1"/>
  <c r="AB18" i="1"/>
  <c r="H19" i="1"/>
  <c r="H20" i="1" s="1"/>
  <c r="H21" i="1" s="1"/>
  <c r="H22" i="1" s="1"/>
  <c r="H23" i="1" s="1"/>
  <c r="AB19" i="1"/>
  <c r="G99" i="1"/>
  <c r="D105" i="1"/>
  <c r="D67" i="1"/>
  <c r="AN14" i="1"/>
  <c r="AG10" i="1"/>
  <c r="V10" i="1" l="1"/>
  <c r="V11" i="1" s="1"/>
  <c r="V12" i="1" s="1"/>
  <c r="V13" i="1" s="1"/>
  <c r="V14" i="1" s="1"/>
  <c r="I19" i="1"/>
  <c r="I20" i="1" s="1"/>
  <c r="I21" i="1" s="1"/>
  <c r="I22" i="1" s="1"/>
  <c r="I23" i="1" s="1"/>
  <c r="AC19" i="1"/>
  <c r="AC20" i="1" s="1"/>
  <c r="AC21" i="1" s="1"/>
  <c r="AC22" i="1" s="1"/>
  <c r="AC23" i="1" s="1"/>
  <c r="AB20" i="1"/>
  <c r="AB21" i="1" s="1"/>
  <c r="AB22" i="1" s="1"/>
  <c r="AB23" i="1" s="1"/>
  <c r="AH10" i="1"/>
  <c r="AH11" i="1" s="1"/>
  <c r="AH12" i="1" s="1"/>
  <c r="AH13" i="1" s="1"/>
  <c r="AG11" i="1"/>
  <c r="AG12" i="1" s="1"/>
  <c r="AG13" i="1" s="1"/>
  <c r="AG14" i="1" s="1"/>
  <c r="AM14" i="1"/>
  <c r="J27" i="1" s="1"/>
  <c r="X12" i="1" l="1"/>
  <c r="W6" i="1" s="1"/>
  <c r="J19" i="1"/>
  <c r="J20" i="1" s="1"/>
  <c r="J21" i="1" s="1"/>
  <c r="J22" i="1" s="1"/>
  <c r="J23" i="1" s="1"/>
  <c r="D27" i="1"/>
  <c r="E27" i="1"/>
  <c r="I27" i="1"/>
  <c r="H27" i="1"/>
  <c r="G27" i="1"/>
  <c r="G107" i="1" s="1"/>
  <c r="F27" i="1"/>
  <c r="F107" i="1" s="1"/>
  <c r="AD19" i="1"/>
  <c r="AD20" i="1" s="1"/>
  <c r="AD21" i="1" s="1"/>
  <c r="AD22" i="1" s="1"/>
  <c r="AD23" i="1" s="1"/>
  <c r="AH14" i="1"/>
  <c r="AJ12" i="1" s="1"/>
  <c r="AI6" i="1" s="1"/>
  <c r="D28" i="1"/>
  <c r="AN15" i="1"/>
  <c r="P105" i="1"/>
  <c r="P67" i="1"/>
  <c r="AE19" i="1" l="1"/>
  <c r="AE20" i="1" s="1"/>
  <c r="AE21" i="1" s="1"/>
  <c r="AE22" i="1" s="1"/>
  <c r="AE23" i="1" s="1"/>
  <c r="E28" i="1"/>
  <c r="E29" i="1" s="1"/>
  <c r="E30" i="1" s="1"/>
  <c r="E31" i="1" s="1"/>
  <c r="E32" i="1" s="1"/>
  <c r="D29" i="1"/>
  <c r="D30" i="1" s="1"/>
  <c r="D31" i="1" s="1"/>
  <c r="D32" i="1" s="1"/>
  <c r="AM15" i="1"/>
  <c r="V27" i="1" s="1"/>
  <c r="AN16" i="1"/>
  <c r="AM16" i="1" s="1"/>
  <c r="AH27" i="1" s="1"/>
  <c r="AD27" i="1" l="1"/>
  <c r="AE27" i="1"/>
  <c r="AF27" i="1"/>
  <c r="AC27" i="1"/>
  <c r="AB27" i="1"/>
  <c r="AG27" i="1"/>
  <c r="R27" i="1"/>
  <c r="S27" i="1"/>
  <c r="Q27" i="1"/>
  <c r="U27" i="1"/>
  <c r="T27" i="1"/>
  <c r="P27" i="1"/>
  <c r="AF19" i="1"/>
  <c r="F28" i="1"/>
  <c r="F29" i="1" s="1"/>
  <c r="F30" i="1" s="1"/>
  <c r="F31" i="1" s="1"/>
  <c r="F32" i="1" s="1"/>
  <c r="P28" i="1"/>
  <c r="AB105" i="1"/>
  <c r="AB67" i="1"/>
  <c r="AF20" i="1" l="1"/>
  <c r="AF21" i="1" s="1"/>
  <c r="AF22" i="1" s="1"/>
  <c r="AF23" i="1" s="1"/>
  <c r="F108" i="1"/>
  <c r="AG19" i="1"/>
  <c r="AG20" i="1" s="1"/>
  <c r="AG21" i="1" s="1"/>
  <c r="AG22" i="1" s="1"/>
  <c r="AG23" i="1" s="1"/>
  <c r="G28" i="1"/>
  <c r="G29" i="1" s="1"/>
  <c r="G30" i="1" s="1"/>
  <c r="G31" i="1" s="1"/>
  <c r="G32" i="1" s="1"/>
  <c r="Q28" i="1"/>
  <c r="Q29" i="1" s="1"/>
  <c r="Q30" i="1" s="1"/>
  <c r="Q31" i="1" s="1"/>
  <c r="Q32" i="1" s="1"/>
  <c r="P29" i="1"/>
  <c r="P30" i="1" s="1"/>
  <c r="P31" i="1" s="1"/>
  <c r="P32" i="1" s="1"/>
  <c r="F109" i="1"/>
  <c r="H28" i="1" l="1"/>
  <c r="H29" i="1" s="1"/>
  <c r="H30" i="1" s="1"/>
  <c r="H31" i="1" s="1"/>
  <c r="H32" i="1" s="1"/>
  <c r="G108" i="1"/>
  <c r="R28" i="1"/>
  <c r="R29" i="1" s="1"/>
  <c r="R30" i="1" s="1"/>
  <c r="R31" i="1" s="1"/>
  <c r="R32" i="1" s="1"/>
  <c r="P33" i="1"/>
  <c r="F110" i="1"/>
  <c r="G109" i="1"/>
  <c r="D76" i="1"/>
  <c r="AN17" i="1"/>
  <c r="D114" i="1"/>
  <c r="AB28" i="1"/>
  <c r="AB29" i="1" s="1"/>
  <c r="AB30" i="1" s="1"/>
  <c r="AB31" i="1" s="1"/>
  <c r="AB32" i="1" s="1"/>
  <c r="R33" i="1" l="1"/>
  <c r="I28" i="1"/>
  <c r="I29" i="1" s="1"/>
  <c r="I30" i="1" s="1"/>
  <c r="I31" i="1" s="1"/>
  <c r="I32" i="1" s="1"/>
  <c r="S28" i="1"/>
  <c r="S29" i="1" s="1"/>
  <c r="S30" i="1" s="1"/>
  <c r="S31" i="1" s="1"/>
  <c r="S32" i="1" s="1"/>
  <c r="AM17" i="1"/>
  <c r="J36" i="1" s="1"/>
  <c r="F98" i="1"/>
  <c r="G98" i="1"/>
  <c r="G110" i="1"/>
  <c r="F111" i="1"/>
  <c r="F112" i="1"/>
  <c r="AC28" i="1"/>
  <c r="AC29" i="1" s="1"/>
  <c r="AC30" i="1" s="1"/>
  <c r="AC31" i="1" s="1"/>
  <c r="AC32" i="1" s="1"/>
  <c r="Q33" i="1" l="1"/>
  <c r="T28" i="1"/>
  <c r="T29" i="1" s="1"/>
  <c r="T30" i="1" s="1"/>
  <c r="T31" i="1" s="1"/>
  <c r="T32" i="1" s="1"/>
  <c r="J28" i="1"/>
  <c r="J29" i="1" s="1"/>
  <c r="J30" i="1" s="1"/>
  <c r="J31" i="1" s="1"/>
  <c r="J32" i="1" s="1"/>
  <c r="AB33" i="1"/>
  <c r="G36" i="1"/>
  <c r="G116" i="1" s="1"/>
  <c r="I36" i="1"/>
  <c r="H36" i="1"/>
  <c r="D36" i="1"/>
  <c r="D116" i="1" s="1"/>
  <c r="F36" i="1"/>
  <c r="F116" i="1" s="1"/>
  <c r="E36" i="1"/>
  <c r="D37" i="1"/>
  <c r="F100" i="1"/>
  <c r="G100" i="1"/>
  <c r="G111" i="1"/>
  <c r="G112" i="1"/>
  <c r="AD28" i="1"/>
  <c r="AD29" i="1" s="1"/>
  <c r="AD30" i="1" s="1"/>
  <c r="AD31" i="1" s="1"/>
  <c r="AD32" i="1" s="1"/>
  <c r="P114" i="1"/>
  <c r="P76" i="1"/>
  <c r="AN18" i="1"/>
  <c r="AC107" i="1"/>
  <c r="AC89" i="1"/>
  <c r="D107" i="1"/>
  <c r="AB107" i="1"/>
  <c r="AB89" i="1"/>
  <c r="P89" i="1"/>
  <c r="E107" i="1"/>
  <c r="Q107" i="1"/>
  <c r="D98" i="1"/>
  <c r="P107" i="1"/>
  <c r="AD33" i="1" l="1"/>
  <c r="U28" i="1"/>
  <c r="U29" i="1" s="1"/>
  <c r="U30" i="1" s="1"/>
  <c r="U31" i="1" s="1"/>
  <c r="U32" i="1" s="1"/>
  <c r="E37" i="1"/>
  <c r="E38" i="1" s="1"/>
  <c r="E39" i="1" s="1"/>
  <c r="E40" i="1" s="1"/>
  <c r="E41" i="1" s="1"/>
  <c r="D38" i="1"/>
  <c r="D39" i="1" s="1"/>
  <c r="D40" i="1" s="1"/>
  <c r="D41" i="1" s="1"/>
  <c r="AM18" i="1"/>
  <c r="V36" i="1" s="1"/>
  <c r="V98" i="1"/>
  <c r="G101" i="1"/>
  <c r="F101" i="1"/>
  <c r="L30" i="1"/>
  <c r="K24" i="1" s="1"/>
  <c r="AE28" i="1"/>
  <c r="AE29" i="1" s="1"/>
  <c r="AE30" i="1" s="1"/>
  <c r="AE31" i="1" s="1"/>
  <c r="AE32" i="1" s="1"/>
  <c r="E116" i="1"/>
  <c r="AD107" i="1"/>
  <c r="Q89" i="1"/>
  <c r="R107" i="1"/>
  <c r="AD89" i="1"/>
  <c r="M32" i="1" l="1"/>
  <c r="M31" i="1"/>
  <c r="AC33" i="1"/>
  <c r="V28" i="1"/>
  <c r="V29" i="1" s="1"/>
  <c r="V30" i="1" s="1"/>
  <c r="V31" i="1" s="1"/>
  <c r="V32" i="1" s="1"/>
  <c r="X30" i="1" s="1"/>
  <c r="W24" i="1" s="1"/>
  <c r="U36" i="1"/>
  <c r="Q36" i="1"/>
  <c r="Q116" i="1" s="1"/>
  <c r="S36" i="1"/>
  <c r="T36" i="1"/>
  <c r="R36" i="1"/>
  <c r="R116" i="1" s="1"/>
  <c r="P36" i="1"/>
  <c r="P116" i="1" s="1"/>
  <c r="F37" i="1"/>
  <c r="F38" i="1" s="1"/>
  <c r="F39" i="1" s="1"/>
  <c r="F40" i="1" s="1"/>
  <c r="F41" i="1" s="1"/>
  <c r="F103" i="1"/>
  <c r="F102" i="1"/>
  <c r="L21" i="1"/>
  <c r="K15" i="1" s="1"/>
  <c r="G103" i="1"/>
  <c r="G102" i="1"/>
  <c r="Q98" i="1"/>
  <c r="U98" i="1"/>
  <c r="R98" i="1"/>
  <c r="AN19" i="1"/>
  <c r="AM19" i="1" s="1"/>
  <c r="AH36" i="1" s="1"/>
  <c r="AB114" i="1"/>
  <c r="AB76" i="1"/>
  <c r="P37" i="1"/>
  <c r="P38" i="1" s="1"/>
  <c r="P39" i="1" s="1"/>
  <c r="P40" i="1" s="1"/>
  <c r="P41" i="1" s="1"/>
  <c r="AF28" i="1"/>
  <c r="AF29" i="1" s="1"/>
  <c r="AF30" i="1" s="1"/>
  <c r="AF31" i="1" s="1"/>
  <c r="AF32" i="1" s="1"/>
  <c r="T107" i="1"/>
  <c r="R89" i="1"/>
  <c r="AE107" i="1"/>
  <c r="S107" i="1"/>
  <c r="AE89" i="1"/>
  <c r="M23" i="1" l="1"/>
  <c r="M22" i="1"/>
  <c r="AG36" i="1"/>
  <c r="AC36" i="1"/>
  <c r="AD36" i="1"/>
  <c r="AF36" i="1"/>
  <c r="AB36" i="1"/>
  <c r="AE36" i="1"/>
  <c r="F117" i="1"/>
  <c r="G37" i="1"/>
  <c r="G38" i="1" s="1"/>
  <c r="G39" i="1" s="1"/>
  <c r="G40" i="1" s="1"/>
  <c r="G41" i="1" s="1"/>
  <c r="P98" i="1"/>
  <c r="Q19" i="1"/>
  <c r="Q20" i="1" s="1"/>
  <c r="Q21" i="1" s="1"/>
  <c r="Q22" i="1" s="1"/>
  <c r="Q23" i="1" s="1"/>
  <c r="F118" i="1"/>
  <c r="Q37" i="1"/>
  <c r="Q38" i="1" s="1"/>
  <c r="Q39" i="1" s="1"/>
  <c r="Q40" i="1" s="1"/>
  <c r="Q41" i="1" s="1"/>
  <c r="AG28" i="1"/>
  <c r="T98" i="1"/>
  <c r="S98" i="1"/>
  <c r="U107" i="1"/>
  <c r="AF89" i="1"/>
  <c r="S116" i="1"/>
  <c r="H98" i="1"/>
  <c r="S89" i="1"/>
  <c r="AF107" i="1"/>
  <c r="H107" i="1"/>
  <c r="W18" i="1" l="1"/>
  <c r="G117" i="1"/>
  <c r="H37" i="1"/>
  <c r="H38" i="1" s="1"/>
  <c r="H39" i="1" s="1"/>
  <c r="H40" i="1" s="1"/>
  <c r="H41" i="1" s="1"/>
  <c r="AH28" i="1"/>
  <c r="AH29" i="1" s="1"/>
  <c r="AH30" i="1" s="1"/>
  <c r="AH31" i="1" s="1"/>
  <c r="AG29" i="1"/>
  <c r="AG30" i="1" s="1"/>
  <c r="AG31" i="1" s="1"/>
  <c r="AG32" i="1" s="1"/>
  <c r="AD98" i="1"/>
  <c r="AC98" i="1"/>
  <c r="AE98" i="1"/>
  <c r="AF98" i="1"/>
  <c r="R19" i="1"/>
  <c r="R20" i="1" s="1"/>
  <c r="R21" i="1" s="1"/>
  <c r="R22" i="1" s="1"/>
  <c r="R23" i="1" s="1"/>
  <c r="F119" i="1"/>
  <c r="G118" i="1"/>
  <c r="R37" i="1"/>
  <c r="R38" i="1" s="1"/>
  <c r="R39" i="1" s="1"/>
  <c r="R40" i="1" s="1"/>
  <c r="R41" i="1" s="1"/>
  <c r="H116" i="1"/>
  <c r="U89" i="1"/>
  <c r="V107" i="1"/>
  <c r="W27" i="1" s="1"/>
  <c r="AG89" i="1"/>
  <c r="T116" i="1"/>
  <c r="AG107" i="1"/>
  <c r="T89" i="1"/>
  <c r="I98" i="1"/>
  <c r="I107" i="1"/>
  <c r="W9" i="1" l="1"/>
  <c r="AH32" i="1"/>
  <c r="AJ30" i="1" s="1"/>
  <c r="AI24" i="1" s="1"/>
  <c r="I37" i="1"/>
  <c r="I38" i="1" s="1"/>
  <c r="I39" i="1" s="1"/>
  <c r="I40" i="1" s="1"/>
  <c r="I41" i="1" s="1"/>
  <c r="AF116" i="1"/>
  <c r="AB116" i="1"/>
  <c r="AC116" i="1"/>
  <c r="AD116" i="1"/>
  <c r="AG116" i="1"/>
  <c r="AE116" i="1"/>
  <c r="S19" i="1"/>
  <c r="S20" i="1" s="1"/>
  <c r="S21" i="1" s="1"/>
  <c r="S22" i="1" s="1"/>
  <c r="S23" i="1" s="1"/>
  <c r="AB98" i="1"/>
  <c r="G119" i="1"/>
  <c r="F120" i="1"/>
  <c r="F121" i="1"/>
  <c r="AB37" i="1"/>
  <c r="AB38" i="1" s="1"/>
  <c r="AB39" i="1" s="1"/>
  <c r="AB40" i="1" s="1"/>
  <c r="AB41" i="1" s="1"/>
  <c r="S37" i="1"/>
  <c r="S38" i="1" s="1"/>
  <c r="S39" i="1" s="1"/>
  <c r="S40" i="1" s="1"/>
  <c r="S41" i="1" s="1"/>
  <c r="I116" i="1"/>
  <c r="P108" i="1"/>
  <c r="AH89" i="1"/>
  <c r="AI9" i="1" s="1"/>
  <c r="U116" i="1"/>
  <c r="AG98" i="1"/>
  <c r="J107" i="1"/>
  <c r="K27" i="1" s="1"/>
  <c r="J98" i="1"/>
  <c r="AH107" i="1"/>
  <c r="AI27" i="1" s="1"/>
  <c r="J37" i="1" l="1"/>
  <c r="J38" i="1" s="1"/>
  <c r="J39" i="1" s="1"/>
  <c r="J40" i="1" s="1"/>
  <c r="T19" i="1"/>
  <c r="T20" i="1" s="1"/>
  <c r="T21" i="1" s="1"/>
  <c r="T22" i="1" s="1"/>
  <c r="T23" i="1" s="1"/>
  <c r="R100" i="1"/>
  <c r="G121" i="1"/>
  <c r="G120" i="1"/>
  <c r="AC37" i="1"/>
  <c r="AC38" i="1" s="1"/>
  <c r="AC39" i="1" s="1"/>
  <c r="AC40" i="1" s="1"/>
  <c r="AC41" i="1" s="1"/>
  <c r="T37" i="1"/>
  <c r="T38" i="1" s="1"/>
  <c r="T39" i="1" s="1"/>
  <c r="T40" i="1" s="1"/>
  <c r="T41" i="1" s="1"/>
  <c r="P99" i="1"/>
  <c r="J116" i="1"/>
  <c r="K36" i="1" s="1"/>
  <c r="P90" i="1"/>
  <c r="Q108" i="1"/>
  <c r="AB90" i="1"/>
  <c r="V116" i="1"/>
  <c r="W36" i="1" s="1"/>
  <c r="AH98" i="1"/>
  <c r="AI18" i="1" s="1"/>
  <c r="D108" i="1"/>
  <c r="AB108" i="1"/>
  <c r="AH116" i="1"/>
  <c r="AI36" i="1" s="1"/>
  <c r="J41" i="1" l="1"/>
  <c r="L39" i="1" s="1"/>
  <c r="K33" i="1" s="1"/>
  <c r="U19" i="1"/>
  <c r="U20" i="1" s="1"/>
  <c r="U21" i="1" s="1"/>
  <c r="U22" i="1" s="1"/>
  <c r="U23" i="1" s="1"/>
  <c r="AD37" i="1"/>
  <c r="AD38" i="1" s="1"/>
  <c r="AD39" i="1" s="1"/>
  <c r="AD40" i="1" s="1"/>
  <c r="AD41" i="1" s="1"/>
  <c r="U37" i="1"/>
  <c r="U38" i="1" s="1"/>
  <c r="U39" i="1" s="1"/>
  <c r="U40" i="1" s="1"/>
  <c r="U41" i="1" s="1"/>
  <c r="D117" i="1"/>
  <c r="Q99" i="1"/>
  <c r="R108" i="1"/>
  <c r="Q90" i="1"/>
  <c r="P117" i="1"/>
  <c r="AC90" i="1"/>
  <c r="AB99" i="1"/>
  <c r="E108" i="1"/>
  <c r="AC108" i="1"/>
  <c r="AB117" i="1"/>
  <c r="M41" i="1" l="1"/>
  <c r="M40" i="1"/>
  <c r="V19" i="1"/>
  <c r="V20" i="1" s="1"/>
  <c r="V21" i="1" s="1"/>
  <c r="V22" i="1" s="1"/>
  <c r="AE37" i="1"/>
  <c r="V37" i="1"/>
  <c r="V38" i="1" s="1"/>
  <c r="V39" i="1" s="1"/>
  <c r="V40" i="1" s="1"/>
  <c r="R99" i="1"/>
  <c r="E117" i="1"/>
  <c r="S108" i="1"/>
  <c r="R90" i="1"/>
  <c r="AD90" i="1"/>
  <c r="Q117" i="1"/>
  <c r="AC99" i="1"/>
  <c r="AC117" i="1"/>
  <c r="AD108" i="1"/>
  <c r="V23" i="1" l="1"/>
  <c r="V41" i="1"/>
  <c r="X39" i="1" s="1"/>
  <c r="W33" i="1" s="1"/>
  <c r="AF37" i="1"/>
  <c r="AE38" i="1"/>
  <c r="AE39" i="1" s="1"/>
  <c r="AE40" i="1" s="1"/>
  <c r="AE41" i="1" s="1"/>
  <c r="S99" i="1"/>
  <c r="S90" i="1"/>
  <c r="T108" i="1"/>
  <c r="AE90" i="1"/>
  <c r="R117" i="1"/>
  <c r="AD99" i="1"/>
  <c r="AE108" i="1"/>
  <c r="AD117" i="1"/>
  <c r="AG37" i="1" l="1"/>
  <c r="AF38" i="1"/>
  <c r="AF39" i="1" s="1"/>
  <c r="AF40" i="1" s="1"/>
  <c r="AF41" i="1" s="1"/>
  <c r="X21" i="1"/>
  <c r="W15" i="1" s="1"/>
  <c r="AH19" i="1"/>
  <c r="AH20" i="1" s="1"/>
  <c r="AH21" i="1" s="1"/>
  <c r="AH22" i="1" s="1"/>
  <c r="T99" i="1"/>
  <c r="U108" i="1"/>
  <c r="T90" i="1"/>
  <c r="S117" i="1"/>
  <c r="AF90" i="1"/>
  <c r="AE99" i="1"/>
  <c r="AF108" i="1"/>
  <c r="H108" i="1"/>
  <c r="AE117" i="1"/>
  <c r="AG38" i="1" l="1"/>
  <c r="AG39" i="1" s="1"/>
  <c r="AG40" i="1" s="1"/>
  <c r="AG41" i="1" s="1"/>
  <c r="AH37" i="1"/>
  <c r="AH23" i="1"/>
  <c r="AJ21" i="1" s="1"/>
  <c r="AI15" i="1" s="1"/>
  <c r="AG100" i="1"/>
  <c r="U99" i="1"/>
  <c r="H117" i="1"/>
  <c r="U90" i="1"/>
  <c r="V108" i="1"/>
  <c r="AG90" i="1"/>
  <c r="T117" i="1"/>
  <c r="AF99" i="1"/>
  <c r="AG108" i="1"/>
  <c r="I108" i="1"/>
  <c r="AF117" i="1"/>
  <c r="W28" i="1" l="1"/>
  <c r="AH38" i="1"/>
  <c r="AH39" i="1" s="1"/>
  <c r="AH40" i="1" s="1"/>
  <c r="AH41" i="1" s="1"/>
  <c r="I117" i="1"/>
  <c r="V99" i="1"/>
  <c r="P109" i="1"/>
  <c r="V90" i="1"/>
  <c r="U117" i="1"/>
  <c r="AH90" i="1"/>
  <c r="AG99" i="1"/>
  <c r="J108" i="1"/>
  <c r="AH108" i="1"/>
  <c r="AG117" i="1"/>
  <c r="K28" i="1" l="1"/>
  <c r="AI10" i="1"/>
  <c r="W19" i="1"/>
  <c r="AI28" i="1"/>
  <c r="W10" i="1"/>
  <c r="AJ39" i="1"/>
  <c r="AI33" i="1" s="1"/>
  <c r="P100" i="1"/>
  <c r="J117" i="1"/>
  <c r="Q109" i="1"/>
  <c r="AB91" i="1"/>
  <c r="V117" i="1"/>
  <c r="AH99" i="1"/>
  <c r="AB109" i="1"/>
  <c r="D109" i="1"/>
  <c r="AH117" i="1"/>
  <c r="K37" i="1" l="1"/>
  <c r="AI37" i="1"/>
  <c r="AI19" i="1"/>
  <c r="W37" i="1"/>
  <c r="D118" i="1"/>
  <c r="Q100" i="1"/>
  <c r="R109" i="1"/>
  <c r="AC91" i="1"/>
  <c r="P118" i="1"/>
  <c r="AB100" i="1"/>
  <c r="AB118" i="1"/>
  <c r="E109" i="1"/>
  <c r="AC109" i="1"/>
  <c r="E118" i="1" l="1"/>
  <c r="S109" i="1"/>
  <c r="Q118" i="1"/>
  <c r="AD91" i="1"/>
  <c r="AC100" i="1"/>
  <c r="AD109" i="1"/>
  <c r="AC118" i="1"/>
  <c r="S100" i="1" l="1"/>
  <c r="T109" i="1"/>
  <c r="R118" i="1"/>
  <c r="AE91" i="1"/>
  <c r="AD100" i="1"/>
  <c r="AD118" i="1"/>
  <c r="AE109" i="1"/>
  <c r="T100" i="1" l="1"/>
  <c r="U109" i="1"/>
  <c r="AF91" i="1"/>
  <c r="S118" i="1"/>
  <c r="AE100" i="1"/>
  <c r="H109" i="1"/>
  <c r="AE118" i="1"/>
  <c r="AF109" i="1"/>
  <c r="H118" i="1" l="1"/>
  <c r="U100" i="1"/>
  <c r="V109" i="1"/>
  <c r="T118" i="1"/>
  <c r="AG91" i="1"/>
  <c r="AF100" i="1"/>
  <c r="AG109" i="1"/>
  <c r="I109" i="1"/>
  <c r="AF118" i="1"/>
  <c r="W29" i="1" l="1"/>
  <c r="V100" i="1"/>
  <c r="I118" i="1"/>
  <c r="P110" i="1"/>
  <c r="U118" i="1"/>
  <c r="AH91" i="1"/>
  <c r="AG118" i="1"/>
  <c r="AH109" i="1"/>
  <c r="J109" i="1"/>
  <c r="W20" i="1" l="1"/>
  <c r="AI11" i="1"/>
  <c r="K29" i="1"/>
  <c r="AI29" i="1"/>
  <c r="P101" i="1"/>
  <c r="J118" i="1"/>
  <c r="Q110" i="1"/>
  <c r="V118" i="1"/>
  <c r="AB92" i="1"/>
  <c r="AH100" i="1"/>
  <c r="D110" i="1"/>
  <c r="AB110" i="1"/>
  <c r="AH118" i="1"/>
  <c r="AI20" i="1" l="1"/>
  <c r="W38" i="1"/>
  <c r="K38" i="1"/>
  <c r="AI38" i="1"/>
  <c r="D119" i="1"/>
  <c r="Q101" i="1"/>
  <c r="R110" i="1"/>
  <c r="P119" i="1"/>
  <c r="AC92" i="1"/>
  <c r="AB101" i="1"/>
  <c r="AB119" i="1"/>
  <c r="E110" i="1"/>
  <c r="AC110" i="1"/>
  <c r="R101" i="1" l="1"/>
  <c r="E119" i="1"/>
  <c r="S110" i="1"/>
  <c r="Q119" i="1"/>
  <c r="AD92" i="1"/>
  <c r="AC101" i="1"/>
  <c r="AD110" i="1"/>
  <c r="AC119" i="1"/>
  <c r="S101" i="1" l="1"/>
  <c r="T110" i="1"/>
  <c r="R119" i="1"/>
  <c r="AE92" i="1"/>
  <c r="AD101" i="1"/>
  <c r="AE110" i="1"/>
  <c r="AD119" i="1"/>
  <c r="T101" i="1" l="1"/>
  <c r="U110" i="1"/>
  <c r="AF92" i="1"/>
  <c r="S119" i="1"/>
  <c r="AE101" i="1"/>
  <c r="AE119" i="1"/>
  <c r="AF110" i="1"/>
  <c r="H110" i="1"/>
  <c r="H119" i="1" l="1"/>
  <c r="U101" i="1"/>
  <c r="V110" i="1"/>
  <c r="AG92" i="1"/>
  <c r="T119" i="1"/>
  <c r="AF101" i="1"/>
  <c r="I110" i="1"/>
  <c r="AF119" i="1"/>
  <c r="AG110" i="1"/>
  <c r="W30" i="1" l="1"/>
  <c r="V101" i="1"/>
  <c r="I119" i="1"/>
  <c r="P111" i="1"/>
  <c r="U119" i="1"/>
  <c r="AH92" i="1"/>
  <c r="AG101" i="1"/>
  <c r="AG119" i="1"/>
  <c r="AH110" i="1"/>
  <c r="J110" i="1"/>
  <c r="W21" i="1" l="1"/>
  <c r="AI30" i="1"/>
  <c r="AI12" i="1"/>
  <c r="K30" i="1"/>
  <c r="P102" i="1"/>
  <c r="J119" i="1"/>
  <c r="Q111" i="1"/>
  <c r="AB93" i="1"/>
  <c r="V119" i="1"/>
  <c r="AH101" i="1"/>
  <c r="D111" i="1"/>
  <c r="AH119" i="1"/>
  <c r="AB111" i="1"/>
  <c r="AI39" i="1" l="1"/>
  <c r="K39" i="1"/>
  <c r="AI21" i="1"/>
  <c r="W39" i="1"/>
  <c r="D120" i="1"/>
  <c r="Q102" i="1"/>
  <c r="R111" i="1"/>
  <c r="AC93" i="1"/>
  <c r="P120" i="1"/>
  <c r="AB102" i="1"/>
  <c r="AB120" i="1"/>
  <c r="AC111" i="1"/>
  <c r="E111" i="1"/>
  <c r="R102" i="1" l="1"/>
  <c r="E120" i="1"/>
  <c r="S111" i="1"/>
  <c r="Q120" i="1"/>
  <c r="AD93" i="1"/>
  <c r="AC102" i="1"/>
  <c r="AD111" i="1"/>
  <c r="AC120" i="1"/>
  <c r="S102" i="1" l="1"/>
  <c r="T111" i="1"/>
  <c r="R120" i="1"/>
  <c r="AE93" i="1"/>
  <c r="AD102" i="1"/>
  <c r="AD120" i="1"/>
  <c r="AE111" i="1"/>
  <c r="T102" i="1" l="1"/>
  <c r="U111" i="1"/>
  <c r="AF93" i="1"/>
  <c r="S120" i="1"/>
  <c r="AE102" i="1"/>
  <c r="AE120" i="1"/>
  <c r="H111" i="1"/>
  <c r="AF111" i="1"/>
  <c r="H120" i="1" l="1"/>
  <c r="U102" i="1"/>
  <c r="V111" i="1"/>
  <c r="W31" i="1" s="1"/>
  <c r="T120" i="1"/>
  <c r="AG93" i="1"/>
  <c r="AF102" i="1"/>
  <c r="I111" i="1"/>
  <c r="AF120" i="1"/>
  <c r="AG111" i="1"/>
  <c r="V102" i="1" l="1"/>
  <c r="W22" i="1" s="1"/>
  <c r="I120" i="1"/>
  <c r="P112" i="1"/>
  <c r="U120" i="1"/>
  <c r="AH93" i="1"/>
  <c r="AI13" i="1" s="1"/>
  <c r="AG102" i="1"/>
  <c r="J111" i="1"/>
  <c r="K31" i="1" s="1"/>
  <c r="AH111" i="1"/>
  <c r="AI31" i="1" s="1"/>
  <c r="AG120" i="1"/>
  <c r="J120" i="1" l="1"/>
  <c r="K40" i="1" s="1"/>
  <c r="P103" i="1"/>
  <c r="Q112" i="1"/>
  <c r="V120" i="1"/>
  <c r="W40" i="1" s="1"/>
  <c r="AK36" i="1" s="1"/>
  <c r="AB94" i="1"/>
  <c r="AH102" i="1"/>
  <c r="AI22" i="1" s="1"/>
  <c r="D112" i="1"/>
  <c r="AB112" i="1"/>
  <c r="AH120" i="1"/>
  <c r="AI40" i="1" s="1"/>
  <c r="Q103" i="1" l="1"/>
  <c r="D121" i="1"/>
  <c r="R112" i="1"/>
  <c r="AC94" i="1"/>
  <c r="P121" i="1"/>
  <c r="AB103" i="1"/>
  <c r="AC112" i="1"/>
  <c r="AB121" i="1"/>
  <c r="E112" i="1"/>
  <c r="E121" i="1" l="1"/>
  <c r="R103" i="1"/>
  <c r="S112" i="1"/>
  <c r="AD94" i="1"/>
  <c r="Q121" i="1"/>
  <c r="AC103" i="1"/>
  <c r="AD112" i="1"/>
  <c r="AC121" i="1"/>
  <c r="S103" i="1" l="1"/>
  <c r="T112" i="1"/>
  <c r="R121" i="1"/>
  <c r="AE94" i="1"/>
  <c r="AD103" i="1"/>
  <c r="AD121" i="1"/>
  <c r="AE112" i="1"/>
  <c r="T103" i="1" l="1"/>
  <c r="U112" i="1"/>
  <c r="V112" i="1"/>
  <c r="AF94" i="1"/>
  <c r="S121" i="1"/>
  <c r="AE103" i="1"/>
  <c r="AE121" i="1"/>
  <c r="H112" i="1"/>
  <c r="AF112" i="1"/>
  <c r="W32" i="1" l="1"/>
  <c r="X26" i="1"/>
  <c r="X28" i="1" s="1"/>
  <c r="U103" i="1"/>
  <c r="H121" i="1"/>
  <c r="AG94" i="1"/>
  <c r="T121" i="1"/>
  <c r="AF103" i="1"/>
  <c r="I112" i="1"/>
  <c r="AG112" i="1"/>
  <c r="AF121" i="1"/>
  <c r="X32" i="1" l="1"/>
  <c r="AK27" i="1"/>
  <c r="Y32" i="1"/>
  <c r="Y31" i="1"/>
  <c r="J121" i="1"/>
  <c r="I121" i="1"/>
  <c r="V103" i="1"/>
  <c r="X17" i="1" s="1"/>
  <c r="X19" i="1" s="1"/>
  <c r="AH94" i="1"/>
  <c r="U121" i="1"/>
  <c r="AG103" i="1"/>
  <c r="AH112" i="1"/>
  <c r="AJ26" i="1" s="1"/>
  <c r="AJ28" i="1" s="1"/>
  <c r="AG121" i="1"/>
  <c r="J112" i="1"/>
  <c r="K41" i="1" l="1"/>
  <c r="W23" i="1"/>
  <c r="L26" i="1"/>
  <c r="L28" i="1" s="1"/>
  <c r="K32" i="1"/>
  <c r="AI32" i="1"/>
  <c r="AJ8" i="1"/>
  <c r="AJ10" i="1" s="1"/>
  <c r="AI14" i="1"/>
  <c r="AJ14" i="1" s="1"/>
  <c r="L35" i="1"/>
  <c r="L37" i="1" s="1"/>
  <c r="V121" i="1"/>
  <c r="W41" i="1" s="1"/>
  <c r="X41" i="1" s="1"/>
  <c r="AH103" i="1"/>
  <c r="AI23" i="1" s="1"/>
  <c r="AH121" i="1"/>
  <c r="AI41" i="1" s="1"/>
  <c r="AJ41" i="1" s="1"/>
  <c r="AJ32" i="1" l="1"/>
  <c r="M36" i="1"/>
  <c r="AJ23" i="1"/>
  <c r="M27" i="1"/>
  <c r="AK14" i="1"/>
  <c r="AK13" i="1"/>
  <c r="AK22" i="1"/>
  <c r="AK23" i="1"/>
  <c r="AK32" i="1"/>
  <c r="AK31" i="1"/>
  <c r="AK41" i="1"/>
  <c r="AK40" i="1"/>
  <c r="Y41" i="1"/>
  <c r="Y40" i="1"/>
  <c r="Y27" i="1"/>
  <c r="L32" i="1"/>
  <c r="AK18" i="1"/>
  <c r="X23" i="1"/>
  <c r="Y36" i="1"/>
  <c r="L41" i="1"/>
  <c r="X35" i="1"/>
  <c r="X37" i="1" s="1"/>
  <c r="AJ17" i="1"/>
  <c r="AJ19" i="1" s="1"/>
  <c r="AJ35" i="1"/>
  <c r="AJ37" i="1" s="1"/>
  <c r="E98" i="1"/>
  <c r="K18" i="1" s="1"/>
  <c r="Y23" i="1" l="1"/>
  <c r="Y22" i="1"/>
  <c r="M18" i="1"/>
  <c r="D99" i="1"/>
  <c r="E99" i="1" l="1"/>
  <c r="H99" i="1" l="1"/>
  <c r="I99" i="1" l="1"/>
  <c r="J99" i="1" l="1"/>
  <c r="K19" i="1" l="1"/>
  <c r="D100" i="1"/>
  <c r="E100" i="1" l="1"/>
  <c r="H100" i="1" l="1"/>
  <c r="I100" i="1" l="1"/>
  <c r="J100" i="1" l="1"/>
  <c r="K20" i="1" l="1"/>
  <c r="D101" i="1"/>
  <c r="E101" i="1" l="1"/>
  <c r="H101" i="1" l="1"/>
  <c r="I101" i="1" l="1"/>
  <c r="J101" i="1" l="1"/>
  <c r="K21" i="1" l="1"/>
  <c r="D102" i="1"/>
  <c r="E102" i="1" l="1"/>
  <c r="H102" i="1" l="1"/>
  <c r="I102" i="1" l="1"/>
  <c r="J102" i="1" l="1"/>
  <c r="K22" i="1" s="1"/>
  <c r="Y18" i="1" s="1"/>
  <c r="D103" i="1" l="1"/>
  <c r="E103" i="1" l="1"/>
  <c r="H103" i="1" l="1"/>
  <c r="I103" i="1" l="1"/>
  <c r="J103" i="1" l="1"/>
  <c r="L17" i="1" s="1"/>
  <c r="L19" i="1" s="1"/>
  <c r="K23" i="1" l="1"/>
  <c r="L23" i="1" s="1"/>
  <c r="P91" i="1"/>
  <c r="Q91" i="1"/>
  <c r="R91" i="1"/>
  <c r="H89" i="1" l="1"/>
  <c r="D10" i="1"/>
  <c r="T92" i="1"/>
  <c r="S92" i="1"/>
  <c r="V92" i="1"/>
  <c r="U92" i="1"/>
  <c r="T91" i="1"/>
  <c r="U91" i="1"/>
  <c r="V91" i="1"/>
  <c r="S91" i="1"/>
  <c r="I89" i="1"/>
  <c r="E89" i="1"/>
  <c r="K9" i="1" l="1"/>
  <c r="M9" i="1" s="1"/>
  <c r="W11" i="1"/>
  <c r="E10" i="1"/>
  <c r="E90" i="1" s="1"/>
  <c r="D11" i="1"/>
  <c r="D12" i="1" s="1"/>
  <c r="D13" i="1" s="1"/>
  <c r="D14" i="1" s="1"/>
  <c r="D90" i="1"/>
  <c r="T93" i="1"/>
  <c r="T94" i="1"/>
  <c r="V93" i="1"/>
  <c r="V94" i="1"/>
  <c r="Q92" i="1"/>
  <c r="S94" i="1"/>
  <c r="S93" i="1"/>
  <c r="P92" i="1"/>
  <c r="U93" i="1"/>
  <c r="U94" i="1"/>
  <c r="R92" i="1"/>
  <c r="W12" i="1" l="1"/>
  <c r="F10" i="1"/>
  <c r="E11" i="1"/>
  <c r="E12" i="1" s="1"/>
  <c r="E13" i="1" s="1"/>
  <c r="E14" i="1" s="1"/>
  <c r="D91" i="1"/>
  <c r="R94" i="1"/>
  <c r="R93" i="1"/>
  <c r="P94" i="1"/>
  <c r="P93" i="1"/>
  <c r="Q94" i="1"/>
  <c r="Q93" i="1"/>
  <c r="W14" i="1" l="1"/>
  <c r="W13" i="1"/>
  <c r="AK9" i="1" s="1"/>
  <c r="E91" i="1"/>
  <c r="F11" i="1"/>
  <c r="F90" i="1"/>
  <c r="G10" i="1"/>
  <c r="H10" i="1" s="1"/>
  <c r="H11" i="1" s="1"/>
  <c r="H12" i="1" s="1"/>
  <c r="H13" i="1" s="1"/>
  <c r="H14" i="1" s="1"/>
  <c r="X8" i="1"/>
  <c r="X10" i="1" s="1"/>
  <c r="D92" i="1"/>
  <c r="E92" i="1"/>
  <c r="X14" i="1" l="1"/>
  <c r="G11" i="1"/>
  <c r="G90" i="1"/>
  <c r="F12" i="1"/>
  <c r="F91" i="1"/>
  <c r="I10" i="1"/>
  <c r="D94" i="1"/>
  <c r="D93" i="1"/>
  <c r="E93" i="1"/>
  <c r="E94" i="1"/>
  <c r="H90" i="1"/>
  <c r="Y14" i="1" l="1"/>
  <c r="Y13" i="1"/>
  <c r="F13" i="1"/>
  <c r="F92" i="1"/>
  <c r="J10" i="1"/>
  <c r="J11" i="1" s="1"/>
  <c r="J12" i="1" s="1"/>
  <c r="J13" i="1" s="1"/>
  <c r="I11" i="1"/>
  <c r="I12" i="1" s="1"/>
  <c r="I13" i="1" s="1"/>
  <c r="I14" i="1" s="1"/>
  <c r="G12" i="1"/>
  <c r="G91" i="1"/>
  <c r="H91" i="1"/>
  <c r="I90" i="1"/>
  <c r="J14" i="1" l="1"/>
  <c r="F14" i="1"/>
  <c r="F94" i="1" s="1"/>
  <c r="F93" i="1"/>
  <c r="G13" i="1"/>
  <c r="G92" i="1"/>
  <c r="J90" i="1"/>
  <c r="I91" i="1"/>
  <c r="H92" i="1"/>
  <c r="K10" i="1" l="1"/>
  <c r="G14" i="1"/>
  <c r="G94" i="1" s="1"/>
  <c r="G93" i="1"/>
  <c r="I92" i="1"/>
  <c r="H94" i="1"/>
  <c r="H93" i="1"/>
  <c r="J91" i="1"/>
  <c r="K11" i="1" l="1"/>
  <c r="L12" i="1"/>
  <c r="J92" i="1"/>
  <c r="I93" i="1"/>
  <c r="I94" i="1"/>
  <c r="K12" i="1" l="1"/>
  <c r="J93" i="1"/>
  <c r="K13" i="1" s="1"/>
  <c r="J94" i="1" l="1"/>
  <c r="L8" i="1" l="1"/>
  <c r="I44" i="1" s="1"/>
  <c r="K44" i="1" s="1"/>
  <c r="K14" i="1"/>
  <c r="Y9" i="1" s="1"/>
  <c r="L14" i="1" l="1"/>
  <c r="L10" i="1"/>
  <c r="I45" i="1" s="1"/>
  <c r="I46" i="1" s="1"/>
  <c r="W44" i="1" s="1"/>
  <c r="W45" i="1" s="1"/>
  <c r="AM45" i="1" l="1"/>
  <c r="Q44" i="1" l="1"/>
  <c r="U44" i="1" s="1"/>
  <c r="Q45" i="1" l="1"/>
  <c r="AI44" i="1"/>
  <c r="AI45" i="1" s="1"/>
  <c r="C5" i="5" l="1"/>
  <c r="C15" i="5" s="1"/>
  <c r="C18" i="5" s="1"/>
  <c r="C21" i="5" s="1"/>
  <c r="C14" i="5" l="1"/>
  <c r="C19"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Shinya Kaku</author>
  </authors>
  <commentList>
    <comment ref="AM8" authorId="0" shapeId="0" xr:uid="{E7666903-8A86-479B-B806-17B57E398D5F}">
      <text>
        <r>
          <rPr>
            <b/>
            <sz val="9"/>
            <color indexed="81"/>
            <rFont val="MS P ゴシック"/>
            <family val="3"/>
            <charset val="128"/>
          </rPr>
          <t>・M3の日が何曜日かを出す際に必要
・カレンダー内にも使用</t>
        </r>
      </text>
    </comment>
  </commentList>
</comments>
</file>

<file path=xl/sharedStrings.xml><?xml version="1.0" encoding="utf-8"?>
<sst xmlns="http://schemas.openxmlformats.org/spreadsheetml/2006/main" count="351" uniqueCount="136">
  <si>
    <t>年</t>
    <rPh sb="0" eb="1">
      <t>ネン</t>
    </rPh>
    <phoneticPr fontId="3"/>
  </si>
  <si>
    <t>所定労働日数</t>
    <rPh sb="0" eb="2">
      <t>ショテイ</t>
    </rPh>
    <rPh sb="2" eb="4">
      <t>ロウドウ</t>
    </rPh>
    <rPh sb="4" eb="6">
      <t>ニッスウ</t>
    </rPh>
    <phoneticPr fontId="3"/>
  </si>
  <si>
    <t>所定休日数</t>
    <rPh sb="0" eb="2">
      <t>ショテイ</t>
    </rPh>
    <rPh sb="2" eb="4">
      <t>キュウジツ</t>
    </rPh>
    <rPh sb="4" eb="5">
      <t>スウ</t>
    </rPh>
    <phoneticPr fontId="3"/>
  </si>
  <si>
    <t>年間所定労働日数</t>
    <rPh sb="0" eb="2">
      <t>ネンカン</t>
    </rPh>
    <rPh sb="2" eb="4">
      <t>ショテイ</t>
    </rPh>
    <rPh sb="4" eb="6">
      <t>ロウドウ</t>
    </rPh>
    <rPh sb="6" eb="8">
      <t>ニッスウ</t>
    </rPh>
    <phoneticPr fontId="3"/>
  </si>
  <si>
    <t>年間所定休日数</t>
    <rPh sb="0" eb="2">
      <t>ネンカン</t>
    </rPh>
    <rPh sb="2" eb="4">
      <t>ショテイ</t>
    </rPh>
    <rPh sb="4" eb="6">
      <t>キュウジツ</t>
    </rPh>
    <rPh sb="5" eb="7">
      <t>ニッスウ</t>
    </rPh>
    <phoneticPr fontId="3"/>
  </si>
  <si>
    <t>年間合計日数</t>
    <rPh sb="0" eb="2">
      <t>ネンカン</t>
    </rPh>
    <rPh sb="2" eb="4">
      <t>ゴウケイ</t>
    </rPh>
    <rPh sb="4" eb="6">
      <t>ニッスウ</t>
    </rPh>
    <phoneticPr fontId="3"/>
  </si>
  <si>
    <t>日</t>
    <rPh sb="0" eb="1">
      <t>ヒ</t>
    </rPh>
    <phoneticPr fontId="3"/>
  </si>
  <si>
    <t>月</t>
    <rPh sb="0" eb="1">
      <t>ツキ</t>
    </rPh>
    <phoneticPr fontId="2"/>
  </si>
  <si>
    <t>年間カレンダー</t>
    <rPh sb="0" eb="2">
      <t>ネンカン</t>
    </rPh>
    <phoneticPr fontId="2"/>
  </si>
  <si>
    <t>日</t>
    <rPh sb="0" eb="1">
      <t>ニチ</t>
    </rPh>
    <phoneticPr fontId="2"/>
  </si>
  <si>
    <t>暦日数</t>
    <rPh sb="0" eb="1">
      <t>レキ</t>
    </rPh>
    <rPh sb="1" eb="3">
      <t>ニッスウ</t>
    </rPh>
    <phoneticPr fontId="3"/>
  </si>
  <si>
    <t>月所定労働時間</t>
    <rPh sb="0" eb="1">
      <t>ツキ</t>
    </rPh>
    <rPh sb="1" eb="3">
      <t>ショテイ</t>
    </rPh>
    <rPh sb="3" eb="5">
      <t>ロウドウ</t>
    </rPh>
    <rPh sb="5" eb="7">
      <t>ジカン</t>
    </rPh>
    <phoneticPr fontId="3"/>
  </si>
  <si>
    <t>週所定</t>
    <rPh sb="0" eb="1">
      <t>シュウ</t>
    </rPh>
    <rPh sb="1" eb="3">
      <t>ショテイ</t>
    </rPh>
    <phoneticPr fontId="2"/>
  </si>
  <si>
    <t>労働Ｈ</t>
    <rPh sb="0" eb="2">
      <t>ロウドウ</t>
    </rPh>
    <phoneticPr fontId="2"/>
  </si>
  <si>
    <t>土</t>
    <rPh sb="0" eb="1">
      <t>ド</t>
    </rPh>
    <phoneticPr fontId="2"/>
  </si>
  <si>
    <t>４．所定労働時間の入力</t>
    <rPh sb="2" eb="4">
      <t>ショテイ</t>
    </rPh>
    <rPh sb="4" eb="6">
      <t>ロウドウ</t>
    </rPh>
    <rPh sb="6" eb="8">
      <t>ジカン</t>
    </rPh>
    <rPh sb="9" eb="11">
      <t>ニュウリョク</t>
    </rPh>
    <phoneticPr fontId="3"/>
  </si>
  <si>
    <t>５．所定労働日数と所定休日数の決定</t>
    <rPh sb="2" eb="4">
      <t>ショテイ</t>
    </rPh>
    <rPh sb="4" eb="6">
      <t>ロウドウ</t>
    </rPh>
    <rPh sb="6" eb="8">
      <t>ニッスウ</t>
    </rPh>
    <rPh sb="9" eb="11">
      <t>ショテイ</t>
    </rPh>
    <rPh sb="11" eb="13">
      <t>キュウジツ</t>
    </rPh>
    <rPh sb="13" eb="14">
      <t>スウ</t>
    </rPh>
    <rPh sb="15" eb="17">
      <t>ケッテイ</t>
    </rPh>
    <phoneticPr fontId="3"/>
  </si>
  <si>
    <t>商業</t>
  </si>
  <si>
    <t>卸売業、小売業、理美容業、倉庫業、その他の商業</t>
  </si>
  <si>
    <t>映画の映写、演劇、その他興業の事業</t>
  </si>
  <si>
    <t>保健衛生業</t>
  </si>
  <si>
    <t>病院、診療所、社会福祉施設、浴場業、その他の保健衛生業</t>
  </si>
  <si>
    <t>接客娯楽業</t>
  </si>
  <si>
    <t>旅館、飲食店、ゴルフ場、公園・遊園地、その他の接客娯楽業</t>
  </si>
  <si>
    <t>注意事項</t>
    <rPh sb="0" eb="2">
      <t>チュウイ</t>
    </rPh>
    <rPh sb="2" eb="4">
      <t>ジコウ</t>
    </rPh>
    <phoneticPr fontId="2"/>
  </si>
  <si>
    <t>（2021/12/31始まりまで対応）</t>
    <phoneticPr fontId="2"/>
  </si>
  <si>
    <t>建国記念の日</t>
  </si>
  <si>
    <t>天皇誕生日</t>
  </si>
  <si>
    <t>春分の日</t>
  </si>
  <si>
    <t>昭和の日</t>
  </si>
  <si>
    <t>憲法記念日</t>
  </si>
  <si>
    <t>みどりの日</t>
  </si>
  <si>
    <t>こどもの日</t>
  </si>
  <si>
    <t>海の日</t>
  </si>
  <si>
    <t>山の日</t>
  </si>
  <si>
    <t>敬老の日</t>
  </si>
  <si>
    <t>秋分の日</t>
  </si>
  <si>
    <t>スポーツの日</t>
  </si>
  <si>
    <t>文化の日</t>
  </si>
  <si>
    <t>勤労感謝の日</t>
  </si>
  <si>
    <t>成人の日</t>
  </si>
  <si>
    <t>休日</t>
  </si>
  <si>
    <t>月</t>
    <rPh sb="0" eb="1">
      <t>ゲツ</t>
    </rPh>
    <phoneticPr fontId="2"/>
  </si>
  <si>
    <t>火</t>
    <rPh sb="0" eb="1">
      <t>カ</t>
    </rPh>
    <phoneticPr fontId="2"/>
  </si>
  <si>
    <t>水</t>
    <rPh sb="0" eb="1">
      <t>スイ</t>
    </rPh>
    <phoneticPr fontId="2"/>
  </si>
  <si>
    <t>木</t>
    <rPh sb="0" eb="1">
      <t>モク</t>
    </rPh>
    <phoneticPr fontId="2"/>
  </si>
  <si>
    <t>金</t>
    <rPh sb="0" eb="1">
      <t>キン</t>
    </rPh>
    <phoneticPr fontId="2"/>
  </si>
  <si>
    <t>曜日始まり</t>
    <rPh sb="0" eb="2">
      <t>ヨウビ</t>
    </rPh>
    <rPh sb="2" eb="3">
      <t>ハジ</t>
    </rPh>
    <phoneticPr fontId="2"/>
  </si>
  <si>
    <t>２．変形労働時間制</t>
    <rPh sb="2" eb="4">
      <t>ヘンケイ</t>
    </rPh>
    <rPh sb="4" eb="6">
      <t>ロウドウ</t>
    </rPh>
    <rPh sb="6" eb="8">
      <t>ジカン</t>
    </rPh>
    <rPh sb="8" eb="9">
      <t>セイ</t>
    </rPh>
    <phoneticPr fontId="2"/>
  </si>
  <si>
    <t>１．事業所の種類</t>
    <rPh sb="2" eb="5">
      <t>ジギョウショ</t>
    </rPh>
    <rPh sb="6" eb="8">
      <t>シュルイ</t>
    </rPh>
    <phoneticPr fontId="2"/>
  </si>
  <si>
    <t>火</t>
  </si>
  <si>
    <t>水</t>
  </si>
  <si>
    <t>木</t>
  </si>
  <si>
    <t>金</t>
  </si>
  <si>
    <t>土</t>
  </si>
  <si>
    <t>一般</t>
    <rPh sb="0" eb="2">
      <t>イッパン</t>
    </rPh>
    <phoneticPr fontId="2"/>
  </si>
  <si>
    <t>適用なし</t>
    <rPh sb="0" eb="2">
      <t>テキヨウ</t>
    </rPh>
    <phoneticPr fontId="2"/>
  </si>
  <si>
    <t>１カ月変形</t>
    <rPh sb="2" eb="3">
      <t>ゲツ</t>
    </rPh>
    <rPh sb="3" eb="5">
      <t>ヘンケイ</t>
    </rPh>
    <phoneticPr fontId="2"/>
  </si>
  <si>
    <t>１年変形</t>
    <rPh sb="1" eb="2">
      <t>ネン</t>
    </rPh>
    <rPh sb="2" eb="4">
      <t>ヘンケイ</t>
    </rPh>
    <phoneticPr fontId="2"/>
  </si>
  <si>
    <t>・月所定労働時間は、その月のみとしているため、週所定労働時間の合計と合わない場合があります。</t>
    <phoneticPr fontId="2"/>
  </si>
  <si>
    <t>年間所定労働日数等</t>
    <rPh sb="0" eb="2">
      <t>ネンカン</t>
    </rPh>
    <rPh sb="2" eb="4">
      <t>ショテイ</t>
    </rPh>
    <rPh sb="4" eb="6">
      <t>ロウドウ</t>
    </rPh>
    <rPh sb="6" eb="8">
      <t>ニッスウ</t>
    </rPh>
    <rPh sb="8" eb="9">
      <t>トウ</t>
    </rPh>
    <phoneticPr fontId="3"/>
  </si>
  <si>
    <t>映画・演劇業</t>
    <phoneticPr fontId="2"/>
  </si>
  <si>
    <t>【参考】</t>
    <rPh sb="1" eb="3">
      <t>サンコウ</t>
    </rPh>
    <phoneticPr fontId="2"/>
  </si>
  <si>
    <t>・各週、各日の始業、終業時刻が定められていれば、特定の日の勤務時間に制限はありません。</t>
    <phoneticPr fontId="2"/>
  </si>
  <si>
    <t>・賃金計算期間の初日からなど、任意の日から開始可能です。</t>
    <rPh sb="1" eb="3">
      <t>チンギン</t>
    </rPh>
    <rPh sb="3" eb="5">
      <t>ケイサン</t>
    </rPh>
    <rPh sb="5" eb="7">
      <t>キカン</t>
    </rPh>
    <rPh sb="8" eb="10">
      <t>ショニチ</t>
    </rPh>
    <rPh sb="15" eb="17">
      <t>ニンイ</t>
    </rPh>
    <rPh sb="18" eb="19">
      <t>ヒ</t>
    </rPh>
    <rPh sb="21" eb="23">
      <t>カイシ</t>
    </rPh>
    <rPh sb="23" eb="25">
      <t>カノウ</t>
    </rPh>
    <phoneticPr fontId="2"/>
  </si>
  <si>
    <t>・水曜休診のクリニックや土曜日半日出勤など、各曜日ごとに所定労働時間の設定が可能です。</t>
    <rPh sb="1" eb="3">
      <t>スイヨウ</t>
    </rPh>
    <rPh sb="3" eb="5">
      <t>キュウシン</t>
    </rPh>
    <rPh sb="12" eb="15">
      <t>ドヨウビ</t>
    </rPh>
    <rPh sb="15" eb="19">
      <t>ハンニチシュッキン</t>
    </rPh>
    <rPh sb="22" eb="25">
      <t>カクヨウビ</t>
    </rPh>
    <rPh sb="28" eb="30">
      <t>ショテイ</t>
    </rPh>
    <rPh sb="30" eb="32">
      <t>ロウドウ</t>
    </rPh>
    <rPh sb="32" eb="34">
      <t>ジカン</t>
    </rPh>
    <rPh sb="35" eb="37">
      <t>セッテイ</t>
    </rPh>
    <rPh sb="38" eb="40">
      <t>カノウ</t>
    </rPh>
    <phoneticPr fontId="2"/>
  </si>
  <si>
    <t>・特段の定めが無い場合、週の起算日は日曜日になります。</t>
    <rPh sb="1" eb="3">
      <t>トクダン</t>
    </rPh>
    <rPh sb="4" eb="5">
      <t>サダ</t>
    </rPh>
    <rPh sb="7" eb="8">
      <t>ナ</t>
    </rPh>
    <rPh sb="9" eb="11">
      <t>バアイ</t>
    </rPh>
    <rPh sb="12" eb="13">
      <t>シュウ</t>
    </rPh>
    <rPh sb="14" eb="16">
      <t>キサン</t>
    </rPh>
    <rPh sb="16" eb="17">
      <t>ビ</t>
    </rPh>
    <rPh sb="18" eb="20">
      <t>ニチヨウ</t>
    </rPh>
    <rPh sb="20" eb="21">
      <t>ビ</t>
    </rPh>
    <phoneticPr fontId="2"/>
  </si>
  <si>
    <t>１年変形</t>
    <rPh sb="1" eb="4">
      <t>ネンヘンケイ</t>
    </rPh>
    <phoneticPr fontId="2"/>
  </si>
  <si>
    <t>※ １カ月単位や１年単位の変形労働時間制の導入をお考えの場合は、弊社までご相談ください。</t>
    <rPh sb="4" eb="5">
      <t>ゲツ</t>
    </rPh>
    <rPh sb="5" eb="7">
      <t>タンイ</t>
    </rPh>
    <rPh sb="9" eb="12">
      <t>ネンタンイ</t>
    </rPh>
    <rPh sb="13" eb="15">
      <t>ヘンケイ</t>
    </rPh>
    <rPh sb="15" eb="17">
      <t>ロウドウ</t>
    </rPh>
    <rPh sb="17" eb="19">
      <t>ジカン</t>
    </rPh>
    <rPh sb="19" eb="20">
      <t>セイ</t>
    </rPh>
    <rPh sb="21" eb="23">
      <t>ドウニュウ</t>
    </rPh>
    <rPh sb="25" eb="26">
      <t>カンガ</t>
    </rPh>
    <rPh sb="28" eb="30">
      <t>バアイ</t>
    </rPh>
    <rPh sb="32" eb="34">
      <t>ヘイシャ</t>
    </rPh>
    <rPh sb="37" eb="39">
      <t>ソウダン</t>
    </rPh>
    <phoneticPr fontId="2"/>
  </si>
  <si>
    <t>↑　クリックすると弊社ホームページが開きます。</t>
    <rPh sb="9" eb="11">
      <t>ヘイシャ</t>
    </rPh>
    <rPh sb="18" eb="19">
      <t>ヒラ</t>
    </rPh>
    <phoneticPr fontId="2"/>
  </si>
  <si>
    <t>３．開始年月日と週の起算日の入力</t>
    <rPh sb="2" eb="4">
      <t>カイシ</t>
    </rPh>
    <rPh sb="4" eb="5">
      <t>ネン</t>
    </rPh>
    <rPh sb="5" eb="6">
      <t>ゲツ</t>
    </rPh>
    <rPh sb="6" eb="7">
      <t>ヒ</t>
    </rPh>
    <rPh sb="8" eb="9">
      <t>シュウ</t>
    </rPh>
    <rPh sb="10" eb="13">
      <t>キサンビ</t>
    </rPh>
    <rPh sb="14" eb="16">
      <t>ニュウリョク</t>
    </rPh>
    <phoneticPr fontId="3"/>
  </si>
  <si>
    <t>・日曜日以外に週の起算日を設定するメリットがある事業場もあります。</t>
    <rPh sb="1" eb="3">
      <t>ニチヨウ</t>
    </rPh>
    <rPh sb="3" eb="4">
      <t>ビ</t>
    </rPh>
    <rPh sb="4" eb="6">
      <t>イガイ</t>
    </rPh>
    <rPh sb="7" eb="8">
      <t>シュウ</t>
    </rPh>
    <rPh sb="9" eb="12">
      <t>キサンビ</t>
    </rPh>
    <rPh sb="13" eb="15">
      <t>セッテイ</t>
    </rPh>
    <rPh sb="24" eb="27">
      <t>ジギョウジョウ</t>
    </rPh>
    <phoneticPr fontId="2"/>
  </si>
  <si>
    <t>・このエクセルファイルの利用は自己責任でお願いいたします。利用することで発生した損害について、弊社はいかなる責任も負いません。</t>
    <rPh sb="12" eb="14">
      <t>リヨウ</t>
    </rPh>
    <rPh sb="15" eb="17">
      <t>ジコ</t>
    </rPh>
    <rPh sb="17" eb="19">
      <t>セキニン</t>
    </rPh>
    <rPh sb="21" eb="22">
      <t>ネガ</t>
    </rPh>
    <rPh sb="29" eb="31">
      <t>リヨウ</t>
    </rPh>
    <rPh sb="36" eb="38">
      <t>ハッセイ</t>
    </rPh>
    <rPh sb="40" eb="42">
      <t>ソンガイ</t>
    </rPh>
    <rPh sb="47" eb="49">
      <t>ヘイシャ</t>
    </rPh>
    <rPh sb="54" eb="56">
      <t>セキニン</t>
    </rPh>
    <rPh sb="57" eb="58">
      <t>オ</t>
    </rPh>
    <phoneticPr fontId="2"/>
  </si>
  <si>
    <t>元日</t>
    <phoneticPr fontId="2"/>
  </si>
  <si>
    <t>2021年の国民の祝日</t>
    <rPh sb="4" eb="5">
      <t>ネン</t>
    </rPh>
    <rPh sb="6" eb="8">
      <t>コクミン</t>
    </rPh>
    <rPh sb="9" eb="11">
      <t>シュクジツ</t>
    </rPh>
    <phoneticPr fontId="2"/>
  </si>
  <si>
    <t>https://www8.cao.go.jp/chosei/shukujitsu/gaiyou.html</t>
  </si>
  <si>
    <r>
      <t>※カレンダ上ーの「</t>
    </r>
    <r>
      <rPr>
        <sz val="14"/>
        <color rgb="FFFF0000"/>
        <rFont val="メイリオ"/>
        <family val="3"/>
        <charset val="128"/>
      </rPr>
      <t>会社の休日</t>
    </r>
    <r>
      <rPr>
        <sz val="14"/>
        <color theme="1"/>
        <rFont val="メイリオ"/>
        <family val="3"/>
        <charset val="128"/>
      </rPr>
      <t>」と「</t>
    </r>
    <r>
      <rPr>
        <sz val="14"/>
        <color rgb="FFFF0000"/>
        <rFont val="メイリオ"/>
        <family val="3"/>
        <charset val="128"/>
      </rPr>
      <t>数字の入っていないセル</t>
    </r>
    <r>
      <rPr>
        <sz val="14"/>
        <color theme="1"/>
        <rFont val="メイリオ"/>
        <family val="3"/>
        <charset val="128"/>
      </rPr>
      <t>」を</t>
    </r>
    <r>
      <rPr>
        <sz val="14"/>
        <color rgb="FFFF0000"/>
        <rFont val="メイリオ"/>
        <family val="3"/>
        <charset val="128"/>
      </rPr>
      <t>ダブルクリック</t>
    </r>
    <r>
      <rPr>
        <sz val="14"/>
        <rFont val="メイリオ"/>
        <family val="3"/>
        <charset val="128"/>
      </rPr>
      <t>し、法定休日は濃いオレンジ色、法定休日以外は薄いオレンジ色にしてください。</t>
    </r>
    <rPh sb="5" eb="6">
      <t>ジョウ</t>
    </rPh>
    <rPh sb="9" eb="11">
      <t>カイシャ</t>
    </rPh>
    <rPh sb="12" eb="14">
      <t>キュウジツ</t>
    </rPh>
    <rPh sb="17" eb="19">
      <t>スウジ</t>
    </rPh>
    <rPh sb="20" eb="21">
      <t>ハイ</t>
    </rPh>
    <rPh sb="39" eb="43">
      <t>ホウテイキュウジツ</t>
    </rPh>
    <rPh sb="44" eb="45">
      <t>コ</t>
    </rPh>
    <rPh sb="50" eb="51">
      <t>イロ</t>
    </rPh>
    <rPh sb="52" eb="56">
      <t>ホウテイキュウジツ</t>
    </rPh>
    <rPh sb="56" eb="58">
      <t>イガイ</t>
    </rPh>
    <rPh sb="59" eb="60">
      <t>ウス</t>
    </rPh>
    <rPh sb="65" eb="66">
      <t>イロ</t>
    </rPh>
    <phoneticPr fontId="3"/>
  </si>
  <si>
    <r>
      <t>　セルをダブルクリックすると、薄いオレンジ色→濃いオレンジ色→白色を繰り返します。</t>
    </r>
    <r>
      <rPr>
        <sz val="14"/>
        <color rgb="FFFF0000"/>
        <rFont val="メイリオ"/>
        <family val="3"/>
        <charset val="128"/>
      </rPr>
      <t>特に「数字の入っていないセル」を見落としやすいです。</t>
    </r>
    <rPh sb="15" eb="16">
      <t>ウス</t>
    </rPh>
    <rPh sb="21" eb="22">
      <t>イロ</t>
    </rPh>
    <rPh sb="23" eb="24">
      <t>コ</t>
    </rPh>
    <rPh sb="29" eb="30">
      <t>イロ</t>
    </rPh>
    <rPh sb="31" eb="33">
      <t>シロイロ</t>
    </rPh>
    <rPh sb="34" eb="35">
      <t>ク</t>
    </rPh>
    <rPh sb="36" eb="37">
      <t>カエ</t>
    </rPh>
    <phoneticPr fontId="2"/>
  </si>
  <si>
    <r>
      <t>特例措置対象事業場とは、次に掲げる業種に該当する</t>
    </r>
    <r>
      <rPr>
        <sz val="14"/>
        <color rgb="FFFF0000"/>
        <rFont val="メイリオ"/>
        <family val="3"/>
        <charset val="128"/>
      </rPr>
      <t>常時10人未満</t>
    </r>
    <r>
      <rPr>
        <sz val="14"/>
        <rFont val="メイリオ"/>
        <family val="3"/>
        <charset val="128"/>
      </rPr>
      <t>の労働者を使用する事業場をいいます。</t>
    </r>
    <phoneticPr fontId="2"/>
  </si>
  <si>
    <r>
      <t>・週の起算日を変更すると、それに合わせて次の</t>
    </r>
    <r>
      <rPr>
        <u/>
        <sz val="14"/>
        <rFont val="メイリオ"/>
        <family val="3"/>
        <charset val="128"/>
      </rPr>
      <t>４．所定労働時間の入力</t>
    </r>
    <r>
      <rPr>
        <sz val="14"/>
        <rFont val="メイリオ"/>
        <family val="3"/>
        <charset val="128"/>
      </rPr>
      <t>セルが変化しますのでご注意ください。</t>
    </r>
    <rPh sb="1" eb="2">
      <t>シュウ</t>
    </rPh>
    <rPh sb="3" eb="6">
      <t>キサンビ</t>
    </rPh>
    <rPh sb="7" eb="9">
      <t>ヘンコウ</t>
    </rPh>
    <rPh sb="16" eb="17">
      <t>ア</t>
    </rPh>
    <rPh sb="20" eb="21">
      <t>ツギ</t>
    </rPh>
    <rPh sb="24" eb="26">
      <t>ショテイ</t>
    </rPh>
    <rPh sb="26" eb="28">
      <t>ロウドウ</t>
    </rPh>
    <rPh sb="28" eb="30">
      <t>ジカン</t>
    </rPh>
    <rPh sb="31" eb="33">
      <t>ニュウリョク</t>
    </rPh>
    <rPh sb="36" eb="38">
      <t>ヘンカ</t>
    </rPh>
    <rPh sb="44" eb="46">
      <t>チュウイ</t>
    </rPh>
    <phoneticPr fontId="2"/>
  </si>
  <si>
    <t>・原則：１日８時間、１週４０時間（特例措置対象事業場は１週４４時間）</t>
    <rPh sb="1" eb="3">
      <t>ゲンソク</t>
    </rPh>
    <rPh sb="5" eb="6">
      <t>ニチ</t>
    </rPh>
    <rPh sb="7" eb="9">
      <t>ジカン</t>
    </rPh>
    <rPh sb="11" eb="12">
      <t>シュウ</t>
    </rPh>
    <rPh sb="14" eb="16">
      <t>ジカン</t>
    </rPh>
    <rPh sb="17" eb="19">
      <t>トクレイ</t>
    </rPh>
    <rPh sb="19" eb="21">
      <t>ソチ</t>
    </rPh>
    <rPh sb="21" eb="23">
      <t>タイショウ</t>
    </rPh>
    <rPh sb="23" eb="25">
      <t>ジギョウ</t>
    </rPh>
    <rPh sb="25" eb="26">
      <t>ジョウ</t>
    </rPh>
    <rPh sb="28" eb="29">
      <t>シュウ</t>
    </rPh>
    <rPh sb="31" eb="33">
      <t>ジカン</t>
    </rPh>
    <phoneticPr fontId="2"/>
  </si>
  <si>
    <t>特例措置対象事業場</t>
    <rPh sb="0" eb="2">
      <t>トクレイ</t>
    </rPh>
    <rPh sb="2" eb="4">
      <t>ソチ</t>
    </rPh>
    <rPh sb="4" eb="6">
      <t>タイショウ</t>
    </rPh>
    <rPh sb="6" eb="8">
      <t>ジギョウ</t>
    </rPh>
    <rPh sb="8" eb="9">
      <t>ジョウ</t>
    </rPh>
    <phoneticPr fontId="2"/>
  </si>
  <si>
    <t>https://www.mhlw.go.jp/stf/seisakunitsuite/bunya/koyou_roudou/roudoukijun/minimumichiran/</t>
    <phoneticPr fontId="2"/>
  </si>
  <si>
    <t>ａ．最低賃金</t>
    <rPh sb="2" eb="6">
      <t>サイテイチンギン</t>
    </rPh>
    <phoneticPr fontId="2"/>
  </si>
  <si>
    <t>ｂ．１カ月平均所定労働時間数</t>
    <rPh sb="4" eb="5">
      <t>ゲツ</t>
    </rPh>
    <rPh sb="5" eb="7">
      <t>ヘイキン</t>
    </rPh>
    <rPh sb="7" eb="9">
      <t>ショテイ</t>
    </rPh>
    <rPh sb="9" eb="11">
      <t>ロウドウ</t>
    </rPh>
    <rPh sb="11" eb="14">
      <t>ジカンスウジカンスウ</t>
    </rPh>
    <phoneticPr fontId="2"/>
  </si>
  <si>
    <t>ｃ．基本給</t>
    <rPh sb="2" eb="5">
      <t>キホンキュウ</t>
    </rPh>
    <phoneticPr fontId="2"/>
  </si>
  <si>
    <t>ｄ．手当（最賃対象・割増対象）</t>
    <rPh sb="2" eb="4">
      <t>テアテ</t>
    </rPh>
    <rPh sb="5" eb="7">
      <t>サイチン</t>
    </rPh>
    <rPh sb="7" eb="9">
      <t>タイショウ</t>
    </rPh>
    <rPh sb="10" eb="12">
      <t>ワリマシ</t>
    </rPh>
    <rPh sb="12" eb="14">
      <t>タイショウ</t>
    </rPh>
    <phoneticPr fontId="2"/>
  </si>
  <si>
    <t>ｈ．合計　c＋d＋e＋f＋g</t>
    <rPh sb="2" eb="4">
      <t>ゴウケイ</t>
    </rPh>
    <phoneticPr fontId="2"/>
  </si>
  <si>
    <t>ｉ．最低賃金チェック　(c＋d＋f)/b</t>
    <rPh sb="2" eb="4">
      <t>サイテイ</t>
    </rPh>
    <rPh sb="4" eb="6">
      <t>チンギン</t>
    </rPh>
    <phoneticPr fontId="2"/>
  </si>
  <si>
    <t>ｊ．1時間当たりの賃金額　(c＋d＋e)/b</t>
    <rPh sb="3" eb="5">
      <t>ジカン</t>
    </rPh>
    <rPh sb="5" eb="6">
      <t>ア</t>
    </rPh>
    <rPh sb="9" eb="11">
      <t>チンギン</t>
    </rPh>
    <rPh sb="11" eb="12">
      <t>ガク</t>
    </rPh>
    <phoneticPr fontId="2"/>
  </si>
  <si>
    <t>ｋ．固定残業代の対象とする時間</t>
    <rPh sb="2" eb="4">
      <t>コテイ</t>
    </rPh>
    <rPh sb="4" eb="7">
      <t>ザンギョウダイ</t>
    </rPh>
    <rPh sb="8" eb="10">
      <t>タイショウ</t>
    </rPh>
    <rPh sb="13" eb="15">
      <t>ジカン</t>
    </rPh>
    <phoneticPr fontId="2"/>
  </si>
  <si>
    <t>ｌ．固定残業代</t>
    <rPh sb="2" eb="4">
      <t>コテイ</t>
    </rPh>
    <rPh sb="4" eb="7">
      <t>ザンギョウダイ</t>
    </rPh>
    <phoneticPr fontId="2"/>
  </si>
  <si>
    <t>ｍ．割増賃金率</t>
    <rPh sb="2" eb="4">
      <t>ワリマシ</t>
    </rPh>
    <rPh sb="4" eb="6">
      <t>チンギン</t>
    </rPh>
    <rPh sb="6" eb="7">
      <t>リツ</t>
    </rPh>
    <phoneticPr fontId="2"/>
  </si>
  <si>
    <r>
      <t>ｅ．手当（最賃対象</t>
    </r>
    <r>
      <rPr>
        <sz val="14"/>
        <color rgb="FFFF0000"/>
        <rFont val="メイリオ"/>
        <family val="3"/>
        <charset val="128"/>
      </rPr>
      <t>外</t>
    </r>
    <r>
      <rPr>
        <sz val="14"/>
        <color theme="1"/>
        <rFont val="メイリオ"/>
        <family val="3"/>
        <charset val="128"/>
      </rPr>
      <t>+割増対象）</t>
    </r>
    <rPh sb="2" eb="4">
      <t>テアテ</t>
    </rPh>
    <rPh sb="5" eb="7">
      <t>サイチン</t>
    </rPh>
    <rPh sb="7" eb="9">
      <t>タイショウ</t>
    </rPh>
    <rPh sb="9" eb="10">
      <t>ガイ</t>
    </rPh>
    <rPh sb="11" eb="13">
      <t>ワリマシ</t>
    </rPh>
    <rPh sb="13" eb="15">
      <t>タイショウ</t>
    </rPh>
    <phoneticPr fontId="2"/>
  </si>
  <si>
    <r>
      <t>ｆ．手当（最賃対象+割増対象</t>
    </r>
    <r>
      <rPr>
        <sz val="14"/>
        <color rgb="FFFF0000"/>
        <rFont val="メイリオ"/>
        <family val="3"/>
        <charset val="128"/>
      </rPr>
      <t>外</t>
    </r>
    <r>
      <rPr>
        <sz val="14"/>
        <color theme="1"/>
        <rFont val="メイリオ"/>
        <family val="3"/>
        <charset val="128"/>
      </rPr>
      <t>）</t>
    </r>
    <rPh sb="2" eb="4">
      <t>テアテ</t>
    </rPh>
    <rPh sb="5" eb="7">
      <t>サイチン</t>
    </rPh>
    <rPh sb="7" eb="9">
      <t>タイショウ</t>
    </rPh>
    <rPh sb="10" eb="12">
      <t>ワリマシ</t>
    </rPh>
    <rPh sb="12" eb="14">
      <t>タイショウ</t>
    </rPh>
    <rPh sb="14" eb="15">
      <t>ガイ</t>
    </rPh>
    <phoneticPr fontId="2"/>
  </si>
  <si>
    <r>
      <t>ｇ．手当（最賃対象</t>
    </r>
    <r>
      <rPr>
        <sz val="14"/>
        <color rgb="FFFF0000"/>
        <rFont val="メイリオ"/>
        <family val="3"/>
        <charset val="128"/>
      </rPr>
      <t>外</t>
    </r>
    <r>
      <rPr>
        <sz val="14"/>
        <color theme="1"/>
        <rFont val="メイリオ"/>
        <family val="3"/>
        <charset val="128"/>
      </rPr>
      <t>+割増対象</t>
    </r>
    <r>
      <rPr>
        <sz val="14"/>
        <color rgb="FFFF0000"/>
        <rFont val="メイリオ"/>
        <family val="3"/>
        <charset val="128"/>
      </rPr>
      <t>外</t>
    </r>
    <r>
      <rPr>
        <sz val="14"/>
        <color theme="1"/>
        <rFont val="メイリオ"/>
        <family val="3"/>
        <charset val="128"/>
      </rPr>
      <t>）</t>
    </r>
    <rPh sb="2" eb="4">
      <t>テアテ</t>
    </rPh>
    <rPh sb="5" eb="7">
      <t>サイチン</t>
    </rPh>
    <rPh sb="7" eb="9">
      <t>タイショウ</t>
    </rPh>
    <rPh sb="9" eb="10">
      <t>ガイ</t>
    </rPh>
    <rPh sb="11" eb="13">
      <t>ワリマシ</t>
    </rPh>
    <rPh sb="13" eb="15">
      <t>タイショウ</t>
    </rPh>
    <rPh sb="15" eb="16">
      <t>ガイ</t>
    </rPh>
    <phoneticPr fontId="2"/>
  </si>
  <si>
    <t>最低賃金</t>
    <rPh sb="0" eb="2">
      <t>サイテイ</t>
    </rPh>
    <rPh sb="2" eb="4">
      <t>チンギン</t>
    </rPh>
    <phoneticPr fontId="2"/>
  </si>
  <si>
    <t>手当</t>
    <rPh sb="0" eb="2">
      <t>テアテ</t>
    </rPh>
    <phoneticPr fontId="2"/>
  </si>
  <si>
    <t>【留意事項】</t>
    <rPh sb="1" eb="3">
      <t>リュウイ</t>
    </rPh>
    <rPh sb="3" eb="5">
      <t>ジコウ</t>
    </rPh>
    <phoneticPr fontId="2"/>
  </si>
  <si>
    <t>※ 休日日数や所定労働時間数が毎年変動する場合、固定残業代も変わる恐れがあります。</t>
    <rPh sb="2" eb="4">
      <t>キュウジツ</t>
    </rPh>
    <rPh sb="4" eb="6">
      <t>ニッスウ</t>
    </rPh>
    <rPh sb="7" eb="11">
      <t>ショテイロウドウ</t>
    </rPh>
    <rPh sb="11" eb="14">
      <t>ジカンスウ</t>
    </rPh>
    <rPh sb="15" eb="17">
      <t>マイトシ</t>
    </rPh>
    <rPh sb="17" eb="19">
      <t>ヘンドウ</t>
    </rPh>
    <rPh sb="21" eb="23">
      <t>バアイ</t>
    </rPh>
    <rPh sb="24" eb="29">
      <t>コテイザンギョウダイ</t>
    </rPh>
    <rPh sb="30" eb="31">
      <t>カ</t>
    </rPh>
    <rPh sb="33" eb="34">
      <t>オソ</t>
    </rPh>
    <phoneticPr fontId="2"/>
  </si>
  <si>
    <t>※ 最低賃金が変わった場合、法律を満たさない場合があります。</t>
    <rPh sb="2" eb="6">
      <t>サイテイチンギン</t>
    </rPh>
    <rPh sb="7" eb="8">
      <t>カ</t>
    </rPh>
    <rPh sb="11" eb="13">
      <t>バアイ</t>
    </rPh>
    <rPh sb="14" eb="16">
      <t>ホウリツ</t>
    </rPh>
    <rPh sb="17" eb="18">
      <t>ミ</t>
    </rPh>
    <rPh sb="22" eb="24">
      <t>バアイ</t>
    </rPh>
    <phoneticPr fontId="2"/>
  </si>
  <si>
    <t>※ 時間外労働をさせる場合には、36協定の締結・届け出が必要です。</t>
    <rPh sb="2" eb="7">
      <t>ジカンガイロウドウ</t>
    </rPh>
    <rPh sb="11" eb="13">
      <t>バアイ</t>
    </rPh>
    <rPh sb="18" eb="20">
      <t>キョウテイ</t>
    </rPh>
    <rPh sb="21" eb="23">
      <t>テイケツ</t>
    </rPh>
    <rPh sb="24" eb="25">
      <t>トド</t>
    </rPh>
    <rPh sb="26" eb="27">
      <t>デ</t>
    </rPh>
    <rPh sb="28" eb="30">
      <t>ヒツヨウ</t>
    </rPh>
    <phoneticPr fontId="2"/>
  </si>
  <si>
    <t>※ 月60時間を超える時間外労働は5割以上の割増賃金が必要です（2023年4月まで中小企業については猶予中）。</t>
    <rPh sb="2" eb="3">
      <t>ツキ</t>
    </rPh>
    <rPh sb="5" eb="7">
      <t>ジカン</t>
    </rPh>
    <rPh sb="8" eb="9">
      <t>コ</t>
    </rPh>
    <rPh sb="11" eb="16">
      <t>ジカンガイロウドウ</t>
    </rPh>
    <rPh sb="18" eb="21">
      <t>ワリイジョウ</t>
    </rPh>
    <rPh sb="22" eb="26">
      <t>ワリマシチンギン</t>
    </rPh>
    <rPh sb="27" eb="29">
      <t>ヒツヨウ</t>
    </rPh>
    <rPh sb="36" eb="37">
      <t>ネン</t>
    </rPh>
    <rPh sb="38" eb="39">
      <t>ガツ</t>
    </rPh>
    <rPh sb="41" eb="45">
      <t>チュウショウキギョウ</t>
    </rPh>
    <rPh sb="50" eb="52">
      <t>ユウヨ</t>
    </rPh>
    <rPh sb="52" eb="53">
      <t>チュウ</t>
    </rPh>
    <phoneticPr fontId="2"/>
  </si>
  <si>
    <t>ｎ．ｈ＋ｌ</t>
    <phoneticPr fontId="2"/>
  </si>
  <si>
    <t>https://www.mhlw.go.jp/www2/topics/seido/kijunkyoku/minimum/minimum-12.htm</t>
  </si>
  <si>
    <t>←②年間カレンダーシートより</t>
    <rPh sb="2" eb="4">
      <t>ネンカン</t>
    </rPh>
    <phoneticPr fontId="2"/>
  </si>
  <si>
    <t>https://www.mhlw.go.jp/new-info/kobetu/roudou/gyousei/kantoku/040324-5.html</t>
    <phoneticPr fontId="2"/>
  </si>
  <si>
    <t>https://www.startup-roudou.mhlw.go.jp/36_pact.html</t>
  </si>
  <si>
    <t>※ 適法に固定残業手当を導入するためには、就業規則等で手当の金額及び何時間分相当かを明確に定めてあることが必要です。</t>
    <rPh sb="25" eb="26">
      <t>トウ</t>
    </rPh>
    <phoneticPr fontId="2"/>
  </si>
  <si>
    <t>https://www.hataraku.metro.tokyo.lg.jp/koyo/hiseiki/290301_rodoyouken.pdf</t>
  </si>
  <si>
    <t>https://www.mhlw.go.jp/new-info/kobetu/roudou/gyousei/kantoku/dl/091214-1_03.pdf</t>
  </si>
  <si>
    <t>時間分</t>
    <rPh sb="0" eb="2">
      <t>ジカン</t>
    </rPh>
    <rPh sb="2" eb="3">
      <t>ブン</t>
    </rPh>
    <phoneticPr fontId="2"/>
  </si>
  <si>
    <t>←住宅手当（一律支給）・役職手当</t>
    <rPh sb="1" eb="5">
      <t>ジュ</t>
    </rPh>
    <rPh sb="6" eb="8">
      <t>イチリツ</t>
    </rPh>
    <rPh sb="8" eb="10">
      <t>シキュウ</t>
    </rPh>
    <phoneticPr fontId="1"/>
  </si>
  <si>
    <t>←家族手当（一律支給）・無事故手当・精皆勤手当</t>
    <rPh sb="1" eb="3">
      <t>カゾク</t>
    </rPh>
    <rPh sb="3" eb="5">
      <t>テアテ</t>
    </rPh>
    <rPh sb="6" eb="8">
      <t>イチリツ</t>
    </rPh>
    <rPh sb="8" eb="10">
      <t>シキュウ</t>
    </rPh>
    <rPh sb="12" eb="15">
      <t>ムジコ</t>
    </rPh>
    <rPh sb="15" eb="17">
      <t>テアテ</t>
    </rPh>
    <rPh sb="18" eb="19">
      <t>セイ</t>
    </rPh>
    <rPh sb="19" eb="21">
      <t>カイキン</t>
    </rPh>
    <rPh sb="21" eb="23">
      <t>テアテ</t>
    </rPh>
    <phoneticPr fontId="1"/>
  </si>
  <si>
    <t>←住宅手当（一律支給でない）・別居手当・子女教育手当</t>
    <rPh sb="1" eb="3">
      <t>ジュウタク</t>
    </rPh>
    <rPh sb="3" eb="5">
      <t>テアテ</t>
    </rPh>
    <rPh sb="6" eb="8">
      <t>イチリツ</t>
    </rPh>
    <rPh sb="8" eb="10">
      <t>シキュウ</t>
    </rPh>
    <rPh sb="15" eb="17">
      <t>ベッキョ</t>
    </rPh>
    <rPh sb="17" eb="19">
      <t>テアテ</t>
    </rPh>
    <rPh sb="20" eb="22">
      <t>シジョ</t>
    </rPh>
    <rPh sb="22" eb="24">
      <t>キョウイク</t>
    </rPh>
    <rPh sb="24" eb="26">
      <t>テアテ</t>
    </rPh>
    <phoneticPr fontId="1"/>
  </si>
  <si>
    <t>←家族手当（一律支給でない）・通勤手当・臨時・1ヶ月超</t>
    <rPh sb="1" eb="3">
      <t>カゾク</t>
    </rPh>
    <rPh sb="3" eb="5">
      <t>テアテ</t>
    </rPh>
    <rPh sb="6" eb="8">
      <t>イチリツ</t>
    </rPh>
    <rPh sb="8" eb="10">
      <t>シキュウ</t>
    </rPh>
    <rPh sb="15" eb="17">
      <t>ツウキン</t>
    </rPh>
    <rPh sb="17" eb="19">
      <t>テアテ</t>
    </rPh>
    <rPh sb="20" eb="22">
      <t>リンジ</t>
    </rPh>
    <rPh sb="25" eb="26">
      <t>ゲツ</t>
    </rPh>
    <rPh sb="26" eb="27">
      <t>チョウ</t>
    </rPh>
    <phoneticPr fontId="1"/>
  </si>
  <si>
    <r>
      <t>※「割増賃金の基礎となる賃金」から</t>
    </r>
    <r>
      <rPr>
        <sz val="14"/>
        <color rgb="FFFF0000"/>
        <rFont val="メイリオ"/>
        <family val="3"/>
        <charset val="128"/>
      </rPr>
      <t>除外できるもの</t>
    </r>
    <r>
      <rPr>
        <sz val="14"/>
        <color theme="1"/>
        <rFont val="メイリオ"/>
        <family val="3"/>
        <charset val="128"/>
      </rPr>
      <t xml:space="preserve">
　　➀家族手当
　　➁通勤手当
　　➂別居手当
　　➃子女教育手当
　　➄住宅手当
　　➅臨時に支払われた賃金
　　➆1か月を超える期間ごとに支払われる賃金</t>
    </r>
    <rPh sb="2" eb="4">
      <t>ワリマシ</t>
    </rPh>
    <rPh sb="7" eb="9">
      <t>キソ</t>
    </rPh>
    <rPh sb="12" eb="14">
      <t>チンギン</t>
    </rPh>
    <rPh sb="17" eb="19">
      <t>ジョガイ</t>
    </rPh>
    <phoneticPr fontId="2"/>
  </si>
  <si>
    <t>※最低賃金の対象とならない賃金
　　➀臨時に支払われる賃金（結婚手当など）
　　➁1ヶ月を超える期間ごとに支払われる賃金（賞与など）
　　➂時間外労働、休日労働、深夜労働に対して支払われる賃金
　　➃精皆勤手当、通勤手当、家族手当</t>
    <phoneticPr fontId="2"/>
  </si>
  <si>
    <t>年所定労働時間数</t>
    <rPh sb="0" eb="7">
      <t>ネンショテイロウドウジカン</t>
    </rPh>
    <rPh sb="7" eb="8">
      <t>スウ</t>
    </rPh>
    <phoneticPr fontId="3"/>
  </si>
  <si>
    <t>１カ月平均所定労働時間数</t>
    <rPh sb="2" eb="3">
      <t>ゲツ</t>
    </rPh>
    <rPh sb="3" eb="5">
      <t>ヘイキン</t>
    </rPh>
    <rPh sb="5" eb="7">
      <t>ショテイ</t>
    </rPh>
    <rPh sb="7" eb="9">
      <t>ロウドウ</t>
    </rPh>
    <rPh sb="9" eb="11">
      <t>ジカン</t>
    </rPh>
    <rPh sb="11" eb="12">
      <t>スウ</t>
    </rPh>
    <phoneticPr fontId="3"/>
  </si>
  <si>
    <t>・週所定労働時間は、前月をまたぐ場合、合算しています。</t>
    <phoneticPr fontId="2"/>
  </si>
  <si>
    <t>・不具合等ございましたら、ask@synergistic.co.jpまでご連絡いただけると助かります。</t>
    <rPh sb="1" eb="5">
      <t>フグアイトウ</t>
    </rPh>
    <rPh sb="37" eb="39">
      <t>レンラク</t>
    </rPh>
    <rPh sb="45" eb="46">
      <t>タス</t>
    </rPh>
    <phoneticPr fontId="2"/>
  </si>
  <si>
    <t>・このエクセルファイルの著作権は株式会社シナジスに帰属します。改変、再配布等は禁止します。</t>
    <rPh sb="12" eb="15">
      <t>チョサクケン</t>
    </rPh>
    <rPh sb="16" eb="20">
      <t>カブシキガイシャ</t>
    </rPh>
    <rPh sb="25" eb="27">
      <t>キゾク</t>
    </rPh>
    <rPh sb="31" eb="33">
      <t>カイヘン</t>
    </rPh>
    <rPh sb="34" eb="37">
      <t>サイハイフ</t>
    </rPh>
    <rPh sb="37" eb="38">
      <t>ナド</t>
    </rPh>
    <rPh sb="39" eb="41">
      <t>キンシ</t>
    </rPh>
    <phoneticPr fontId="2"/>
  </si>
  <si>
    <t>7/19から変更</t>
    <rPh sb="6" eb="8">
      <t>ヘンコウ</t>
    </rPh>
    <phoneticPr fontId="2"/>
  </si>
  <si>
    <t>10/11から変更</t>
    <rPh sb="7" eb="9">
      <t>ヘンコウ</t>
    </rPh>
    <phoneticPr fontId="2"/>
  </si>
  <si>
    <t>8/11から変更</t>
    <rPh sb="6" eb="8">
      <t>ヘンコウ</t>
    </rPh>
    <phoneticPr fontId="2"/>
  </si>
  <si>
    <t>祝日法第3条第2項による休日（振替休日）</t>
    <rPh sb="15" eb="19">
      <t>フリカエキュウジツ</t>
    </rPh>
    <phoneticPr fontId="2"/>
  </si>
  <si>
    <t>http://www.synergistic.co.jp/国民の祝日/</t>
    <rPh sb="29" eb="31">
      <t>コクミン</t>
    </rPh>
    <rPh sb="32" eb="34">
      <t>シュクジツ</t>
    </rPh>
    <phoneticPr fontId="2"/>
  </si>
  <si>
    <t>http://www.synergistic.co.jp/１カ月単位の変形労働時間制/</t>
  </si>
  <si>
    <r>
      <t>・対象期間の１週</t>
    </r>
    <r>
      <rPr>
        <sz val="14"/>
        <color rgb="FFFF0000"/>
        <rFont val="メイリオ"/>
        <family val="3"/>
        <charset val="128"/>
      </rPr>
      <t>平均</t>
    </r>
    <r>
      <rPr>
        <sz val="14"/>
        <color theme="1"/>
        <rFont val="メイリオ"/>
        <family val="3"/>
        <charset val="128"/>
      </rPr>
      <t>労働時間が４０時間以内（※特例措置対象事業場も同様）</t>
    </r>
    <rPh sb="1" eb="5">
      <t>タイショウキカン</t>
    </rPh>
    <rPh sb="25" eb="27">
      <t>ソチ</t>
    </rPh>
    <rPh sb="27" eb="29">
      <t>タイショウ</t>
    </rPh>
    <rPh sb="33" eb="35">
      <t>ドウヨウ</t>
    </rPh>
    <phoneticPr fontId="2"/>
  </si>
  <si>
    <r>
      <t>・１カ月の１週</t>
    </r>
    <r>
      <rPr>
        <sz val="14"/>
        <color rgb="FFFF0000"/>
        <rFont val="メイリオ"/>
        <family val="3"/>
        <charset val="128"/>
      </rPr>
      <t>平均</t>
    </r>
    <r>
      <rPr>
        <sz val="14"/>
        <color theme="1"/>
        <rFont val="メイリオ"/>
        <family val="3"/>
        <charset val="128"/>
      </rPr>
      <t>労働時間が４０時間以内（特例措置対象事業場は１週</t>
    </r>
    <r>
      <rPr>
        <sz val="14"/>
        <color rgb="FFFF0000"/>
        <rFont val="メイリオ"/>
        <family val="3"/>
        <charset val="128"/>
      </rPr>
      <t>平均</t>
    </r>
    <r>
      <rPr>
        <sz val="14"/>
        <color theme="1"/>
        <rFont val="メイリオ"/>
        <family val="3"/>
        <charset val="128"/>
      </rPr>
      <t>労働時間が４４時間以内）</t>
    </r>
    <rPh sb="3" eb="4">
      <t>ゲツ</t>
    </rPh>
    <rPh sb="23" eb="25">
      <t>ソチ</t>
    </rPh>
    <rPh sb="25" eb="27">
      <t>タイショウ</t>
    </rPh>
    <rPh sb="32" eb="33">
      <t>シュウ</t>
    </rPh>
    <rPh sb="33" eb="35">
      <t>ヘイキン</t>
    </rPh>
    <rPh sb="35" eb="37">
      <t>ロウドウ</t>
    </rPh>
    <rPh sb="37" eb="39">
      <t>ジカン</t>
    </rPh>
    <phoneticPr fontId="2"/>
  </si>
  <si>
    <r>
      <t>・１日の労働時間の限度は</t>
    </r>
    <r>
      <rPr>
        <sz val="14"/>
        <color rgb="FFFF0000"/>
        <rFont val="メイリオ"/>
        <family val="3"/>
        <charset val="128"/>
      </rPr>
      <t>１０時間</t>
    </r>
    <r>
      <rPr>
        <sz val="14"/>
        <color theme="1"/>
        <rFont val="メイリオ"/>
        <family val="3"/>
        <charset val="128"/>
      </rPr>
      <t>、１週間の労働時間の限度は</t>
    </r>
    <r>
      <rPr>
        <sz val="14"/>
        <color rgb="FFFF0000"/>
        <rFont val="メイリオ"/>
        <family val="3"/>
        <charset val="128"/>
      </rPr>
      <t>５２時間</t>
    </r>
    <r>
      <rPr>
        <sz val="14"/>
        <color theme="1"/>
        <rFont val="メイリオ"/>
        <family val="3"/>
        <charset val="128"/>
      </rPr>
      <t>です。</t>
    </r>
    <phoneticPr fontId="2"/>
  </si>
  <si>
    <t>・その他の要件はこちらをご覧ください。</t>
    <rPh sb="3" eb="4">
      <t>ホカ</t>
    </rPh>
    <rPh sb="5" eb="7">
      <t>ヨウケン</t>
    </rPh>
    <rPh sb="13" eb="14">
      <t>ランゲツナカハンカンサジギョウショム</t>
    </rPh>
    <phoneticPr fontId="2"/>
  </si>
  <si>
    <t>http://www.synergistic.co.jp/１年単位の変形労働時間制/</t>
  </si>
  <si>
    <t>synergis</t>
    <phoneticPr fontId="2"/>
  </si>
  <si>
    <t>synergis</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</si>
</sst>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2" formatCode="_ &quot;¥&quot;* #,##0_ ;_ &quot;¥&quot;* \-#,##0_ ;_ &quot;¥&quot;* &quot;-&quot;_ ;_ @_ "/>
    <numFmt numFmtId="44" formatCode="_ &quot;¥&quot;* #,##0.00_ ;_ &quot;¥&quot;* \-#,##0.00_ ;_ &quot;¥&quot;* &quot;-&quot;??_ ;_ @_ "/>
    <numFmt numFmtId="176" formatCode="##&quot;月&quot;"/>
    <numFmt numFmtId="177" formatCode="##&quot;日&quot;"/>
    <numFmt numFmtId="178" formatCode="##.00&quot;時間&quot;"/>
    <numFmt numFmtId="179" formatCode="##&quot;時間&quot;"/>
    <numFmt numFmtId="180" formatCode="####.00&quot;時間&quot;"/>
    <numFmt numFmtId="181" formatCode="d;;"/>
    <numFmt numFmtId="182" formatCode="##&quot;年&quot;"/>
    <numFmt numFmtId="183" formatCode="#,###.00&quot;時間&quot;"/>
    <numFmt numFmtId="184" formatCode="##&quot;Ｈ&quot;"/>
    <numFmt numFmtId="185" formatCode="[hh]:mm"/>
    <numFmt numFmtId="186" formatCode="0.0_);[Red]\(0.0\)"/>
    <numFmt numFmtId="187" formatCode="&quot;【参考(60進法)】&quot;[hh]:mm"/>
    <numFmt numFmtId="188" formatCode="0.00_);[Red]\(0.00\)"/>
    <numFmt numFmtId="189" formatCode="0&quot;年&quot;&quot;度&quot;"/>
    <numFmt numFmtId="190" formatCode="&quot;労働時間の総枠：&quot;#,##0.0"/>
    <numFmt numFmtId="191" formatCode="General&quot;月&quot;"/>
    <numFmt numFmtId="192" formatCode="0&quot;日&quot;"/>
    <numFmt numFmtId="193" formatCode="_ &quot;¥&quot;* #,##0_ ;_ &quot;¥&quot;* \-#,##0_ ;_ &quot;¥&quot;* &quot;-&quot;??_ ;_ @_ "/>
    <numFmt numFmtId="194" formatCode="0&quot;時&quot;&quot;間&quot;"/>
    <numFmt numFmtId="195" formatCode="0_);[Red]\(0\)"/>
    <numFmt numFmtId="196" formatCode="&quot;¥&quot;#,##0_);[Red]\(&quot;¥&quot;#,##0\)"/>
    <numFmt numFmtId="197" formatCode="[$-411]ge\.m\.d;@"/>
  </numFmts>
  <fonts count="50">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ＭＳ Ｐゴシック"/>
      <family val="3"/>
      <charset val="128"/>
    </font>
    <font>
      <sz val="10"/>
      <name val="ＭＳ Ｐゴシック"/>
      <family val="3"/>
      <charset val="128"/>
    </font>
    <font>
      <sz val="11"/>
      <name val="ＭＳ Ｐ明朝"/>
      <family val="1"/>
      <charset val="128"/>
    </font>
    <font>
      <sz val="16"/>
      <color theme="1"/>
      <name val="ＭＳ Ｐゴシック"/>
      <family val="3"/>
      <charset val="128"/>
    </font>
    <font>
      <b/>
      <sz val="9"/>
      <color indexed="81"/>
      <name val="MS P ゴシック"/>
      <family val="3"/>
      <charset val="128"/>
    </font>
    <font>
      <sz val="11"/>
      <color theme="1"/>
      <name val="游ゴシック"/>
      <family val="2"/>
      <charset val="128"/>
      <scheme val="minor"/>
    </font>
    <font>
      <u/>
      <sz val="11"/>
      <color theme="10"/>
      <name val="游ゴシック"/>
      <family val="2"/>
      <charset val="128"/>
      <scheme val="minor"/>
    </font>
    <font>
      <sz val="11"/>
      <color theme="1"/>
      <name val="メイリオ"/>
      <family val="3"/>
      <charset val="128"/>
    </font>
    <font>
      <sz val="14"/>
      <color theme="1"/>
      <name val="メイリオ"/>
      <family val="3"/>
      <charset val="128"/>
    </font>
    <font>
      <b/>
      <u/>
      <sz val="16"/>
      <name val="メイリオ"/>
      <family val="3"/>
      <charset val="128"/>
    </font>
    <font>
      <sz val="11"/>
      <name val="メイリオ"/>
      <family val="3"/>
      <charset val="128"/>
    </font>
    <font>
      <sz val="14"/>
      <name val="メイリオ"/>
      <family val="3"/>
      <charset val="128"/>
    </font>
    <font>
      <sz val="14"/>
      <color rgb="FFFF0000"/>
      <name val="メイリオ"/>
      <family val="3"/>
      <charset val="128"/>
    </font>
    <font>
      <sz val="11"/>
      <color rgb="FF0070C0"/>
      <name val="メイリオ"/>
      <family val="3"/>
      <charset val="128"/>
    </font>
    <font>
      <b/>
      <sz val="36"/>
      <name val="メイリオ"/>
      <family val="3"/>
      <charset val="128"/>
    </font>
    <font>
      <sz val="26"/>
      <name val="メイリオ"/>
      <family val="3"/>
      <charset val="128"/>
    </font>
    <font>
      <sz val="36"/>
      <name val="メイリオ"/>
      <family val="3"/>
      <charset val="128"/>
    </font>
    <font>
      <sz val="12"/>
      <color theme="1"/>
      <name val="メイリオ"/>
      <family val="3"/>
      <charset val="128"/>
    </font>
    <font>
      <sz val="11"/>
      <color indexed="8"/>
      <name val="メイリオ"/>
      <family val="3"/>
      <charset val="128"/>
    </font>
    <font>
      <b/>
      <sz val="18"/>
      <color indexed="8"/>
      <name val="メイリオ"/>
      <family val="3"/>
      <charset val="128"/>
    </font>
    <font>
      <sz val="14"/>
      <color indexed="8"/>
      <name val="メイリオ"/>
      <family val="3"/>
      <charset val="128"/>
    </font>
    <font>
      <sz val="16"/>
      <color indexed="8"/>
      <name val="メイリオ"/>
      <family val="3"/>
      <charset val="128"/>
    </font>
    <font>
      <sz val="16"/>
      <color theme="1"/>
      <name val="メイリオ"/>
      <family val="3"/>
      <charset val="128"/>
    </font>
    <font>
      <sz val="16"/>
      <name val="メイリオ"/>
      <family val="3"/>
      <charset val="128"/>
    </font>
    <font>
      <b/>
      <sz val="14"/>
      <color rgb="FFFF0000"/>
      <name val="メイリオ"/>
      <family val="3"/>
      <charset val="128"/>
    </font>
    <font>
      <sz val="14"/>
      <color indexed="12"/>
      <name val="メイリオ"/>
      <family val="3"/>
      <charset val="128"/>
    </font>
    <font>
      <sz val="14"/>
      <color indexed="10"/>
      <name val="メイリオ"/>
      <family val="3"/>
      <charset val="128"/>
    </font>
    <font>
      <sz val="14"/>
      <color rgb="FF0000CC"/>
      <name val="メイリオ"/>
      <family val="3"/>
      <charset val="128"/>
    </font>
    <font>
      <b/>
      <sz val="14"/>
      <name val="メイリオ"/>
      <family val="3"/>
      <charset val="128"/>
    </font>
    <font>
      <b/>
      <sz val="14"/>
      <color theme="1"/>
      <name val="メイリオ"/>
      <family val="3"/>
      <charset val="128"/>
    </font>
    <font>
      <b/>
      <sz val="11"/>
      <color theme="1"/>
      <name val="メイリオ"/>
      <family val="3"/>
      <charset val="128"/>
    </font>
    <font>
      <sz val="11"/>
      <color indexed="12"/>
      <name val="メイリオ"/>
      <family val="3"/>
      <charset val="128"/>
    </font>
    <font>
      <sz val="11"/>
      <color indexed="10"/>
      <name val="メイリオ"/>
      <family val="3"/>
      <charset val="128"/>
    </font>
    <font>
      <b/>
      <u/>
      <sz val="14"/>
      <name val="メイリオ"/>
      <family val="3"/>
      <charset val="128"/>
    </font>
    <font>
      <b/>
      <u/>
      <sz val="14"/>
      <color theme="1"/>
      <name val="メイリオ"/>
      <family val="3"/>
      <charset val="128"/>
    </font>
    <font>
      <u/>
      <sz val="14"/>
      <name val="メイリオ"/>
      <family val="3"/>
      <charset val="128"/>
    </font>
    <font>
      <sz val="14"/>
      <color rgb="FF0070C0"/>
      <name val="メイリオ"/>
      <family val="3"/>
      <charset val="128"/>
    </font>
    <font>
      <sz val="12"/>
      <color rgb="FFFF0000"/>
      <name val="メイリオ"/>
      <family val="3"/>
      <charset val="128"/>
    </font>
    <font>
      <b/>
      <u/>
      <sz val="11"/>
      <name val="メイリオ"/>
      <family val="3"/>
      <charset val="128"/>
    </font>
    <font>
      <sz val="18"/>
      <name val="メイリオ"/>
      <family val="3"/>
      <charset val="128"/>
    </font>
    <font>
      <sz val="22"/>
      <name val="メイリオ"/>
      <family val="3"/>
      <charset val="128"/>
    </font>
    <font>
      <b/>
      <sz val="48"/>
      <name val="メイリオ"/>
      <family val="3"/>
      <charset val="128"/>
    </font>
    <font>
      <u/>
      <sz val="14"/>
      <color theme="10"/>
      <name val="メイリオ"/>
      <family val="3"/>
      <charset val="128"/>
    </font>
    <font>
      <sz val="11"/>
      <color rgb="FFFF0000"/>
      <name val="メイリオ"/>
      <family val="3"/>
      <charset val="128"/>
    </font>
    <font>
      <sz val="14"/>
      <color theme="0"/>
      <name val="メイリオ"/>
      <family val="3"/>
      <charset val="128"/>
    </font>
    <font>
      <sz val="11"/>
      <color theme="0"/>
      <name val="メイリオ"/>
      <family val="3"/>
      <charset val="128"/>
    </font>
    <font>
      <sz val="16"/>
      <color rgb="FF000000"/>
      <name val="メイリオ"/>
      <family val="2"/>
      <charset val="128"/>
    </font>
  </fonts>
  <fills count="10">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rgb="FFFFFFCC"/>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4" tint="0.39997558519241921"/>
        <bgColor indexed="64"/>
      </patternFill>
    </fill>
  </fills>
  <borders count="34">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style="thin">
        <color indexed="64"/>
      </top>
      <bottom/>
      <diagonal/>
    </border>
    <border>
      <left/>
      <right style="thin">
        <color indexed="64"/>
      </right>
      <top style="thin">
        <color indexed="64"/>
      </top>
      <bottom style="thin">
        <color indexed="64"/>
      </bottom>
      <diagonal/>
    </border>
    <border>
      <left/>
      <right/>
      <top style="medium">
        <color indexed="64"/>
      </top>
      <bottom style="medium">
        <color indexed="64"/>
      </bottom>
      <diagonal/>
    </border>
    <border>
      <left/>
      <right style="thin">
        <color indexed="64"/>
      </right>
      <top/>
      <bottom/>
      <diagonal/>
    </border>
  </borders>
  <cellStyleXfs count="6">
    <xf numFmtId="0" fontId="0" fillId="0" borderId="0">
      <alignment vertical="center"/>
    </xf>
    <xf numFmtId="0" fontId="1" fillId="0" borderId="0"/>
    <xf numFmtId="0" fontId="5" fillId="0" borderId="0"/>
    <xf numFmtId="0" fontId="4" fillId="0" borderId="0">
      <alignment vertical="center"/>
    </xf>
    <xf numFmtId="38" fontId="8" fillId="0" borderId="0" applyFont="0" applyFill="0" applyBorder="0" applyAlignment="0" applyProtection="0">
      <alignment vertical="center"/>
    </xf>
    <xf numFmtId="0" fontId="9" fillId="0" borderId="0" applyNumberFormat="0" applyFill="0" applyBorder="0" applyAlignment="0" applyProtection="0">
      <alignment vertical="center"/>
    </xf>
  </cellStyleXfs>
  <cellXfs count="277">
    <xf numFmtId="0" fontId="0" fillId="0" borderId="0" xfId="0">
      <alignment vertical="center"/>
    </xf>
    <xf numFmtId="0" fontId="6" fillId="0" borderId="0" xfId="3" applyFont="1" applyProtection="1">
      <alignment vertical="center"/>
      <protection hidden="1"/>
    </xf>
    <xf numFmtId="0" fontId="10" fillId="0" borderId="0" xfId="0" applyFont="1" applyFill="1" applyProtection="1">
      <alignment vertical="center"/>
    </xf>
    <xf numFmtId="0" fontId="10" fillId="0" borderId="0" xfId="0" applyFont="1" applyProtection="1">
      <alignment vertical="center"/>
    </xf>
    <xf numFmtId="0" fontId="11" fillId="0" borderId="0" xfId="0" applyFont="1" applyAlignment="1" applyProtection="1">
      <alignment horizontal="center" vertical="center"/>
    </xf>
    <xf numFmtId="0" fontId="10" fillId="0" borderId="0" xfId="0" applyFont="1" applyFill="1" applyAlignment="1" applyProtection="1">
      <alignment vertical="center"/>
    </xf>
    <xf numFmtId="0" fontId="12" fillId="0" borderId="0" xfId="1" applyFont="1" applyFill="1" applyAlignment="1" applyProtection="1">
      <alignment vertical="center"/>
      <protection hidden="1"/>
    </xf>
    <xf numFmtId="0" fontId="13" fillId="0" borderId="0" xfId="1" applyFont="1" applyFill="1" applyAlignment="1" applyProtection="1">
      <alignment vertical="center"/>
      <protection hidden="1"/>
    </xf>
    <xf numFmtId="0" fontId="13" fillId="0" borderId="0" xfId="1" applyFont="1" applyAlignment="1" applyProtection="1">
      <alignment vertical="center"/>
      <protection hidden="1"/>
    </xf>
    <xf numFmtId="0" fontId="14" fillId="0" borderId="0" xfId="1" applyFont="1" applyAlignment="1" applyProtection="1">
      <alignment horizontal="center" vertical="center"/>
      <protection hidden="1"/>
    </xf>
    <xf numFmtId="0" fontId="10" fillId="0" borderId="0" xfId="0" applyFont="1" applyAlignment="1" applyProtection="1">
      <alignment vertical="center"/>
    </xf>
    <xf numFmtId="0" fontId="14" fillId="0" borderId="0" xfId="1" applyFont="1" applyFill="1" applyAlignment="1" applyProtection="1">
      <alignment vertical="top"/>
      <protection hidden="1"/>
    </xf>
    <xf numFmtId="0" fontId="13" fillId="0" borderId="0" xfId="1" applyFont="1" applyFill="1" applyProtection="1">
      <protection hidden="1"/>
    </xf>
    <xf numFmtId="0" fontId="13" fillId="0" borderId="0" xfId="1" applyFont="1" applyProtection="1">
      <protection hidden="1"/>
    </xf>
    <xf numFmtId="0" fontId="14" fillId="0" borderId="0" xfId="1" applyFont="1" applyAlignment="1" applyProtection="1">
      <alignment horizontal="center"/>
      <protection hidden="1"/>
    </xf>
    <xf numFmtId="0" fontId="16" fillId="0" borderId="0" xfId="1" applyFont="1" applyFill="1" applyAlignment="1" applyProtection="1">
      <alignment horizontal="left"/>
      <protection hidden="1"/>
    </xf>
    <xf numFmtId="0" fontId="18" fillId="0" borderId="0" xfId="1" applyFont="1" applyFill="1" applyAlignment="1" applyProtection="1">
      <alignment horizontal="left" vertical="center"/>
      <protection hidden="1"/>
    </xf>
    <xf numFmtId="0" fontId="19" fillId="0" borderId="0" xfId="1" applyFont="1" applyFill="1" applyProtection="1">
      <protection hidden="1"/>
    </xf>
    <xf numFmtId="0" fontId="11" fillId="0" borderId="0" xfId="0" applyFont="1" applyFill="1" applyProtection="1">
      <alignment vertical="center"/>
    </xf>
    <xf numFmtId="0" fontId="20" fillId="0" borderId="0" xfId="0" applyFont="1" applyProtection="1">
      <alignment vertical="center"/>
    </xf>
    <xf numFmtId="184" fontId="24" fillId="6" borderId="18" xfId="1" applyNumberFormat="1" applyFont="1" applyFill="1" applyBorder="1" applyAlignment="1" applyProtection="1">
      <alignment horizontal="center"/>
      <protection hidden="1"/>
    </xf>
    <xf numFmtId="184" fontId="23" fillId="6" borderId="18" xfId="1" applyNumberFormat="1" applyFont="1" applyFill="1" applyBorder="1" applyAlignment="1" applyProtection="1">
      <alignment horizontal="center"/>
      <protection hidden="1"/>
    </xf>
    <xf numFmtId="0" fontId="14" fillId="0" borderId="0" xfId="1" applyFont="1" applyFill="1" applyBorder="1" applyAlignment="1" applyProtection="1">
      <alignment shrinkToFit="1"/>
      <protection hidden="1"/>
    </xf>
    <xf numFmtId="0" fontId="23" fillId="0" borderId="0" xfId="1" applyFont="1" applyAlignment="1" applyProtection="1">
      <protection hidden="1"/>
    </xf>
    <xf numFmtId="178" fontId="14" fillId="0" borderId="0" xfId="1" applyNumberFormat="1" applyFont="1" applyFill="1" applyBorder="1" applyAlignment="1" applyProtection="1">
      <protection hidden="1"/>
    </xf>
    <xf numFmtId="179" fontId="14" fillId="0" borderId="0" xfId="1" applyNumberFormat="1" applyFont="1" applyAlignment="1" applyProtection="1">
      <alignment horizontal="center"/>
      <protection hidden="1"/>
    </xf>
    <xf numFmtId="0" fontId="13" fillId="0" borderId="0" xfId="1" applyFont="1" applyFill="1" applyBorder="1" applyProtection="1">
      <protection hidden="1"/>
    </xf>
    <xf numFmtId="0" fontId="10" fillId="0" borderId="0" xfId="0" applyFont="1" applyFill="1" applyAlignment="1" applyProtection="1">
      <alignment horizontal="right" vertical="center"/>
    </xf>
    <xf numFmtId="0" fontId="13" fillId="0" borderId="0" xfId="1" applyFont="1" applyProtection="1"/>
    <xf numFmtId="0" fontId="10" fillId="6" borderId="6" xfId="1" applyFont="1" applyFill="1" applyBorder="1" applyAlignment="1" applyProtection="1">
      <alignment horizontal="center" vertical="center"/>
      <protection hidden="1"/>
    </xf>
    <xf numFmtId="0" fontId="13" fillId="2" borderId="0" xfId="1" applyFont="1" applyFill="1" applyProtection="1">
      <protection hidden="1"/>
    </xf>
    <xf numFmtId="0" fontId="16" fillId="8" borderId="0" xfId="1" applyFont="1" applyFill="1" applyAlignment="1" applyProtection="1">
      <alignment horizontal="left"/>
      <protection hidden="1"/>
    </xf>
    <xf numFmtId="0" fontId="26" fillId="2" borderId="0" xfId="1" applyFont="1" applyFill="1" applyBorder="1" applyAlignment="1" applyProtection="1">
      <alignment horizontal="left"/>
      <protection hidden="1"/>
    </xf>
    <xf numFmtId="0" fontId="26" fillId="2" borderId="0" xfId="1" applyFont="1" applyFill="1" applyBorder="1" applyAlignment="1" applyProtection="1">
      <protection hidden="1"/>
    </xf>
    <xf numFmtId="0" fontId="13" fillId="8" borderId="0" xfId="1" applyFont="1" applyFill="1" applyBorder="1" applyAlignment="1" applyProtection="1">
      <alignment horizontal="left"/>
      <protection hidden="1"/>
    </xf>
    <xf numFmtId="0" fontId="14" fillId="8" borderId="0" xfId="1" applyFont="1" applyFill="1" applyAlignment="1" applyProtection="1">
      <alignment horizontal="center"/>
      <protection hidden="1"/>
    </xf>
    <xf numFmtId="0" fontId="43" fillId="2" borderId="0" xfId="1" applyFont="1" applyFill="1" applyBorder="1" applyAlignment="1" applyProtection="1">
      <alignment horizontal="center"/>
      <protection hidden="1"/>
    </xf>
    <xf numFmtId="0" fontId="13" fillId="2" borderId="0" xfId="1" applyFont="1" applyFill="1" applyBorder="1" applyAlignment="1" applyProtection="1">
      <alignment horizontal="left"/>
      <protection hidden="1"/>
    </xf>
    <xf numFmtId="0" fontId="10" fillId="2" borderId="0" xfId="0" applyFont="1" applyFill="1" applyBorder="1" applyAlignment="1" applyProtection="1">
      <alignment horizontal="left"/>
      <protection hidden="1"/>
    </xf>
    <xf numFmtId="0" fontId="43" fillId="8" borderId="0" xfId="1" applyFont="1" applyFill="1" applyBorder="1" applyAlignment="1" applyProtection="1">
      <protection hidden="1"/>
    </xf>
    <xf numFmtId="0" fontId="13" fillId="8" borderId="0" xfId="1" applyFont="1" applyFill="1" applyBorder="1" applyAlignment="1" applyProtection="1">
      <protection hidden="1"/>
    </xf>
    <xf numFmtId="0" fontId="44" fillId="0" borderId="0" xfId="1" applyFont="1" applyFill="1" applyAlignment="1" applyProtection="1">
      <alignment horizontal="centerContinuous"/>
      <protection hidden="1"/>
    </xf>
    <xf numFmtId="0" fontId="13" fillId="0" borderId="0" xfId="1" applyFont="1" applyFill="1" applyAlignment="1" applyProtection="1">
      <alignment horizontal="centerContinuous"/>
      <protection hidden="1"/>
    </xf>
    <xf numFmtId="189" fontId="17" fillId="0" borderId="0" xfId="1" applyNumberFormat="1" applyFont="1" applyFill="1" applyAlignment="1" applyProtection="1">
      <alignment horizontal="centerContinuous"/>
      <protection hidden="1"/>
    </xf>
    <xf numFmtId="0" fontId="21" fillId="0" borderId="0" xfId="1" applyFont="1" applyAlignment="1" applyProtection="1">
      <protection hidden="1"/>
    </xf>
    <xf numFmtId="0" fontId="12" fillId="0" borderId="0" xfId="1" applyFont="1" applyAlignment="1" applyProtection="1">
      <protection hidden="1"/>
    </xf>
    <xf numFmtId="0" fontId="30" fillId="0" borderId="0" xfId="1" applyFont="1" applyAlignment="1" applyProtection="1">
      <alignment horizontal="center"/>
      <protection hidden="1"/>
    </xf>
    <xf numFmtId="0" fontId="23" fillId="0" borderId="0" xfId="1" applyFont="1" applyAlignment="1" applyProtection="1">
      <alignment horizontal="center"/>
      <protection hidden="1"/>
    </xf>
    <xf numFmtId="0" fontId="23" fillId="0" borderId="0" xfId="1" applyFont="1" applyFill="1" applyAlignment="1" applyProtection="1">
      <alignment horizontal="center"/>
      <protection hidden="1"/>
    </xf>
    <xf numFmtId="0" fontId="29" fillId="0" borderId="0" xfId="1" applyFont="1" applyAlignment="1" applyProtection="1">
      <alignment horizontal="center"/>
      <protection hidden="1"/>
    </xf>
    <xf numFmtId="0" fontId="13" fillId="0" borderId="0" xfId="1" applyFont="1" applyAlignment="1" applyProtection="1">
      <alignment horizontal="center"/>
      <protection hidden="1"/>
    </xf>
    <xf numFmtId="0" fontId="10" fillId="0" borderId="0" xfId="0" applyFont="1" applyAlignment="1" applyProtection="1"/>
    <xf numFmtId="0" fontId="27" fillId="0" borderId="0" xfId="1" applyFont="1" applyAlignment="1" applyProtection="1">
      <alignment horizontal="center"/>
      <protection hidden="1"/>
    </xf>
    <xf numFmtId="0" fontId="11" fillId="0" borderId="0" xfId="0" applyFont="1" applyAlignment="1" applyProtection="1"/>
    <xf numFmtId="0" fontId="11" fillId="0" borderId="0" xfId="0" applyFont="1" applyBorder="1" applyAlignment="1" applyProtection="1"/>
    <xf numFmtId="0" fontId="11" fillId="0" borderId="0" xfId="0" applyFont="1" applyFill="1" applyAlignment="1" applyProtection="1"/>
    <xf numFmtId="0" fontId="23" fillId="0" borderId="0" xfId="1" applyFont="1" applyAlignment="1" applyProtection="1">
      <alignment horizontal="left"/>
      <protection hidden="1"/>
    </xf>
    <xf numFmtId="0" fontId="14" fillId="0" borderId="0" xfId="1" applyFont="1" applyAlignment="1" applyProtection="1">
      <protection hidden="1"/>
    </xf>
    <xf numFmtId="0" fontId="23" fillId="0" borderId="0" xfId="1" applyFont="1" applyBorder="1" applyAlignment="1" applyProtection="1">
      <alignment horizontal="left"/>
      <protection hidden="1"/>
    </xf>
    <xf numFmtId="0" fontId="14" fillId="0" borderId="0" xfId="1" applyFont="1" applyBorder="1" applyAlignment="1" applyProtection="1">
      <protection hidden="1"/>
    </xf>
    <xf numFmtId="0" fontId="11" fillId="0" borderId="0" xfId="0" applyFont="1" applyFill="1" applyBorder="1" applyAlignment="1" applyProtection="1"/>
    <xf numFmtId="0" fontId="11" fillId="0" borderId="0" xfId="0" applyFont="1" applyAlignment="1" applyProtection="1">
      <alignment horizontal="center"/>
    </xf>
    <xf numFmtId="183" fontId="31" fillId="0" borderId="9" xfId="1" applyNumberFormat="1" applyFont="1" applyBorder="1" applyAlignment="1" applyProtection="1">
      <protection hidden="1"/>
    </xf>
    <xf numFmtId="0" fontId="23" fillId="0" borderId="0" xfId="1" applyFont="1" applyAlignment="1" applyProtection="1">
      <alignment horizontal="right"/>
      <protection hidden="1"/>
    </xf>
    <xf numFmtId="0" fontId="14" fillId="0" borderId="0" xfId="1" applyFont="1" applyFill="1" applyAlignment="1" applyProtection="1">
      <protection hidden="1"/>
    </xf>
    <xf numFmtId="0" fontId="14" fillId="0" borderId="0" xfId="1" applyFont="1" applyFill="1" applyBorder="1" applyAlignment="1" applyProtection="1">
      <protection hidden="1"/>
    </xf>
    <xf numFmtId="176" fontId="22" fillId="0" borderId="0" xfId="1" applyNumberFormat="1" applyFont="1" applyFill="1" applyBorder="1" applyAlignment="1" applyProtection="1">
      <alignment horizontal="center"/>
      <protection hidden="1"/>
    </xf>
    <xf numFmtId="0" fontId="24" fillId="3" borderId="15" xfId="1" applyFont="1" applyFill="1" applyBorder="1" applyAlignment="1" applyProtection="1">
      <alignment horizontal="center"/>
      <protection hidden="1"/>
    </xf>
    <xf numFmtId="0" fontId="23" fillId="0" borderId="0" xfId="1" applyFont="1" applyFill="1" applyBorder="1" applyAlignment="1" applyProtection="1">
      <alignment horizontal="center"/>
      <protection hidden="1"/>
    </xf>
    <xf numFmtId="0" fontId="25" fillId="6" borderId="20" xfId="1" applyFont="1" applyFill="1" applyBorder="1" applyAlignment="1" applyProtection="1">
      <alignment horizontal="center"/>
      <protection hidden="1"/>
    </xf>
    <xf numFmtId="0" fontId="25" fillId="6" borderId="21" xfId="1" applyFont="1" applyFill="1" applyBorder="1" applyAlignment="1" applyProtection="1">
      <alignment horizontal="center"/>
      <protection hidden="1"/>
    </xf>
    <xf numFmtId="0" fontId="25" fillId="6" borderId="22" xfId="1" applyFont="1" applyFill="1" applyBorder="1" applyAlignment="1" applyProtection="1">
      <alignment horizontal="center"/>
      <protection hidden="1"/>
    </xf>
    <xf numFmtId="0" fontId="25" fillId="6" borderId="19" xfId="0" applyFont="1" applyFill="1" applyBorder="1" applyAlignment="1" applyProtection="1">
      <alignment horizontal="center"/>
    </xf>
    <xf numFmtId="192" fontId="26" fillId="4" borderId="16" xfId="1" applyNumberFormat="1" applyFont="1" applyFill="1" applyBorder="1" applyAlignment="1" applyProtection="1">
      <alignment horizontal="center"/>
      <protection hidden="1"/>
    </xf>
    <xf numFmtId="177" fontId="14" fillId="0" borderId="0" xfId="1" applyNumberFormat="1" applyFont="1" applyFill="1" applyBorder="1" applyAlignment="1" applyProtection="1">
      <alignment horizontal="center"/>
      <protection hidden="1"/>
    </xf>
    <xf numFmtId="182" fontId="11" fillId="0" borderId="0" xfId="0" applyNumberFormat="1" applyFont="1" applyAlignment="1" applyProtection="1">
      <alignment horizontal="center"/>
    </xf>
    <xf numFmtId="176" fontId="11" fillId="0" borderId="0" xfId="0" applyNumberFormat="1" applyFont="1" applyAlignment="1" applyProtection="1">
      <alignment horizontal="center"/>
    </xf>
    <xf numFmtId="181" fontId="25" fillId="0" borderId="6" xfId="1" applyNumberFormat="1" applyFont="1" applyFill="1" applyBorder="1" applyAlignment="1" applyProtection="1">
      <alignment horizontal="center"/>
      <protection locked="0" hidden="1"/>
    </xf>
    <xf numFmtId="186" fontId="26" fillId="2" borderId="19" xfId="1" applyNumberFormat="1" applyFont="1" applyFill="1" applyBorder="1" applyAlignment="1" applyProtection="1">
      <alignment horizontal="right"/>
      <protection hidden="1"/>
    </xf>
    <xf numFmtId="0" fontId="26" fillId="3" borderId="16" xfId="1" applyFont="1" applyFill="1" applyBorder="1" applyAlignment="1" applyProtection="1">
      <alignment horizontal="center"/>
      <protection hidden="1"/>
    </xf>
    <xf numFmtId="0" fontId="14" fillId="0" borderId="0" xfId="1" applyFont="1" applyFill="1" applyBorder="1" applyAlignment="1" applyProtection="1">
      <alignment horizontal="center"/>
      <protection hidden="1"/>
    </xf>
    <xf numFmtId="186" fontId="26" fillId="2" borderId="16" xfId="1" applyNumberFormat="1" applyFont="1" applyFill="1" applyBorder="1" applyAlignment="1" applyProtection="1">
      <alignment horizontal="right"/>
      <protection hidden="1"/>
    </xf>
    <xf numFmtId="192" fontId="26" fillId="4" borderId="30" xfId="1" applyNumberFormat="1" applyFont="1" applyFill="1" applyBorder="1" applyAlignment="1" applyProtection="1">
      <alignment horizontal="center"/>
      <protection hidden="1"/>
    </xf>
    <xf numFmtId="0" fontId="26" fillId="7" borderId="16" xfId="1" applyFont="1" applyFill="1" applyBorder="1" applyAlignment="1" applyProtection="1">
      <alignment horizontal="center"/>
      <protection hidden="1"/>
    </xf>
    <xf numFmtId="0" fontId="28" fillId="0" borderId="0" xfId="1" applyFont="1" applyFill="1" applyAlignment="1" applyProtection="1">
      <alignment horizontal="center"/>
      <protection hidden="1"/>
    </xf>
    <xf numFmtId="188" fontId="26" fillId="8" borderId="17" xfId="1" applyNumberFormat="1" applyFont="1" applyFill="1" applyBorder="1" applyAlignment="1" applyProtection="1">
      <alignment horizontal="center"/>
      <protection hidden="1"/>
    </xf>
    <xf numFmtId="186" fontId="26" fillId="2" borderId="17" xfId="1" applyNumberFormat="1" applyFont="1" applyFill="1" applyBorder="1" applyAlignment="1" applyProtection="1">
      <alignment horizontal="right"/>
      <protection hidden="1"/>
    </xf>
    <xf numFmtId="0" fontId="23" fillId="0" borderId="0" xfId="1" applyFont="1" applyFill="1" applyAlignment="1" applyProtection="1">
      <protection hidden="1"/>
    </xf>
    <xf numFmtId="0" fontId="23" fillId="3" borderId="15" xfId="1" applyFont="1" applyFill="1" applyBorder="1" applyAlignment="1" applyProtection="1">
      <alignment horizontal="center"/>
      <protection hidden="1"/>
    </xf>
    <xf numFmtId="186" fontId="26" fillId="2" borderId="23" xfId="1" applyNumberFormat="1" applyFont="1" applyFill="1" applyBorder="1" applyAlignment="1" applyProtection="1">
      <alignment horizontal="right"/>
      <protection hidden="1"/>
    </xf>
    <xf numFmtId="0" fontId="10" fillId="2" borderId="0" xfId="0" applyFont="1" applyFill="1" applyAlignment="1" applyProtection="1">
      <protection hidden="1"/>
    </xf>
    <xf numFmtId="0" fontId="32" fillId="8" borderId="0" xfId="0" applyFont="1" applyFill="1" applyAlignment="1" applyProtection="1">
      <protection hidden="1"/>
    </xf>
    <xf numFmtId="0" fontId="10" fillId="8" borderId="0" xfId="0" applyFont="1" applyFill="1" applyAlignment="1" applyProtection="1">
      <protection hidden="1"/>
    </xf>
    <xf numFmtId="0" fontId="36" fillId="2" borderId="0" xfId="1" applyFont="1" applyFill="1" applyAlignment="1" applyProtection="1">
      <protection hidden="1"/>
    </xf>
    <xf numFmtId="0" fontId="13" fillId="2" borderId="0" xfId="1" applyFont="1" applyFill="1" applyBorder="1" applyAlignment="1" applyProtection="1">
      <protection hidden="1"/>
    </xf>
    <xf numFmtId="0" fontId="37" fillId="8" borderId="0" xfId="0" applyFont="1" applyFill="1" applyAlignment="1" applyProtection="1">
      <protection hidden="1"/>
    </xf>
    <xf numFmtId="0" fontId="14" fillId="8" borderId="0" xfId="0" applyFont="1" applyFill="1" applyBorder="1" applyAlignment="1" applyProtection="1">
      <alignment horizontal="left"/>
      <protection hidden="1"/>
    </xf>
    <xf numFmtId="0" fontId="11" fillId="8" borderId="0" xfId="0" applyFont="1" applyFill="1" applyAlignment="1" applyProtection="1">
      <alignment horizontal="center"/>
      <protection hidden="1"/>
    </xf>
    <xf numFmtId="0" fontId="11" fillId="8" borderId="0" xfId="0" applyFont="1" applyFill="1" applyAlignment="1" applyProtection="1">
      <protection hidden="1"/>
    </xf>
    <xf numFmtId="0" fontId="11" fillId="6" borderId="7" xfId="0" applyFont="1" applyFill="1" applyBorder="1" applyAlignment="1" applyProtection="1">
      <alignment horizontal="centerContinuous"/>
      <protection hidden="1"/>
    </xf>
    <xf numFmtId="0" fontId="11" fillId="6" borderId="8" xfId="0" applyFont="1" applyFill="1" applyBorder="1" applyAlignment="1" applyProtection="1">
      <alignment horizontal="centerContinuous"/>
      <protection hidden="1"/>
    </xf>
    <xf numFmtId="0" fontId="11" fillId="8" borderId="7" xfId="0" applyFont="1" applyFill="1" applyBorder="1" applyAlignment="1" applyProtection="1">
      <protection hidden="1"/>
    </xf>
    <xf numFmtId="0" fontId="11" fillId="8" borderId="8" xfId="0" applyFont="1" applyFill="1" applyBorder="1" applyAlignment="1" applyProtection="1">
      <protection hidden="1"/>
    </xf>
    <xf numFmtId="0" fontId="10" fillId="8" borderId="8" xfId="0" applyFont="1" applyFill="1" applyBorder="1" applyAlignment="1" applyProtection="1">
      <protection hidden="1"/>
    </xf>
    <xf numFmtId="0" fontId="10" fillId="8" borderId="31" xfId="0" applyFont="1" applyFill="1" applyBorder="1" applyAlignment="1" applyProtection="1">
      <protection hidden="1"/>
    </xf>
    <xf numFmtId="0" fontId="10" fillId="8" borderId="9" xfId="0" applyFont="1" applyFill="1" applyBorder="1" applyAlignment="1" applyProtection="1">
      <protection hidden="1"/>
    </xf>
    <xf numFmtId="0" fontId="31" fillId="2" borderId="0" xfId="0" applyFont="1" applyFill="1" applyBorder="1" applyAlignment="1" applyProtection="1">
      <alignment horizontal="left"/>
      <protection hidden="1"/>
    </xf>
    <xf numFmtId="0" fontId="14" fillId="2" borderId="0" xfId="0" applyFont="1" applyFill="1" applyBorder="1" applyAlignment="1" applyProtection="1">
      <alignment horizontal="center"/>
      <protection hidden="1"/>
    </xf>
    <xf numFmtId="0" fontId="14" fillId="2" borderId="0" xfId="0" applyFont="1" applyFill="1" applyBorder="1" applyAlignment="1" applyProtection="1">
      <protection hidden="1"/>
    </xf>
    <xf numFmtId="0" fontId="13" fillId="2" borderId="0" xfId="0" applyFont="1" applyFill="1" applyBorder="1" applyAlignment="1" applyProtection="1">
      <protection hidden="1"/>
    </xf>
    <xf numFmtId="0" fontId="14" fillId="2" borderId="0" xfId="0" applyFont="1" applyFill="1" applyBorder="1" applyAlignment="1" applyProtection="1">
      <alignment horizontal="left"/>
      <protection hidden="1"/>
    </xf>
    <xf numFmtId="0" fontId="14" fillId="2" borderId="0" xfId="0" applyFont="1" applyFill="1" applyBorder="1" applyAlignment="1" applyProtection="1">
      <alignment horizontal="centerContinuous"/>
      <protection hidden="1"/>
    </xf>
    <xf numFmtId="0" fontId="38" fillId="2" borderId="0" xfId="1" applyFont="1" applyFill="1" applyAlignment="1" applyProtection="1">
      <protection hidden="1"/>
    </xf>
    <xf numFmtId="0" fontId="39" fillId="8" borderId="0" xfId="0" applyFont="1" applyFill="1" applyAlignment="1" applyProtection="1">
      <protection hidden="1"/>
    </xf>
    <xf numFmtId="0" fontId="11" fillId="6" borderId="25" xfId="0" applyFont="1" applyFill="1" applyBorder="1" applyAlignment="1" applyProtection="1">
      <alignment horizontal="centerContinuous"/>
      <protection hidden="1"/>
    </xf>
    <xf numFmtId="0" fontId="11" fillId="6" borderId="24" xfId="0" applyFont="1" applyFill="1" applyBorder="1" applyAlignment="1" applyProtection="1">
      <alignment horizontal="centerContinuous"/>
      <protection hidden="1"/>
    </xf>
    <xf numFmtId="0" fontId="11" fillId="8" borderId="7" xfId="0" applyFont="1" applyFill="1" applyBorder="1" applyAlignment="1" applyProtection="1">
      <alignment horizontal="left"/>
      <protection hidden="1"/>
    </xf>
    <xf numFmtId="0" fontId="10" fillId="8" borderId="0" xfId="0" applyFont="1" applyFill="1" applyBorder="1" applyAlignment="1" applyProtection="1">
      <protection hidden="1"/>
    </xf>
    <xf numFmtId="0" fontId="11" fillId="8" borderId="9" xfId="0" applyFont="1" applyFill="1" applyBorder="1" applyAlignment="1" applyProtection="1">
      <protection hidden="1"/>
    </xf>
    <xf numFmtId="0" fontId="10" fillId="6" borderId="9" xfId="0" applyFont="1" applyFill="1" applyBorder="1" applyAlignment="1" applyProtection="1">
      <alignment horizontal="centerContinuous"/>
      <protection hidden="1"/>
    </xf>
    <xf numFmtId="0" fontId="10" fillId="6" borderId="0" xfId="0" applyFont="1" applyFill="1" applyBorder="1" applyAlignment="1" applyProtection="1">
      <alignment horizontal="centerContinuous"/>
      <protection hidden="1"/>
    </xf>
    <xf numFmtId="0" fontId="10" fillId="6" borderId="26" xfId="0" applyFont="1" applyFill="1" applyBorder="1" applyAlignment="1" applyProtection="1">
      <alignment horizontal="centerContinuous"/>
      <protection hidden="1"/>
    </xf>
    <xf numFmtId="0" fontId="11" fillId="8" borderId="25" xfId="0" applyFont="1" applyFill="1" applyBorder="1" applyAlignment="1" applyProtection="1">
      <protection hidden="1"/>
    </xf>
    <xf numFmtId="0" fontId="10" fillId="8" borderId="24" xfId="0" applyFont="1" applyFill="1" applyBorder="1" applyAlignment="1" applyProtection="1">
      <protection hidden="1"/>
    </xf>
    <xf numFmtId="0" fontId="11" fillId="6" borderId="27" xfId="0" applyFont="1" applyFill="1" applyBorder="1" applyAlignment="1" applyProtection="1">
      <alignment horizontal="centerContinuous"/>
      <protection hidden="1"/>
    </xf>
    <xf numFmtId="0" fontId="10" fillId="6" borderId="29" xfId="0" applyFont="1" applyFill="1" applyBorder="1" applyAlignment="1" applyProtection="1">
      <alignment horizontal="centerContinuous"/>
      <protection hidden="1"/>
    </xf>
    <xf numFmtId="0" fontId="13" fillId="2" borderId="0" xfId="1" applyFont="1" applyFill="1" applyAlignment="1" applyProtection="1">
      <protection hidden="1"/>
    </xf>
    <xf numFmtId="0" fontId="40" fillId="2" borderId="0" xfId="1" applyFont="1" applyFill="1" applyBorder="1" applyAlignment="1" applyProtection="1">
      <protection hidden="1"/>
    </xf>
    <xf numFmtId="0" fontId="13" fillId="8" borderId="0" xfId="1" applyFont="1" applyFill="1" applyAlignment="1" applyProtection="1">
      <protection hidden="1"/>
    </xf>
    <xf numFmtId="0" fontId="38" fillId="8" borderId="0" xfId="1" applyFont="1" applyFill="1" applyAlignment="1" applyProtection="1">
      <protection hidden="1"/>
    </xf>
    <xf numFmtId="0" fontId="41" fillId="8" borderId="0" xfId="1" applyFont="1" applyFill="1" applyAlignment="1" applyProtection="1">
      <alignment horizontal="right"/>
      <protection hidden="1"/>
    </xf>
    <xf numFmtId="0" fontId="14" fillId="8" borderId="0" xfId="1" applyFont="1" applyFill="1" applyBorder="1" applyAlignment="1" applyProtection="1">
      <alignment horizontal="left"/>
      <protection hidden="1"/>
    </xf>
    <xf numFmtId="0" fontId="42" fillId="8" borderId="0" xfId="1" applyFont="1" applyFill="1" applyBorder="1" applyAlignment="1" applyProtection="1">
      <protection hidden="1"/>
    </xf>
    <xf numFmtId="0" fontId="11" fillId="2" borderId="0" xfId="0" applyFont="1" applyFill="1" applyAlignment="1" applyProtection="1">
      <alignment horizontal="center"/>
      <protection hidden="1"/>
    </xf>
    <xf numFmtId="0" fontId="14" fillId="2" borderId="0" xfId="1" applyFont="1" applyFill="1" applyAlignment="1" applyProtection="1">
      <alignment horizontal="center"/>
      <protection hidden="1"/>
    </xf>
    <xf numFmtId="0" fontId="14" fillId="8" borderId="0" xfId="1" applyFont="1" applyFill="1" applyAlignment="1" applyProtection="1">
      <alignment horizontal="left"/>
      <protection hidden="1"/>
    </xf>
    <xf numFmtId="191" fontId="14" fillId="2" borderId="0" xfId="1" applyNumberFormat="1" applyFont="1" applyFill="1" applyAlignment="1" applyProtection="1">
      <alignment horizontal="left"/>
      <protection hidden="1"/>
    </xf>
    <xf numFmtId="191" fontId="14" fillId="8" borderId="0" xfId="1" applyNumberFormat="1" applyFont="1" applyFill="1" applyAlignment="1" applyProtection="1">
      <alignment horizontal="left"/>
      <protection hidden="1"/>
    </xf>
    <xf numFmtId="0" fontId="14" fillId="5" borderId="6" xfId="1" applyFont="1" applyFill="1" applyBorder="1" applyAlignment="1" applyProtection="1">
      <alignment horizontal="center"/>
      <protection locked="0" hidden="1"/>
    </xf>
    <xf numFmtId="38" fontId="14" fillId="5" borderId="6" xfId="4" applyFont="1" applyFill="1" applyBorder="1" applyAlignment="1" applyProtection="1">
      <alignment horizontal="center"/>
      <protection locked="0" hidden="1"/>
    </xf>
    <xf numFmtId="0" fontId="11" fillId="5" borderId="6" xfId="0" applyNumberFormat="1" applyFont="1" applyFill="1" applyBorder="1" applyAlignment="1" applyProtection="1">
      <alignment horizontal="center"/>
      <protection locked="0" hidden="1"/>
    </xf>
    <xf numFmtId="0" fontId="11" fillId="6" borderId="6" xfId="1" applyFont="1" applyFill="1" applyBorder="1" applyAlignment="1" applyProtection="1">
      <alignment horizontal="center"/>
      <protection hidden="1"/>
    </xf>
    <xf numFmtId="185" fontId="14" fillId="5" borderId="6" xfId="1" applyNumberFormat="1" applyFont="1" applyFill="1" applyBorder="1" applyAlignment="1" applyProtection="1">
      <alignment horizontal="center"/>
      <protection locked="0" hidden="1"/>
    </xf>
    <xf numFmtId="0" fontId="11" fillId="2" borderId="0" xfId="0" applyFont="1" applyFill="1" applyBorder="1" applyAlignment="1" applyProtection="1">
      <protection hidden="1"/>
    </xf>
    <xf numFmtId="0" fontId="15" fillId="2" borderId="0" xfId="0" applyFont="1" applyFill="1" applyAlignment="1" applyProtection="1">
      <protection hidden="1"/>
    </xf>
    <xf numFmtId="0" fontId="11" fillId="2" borderId="0" xfId="0" applyFont="1" applyFill="1" applyAlignment="1" applyProtection="1">
      <protection hidden="1"/>
    </xf>
    <xf numFmtId="0" fontId="11" fillId="6" borderId="6" xfId="0" applyFont="1" applyFill="1" applyBorder="1" applyAlignment="1" applyProtection="1">
      <alignment horizontal="center"/>
      <protection hidden="1"/>
    </xf>
    <xf numFmtId="56" fontId="11" fillId="2" borderId="6" xfId="0" applyNumberFormat="1" applyFont="1" applyFill="1" applyBorder="1" applyAlignment="1" applyProtection="1">
      <protection hidden="1"/>
    </xf>
    <xf numFmtId="0" fontId="11" fillId="2" borderId="6" xfId="0" applyFont="1" applyFill="1" applyBorder="1" applyAlignment="1" applyProtection="1">
      <protection hidden="1"/>
    </xf>
    <xf numFmtId="42" fontId="11" fillId="2" borderId="9" xfId="0" applyNumberFormat="1" applyFont="1" applyFill="1" applyBorder="1" applyAlignment="1" applyProtection="1">
      <alignment vertical="center"/>
      <protection hidden="1"/>
    </xf>
    <xf numFmtId="0" fontId="15" fillId="2" borderId="0" xfId="0" applyFont="1" applyFill="1" applyBorder="1" applyAlignment="1" applyProtection="1">
      <alignment vertical="center"/>
      <protection hidden="1"/>
    </xf>
    <xf numFmtId="0" fontId="11" fillId="2" borderId="0" xfId="0" applyFont="1" applyFill="1" applyAlignment="1" applyProtection="1">
      <alignment vertical="center"/>
      <protection hidden="1"/>
    </xf>
    <xf numFmtId="0" fontId="11" fillId="2" borderId="0" xfId="0" applyFont="1" applyFill="1" applyBorder="1" applyAlignment="1" applyProtection="1">
      <alignment vertical="center"/>
      <protection hidden="1"/>
    </xf>
    <xf numFmtId="0" fontId="11" fillId="8" borderId="0" xfId="0" applyFont="1" applyFill="1" applyAlignment="1" applyProtection="1">
      <alignment vertical="center"/>
      <protection hidden="1"/>
    </xf>
    <xf numFmtId="2" fontId="11" fillId="2" borderId="9" xfId="0" applyNumberFormat="1" applyFont="1" applyFill="1" applyBorder="1" applyAlignment="1" applyProtection="1">
      <alignment vertical="center"/>
      <protection hidden="1"/>
    </xf>
    <xf numFmtId="0" fontId="32" fillId="8" borderId="0" xfId="0" applyFont="1" applyFill="1" applyAlignment="1" applyProtection="1">
      <alignment vertical="center"/>
      <protection hidden="1"/>
    </xf>
    <xf numFmtId="0" fontId="37" fillId="8" borderId="0" xfId="0" applyFont="1" applyFill="1" applyAlignment="1" applyProtection="1">
      <alignment vertical="center"/>
      <protection hidden="1"/>
    </xf>
    <xf numFmtId="42" fontId="11" fillId="2" borderId="0" xfId="0" applyNumberFormat="1" applyFont="1" applyFill="1" applyBorder="1" applyAlignment="1" applyProtection="1">
      <alignment vertical="center"/>
      <protection hidden="1"/>
    </xf>
    <xf numFmtId="193" fontId="11" fillId="2" borderId="0" xfId="0" applyNumberFormat="1" applyFont="1" applyFill="1" applyBorder="1" applyAlignment="1" applyProtection="1">
      <alignment vertical="center"/>
      <protection hidden="1"/>
    </xf>
    <xf numFmtId="188" fontId="11" fillId="2" borderId="0" xfId="0" applyNumberFormat="1" applyFont="1" applyFill="1" applyBorder="1" applyAlignment="1" applyProtection="1">
      <alignment vertical="center"/>
      <protection hidden="1"/>
    </xf>
    <xf numFmtId="0" fontId="11" fillId="2" borderId="0" xfId="0" applyFont="1" applyFill="1" applyAlignment="1" applyProtection="1">
      <alignment horizontal="left" vertical="center"/>
      <protection hidden="1"/>
    </xf>
    <xf numFmtId="0" fontId="11" fillId="8" borderId="0" xfId="0" applyFont="1" applyFill="1" applyBorder="1" applyAlignment="1" applyProtection="1">
      <alignment vertical="center"/>
      <protection hidden="1"/>
    </xf>
    <xf numFmtId="0" fontId="11" fillId="8" borderId="0" xfId="0" applyFont="1" applyFill="1" applyAlignment="1" applyProtection="1">
      <alignment horizontal="left" vertical="center" wrapText="1"/>
      <protection hidden="1"/>
    </xf>
    <xf numFmtId="0" fontId="11" fillId="8" borderId="0" xfId="0" applyFont="1" applyFill="1" applyAlignment="1" applyProtection="1">
      <alignment vertical="center" wrapText="1"/>
      <protection hidden="1"/>
    </xf>
    <xf numFmtId="44" fontId="11" fillId="8" borderId="0" xfId="0" applyNumberFormat="1" applyFont="1" applyFill="1" applyAlignment="1" applyProtection="1">
      <alignment vertical="center"/>
      <protection hidden="1"/>
    </xf>
    <xf numFmtId="0" fontId="11" fillId="8" borderId="0" xfId="0" applyFont="1" applyFill="1" applyAlignment="1" applyProtection="1">
      <alignment horizontal="left" vertical="center"/>
      <protection hidden="1"/>
    </xf>
    <xf numFmtId="0" fontId="10" fillId="2" borderId="0" xfId="0" applyFont="1" applyFill="1">
      <alignment vertical="center"/>
    </xf>
    <xf numFmtId="44" fontId="11" fillId="8" borderId="0" xfId="0" applyNumberFormat="1" applyFont="1" applyFill="1" applyAlignment="1" applyProtection="1">
      <alignment horizontal="left" vertical="center"/>
      <protection hidden="1"/>
    </xf>
    <xf numFmtId="0" fontId="11" fillId="8" borderId="0" xfId="0" applyNumberFormat="1" applyFont="1" applyFill="1" applyAlignment="1" applyProtection="1">
      <alignment horizontal="left" vertical="center"/>
      <protection hidden="1"/>
    </xf>
    <xf numFmtId="0" fontId="11" fillId="6" borderId="6" xfId="0" applyFont="1" applyFill="1" applyBorder="1" applyAlignment="1" applyProtection="1">
      <protection hidden="1"/>
    </xf>
    <xf numFmtId="196" fontId="11" fillId="5" borderId="6" xfId="0" applyNumberFormat="1" applyFont="1" applyFill="1" applyBorder="1" applyAlignment="1" applyProtection="1">
      <protection locked="0" hidden="1"/>
    </xf>
    <xf numFmtId="0" fontId="11" fillId="2" borderId="8" xfId="0" applyFont="1" applyFill="1" applyBorder="1" applyAlignment="1" applyProtection="1">
      <protection hidden="1"/>
    </xf>
    <xf numFmtId="42" fontId="11" fillId="2" borderId="8" xfId="0" applyNumberFormat="1" applyFont="1" applyFill="1" applyBorder="1" applyAlignment="1" applyProtection="1">
      <protection locked="0" hidden="1"/>
    </xf>
    <xf numFmtId="2" fontId="11" fillId="2" borderId="6" xfId="0" applyNumberFormat="1" applyFont="1" applyFill="1" applyBorder="1" applyAlignment="1" applyProtection="1">
      <protection hidden="1"/>
    </xf>
    <xf numFmtId="196" fontId="11" fillId="2" borderId="6" xfId="0" applyNumberFormat="1" applyFont="1" applyFill="1" applyBorder="1" applyAlignment="1" applyProtection="1">
      <protection hidden="1"/>
    </xf>
    <xf numFmtId="42" fontId="11" fillId="2" borderId="8" xfId="0" applyNumberFormat="1" applyFont="1" applyFill="1" applyBorder="1" applyAlignment="1" applyProtection="1">
      <protection hidden="1"/>
    </xf>
    <xf numFmtId="0" fontId="11" fillId="6" borderId="7" xfId="0" applyFont="1" applyFill="1" applyBorder="1" applyAlignment="1" applyProtection="1">
      <protection hidden="1"/>
    </xf>
    <xf numFmtId="0" fontId="11" fillId="9" borderId="6" xfId="0" applyFont="1" applyFill="1" applyBorder="1" applyAlignment="1" applyProtection="1">
      <protection hidden="1"/>
    </xf>
    <xf numFmtId="196" fontId="11" fillId="4" borderId="6" xfId="0" applyNumberFormat="1" applyFont="1" applyFill="1" applyBorder="1" applyAlignment="1" applyProtection="1">
      <protection hidden="1"/>
    </xf>
    <xf numFmtId="188" fontId="11" fillId="2" borderId="6" xfId="0" applyNumberFormat="1" applyFont="1" applyFill="1" applyBorder="1" applyAlignment="1" applyProtection="1">
      <protection hidden="1"/>
    </xf>
    <xf numFmtId="195" fontId="11" fillId="5" borderId="6" xfId="0" applyNumberFormat="1" applyFont="1" applyFill="1" applyBorder="1" applyAlignment="1" applyProtection="1">
      <protection locked="0" hidden="1"/>
    </xf>
    <xf numFmtId="194" fontId="11" fillId="2" borderId="0" xfId="0" applyNumberFormat="1" applyFont="1" applyFill="1" applyBorder="1" applyAlignment="1" applyProtection="1">
      <protection hidden="1"/>
    </xf>
    <xf numFmtId="0" fontId="32" fillId="2" borderId="0" xfId="0" applyFont="1" applyFill="1" applyAlignment="1" applyProtection="1">
      <protection hidden="1"/>
    </xf>
    <xf numFmtId="0" fontId="32" fillId="2" borderId="0" xfId="0" applyFont="1" applyFill="1" applyBorder="1" applyAlignment="1" applyProtection="1">
      <protection hidden="1"/>
    </xf>
    <xf numFmtId="197" fontId="13" fillId="0" borderId="0" xfId="1" applyNumberFormat="1" applyFont="1" applyFill="1" applyProtection="1">
      <protection hidden="1"/>
    </xf>
    <xf numFmtId="180" fontId="23" fillId="0" borderId="0" xfId="1" applyNumberFormat="1" applyFont="1" applyBorder="1" applyAlignment="1" applyProtection="1">
      <alignment horizontal="right"/>
      <protection hidden="1"/>
    </xf>
    <xf numFmtId="183" fontId="31" fillId="0" borderId="0" xfId="1" applyNumberFormat="1" applyFont="1" applyBorder="1" applyAlignment="1" applyProtection="1">
      <protection hidden="1"/>
    </xf>
    <xf numFmtId="0" fontId="31" fillId="0" borderId="0" xfId="1" applyFont="1" applyBorder="1" applyAlignment="1" applyProtection="1">
      <protection hidden="1"/>
    </xf>
    <xf numFmtId="0" fontId="10" fillId="0" borderId="0" xfId="0" applyFont="1" applyBorder="1" applyAlignment="1" applyProtection="1"/>
    <xf numFmtId="0" fontId="23" fillId="0" borderId="0" xfId="1" applyFont="1" applyBorder="1" applyAlignment="1" applyProtection="1">
      <protection hidden="1"/>
    </xf>
    <xf numFmtId="0" fontId="23" fillId="0" borderId="0" xfId="1" applyFont="1" applyBorder="1" applyAlignment="1" applyProtection="1">
      <alignment horizontal="right"/>
      <protection hidden="1"/>
    </xf>
    <xf numFmtId="0" fontId="10" fillId="0" borderId="24" xfId="0" applyFont="1" applyBorder="1" applyAlignment="1" applyProtection="1"/>
    <xf numFmtId="0" fontId="27" fillId="2" borderId="9" xfId="1" applyNumberFormat="1" applyFont="1" applyFill="1" applyBorder="1" applyAlignment="1" applyProtection="1">
      <protection hidden="1"/>
    </xf>
    <xf numFmtId="0" fontId="27" fillId="2" borderId="0" xfId="1" applyNumberFormat="1" applyFont="1" applyFill="1" applyAlignment="1" applyProtection="1">
      <protection hidden="1"/>
    </xf>
    <xf numFmtId="190" fontId="23" fillId="0" borderId="4" xfId="1" applyNumberFormat="1" applyFont="1" applyFill="1" applyBorder="1" applyAlignment="1" applyProtection="1">
      <protection hidden="1"/>
    </xf>
    <xf numFmtId="0" fontId="44" fillId="0" borderId="0" xfId="1" applyFont="1" applyFill="1" applyAlignment="1" applyProtection="1">
      <alignment horizontal="left" vertical="center"/>
      <protection hidden="1"/>
    </xf>
    <xf numFmtId="0" fontId="14" fillId="2" borderId="0" xfId="0" applyFont="1" applyFill="1" applyAlignment="1" applyProtection="1">
      <protection hidden="1"/>
    </xf>
    <xf numFmtId="0" fontId="11" fillId="2" borderId="0" xfId="0" applyFont="1" applyFill="1" applyBorder="1" applyAlignment="1" applyProtection="1">
      <protection hidden="1"/>
    </xf>
    <xf numFmtId="176" fontId="21" fillId="6" borderId="6" xfId="1" applyNumberFormat="1" applyFont="1" applyFill="1" applyBorder="1" applyAlignment="1" applyProtection="1">
      <alignment horizontal="centerContinuous" vertical="center"/>
      <protection hidden="1"/>
    </xf>
    <xf numFmtId="0" fontId="27" fillId="2" borderId="0" xfId="0" applyFont="1" applyFill="1" applyAlignment="1" applyProtection="1">
      <alignment horizontal="center"/>
      <protection hidden="1"/>
    </xf>
    <xf numFmtId="56" fontId="11" fillId="2" borderId="6" xfId="0" applyNumberFormat="1" applyFont="1" applyFill="1" applyBorder="1" applyAlignment="1" applyProtection="1">
      <alignment horizontal="center"/>
      <protection hidden="1"/>
    </xf>
    <xf numFmtId="0" fontId="23" fillId="0" borderId="0" xfId="1" applyFont="1" applyFill="1" applyBorder="1" applyAlignment="1" applyProtection="1">
      <alignment horizontal="left"/>
      <protection hidden="1"/>
    </xf>
    <xf numFmtId="177" fontId="27" fillId="0" borderId="0" xfId="1" applyNumberFormat="1" applyFont="1" applyFill="1" applyBorder="1" applyAlignment="1" applyProtection="1">
      <alignment horizontal="left"/>
      <protection hidden="1"/>
    </xf>
    <xf numFmtId="0" fontId="27" fillId="0" borderId="0" xfId="1" applyFont="1" applyFill="1" applyBorder="1" applyAlignment="1" applyProtection="1">
      <alignment horizontal="left"/>
      <protection hidden="1"/>
    </xf>
    <xf numFmtId="0" fontId="27" fillId="0" borderId="0" xfId="1" applyFont="1" applyFill="1" applyAlignment="1" applyProtection="1">
      <alignment horizontal="left"/>
      <protection hidden="1"/>
    </xf>
    <xf numFmtId="2" fontId="27" fillId="0" borderId="0" xfId="1" applyNumberFormat="1" applyFont="1" applyFill="1" applyAlignment="1" applyProtection="1">
      <alignment horizontal="left"/>
      <protection hidden="1"/>
    </xf>
    <xf numFmtId="0" fontId="10" fillId="0" borderId="0" xfId="0" applyFont="1" applyProtection="1">
      <alignment vertical="center"/>
      <protection hidden="1"/>
    </xf>
    <xf numFmtId="0" fontId="21" fillId="0" borderId="0" xfId="1" applyFont="1" applyFill="1" applyAlignment="1" applyProtection="1">
      <alignment vertical="center"/>
      <protection hidden="1"/>
    </xf>
    <xf numFmtId="0" fontId="21" fillId="0" borderId="0" xfId="1" applyFont="1" applyFill="1" applyAlignment="1" applyProtection="1">
      <alignment horizontal="center" vertical="center"/>
      <protection hidden="1"/>
    </xf>
    <xf numFmtId="0" fontId="21" fillId="2" borderId="0" xfId="1" applyFont="1" applyFill="1" applyAlignment="1" applyProtection="1">
      <alignment vertical="center"/>
      <protection hidden="1"/>
    </xf>
    <xf numFmtId="0" fontId="21" fillId="0" borderId="0" xfId="1" applyFont="1" applyAlignment="1" applyProtection="1">
      <alignment vertical="center"/>
      <protection hidden="1"/>
    </xf>
    <xf numFmtId="0" fontId="34" fillId="0" borderId="0" xfId="1" applyFont="1" applyFill="1" applyAlignment="1" applyProtection="1">
      <alignment horizontal="center" vertical="center"/>
      <protection hidden="1"/>
    </xf>
    <xf numFmtId="177" fontId="34" fillId="0" borderId="0" xfId="1" applyNumberFormat="1" applyFont="1" applyFill="1" applyAlignment="1" applyProtection="1">
      <alignment horizontal="center" vertical="center"/>
      <protection hidden="1"/>
    </xf>
    <xf numFmtId="0" fontId="34" fillId="2" borderId="0" xfId="1" applyFont="1" applyFill="1" applyAlignment="1" applyProtection="1">
      <alignment horizontal="center" vertical="center"/>
      <protection hidden="1"/>
    </xf>
    <xf numFmtId="0" fontId="13" fillId="0" borderId="0" xfId="1" applyFont="1" applyFill="1" applyAlignment="1" applyProtection="1">
      <alignment horizontal="center" vertical="center"/>
      <protection hidden="1"/>
    </xf>
    <xf numFmtId="0" fontId="34" fillId="0" borderId="0" xfId="1" applyFont="1" applyAlignment="1" applyProtection="1">
      <alignment horizontal="center" vertical="center"/>
      <protection hidden="1"/>
    </xf>
    <xf numFmtId="0" fontId="35" fillId="0" borderId="0" xfId="1" applyFont="1" applyAlignment="1" applyProtection="1">
      <alignment horizontal="center" vertical="center"/>
      <protection hidden="1"/>
    </xf>
    <xf numFmtId="177" fontId="13" fillId="0" borderId="0" xfId="1" applyNumberFormat="1" applyFont="1" applyFill="1" applyAlignment="1" applyProtection="1">
      <alignment horizontal="center" vertical="center"/>
      <protection hidden="1"/>
    </xf>
    <xf numFmtId="0" fontId="21" fillId="0" borderId="0" xfId="1" applyFont="1" applyAlignment="1" applyProtection="1">
      <alignment horizontal="center" vertical="center"/>
      <protection hidden="1"/>
    </xf>
    <xf numFmtId="0" fontId="23" fillId="0" borderId="0" xfId="1" applyFont="1" applyAlignment="1" applyProtection="1">
      <alignment horizontal="center" vertical="center"/>
      <protection hidden="1"/>
    </xf>
    <xf numFmtId="0" fontId="35" fillId="0" borderId="0" xfId="1" applyFont="1" applyFill="1" applyAlignment="1" applyProtection="1">
      <alignment horizontal="center" vertical="center"/>
      <protection hidden="1"/>
    </xf>
    <xf numFmtId="0" fontId="10" fillId="0" borderId="0" xfId="0" applyFont="1" applyFill="1" applyProtection="1">
      <alignment vertical="center"/>
      <protection hidden="1"/>
    </xf>
    <xf numFmtId="0" fontId="11" fillId="0" borderId="0" xfId="0" applyFont="1" applyAlignment="1" applyProtection="1">
      <alignment horizontal="center" vertical="center"/>
      <protection hidden="1"/>
    </xf>
    <xf numFmtId="0" fontId="13" fillId="0" borderId="6" xfId="1" applyFont="1" applyFill="1" applyBorder="1" applyAlignment="1" applyProtection="1">
      <alignment horizontal="center" vertical="center"/>
      <protection locked="0" hidden="1"/>
    </xf>
    <xf numFmtId="0" fontId="13" fillId="0" borderId="6" xfId="1" applyFont="1" applyBorder="1" applyAlignment="1" applyProtection="1">
      <alignment horizontal="center" vertical="center"/>
      <protection locked="0" hidden="1"/>
    </xf>
    <xf numFmtId="0" fontId="11" fillId="8" borderId="0" xfId="0" applyFont="1" applyFill="1" applyBorder="1" applyAlignment="1" applyProtection="1">
      <protection hidden="1"/>
    </xf>
    <xf numFmtId="0" fontId="45" fillId="8" borderId="9" xfId="5" applyFont="1" applyFill="1" applyBorder="1" applyAlignment="1" applyProtection="1">
      <protection hidden="1"/>
    </xf>
    <xf numFmtId="0" fontId="11" fillId="6" borderId="9" xfId="0" applyFont="1" applyFill="1" applyBorder="1" applyAlignment="1" applyProtection="1">
      <alignment horizontal="centerContinuous"/>
      <protection hidden="1"/>
    </xf>
    <xf numFmtId="0" fontId="10" fillId="6" borderId="33" xfId="0" applyFont="1" applyFill="1" applyBorder="1" applyAlignment="1" applyProtection="1">
      <alignment horizontal="centerContinuous"/>
      <protection hidden="1"/>
    </xf>
    <xf numFmtId="0" fontId="10" fillId="8" borderId="26" xfId="0" applyFont="1" applyFill="1" applyBorder="1" applyAlignment="1" applyProtection="1">
      <protection hidden="1"/>
    </xf>
    <xf numFmtId="0" fontId="45" fillId="8" borderId="27" xfId="5" applyFont="1" applyFill="1" applyBorder="1" applyAlignment="1" applyProtection="1">
      <protection hidden="1"/>
    </xf>
    <xf numFmtId="0" fontId="46" fillId="2" borderId="0" xfId="0" applyNumberFormat="1" applyFont="1" applyFill="1" applyAlignment="1" applyProtection="1">
      <protection hidden="1"/>
    </xf>
    <xf numFmtId="181" fontId="25" fillId="0" borderId="10" xfId="1" applyNumberFormat="1" applyFont="1" applyFill="1" applyBorder="1" applyAlignment="1" applyProtection="1">
      <alignment horizontal="center"/>
      <protection locked="0" hidden="1"/>
    </xf>
    <xf numFmtId="181" fontId="25" fillId="0" borderId="12" xfId="1" applyNumberFormat="1" applyFont="1" applyFill="1" applyBorder="1" applyAlignment="1" applyProtection="1">
      <alignment horizontal="center"/>
      <protection locked="0" hidden="1"/>
    </xf>
    <xf numFmtId="181" fontId="25" fillId="0" borderId="11" xfId="1" applyNumberFormat="1" applyFont="1" applyFill="1" applyBorder="1" applyAlignment="1" applyProtection="1">
      <alignment horizontal="center"/>
      <protection locked="0" hidden="1"/>
    </xf>
    <xf numFmtId="181" fontId="25" fillId="0" borderId="14" xfId="1" applyNumberFormat="1" applyFont="1" applyFill="1" applyBorder="1" applyAlignment="1" applyProtection="1">
      <alignment horizontal="center"/>
      <protection locked="0" hidden="1"/>
    </xf>
    <xf numFmtId="181" fontId="25" fillId="0" borderId="13" xfId="1" applyNumberFormat="1" applyFont="1" applyFill="1" applyBorder="1" applyAlignment="1" applyProtection="1">
      <alignment horizontal="center"/>
      <protection locked="0" hidden="1"/>
    </xf>
    <xf numFmtId="185" fontId="6" fillId="0" borderId="0" xfId="3" applyNumberFormat="1" applyFont="1" applyProtection="1">
      <alignment vertical="center"/>
      <protection hidden="1"/>
    </xf>
    <xf numFmtId="185" fontId="14" fillId="6" borderId="10" xfId="1" applyNumberFormat="1" applyFont="1" applyFill="1" applyBorder="1" applyAlignment="1" applyProtection="1">
      <alignment horizontal="center"/>
      <protection hidden="1"/>
    </xf>
    <xf numFmtId="185" fontId="14" fillId="6" borderId="6" xfId="1" applyNumberFormat="1" applyFont="1" applyFill="1" applyBorder="1" applyAlignment="1" applyProtection="1">
      <alignment horizontal="center"/>
      <protection hidden="1"/>
    </xf>
    <xf numFmtId="0" fontId="47" fillId="2" borderId="0" xfId="0" applyFont="1" applyFill="1" applyAlignment="1" applyProtection="1">
      <protection hidden="1"/>
    </xf>
    <xf numFmtId="0" fontId="48" fillId="0" borderId="0" xfId="0" applyFont="1" applyProtection="1">
      <alignment vertical="center"/>
    </xf>
    <xf numFmtId="0" fontId="36" fillId="8" borderId="0" xfId="1" applyFont="1" applyFill="1" applyAlignment="1" applyProtection="1">
      <protection hidden="1"/>
    </xf>
    <xf numFmtId="0" fontId="11" fillId="2" borderId="0" xfId="1" applyFont="1" applyFill="1" applyBorder="1" applyAlignment="1" applyProtection="1">
      <alignment horizontal="center"/>
      <protection hidden="1"/>
    </xf>
    <xf numFmtId="185" fontId="14" fillId="2" borderId="0" xfId="1" applyNumberFormat="1" applyFont="1" applyFill="1" applyBorder="1" applyAlignment="1" applyProtection="1">
      <alignment horizontal="center"/>
      <protection locked="0" hidden="1"/>
    </xf>
    <xf numFmtId="0" fontId="10" fillId="2" borderId="0" xfId="0" applyFont="1" applyFill="1" applyBorder="1" applyAlignment="1" applyProtection="1">
      <protection hidden="1"/>
    </xf>
    <xf numFmtId="185" fontId="14" fillId="2" borderId="0" xfId="1" applyNumberFormat="1" applyFont="1" applyFill="1" applyBorder="1" applyAlignment="1" applyProtection="1">
      <alignment horizontal="center"/>
      <protection hidden="1"/>
    </xf>
    <xf numFmtId="0" fontId="14" fillId="5" borderId="7" xfId="1" applyFont="1" applyFill="1" applyBorder="1" applyAlignment="1" applyProtection="1">
      <alignment horizontal="center"/>
      <protection locked="0" hidden="1"/>
    </xf>
    <xf numFmtId="0" fontId="14" fillId="5" borderId="8" xfId="1" applyFont="1" applyFill="1" applyBorder="1" applyAlignment="1" applyProtection="1">
      <alignment horizontal="center"/>
      <protection locked="0" hidden="1"/>
    </xf>
    <xf numFmtId="0" fontId="14" fillId="5" borderId="31" xfId="1" applyFont="1" applyFill="1" applyBorder="1" applyAlignment="1" applyProtection="1">
      <alignment horizontal="center"/>
      <protection locked="0" hidden="1"/>
    </xf>
    <xf numFmtId="0" fontId="11" fillId="2" borderId="9" xfId="0" applyFont="1" applyFill="1" applyBorder="1" applyAlignment="1" applyProtection="1">
      <protection hidden="1"/>
    </xf>
    <xf numFmtId="0" fontId="11" fillId="2" borderId="0" xfId="0" applyFont="1" applyFill="1" applyBorder="1" applyAlignment="1" applyProtection="1">
      <protection hidden="1"/>
    </xf>
    <xf numFmtId="0" fontId="45" fillId="8" borderId="28" xfId="5" applyFont="1" applyFill="1" applyBorder="1" applyAlignment="1" applyProtection="1">
      <protection locked="0" hidden="1"/>
    </xf>
    <xf numFmtId="0" fontId="45" fillId="8" borderId="29" xfId="5" applyFont="1" applyFill="1" applyBorder="1" applyAlignment="1" applyProtection="1">
      <protection locked="0" hidden="1"/>
    </xf>
    <xf numFmtId="190" fontId="24" fillId="0" borderId="32" xfId="1" applyNumberFormat="1" applyFont="1" applyFill="1" applyBorder="1" applyAlignment="1" applyProtection="1">
      <protection hidden="1"/>
    </xf>
    <xf numFmtId="190" fontId="24" fillId="0" borderId="4" xfId="1" applyNumberFormat="1" applyFont="1" applyFill="1" applyBorder="1" applyAlignment="1" applyProtection="1">
      <protection hidden="1"/>
    </xf>
    <xf numFmtId="0" fontId="14" fillId="6" borderId="6" xfId="1" applyFont="1" applyFill="1" applyBorder="1" applyAlignment="1" applyProtection="1">
      <alignment horizontal="center"/>
      <protection hidden="1"/>
    </xf>
    <xf numFmtId="177" fontId="14" fillId="0" borderId="6" xfId="1" applyNumberFormat="1" applyFont="1" applyBorder="1" applyAlignment="1" applyProtection="1">
      <alignment horizontal="center"/>
      <protection hidden="1"/>
    </xf>
    <xf numFmtId="183" fontId="31" fillId="0" borderId="1" xfId="1" applyNumberFormat="1" applyFont="1" applyBorder="1" applyAlignment="1" applyProtection="1">
      <protection hidden="1"/>
    </xf>
    <xf numFmtId="183" fontId="31" fillId="0" borderId="2" xfId="1" applyNumberFormat="1" applyFont="1" applyBorder="1" applyAlignment="1" applyProtection="1">
      <protection hidden="1"/>
    </xf>
    <xf numFmtId="183" fontId="31" fillId="0" borderId="25" xfId="1" applyNumberFormat="1" applyFont="1" applyBorder="1" applyAlignment="1" applyProtection="1">
      <protection hidden="1"/>
    </xf>
    <xf numFmtId="183" fontId="31" fillId="0" borderId="24" xfId="1" applyNumberFormat="1" applyFont="1" applyBorder="1" applyAlignment="1" applyProtection="1">
      <protection hidden="1"/>
    </xf>
    <xf numFmtId="183" fontId="31" fillId="0" borderId="26" xfId="1" applyNumberFormat="1" applyFont="1" applyBorder="1" applyAlignment="1" applyProtection="1">
      <protection hidden="1"/>
    </xf>
    <xf numFmtId="183" fontId="31" fillId="0" borderId="0" xfId="1" applyNumberFormat="1" applyFont="1" applyBorder="1" applyAlignment="1" applyProtection="1">
      <protection hidden="1"/>
    </xf>
    <xf numFmtId="185" fontId="33" fillId="0" borderId="0" xfId="0" applyNumberFormat="1" applyFont="1" applyFill="1" applyBorder="1" applyAlignment="1" applyProtection="1">
      <alignment horizontal="center" vertical="center"/>
    </xf>
    <xf numFmtId="187" fontId="14" fillId="0" borderId="27" xfId="1" applyNumberFormat="1" applyFont="1" applyBorder="1" applyAlignment="1" applyProtection="1">
      <alignment horizontal="right"/>
      <protection hidden="1"/>
    </xf>
    <xf numFmtId="187" fontId="14" fillId="0" borderId="28" xfId="1" applyNumberFormat="1" applyFont="1" applyBorder="1" applyAlignment="1" applyProtection="1">
      <alignment horizontal="right"/>
      <protection hidden="1"/>
    </xf>
    <xf numFmtId="187" fontId="14" fillId="0" borderId="29" xfId="1" applyNumberFormat="1" applyFont="1" applyBorder="1" applyAlignment="1" applyProtection="1">
      <alignment horizontal="right"/>
      <protection hidden="1"/>
    </xf>
    <xf numFmtId="176" fontId="21" fillId="6" borderId="6" xfId="1" applyNumberFormat="1" applyFont="1" applyFill="1" applyBorder="1" applyAlignment="1" applyProtection="1">
      <alignment horizontal="center" vertical="center"/>
      <protection hidden="1"/>
    </xf>
    <xf numFmtId="187" fontId="14" fillId="0" borderId="3" xfId="1" applyNumberFormat="1" applyFont="1" applyBorder="1" applyAlignment="1" applyProtection="1">
      <protection hidden="1"/>
    </xf>
    <xf numFmtId="187" fontId="14" fillId="0" borderId="5" xfId="1" applyNumberFormat="1" applyFont="1" applyBorder="1" applyAlignment="1" applyProtection="1">
      <protection hidden="1"/>
    </xf>
    <xf numFmtId="187" fontId="14" fillId="0" borderId="0" xfId="1" applyNumberFormat="1" applyFont="1" applyBorder="1" applyAlignment="1" applyProtection="1">
      <protection hidden="1"/>
    </xf>
    <xf numFmtId="0" fontId="45" fillId="8" borderId="0" xfId="5" applyFont="1" applyFill="1" applyAlignment="1" applyProtection="1">
      <alignment horizontal="left" vertical="top"/>
      <protection locked="0" hidden="1"/>
    </xf>
    <xf numFmtId="0" fontId="11" fillId="8" borderId="0" xfId="0" applyFont="1" applyFill="1" applyAlignment="1" applyProtection="1">
      <alignment horizontal="left" vertical="center" wrapText="1"/>
      <protection hidden="1"/>
    </xf>
    <xf numFmtId="0" fontId="45" fillId="8" borderId="0" xfId="5" applyFont="1" applyFill="1" applyAlignment="1" applyProtection="1">
      <alignment vertical="top"/>
      <protection locked="0" hidden="1"/>
    </xf>
    <xf numFmtId="0" fontId="45" fillId="2" borderId="0" xfId="5" applyFont="1" applyFill="1" applyAlignment="1" applyProtection="1">
      <protection locked="0" hidden="1"/>
    </xf>
    <xf numFmtId="0" fontId="45" fillId="0" borderId="24" xfId="5" applyFont="1" applyFill="1" applyBorder="1" applyAlignment="1" applyProtection="1">
      <protection locked="0" hidden="1"/>
    </xf>
  </cellXfs>
  <cellStyles count="6">
    <cellStyle name="ハイパーリンク" xfId="5" builtinId="8"/>
    <cellStyle name="桁区切り" xfId="4" builtinId="6"/>
    <cellStyle name="標準" xfId="0" builtinId="0"/>
    <cellStyle name="標準 2 2" xfId="2" xr:uid="{DC33FFA2-AD11-46E5-A434-F31436A9FEA0}"/>
    <cellStyle name="標準 4" xfId="1" xr:uid="{E9F80A9C-5EF3-48FD-9242-E05143ECB403}"/>
    <cellStyle name="標準_calendar" xfId="3" xr:uid="{5F7D0AA5-515D-4D10-9371-5B5183CFBBDD}"/>
  </cellStyles>
  <dxfs count="64">
    <dxf>
      <font>
        <color rgb="FF0070C0"/>
      </font>
      <fill>
        <patternFill patternType="none">
          <bgColor auto="1"/>
        </patternFill>
      </fill>
    </dxf>
    <dxf>
      <font>
        <color rgb="FFFF0000"/>
      </font>
    </dxf>
    <dxf>
      <font>
        <color rgb="FFFF0000"/>
      </font>
    </dxf>
    <dxf>
      <font>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font>
        <b/>
        <i val="0"/>
        <color theme="0"/>
      </font>
      <fill>
        <patternFill>
          <bgColor rgb="FFFF0000"/>
        </patternFill>
      </fill>
    </dxf>
    <dxf>
      <border>
        <left style="thin">
          <color auto="1"/>
        </left>
        <right style="thin">
          <color auto="1"/>
        </right>
        <top/>
        <bottom style="thin">
          <color auto="1"/>
        </bottom>
        <vertical/>
        <horizontal/>
      </border>
    </dxf>
    <dxf>
      <border>
        <left style="thin">
          <color auto="1"/>
        </left>
        <right style="thin">
          <color auto="1"/>
        </right>
        <top style="thin">
          <color auto="1"/>
        </top>
        <bottom/>
        <vertical/>
        <horizontal/>
      </border>
    </dxf>
    <dxf>
      <font>
        <b/>
        <i val="0"/>
        <color theme="0"/>
      </font>
      <fill>
        <patternFill>
          <bgColor rgb="FFFF0000"/>
        </patternFill>
      </fill>
    </dxf>
    <dxf>
      <font>
        <b/>
        <i val="0"/>
        <color theme="0"/>
      </font>
      <fill>
        <patternFill>
          <bgColor rgb="FFFF0000"/>
        </patternFill>
      </fill>
    </dxf>
    <dxf>
      <font>
        <b/>
        <i val="0"/>
        <strike val="0"/>
        <color theme="0"/>
      </font>
      <fill>
        <patternFill>
          <bgColor rgb="FFFF0000"/>
        </patternFill>
      </fill>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rgb="FFFF0000"/>
      </font>
    </dxf>
    <dxf>
      <font>
        <color rgb="FF0070C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theme="0"/>
      </font>
    </dxf>
    <dxf>
      <font>
        <color rgb="FFFF0000"/>
      </font>
    </dxf>
    <dxf>
      <font>
        <color rgb="FF0070C0"/>
      </font>
    </dxf>
    <dxf>
      <font>
        <color theme="0"/>
      </font>
    </dxf>
    <dxf>
      <border>
        <left style="thin">
          <color auto="1"/>
        </left>
        <right style="thin">
          <color auto="1"/>
        </right>
        <top style="thin">
          <color auto="1"/>
        </top>
        <bottom style="thin">
          <color auto="1"/>
        </bottom>
        <vertical/>
        <horizontal/>
      </border>
    </dxf>
    <dxf>
      <fill>
        <patternFill>
          <bgColor rgb="FFFFFFCC"/>
        </patternFill>
      </fill>
      <border>
        <left style="thin">
          <color auto="1"/>
        </left>
        <right style="thin">
          <color auto="1"/>
        </right>
        <top style="thin">
          <color auto="1"/>
        </top>
        <bottom style="thin">
          <color auto="1"/>
        </bottom>
        <vertical/>
        <horizontal/>
      </border>
    </dxf>
    <dxf>
      <fill>
        <patternFill>
          <bgColor theme="0" tint="-0.24994659260841701"/>
        </patternFill>
      </fill>
      <border>
        <left style="thin">
          <color auto="1"/>
        </left>
        <right style="thin">
          <color auto="1"/>
        </right>
        <top style="thin">
          <color auto="1"/>
        </top>
        <bottom style="thin">
          <color auto="1"/>
        </bottom>
        <vertical/>
        <horizontal/>
      </border>
    </dxf>
    <dxf>
      <font>
        <color rgb="FFFF0000"/>
      </font>
    </dxf>
    <dxf>
      <font>
        <color rgb="FF0070C0"/>
      </font>
    </dxf>
    <dxf>
      <font>
        <color rgb="FFFF0000"/>
      </font>
    </dxf>
    <dxf>
      <font>
        <color rgb="FF0070C0"/>
      </font>
    </dxf>
  </dxfs>
  <tableStyles count="0" defaultTableStyle="TableStyleMedium2" defaultPivotStyle="PivotStyleLight16"/>
  <colors>
    <mruColors>
      <color rgb="FFFFFFCC"/>
      <color rgb="FFFFCC99"/>
      <color rgb="FFFF808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synergistic.co.jp/" TargetMode="External"/></Relationships>
</file>

<file path=xl/drawings/drawing1.xml><?xml version="1.0" encoding="utf-8"?>
<xdr:wsDr xmlns:xdr="http://schemas.openxmlformats.org/drawingml/2006/spreadsheetDrawing" xmlns:a="http://schemas.openxmlformats.org/drawingml/2006/main">
  <xdr:twoCellAnchor editAs="oneCell">
    <xdr:from>
      <xdr:col>32</xdr:col>
      <xdr:colOff>492127</xdr:colOff>
      <xdr:row>1</xdr:row>
      <xdr:rowOff>63503</xdr:rowOff>
    </xdr:from>
    <xdr:to>
      <xdr:col>36</xdr:col>
      <xdr:colOff>698501</xdr:colOff>
      <xdr:row>3</xdr:row>
      <xdr:rowOff>44994</xdr:rowOff>
    </xdr:to>
    <xdr:pic>
      <xdr:nvPicPr>
        <xdr:cNvPr id="4" name="図 3">
          <a:hlinkClick xmlns:r="http://schemas.openxmlformats.org/officeDocument/2006/relationships" r:id="rId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22018627" y="381003"/>
          <a:ext cx="4063999" cy="616491"/>
        </a:xfrm>
        <a:prstGeom prst="rect">
          <a:avLst/>
        </a:prstGeom>
      </xdr:spPr>
    </xdr:pic>
    <xdr:clientData/>
  </xdr:twoCellAnchor>
  <mc:AlternateContent xmlns:mc="http://schemas.openxmlformats.org/markup-compatibility/2006">
    <mc:Choice xmlns:a14="http://schemas.microsoft.com/office/drawing/2010/main" Requires="a14">
      <xdr:twoCellAnchor>
        <xdr:from>
          <xdr:col>24</xdr:col>
          <xdr:colOff>698500</xdr:colOff>
          <xdr:row>1</xdr:row>
          <xdr:rowOff>63500</xdr:rowOff>
        </xdr:from>
        <xdr:to>
          <xdr:col>31</xdr:col>
          <xdr:colOff>584200</xdr:colOff>
          <xdr:row>2</xdr:row>
          <xdr:rowOff>101600</xdr:rowOff>
        </xdr:to>
        <xdr:sp macro="" textlink="">
          <xdr:nvSpPr>
            <xdr:cNvPr id="1032" name="Button 8" hidden="1">
              <a:extLst>
                <a:ext uri="{63B3BB69-23CF-44E3-9099-C40C66FF867C}">
                  <a14:compatExt spid="_x0000_s1032"/>
                </a:ext>
                <a:ext uri="{FF2B5EF4-FFF2-40B4-BE49-F238E27FC236}">
                  <a16:creationId xmlns:a16="http://schemas.microsoft.com/office/drawing/2014/main" id="{00000000-0008-0000-0100-0000080400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ja-JP" altLang="en-US" sz="1600" b="0" i="0" u="none" strike="noStrike" baseline="0">
                  <a:solidFill>
                    <a:srgbClr val="000000"/>
                  </a:solidFill>
                  <a:latin typeface="メイリオ" charset="-128"/>
                  <a:ea typeface="メイリオ" charset="-128"/>
                </a:rPr>
                <a:t>所定労働時間セルロック解除</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24</xdr:col>
          <xdr:colOff>698500</xdr:colOff>
          <xdr:row>2</xdr:row>
          <xdr:rowOff>215900</xdr:rowOff>
        </xdr:from>
        <xdr:to>
          <xdr:col>31</xdr:col>
          <xdr:colOff>584200</xdr:colOff>
          <xdr:row>3</xdr:row>
          <xdr:rowOff>254000</xdr:rowOff>
        </xdr:to>
        <xdr:sp macro="" textlink="">
          <xdr:nvSpPr>
            <xdr:cNvPr id="1034" name="Button 10" hidden="1">
              <a:extLst>
                <a:ext uri="{63B3BB69-23CF-44E3-9099-C40C66FF867C}">
                  <a14:compatExt spid="_x0000_s1034"/>
                </a:ext>
                <a:ext uri="{FF2B5EF4-FFF2-40B4-BE49-F238E27FC236}">
                  <a16:creationId xmlns:a16="http://schemas.microsoft.com/office/drawing/2014/main" id="{00000000-0008-0000-0100-00000A040000}"/>
                </a:ext>
              </a:extLst>
            </xdr:cNvPr>
            <xdr:cNvSpPr/>
          </xdr:nvSpPr>
          <xdr:spPr bwMode="auto">
            <a:xfrm>
              <a:off x="0" y="0"/>
              <a:ext cx="0" cy="0"/>
            </a:xfrm>
            <a:prstGeom prst="rect">
              <a:avLst/>
            </a:prstGeom>
            <a:noFill/>
            <a:ln w="9525">
              <a:miter lim="800000"/>
              <a:headEnd/>
              <a:tailEnd/>
            </a:ln>
          </xdr:spPr>
          <xdr:txBody>
            <a:bodyPr vertOverflow="clip" wrap="square" lIns="36576" tIns="45720" rIns="36576" bIns="45720" anchor="ctr" upright="1"/>
            <a:lstStyle/>
            <a:p>
              <a:pPr algn="ctr" rtl="0">
                <a:defRPr sz="1000"/>
              </a:pPr>
              <a:r>
                <a:rPr lang="ja-JP" altLang="en-US" sz="1600" b="0" i="0" u="none" strike="noStrike" baseline="0">
                  <a:solidFill>
                    <a:srgbClr val="000000"/>
                  </a:solidFill>
                  <a:latin typeface="メイリオ" charset="-128"/>
                  <a:ea typeface="メイリオ" charset="-128"/>
                </a:rPr>
                <a:t>➀初期設定の所定労働時間をコピー</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LS-WTGLEA2/MyDocu/Office/&#31532;&#65301;&#26399;&#20250;&#35336;/&#24179;&#25104;14&#20998;&#32102;&#19982;&#21488;&#241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給与台帳1"/>
      <sheetName val="給与明細1,2"/>
      <sheetName val="所得控除額"/>
      <sheetName val="源泉徴収簿1"/>
      <sheetName val="源泉徴収簿2"/>
      <sheetName val="源泉徴収票1"/>
      <sheetName val="源泉徴収票2"/>
      <sheetName val="納付書"/>
      <sheetName val="社員Ｃ"/>
      <sheetName val="税表平成11年4月以降"/>
      <sheetName val="税表平成9年4月以降"/>
      <sheetName val="年末調整"/>
    </sheetNames>
    <sheetDataSet>
      <sheetData sheetId="0">
        <row r="4">
          <cell r="C4">
            <v>111</v>
          </cell>
          <cell r="D4">
            <v>112</v>
          </cell>
          <cell r="E4">
            <v>211</v>
          </cell>
          <cell r="F4">
            <v>212</v>
          </cell>
          <cell r="G4">
            <v>301</v>
          </cell>
          <cell r="H4">
            <v>302</v>
          </cell>
          <cell r="I4">
            <v>303</v>
          </cell>
          <cell r="J4">
            <v>304</v>
          </cell>
          <cell r="K4">
            <v>305</v>
          </cell>
          <cell r="L4">
            <v>306</v>
          </cell>
          <cell r="M4">
            <v>307</v>
          </cell>
          <cell r="N4">
            <v>308</v>
          </cell>
          <cell r="O4">
            <v>309</v>
          </cell>
          <cell r="P4">
            <v>310</v>
          </cell>
          <cell r="Q4">
            <v>311</v>
          </cell>
          <cell r="R4">
            <v>312</v>
          </cell>
          <cell r="S4">
            <v>401</v>
          </cell>
          <cell r="T4">
            <v>402</v>
          </cell>
          <cell r="U4">
            <v>403</v>
          </cell>
          <cell r="V4">
            <v>404</v>
          </cell>
          <cell r="W4">
            <v>405</v>
          </cell>
          <cell r="X4">
            <v>406</v>
          </cell>
          <cell r="Y4">
            <v>407</v>
          </cell>
          <cell r="Z4">
            <v>408</v>
          </cell>
          <cell r="AA4">
            <v>409</v>
          </cell>
          <cell r="AB4">
            <v>410</v>
          </cell>
          <cell r="AC4">
            <v>411</v>
          </cell>
          <cell r="AD4">
            <v>412</v>
          </cell>
          <cell r="AE4">
            <v>501</v>
          </cell>
          <cell r="AF4">
            <v>502</v>
          </cell>
          <cell r="AG4">
            <v>503</v>
          </cell>
          <cell r="AH4">
            <v>504</v>
          </cell>
          <cell r="AI4">
            <v>505</v>
          </cell>
          <cell r="AJ4">
            <v>506</v>
          </cell>
          <cell r="AK4">
            <v>507</v>
          </cell>
          <cell r="AL4">
            <v>508</v>
          </cell>
          <cell r="AM4">
            <v>509</v>
          </cell>
          <cell r="AN4">
            <v>510</v>
          </cell>
          <cell r="AO4">
            <v>511</v>
          </cell>
          <cell r="AP4">
            <v>512</v>
          </cell>
          <cell r="AQ4">
            <v>601</v>
          </cell>
          <cell r="AR4">
            <v>602</v>
          </cell>
          <cell r="AS4">
            <v>603</v>
          </cell>
          <cell r="AT4">
            <v>604</v>
          </cell>
          <cell r="AU4">
            <v>605</v>
          </cell>
          <cell r="AV4">
            <v>606</v>
          </cell>
          <cell r="AW4">
            <v>607</v>
          </cell>
          <cell r="AX4">
            <v>608</v>
          </cell>
          <cell r="AY4">
            <v>609</v>
          </cell>
          <cell r="AZ4">
            <v>610</v>
          </cell>
          <cell r="BA4">
            <v>611</v>
          </cell>
          <cell r="BB4">
            <v>612</v>
          </cell>
          <cell r="BC4">
            <v>701</v>
          </cell>
          <cell r="BD4">
            <v>702</v>
          </cell>
          <cell r="BE4">
            <v>703</v>
          </cell>
          <cell r="BF4">
            <v>704</v>
          </cell>
          <cell r="BG4">
            <v>705</v>
          </cell>
          <cell r="BH4">
            <v>706</v>
          </cell>
          <cell r="BI4">
            <v>707</v>
          </cell>
          <cell r="BJ4">
            <v>708</v>
          </cell>
          <cell r="BK4">
            <v>709</v>
          </cell>
          <cell r="BL4">
            <v>710</v>
          </cell>
          <cell r="BM4">
            <v>711</v>
          </cell>
          <cell r="BN4">
            <v>712</v>
          </cell>
          <cell r="BO4">
            <v>801</v>
          </cell>
          <cell r="BP4">
            <v>802</v>
          </cell>
          <cell r="BQ4">
            <v>803</v>
          </cell>
          <cell r="BR4">
            <v>804</v>
          </cell>
          <cell r="BS4">
            <v>805</v>
          </cell>
          <cell r="BT4">
            <v>806</v>
          </cell>
          <cell r="BU4">
            <v>807</v>
          </cell>
          <cell r="BV4">
            <v>808</v>
          </cell>
          <cell r="BW4">
            <v>809</v>
          </cell>
          <cell r="BX4">
            <v>810</v>
          </cell>
          <cell r="BY4">
            <v>811</v>
          </cell>
          <cell r="BZ4">
            <v>812</v>
          </cell>
          <cell r="CA4">
            <v>901</v>
          </cell>
          <cell r="CB4">
            <v>902</v>
          </cell>
          <cell r="CC4">
            <v>903</v>
          </cell>
          <cell r="CD4">
            <v>904</v>
          </cell>
          <cell r="CE4">
            <v>905</v>
          </cell>
          <cell r="CF4">
            <v>906</v>
          </cell>
          <cell r="CG4">
            <v>907</v>
          </cell>
          <cell r="CH4">
            <v>908</v>
          </cell>
          <cell r="CI4">
            <v>909</v>
          </cell>
          <cell r="CJ4">
            <v>910</v>
          </cell>
          <cell r="CK4">
            <v>911</v>
          </cell>
          <cell r="CL4">
            <v>912</v>
          </cell>
          <cell r="CM4">
            <v>1001</v>
          </cell>
          <cell r="CN4">
            <v>1002</v>
          </cell>
          <cell r="CO4">
            <v>1003</v>
          </cell>
          <cell r="CP4">
            <v>1004</v>
          </cell>
          <cell r="CQ4">
            <v>1005</v>
          </cell>
          <cell r="CR4">
            <v>1006</v>
          </cell>
          <cell r="CS4">
            <v>1007</v>
          </cell>
          <cell r="CT4">
            <v>1008</v>
          </cell>
          <cell r="CU4">
            <v>1009</v>
          </cell>
          <cell r="CV4">
            <v>1010</v>
          </cell>
          <cell r="CW4">
            <v>1011</v>
          </cell>
          <cell r="CX4">
            <v>1012</v>
          </cell>
          <cell r="CY4">
            <v>1101</v>
          </cell>
          <cell r="CZ4">
            <v>1102</v>
          </cell>
          <cell r="DA4">
            <v>1103</v>
          </cell>
          <cell r="DB4">
            <v>1104</v>
          </cell>
          <cell r="DC4">
            <v>1105</v>
          </cell>
          <cell r="DD4">
            <v>1106</v>
          </cell>
          <cell r="DE4">
            <v>1107</v>
          </cell>
          <cell r="DF4">
            <v>1108</v>
          </cell>
          <cell r="DG4">
            <v>1109</v>
          </cell>
          <cell r="DH4">
            <v>1110</v>
          </cell>
          <cell r="DI4">
            <v>1111</v>
          </cell>
          <cell r="DJ4">
            <v>1112</v>
          </cell>
          <cell r="DK4">
            <v>1201</v>
          </cell>
          <cell r="DL4">
            <v>1202</v>
          </cell>
          <cell r="DM4">
            <v>1203</v>
          </cell>
          <cell r="DN4">
            <v>1204</v>
          </cell>
          <cell r="DO4">
            <v>1205</v>
          </cell>
          <cell r="DP4">
            <v>1206</v>
          </cell>
          <cell r="DQ4">
            <v>1207</v>
          </cell>
          <cell r="DR4">
            <v>1208</v>
          </cell>
          <cell r="DS4">
            <v>1209</v>
          </cell>
          <cell r="DT4">
            <v>1210</v>
          </cell>
          <cell r="DU4">
            <v>1211</v>
          </cell>
          <cell r="DV4">
            <v>1212</v>
          </cell>
        </row>
        <row r="5">
          <cell r="C5" t="str">
            <v>細川政彦</v>
          </cell>
          <cell r="D5" t="str">
            <v>細川政彦</v>
          </cell>
          <cell r="E5" t="str">
            <v>細川里美</v>
          </cell>
          <cell r="F5" t="str">
            <v>細川里美</v>
          </cell>
          <cell r="G5" t="str">
            <v>細川政彦</v>
          </cell>
          <cell r="H5" t="str">
            <v>細川政彦</v>
          </cell>
          <cell r="I5" t="str">
            <v>細川政彦</v>
          </cell>
          <cell r="J5" t="str">
            <v>細川政彦</v>
          </cell>
          <cell r="K5" t="str">
            <v>細川政彦</v>
          </cell>
          <cell r="L5" t="str">
            <v>細川政彦</v>
          </cell>
          <cell r="M5" t="str">
            <v>細川政彦</v>
          </cell>
          <cell r="N5" t="str">
            <v>細川政彦</v>
          </cell>
          <cell r="O5" t="str">
            <v>細川政彦</v>
          </cell>
          <cell r="P5" t="str">
            <v>細川政彦</v>
          </cell>
          <cell r="Q5" t="str">
            <v>細川政彦</v>
          </cell>
          <cell r="R5" t="str">
            <v>細川政彦</v>
          </cell>
          <cell r="S5" t="str">
            <v>細川里美</v>
          </cell>
          <cell r="T5" t="str">
            <v>細川里美</v>
          </cell>
          <cell r="U5" t="str">
            <v>細川里美</v>
          </cell>
          <cell r="V5" t="str">
            <v>細川里美</v>
          </cell>
          <cell r="W5" t="str">
            <v>細川里美</v>
          </cell>
          <cell r="X5" t="str">
            <v>細川里美</v>
          </cell>
          <cell r="Y5" t="str">
            <v>細川里美</v>
          </cell>
          <cell r="Z5" t="str">
            <v>細川里美</v>
          </cell>
          <cell r="AA5" t="str">
            <v>細川里美</v>
          </cell>
          <cell r="AB5" t="str">
            <v>細川里美</v>
          </cell>
          <cell r="AC5" t="str">
            <v>細川里美</v>
          </cell>
          <cell r="AD5" t="str">
            <v>細川里美</v>
          </cell>
          <cell r="AE5" t="str">
            <v>細川政彦</v>
          </cell>
          <cell r="AF5" t="str">
            <v>細川政彦</v>
          </cell>
          <cell r="AG5" t="str">
            <v>細川政彦</v>
          </cell>
          <cell r="AH5" t="str">
            <v>細川政彦</v>
          </cell>
          <cell r="AI5" t="str">
            <v>細川政彦</v>
          </cell>
          <cell r="AJ5" t="str">
            <v>細川政彦</v>
          </cell>
          <cell r="AK5" t="str">
            <v>細川政彦</v>
          </cell>
          <cell r="AL5" t="str">
            <v>細川政彦</v>
          </cell>
          <cell r="AM5" t="str">
            <v>細川政彦</v>
          </cell>
          <cell r="AN5" t="str">
            <v>細川政彦</v>
          </cell>
          <cell r="AO5" t="str">
            <v>細川政彦</v>
          </cell>
          <cell r="AP5" t="str">
            <v>細川政彦</v>
          </cell>
          <cell r="AQ5" t="str">
            <v>細川里美</v>
          </cell>
          <cell r="AR5" t="str">
            <v>細川里美</v>
          </cell>
          <cell r="AS5" t="str">
            <v>細川里美</v>
          </cell>
          <cell r="AT5" t="str">
            <v>細川里美</v>
          </cell>
          <cell r="AU5" t="str">
            <v>細川里美</v>
          </cell>
          <cell r="AV5" t="str">
            <v>細川里美</v>
          </cell>
          <cell r="AW5" t="str">
            <v>細川里美</v>
          </cell>
          <cell r="AX5" t="str">
            <v>細川里美</v>
          </cell>
          <cell r="AY5" t="str">
            <v>細川里美</v>
          </cell>
          <cell r="AZ5" t="str">
            <v>細川里美</v>
          </cell>
          <cell r="BA5" t="str">
            <v>細川里美</v>
          </cell>
          <cell r="BB5" t="str">
            <v>細川里美</v>
          </cell>
          <cell r="BC5" t="str">
            <v>細川政彦</v>
          </cell>
          <cell r="BD5" t="str">
            <v>細川政彦</v>
          </cell>
          <cell r="BE5" t="str">
            <v>細川政彦</v>
          </cell>
          <cell r="BF5" t="str">
            <v>細川政彦</v>
          </cell>
          <cell r="BG5" t="str">
            <v>細川政彦</v>
          </cell>
          <cell r="BH5" t="str">
            <v>細川政彦</v>
          </cell>
          <cell r="BI5" t="str">
            <v>細川政彦</v>
          </cell>
          <cell r="BJ5" t="str">
            <v>細川政彦</v>
          </cell>
          <cell r="BK5" t="str">
            <v>細川政彦</v>
          </cell>
          <cell r="BL5" t="str">
            <v>細川政彦</v>
          </cell>
          <cell r="BM5" t="str">
            <v>細川政彦</v>
          </cell>
          <cell r="BN5" t="str">
            <v>細川政彦</v>
          </cell>
          <cell r="BO5" t="str">
            <v>細川里美</v>
          </cell>
          <cell r="BP5" t="str">
            <v>細川里美</v>
          </cell>
          <cell r="BQ5" t="str">
            <v>細川里美</v>
          </cell>
          <cell r="BR5" t="str">
            <v>細川里美</v>
          </cell>
          <cell r="BS5" t="str">
            <v>細川里美</v>
          </cell>
          <cell r="BT5" t="str">
            <v>細川里美</v>
          </cell>
          <cell r="BU5" t="str">
            <v>細川里美</v>
          </cell>
          <cell r="BV5" t="str">
            <v>細川里美</v>
          </cell>
          <cell r="BW5" t="str">
            <v>細川里美</v>
          </cell>
          <cell r="BX5" t="str">
            <v>細川里美</v>
          </cell>
          <cell r="BY5" t="str">
            <v>細川里美</v>
          </cell>
          <cell r="BZ5" t="str">
            <v>細川里美</v>
          </cell>
          <cell r="CA5" t="str">
            <v>細川政彦</v>
          </cell>
          <cell r="CB5" t="str">
            <v>細川政彦</v>
          </cell>
          <cell r="CC5" t="str">
            <v>細川政彦</v>
          </cell>
          <cell r="CD5" t="str">
            <v>細川政彦</v>
          </cell>
          <cell r="CE5" t="str">
            <v>細川政彦</v>
          </cell>
          <cell r="CF5" t="str">
            <v>細川政彦</v>
          </cell>
          <cell r="CG5" t="str">
            <v>細川政彦</v>
          </cell>
          <cell r="CH5" t="str">
            <v>細川政彦</v>
          </cell>
          <cell r="CI5" t="str">
            <v>細川政彦</v>
          </cell>
          <cell r="CJ5" t="str">
            <v>細川政彦</v>
          </cell>
          <cell r="CK5" t="str">
            <v>細川政彦</v>
          </cell>
          <cell r="CL5" t="str">
            <v>細川政彦</v>
          </cell>
          <cell r="CM5" t="str">
            <v>細川里美</v>
          </cell>
          <cell r="CN5" t="str">
            <v>細川里美</v>
          </cell>
          <cell r="CO5" t="str">
            <v>細川里美</v>
          </cell>
          <cell r="CP5" t="str">
            <v>細川里美</v>
          </cell>
          <cell r="CQ5" t="str">
            <v>細川里美</v>
          </cell>
          <cell r="CR5" t="str">
            <v>細川里美</v>
          </cell>
          <cell r="CS5" t="str">
            <v>細川里美</v>
          </cell>
          <cell r="CT5" t="str">
            <v>細川里美</v>
          </cell>
          <cell r="CU5" t="str">
            <v>細川里美</v>
          </cell>
          <cell r="CV5" t="str">
            <v>細川里美</v>
          </cell>
          <cell r="CW5" t="str">
            <v>細川里美</v>
          </cell>
          <cell r="CX5" t="str">
            <v>細川里美</v>
          </cell>
          <cell r="CY5" t="str">
            <v>細川政彦</v>
          </cell>
          <cell r="CZ5" t="str">
            <v>細川政彦</v>
          </cell>
          <cell r="DA5" t="str">
            <v>細川政彦</v>
          </cell>
          <cell r="DB5" t="str">
            <v>細川政彦</v>
          </cell>
          <cell r="DC5" t="str">
            <v>細川政彦</v>
          </cell>
          <cell r="DD5" t="str">
            <v>細川政彦</v>
          </cell>
          <cell r="DE5" t="str">
            <v>細川政彦</v>
          </cell>
          <cell r="DF5" t="str">
            <v>細川政彦</v>
          </cell>
          <cell r="DG5" t="str">
            <v>細川政彦</v>
          </cell>
          <cell r="DH5" t="str">
            <v>細川政彦</v>
          </cell>
          <cell r="DI5" t="str">
            <v>細川政彦</v>
          </cell>
          <cell r="DJ5" t="str">
            <v>細川政彦</v>
          </cell>
          <cell r="DK5" t="str">
            <v>細川里美</v>
          </cell>
          <cell r="DL5" t="str">
            <v>細川里美</v>
          </cell>
          <cell r="DM5" t="str">
            <v>細川里美</v>
          </cell>
          <cell r="DN5" t="str">
            <v>細川里美</v>
          </cell>
          <cell r="DO5" t="str">
            <v>細川里美</v>
          </cell>
          <cell r="DP5" t="str">
            <v>細川里美</v>
          </cell>
          <cell r="DQ5" t="str">
            <v>細川里美</v>
          </cell>
          <cell r="DR5" t="str">
            <v>細川里美</v>
          </cell>
          <cell r="DS5" t="str">
            <v>細川里美</v>
          </cell>
          <cell r="DT5" t="str">
            <v>細川里美</v>
          </cell>
          <cell r="DU5" t="str">
            <v>細川里美</v>
          </cell>
          <cell r="DV5" t="str">
            <v>細川里美</v>
          </cell>
        </row>
        <row r="6">
          <cell r="C6">
            <v>36105</v>
          </cell>
          <cell r="D6">
            <v>36143</v>
          </cell>
          <cell r="E6">
            <v>36105</v>
          </cell>
          <cell r="F6">
            <v>36143</v>
          </cell>
          <cell r="G6">
            <v>36166</v>
          </cell>
          <cell r="H6">
            <v>36196</v>
          </cell>
          <cell r="I6">
            <v>36224</v>
          </cell>
          <cell r="J6">
            <v>36255</v>
          </cell>
          <cell r="K6">
            <v>36285</v>
          </cell>
          <cell r="L6">
            <v>36318</v>
          </cell>
          <cell r="M6">
            <v>36346</v>
          </cell>
          <cell r="N6">
            <v>36377</v>
          </cell>
          <cell r="O6">
            <v>36408</v>
          </cell>
          <cell r="P6">
            <v>36438</v>
          </cell>
          <cell r="Q6">
            <v>36469</v>
          </cell>
          <cell r="R6">
            <v>36500</v>
          </cell>
          <cell r="S6">
            <v>36166</v>
          </cell>
          <cell r="T6">
            <v>36196</v>
          </cell>
          <cell r="U6">
            <v>36590</v>
          </cell>
          <cell r="V6">
            <v>36255</v>
          </cell>
          <cell r="W6">
            <v>36285</v>
          </cell>
          <cell r="X6">
            <v>36318</v>
          </cell>
          <cell r="Y6">
            <v>36346</v>
          </cell>
          <cell r="Z6">
            <v>36377</v>
          </cell>
          <cell r="AA6">
            <v>36408</v>
          </cell>
          <cell r="AB6">
            <v>36438</v>
          </cell>
          <cell r="AC6">
            <v>36469</v>
          </cell>
          <cell r="AD6">
            <v>36500</v>
          </cell>
          <cell r="AE6">
            <v>36530</v>
          </cell>
          <cell r="AF6">
            <v>36563</v>
          </cell>
          <cell r="AG6">
            <v>36591</v>
          </cell>
          <cell r="AH6">
            <v>36621</v>
          </cell>
          <cell r="AI6">
            <v>36654</v>
          </cell>
          <cell r="AJ6">
            <v>36682</v>
          </cell>
          <cell r="AK6">
            <v>36712</v>
          </cell>
          <cell r="AL6">
            <v>36745</v>
          </cell>
          <cell r="AM6">
            <v>36774</v>
          </cell>
          <cell r="AN6">
            <v>36805</v>
          </cell>
          <cell r="AO6">
            <v>36836</v>
          </cell>
          <cell r="AP6">
            <v>36865</v>
          </cell>
          <cell r="AQ6">
            <v>36530</v>
          </cell>
          <cell r="AR6">
            <v>36563</v>
          </cell>
          <cell r="AS6">
            <v>36591</v>
          </cell>
          <cell r="AT6">
            <v>36621</v>
          </cell>
          <cell r="AU6">
            <v>36654</v>
          </cell>
          <cell r="AV6">
            <v>36682</v>
          </cell>
          <cell r="AW6">
            <v>36712</v>
          </cell>
          <cell r="AX6">
            <v>36745</v>
          </cell>
          <cell r="AY6">
            <v>36774</v>
          </cell>
          <cell r="AZ6">
            <v>36805</v>
          </cell>
          <cell r="BA6">
            <v>36836</v>
          </cell>
          <cell r="BB6">
            <v>36865</v>
          </cell>
          <cell r="BC6">
            <v>36543</v>
          </cell>
          <cell r="BD6">
            <v>36561</v>
          </cell>
          <cell r="BE6">
            <v>36590</v>
          </cell>
          <cell r="BF6">
            <v>36621</v>
          </cell>
          <cell r="BG6">
            <v>36656</v>
          </cell>
          <cell r="BH6">
            <v>36682</v>
          </cell>
          <cell r="BI6">
            <v>36712</v>
          </cell>
          <cell r="BJ6">
            <v>36745</v>
          </cell>
          <cell r="BK6">
            <v>37138</v>
          </cell>
          <cell r="BL6">
            <v>37169</v>
          </cell>
          <cell r="BM6">
            <v>37200</v>
          </cell>
          <cell r="BN6">
            <v>37230</v>
          </cell>
          <cell r="BO6">
            <v>36543</v>
          </cell>
          <cell r="BP6">
            <v>36561</v>
          </cell>
          <cell r="BQ6">
            <v>36590</v>
          </cell>
          <cell r="BR6">
            <v>36621</v>
          </cell>
          <cell r="BS6">
            <v>36656</v>
          </cell>
          <cell r="BT6">
            <v>36682</v>
          </cell>
          <cell r="BU6">
            <v>36712</v>
          </cell>
          <cell r="BV6">
            <v>36745</v>
          </cell>
          <cell r="BW6">
            <v>37138</v>
          </cell>
          <cell r="BX6">
            <v>37169</v>
          </cell>
          <cell r="BY6">
            <v>37200</v>
          </cell>
          <cell r="BZ6">
            <v>37230</v>
          </cell>
          <cell r="CA6">
            <v>37260</v>
          </cell>
          <cell r="CB6">
            <v>37292</v>
          </cell>
          <cell r="CC6">
            <v>37320</v>
          </cell>
          <cell r="CD6">
            <v>37351</v>
          </cell>
          <cell r="CE6">
            <v>37378</v>
          </cell>
          <cell r="CF6">
            <v>37412</v>
          </cell>
          <cell r="CG6">
            <v>37442</v>
          </cell>
          <cell r="CH6">
            <v>37473</v>
          </cell>
          <cell r="CI6">
            <v>37504</v>
          </cell>
          <cell r="CJ6">
            <v>37533</v>
          </cell>
          <cell r="CK6">
            <v>37565</v>
          </cell>
          <cell r="CL6">
            <v>37595</v>
          </cell>
          <cell r="CM6">
            <v>37260</v>
          </cell>
          <cell r="CN6">
            <v>37292</v>
          </cell>
          <cell r="CO6">
            <v>37320</v>
          </cell>
          <cell r="CP6">
            <v>37351</v>
          </cell>
          <cell r="CQ6">
            <v>37378</v>
          </cell>
          <cell r="CR6">
            <v>37412</v>
          </cell>
          <cell r="CS6">
            <v>37442</v>
          </cell>
          <cell r="CT6">
            <v>37473</v>
          </cell>
          <cell r="CU6">
            <v>37504</v>
          </cell>
          <cell r="CV6">
            <v>37533</v>
          </cell>
          <cell r="CW6">
            <v>37565</v>
          </cell>
          <cell r="CX6">
            <v>37595</v>
          </cell>
          <cell r="CY6">
            <v>37627</v>
          </cell>
          <cell r="CZ6">
            <v>37657</v>
          </cell>
          <cell r="DA6">
            <v>37685</v>
          </cell>
          <cell r="DB6">
            <v>37716</v>
          </cell>
          <cell r="DC6">
            <v>37743</v>
          </cell>
          <cell r="DD6">
            <v>37777</v>
          </cell>
          <cell r="DE6">
            <v>37807</v>
          </cell>
          <cell r="DF6">
            <v>37840</v>
          </cell>
          <cell r="DG6">
            <v>37868</v>
          </cell>
          <cell r="DH6">
            <v>37900</v>
          </cell>
          <cell r="DI6">
            <v>37931</v>
          </cell>
          <cell r="DJ6">
            <v>37960</v>
          </cell>
          <cell r="DK6">
            <v>37627</v>
          </cell>
          <cell r="DL6">
            <v>37657</v>
          </cell>
          <cell r="DM6">
            <v>37685</v>
          </cell>
          <cell r="DN6">
            <v>37716</v>
          </cell>
          <cell r="DO6">
            <v>37378</v>
          </cell>
          <cell r="DP6">
            <v>37412</v>
          </cell>
          <cell r="DQ6">
            <v>37442</v>
          </cell>
          <cell r="DR6">
            <v>37475</v>
          </cell>
          <cell r="DS6">
            <v>37504</v>
          </cell>
          <cell r="DT6">
            <v>37535</v>
          </cell>
          <cell r="DU6">
            <v>37566</v>
          </cell>
          <cell r="DV6">
            <v>37595</v>
          </cell>
        </row>
        <row r="7">
          <cell r="C7">
            <v>800000</v>
          </cell>
          <cell r="D7">
            <v>800000</v>
          </cell>
          <cell r="E7">
            <v>200000</v>
          </cell>
          <cell r="F7">
            <v>200000</v>
          </cell>
          <cell r="G7">
            <v>800000</v>
          </cell>
          <cell r="H7">
            <v>800000</v>
          </cell>
          <cell r="I7">
            <v>800000</v>
          </cell>
          <cell r="J7">
            <v>800000</v>
          </cell>
          <cell r="K7">
            <v>800000</v>
          </cell>
          <cell r="L7">
            <v>800000</v>
          </cell>
          <cell r="M7">
            <v>0</v>
          </cell>
          <cell r="N7">
            <v>0</v>
          </cell>
          <cell r="O7">
            <v>0</v>
          </cell>
          <cell r="P7">
            <v>350000</v>
          </cell>
          <cell r="Q7">
            <v>350000</v>
          </cell>
          <cell r="R7">
            <v>350000</v>
          </cell>
          <cell r="S7">
            <v>200000</v>
          </cell>
          <cell r="T7">
            <v>200000</v>
          </cell>
          <cell r="U7">
            <v>200000</v>
          </cell>
          <cell r="V7">
            <v>200000</v>
          </cell>
          <cell r="W7">
            <v>200000</v>
          </cell>
          <cell r="X7">
            <v>200000</v>
          </cell>
          <cell r="Y7">
            <v>0</v>
          </cell>
          <cell r="Z7">
            <v>0</v>
          </cell>
          <cell r="AA7">
            <v>0</v>
          </cell>
          <cell r="AB7">
            <v>150000</v>
          </cell>
          <cell r="AC7">
            <v>150000</v>
          </cell>
          <cell r="AD7">
            <v>150000</v>
          </cell>
          <cell r="AE7">
            <v>200000</v>
          </cell>
          <cell r="AF7">
            <v>200000</v>
          </cell>
          <cell r="AG7">
            <v>200000</v>
          </cell>
          <cell r="AH7">
            <v>200000</v>
          </cell>
          <cell r="AI7">
            <v>200000</v>
          </cell>
          <cell r="AJ7">
            <v>200000</v>
          </cell>
          <cell r="AK7">
            <v>200000</v>
          </cell>
          <cell r="AL7">
            <v>200000</v>
          </cell>
          <cell r="AM7">
            <v>200000</v>
          </cell>
          <cell r="AN7">
            <v>200000</v>
          </cell>
          <cell r="AO7">
            <v>200000</v>
          </cell>
          <cell r="AP7">
            <v>200000</v>
          </cell>
          <cell r="AQ7">
            <v>100000</v>
          </cell>
          <cell r="AR7">
            <v>100000</v>
          </cell>
          <cell r="AS7">
            <v>100000</v>
          </cell>
          <cell r="AT7">
            <v>100000</v>
          </cell>
          <cell r="AU7">
            <v>100000</v>
          </cell>
          <cell r="AV7">
            <v>100000</v>
          </cell>
          <cell r="AW7">
            <v>100000</v>
          </cell>
          <cell r="AX7">
            <v>100000</v>
          </cell>
          <cell r="AY7">
            <v>100000</v>
          </cell>
          <cell r="AZ7">
            <v>100000</v>
          </cell>
          <cell r="BA7">
            <v>100000</v>
          </cell>
          <cell r="BB7">
            <v>100000</v>
          </cell>
          <cell r="BC7">
            <v>300000</v>
          </cell>
          <cell r="BD7">
            <v>300000</v>
          </cell>
          <cell r="BE7">
            <v>300000</v>
          </cell>
          <cell r="BF7">
            <v>300000</v>
          </cell>
          <cell r="BG7">
            <v>300000</v>
          </cell>
          <cell r="BH7">
            <v>300000</v>
          </cell>
          <cell r="BI7">
            <v>300000</v>
          </cell>
          <cell r="BJ7">
            <v>300000</v>
          </cell>
          <cell r="BK7">
            <v>300000</v>
          </cell>
          <cell r="BL7">
            <v>300000</v>
          </cell>
          <cell r="BM7">
            <v>300000</v>
          </cell>
          <cell r="BN7">
            <v>300000</v>
          </cell>
          <cell r="BO7">
            <v>100000</v>
          </cell>
          <cell r="BP7">
            <v>100000</v>
          </cell>
          <cell r="BQ7">
            <v>100000</v>
          </cell>
          <cell r="BR7">
            <v>100000</v>
          </cell>
          <cell r="BS7">
            <v>100000</v>
          </cell>
          <cell r="BT7">
            <v>100000</v>
          </cell>
          <cell r="BU7">
            <v>100000</v>
          </cell>
          <cell r="BV7">
            <v>100000</v>
          </cell>
          <cell r="BW7">
            <v>100000</v>
          </cell>
          <cell r="BX7">
            <v>100000</v>
          </cell>
          <cell r="BY7">
            <v>100000</v>
          </cell>
          <cell r="BZ7">
            <v>100000</v>
          </cell>
          <cell r="CA7">
            <v>1300000</v>
          </cell>
          <cell r="CB7">
            <v>1300000</v>
          </cell>
          <cell r="CC7">
            <v>1300000</v>
          </cell>
          <cell r="CD7">
            <v>1300000</v>
          </cell>
          <cell r="CE7">
            <v>1300000</v>
          </cell>
          <cell r="CF7">
            <v>1300000</v>
          </cell>
          <cell r="CG7">
            <v>1300000</v>
          </cell>
          <cell r="CH7">
            <v>1300000</v>
          </cell>
          <cell r="CI7">
            <v>1300000</v>
          </cell>
          <cell r="CJ7">
            <v>1300000</v>
          </cell>
          <cell r="CK7">
            <v>1300000</v>
          </cell>
          <cell r="CL7">
            <v>1300000</v>
          </cell>
          <cell r="CM7">
            <v>100000</v>
          </cell>
          <cell r="CN7">
            <v>100000</v>
          </cell>
          <cell r="CO7">
            <v>100000</v>
          </cell>
          <cell r="CP7">
            <v>100000</v>
          </cell>
          <cell r="CQ7">
            <v>100000</v>
          </cell>
          <cell r="CR7">
            <v>100000</v>
          </cell>
          <cell r="CS7">
            <v>100000</v>
          </cell>
          <cell r="CT7">
            <v>100000</v>
          </cell>
          <cell r="CU7">
            <v>100000</v>
          </cell>
          <cell r="CV7">
            <v>100000</v>
          </cell>
          <cell r="CW7">
            <v>100000</v>
          </cell>
          <cell r="CX7">
            <v>100000</v>
          </cell>
          <cell r="CY7">
            <v>1300000</v>
          </cell>
          <cell r="CZ7">
            <v>1300000</v>
          </cell>
          <cell r="DA7">
            <v>1300000</v>
          </cell>
          <cell r="DB7">
            <v>1300000</v>
          </cell>
          <cell r="DC7">
            <v>1300000</v>
          </cell>
          <cell r="DD7">
            <v>1300000</v>
          </cell>
          <cell r="DE7">
            <v>1300000</v>
          </cell>
          <cell r="DF7">
            <v>1300000</v>
          </cell>
          <cell r="DG7">
            <v>1300000</v>
          </cell>
          <cell r="DH7">
            <v>1300000</v>
          </cell>
          <cell r="DI7">
            <v>1300000</v>
          </cell>
          <cell r="DJ7">
            <v>1300000</v>
          </cell>
          <cell r="DK7">
            <v>100000</v>
          </cell>
          <cell r="DL7">
            <v>100000</v>
          </cell>
          <cell r="DM7">
            <v>100000</v>
          </cell>
          <cell r="DN7">
            <v>100000</v>
          </cell>
          <cell r="DO7">
            <v>100000</v>
          </cell>
          <cell r="DP7">
            <v>100000</v>
          </cell>
          <cell r="DQ7">
            <v>100000</v>
          </cell>
          <cell r="DR7">
            <v>100000</v>
          </cell>
          <cell r="DS7">
            <v>100000</v>
          </cell>
          <cell r="DT7">
            <v>100000</v>
          </cell>
          <cell r="DU7">
            <v>100000</v>
          </cell>
          <cell r="DV7">
            <v>100000</v>
          </cell>
        </row>
        <row r="8">
          <cell r="C8">
            <v>0</v>
          </cell>
          <cell r="G8">
            <v>0</v>
          </cell>
        </row>
        <row r="9">
          <cell r="C9">
            <v>0</v>
          </cell>
          <cell r="G9">
            <v>0</v>
          </cell>
        </row>
        <row r="10">
          <cell r="C10">
            <v>0</v>
          </cell>
          <cell r="G10">
            <v>0</v>
          </cell>
        </row>
        <row r="11">
          <cell r="C11">
            <v>0</v>
          </cell>
          <cell r="G11">
            <v>0</v>
          </cell>
        </row>
        <row r="12">
          <cell r="C12">
            <v>0</v>
          </cell>
          <cell r="G12">
            <v>0</v>
          </cell>
        </row>
        <row r="13">
          <cell r="C13">
            <v>0</v>
          </cell>
          <cell r="G13">
            <v>0</v>
          </cell>
        </row>
        <row r="14">
          <cell r="C14">
            <v>0</v>
          </cell>
          <cell r="G14">
            <v>0</v>
          </cell>
        </row>
        <row r="18">
          <cell r="C18">
            <v>800000</v>
          </cell>
          <cell r="D18">
            <v>800000</v>
          </cell>
          <cell r="E18">
            <v>200000</v>
          </cell>
          <cell r="F18">
            <v>200000</v>
          </cell>
          <cell r="G18">
            <v>800000</v>
          </cell>
          <cell r="H18">
            <v>800000</v>
          </cell>
          <cell r="I18">
            <v>800000</v>
          </cell>
          <cell r="J18">
            <v>800000</v>
          </cell>
          <cell r="K18">
            <v>800000</v>
          </cell>
          <cell r="L18">
            <v>800000</v>
          </cell>
          <cell r="M18">
            <v>0</v>
          </cell>
          <cell r="N18">
            <v>0</v>
          </cell>
          <cell r="O18">
            <v>0</v>
          </cell>
          <cell r="P18">
            <v>350000</v>
          </cell>
          <cell r="Q18">
            <v>350000</v>
          </cell>
          <cell r="R18">
            <v>350000</v>
          </cell>
          <cell r="S18">
            <v>200000</v>
          </cell>
          <cell r="T18">
            <v>200000</v>
          </cell>
          <cell r="U18">
            <v>200000</v>
          </cell>
          <cell r="V18">
            <v>200000</v>
          </cell>
          <cell r="W18">
            <v>200000</v>
          </cell>
          <cell r="X18">
            <v>200000</v>
          </cell>
          <cell r="Y18">
            <v>0</v>
          </cell>
          <cell r="Z18">
            <v>0</v>
          </cell>
          <cell r="AA18">
            <v>0</v>
          </cell>
          <cell r="AB18">
            <v>150000</v>
          </cell>
          <cell r="AC18">
            <v>150000</v>
          </cell>
          <cell r="AD18">
            <v>150000</v>
          </cell>
          <cell r="AE18">
            <v>200000</v>
          </cell>
          <cell r="AF18">
            <v>200000</v>
          </cell>
          <cell r="AG18">
            <v>200000</v>
          </cell>
          <cell r="AH18">
            <v>200000</v>
          </cell>
          <cell r="AI18">
            <v>200000</v>
          </cell>
          <cell r="AJ18">
            <v>200000</v>
          </cell>
          <cell r="AK18">
            <v>200000</v>
          </cell>
          <cell r="AL18">
            <v>200000</v>
          </cell>
          <cell r="AM18">
            <v>200000</v>
          </cell>
          <cell r="AN18">
            <v>200000</v>
          </cell>
          <cell r="AO18">
            <v>200000</v>
          </cell>
          <cell r="AP18">
            <v>200000</v>
          </cell>
          <cell r="AQ18">
            <v>100000</v>
          </cell>
          <cell r="AR18">
            <v>100000</v>
          </cell>
          <cell r="AS18">
            <v>100000</v>
          </cell>
          <cell r="AT18">
            <v>100000</v>
          </cell>
          <cell r="AU18">
            <v>100000</v>
          </cell>
          <cell r="AV18">
            <v>100000</v>
          </cell>
          <cell r="AW18">
            <v>100000</v>
          </cell>
          <cell r="AX18">
            <v>100000</v>
          </cell>
          <cell r="AY18">
            <v>100000</v>
          </cell>
          <cell r="AZ18">
            <v>100000</v>
          </cell>
          <cell r="BA18">
            <v>100000</v>
          </cell>
          <cell r="BB18">
            <v>100000</v>
          </cell>
          <cell r="BC18">
            <v>300000</v>
          </cell>
          <cell r="BD18">
            <v>300000</v>
          </cell>
          <cell r="BE18">
            <v>300000</v>
          </cell>
          <cell r="BF18">
            <v>300000</v>
          </cell>
          <cell r="BG18">
            <v>300000</v>
          </cell>
          <cell r="BH18">
            <v>300000</v>
          </cell>
          <cell r="BI18">
            <v>300000</v>
          </cell>
          <cell r="BJ18">
            <v>300000</v>
          </cell>
          <cell r="BK18">
            <v>300000</v>
          </cell>
          <cell r="BL18">
            <v>300000</v>
          </cell>
          <cell r="BM18">
            <v>300000</v>
          </cell>
          <cell r="BN18">
            <v>300000</v>
          </cell>
          <cell r="BO18">
            <v>100000</v>
          </cell>
          <cell r="BP18">
            <v>100000</v>
          </cell>
          <cell r="BQ18">
            <v>100000</v>
          </cell>
          <cell r="BR18">
            <v>100000</v>
          </cell>
          <cell r="BS18">
            <v>100000</v>
          </cell>
          <cell r="BT18">
            <v>100000</v>
          </cell>
          <cell r="BU18">
            <v>100000</v>
          </cell>
          <cell r="BV18">
            <v>100000</v>
          </cell>
          <cell r="BW18">
            <v>100000</v>
          </cell>
          <cell r="BX18">
            <v>100000</v>
          </cell>
          <cell r="BY18">
            <v>100000</v>
          </cell>
          <cell r="BZ18">
            <v>100000</v>
          </cell>
          <cell r="CA18">
            <v>1300000</v>
          </cell>
          <cell r="CB18">
            <v>1300000</v>
          </cell>
          <cell r="CC18">
            <v>1300000</v>
          </cell>
          <cell r="CD18">
            <v>1300000</v>
          </cell>
          <cell r="CE18">
            <v>1300000</v>
          </cell>
          <cell r="CF18">
            <v>1300000</v>
          </cell>
          <cell r="CG18">
            <v>1300000</v>
          </cell>
          <cell r="CH18">
            <v>1300000</v>
          </cell>
          <cell r="CI18">
            <v>1300000</v>
          </cell>
          <cell r="CJ18">
            <v>1300000</v>
          </cell>
          <cell r="CK18">
            <v>1300000</v>
          </cell>
          <cell r="CL18">
            <v>1300000</v>
          </cell>
          <cell r="CM18">
            <v>100000</v>
          </cell>
          <cell r="CN18">
            <v>100000</v>
          </cell>
          <cell r="CO18">
            <v>100000</v>
          </cell>
          <cell r="CP18">
            <v>100000</v>
          </cell>
          <cell r="CQ18">
            <v>100000</v>
          </cell>
          <cell r="CR18">
            <v>100000</v>
          </cell>
          <cell r="CS18">
            <v>100000</v>
          </cell>
          <cell r="CT18">
            <v>100000</v>
          </cell>
          <cell r="CU18">
            <v>100000</v>
          </cell>
          <cell r="CV18">
            <v>100000</v>
          </cell>
          <cell r="CW18">
            <v>100000</v>
          </cell>
          <cell r="CX18">
            <v>100000</v>
          </cell>
          <cell r="CY18">
            <v>1300000</v>
          </cell>
          <cell r="CZ18">
            <v>1300000</v>
          </cell>
          <cell r="DA18">
            <v>1300000</v>
          </cell>
          <cell r="DB18">
            <v>1300000</v>
          </cell>
          <cell r="DC18">
            <v>1300000</v>
          </cell>
          <cell r="DD18">
            <v>1300000</v>
          </cell>
          <cell r="DE18">
            <v>1300000</v>
          </cell>
          <cell r="DF18">
            <v>1300000</v>
          </cell>
          <cell r="DG18">
            <v>1300000</v>
          </cell>
          <cell r="DH18">
            <v>1300000</v>
          </cell>
          <cell r="DI18">
            <v>1300000</v>
          </cell>
          <cell r="DJ18">
            <v>1300000</v>
          </cell>
          <cell r="DK18">
            <v>100000</v>
          </cell>
          <cell r="DL18">
            <v>100000</v>
          </cell>
          <cell r="DM18">
            <v>100000</v>
          </cell>
          <cell r="DN18">
            <v>100000</v>
          </cell>
          <cell r="DO18">
            <v>100000</v>
          </cell>
          <cell r="DP18">
            <v>100000</v>
          </cell>
          <cell r="DQ18">
            <v>100000</v>
          </cell>
          <cell r="DR18">
            <v>100000</v>
          </cell>
          <cell r="DS18">
            <v>100000</v>
          </cell>
          <cell r="DT18">
            <v>100000</v>
          </cell>
          <cell r="DU18">
            <v>100000</v>
          </cell>
          <cell r="DV18">
            <v>100000</v>
          </cell>
        </row>
        <row r="19">
          <cell r="C19">
            <v>0</v>
          </cell>
          <cell r="G19">
            <v>0</v>
          </cell>
        </row>
        <row r="20">
          <cell r="C20">
            <v>800000</v>
          </cell>
          <cell r="D20">
            <v>800000</v>
          </cell>
          <cell r="E20">
            <v>200000</v>
          </cell>
          <cell r="F20">
            <v>200000</v>
          </cell>
          <cell r="G20">
            <v>800000</v>
          </cell>
          <cell r="H20">
            <v>800000</v>
          </cell>
          <cell r="I20">
            <v>800000</v>
          </cell>
          <cell r="J20">
            <v>800000</v>
          </cell>
          <cell r="K20">
            <v>800000</v>
          </cell>
          <cell r="L20">
            <v>800000</v>
          </cell>
          <cell r="M20">
            <v>0</v>
          </cell>
          <cell r="N20">
            <v>0</v>
          </cell>
          <cell r="O20">
            <v>0</v>
          </cell>
          <cell r="P20">
            <v>350000</v>
          </cell>
          <cell r="Q20">
            <v>350000</v>
          </cell>
          <cell r="R20">
            <v>350000</v>
          </cell>
          <cell r="S20">
            <v>200000</v>
          </cell>
          <cell r="T20">
            <v>200000</v>
          </cell>
          <cell r="U20">
            <v>200000</v>
          </cell>
          <cell r="V20">
            <v>200000</v>
          </cell>
          <cell r="W20">
            <v>200000</v>
          </cell>
          <cell r="X20">
            <v>200000</v>
          </cell>
          <cell r="Y20">
            <v>0</v>
          </cell>
          <cell r="Z20">
            <v>0</v>
          </cell>
          <cell r="AA20">
            <v>0</v>
          </cell>
          <cell r="AB20">
            <v>150000</v>
          </cell>
          <cell r="AC20">
            <v>150000</v>
          </cell>
          <cell r="AD20">
            <v>150000</v>
          </cell>
          <cell r="AE20">
            <v>200000</v>
          </cell>
          <cell r="AF20">
            <v>200000</v>
          </cell>
          <cell r="AG20">
            <v>200000</v>
          </cell>
          <cell r="AH20">
            <v>200000</v>
          </cell>
          <cell r="AI20">
            <v>200000</v>
          </cell>
          <cell r="AJ20">
            <v>200000</v>
          </cell>
          <cell r="AK20">
            <v>200000</v>
          </cell>
          <cell r="AL20">
            <v>200000</v>
          </cell>
          <cell r="AM20">
            <v>200000</v>
          </cell>
          <cell r="AN20">
            <v>200000</v>
          </cell>
          <cell r="AO20">
            <v>200000</v>
          </cell>
          <cell r="AP20">
            <v>200000</v>
          </cell>
          <cell r="AQ20">
            <v>100000</v>
          </cell>
          <cell r="AR20">
            <v>100000</v>
          </cell>
          <cell r="AS20">
            <v>100000</v>
          </cell>
          <cell r="AT20">
            <v>100000</v>
          </cell>
          <cell r="AU20">
            <v>100000</v>
          </cell>
          <cell r="AV20">
            <v>100000</v>
          </cell>
          <cell r="AW20">
            <v>100000</v>
          </cell>
          <cell r="AX20">
            <v>100000</v>
          </cell>
          <cell r="AY20">
            <v>100000</v>
          </cell>
          <cell r="AZ20">
            <v>100000</v>
          </cell>
          <cell r="BA20">
            <v>100000</v>
          </cell>
          <cell r="BB20">
            <v>100000</v>
          </cell>
          <cell r="BC20">
            <v>300000</v>
          </cell>
          <cell r="BD20">
            <v>300000</v>
          </cell>
          <cell r="BE20">
            <v>300000</v>
          </cell>
          <cell r="BF20">
            <v>300000</v>
          </cell>
          <cell r="BG20">
            <v>300000</v>
          </cell>
          <cell r="BH20">
            <v>300000</v>
          </cell>
          <cell r="BI20">
            <v>300000</v>
          </cell>
          <cell r="BJ20">
            <v>300000</v>
          </cell>
          <cell r="BK20">
            <v>300000</v>
          </cell>
          <cell r="BL20">
            <v>300000</v>
          </cell>
          <cell r="BM20">
            <v>300000</v>
          </cell>
          <cell r="BN20">
            <v>300000</v>
          </cell>
          <cell r="BO20">
            <v>100000</v>
          </cell>
          <cell r="BP20">
            <v>100000</v>
          </cell>
          <cell r="BQ20">
            <v>100000</v>
          </cell>
          <cell r="BR20">
            <v>100000</v>
          </cell>
          <cell r="BS20">
            <v>100000</v>
          </cell>
          <cell r="BT20">
            <v>100000</v>
          </cell>
          <cell r="BU20">
            <v>100000</v>
          </cell>
          <cell r="BV20">
            <v>100000</v>
          </cell>
          <cell r="BW20">
            <v>100000</v>
          </cell>
          <cell r="BX20">
            <v>100000</v>
          </cell>
          <cell r="BY20">
            <v>100000</v>
          </cell>
          <cell r="BZ20">
            <v>100000</v>
          </cell>
          <cell r="CA20">
            <v>1300000</v>
          </cell>
          <cell r="CB20">
            <v>1300000</v>
          </cell>
          <cell r="CC20">
            <v>1300000</v>
          </cell>
          <cell r="CD20">
            <v>1300000</v>
          </cell>
          <cell r="CE20">
            <v>1300000</v>
          </cell>
          <cell r="CF20">
            <v>1300000</v>
          </cell>
          <cell r="CG20">
            <v>1300000</v>
          </cell>
          <cell r="CH20">
            <v>1300000</v>
          </cell>
          <cell r="CI20">
            <v>1300000</v>
          </cell>
          <cell r="CJ20">
            <v>1300000</v>
          </cell>
          <cell r="CK20">
            <v>1300000</v>
          </cell>
          <cell r="CL20">
            <v>1300000</v>
          </cell>
          <cell r="CM20">
            <v>100000</v>
          </cell>
          <cell r="CN20">
            <v>100000</v>
          </cell>
          <cell r="CO20">
            <v>100000</v>
          </cell>
          <cell r="CP20">
            <v>100000</v>
          </cell>
          <cell r="CQ20">
            <v>100000</v>
          </cell>
          <cell r="CR20">
            <v>100000</v>
          </cell>
          <cell r="CS20">
            <v>100000</v>
          </cell>
          <cell r="CT20">
            <v>100000</v>
          </cell>
          <cell r="CU20">
            <v>100000</v>
          </cell>
          <cell r="CV20">
            <v>100000</v>
          </cell>
          <cell r="CW20">
            <v>100000</v>
          </cell>
          <cell r="CX20">
            <v>100000</v>
          </cell>
          <cell r="CY20">
            <v>1300000</v>
          </cell>
          <cell r="CZ20">
            <v>1300000</v>
          </cell>
          <cell r="DA20">
            <v>1300000</v>
          </cell>
          <cell r="DB20">
            <v>1300000</v>
          </cell>
          <cell r="DC20">
            <v>1300000</v>
          </cell>
          <cell r="DD20">
            <v>1300000</v>
          </cell>
          <cell r="DE20">
            <v>1300000</v>
          </cell>
          <cell r="DF20">
            <v>1300000</v>
          </cell>
          <cell r="DG20">
            <v>1300000</v>
          </cell>
          <cell r="DH20">
            <v>1300000</v>
          </cell>
          <cell r="DI20">
            <v>1300000</v>
          </cell>
          <cell r="DJ20">
            <v>1300000</v>
          </cell>
          <cell r="DK20">
            <v>100000</v>
          </cell>
          <cell r="DL20">
            <v>100000</v>
          </cell>
          <cell r="DM20">
            <v>100000</v>
          </cell>
          <cell r="DN20">
            <v>100000</v>
          </cell>
          <cell r="DO20">
            <v>100000</v>
          </cell>
          <cell r="DP20">
            <v>100000</v>
          </cell>
          <cell r="DQ20">
            <v>100000</v>
          </cell>
          <cell r="DR20">
            <v>100000</v>
          </cell>
          <cell r="DS20">
            <v>100000</v>
          </cell>
          <cell r="DT20">
            <v>100000</v>
          </cell>
          <cell r="DU20">
            <v>100000</v>
          </cell>
          <cell r="DV20">
            <v>100000</v>
          </cell>
        </row>
        <row r="21">
          <cell r="C21">
            <v>0</v>
          </cell>
          <cell r="G21">
            <v>0</v>
          </cell>
        </row>
        <row r="22">
          <cell r="C22">
            <v>0</v>
          </cell>
          <cell r="G22">
            <v>0</v>
          </cell>
        </row>
        <row r="23">
          <cell r="C23">
            <v>0</v>
          </cell>
          <cell r="G23">
            <v>0</v>
          </cell>
        </row>
        <row r="24">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cell r="CL24">
            <v>0</v>
          </cell>
          <cell r="CM24">
            <v>0</v>
          </cell>
          <cell r="CN24">
            <v>0</v>
          </cell>
          <cell r="CO24">
            <v>0</v>
          </cell>
          <cell r="CP24">
            <v>0</v>
          </cell>
          <cell r="CQ24">
            <v>0</v>
          </cell>
          <cell r="CR24">
            <v>0</v>
          </cell>
          <cell r="CS24">
            <v>0</v>
          </cell>
          <cell r="CT24">
            <v>0</v>
          </cell>
          <cell r="CU24">
            <v>0</v>
          </cell>
          <cell r="CV24">
            <v>0</v>
          </cell>
          <cell r="CW24">
            <v>0</v>
          </cell>
          <cell r="CX24">
            <v>0</v>
          </cell>
          <cell r="CY24">
            <v>0</v>
          </cell>
          <cell r="CZ24">
            <v>0</v>
          </cell>
          <cell r="DA24">
            <v>0</v>
          </cell>
          <cell r="DB24">
            <v>0</v>
          </cell>
          <cell r="DC24">
            <v>0</v>
          </cell>
          <cell r="DD24">
            <v>0</v>
          </cell>
          <cell r="DE24">
            <v>0</v>
          </cell>
          <cell r="DF24">
            <v>0</v>
          </cell>
          <cell r="DG24">
            <v>0</v>
          </cell>
          <cell r="DH24">
            <v>0</v>
          </cell>
          <cell r="DI24">
            <v>0</v>
          </cell>
          <cell r="DJ24">
            <v>0</v>
          </cell>
          <cell r="DK24">
            <v>0</v>
          </cell>
          <cell r="DL24">
            <v>0</v>
          </cell>
          <cell r="DM24">
            <v>0</v>
          </cell>
          <cell r="DN24">
            <v>0</v>
          </cell>
          <cell r="DO24">
            <v>0</v>
          </cell>
          <cell r="DP24">
            <v>0</v>
          </cell>
          <cell r="DQ24">
            <v>0</v>
          </cell>
          <cell r="DR24">
            <v>0</v>
          </cell>
          <cell r="DS24">
            <v>0</v>
          </cell>
          <cell r="DT24">
            <v>0</v>
          </cell>
          <cell r="DU24">
            <v>0</v>
          </cell>
          <cell r="DV24">
            <v>0</v>
          </cell>
        </row>
        <row r="25">
          <cell r="C25">
            <v>800000</v>
          </cell>
          <cell r="D25">
            <v>800000</v>
          </cell>
          <cell r="E25">
            <v>200000</v>
          </cell>
          <cell r="F25">
            <v>200000</v>
          </cell>
          <cell r="G25">
            <v>800000</v>
          </cell>
          <cell r="H25">
            <v>800000</v>
          </cell>
          <cell r="I25">
            <v>800000</v>
          </cell>
          <cell r="J25">
            <v>800000</v>
          </cell>
          <cell r="K25">
            <v>800000</v>
          </cell>
          <cell r="L25">
            <v>800000</v>
          </cell>
          <cell r="M25">
            <v>0</v>
          </cell>
          <cell r="N25">
            <v>0</v>
          </cell>
          <cell r="O25">
            <v>0</v>
          </cell>
          <cell r="P25">
            <v>350000</v>
          </cell>
          <cell r="Q25">
            <v>350000</v>
          </cell>
          <cell r="R25">
            <v>350000</v>
          </cell>
          <cell r="S25">
            <v>200000</v>
          </cell>
          <cell r="T25">
            <v>200000</v>
          </cell>
          <cell r="U25">
            <v>200000</v>
          </cell>
          <cell r="V25">
            <v>200000</v>
          </cell>
          <cell r="W25">
            <v>200000</v>
          </cell>
          <cell r="X25">
            <v>200000</v>
          </cell>
          <cell r="Y25">
            <v>0</v>
          </cell>
          <cell r="Z25">
            <v>0</v>
          </cell>
          <cell r="AA25">
            <v>0</v>
          </cell>
          <cell r="AB25">
            <v>150000</v>
          </cell>
          <cell r="AC25">
            <v>150000</v>
          </cell>
          <cell r="AD25">
            <v>150000</v>
          </cell>
          <cell r="AE25">
            <v>200000</v>
          </cell>
          <cell r="AF25">
            <v>200000</v>
          </cell>
          <cell r="AG25">
            <v>200000</v>
          </cell>
          <cell r="AH25">
            <v>200000</v>
          </cell>
          <cell r="AI25">
            <v>200000</v>
          </cell>
          <cell r="AJ25">
            <v>200000</v>
          </cell>
          <cell r="AK25">
            <v>200000</v>
          </cell>
          <cell r="AL25">
            <v>200000</v>
          </cell>
          <cell r="AM25">
            <v>200000</v>
          </cell>
          <cell r="AN25">
            <v>200000</v>
          </cell>
          <cell r="AO25">
            <v>200000</v>
          </cell>
          <cell r="AP25">
            <v>200000</v>
          </cell>
          <cell r="AQ25">
            <v>100000</v>
          </cell>
          <cell r="AR25">
            <v>100000</v>
          </cell>
          <cell r="AS25">
            <v>100000</v>
          </cell>
          <cell r="AT25">
            <v>100000</v>
          </cell>
          <cell r="AU25">
            <v>100000</v>
          </cell>
          <cell r="AV25">
            <v>100000</v>
          </cell>
          <cell r="AW25">
            <v>100000</v>
          </cell>
          <cell r="AX25">
            <v>100000</v>
          </cell>
          <cell r="AY25">
            <v>100000</v>
          </cell>
          <cell r="AZ25">
            <v>100000</v>
          </cell>
          <cell r="BA25">
            <v>100000</v>
          </cell>
          <cell r="BB25">
            <v>100000</v>
          </cell>
          <cell r="BC25">
            <v>300000</v>
          </cell>
          <cell r="BD25">
            <v>300000</v>
          </cell>
          <cell r="BE25">
            <v>300000</v>
          </cell>
          <cell r="BF25">
            <v>300000</v>
          </cell>
          <cell r="BG25">
            <v>300000</v>
          </cell>
          <cell r="BH25">
            <v>300000</v>
          </cell>
          <cell r="BI25">
            <v>300000</v>
          </cell>
          <cell r="BJ25">
            <v>300000</v>
          </cell>
          <cell r="BK25">
            <v>300000</v>
          </cell>
          <cell r="BL25">
            <v>300000</v>
          </cell>
          <cell r="BM25">
            <v>300000</v>
          </cell>
          <cell r="BN25">
            <v>300000</v>
          </cell>
          <cell r="BO25">
            <v>100000</v>
          </cell>
          <cell r="BP25">
            <v>100000</v>
          </cell>
          <cell r="BQ25">
            <v>100000</v>
          </cell>
          <cell r="BR25">
            <v>100000</v>
          </cell>
          <cell r="BS25">
            <v>100000</v>
          </cell>
          <cell r="BT25">
            <v>100000</v>
          </cell>
          <cell r="BU25">
            <v>100000</v>
          </cell>
          <cell r="BV25">
            <v>100000</v>
          </cell>
          <cell r="BW25">
            <v>100000</v>
          </cell>
          <cell r="BX25">
            <v>100000</v>
          </cell>
          <cell r="BY25">
            <v>100000</v>
          </cell>
          <cell r="BZ25">
            <v>100000</v>
          </cell>
          <cell r="CA25">
            <v>1300000</v>
          </cell>
          <cell r="CB25">
            <v>1300000</v>
          </cell>
          <cell r="CC25">
            <v>1300000</v>
          </cell>
          <cell r="CD25">
            <v>1300000</v>
          </cell>
          <cell r="CE25">
            <v>1300000</v>
          </cell>
          <cell r="CF25">
            <v>1300000</v>
          </cell>
          <cell r="CG25">
            <v>1300000</v>
          </cell>
          <cell r="CH25">
            <v>1300000</v>
          </cell>
          <cell r="CI25">
            <v>1300000</v>
          </cell>
          <cell r="CJ25">
            <v>1300000</v>
          </cell>
          <cell r="CK25">
            <v>1300000</v>
          </cell>
          <cell r="CL25">
            <v>1300000</v>
          </cell>
          <cell r="CM25">
            <v>100000</v>
          </cell>
          <cell r="CN25">
            <v>100000</v>
          </cell>
          <cell r="CO25">
            <v>100000</v>
          </cell>
          <cell r="CP25">
            <v>100000</v>
          </cell>
          <cell r="CQ25">
            <v>100000</v>
          </cell>
          <cell r="CR25">
            <v>100000</v>
          </cell>
          <cell r="CS25">
            <v>100000</v>
          </cell>
          <cell r="CT25">
            <v>100000</v>
          </cell>
          <cell r="CU25">
            <v>100000</v>
          </cell>
          <cell r="CV25">
            <v>100000</v>
          </cell>
          <cell r="CW25">
            <v>100000</v>
          </cell>
          <cell r="CX25">
            <v>100000</v>
          </cell>
          <cell r="CY25">
            <v>1300000</v>
          </cell>
          <cell r="CZ25">
            <v>1300000</v>
          </cell>
          <cell r="DA25">
            <v>1300000</v>
          </cell>
          <cell r="DB25">
            <v>1300000</v>
          </cell>
          <cell r="DC25">
            <v>1300000</v>
          </cell>
          <cell r="DD25">
            <v>1300000</v>
          </cell>
          <cell r="DE25">
            <v>1300000</v>
          </cell>
          <cell r="DF25">
            <v>1300000</v>
          </cell>
          <cell r="DG25">
            <v>1300000</v>
          </cell>
          <cell r="DH25">
            <v>1300000</v>
          </cell>
          <cell r="DI25">
            <v>1300000</v>
          </cell>
          <cell r="DJ25">
            <v>1300000</v>
          </cell>
          <cell r="DK25">
            <v>100000</v>
          </cell>
          <cell r="DL25">
            <v>100000</v>
          </cell>
          <cell r="DM25">
            <v>100000</v>
          </cell>
          <cell r="DN25">
            <v>100000</v>
          </cell>
          <cell r="DO25">
            <v>100000</v>
          </cell>
          <cell r="DP25">
            <v>100000</v>
          </cell>
          <cell r="DQ25">
            <v>100000</v>
          </cell>
          <cell r="DR25">
            <v>100000</v>
          </cell>
          <cell r="DS25">
            <v>100000</v>
          </cell>
          <cell r="DT25">
            <v>100000</v>
          </cell>
          <cell r="DU25">
            <v>100000</v>
          </cell>
          <cell r="DV25">
            <v>100000</v>
          </cell>
        </row>
        <row r="26">
          <cell r="C26">
            <v>90170</v>
          </cell>
          <cell r="D26">
            <v>83830</v>
          </cell>
          <cell r="E26">
            <v>9330</v>
          </cell>
          <cell r="F26">
            <v>9330</v>
          </cell>
          <cell r="G26">
            <v>83830</v>
          </cell>
          <cell r="H26">
            <v>83830</v>
          </cell>
          <cell r="I26">
            <v>83830</v>
          </cell>
          <cell r="J26">
            <v>67070</v>
          </cell>
          <cell r="K26">
            <v>67070</v>
          </cell>
          <cell r="L26">
            <v>67070</v>
          </cell>
          <cell r="M26">
            <v>0</v>
          </cell>
          <cell r="N26">
            <v>0</v>
          </cell>
          <cell r="O26">
            <v>0</v>
          </cell>
          <cell r="P26">
            <v>13730</v>
          </cell>
          <cell r="Q26">
            <v>13730</v>
          </cell>
          <cell r="R26">
            <v>0</v>
          </cell>
          <cell r="S26">
            <v>9330</v>
          </cell>
          <cell r="T26">
            <v>9330</v>
          </cell>
          <cell r="U26">
            <v>9330</v>
          </cell>
          <cell r="V26">
            <v>9330</v>
          </cell>
          <cell r="W26">
            <v>7470</v>
          </cell>
          <cell r="X26">
            <v>7470</v>
          </cell>
          <cell r="Y26">
            <v>0</v>
          </cell>
          <cell r="Z26">
            <v>0</v>
          </cell>
          <cell r="AA26">
            <v>0</v>
          </cell>
          <cell r="AB26">
            <v>4670</v>
          </cell>
          <cell r="AC26">
            <v>4670</v>
          </cell>
          <cell r="AD26">
            <v>0</v>
          </cell>
          <cell r="AE26">
            <v>2400</v>
          </cell>
          <cell r="AF26">
            <v>2400</v>
          </cell>
          <cell r="AG26">
            <v>2400</v>
          </cell>
          <cell r="AH26">
            <v>2400</v>
          </cell>
          <cell r="AI26">
            <v>2400</v>
          </cell>
          <cell r="AJ26">
            <v>2400</v>
          </cell>
          <cell r="AK26">
            <v>2400</v>
          </cell>
          <cell r="AL26">
            <v>2400</v>
          </cell>
          <cell r="AM26">
            <v>2400</v>
          </cell>
          <cell r="AN26">
            <v>2400</v>
          </cell>
          <cell r="AO26">
            <v>2400</v>
          </cell>
          <cell r="AP26">
            <v>0</v>
          </cell>
          <cell r="AQ26">
            <v>1130</v>
          </cell>
          <cell r="AR26">
            <v>1130</v>
          </cell>
          <cell r="AS26">
            <v>1130</v>
          </cell>
          <cell r="AT26">
            <v>1130</v>
          </cell>
          <cell r="AU26">
            <v>1130</v>
          </cell>
          <cell r="AV26">
            <v>1130</v>
          </cell>
          <cell r="AW26">
            <v>1130</v>
          </cell>
          <cell r="AX26">
            <v>1130</v>
          </cell>
          <cell r="AY26">
            <v>1130</v>
          </cell>
          <cell r="AZ26">
            <v>1130</v>
          </cell>
          <cell r="BA26">
            <v>1130</v>
          </cell>
          <cell r="BB26">
            <v>0</v>
          </cell>
          <cell r="BC26">
            <v>8000</v>
          </cell>
          <cell r="BD26">
            <v>8000</v>
          </cell>
          <cell r="BE26">
            <v>8000</v>
          </cell>
          <cell r="BF26">
            <v>8000</v>
          </cell>
          <cell r="BG26">
            <v>8000</v>
          </cell>
          <cell r="BH26">
            <v>8000</v>
          </cell>
          <cell r="BI26">
            <v>8000</v>
          </cell>
          <cell r="BJ26">
            <v>8000</v>
          </cell>
          <cell r="BK26">
            <v>8000</v>
          </cell>
          <cell r="BL26">
            <v>8000</v>
          </cell>
          <cell r="BM26">
            <v>8000</v>
          </cell>
          <cell r="BN26">
            <v>0</v>
          </cell>
          <cell r="BO26">
            <v>1130</v>
          </cell>
          <cell r="BP26">
            <v>1130</v>
          </cell>
          <cell r="BQ26">
            <v>1130</v>
          </cell>
          <cell r="BR26">
            <v>1130</v>
          </cell>
          <cell r="BS26">
            <v>1130</v>
          </cell>
          <cell r="BT26">
            <v>1130</v>
          </cell>
          <cell r="BU26">
            <v>1130</v>
          </cell>
          <cell r="BV26">
            <v>1130</v>
          </cell>
          <cell r="BW26">
            <v>1130</v>
          </cell>
          <cell r="BX26">
            <v>1130</v>
          </cell>
          <cell r="BY26">
            <v>1130</v>
          </cell>
          <cell r="BZ26">
            <v>0</v>
          </cell>
          <cell r="CA26">
            <v>176170</v>
          </cell>
          <cell r="CB26">
            <v>176170</v>
          </cell>
          <cell r="CC26">
            <v>176170</v>
          </cell>
          <cell r="CD26">
            <v>176170</v>
          </cell>
          <cell r="CE26">
            <v>176170</v>
          </cell>
          <cell r="CF26">
            <v>176170</v>
          </cell>
          <cell r="CG26">
            <v>176170</v>
          </cell>
          <cell r="CH26">
            <v>176170</v>
          </cell>
          <cell r="CI26">
            <v>176170</v>
          </cell>
          <cell r="CJ26">
            <v>176170</v>
          </cell>
          <cell r="CK26">
            <v>176170</v>
          </cell>
          <cell r="CL26">
            <v>0</v>
          </cell>
          <cell r="CM26">
            <v>1130</v>
          </cell>
          <cell r="CN26">
            <v>1130</v>
          </cell>
          <cell r="CO26">
            <v>1130</v>
          </cell>
          <cell r="CP26">
            <v>1130</v>
          </cell>
          <cell r="CQ26">
            <v>1130</v>
          </cell>
          <cell r="CR26">
            <v>1130</v>
          </cell>
          <cell r="CS26">
            <v>1130</v>
          </cell>
          <cell r="CT26">
            <v>1130</v>
          </cell>
          <cell r="CU26">
            <v>1130</v>
          </cell>
          <cell r="CV26">
            <v>1130</v>
          </cell>
          <cell r="CW26">
            <v>1130</v>
          </cell>
          <cell r="CX26">
            <v>0</v>
          </cell>
          <cell r="CY26">
            <v>176170</v>
          </cell>
          <cell r="CZ26">
            <v>176170</v>
          </cell>
          <cell r="DA26">
            <v>176170</v>
          </cell>
          <cell r="DB26">
            <v>176170</v>
          </cell>
          <cell r="DC26">
            <v>176170</v>
          </cell>
          <cell r="DD26">
            <v>176170</v>
          </cell>
          <cell r="DE26">
            <v>176170</v>
          </cell>
          <cell r="DF26">
            <v>176170</v>
          </cell>
          <cell r="DG26">
            <v>176170</v>
          </cell>
          <cell r="DH26">
            <v>176170</v>
          </cell>
          <cell r="DI26">
            <v>176170</v>
          </cell>
          <cell r="DJ26">
            <v>0</v>
          </cell>
          <cell r="DK26">
            <v>1130</v>
          </cell>
          <cell r="DL26">
            <v>1130</v>
          </cell>
          <cell r="DM26">
            <v>1130</v>
          </cell>
          <cell r="DN26">
            <v>1130</v>
          </cell>
          <cell r="DO26">
            <v>1130</v>
          </cell>
          <cell r="DP26">
            <v>1130</v>
          </cell>
          <cell r="DQ26">
            <v>1130</v>
          </cell>
          <cell r="DR26">
            <v>1130</v>
          </cell>
          <cell r="DS26">
            <v>1130</v>
          </cell>
          <cell r="DT26">
            <v>1130</v>
          </cell>
          <cell r="DU26">
            <v>1130</v>
          </cell>
          <cell r="DV26">
            <v>0</v>
          </cell>
        </row>
        <row r="27">
          <cell r="C27">
            <v>0</v>
          </cell>
          <cell r="G27">
            <v>0</v>
          </cell>
          <cell r="L27">
            <v>52200</v>
          </cell>
          <cell r="M27">
            <v>52000</v>
          </cell>
          <cell r="N27">
            <v>52000</v>
          </cell>
          <cell r="O27">
            <v>45000</v>
          </cell>
          <cell r="P27">
            <v>44500</v>
          </cell>
          <cell r="Q27">
            <v>54500</v>
          </cell>
          <cell r="R27">
            <v>43000</v>
          </cell>
          <cell r="X27">
            <v>1100</v>
          </cell>
          <cell r="Y27">
            <v>800</v>
          </cell>
          <cell r="Z27">
            <v>800</v>
          </cell>
          <cell r="AA27">
            <v>800</v>
          </cell>
          <cell r="AB27">
            <v>800</v>
          </cell>
          <cell r="AC27">
            <v>800</v>
          </cell>
          <cell r="AD27">
            <v>800</v>
          </cell>
          <cell r="AE27">
            <v>42800</v>
          </cell>
          <cell r="AF27">
            <v>42800</v>
          </cell>
          <cell r="AG27">
            <v>42800</v>
          </cell>
          <cell r="AH27">
            <v>42800</v>
          </cell>
          <cell r="AI27">
            <v>42800</v>
          </cell>
          <cell r="AJ27">
            <v>6900</v>
          </cell>
          <cell r="AK27">
            <v>6800</v>
          </cell>
          <cell r="AL27">
            <v>6800</v>
          </cell>
          <cell r="AM27">
            <v>6800</v>
          </cell>
          <cell r="AN27">
            <v>6800</v>
          </cell>
          <cell r="AO27">
            <v>6800</v>
          </cell>
          <cell r="AP27">
            <v>6800</v>
          </cell>
          <cell r="AQ27">
            <v>800</v>
          </cell>
          <cell r="AR27">
            <v>800</v>
          </cell>
          <cell r="AS27">
            <v>800</v>
          </cell>
          <cell r="AT27">
            <v>800</v>
          </cell>
          <cell r="AU27">
            <v>800</v>
          </cell>
          <cell r="AV27">
            <v>0</v>
          </cell>
          <cell r="AW27">
            <v>0</v>
          </cell>
          <cell r="AX27">
            <v>0</v>
          </cell>
          <cell r="AY27">
            <v>0</v>
          </cell>
          <cell r="AZ27">
            <v>0</v>
          </cell>
          <cell r="BA27">
            <v>0</v>
          </cell>
          <cell r="BB27">
            <v>0</v>
          </cell>
          <cell r="BC27">
            <v>6800</v>
          </cell>
          <cell r="BD27">
            <v>6800</v>
          </cell>
          <cell r="BE27">
            <v>6800</v>
          </cell>
          <cell r="BF27">
            <v>6800</v>
          </cell>
          <cell r="BG27">
            <v>6800</v>
          </cell>
          <cell r="BH27">
            <v>3500</v>
          </cell>
          <cell r="BI27">
            <v>0</v>
          </cell>
          <cell r="BJ27">
            <v>0</v>
          </cell>
          <cell r="BK27">
            <v>0</v>
          </cell>
          <cell r="BL27">
            <v>0</v>
          </cell>
          <cell r="BM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3800</v>
          </cell>
          <cell r="CG27">
            <v>2700</v>
          </cell>
          <cell r="CH27">
            <v>2700</v>
          </cell>
          <cell r="CI27">
            <v>2700</v>
          </cell>
          <cell r="CJ27">
            <v>2700</v>
          </cell>
          <cell r="CK27">
            <v>2700</v>
          </cell>
          <cell r="CL27">
            <v>2700</v>
          </cell>
          <cell r="CR27">
            <v>1900</v>
          </cell>
          <cell r="CS27">
            <v>0</v>
          </cell>
          <cell r="CT27">
            <v>0</v>
          </cell>
          <cell r="CU27">
            <v>0</v>
          </cell>
          <cell r="CV27">
            <v>0</v>
          </cell>
          <cell r="CW27">
            <v>0</v>
          </cell>
          <cell r="CX27">
            <v>0</v>
          </cell>
          <cell r="CY27">
            <v>2700</v>
          </cell>
          <cell r="CZ27">
            <v>2700</v>
          </cell>
          <cell r="DA27">
            <v>2700</v>
          </cell>
          <cell r="DB27">
            <v>2700</v>
          </cell>
          <cell r="DC27">
            <v>2700</v>
          </cell>
          <cell r="DK27">
            <v>0</v>
          </cell>
          <cell r="DL27">
            <v>0</v>
          </cell>
          <cell r="DM27">
            <v>0</v>
          </cell>
          <cell r="DN27">
            <v>0</v>
          </cell>
          <cell r="DO27">
            <v>0</v>
          </cell>
        </row>
        <row r="28">
          <cell r="C28">
            <v>0</v>
          </cell>
          <cell r="G28">
            <v>0</v>
          </cell>
        </row>
        <row r="29">
          <cell r="C29">
            <v>0</v>
          </cell>
          <cell r="G29">
            <v>0</v>
          </cell>
        </row>
        <row r="30">
          <cell r="C30">
            <v>0</v>
          </cell>
          <cell r="D30">
            <v>0</v>
          </cell>
          <cell r="G30">
            <v>0</v>
          </cell>
          <cell r="H30">
            <v>0</v>
          </cell>
          <cell r="I30">
            <v>0</v>
          </cell>
          <cell r="J30">
            <v>0</v>
          </cell>
          <cell r="K30">
            <v>0</v>
          </cell>
          <cell r="L30">
            <v>0</v>
          </cell>
          <cell r="M30">
            <v>0</v>
          </cell>
          <cell r="N30">
            <v>0</v>
          </cell>
          <cell r="O30">
            <v>0</v>
          </cell>
          <cell r="P30">
            <v>0</v>
          </cell>
          <cell r="Q30">
            <v>0</v>
          </cell>
          <cell r="R30">
            <v>0</v>
          </cell>
          <cell r="AE30">
            <v>0</v>
          </cell>
          <cell r="AF30">
            <v>0</v>
          </cell>
          <cell r="AG30">
            <v>0</v>
          </cell>
          <cell r="AH30">
            <v>0</v>
          </cell>
          <cell r="AI30">
            <v>0</v>
          </cell>
          <cell r="AJ30">
            <v>0</v>
          </cell>
          <cell r="AK30">
            <v>0</v>
          </cell>
          <cell r="AL30">
            <v>0</v>
          </cell>
          <cell r="AM30">
            <v>0</v>
          </cell>
          <cell r="AN30">
            <v>0</v>
          </cell>
          <cell r="AO30">
            <v>0</v>
          </cell>
          <cell r="AP30">
            <v>0</v>
          </cell>
          <cell r="BC30">
            <v>0</v>
          </cell>
          <cell r="BD30">
            <v>0</v>
          </cell>
          <cell r="BE30">
            <v>0</v>
          </cell>
          <cell r="BF30">
            <v>0</v>
          </cell>
          <cell r="BG30">
            <v>0</v>
          </cell>
          <cell r="BH30">
            <v>0</v>
          </cell>
          <cell r="BI30">
            <v>0</v>
          </cell>
          <cell r="BJ30">
            <v>0</v>
          </cell>
          <cell r="BK30">
            <v>0</v>
          </cell>
          <cell r="BL30">
            <v>0</v>
          </cell>
          <cell r="BM30">
            <v>0</v>
          </cell>
          <cell r="BN30">
            <v>0</v>
          </cell>
          <cell r="CA30">
            <v>0</v>
          </cell>
          <cell r="CB30">
            <v>0</v>
          </cell>
          <cell r="CC30">
            <v>0</v>
          </cell>
          <cell r="CD30">
            <v>0</v>
          </cell>
          <cell r="CE30">
            <v>0</v>
          </cell>
          <cell r="CF30">
            <v>0</v>
          </cell>
          <cell r="CG30">
            <v>0</v>
          </cell>
          <cell r="CH30">
            <v>0</v>
          </cell>
          <cell r="CI30">
            <v>0</v>
          </cell>
          <cell r="CJ30">
            <v>0</v>
          </cell>
          <cell r="CK30">
            <v>0</v>
          </cell>
          <cell r="CL30">
            <v>0</v>
          </cell>
          <cell r="CY30">
            <v>0</v>
          </cell>
          <cell r="CZ30">
            <v>0</v>
          </cell>
          <cell r="DA30">
            <v>0</v>
          </cell>
          <cell r="DB30">
            <v>0</v>
          </cell>
          <cell r="DC30">
            <v>0</v>
          </cell>
          <cell r="DD30">
            <v>0</v>
          </cell>
          <cell r="DE30">
            <v>0</v>
          </cell>
          <cell r="DF30">
            <v>0</v>
          </cell>
          <cell r="DG30">
            <v>0</v>
          </cell>
          <cell r="DH30">
            <v>0</v>
          </cell>
          <cell r="DI30">
            <v>0</v>
          </cell>
          <cell r="DJ30">
            <v>0</v>
          </cell>
        </row>
        <row r="31">
          <cell r="C31">
            <v>0</v>
          </cell>
          <cell r="G31">
            <v>0</v>
          </cell>
          <cell r="L31">
            <v>-45000</v>
          </cell>
          <cell r="X31">
            <v>-3734</v>
          </cell>
          <cell r="AB31">
            <v>-1864</v>
          </cell>
        </row>
        <row r="32">
          <cell r="C32">
            <v>0</v>
          </cell>
          <cell r="D32">
            <v>-90170</v>
          </cell>
          <cell r="E32">
            <v>0</v>
          </cell>
          <cell r="F32">
            <v>-9330</v>
          </cell>
          <cell r="G32">
            <v>0</v>
          </cell>
          <cell r="R32">
            <v>-27460</v>
          </cell>
          <cell r="S32">
            <v>-9330</v>
          </cell>
          <cell r="T32">
            <v>-9330</v>
          </cell>
          <cell r="U32">
            <v>-9330</v>
          </cell>
          <cell r="V32">
            <v>-7470</v>
          </cell>
          <cell r="W32">
            <v>-7470</v>
          </cell>
          <cell r="X32">
            <v>-3736</v>
          </cell>
          <cell r="AD32">
            <v>-7476</v>
          </cell>
          <cell r="AE32">
            <v>0</v>
          </cell>
          <cell r="AF32">
            <v>0</v>
          </cell>
          <cell r="AG32">
            <v>0</v>
          </cell>
          <cell r="AH32">
            <v>0</v>
          </cell>
          <cell r="AI32">
            <v>0</v>
          </cell>
          <cell r="AJ32">
            <v>0</v>
          </cell>
          <cell r="AK32">
            <v>0</v>
          </cell>
          <cell r="AL32">
            <v>0</v>
          </cell>
          <cell r="AM32">
            <v>0</v>
          </cell>
          <cell r="AN32">
            <v>0</v>
          </cell>
          <cell r="AO32">
            <v>0</v>
          </cell>
          <cell r="AP32">
            <v>-12000</v>
          </cell>
          <cell r="AQ32">
            <v>0</v>
          </cell>
          <cell r="AR32">
            <v>0</v>
          </cell>
          <cell r="AS32">
            <v>0</v>
          </cell>
          <cell r="AT32">
            <v>0</v>
          </cell>
          <cell r="AU32">
            <v>0</v>
          </cell>
          <cell r="AV32">
            <v>0</v>
          </cell>
          <cell r="AW32">
            <v>0</v>
          </cell>
          <cell r="AX32">
            <v>0</v>
          </cell>
          <cell r="AY32">
            <v>0</v>
          </cell>
          <cell r="AZ32">
            <v>0</v>
          </cell>
          <cell r="BA32">
            <v>0</v>
          </cell>
          <cell r="BB32">
            <v>-5650</v>
          </cell>
          <cell r="BC32">
            <v>0</v>
          </cell>
          <cell r="BD32">
            <v>0</v>
          </cell>
          <cell r="BE32">
            <v>0</v>
          </cell>
          <cell r="BF32">
            <v>0</v>
          </cell>
          <cell r="BG32">
            <v>0</v>
          </cell>
          <cell r="BH32">
            <v>0</v>
          </cell>
          <cell r="BI32">
            <v>0</v>
          </cell>
          <cell r="BJ32">
            <v>0</v>
          </cell>
          <cell r="BK32">
            <v>0</v>
          </cell>
          <cell r="BL32">
            <v>0</v>
          </cell>
          <cell r="BM32">
            <v>0</v>
          </cell>
          <cell r="BN32">
            <v>-40000</v>
          </cell>
          <cell r="BO32">
            <v>0</v>
          </cell>
          <cell r="BP32">
            <v>0</v>
          </cell>
          <cell r="BQ32">
            <v>0</v>
          </cell>
          <cell r="BR32">
            <v>0</v>
          </cell>
          <cell r="BS32">
            <v>0</v>
          </cell>
          <cell r="BT32">
            <v>0</v>
          </cell>
          <cell r="BU32">
            <v>0</v>
          </cell>
          <cell r="BV32">
            <v>0</v>
          </cell>
          <cell r="BW32">
            <v>0</v>
          </cell>
          <cell r="BX32">
            <v>0</v>
          </cell>
          <cell r="BY32">
            <v>0</v>
          </cell>
          <cell r="BZ32">
            <v>-5650</v>
          </cell>
          <cell r="CA32">
            <v>0</v>
          </cell>
          <cell r="CB32">
            <v>0</v>
          </cell>
          <cell r="CC32">
            <v>0</v>
          </cell>
          <cell r="CD32">
            <v>0</v>
          </cell>
          <cell r="CE32">
            <v>0</v>
          </cell>
          <cell r="CF32">
            <v>0</v>
          </cell>
          <cell r="CG32">
            <v>0</v>
          </cell>
          <cell r="CH32">
            <v>0</v>
          </cell>
          <cell r="CI32">
            <v>0</v>
          </cell>
          <cell r="CJ32">
            <v>0</v>
          </cell>
          <cell r="CK32">
            <v>0</v>
          </cell>
          <cell r="CL32">
            <v>-421170</v>
          </cell>
          <cell r="CM32">
            <v>0</v>
          </cell>
          <cell r="CN32">
            <v>0</v>
          </cell>
          <cell r="CO32">
            <v>0</v>
          </cell>
          <cell r="CP32">
            <v>0</v>
          </cell>
          <cell r="CQ32">
            <v>0</v>
          </cell>
          <cell r="CR32">
            <v>0</v>
          </cell>
          <cell r="CS32">
            <v>0</v>
          </cell>
          <cell r="CT32">
            <v>0</v>
          </cell>
          <cell r="CU32">
            <v>0</v>
          </cell>
          <cell r="CV32">
            <v>0</v>
          </cell>
          <cell r="CW32">
            <v>0</v>
          </cell>
          <cell r="CX32">
            <v>-5650</v>
          </cell>
          <cell r="CY32">
            <v>0</v>
          </cell>
          <cell r="CZ32">
            <v>0</v>
          </cell>
          <cell r="DA32">
            <v>0</v>
          </cell>
          <cell r="DB32">
            <v>0</v>
          </cell>
          <cell r="DC32">
            <v>0</v>
          </cell>
          <cell r="DD32">
            <v>0</v>
          </cell>
          <cell r="DE32">
            <v>0</v>
          </cell>
          <cell r="DF32">
            <v>0</v>
          </cell>
          <cell r="DG32">
            <v>0</v>
          </cell>
          <cell r="DH32">
            <v>0</v>
          </cell>
          <cell r="DI32">
            <v>0</v>
          </cell>
          <cell r="DK32">
            <v>0</v>
          </cell>
          <cell r="DL32">
            <v>0</v>
          </cell>
          <cell r="DM32">
            <v>0</v>
          </cell>
          <cell r="DN32">
            <v>0</v>
          </cell>
          <cell r="DO32">
            <v>0</v>
          </cell>
          <cell r="DP32">
            <v>0</v>
          </cell>
          <cell r="DQ32">
            <v>0</v>
          </cell>
          <cell r="DR32">
            <v>0</v>
          </cell>
          <cell r="DS32">
            <v>0</v>
          </cell>
          <cell r="DT32">
            <v>0</v>
          </cell>
          <cell r="DU32">
            <v>0</v>
          </cell>
        </row>
        <row r="33">
          <cell r="C33">
            <v>90170</v>
          </cell>
          <cell r="D33">
            <v>-6340</v>
          </cell>
          <cell r="E33">
            <v>9330</v>
          </cell>
          <cell r="F33">
            <v>0</v>
          </cell>
          <cell r="G33">
            <v>83830</v>
          </cell>
          <cell r="H33">
            <v>83830</v>
          </cell>
          <cell r="I33">
            <v>83830</v>
          </cell>
          <cell r="J33">
            <v>67070</v>
          </cell>
          <cell r="K33">
            <v>67070</v>
          </cell>
          <cell r="L33">
            <v>74270</v>
          </cell>
          <cell r="M33">
            <v>52000</v>
          </cell>
          <cell r="N33">
            <v>52000</v>
          </cell>
          <cell r="O33">
            <v>45000</v>
          </cell>
          <cell r="P33">
            <v>58230</v>
          </cell>
          <cell r="Q33">
            <v>68230</v>
          </cell>
          <cell r="R33">
            <v>15540</v>
          </cell>
          <cell r="S33">
            <v>0</v>
          </cell>
          <cell r="T33">
            <v>0</v>
          </cell>
          <cell r="U33">
            <v>0</v>
          </cell>
          <cell r="V33">
            <v>1860</v>
          </cell>
          <cell r="W33">
            <v>0</v>
          </cell>
          <cell r="X33">
            <v>1100</v>
          </cell>
          <cell r="Y33">
            <v>800</v>
          </cell>
          <cell r="Z33">
            <v>800</v>
          </cell>
          <cell r="AA33">
            <v>800</v>
          </cell>
          <cell r="AB33">
            <v>3606</v>
          </cell>
          <cell r="AC33">
            <v>5470</v>
          </cell>
          <cell r="AD33">
            <v>-6676</v>
          </cell>
          <cell r="AE33">
            <v>45200</v>
          </cell>
          <cell r="AF33">
            <v>45200</v>
          </cell>
          <cell r="AG33">
            <v>45200</v>
          </cell>
          <cell r="AH33">
            <v>45200</v>
          </cell>
          <cell r="AI33">
            <v>45200</v>
          </cell>
          <cell r="AJ33">
            <v>9300</v>
          </cell>
          <cell r="AK33">
            <v>9200</v>
          </cell>
          <cell r="AL33">
            <v>9200</v>
          </cell>
          <cell r="AM33">
            <v>9200</v>
          </cell>
          <cell r="AN33">
            <v>9200</v>
          </cell>
          <cell r="AO33">
            <v>9200</v>
          </cell>
          <cell r="AP33">
            <v>-5200</v>
          </cell>
          <cell r="AQ33">
            <v>1930</v>
          </cell>
          <cell r="AR33">
            <v>1930</v>
          </cell>
          <cell r="AS33">
            <v>1930</v>
          </cell>
          <cell r="AT33">
            <v>1930</v>
          </cell>
          <cell r="AU33">
            <v>1930</v>
          </cell>
          <cell r="AV33">
            <v>1130</v>
          </cell>
          <cell r="AW33">
            <v>1130</v>
          </cell>
          <cell r="AX33">
            <v>1130</v>
          </cell>
          <cell r="AY33">
            <v>1130</v>
          </cell>
          <cell r="AZ33">
            <v>1130</v>
          </cell>
          <cell r="BA33">
            <v>1130</v>
          </cell>
          <cell r="BB33">
            <v>-5650</v>
          </cell>
          <cell r="BC33">
            <v>14800</v>
          </cell>
          <cell r="BD33">
            <v>14800</v>
          </cell>
          <cell r="BE33">
            <v>14800</v>
          </cell>
          <cell r="BF33">
            <v>14800</v>
          </cell>
          <cell r="BG33">
            <v>14800</v>
          </cell>
          <cell r="BH33">
            <v>11500</v>
          </cell>
          <cell r="BI33">
            <v>8000</v>
          </cell>
          <cell r="BJ33">
            <v>8000</v>
          </cell>
          <cell r="BK33">
            <v>8000</v>
          </cell>
          <cell r="BL33">
            <v>8000</v>
          </cell>
          <cell r="BM33">
            <v>8000</v>
          </cell>
          <cell r="BN33">
            <v>-40000</v>
          </cell>
          <cell r="BO33">
            <v>1130</v>
          </cell>
          <cell r="BP33">
            <v>1130</v>
          </cell>
          <cell r="BQ33">
            <v>1130</v>
          </cell>
          <cell r="BR33">
            <v>1130</v>
          </cell>
          <cell r="BS33">
            <v>1130</v>
          </cell>
          <cell r="BT33">
            <v>1130</v>
          </cell>
          <cell r="BU33">
            <v>1130</v>
          </cell>
          <cell r="BV33">
            <v>1130</v>
          </cell>
          <cell r="BW33">
            <v>1130</v>
          </cell>
          <cell r="BX33">
            <v>1130</v>
          </cell>
          <cell r="BY33">
            <v>1130</v>
          </cell>
          <cell r="BZ33">
            <v>-5650</v>
          </cell>
          <cell r="CA33">
            <v>176170</v>
          </cell>
          <cell r="CB33">
            <v>176170</v>
          </cell>
          <cell r="CC33">
            <v>176170</v>
          </cell>
          <cell r="CD33">
            <v>176170</v>
          </cell>
          <cell r="CE33">
            <v>176170</v>
          </cell>
          <cell r="CF33">
            <v>179970</v>
          </cell>
          <cell r="CG33">
            <v>178870</v>
          </cell>
          <cell r="CH33">
            <v>178870</v>
          </cell>
          <cell r="CI33">
            <v>178870</v>
          </cell>
          <cell r="CJ33">
            <v>178870</v>
          </cell>
          <cell r="CK33">
            <v>178870</v>
          </cell>
          <cell r="CL33">
            <v>-418470</v>
          </cell>
          <cell r="CM33">
            <v>1130</v>
          </cell>
          <cell r="CN33">
            <v>1130</v>
          </cell>
          <cell r="CO33">
            <v>1130</v>
          </cell>
          <cell r="CP33">
            <v>1130</v>
          </cell>
          <cell r="CQ33">
            <v>1130</v>
          </cell>
          <cell r="CR33">
            <v>3030</v>
          </cell>
          <cell r="CS33">
            <v>1130</v>
          </cell>
          <cell r="CT33">
            <v>1130</v>
          </cell>
          <cell r="CU33">
            <v>1130</v>
          </cell>
          <cell r="CV33">
            <v>1130</v>
          </cell>
          <cell r="CW33">
            <v>1130</v>
          </cell>
          <cell r="CX33">
            <v>-5650</v>
          </cell>
          <cell r="CY33">
            <v>178870</v>
          </cell>
          <cell r="CZ33">
            <v>178870</v>
          </cell>
          <cell r="DA33">
            <v>178870</v>
          </cell>
          <cell r="DB33">
            <v>178870</v>
          </cell>
          <cell r="DC33">
            <v>178870</v>
          </cell>
          <cell r="DD33">
            <v>176170</v>
          </cell>
          <cell r="DE33">
            <v>176170</v>
          </cell>
          <cell r="DF33">
            <v>176170</v>
          </cell>
          <cell r="DG33">
            <v>176170</v>
          </cell>
          <cell r="DH33">
            <v>176170</v>
          </cell>
          <cell r="DI33">
            <v>176170</v>
          </cell>
          <cell r="DJ33">
            <v>0</v>
          </cell>
          <cell r="DK33">
            <v>1130</v>
          </cell>
          <cell r="DL33">
            <v>1130</v>
          </cell>
          <cell r="DM33">
            <v>1130</v>
          </cell>
          <cell r="DN33">
            <v>1130</v>
          </cell>
          <cell r="DO33">
            <v>1130</v>
          </cell>
          <cell r="DP33">
            <v>1130</v>
          </cell>
          <cell r="DQ33">
            <v>1130</v>
          </cell>
          <cell r="DR33">
            <v>1130</v>
          </cell>
          <cell r="DS33">
            <v>1130</v>
          </cell>
          <cell r="DT33">
            <v>1130</v>
          </cell>
          <cell r="DU33">
            <v>1130</v>
          </cell>
          <cell r="DV33">
            <v>0</v>
          </cell>
        </row>
        <row r="34">
          <cell r="C34">
            <v>709830</v>
          </cell>
          <cell r="D34">
            <v>806340</v>
          </cell>
          <cell r="E34">
            <v>190670</v>
          </cell>
          <cell r="F34">
            <v>200000</v>
          </cell>
          <cell r="G34">
            <v>716170</v>
          </cell>
          <cell r="H34">
            <v>716170</v>
          </cell>
          <cell r="I34">
            <v>716170</v>
          </cell>
          <cell r="J34">
            <v>732930</v>
          </cell>
          <cell r="K34">
            <v>732930</v>
          </cell>
          <cell r="L34">
            <v>725730</v>
          </cell>
          <cell r="M34">
            <v>-52000</v>
          </cell>
          <cell r="N34">
            <v>-52000</v>
          </cell>
          <cell r="O34">
            <v>-45000</v>
          </cell>
          <cell r="P34">
            <v>291770</v>
          </cell>
          <cell r="Q34">
            <v>281770</v>
          </cell>
          <cell r="R34">
            <v>334460</v>
          </cell>
          <cell r="S34">
            <v>200000</v>
          </cell>
          <cell r="T34">
            <v>200000</v>
          </cell>
          <cell r="U34">
            <v>200000</v>
          </cell>
          <cell r="V34">
            <v>198140</v>
          </cell>
          <cell r="W34">
            <v>200000</v>
          </cell>
          <cell r="X34">
            <v>198900</v>
          </cell>
          <cell r="Y34">
            <v>-800</v>
          </cell>
          <cell r="Z34">
            <v>-800</v>
          </cell>
          <cell r="AA34">
            <v>-800</v>
          </cell>
          <cell r="AB34">
            <v>146394</v>
          </cell>
          <cell r="AC34">
            <v>144530</v>
          </cell>
          <cell r="AD34">
            <v>156676</v>
          </cell>
          <cell r="AE34">
            <v>154800</v>
          </cell>
          <cell r="AF34">
            <v>154800</v>
          </cell>
          <cell r="AG34">
            <v>154800</v>
          </cell>
          <cell r="AH34">
            <v>154800</v>
          </cell>
          <cell r="AI34">
            <v>154800</v>
          </cell>
          <cell r="AJ34">
            <v>190700</v>
          </cell>
          <cell r="AK34">
            <v>190800</v>
          </cell>
          <cell r="AL34">
            <v>190800</v>
          </cell>
          <cell r="AM34">
            <v>190800</v>
          </cell>
          <cell r="AN34">
            <v>190800</v>
          </cell>
          <cell r="AO34">
            <v>190800</v>
          </cell>
          <cell r="AP34">
            <v>205200</v>
          </cell>
          <cell r="AQ34">
            <v>98070</v>
          </cell>
          <cell r="AR34">
            <v>98070</v>
          </cell>
          <cell r="AS34">
            <v>98070</v>
          </cell>
          <cell r="AT34">
            <v>98070</v>
          </cell>
          <cell r="AU34">
            <v>98070</v>
          </cell>
          <cell r="AV34">
            <v>98870</v>
          </cell>
          <cell r="AW34">
            <v>98870</v>
          </cell>
          <cell r="AX34">
            <v>98870</v>
          </cell>
          <cell r="AY34">
            <v>98870</v>
          </cell>
          <cell r="AZ34">
            <v>98870</v>
          </cell>
          <cell r="BA34">
            <v>98870</v>
          </cell>
          <cell r="BB34">
            <v>105650</v>
          </cell>
          <cell r="BC34">
            <v>285200</v>
          </cell>
          <cell r="BD34">
            <v>285200</v>
          </cell>
          <cell r="BE34">
            <v>285200</v>
          </cell>
          <cell r="BF34">
            <v>285200</v>
          </cell>
          <cell r="BG34">
            <v>285200</v>
          </cell>
          <cell r="BH34">
            <v>288500</v>
          </cell>
          <cell r="BI34">
            <v>292000</v>
          </cell>
          <cell r="BJ34">
            <v>292000</v>
          </cell>
          <cell r="BK34">
            <v>292000</v>
          </cell>
          <cell r="BL34">
            <v>292000</v>
          </cell>
          <cell r="BM34">
            <v>292000</v>
          </cell>
          <cell r="BN34">
            <v>340000</v>
          </cell>
          <cell r="BO34">
            <v>98870</v>
          </cell>
          <cell r="BP34">
            <v>98870</v>
          </cell>
          <cell r="BQ34">
            <v>98870</v>
          </cell>
          <cell r="BR34">
            <v>98870</v>
          </cell>
          <cell r="BS34">
            <v>98870</v>
          </cell>
          <cell r="BT34">
            <v>98870</v>
          </cell>
          <cell r="BU34">
            <v>98870</v>
          </cell>
          <cell r="BV34">
            <v>98870</v>
          </cell>
          <cell r="BW34">
            <v>98870</v>
          </cell>
          <cell r="BX34">
            <v>98870</v>
          </cell>
          <cell r="BY34">
            <v>98870</v>
          </cell>
          <cell r="BZ34">
            <v>105650</v>
          </cell>
          <cell r="CA34">
            <v>1123830</v>
          </cell>
          <cell r="CB34">
            <v>1123830</v>
          </cell>
          <cell r="CC34">
            <v>1123830</v>
          </cell>
          <cell r="CD34">
            <v>1123830</v>
          </cell>
          <cell r="CE34">
            <v>1123830</v>
          </cell>
          <cell r="CF34">
            <v>1120030</v>
          </cell>
          <cell r="CG34">
            <v>1121130</v>
          </cell>
          <cell r="CH34">
            <v>1121130</v>
          </cell>
          <cell r="CI34">
            <v>1121130</v>
          </cell>
          <cell r="CJ34">
            <v>1121130</v>
          </cell>
          <cell r="CK34">
            <v>1121130</v>
          </cell>
          <cell r="CL34">
            <v>1718470</v>
          </cell>
          <cell r="CM34">
            <v>98870</v>
          </cell>
          <cell r="CN34">
            <v>98870</v>
          </cell>
          <cell r="CO34">
            <v>98870</v>
          </cell>
          <cell r="CP34">
            <v>98870</v>
          </cell>
          <cell r="CQ34">
            <v>98870</v>
          </cell>
          <cell r="CR34">
            <v>96970</v>
          </cell>
          <cell r="CS34">
            <v>98870</v>
          </cell>
          <cell r="CT34">
            <v>98870</v>
          </cell>
          <cell r="CU34">
            <v>98870</v>
          </cell>
          <cell r="CV34">
            <v>98870</v>
          </cell>
          <cell r="CW34">
            <v>98870</v>
          </cell>
          <cell r="CX34">
            <v>105650</v>
          </cell>
          <cell r="CY34">
            <v>1121130</v>
          </cell>
          <cell r="CZ34">
            <v>1121130</v>
          </cell>
          <cell r="DA34">
            <v>1121130</v>
          </cell>
          <cell r="DB34">
            <v>1121130</v>
          </cell>
          <cell r="DC34">
            <v>1121130</v>
          </cell>
          <cell r="DD34">
            <v>1123830</v>
          </cell>
          <cell r="DE34">
            <v>1123830</v>
          </cell>
          <cell r="DF34">
            <v>1123830</v>
          </cell>
          <cell r="DG34">
            <v>1123830</v>
          </cell>
          <cell r="DH34">
            <v>1123830</v>
          </cell>
          <cell r="DI34">
            <v>1123830</v>
          </cell>
          <cell r="DJ34">
            <v>1300000</v>
          </cell>
          <cell r="DK34">
            <v>98870</v>
          </cell>
          <cell r="DL34">
            <v>98870</v>
          </cell>
          <cell r="DM34">
            <v>98870</v>
          </cell>
          <cell r="DN34">
            <v>98870</v>
          </cell>
          <cell r="DO34">
            <v>98870</v>
          </cell>
          <cell r="DP34">
            <v>98870</v>
          </cell>
          <cell r="DQ34">
            <v>98870</v>
          </cell>
          <cell r="DR34">
            <v>98870</v>
          </cell>
          <cell r="DS34">
            <v>98870</v>
          </cell>
          <cell r="DT34">
            <v>98870</v>
          </cell>
          <cell r="DU34">
            <v>98870</v>
          </cell>
          <cell r="DV34">
            <v>100000</v>
          </cell>
        </row>
        <row r="35">
          <cell r="C35">
            <v>0</v>
          </cell>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cell r="CL35">
            <v>0</v>
          </cell>
          <cell r="CM35">
            <v>0</v>
          </cell>
          <cell r="CN35">
            <v>0</v>
          </cell>
          <cell r="CO35">
            <v>0</v>
          </cell>
          <cell r="CP35">
            <v>0</v>
          </cell>
          <cell r="CQ35">
            <v>0</v>
          </cell>
          <cell r="CR35">
            <v>0</v>
          </cell>
          <cell r="CS35">
            <v>0</v>
          </cell>
          <cell r="CT35">
            <v>0</v>
          </cell>
          <cell r="CU35">
            <v>0</v>
          </cell>
          <cell r="CV35">
            <v>0</v>
          </cell>
          <cell r="CW35">
            <v>0</v>
          </cell>
          <cell r="CX35">
            <v>0</v>
          </cell>
          <cell r="CY35">
            <v>0</v>
          </cell>
          <cell r="CZ35">
            <v>0</v>
          </cell>
          <cell r="DA35">
            <v>0</v>
          </cell>
          <cell r="DB35">
            <v>0</v>
          </cell>
          <cell r="DC35">
            <v>0</v>
          </cell>
          <cell r="DD35">
            <v>0</v>
          </cell>
          <cell r="DE35">
            <v>0</v>
          </cell>
          <cell r="DF35">
            <v>0</v>
          </cell>
          <cell r="DG35">
            <v>0</v>
          </cell>
          <cell r="DH35">
            <v>0</v>
          </cell>
          <cell r="DI35">
            <v>0</v>
          </cell>
          <cell r="DJ35">
            <v>0</v>
          </cell>
          <cell r="DK35">
            <v>0</v>
          </cell>
          <cell r="DL35">
            <v>0</v>
          </cell>
          <cell r="DM35">
            <v>0</v>
          </cell>
          <cell r="DN35">
            <v>0</v>
          </cell>
          <cell r="DO35">
            <v>0</v>
          </cell>
          <cell r="DP35">
            <v>0</v>
          </cell>
          <cell r="DQ35">
            <v>0</v>
          </cell>
          <cell r="DR35">
            <v>0</v>
          </cell>
          <cell r="DS35">
            <v>0</v>
          </cell>
          <cell r="DT35">
            <v>0</v>
          </cell>
          <cell r="DU35">
            <v>0</v>
          </cell>
          <cell r="DV35">
            <v>0</v>
          </cell>
        </row>
        <row r="36">
          <cell r="C36">
            <v>0</v>
          </cell>
          <cell r="D36">
            <v>1</v>
          </cell>
          <cell r="E36">
            <v>0</v>
          </cell>
          <cell r="F36">
            <v>0</v>
          </cell>
          <cell r="G36">
            <v>1</v>
          </cell>
          <cell r="H36">
            <v>1</v>
          </cell>
          <cell r="I36">
            <v>1</v>
          </cell>
          <cell r="J36">
            <v>1</v>
          </cell>
          <cell r="K36">
            <v>1</v>
          </cell>
          <cell r="L36">
            <v>1</v>
          </cell>
          <cell r="M36">
            <v>1</v>
          </cell>
          <cell r="N36">
            <v>1</v>
          </cell>
          <cell r="O36">
            <v>1</v>
          </cell>
          <cell r="P36">
            <v>1</v>
          </cell>
          <cell r="Q36">
            <v>1</v>
          </cell>
          <cell r="R36">
            <v>2</v>
          </cell>
          <cell r="S36">
            <v>0</v>
          </cell>
          <cell r="T36">
            <v>0</v>
          </cell>
          <cell r="U36">
            <v>0</v>
          </cell>
          <cell r="V36">
            <v>0</v>
          </cell>
          <cell r="W36">
            <v>0</v>
          </cell>
          <cell r="X36">
            <v>0</v>
          </cell>
          <cell r="Y36">
            <v>0</v>
          </cell>
          <cell r="Z36">
            <v>0</v>
          </cell>
          <cell r="AA36">
            <v>0</v>
          </cell>
          <cell r="AB36">
            <v>0</v>
          </cell>
          <cell r="AC36">
            <v>0</v>
          </cell>
          <cell r="AD36">
            <v>0</v>
          </cell>
          <cell r="AE36">
            <v>2</v>
          </cell>
          <cell r="AF36">
            <v>2</v>
          </cell>
          <cell r="AG36">
            <v>2</v>
          </cell>
          <cell r="AH36">
            <v>2</v>
          </cell>
          <cell r="AI36">
            <v>2</v>
          </cell>
          <cell r="AJ36">
            <v>2</v>
          </cell>
          <cell r="AK36">
            <v>2</v>
          </cell>
          <cell r="AL36">
            <v>2</v>
          </cell>
          <cell r="AM36">
            <v>2</v>
          </cell>
          <cell r="AN36">
            <v>2</v>
          </cell>
          <cell r="AO36">
            <v>2</v>
          </cell>
          <cell r="AP36">
            <v>2</v>
          </cell>
          <cell r="AQ36">
            <v>0</v>
          </cell>
          <cell r="AR36">
            <v>0</v>
          </cell>
          <cell r="AS36">
            <v>0</v>
          </cell>
          <cell r="AT36">
            <v>0</v>
          </cell>
          <cell r="AU36">
            <v>0</v>
          </cell>
          <cell r="AV36">
            <v>0</v>
          </cell>
          <cell r="AW36">
            <v>0</v>
          </cell>
          <cell r="AX36">
            <v>0</v>
          </cell>
          <cell r="AY36">
            <v>0</v>
          </cell>
          <cell r="AZ36">
            <v>0</v>
          </cell>
          <cell r="BA36">
            <v>0</v>
          </cell>
          <cell r="BB36">
            <v>0</v>
          </cell>
          <cell r="BC36">
            <v>2</v>
          </cell>
          <cell r="BD36">
            <v>2</v>
          </cell>
          <cell r="BE36">
            <v>2</v>
          </cell>
          <cell r="BF36">
            <v>2</v>
          </cell>
          <cell r="BG36">
            <v>2</v>
          </cell>
          <cell r="BH36">
            <v>2</v>
          </cell>
          <cell r="BI36">
            <v>2</v>
          </cell>
          <cell r="BJ36">
            <v>2</v>
          </cell>
          <cell r="BK36">
            <v>2</v>
          </cell>
          <cell r="BL36">
            <v>2</v>
          </cell>
          <cell r="BM36">
            <v>2</v>
          </cell>
          <cell r="BN36">
            <v>2</v>
          </cell>
          <cell r="BO36">
            <v>0</v>
          </cell>
          <cell r="BP36">
            <v>0</v>
          </cell>
          <cell r="BQ36">
            <v>0</v>
          </cell>
          <cell r="BR36">
            <v>0</v>
          </cell>
          <cell r="BS36">
            <v>0</v>
          </cell>
          <cell r="BT36">
            <v>0</v>
          </cell>
          <cell r="BU36">
            <v>0</v>
          </cell>
          <cell r="BV36">
            <v>0</v>
          </cell>
          <cell r="BW36">
            <v>0</v>
          </cell>
          <cell r="BX36">
            <v>0</v>
          </cell>
          <cell r="BY36">
            <v>0</v>
          </cell>
          <cell r="BZ36">
            <v>0</v>
          </cell>
          <cell r="CA36">
            <v>2</v>
          </cell>
          <cell r="CB36">
            <v>2</v>
          </cell>
          <cell r="CC36">
            <v>2</v>
          </cell>
          <cell r="CD36">
            <v>2</v>
          </cell>
          <cell r="CE36">
            <v>2</v>
          </cell>
          <cell r="CF36">
            <v>2</v>
          </cell>
          <cell r="CG36">
            <v>2</v>
          </cell>
          <cell r="CH36">
            <v>2</v>
          </cell>
          <cell r="CI36">
            <v>2</v>
          </cell>
          <cell r="CJ36">
            <v>2</v>
          </cell>
          <cell r="CK36">
            <v>2</v>
          </cell>
          <cell r="CL36">
            <v>2</v>
          </cell>
          <cell r="CM36">
            <v>0</v>
          </cell>
          <cell r="CN36">
            <v>0</v>
          </cell>
          <cell r="CO36">
            <v>0</v>
          </cell>
          <cell r="CP36">
            <v>0</v>
          </cell>
          <cell r="CQ36">
            <v>0</v>
          </cell>
          <cell r="CR36">
            <v>0</v>
          </cell>
          <cell r="CS36">
            <v>0</v>
          </cell>
          <cell r="CT36">
            <v>0</v>
          </cell>
          <cell r="CU36">
            <v>0</v>
          </cell>
          <cell r="CV36">
            <v>0</v>
          </cell>
          <cell r="CW36">
            <v>0</v>
          </cell>
          <cell r="CX36">
            <v>0</v>
          </cell>
          <cell r="CY36">
            <v>2</v>
          </cell>
          <cell r="CZ36">
            <v>2</v>
          </cell>
          <cell r="DA36">
            <v>2</v>
          </cell>
          <cell r="DB36">
            <v>2</v>
          </cell>
          <cell r="DC36">
            <v>2</v>
          </cell>
          <cell r="DD36">
            <v>2</v>
          </cell>
          <cell r="DE36">
            <v>2</v>
          </cell>
          <cell r="DF36">
            <v>2</v>
          </cell>
          <cell r="DG36">
            <v>2</v>
          </cell>
          <cell r="DH36">
            <v>2</v>
          </cell>
          <cell r="DI36">
            <v>2</v>
          </cell>
          <cell r="DJ36">
            <v>2</v>
          </cell>
          <cell r="DK36">
            <v>0</v>
          </cell>
          <cell r="DL36">
            <v>0</v>
          </cell>
          <cell r="DM36">
            <v>0</v>
          </cell>
          <cell r="DN36">
            <v>0</v>
          </cell>
          <cell r="DO36">
            <v>0</v>
          </cell>
          <cell r="DP36">
            <v>0</v>
          </cell>
          <cell r="DQ36">
            <v>0</v>
          </cell>
          <cell r="DR36">
            <v>0</v>
          </cell>
          <cell r="DS36">
            <v>0</v>
          </cell>
          <cell r="DT36">
            <v>0</v>
          </cell>
          <cell r="DU36">
            <v>0</v>
          </cell>
          <cell r="DV36">
            <v>0</v>
          </cell>
        </row>
        <row r="37">
          <cell r="C37">
            <v>180000</v>
          </cell>
          <cell r="D37">
            <v>180000</v>
          </cell>
          <cell r="E37">
            <v>75000</v>
          </cell>
          <cell r="F37">
            <v>75000</v>
          </cell>
          <cell r="G37">
            <v>180000</v>
          </cell>
          <cell r="H37">
            <v>180000</v>
          </cell>
          <cell r="I37">
            <v>180000</v>
          </cell>
          <cell r="J37">
            <v>180000</v>
          </cell>
          <cell r="K37">
            <v>180000</v>
          </cell>
          <cell r="L37">
            <v>180000</v>
          </cell>
          <cell r="M37">
            <v>54167</v>
          </cell>
          <cell r="N37">
            <v>54167</v>
          </cell>
          <cell r="O37">
            <v>54167</v>
          </cell>
          <cell r="P37">
            <v>115000</v>
          </cell>
          <cell r="Q37">
            <v>115000</v>
          </cell>
          <cell r="R37">
            <v>115000</v>
          </cell>
          <cell r="S37">
            <v>75000</v>
          </cell>
          <cell r="T37">
            <v>75000</v>
          </cell>
          <cell r="U37">
            <v>75000</v>
          </cell>
          <cell r="V37">
            <v>75000</v>
          </cell>
          <cell r="W37">
            <v>75000</v>
          </cell>
          <cell r="X37">
            <v>75000</v>
          </cell>
          <cell r="Y37">
            <v>54167</v>
          </cell>
          <cell r="Z37">
            <v>54167</v>
          </cell>
          <cell r="AA37">
            <v>54167</v>
          </cell>
          <cell r="AB37">
            <v>60000</v>
          </cell>
          <cell r="AC37">
            <v>60000</v>
          </cell>
          <cell r="AD37">
            <v>60000</v>
          </cell>
          <cell r="AE37">
            <v>75000</v>
          </cell>
          <cell r="AF37">
            <v>75000</v>
          </cell>
          <cell r="AG37">
            <v>75000</v>
          </cell>
          <cell r="AH37">
            <v>75000</v>
          </cell>
          <cell r="AI37">
            <v>75000</v>
          </cell>
          <cell r="AJ37">
            <v>75000</v>
          </cell>
          <cell r="AK37">
            <v>75000</v>
          </cell>
          <cell r="AL37">
            <v>75000</v>
          </cell>
          <cell r="AM37">
            <v>75000</v>
          </cell>
          <cell r="AN37">
            <v>75000</v>
          </cell>
          <cell r="AO37">
            <v>75000</v>
          </cell>
          <cell r="AP37">
            <v>75000</v>
          </cell>
          <cell r="AQ37">
            <v>54167</v>
          </cell>
          <cell r="AR37">
            <v>54167</v>
          </cell>
          <cell r="AS37">
            <v>54167</v>
          </cell>
          <cell r="AT37">
            <v>54167</v>
          </cell>
          <cell r="AU37">
            <v>54167</v>
          </cell>
          <cell r="AV37">
            <v>54167</v>
          </cell>
          <cell r="AW37">
            <v>54167</v>
          </cell>
          <cell r="AX37">
            <v>54167</v>
          </cell>
          <cell r="AY37">
            <v>54167</v>
          </cell>
          <cell r="AZ37">
            <v>54167</v>
          </cell>
          <cell r="BA37">
            <v>54167</v>
          </cell>
          <cell r="BB37">
            <v>54167</v>
          </cell>
          <cell r="BC37">
            <v>105000</v>
          </cell>
          <cell r="BD37">
            <v>105000</v>
          </cell>
          <cell r="BE37">
            <v>105000</v>
          </cell>
          <cell r="BF37">
            <v>105000</v>
          </cell>
          <cell r="BG37">
            <v>105000</v>
          </cell>
          <cell r="BH37">
            <v>105000</v>
          </cell>
          <cell r="BI37">
            <v>105000</v>
          </cell>
          <cell r="BJ37">
            <v>105000</v>
          </cell>
          <cell r="BK37">
            <v>105000</v>
          </cell>
          <cell r="BL37">
            <v>105000</v>
          </cell>
          <cell r="BM37">
            <v>105000</v>
          </cell>
          <cell r="BN37">
            <v>105000</v>
          </cell>
          <cell r="BO37">
            <v>54167</v>
          </cell>
          <cell r="BP37">
            <v>54167</v>
          </cell>
          <cell r="BQ37">
            <v>54167</v>
          </cell>
          <cell r="BR37">
            <v>54167</v>
          </cell>
          <cell r="BS37">
            <v>54167</v>
          </cell>
          <cell r="BT37">
            <v>54167</v>
          </cell>
          <cell r="BU37">
            <v>54167</v>
          </cell>
          <cell r="BV37">
            <v>54167</v>
          </cell>
          <cell r="BW37">
            <v>54167</v>
          </cell>
          <cell r="BX37">
            <v>54167</v>
          </cell>
          <cell r="BY37">
            <v>54167</v>
          </cell>
          <cell r="BZ37">
            <v>54167</v>
          </cell>
          <cell r="CA37">
            <v>206667</v>
          </cell>
          <cell r="CB37">
            <v>206667</v>
          </cell>
          <cell r="CC37">
            <v>206667</v>
          </cell>
          <cell r="CD37">
            <v>206667</v>
          </cell>
          <cell r="CE37">
            <v>206667</v>
          </cell>
          <cell r="CF37">
            <v>206667</v>
          </cell>
          <cell r="CG37">
            <v>206667</v>
          </cell>
          <cell r="CH37">
            <v>206667</v>
          </cell>
          <cell r="CI37">
            <v>206667</v>
          </cell>
          <cell r="CJ37">
            <v>206667</v>
          </cell>
          <cell r="CK37">
            <v>206667</v>
          </cell>
          <cell r="CL37">
            <v>206667</v>
          </cell>
          <cell r="CM37">
            <v>54167</v>
          </cell>
          <cell r="CN37">
            <v>54167</v>
          </cell>
          <cell r="CO37">
            <v>54167</v>
          </cell>
          <cell r="CP37">
            <v>54167</v>
          </cell>
          <cell r="CQ37">
            <v>54167</v>
          </cell>
          <cell r="CR37">
            <v>54167</v>
          </cell>
          <cell r="CS37">
            <v>54167</v>
          </cell>
          <cell r="CT37">
            <v>54167</v>
          </cell>
          <cell r="CU37">
            <v>54167</v>
          </cell>
          <cell r="CV37">
            <v>54167</v>
          </cell>
          <cell r="CW37">
            <v>54167</v>
          </cell>
          <cell r="CX37">
            <v>54167</v>
          </cell>
          <cell r="CY37">
            <v>206667</v>
          </cell>
          <cell r="CZ37">
            <v>206667</v>
          </cell>
          <cell r="DA37">
            <v>206667</v>
          </cell>
          <cell r="DB37">
            <v>206667</v>
          </cell>
          <cell r="DC37">
            <v>206667</v>
          </cell>
          <cell r="DD37">
            <v>206667</v>
          </cell>
          <cell r="DE37">
            <v>206667</v>
          </cell>
          <cell r="DF37">
            <v>206667</v>
          </cell>
          <cell r="DG37">
            <v>206667</v>
          </cell>
          <cell r="DH37">
            <v>206667</v>
          </cell>
          <cell r="DI37">
            <v>206667</v>
          </cell>
          <cell r="DJ37">
            <v>206667</v>
          </cell>
          <cell r="DK37">
            <v>54167</v>
          </cell>
          <cell r="DL37">
            <v>54167</v>
          </cell>
          <cell r="DM37">
            <v>54167</v>
          </cell>
          <cell r="DN37">
            <v>54167</v>
          </cell>
          <cell r="DO37">
            <v>54167</v>
          </cell>
          <cell r="DP37">
            <v>54167</v>
          </cell>
          <cell r="DQ37">
            <v>54167</v>
          </cell>
          <cell r="DR37">
            <v>54167</v>
          </cell>
          <cell r="DS37">
            <v>54167</v>
          </cell>
          <cell r="DT37">
            <v>54167</v>
          </cell>
          <cell r="DU37">
            <v>54167</v>
          </cell>
          <cell r="DV37">
            <v>54167</v>
          </cell>
        </row>
        <row r="38">
          <cell r="C38">
            <v>31667</v>
          </cell>
          <cell r="D38">
            <v>63334</v>
          </cell>
          <cell r="E38">
            <v>31667</v>
          </cell>
          <cell r="F38">
            <v>31667</v>
          </cell>
          <cell r="G38">
            <v>63334</v>
          </cell>
          <cell r="H38">
            <v>63334</v>
          </cell>
          <cell r="I38">
            <v>63334</v>
          </cell>
          <cell r="J38">
            <v>63334</v>
          </cell>
          <cell r="K38">
            <v>63334</v>
          </cell>
          <cell r="L38">
            <v>63334</v>
          </cell>
          <cell r="M38">
            <v>63334</v>
          </cell>
          <cell r="N38">
            <v>63334</v>
          </cell>
          <cell r="O38">
            <v>63334</v>
          </cell>
          <cell r="P38">
            <v>63334</v>
          </cell>
          <cell r="Q38">
            <v>63334</v>
          </cell>
          <cell r="R38">
            <v>95001</v>
          </cell>
          <cell r="S38">
            <v>31667</v>
          </cell>
          <cell r="T38">
            <v>31667</v>
          </cell>
          <cell r="U38">
            <v>31667</v>
          </cell>
          <cell r="V38">
            <v>31667</v>
          </cell>
          <cell r="W38">
            <v>31667</v>
          </cell>
          <cell r="X38">
            <v>31667</v>
          </cell>
          <cell r="Y38">
            <v>31667</v>
          </cell>
          <cell r="Z38">
            <v>31667</v>
          </cell>
          <cell r="AA38">
            <v>31667</v>
          </cell>
          <cell r="AB38">
            <v>31667</v>
          </cell>
          <cell r="AC38">
            <v>31667</v>
          </cell>
          <cell r="AD38">
            <v>31667</v>
          </cell>
          <cell r="AE38">
            <v>95001</v>
          </cell>
          <cell r="AF38">
            <v>95001</v>
          </cell>
          <cell r="AG38">
            <v>95001</v>
          </cell>
          <cell r="AH38">
            <v>95001</v>
          </cell>
          <cell r="AI38">
            <v>95001</v>
          </cell>
          <cell r="AJ38">
            <v>95001</v>
          </cell>
          <cell r="AK38">
            <v>95001</v>
          </cell>
          <cell r="AL38">
            <v>95001</v>
          </cell>
          <cell r="AM38">
            <v>95001</v>
          </cell>
          <cell r="AN38">
            <v>95001</v>
          </cell>
          <cell r="AO38">
            <v>95001</v>
          </cell>
          <cell r="AP38">
            <v>95001</v>
          </cell>
          <cell r="AQ38">
            <v>31667</v>
          </cell>
          <cell r="AR38">
            <v>31667</v>
          </cell>
          <cell r="AS38">
            <v>31667</v>
          </cell>
          <cell r="AT38">
            <v>31667</v>
          </cell>
          <cell r="AU38">
            <v>31667</v>
          </cell>
          <cell r="AV38">
            <v>31667</v>
          </cell>
          <cell r="AW38">
            <v>31667</v>
          </cell>
          <cell r="AX38">
            <v>31667</v>
          </cell>
          <cell r="AY38">
            <v>31667</v>
          </cell>
          <cell r="AZ38">
            <v>31667</v>
          </cell>
          <cell r="BA38">
            <v>31667</v>
          </cell>
          <cell r="BB38">
            <v>31667</v>
          </cell>
          <cell r="BC38">
            <v>95001</v>
          </cell>
          <cell r="BD38">
            <v>95001</v>
          </cell>
          <cell r="BE38">
            <v>95001</v>
          </cell>
          <cell r="BF38">
            <v>95001</v>
          </cell>
          <cell r="BG38">
            <v>95001</v>
          </cell>
          <cell r="BH38">
            <v>95001</v>
          </cell>
          <cell r="BI38">
            <v>95001</v>
          </cell>
          <cell r="BJ38">
            <v>95001</v>
          </cell>
          <cell r="BK38">
            <v>95001</v>
          </cell>
          <cell r="BL38">
            <v>95001</v>
          </cell>
          <cell r="BM38">
            <v>95001</v>
          </cell>
          <cell r="BN38">
            <v>95001</v>
          </cell>
          <cell r="BO38">
            <v>31667</v>
          </cell>
          <cell r="BP38">
            <v>31667</v>
          </cell>
          <cell r="BQ38">
            <v>31667</v>
          </cell>
          <cell r="BR38">
            <v>31667</v>
          </cell>
          <cell r="BS38">
            <v>31667</v>
          </cell>
          <cell r="BT38">
            <v>31667</v>
          </cell>
          <cell r="BU38">
            <v>31667</v>
          </cell>
          <cell r="BV38">
            <v>31667</v>
          </cell>
          <cell r="BW38">
            <v>31667</v>
          </cell>
          <cell r="BX38">
            <v>31667</v>
          </cell>
          <cell r="BY38">
            <v>31667</v>
          </cell>
          <cell r="BZ38">
            <v>31667</v>
          </cell>
          <cell r="CA38">
            <v>95001</v>
          </cell>
          <cell r="CB38">
            <v>95001</v>
          </cell>
          <cell r="CC38">
            <v>95001</v>
          </cell>
          <cell r="CD38">
            <v>95001</v>
          </cell>
          <cell r="CE38">
            <v>95001</v>
          </cell>
          <cell r="CF38">
            <v>95001</v>
          </cell>
          <cell r="CG38">
            <v>95001</v>
          </cell>
          <cell r="CH38">
            <v>95001</v>
          </cell>
          <cell r="CI38">
            <v>95001</v>
          </cell>
          <cell r="CJ38">
            <v>95001</v>
          </cell>
          <cell r="CK38">
            <v>95001</v>
          </cell>
          <cell r="CL38">
            <v>95001</v>
          </cell>
          <cell r="CM38">
            <v>31667</v>
          </cell>
          <cell r="CN38">
            <v>31667</v>
          </cell>
          <cell r="CO38">
            <v>31667</v>
          </cell>
          <cell r="CP38">
            <v>31667</v>
          </cell>
          <cell r="CQ38">
            <v>31667</v>
          </cell>
          <cell r="CR38">
            <v>31667</v>
          </cell>
          <cell r="CS38">
            <v>31667</v>
          </cell>
          <cell r="CT38">
            <v>31667</v>
          </cell>
          <cell r="CU38">
            <v>31667</v>
          </cell>
          <cell r="CV38">
            <v>31667</v>
          </cell>
          <cell r="CW38">
            <v>31667</v>
          </cell>
          <cell r="CX38">
            <v>31667</v>
          </cell>
          <cell r="CY38">
            <v>95001</v>
          </cell>
          <cell r="CZ38">
            <v>95001</v>
          </cell>
          <cell r="DA38">
            <v>95001</v>
          </cell>
          <cell r="DB38">
            <v>95001</v>
          </cell>
          <cell r="DC38">
            <v>95001</v>
          </cell>
          <cell r="DD38">
            <v>95001</v>
          </cell>
          <cell r="DE38">
            <v>95001</v>
          </cell>
          <cell r="DF38">
            <v>95001</v>
          </cell>
          <cell r="DG38">
            <v>95001</v>
          </cell>
          <cell r="DH38">
            <v>95001</v>
          </cell>
          <cell r="DI38">
            <v>95001</v>
          </cell>
          <cell r="DJ38">
            <v>95001</v>
          </cell>
          <cell r="DK38">
            <v>31667</v>
          </cell>
          <cell r="DL38">
            <v>31667</v>
          </cell>
          <cell r="DM38">
            <v>31667</v>
          </cell>
          <cell r="DN38">
            <v>31667</v>
          </cell>
          <cell r="DO38">
            <v>31667</v>
          </cell>
          <cell r="DP38">
            <v>31667</v>
          </cell>
          <cell r="DQ38">
            <v>31667</v>
          </cell>
          <cell r="DR38">
            <v>31667</v>
          </cell>
          <cell r="DS38">
            <v>31667</v>
          </cell>
          <cell r="DT38">
            <v>31667</v>
          </cell>
          <cell r="DU38">
            <v>31667</v>
          </cell>
          <cell r="DV38">
            <v>31667</v>
          </cell>
        </row>
        <row r="39">
          <cell r="C39">
            <v>588333</v>
          </cell>
          <cell r="D39">
            <v>556666</v>
          </cell>
          <cell r="E39">
            <v>93333</v>
          </cell>
          <cell r="F39">
            <v>93333</v>
          </cell>
          <cell r="G39">
            <v>556666</v>
          </cell>
          <cell r="H39">
            <v>556666</v>
          </cell>
          <cell r="I39">
            <v>556666</v>
          </cell>
          <cell r="J39">
            <v>556666</v>
          </cell>
          <cell r="K39">
            <v>556666</v>
          </cell>
          <cell r="L39">
            <v>556666</v>
          </cell>
          <cell r="M39">
            <v>-117501</v>
          </cell>
          <cell r="N39">
            <v>-117501</v>
          </cell>
          <cell r="O39">
            <v>-117501</v>
          </cell>
          <cell r="P39">
            <v>171666</v>
          </cell>
          <cell r="Q39">
            <v>171666</v>
          </cell>
          <cell r="R39">
            <v>139999</v>
          </cell>
          <cell r="S39">
            <v>93333</v>
          </cell>
          <cell r="T39">
            <v>93333</v>
          </cell>
          <cell r="U39">
            <v>93333</v>
          </cell>
          <cell r="V39">
            <v>93333</v>
          </cell>
          <cell r="W39">
            <v>93333</v>
          </cell>
          <cell r="X39">
            <v>93333</v>
          </cell>
          <cell r="Y39">
            <v>-85834</v>
          </cell>
          <cell r="Z39">
            <v>-85834</v>
          </cell>
          <cell r="AA39">
            <v>-85834</v>
          </cell>
          <cell r="AB39">
            <v>58333</v>
          </cell>
          <cell r="AC39">
            <v>58333</v>
          </cell>
          <cell r="AD39">
            <v>58333</v>
          </cell>
          <cell r="AE39">
            <v>29999</v>
          </cell>
          <cell r="AF39">
            <v>29999</v>
          </cell>
          <cell r="AG39">
            <v>29999</v>
          </cell>
          <cell r="AH39">
            <v>29999</v>
          </cell>
          <cell r="AI39">
            <v>29999</v>
          </cell>
          <cell r="AJ39">
            <v>29999</v>
          </cell>
          <cell r="AK39">
            <v>29999</v>
          </cell>
          <cell r="AL39">
            <v>29999</v>
          </cell>
          <cell r="AM39">
            <v>29999</v>
          </cell>
          <cell r="AN39">
            <v>29999</v>
          </cell>
          <cell r="AO39">
            <v>29999</v>
          </cell>
          <cell r="AP39">
            <v>29999</v>
          </cell>
          <cell r="AQ39">
            <v>14166</v>
          </cell>
          <cell r="AR39">
            <v>14166</v>
          </cell>
          <cell r="AS39">
            <v>14166</v>
          </cell>
          <cell r="AT39">
            <v>14166</v>
          </cell>
          <cell r="AU39">
            <v>14166</v>
          </cell>
          <cell r="AV39">
            <v>14166</v>
          </cell>
          <cell r="AW39">
            <v>14166</v>
          </cell>
          <cell r="AX39">
            <v>14166</v>
          </cell>
          <cell r="AY39">
            <v>14166</v>
          </cell>
          <cell r="AZ39">
            <v>14166</v>
          </cell>
          <cell r="BA39">
            <v>14166</v>
          </cell>
          <cell r="BB39">
            <v>14166</v>
          </cell>
          <cell r="BC39">
            <v>99999</v>
          </cell>
          <cell r="BD39">
            <v>99999</v>
          </cell>
          <cell r="BE39">
            <v>99999</v>
          </cell>
          <cell r="BF39">
            <v>99999</v>
          </cell>
          <cell r="BG39">
            <v>99999</v>
          </cell>
          <cell r="BH39">
            <v>99999</v>
          </cell>
          <cell r="BI39">
            <v>99999</v>
          </cell>
          <cell r="BJ39">
            <v>99999</v>
          </cell>
          <cell r="BK39">
            <v>99999</v>
          </cell>
          <cell r="BL39">
            <v>99999</v>
          </cell>
          <cell r="BM39">
            <v>99999</v>
          </cell>
          <cell r="BN39">
            <v>99999</v>
          </cell>
          <cell r="BO39">
            <v>14166</v>
          </cell>
          <cell r="BP39">
            <v>14166</v>
          </cell>
          <cell r="BQ39">
            <v>14166</v>
          </cell>
          <cell r="BR39">
            <v>14166</v>
          </cell>
          <cell r="BS39">
            <v>14166</v>
          </cell>
          <cell r="BT39">
            <v>14166</v>
          </cell>
          <cell r="BU39">
            <v>14166</v>
          </cell>
          <cell r="BV39">
            <v>14166</v>
          </cell>
          <cell r="BW39">
            <v>14166</v>
          </cell>
          <cell r="BX39">
            <v>14166</v>
          </cell>
          <cell r="BY39">
            <v>14166</v>
          </cell>
          <cell r="BZ39">
            <v>14166</v>
          </cell>
          <cell r="CA39">
            <v>998332</v>
          </cell>
          <cell r="CB39">
            <v>998332</v>
          </cell>
          <cell r="CC39">
            <v>998332</v>
          </cell>
          <cell r="CD39">
            <v>998332</v>
          </cell>
          <cell r="CE39">
            <v>998332</v>
          </cell>
          <cell r="CF39">
            <v>998332</v>
          </cell>
          <cell r="CG39">
            <v>998332</v>
          </cell>
          <cell r="CH39">
            <v>998332</v>
          </cell>
          <cell r="CI39">
            <v>998332</v>
          </cell>
          <cell r="CJ39">
            <v>998332</v>
          </cell>
          <cell r="CK39">
            <v>998332</v>
          </cell>
          <cell r="CL39">
            <v>998332</v>
          </cell>
          <cell r="CM39">
            <v>14166</v>
          </cell>
          <cell r="CN39">
            <v>14166</v>
          </cell>
          <cell r="CO39">
            <v>14166</v>
          </cell>
          <cell r="CP39">
            <v>14166</v>
          </cell>
          <cell r="CQ39">
            <v>14166</v>
          </cell>
          <cell r="CR39">
            <v>14166</v>
          </cell>
          <cell r="CS39">
            <v>14166</v>
          </cell>
          <cell r="CT39">
            <v>14166</v>
          </cell>
          <cell r="CU39">
            <v>14166</v>
          </cell>
          <cell r="CV39">
            <v>14166</v>
          </cell>
          <cell r="CW39">
            <v>14166</v>
          </cell>
          <cell r="CX39">
            <v>14166</v>
          </cell>
          <cell r="CY39">
            <v>998332</v>
          </cell>
          <cell r="CZ39">
            <v>998332</v>
          </cell>
          <cell r="DA39">
            <v>998332</v>
          </cell>
          <cell r="DB39">
            <v>998332</v>
          </cell>
          <cell r="DC39">
            <v>998332</v>
          </cell>
          <cell r="DD39">
            <v>998332</v>
          </cell>
          <cell r="DE39">
            <v>998332</v>
          </cell>
          <cell r="DF39">
            <v>998332</v>
          </cell>
          <cell r="DG39">
            <v>998332</v>
          </cell>
          <cell r="DH39">
            <v>998332</v>
          </cell>
          <cell r="DI39">
            <v>998332</v>
          </cell>
          <cell r="DJ39">
            <v>998332</v>
          </cell>
          <cell r="DK39">
            <v>14166</v>
          </cell>
          <cell r="DL39">
            <v>14166</v>
          </cell>
          <cell r="DM39">
            <v>14166</v>
          </cell>
          <cell r="DN39">
            <v>14166</v>
          </cell>
          <cell r="DO39">
            <v>14166</v>
          </cell>
          <cell r="DP39">
            <v>14166</v>
          </cell>
          <cell r="DQ39">
            <v>14166</v>
          </cell>
          <cell r="DR39">
            <v>14166</v>
          </cell>
          <cell r="DS39">
            <v>14166</v>
          </cell>
          <cell r="DT39">
            <v>14166</v>
          </cell>
          <cell r="DU39">
            <v>14166</v>
          </cell>
          <cell r="DV39">
            <v>14166</v>
          </cell>
        </row>
        <row r="40">
          <cell r="C40">
            <v>90170</v>
          </cell>
          <cell r="D40">
            <v>83830</v>
          </cell>
          <cell r="E40">
            <v>9330</v>
          </cell>
          <cell r="F40">
            <v>9330</v>
          </cell>
          <cell r="G40">
            <v>83830</v>
          </cell>
          <cell r="H40">
            <v>83830</v>
          </cell>
          <cell r="I40">
            <v>83830</v>
          </cell>
          <cell r="J40">
            <v>67070</v>
          </cell>
          <cell r="K40">
            <v>67070</v>
          </cell>
          <cell r="L40">
            <v>67070</v>
          </cell>
          <cell r="M40">
            <v>0</v>
          </cell>
          <cell r="N40">
            <v>0</v>
          </cell>
          <cell r="O40">
            <v>0</v>
          </cell>
          <cell r="P40">
            <v>13730</v>
          </cell>
          <cell r="Q40">
            <v>13730</v>
          </cell>
          <cell r="R40">
            <v>11200</v>
          </cell>
          <cell r="S40">
            <v>9330</v>
          </cell>
          <cell r="T40">
            <v>9330</v>
          </cell>
          <cell r="U40">
            <v>9330</v>
          </cell>
          <cell r="V40">
            <v>9330</v>
          </cell>
          <cell r="W40">
            <v>7470</v>
          </cell>
          <cell r="X40">
            <v>7470</v>
          </cell>
          <cell r="Y40">
            <v>0</v>
          </cell>
          <cell r="Z40">
            <v>0</v>
          </cell>
          <cell r="AA40">
            <v>0</v>
          </cell>
          <cell r="AB40">
            <v>4670</v>
          </cell>
          <cell r="AC40">
            <v>4670</v>
          </cell>
          <cell r="AD40">
            <v>4670</v>
          </cell>
          <cell r="AE40">
            <v>2400</v>
          </cell>
          <cell r="AF40">
            <v>2400</v>
          </cell>
          <cell r="AG40">
            <v>2400</v>
          </cell>
          <cell r="AH40">
            <v>2400</v>
          </cell>
          <cell r="AI40">
            <v>2400</v>
          </cell>
          <cell r="AJ40">
            <v>2400</v>
          </cell>
          <cell r="AK40">
            <v>2400</v>
          </cell>
          <cell r="AL40">
            <v>2400</v>
          </cell>
          <cell r="AM40">
            <v>2400</v>
          </cell>
          <cell r="AN40">
            <v>2400</v>
          </cell>
          <cell r="AO40">
            <v>2400</v>
          </cell>
          <cell r="AP40">
            <v>2400</v>
          </cell>
          <cell r="AQ40">
            <v>1130</v>
          </cell>
          <cell r="AR40">
            <v>1130</v>
          </cell>
          <cell r="AS40">
            <v>1130</v>
          </cell>
          <cell r="AT40">
            <v>1130</v>
          </cell>
          <cell r="AU40">
            <v>1130</v>
          </cell>
          <cell r="AV40">
            <v>1130</v>
          </cell>
          <cell r="AW40">
            <v>1130</v>
          </cell>
          <cell r="AX40">
            <v>1130</v>
          </cell>
          <cell r="AY40">
            <v>1130</v>
          </cell>
          <cell r="AZ40">
            <v>1130</v>
          </cell>
          <cell r="BA40">
            <v>1130</v>
          </cell>
          <cell r="BB40">
            <v>1130</v>
          </cell>
          <cell r="BC40">
            <v>8000</v>
          </cell>
          <cell r="BD40">
            <v>8000</v>
          </cell>
          <cell r="BE40">
            <v>8000</v>
          </cell>
          <cell r="BF40">
            <v>8000</v>
          </cell>
          <cell r="BG40">
            <v>8000</v>
          </cell>
          <cell r="BH40">
            <v>8000</v>
          </cell>
          <cell r="BI40">
            <v>8000</v>
          </cell>
          <cell r="BJ40">
            <v>8000</v>
          </cell>
          <cell r="BK40">
            <v>8000</v>
          </cell>
          <cell r="BL40">
            <v>8000</v>
          </cell>
          <cell r="BM40">
            <v>8000</v>
          </cell>
          <cell r="BN40">
            <v>8000</v>
          </cell>
          <cell r="BO40">
            <v>1130</v>
          </cell>
          <cell r="BP40">
            <v>1130</v>
          </cell>
          <cell r="BQ40">
            <v>1130</v>
          </cell>
          <cell r="BR40">
            <v>1130</v>
          </cell>
          <cell r="BS40">
            <v>1130</v>
          </cell>
          <cell r="BT40">
            <v>1130</v>
          </cell>
          <cell r="BU40">
            <v>1130</v>
          </cell>
          <cell r="BV40">
            <v>1130</v>
          </cell>
          <cell r="BW40">
            <v>1130</v>
          </cell>
          <cell r="BX40">
            <v>1130</v>
          </cell>
          <cell r="BY40">
            <v>1130</v>
          </cell>
          <cell r="BZ40">
            <v>1130</v>
          </cell>
          <cell r="CA40">
            <v>176170</v>
          </cell>
          <cell r="CB40">
            <v>176170</v>
          </cell>
          <cell r="CC40">
            <v>176170</v>
          </cell>
          <cell r="CD40">
            <v>176170</v>
          </cell>
          <cell r="CE40">
            <v>176170</v>
          </cell>
          <cell r="CF40">
            <v>176170</v>
          </cell>
          <cell r="CG40">
            <v>176170</v>
          </cell>
          <cell r="CH40">
            <v>176170</v>
          </cell>
          <cell r="CI40">
            <v>176170</v>
          </cell>
          <cell r="CJ40">
            <v>176170</v>
          </cell>
          <cell r="CK40">
            <v>176170</v>
          </cell>
          <cell r="CL40">
            <v>176170</v>
          </cell>
          <cell r="CM40">
            <v>1130</v>
          </cell>
          <cell r="CN40">
            <v>1130</v>
          </cell>
          <cell r="CO40">
            <v>1130</v>
          </cell>
          <cell r="CP40">
            <v>1130</v>
          </cell>
          <cell r="CQ40">
            <v>1130</v>
          </cell>
          <cell r="CR40">
            <v>1130</v>
          </cell>
          <cell r="CS40">
            <v>1130</v>
          </cell>
          <cell r="CT40">
            <v>1130</v>
          </cell>
          <cell r="CU40">
            <v>1130</v>
          </cell>
          <cell r="CV40">
            <v>1130</v>
          </cell>
          <cell r="CW40">
            <v>1130</v>
          </cell>
          <cell r="CX40">
            <v>1130</v>
          </cell>
          <cell r="CY40">
            <v>176170</v>
          </cell>
          <cell r="CZ40">
            <v>176170</v>
          </cell>
          <cell r="DA40">
            <v>176170</v>
          </cell>
          <cell r="DB40">
            <v>176170</v>
          </cell>
          <cell r="DC40">
            <v>176170</v>
          </cell>
          <cell r="DD40">
            <v>176170</v>
          </cell>
          <cell r="DE40">
            <v>176170</v>
          </cell>
          <cell r="DF40">
            <v>176170</v>
          </cell>
          <cell r="DG40">
            <v>176170</v>
          </cell>
          <cell r="DH40">
            <v>176170</v>
          </cell>
          <cell r="DI40">
            <v>176170</v>
          </cell>
          <cell r="DJ40">
            <v>176170</v>
          </cell>
          <cell r="DK40">
            <v>1130</v>
          </cell>
          <cell r="DL40">
            <v>1130</v>
          </cell>
          <cell r="DM40">
            <v>1130</v>
          </cell>
          <cell r="DN40">
            <v>1130</v>
          </cell>
          <cell r="DO40">
            <v>1130</v>
          </cell>
          <cell r="DP40">
            <v>1130</v>
          </cell>
          <cell r="DQ40">
            <v>1130</v>
          </cell>
          <cell r="DR40">
            <v>1130</v>
          </cell>
          <cell r="DS40">
            <v>1130</v>
          </cell>
          <cell r="DT40">
            <v>1130</v>
          </cell>
          <cell r="DU40">
            <v>1130</v>
          </cell>
          <cell r="DV40">
            <v>1130</v>
          </cell>
        </row>
        <row r="41">
          <cell r="G41">
            <v>0</v>
          </cell>
          <cell r="S41">
            <v>46666</v>
          </cell>
          <cell r="AE41">
            <v>0</v>
          </cell>
          <cell r="AQ41">
            <v>0</v>
          </cell>
          <cell r="BC41">
            <v>0</v>
          </cell>
          <cell r="BO41">
            <v>0</v>
          </cell>
          <cell r="CA41">
            <v>0</v>
          </cell>
          <cell r="CM41">
            <v>0</v>
          </cell>
          <cell r="CY41">
            <v>0</v>
          </cell>
          <cell r="DK41">
            <v>0</v>
          </cell>
        </row>
        <row r="42">
          <cell r="G42">
            <v>0</v>
          </cell>
          <cell r="H42">
            <v>0</v>
          </cell>
          <cell r="I42">
            <v>0</v>
          </cell>
          <cell r="J42">
            <v>0</v>
          </cell>
          <cell r="K42">
            <v>0</v>
          </cell>
          <cell r="L42">
            <v>0</v>
          </cell>
          <cell r="M42">
            <v>0</v>
          </cell>
          <cell r="N42">
            <v>0</v>
          </cell>
          <cell r="O42">
            <v>0</v>
          </cell>
          <cell r="P42">
            <v>0</v>
          </cell>
          <cell r="Q42">
            <v>0</v>
          </cell>
          <cell r="R42">
            <v>0</v>
          </cell>
          <cell r="S42">
            <v>-9330</v>
          </cell>
          <cell r="T42">
            <v>-9330</v>
          </cell>
          <cell r="U42">
            <v>-9330</v>
          </cell>
          <cell r="V42">
            <v>-9330</v>
          </cell>
          <cell r="W42">
            <v>-7470</v>
          </cell>
          <cell r="X42">
            <v>-1876</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cell r="CL42">
            <v>0</v>
          </cell>
          <cell r="CM42">
            <v>0</v>
          </cell>
          <cell r="CN42">
            <v>0</v>
          </cell>
          <cell r="CO42">
            <v>0</v>
          </cell>
          <cell r="CP42">
            <v>0</v>
          </cell>
          <cell r="CQ42">
            <v>0</v>
          </cell>
          <cell r="CR42">
            <v>0</v>
          </cell>
          <cell r="CS42">
            <v>0</v>
          </cell>
          <cell r="CT42">
            <v>0</v>
          </cell>
          <cell r="CU42">
            <v>0</v>
          </cell>
          <cell r="CV42">
            <v>0</v>
          </cell>
          <cell r="CW42">
            <v>0</v>
          </cell>
          <cell r="CX42">
            <v>0</v>
          </cell>
          <cell r="CY42">
            <v>0</v>
          </cell>
          <cell r="CZ42">
            <v>0</v>
          </cell>
          <cell r="DA42">
            <v>0</v>
          </cell>
          <cell r="DB42">
            <v>0</v>
          </cell>
          <cell r="DC42">
            <v>0</v>
          </cell>
          <cell r="DD42">
            <v>0</v>
          </cell>
          <cell r="DE42">
            <v>0</v>
          </cell>
          <cell r="DF42">
            <v>0</v>
          </cell>
          <cell r="DG42">
            <v>0</v>
          </cell>
          <cell r="DH42">
            <v>0</v>
          </cell>
          <cell r="DI42">
            <v>0</v>
          </cell>
          <cell r="DJ42">
            <v>0</v>
          </cell>
          <cell r="DK42">
            <v>0</v>
          </cell>
          <cell r="DL42">
            <v>0</v>
          </cell>
          <cell r="DM42">
            <v>0</v>
          </cell>
          <cell r="DN42">
            <v>0</v>
          </cell>
          <cell r="DO42">
            <v>0</v>
          </cell>
          <cell r="DP42">
            <v>0</v>
          </cell>
          <cell r="DQ42">
            <v>0</v>
          </cell>
          <cell r="DR42">
            <v>0</v>
          </cell>
          <cell r="DS42">
            <v>0</v>
          </cell>
          <cell r="DT42">
            <v>0</v>
          </cell>
          <cell r="DU42">
            <v>0</v>
          </cell>
          <cell r="DV42">
            <v>0</v>
          </cell>
        </row>
        <row r="43">
          <cell r="G43">
            <v>0</v>
          </cell>
          <cell r="H43">
            <v>0</v>
          </cell>
          <cell r="I43">
            <v>0</v>
          </cell>
          <cell r="J43">
            <v>0</v>
          </cell>
          <cell r="K43">
            <v>0</v>
          </cell>
          <cell r="L43">
            <v>0</v>
          </cell>
          <cell r="M43">
            <v>0</v>
          </cell>
          <cell r="N43">
            <v>0</v>
          </cell>
          <cell r="O43">
            <v>0</v>
          </cell>
          <cell r="P43">
            <v>0</v>
          </cell>
          <cell r="Q43">
            <v>0</v>
          </cell>
          <cell r="R43">
            <v>0</v>
          </cell>
          <cell r="S43">
            <v>37336</v>
          </cell>
          <cell r="T43">
            <v>28006</v>
          </cell>
          <cell r="U43">
            <v>18676</v>
          </cell>
          <cell r="V43">
            <v>9346</v>
          </cell>
          <cell r="W43">
            <v>1876</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cell r="CL43">
            <v>0</v>
          </cell>
          <cell r="CM43">
            <v>0</v>
          </cell>
          <cell r="CN43">
            <v>0</v>
          </cell>
          <cell r="CO43">
            <v>0</v>
          </cell>
          <cell r="CP43">
            <v>0</v>
          </cell>
          <cell r="CQ43">
            <v>0</v>
          </cell>
          <cell r="CR43">
            <v>0</v>
          </cell>
          <cell r="CS43">
            <v>0</v>
          </cell>
          <cell r="CT43">
            <v>0</v>
          </cell>
          <cell r="CU43">
            <v>0</v>
          </cell>
          <cell r="CV43">
            <v>0</v>
          </cell>
          <cell r="CW43">
            <v>0</v>
          </cell>
          <cell r="CX43">
            <v>0</v>
          </cell>
          <cell r="CY43">
            <v>0</v>
          </cell>
          <cell r="CZ43">
            <v>0</v>
          </cell>
          <cell r="DA43">
            <v>0</v>
          </cell>
          <cell r="DB43">
            <v>0</v>
          </cell>
          <cell r="DC43">
            <v>0</v>
          </cell>
          <cell r="DD43">
            <v>0</v>
          </cell>
          <cell r="DE43">
            <v>0</v>
          </cell>
          <cell r="DF43">
            <v>0</v>
          </cell>
          <cell r="DG43">
            <v>0</v>
          </cell>
          <cell r="DH43">
            <v>0</v>
          </cell>
          <cell r="DI43">
            <v>0</v>
          </cell>
          <cell r="DJ43">
            <v>0</v>
          </cell>
          <cell r="DK43">
            <v>0</v>
          </cell>
          <cell r="DL43">
            <v>0</v>
          </cell>
          <cell r="DM43">
            <v>0</v>
          </cell>
          <cell r="DN43">
            <v>0</v>
          </cell>
          <cell r="DO43">
            <v>0</v>
          </cell>
          <cell r="DP43">
            <v>0</v>
          </cell>
          <cell r="DQ43">
            <v>0</v>
          </cell>
          <cell r="DR43">
            <v>0</v>
          </cell>
          <cell r="DS43">
            <v>0</v>
          </cell>
          <cell r="DT43">
            <v>0</v>
          </cell>
          <cell r="DU43">
            <v>0</v>
          </cell>
          <cell r="DV43">
            <v>0</v>
          </cell>
        </row>
        <row r="44">
          <cell r="G44">
            <v>83830</v>
          </cell>
          <cell r="H44">
            <v>83830</v>
          </cell>
          <cell r="I44">
            <v>83830</v>
          </cell>
          <cell r="J44">
            <v>67070</v>
          </cell>
          <cell r="K44">
            <v>67070</v>
          </cell>
          <cell r="L44">
            <v>22070</v>
          </cell>
          <cell r="M44">
            <v>0</v>
          </cell>
          <cell r="N44">
            <v>0</v>
          </cell>
          <cell r="O44">
            <v>0</v>
          </cell>
          <cell r="P44">
            <v>13730</v>
          </cell>
          <cell r="Q44">
            <v>13730</v>
          </cell>
          <cell r="R44">
            <v>-27460</v>
          </cell>
          <cell r="S44">
            <v>0</v>
          </cell>
          <cell r="T44">
            <v>0</v>
          </cell>
          <cell r="U44">
            <v>0</v>
          </cell>
          <cell r="V44">
            <v>1860</v>
          </cell>
          <cell r="W44">
            <v>0</v>
          </cell>
          <cell r="X44">
            <v>0</v>
          </cell>
          <cell r="Y44">
            <v>0</v>
          </cell>
          <cell r="Z44">
            <v>0</v>
          </cell>
          <cell r="AA44">
            <v>0</v>
          </cell>
          <cell r="AB44">
            <v>2806</v>
          </cell>
          <cell r="AC44">
            <v>4670</v>
          </cell>
          <cell r="AD44">
            <v>-7476</v>
          </cell>
          <cell r="AE44">
            <v>2400</v>
          </cell>
          <cell r="AF44">
            <v>2400</v>
          </cell>
          <cell r="AG44">
            <v>2400</v>
          </cell>
          <cell r="AH44">
            <v>2400</v>
          </cell>
          <cell r="AI44">
            <v>2400</v>
          </cell>
          <cell r="AJ44">
            <v>2400</v>
          </cell>
          <cell r="AK44">
            <v>2400</v>
          </cell>
          <cell r="AL44">
            <v>2400</v>
          </cell>
          <cell r="AM44">
            <v>2400</v>
          </cell>
          <cell r="AN44">
            <v>2400</v>
          </cell>
          <cell r="AO44">
            <v>2400</v>
          </cell>
          <cell r="AP44">
            <v>-12000</v>
          </cell>
          <cell r="AQ44">
            <v>1130</v>
          </cell>
          <cell r="AR44">
            <v>1130</v>
          </cell>
          <cell r="AS44">
            <v>1130</v>
          </cell>
          <cell r="AT44">
            <v>1130</v>
          </cell>
          <cell r="AU44">
            <v>1130</v>
          </cell>
          <cell r="AV44">
            <v>1130</v>
          </cell>
          <cell r="AW44">
            <v>1130</v>
          </cell>
          <cell r="AX44">
            <v>1130</v>
          </cell>
          <cell r="AY44">
            <v>1130</v>
          </cell>
          <cell r="AZ44">
            <v>1130</v>
          </cell>
          <cell r="BA44">
            <v>1130</v>
          </cell>
          <cell r="BB44">
            <v>-5650</v>
          </cell>
          <cell r="BC44">
            <v>8000</v>
          </cell>
          <cell r="BD44">
            <v>8000</v>
          </cell>
          <cell r="BE44">
            <v>8000</v>
          </cell>
          <cell r="BF44">
            <v>8000</v>
          </cell>
          <cell r="BG44">
            <v>8000</v>
          </cell>
          <cell r="BH44">
            <v>8000</v>
          </cell>
          <cell r="BI44">
            <v>8000</v>
          </cell>
          <cell r="BJ44">
            <v>8000</v>
          </cell>
          <cell r="BK44">
            <v>8000</v>
          </cell>
          <cell r="BL44">
            <v>8000</v>
          </cell>
          <cell r="BM44">
            <v>8000</v>
          </cell>
          <cell r="BN44">
            <v>-40000</v>
          </cell>
          <cell r="BO44">
            <v>1130</v>
          </cell>
          <cell r="BP44">
            <v>1130</v>
          </cell>
          <cell r="BQ44">
            <v>1130</v>
          </cell>
          <cell r="BR44">
            <v>1130</v>
          </cell>
          <cell r="BS44">
            <v>1130</v>
          </cell>
          <cell r="BT44">
            <v>1130</v>
          </cell>
          <cell r="BU44">
            <v>1130</v>
          </cell>
          <cell r="BV44">
            <v>1130</v>
          </cell>
          <cell r="BW44">
            <v>1130</v>
          </cell>
          <cell r="BX44">
            <v>1130</v>
          </cell>
          <cell r="BY44">
            <v>1130</v>
          </cell>
          <cell r="BZ44">
            <v>-5650</v>
          </cell>
          <cell r="CA44">
            <v>176170</v>
          </cell>
          <cell r="CB44">
            <v>176170</v>
          </cell>
          <cell r="CC44">
            <v>176170</v>
          </cell>
          <cell r="CD44">
            <v>176170</v>
          </cell>
          <cell r="CE44">
            <v>176170</v>
          </cell>
          <cell r="CF44">
            <v>176170</v>
          </cell>
          <cell r="CG44">
            <v>176170</v>
          </cell>
          <cell r="CH44">
            <v>176170</v>
          </cell>
          <cell r="CI44">
            <v>176170</v>
          </cell>
          <cell r="CJ44">
            <v>176170</v>
          </cell>
          <cell r="CK44">
            <v>176170</v>
          </cell>
          <cell r="CL44">
            <v>-421170</v>
          </cell>
          <cell r="CM44">
            <v>1130</v>
          </cell>
          <cell r="CN44">
            <v>1130</v>
          </cell>
          <cell r="CO44">
            <v>1130</v>
          </cell>
          <cell r="CP44">
            <v>1130</v>
          </cell>
          <cell r="CQ44">
            <v>1130</v>
          </cell>
          <cell r="CR44">
            <v>1130</v>
          </cell>
          <cell r="CS44">
            <v>1130</v>
          </cell>
          <cell r="CT44">
            <v>1130</v>
          </cell>
          <cell r="CU44">
            <v>1130</v>
          </cell>
          <cell r="CV44">
            <v>1130</v>
          </cell>
          <cell r="CW44">
            <v>1130</v>
          </cell>
          <cell r="CX44">
            <v>-5650</v>
          </cell>
          <cell r="CY44">
            <v>176170</v>
          </cell>
          <cell r="CZ44">
            <v>176170</v>
          </cell>
          <cell r="DA44">
            <v>176170</v>
          </cell>
          <cell r="DB44">
            <v>176170</v>
          </cell>
          <cell r="DC44">
            <v>176170</v>
          </cell>
          <cell r="DD44">
            <v>176170</v>
          </cell>
          <cell r="DE44">
            <v>176170</v>
          </cell>
          <cell r="DF44">
            <v>176170</v>
          </cell>
          <cell r="DG44">
            <v>176170</v>
          </cell>
          <cell r="DH44">
            <v>176170</v>
          </cell>
          <cell r="DI44">
            <v>176170</v>
          </cell>
          <cell r="DJ44">
            <v>0</v>
          </cell>
          <cell r="DK44">
            <v>1130</v>
          </cell>
          <cell r="DL44">
            <v>1130</v>
          </cell>
          <cell r="DM44">
            <v>1130</v>
          </cell>
          <cell r="DN44">
            <v>1130</v>
          </cell>
          <cell r="DO44">
            <v>1130</v>
          </cell>
          <cell r="DP44">
            <v>1130</v>
          </cell>
          <cell r="DQ44">
            <v>1130</v>
          </cell>
          <cell r="DR44">
            <v>1130</v>
          </cell>
          <cell r="DS44">
            <v>1130</v>
          </cell>
          <cell r="DT44">
            <v>1130</v>
          </cell>
          <cell r="DU44">
            <v>1130</v>
          </cell>
          <cell r="DV44">
            <v>0</v>
          </cell>
        </row>
        <row r="45">
          <cell r="G45">
            <v>83830</v>
          </cell>
          <cell r="H45">
            <v>167660</v>
          </cell>
          <cell r="I45">
            <v>251490</v>
          </cell>
          <cell r="J45">
            <v>318560</v>
          </cell>
          <cell r="K45">
            <v>385630</v>
          </cell>
          <cell r="L45">
            <v>407700</v>
          </cell>
          <cell r="M45">
            <v>0</v>
          </cell>
          <cell r="N45">
            <v>0</v>
          </cell>
          <cell r="O45">
            <v>0</v>
          </cell>
          <cell r="P45">
            <v>13730</v>
          </cell>
          <cell r="Q45">
            <v>27460</v>
          </cell>
          <cell r="R45">
            <v>0</v>
          </cell>
          <cell r="X45">
            <v>1860</v>
          </cell>
          <cell r="Y45">
            <v>0</v>
          </cell>
          <cell r="Z45">
            <v>0</v>
          </cell>
          <cell r="AA45">
            <v>0</v>
          </cell>
          <cell r="AB45">
            <v>2806</v>
          </cell>
          <cell r="AC45">
            <v>7476</v>
          </cell>
          <cell r="AD45">
            <v>0</v>
          </cell>
          <cell r="AJ45">
            <v>14400</v>
          </cell>
          <cell r="AP45">
            <v>0</v>
          </cell>
          <cell r="AV45">
            <v>6780</v>
          </cell>
          <cell r="BB45">
            <v>0</v>
          </cell>
          <cell r="BH45">
            <v>48000</v>
          </cell>
          <cell r="BN45">
            <v>0</v>
          </cell>
          <cell r="BT45">
            <v>6780</v>
          </cell>
          <cell r="BZ45">
            <v>0</v>
          </cell>
          <cell r="CF45">
            <v>1057020</v>
          </cell>
          <cell r="CL45">
            <v>459680</v>
          </cell>
          <cell r="CR45">
            <v>6780</v>
          </cell>
          <cell r="CX45">
            <v>0</v>
          </cell>
          <cell r="DD45">
            <v>1057020</v>
          </cell>
          <cell r="DJ45">
            <v>880850</v>
          </cell>
          <cell r="DP45">
            <v>6780</v>
          </cell>
          <cell r="DV45">
            <v>5650</v>
          </cell>
        </row>
        <row r="46">
          <cell r="L46" t="str">
            <v>納期限１月から６月までの分 ７月１０日</v>
          </cell>
          <cell r="R46" t="str">
            <v>納期限７月から１２月までの分 翌年１月１０日</v>
          </cell>
          <cell r="X46" t="str">
            <v>納期限１月から６月までの分 ７月１０日</v>
          </cell>
          <cell r="AD46" t="str">
            <v>納期限７月から１２月までの分 翌年１月１０日</v>
          </cell>
          <cell r="CF46" t="str">
            <v>納期限１月から６月までの分 ７月１０日</v>
          </cell>
          <cell r="CL46" t="str">
            <v>納期限７月から１２月までの分 翌年１月１０日</v>
          </cell>
          <cell r="CR46" t="str">
            <v>納期限１月から６月までの分 ７月１０日</v>
          </cell>
          <cell r="CX46" t="str">
            <v>納期限７月から１２月までの分 翌年１月１０日</v>
          </cell>
          <cell r="DD46" t="str">
            <v>納期限１月から６月までの分 ７月１０日</v>
          </cell>
          <cell r="DJ46" t="str">
            <v>納期限７月から１２月までの分 翌年１月１０日</v>
          </cell>
          <cell r="DP46" t="str">
            <v>納期限１月から６月までの分 ７月１０日</v>
          </cell>
          <cell r="DV46" t="str">
            <v>納期限７月から１２月までの分 翌年１月１０日</v>
          </cell>
        </row>
        <row r="47">
          <cell r="L47" t="str">
            <v>　減</v>
          </cell>
          <cell r="X47" t="str">
            <v>　減</v>
          </cell>
          <cell r="AB47" t="str">
            <v>　減</v>
          </cell>
          <cell r="AK47" t="str">
            <v>　減</v>
          </cell>
          <cell r="AQ47" t="str">
            <v>　減</v>
          </cell>
          <cell r="AV47" t="str">
            <v>　減</v>
          </cell>
          <cell r="BB47" t="str">
            <v>　減</v>
          </cell>
          <cell r="BI47" t="str">
            <v>　減</v>
          </cell>
          <cell r="BO47" t="str">
            <v>　減</v>
          </cell>
          <cell r="BT47" t="str">
            <v>　減</v>
          </cell>
          <cell r="BZ47" t="str">
            <v>　減</v>
          </cell>
          <cell r="CG47" t="str">
            <v>　減</v>
          </cell>
          <cell r="CM47" t="str">
            <v>　減</v>
          </cell>
          <cell r="CR47" t="str">
            <v>　減</v>
          </cell>
          <cell r="CX47" t="str">
            <v>　減</v>
          </cell>
          <cell r="DE47" t="str">
            <v>　減</v>
          </cell>
          <cell r="DK47" t="str">
            <v>　減</v>
          </cell>
          <cell r="DP47" t="str">
            <v>　減</v>
          </cell>
          <cell r="DV47" t="str">
            <v>　減</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ynergistic.co.jp/&#65297;&#24180;&#21336;&#20301;&#12398;&#22793;&#24418;&#21172;&#20685;&#26178;&#38291;&#21046;/" TargetMode="External"/><Relationship Id="rId1" Type="http://schemas.openxmlformats.org/officeDocument/2006/relationships/hyperlink" Target="http://www.synergistic.co.jp/&#65297;&#12459;&#26376;&#21336;&#20301;&#12398;&#22793;&#24418;&#21172;&#20685;&#26178;&#38291;&#21046;/" TargetMode="Externa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6" Type="http://schemas.openxmlformats.org/officeDocument/2006/relationships/comments" Target="../comments1.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hyperlink" Target="https://www.startup-roudou.mhlw.go.jp/36_pact.html" TargetMode="External"/><Relationship Id="rId7" Type="http://schemas.openxmlformats.org/officeDocument/2006/relationships/printerSettings" Target="../printerSettings/printerSettings3.bin"/><Relationship Id="rId2" Type="http://schemas.openxmlformats.org/officeDocument/2006/relationships/hyperlink" Target="https://www.mhlw.go.jp/www2/topics/seido/kijunkyoku/minimum/minimum-12.htm" TargetMode="External"/><Relationship Id="rId1" Type="http://schemas.openxmlformats.org/officeDocument/2006/relationships/hyperlink" Target="https://www.mhlw.go.jp/stf/seisakunitsuite/bunya/koyou_roudou/roudoukijun/minimumichiran/" TargetMode="External"/><Relationship Id="rId6" Type="http://schemas.openxmlformats.org/officeDocument/2006/relationships/hyperlink" Target="https://www.mhlw.go.jp/new-info/kobetu/roudou/gyousei/kantoku/dl/091214-1_03.pdf" TargetMode="External"/><Relationship Id="rId5" Type="http://schemas.openxmlformats.org/officeDocument/2006/relationships/hyperlink" Target="https://www.mhlw.go.jp/new-info/kobetu/roudou/gyousei/kantoku/040324-5.html" TargetMode="External"/><Relationship Id="rId4" Type="http://schemas.openxmlformats.org/officeDocument/2006/relationships/hyperlink" Target="https://www.hataraku.metro.tokyo.lg.jp/koyo/hiseiki/290301_rodoyouken.pdf" TargetMode="Externa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synergistic.co.jp/&#22269;&#27665;&#12398;&#31069;&#26085;/" TargetMode="External"/><Relationship Id="rId1" Type="http://schemas.openxmlformats.org/officeDocument/2006/relationships/hyperlink" Target="http://www.synergistic.co.jp/%e5%9b%bd%e6%b0%91%e3%81%ae%e7%a5%9d%e6%97%a5/"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BD726C-D448-4BE5-AD74-F4887FD626C4}">
  <sheetPr codeName="Sheet2"/>
  <dimension ref="A1:BA43"/>
  <sheetViews>
    <sheetView showGridLines="0" showRowColHeaders="0" topLeftCell="B1" zoomScale="80" zoomScaleNormal="80" zoomScaleSheetLayoutView="80" zoomScalePageLayoutView="50" workbookViewId="0">
      <selection activeCell="D11" sqref="D11:E11"/>
    </sheetView>
  </sheetViews>
  <sheetFormatPr baseColWidth="10" defaultColWidth="0" defaultRowHeight="25.5" customHeight="1" zeroHeight="1"/>
  <cols>
    <col min="1" max="1" width="0" style="90" hidden="1" customWidth="1"/>
    <col min="2" max="7" width="10" style="90" customWidth="1"/>
    <col min="8" max="8" width="10.1640625" style="90" bestFit="1" customWidth="1"/>
    <col min="9" max="13" width="10" style="90" customWidth="1"/>
    <col min="14" max="14" width="5" style="92" customWidth="1"/>
    <col min="15" max="31" width="10" style="92" customWidth="1"/>
    <col min="32" max="53" width="0" style="92" hidden="1" customWidth="1"/>
    <col min="54" max="16384" width="10" style="92" hidden="1"/>
  </cols>
  <sheetData>
    <row r="1" spans="3:42" ht="25.5" customHeight="1"/>
    <row r="2" spans="3:42" ht="25.5" customHeight="1">
      <c r="N2" s="91" t="s">
        <v>62</v>
      </c>
    </row>
    <row r="3" spans="3:42" ht="25.5" customHeight="1">
      <c r="C3" s="93" t="s">
        <v>49</v>
      </c>
      <c r="D3" s="94"/>
      <c r="E3" s="94"/>
      <c r="F3" s="94"/>
      <c r="G3" s="94"/>
      <c r="O3" s="95" t="str">
        <f>C3</f>
        <v>１．事業所の種類</v>
      </c>
    </row>
    <row r="4" spans="3:42" ht="25.5" customHeight="1">
      <c r="D4" s="247" t="s">
        <v>55</v>
      </c>
      <c r="E4" s="248"/>
      <c r="F4" s="248"/>
      <c r="G4" s="249"/>
      <c r="P4" s="96" t="s">
        <v>78</v>
      </c>
      <c r="Q4" s="97"/>
      <c r="R4" s="98"/>
      <c r="S4" s="98"/>
    </row>
    <row r="5" spans="3:42" ht="25.5" customHeight="1">
      <c r="P5" s="99" t="s">
        <v>17</v>
      </c>
      <c r="Q5" s="100"/>
      <c r="R5" s="101" t="s">
        <v>18</v>
      </c>
      <c r="S5" s="102"/>
      <c r="T5" s="103"/>
      <c r="U5" s="103"/>
      <c r="V5" s="103"/>
      <c r="W5" s="103"/>
      <c r="X5" s="103"/>
      <c r="Y5" s="104"/>
      <c r="Z5" s="105"/>
      <c r="AB5" s="31"/>
      <c r="AM5" s="97"/>
      <c r="AN5" s="97"/>
      <c r="AO5" s="97"/>
      <c r="AP5" s="97"/>
    </row>
    <row r="6" spans="3:42" ht="25.5" customHeight="1">
      <c r="D6" s="106"/>
      <c r="E6" s="107"/>
      <c r="F6" s="108"/>
      <c r="G6" s="108"/>
      <c r="H6" s="109"/>
      <c r="I6" s="109"/>
      <c r="P6" s="99" t="s">
        <v>61</v>
      </c>
      <c r="Q6" s="100"/>
      <c r="R6" s="101" t="s">
        <v>19</v>
      </c>
      <c r="S6" s="102"/>
      <c r="T6" s="103"/>
      <c r="U6" s="103"/>
      <c r="V6" s="103"/>
      <c r="W6" s="103"/>
      <c r="X6" s="103"/>
      <c r="Y6" s="104"/>
      <c r="Z6" s="105"/>
      <c r="AL6" s="97"/>
      <c r="AM6" s="97"/>
      <c r="AN6" s="97"/>
      <c r="AO6" s="97"/>
    </row>
    <row r="7" spans="3:42" ht="25.5" customHeight="1">
      <c r="D7" s="109"/>
      <c r="E7" s="110"/>
      <c r="F7" s="107"/>
      <c r="G7" s="108"/>
      <c r="H7" s="108"/>
      <c r="I7" s="109"/>
      <c r="P7" s="99" t="s">
        <v>20</v>
      </c>
      <c r="Q7" s="100"/>
      <c r="R7" s="101" t="s">
        <v>21</v>
      </c>
      <c r="S7" s="102"/>
      <c r="T7" s="103"/>
      <c r="U7" s="103"/>
      <c r="V7" s="103"/>
      <c r="W7" s="103"/>
      <c r="X7" s="103"/>
      <c r="Y7" s="104"/>
      <c r="Z7" s="105"/>
      <c r="AM7" s="97"/>
      <c r="AN7" s="97"/>
      <c r="AO7" s="97"/>
      <c r="AP7" s="97"/>
    </row>
    <row r="8" spans="3:42" ht="25.5" customHeight="1">
      <c r="D8" s="109"/>
      <c r="E8" s="111"/>
      <c r="F8" s="111"/>
      <c r="G8" s="108"/>
      <c r="H8" s="108"/>
      <c r="I8" s="109"/>
      <c r="P8" s="99" t="s">
        <v>22</v>
      </c>
      <c r="Q8" s="100"/>
      <c r="R8" s="101" t="s">
        <v>23</v>
      </c>
      <c r="S8" s="102"/>
      <c r="T8" s="103"/>
      <c r="U8" s="103"/>
      <c r="V8" s="103"/>
      <c r="W8" s="103"/>
      <c r="X8" s="103"/>
      <c r="Y8" s="104"/>
      <c r="Z8" s="105"/>
      <c r="AM8" s="97"/>
      <c r="AN8" s="97"/>
      <c r="AO8" s="97"/>
      <c r="AP8" s="97"/>
    </row>
    <row r="9" spans="3:42" ht="25.5" customHeight="1">
      <c r="W9" s="31"/>
      <c r="AM9" s="97"/>
      <c r="AN9" s="97"/>
      <c r="AO9" s="97"/>
      <c r="AP9" s="97"/>
    </row>
    <row r="10" spans="3:42" ht="25.5" customHeight="1">
      <c r="C10" s="93" t="s">
        <v>48</v>
      </c>
      <c r="E10" s="112"/>
      <c r="O10" s="95" t="str">
        <f>C10</f>
        <v>２．変形労働時間制</v>
      </c>
      <c r="R10" s="113"/>
      <c r="W10" s="31"/>
      <c r="AM10" s="97"/>
      <c r="AN10" s="97"/>
      <c r="AO10" s="97"/>
      <c r="AP10" s="97"/>
    </row>
    <row r="11" spans="3:42" ht="25.5" customHeight="1">
      <c r="D11" s="247" t="s">
        <v>56</v>
      </c>
      <c r="E11" s="249"/>
      <c r="G11" s="231" t="str">
        <f>IF($D$11="１年変形","連続労働日数などのチェック機能はありませんのでご注意ください。","")</f>
        <v/>
      </c>
      <c r="P11" s="114" t="s">
        <v>56</v>
      </c>
      <c r="Q11" s="115"/>
      <c r="R11" s="116" t="s">
        <v>80</v>
      </c>
      <c r="S11" s="103"/>
      <c r="T11" s="103"/>
      <c r="U11" s="103"/>
      <c r="V11" s="103"/>
      <c r="W11" s="103"/>
      <c r="X11" s="103"/>
      <c r="Y11" s="103"/>
      <c r="Z11" s="103"/>
      <c r="AA11" s="103"/>
      <c r="AB11" s="103"/>
      <c r="AC11" s="103"/>
      <c r="AD11" s="103"/>
      <c r="AE11" s="105"/>
      <c r="AF11" s="117"/>
      <c r="AG11" s="117"/>
      <c r="AM11" s="97"/>
      <c r="AN11" s="97"/>
      <c r="AO11" s="97"/>
      <c r="AP11" s="97"/>
    </row>
    <row r="12" spans="3:42" ht="25.5" customHeight="1">
      <c r="P12" s="114" t="s">
        <v>57</v>
      </c>
      <c r="Q12" s="115"/>
      <c r="R12" s="118" t="s">
        <v>130</v>
      </c>
      <c r="S12" s="117"/>
      <c r="T12" s="117"/>
      <c r="U12" s="117"/>
      <c r="V12" s="117"/>
      <c r="W12" s="117"/>
      <c r="X12" s="117"/>
      <c r="Y12" s="117"/>
      <c r="Z12" s="117"/>
      <c r="AA12" s="117"/>
      <c r="AB12" s="117"/>
      <c r="AC12" s="117"/>
      <c r="AD12" s="117"/>
      <c r="AE12" s="105"/>
      <c r="AF12" s="117"/>
      <c r="AG12" s="117"/>
      <c r="AM12" s="97"/>
      <c r="AN12" s="97"/>
      <c r="AO12" s="97"/>
      <c r="AP12" s="97"/>
    </row>
    <row r="13" spans="3:42" ht="25.5" customHeight="1">
      <c r="P13" s="119"/>
      <c r="Q13" s="120"/>
      <c r="R13" s="118" t="s">
        <v>63</v>
      </c>
      <c r="S13" s="117"/>
      <c r="T13" s="117"/>
      <c r="U13" s="117"/>
      <c r="V13" s="117"/>
      <c r="W13" s="117"/>
      <c r="X13" s="117"/>
      <c r="Y13" s="117"/>
      <c r="Z13" s="117"/>
      <c r="AA13" s="117"/>
      <c r="AB13" s="117"/>
      <c r="AC13" s="117"/>
      <c r="AD13" s="117"/>
      <c r="AE13" s="105"/>
      <c r="AF13" s="117"/>
      <c r="AG13" s="117"/>
      <c r="AM13" s="97"/>
      <c r="AN13" s="97"/>
      <c r="AO13" s="97"/>
      <c r="AP13" s="97"/>
    </row>
    <row r="14" spans="3:42" ht="25.5" customHeight="1">
      <c r="P14" s="119"/>
      <c r="Q14" s="120"/>
      <c r="R14" s="118" t="s">
        <v>132</v>
      </c>
      <c r="S14" s="225"/>
      <c r="T14" s="225"/>
      <c r="U14" s="225"/>
      <c r="V14" s="225"/>
      <c r="W14" s="225"/>
      <c r="X14" s="225"/>
      <c r="Y14" s="225"/>
      <c r="Z14" s="117"/>
      <c r="AA14" s="117"/>
      <c r="AB14" s="117"/>
      <c r="AC14" s="117"/>
      <c r="AD14" s="117"/>
      <c r="AE14" s="105"/>
      <c r="AF14" s="117"/>
      <c r="AG14" s="117"/>
      <c r="AM14" s="97"/>
      <c r="AN14" s="97"/>
      <c r="AO14" s="97"/>
      <c r="AP14" s="97"/>
    </row>
    <row r="15" spans="3:42" ht="25.5" customHeight="1">
      <c r="P15" s="119"/>
      <c r="Q15" s="120"/>
      <c r="R15" s="226"/>
      <c r="S15" s="252" t="s">
        <v>128</v>
      </c>
      <c r="T15" s="252"/>
      <c r="U15" s="252"/>
      <c r="V15" s="252"/>
      <c r="W15" s="252"/>
      <c r="X15" s="252"/>
      <c r="Y15" s="252"/>
      <c r="Z15" s="252"/>
      <c r="AA15" s="252"/>
      <c r="AB15" s="252"/>
      <c r="AC15" s="252"/>
      <c r="AD15" s="253"/>
      <c r="AE15" s="105"/>
      <c r="AF15" s="117"/>
      <c r="AG15" s="117"/>
      <c r="AM15" s="97"/>
      <c r="AN15" s="97"/>
      <c r="AO15" s="97"/>
      <c r="AP15" s="97"/>
    </row>
    <row r="16" spans="3:42" ht="25.5" customHeight="1">
      <c r="P16" s="114" t="s">
        <v>67</v>
      </c>
      <c r="Q16" s="121"/>
      <c r="R16" s="122" t="s">
        <v>129</v>
      </c>
      <c r="S16" s="123"/>
      <c r="T16" s="123"/>
      <c r="U16" s="123"/>
      <c r="V16" s="123"/>
      <c r="W16" s="123"/>
      <c r="X16" s="123"/>
      <c r="Y16" s="123"/>
      <c r="Z16" s="123"/>
      <c r="AA16" s="123"/>
      <c r="AB16" s="123"/>
      <c r="AC16" s="123"/>
      <c r="AD16" s="229"/>
      <c r="AE16" s="105"/>
      <c r="AF16" s="117"/>
      <c r="AG16" s="117"/>
      <c r="AM16" s="97"/>
      <c r="AN16" s="97"/>
      <c r="AO16" s="97"/>
      <c r="AP16" s="97"/>
    </row>
    <row r="17" spans="1:53" ht="25.5" customHeight="1">
      <c r="P17" s="227"/>
      <c r="Q17" s="228"/>
      <c r="R17" s="118" t="s">
        <v>131</v>
      </c>
      <c r="S17" s="117"/>
      <c r="T17" s="117"/>
      <c r="U17" s="117"/>
      <c r="V17" s="117"/>
      <c r="W17" s="117"/>
      <c r="X17" s="117"/>
      <c r="Y17" s="117"/>
      <c r="Z17" s="117"/>
      <c r="AA17" s="117"/>
      <c r="AB17" s="117"/>
      <c r="AC17" s="117"/>
      <c r="AD17" s="117"/>
      <c r="AE17" s="105"/>
      <c r="AF17" s="117"/>
      <c r="AG17" s="117"/>
      <c r="AM17" s="97"/>
      <c r="AN17" s="97"/>
      <c r="AO17" s="97"/>
      <c r="AP17" s="97"/>
    </row>
    <row r="18" spans="1:53" ht="25.5" customHeight="1">
      <c r="P18" s="227"/>
      <c r="Q18" s="228"/>
      <c r="R18" s="118" t="s">
        <v>132</v>
      </c>
      <c r="S18" s="225"/>
      <c r="T18" s="225"/>
      <c r="U18" s="225"/>
      <c r="V18" s="225"/>
      <c r="W18" s="225"/>
      <c r="X18" s="225"/>
      <c r="Y18" s="225"/>
      <c r="Z18" s="117"/>
      <c r="AA18" s="117"/>
      <c r="AB18" s="117"/>
      <c r="AC18" s="117"/>
      <c r="AD18" s="117"/>
      <c r="AE18" s="105"/>
      <c r="AF18" s="117"/>
      <c r="AG18" s="117"/>
      <c r="AM18" s="97"/>
      <c r="AN18" s="97"/>
      <c r="AO18" s="97"/>
      <c r="AP18" s="97"/>
    </row>
    <row r="19" spans="1:53" ht="25.5" customHeight="1">
      <c r="P19" s="124"/>
      <c r="Q19" s="125"/>
      <c r="R19" s="230"/>
      <c r="S19" s="252" t="s">
        <v>133</v>
      </c>
      <c r="T19" s="252"/>
      <c r="U19" s="252"/>
      <c r="V19" s="252"/>
      <c r="W19" s="252"/>
      <c r="X19" s="252"/>
      <c r="Y19" s="252"/>
      <c r="Z19" s="252"/>
      <c r="AA19" s="252"/>
      <c r="AB19" s="252"/>
      <c r="AC19" s="252"/>
      <c r="AD19" s="253"/>
      <c r="AE19" s="105"/>
      <c r="AF19" s="117"/>
      <c r="AG19" s="117"/>
      <c r="AM19" s="97"/>
      <c r="AN19" s="97"/>
      <c r="AO19" s="97"/>
      <c r="AP19" s="97"/>
    </row>
    <row r="20" spans="1:53" ht="25.5" customHeight="1">
      <c r="P20" s="113" t="s">
        <v>68</v>
      </c>
      <c r="AM20" s="97"/>
      <c r="AN20" s="97"/>
      <c r="AO20" s="97"/>
      <c r="AP20" s="97"/>
    </row>
    <row r="21" spans="1:53" ht="25.5" customHeight="1">
      <c r="AM21" s="97"/>
      <c r="AN21" s="97"/>
      <c r="AO21" s="97"/>
      <c r="AP21" s="97"/>
    </row>
    <row r="22" spans="1:53" ht="25.5" customHeight="1">
      <c r="C22" s="93" t="s">
        <v>70</v>
      </c>
      <c r="D22" s="126"/>
      <c r="E22" s="126"/>
      <c r="F22" s="127"/>
      <c r="G22" s="127" t="s">
        <v>25</v>
      </c>
      <c r="H22" s="127"/>
      <c r="I22" s="126"/>
      <c r="J22" s="126"/>
      <c r="K22" s="126"/>
      <c r="L22" s="126"/>
      <c r="O22" s="95" t="str">
        <f>C22</f>
        <v>３．開始年月日と週の起算日の入力</v>
      </c>
      <c r="R22" s="113"/>
      <c r="W22" s="128"/>
      <c r="AA22" s="129"/>
      <c r="AB22" s="129"/>
      <c r="AC22" s="129"/>
      <c r="AD22" s="129"/>
      <c r="AE22" s="128"/>
      <c r="AF22" s="128"/>
      <c r="AG22" s="128"/>
      <c r="AH22" s="128"/>
      <c r="AI22" s="128"/>
      <c r="AJ22" s="128"/>
      <c r="AK22" s="128"/>
      <c r="AL22" s="128"/>
      <c r="AM22" s="35"/>
      <c r="AN22" s="35"/>
      <c r="AO22" s="35"/>
      <c r="AP22" s="35"/>
      <c r="AQ22" s="128"/>
      <c r="AR22" s="128"/>
      <c r="AS22" s="128"/>
      <c r="AT22" s="128"/>
      <c r="AU22" s="130"/>
      <c r="AV22" s="128"/>
      <c r="AW22" s="128"/>
      <c r="AX22" s="128"/>
      <c r="AY22" s="128"/>
      <c r="AZ22" s="128"/>
      <c r="BA22" s="128"/>
    </row>
    <row r="23" spans="1:53" ht="25.5" customHeight="1">
      <c r="C23" s="126"/>
      <c r="D23" s="138">
        <v>2021</v>
      </c>
      <c r="E23" s="32" t="s">
        <v>0</v>
      </c>
      <c r="F23" s="138">
        <v>1</v>
      </c>
      <c r="G23" s="33" t="s">
        <v>7</v>
      </c>
      <c r="H23" s="139">
        <v>1</v>
      </c>
      <c r="I23" s="33" t="s">
        <v>6</v>
      </c>
      <c r="J23" s="140" t="s">
        <v>9</v>
      </c>
      <c r="K23" s="250" t="s">
        <v>47</v>
      </c>
      <c r="L23" s="251"/>
      <c r="P23" s="131" t="s">
        <v>64</v>
      </c>
      <c r="W23" s="132"/>
      <c r="AA23" s="132"/>
      <c r="AB23" s="34"/>
      <c r="AC23" s="34"/>
      <c r="AD23" s="34"/>
      <c r="AE23" s="34"/>
      <c r="AF23" s="34"/>
      <c r="AG23" s="34"/>
      <c r="AH23" s="34"/>
      <c r="AI23" s="34"/>
      <c r="AJ23" s="128"/>
      <c r="AK23" s="128"/>
      <c r="AL23" s="128"/>
      <c r="AM23" s="35"/>
      <c r="AN23" s="35"/>
      <c r="AO23" s="35"/>
      <c r="AP23" s="35"/>
      <c r="AQ23" s="128"/>
      <c r="AR23" s="128"/>
      <c r="AS23" s="128"/>
      <c r="AT23" s="128"/>
      <c r="AU23" s="128"/>
      <c r="AV23" s="128"/>
      <c r="AW23" s="128"/>
      <c r="AX23" s="128"/>
      <c r="AY23" s="128"/>
    </row>
    <row r="24" spans="1:53" ht="25.5" customHeight="1">
      <c r="C24" s="126"/>
      <c r="D24" s="36"/>
      <c r="E24" s="36"/>
      <c r="F24" s="36"/>
      <c r="G24" s="37"/>
      <c r="H24" s="36"/>
      <c r="I24" s="36"/>
      <c r="J24" s="37"/>
      <c r="K24" s="38"/>
      <c r="L24" s="38"/>
      <c r="M24" s="37"/>
      <c r="N24" s="34"/>
      <c r="P24" s="131" t="s">
        <v>66</v>
      </c>
      <c r="R24" s="39"/>
      <c r="S24" s="40"/>
      <c r="T24" s="128"/>
      <c r="U24" s="128"/>
      <c r="V24" s="128"/>
      <c r="W24" s="34"/>
      <c r="X24" s="34"/>
      <c r="Y24" s="34"/>
      <c r="Z24" s="34"/>
      <c r="AA24" s="34"/>
      <c r="AB24" s="34"/>
      <c r="AC24" s="34"/>
      <c r="AD24" s="34"/>
      <c r="AE24" s="34"/>
      <c r="AF24" s="34"/>
      <c r="AG24" s="34"/>
      <c r="AH24" s="34"/>
      <c r="AI24" s="34"/>
      <c r="AJ24" s="128"/>
      <c r="AK24" s="128"/>
      <c r="AL24" s="128"/>
      <c r="AM24" s="35"/>
      <c r="AN24" s="35"/>
      <c r="AO24" s="35"/>
      <c r="AP24" s="35"/>
      <c r="AQ24" s="128"/>
      <c r="AR24" s="128"/>
      <c r="AS24" s="128"/>
      <c r="AT24" s="128"/>
      <c r="AU24" s="128"/>
      <c r="AV24" s="128"/>
      <c r="AW24" s="128"/>
      <c r="AX24" s="128"/>
      <c r="AY24" s="128"/>
    </row>
    <row r="25" spans="1:53" ht="25.5" customHeight="1">
      <c r="C25" s="126"/>
      <c r="D25" s="36"/>
      <c r="E25" s="36"/>
      <c r="F25" s="36"/>
      <c r="G25" s="37"/>
      <c r="H25" s="36"/>
      <c r="I25" s="36"/>
      <c r="J25" s="37"/>
      <c r="K25" s="38"/>
      <c r="L25" s="38"/>
      <c r="M25" s="37"/>
      <c r="N25" s="34"/>
      <c r="P25" s="131" t="s">
        <v>71</v>
      </c>
      <c r="R25" s="39"/>
      <c r="S25" s="40"/>
      <c r="T25" s="128"/>
      <c r="U25" s="128"/>
      <c r="V25" s="128"/>
      <c r="W25" s="34"/>
      <c r="X25" s="34"/>
      <c r="Y25" s="34"/>
      <c r="Z25" s="34"/>
      <c r="AA25" s="34"/>
      <c r="AB25" s="34"/>
      <c r="AC25" s="34"/>
      <c r="AD25" s="34"/>
      <c r="AE25" s="34"/>
      <c r="AF25" s="34"/>
      <c r="AG25" s="34"/>
      <c r="AH25" s="34"/>
      <c r="AI25" s="34"/>
      <c r="AJ25" s="128"/>
      <c r="AK25" s="128"/>
      <c r="AL25" s="128"/>
      <c r="AM25" s="35"/>
      <c r="AN25" s="35"/>
      <c r="AO25" s="35"/>
      <c r="AP25" s="35"/>
      <c r="AQ25" s="128"/>
      <c r="AR25" s="128"/>
      <c r="AS25" s="128"/>
      <c r="AT25" s="128"/>
      <c r="AU25" s="128"/>
      <c r="AV25" s="128"/>
      <c r="AW25" s="128"/>
      <c r="AX25" s="128"/>
      <c r="AY25" s="128"/>
    </row>
    <row r="26" spans="1:53" ht="25.5" customHeight="1">
      <c r="C26" s="126"/>
      <c r="D26" s="36"/>
      <c r="E26" s="36"/>
      <c r="F26" s="36"/>
      <c r="G26" s="37"/>
      <c r="H26" s="36"/>
      <c r="I26" s="36"/>
      <c r="J26" s="37"/>
      <c r="K26" s="38"/>
      <c r="L26" s="38"/>
      <c r="M26" s="37"/>
      <c r="N26" s="34"/>
      <c r="P26" s="131" t="s">
        <v>79</v>
      </c>
      <c r="R26" s="39"/>
      <c r="S26" s="40"/>
      <c r="T26" s="128"/>
      <c r="U26" s="128"/>
      <c r="V26" s="128"/>
      <c r="W26" s="34"/>
      <c r="X26" s="34"/>
      <c r="Y26" s="34"/>
      <c r="Z26" s="34"/>
      <c r="AA26" s="34"/>
      <c r="AB26" s="34"/>
      <c r="AC26" s="34"/>
      <c r="AD26" s="34"/>
      <c r="AE26" s="34"/>
      <c r="AF26" s="34"/>
      <c r="AG26" s="34"/>
      <c r="AH26" s="34"/>
      <c r="AI26" s="34"/>
      <c r="AJ26" s="128"/>
      <c r="AK26" s="128"/>
      <c r="AL26" s="128"/>
      <c r="AM26" s="35"/>
      <c r="AN26" s="35"/>
      <c r="AO26" s="35"/>
      <c r="AP26" s="35"/>
      <c r="AQ26" s="128"/>
      <c r="AR26" s="128"/>
      <c r="AS26" s="128"/>
      <c r="AT26" s="128"/>
      <c r="AU26" s="128"/>
      <c r="AV26" s="128"/>
      <c r="AW26" s="128"/>
      <c r="AX26" s="128"/>
      <c r="AY26" s="128"/>
    </row>
    <row r="27" spans="1:53" ht="25.5" customHeight="1">
      <c r="C27" s="126"/>
      <c r="D27" s="36"/>
      <c r="E27" s="36"/>
      <c r="F27" s="36"/>
      <c r="G27" s="37"/>
      <c r="H27" s="36"/>
      <c r="I27" s="36"/>
      <c r="J27" s="37"/>
      <c r="K27" s="38"/>
      <c r="L27" s="38"/>
      <c r="M27" s="37"/>
      <c r="N27" s="34"/>
      <c r="R27" s="39"/>
      <c r="S27" s="40"/>
      <c r="T27" s="128"/>
      <c r="U27" s="128"/>
      <c r="V27" s="128"/>
      <c r="W27" s="34"/>
      <c r="X27" s="34"/>
      <c r="Y27" s="34"/>
      <c r="Z27" s="34"/>
      <c r="AA27" s="34"/>
      <c r="AB27" s="34"/>
      <c r="AC27" s="34"/>
      <c r="AD27" s="34"/>
      <c r="AE27" s="34"/>
      <c r="AF27" s="34"/>
      <c r="AG27" s="34"/>
      <c r="AH27" s="34"/>
      <c r="AI27" s="34"/>
      <c r="AJ27" s="128"/>
      <c r="AK27" s="128"/>
      <c r="AL27" s="128"/>
      <c r="AM27" s="35"/>
      <c r="AN27" s="35"/>
      <c r="AO27" s="35"/>
      <c r="AP27" s="35"/>
      <c r="AQ27" s="128"/>
      <c r="AR27" s="128"/>
      <c r="AS27" s="128"/>
      <c r="AT27" s="128"/>
      <c r="AU27" s="128"/>
      <c r="AV27" s="128"/>
      <c r="AW27" s="128"/>
      <c r="AX27" s="128"/>
      <c r="AY27" s="128"/>
    </row>
    <row r="28" spans="1:53" ht="25.5" customHeight="1">
      <c r="C28" s="93" t="s">
        <v>15</v>
      </c>
      <c r="D28" s="126"/>
      <c r="E28" s="126"/>
      <c r="F28" s="126"/>
      <c r="G28" s="126"/>
      <c r="H28" s="36"/>
      <c r="I28" s="36"/>
      <c r="J28" s="37"/>
      <c r="K28" s="38"/>
      <c r="L28" s="38"/>
      <c r="M28" s="37"/>
      <c r="N28" s="34"/>
      <c r="O28" s="95" t="str">
        <f>C28</f>
        <v>４．所定労働時間の入力</v>
      </c>
      <c r="R28" s="39"/>
      <c r="S28" s="40"/>
      <c r="T28" s="128"/>
      <c r="U28" s="128"/>
      <c r="V28" s="128"/>
      <c r="W28" s="34"/>
      <c r="X28" s="34"/>
      <c r="Y28" s="34"/>
      <c r="Z28" s="34"/>
      <c r="AA28" s="34"/>
      <c r="AB28" s="34"/>
      <c r="AC28" s="34"/>
      <c r="AD28" s="34"/>
      <c r="AE28" s="34"/>
      <c r="AF28" s="34"/>
      <c r="AG28" s="34"/>
      <c r="AH28" s="34"/>
      <c r="AI28" s="34"/>
      <c r="AJ28" s="31"/>
      <c r="AK28" s="128"/>
      <c r="AL28" s="128"/>
      <c r="AM28" s="35"/>
      <c r="AN28" s="35"/>
      <c r="AO28" s="35"/>
      <c r="AP28" s="35"/>
      <c r="AQ28" s="128"/>
      <c r="AR28" s="128"/>
      <c r="AS28" s="128"/>
      <c r="AT28" s="128"/>
      <c r="AU28" s="128"/>
      <c r="AV28" s="128"/>
      <c r="AW28" s="128"/>
      <c r="AX28" s="128"/>
      <c r="AY28" s="128"/>
    </row>
    <row r="29" spans="1:53" s="97" customFormat="1" ht="25.5" customHeight="1">
      <c r="A29" s="133"/>
      <c r="B29" s="133"/>
      <c r="C29" s="134"/>
      <c r="D29" s="141" t="str">
        <f>IF(VLOOKUP($J$23,②年間カレンダー!$AM$21:$AN$27,2,FALSE)=1,"日",IF(VLOOKUP($J$23,②年間カレンダー!$AM$21:$AN$27,2,FALSE)=2,"月",IF(VLOOKUP($J$23,②年間カレンダー!$AM$21:$AN$27,2,FALSE)=3,"火",IF(VLOOKUP($J$23,②年間カレンダー!$AM$21:$AN$27,2,FALSE)=4,"水",IF(VLOOKUP($J$23,②年間カレンダー!$AM$21:$AN$27,2,FALSE)=5,"木",IF(VLOOKUP($J$23,②年間カレンダー!$AM$21:$AN$27,2,FALSE)=6,"金","土"))))))</f>
        <v>日</v>
      </c>
      <c r="E29" s="141" t="str">
        <f>VLOOKUP(VLOOKUP(②年間カレンダー!D$7,②年間カレンダー!$AM$21:$AN$27,2,FALSE)+1,②年間カレンダー!$AN$21:$AO$34,2,FALSE)</f>
        <v>月</v>
      </c>
      <c r="F29" s="141" t="str">
        <f>VLOOKUP(VLOOKUP(②年間カレンダー!E$7,②年間カレンダー!$AM$21:$AN$27,2,FALSE)+1,②年間カレンダー!$AN$21:$AO$34,2,FALSE)</f>
        <v>火</v>
      </c>
      <c r="G29" s="141" t="str">
        <f>VLOOKUP(VLOOKUP(②年間カレンダー!F$7,②年間カレンダー!$AM$21:$AN$27,2,FALSE)+1,②年間カレンダー!$AN$21:$AO$34,2,FALSE)</f>
        <v>水</v>
      </c>
      <c r="H29" s="141" t="str">
        <f>VLOOKUP(VLOOKUP(②年間カレンダー!G$7,②年間カレンダー!$AM$21:$AN$27,2,FALSE)+1,②年間カレンダー!$AN$21:$AO$34,2,FALSE)</f>
        <v>木</v>
      </c>
      <c r="I29" s="141" t="str">
        <f>VLOOKUP(VLOOKUP(②年間カレンダー!H$7,②年間カレンダー!$AM$21:$AN$27,2,FALSE)+1,②年間カレンダー!$AN$21:$AO$34,2,FALSE)</f>
        <v>金</v>
      </c>
      <c r="J29" s="141" t="str">
        <f>VLOOKUP(VLOOKUP(②年間カレンダー!I$7,②年間カレンダー!$AM$21:$AN$27,2,FALSE)+1,②年間カレンダー!$AN$21:$AO$34,2,FALSE)</f>
        <v>土</v>
      </c>
      <c r="K29" s="134"/>
      <c r="L29" s="134"/>
      <c r="M29" s="134"/>
      <c r="N29" s="35"/>
      <c r="O29" s="92"/>
      <c r="P29" s="135" t="s">
        <v>65</v>
      </c>
      <c r="Q29" s="35"/>
      <c r="R29" s="35"/>
      <c r="S29" s="35"/>
      <c r="T29" s="35"/>
      <c r="U29" s="35"/>
      <c r="V29" s="35"/>
      <c r="W29" s="35"/>
    </row>
    <row r="30" spans="1:53" ht="25.5" customHeight="1">
      <c r="D30" s="142">
        <v>0.33333333333333331</v>
      </c>
      <c r="E30" s="142">
        <v>0.33333333333333331</v>
      </c>
      <c r="F30" s="142">
        <v>0.33333333333333331</v>
      </c>
      <c r="G30" s="142">
        <v>0.33333333333333331</v>
      </c>
      <c r="H30" s="142">
        <v>0.33333333333333331</v>
      </c>
      <c r="I30" s="142">
        <v>0.33333333333333331</v>
      </c>
      <c r="J30" s="142">
        <v>0.33333333333333331</v>
      </c>
      <c r="K30" s="192"/>
      <c r="L30" s="193"/>
      <c r="M30" s="136"/>
      <c r="N30" s="137"/>
      <c r="P30" s="128"/>
      <c r="Q30" s="128"/>
      <c r="R30" s="128"/>
      <c r="S30" s="128"/>
      <c r="T30" s="128"/>
      <c r="U30" s="128"/>
      <c r="V30" s="128"/>
      <c r="W30" s="128"/>
    </row>
    <row r="31" spans="1:53" ht="25.5" customHeight="1">
      <c r="D31" s="199" t="str">
        <f>IF($D$11="１年変形",IF(D30*24&gt;10,"10時間超",""),IF($D$11="適用なし",IF(D30*24&gt;8,"8時間超",""),""))</f>
        <v/>
      </c>
      <c r="E31" s="199" t="str">
        <f>IF($D$11="１年変形",IF(E30*24&gt;10,"10時間超",""),IF($D$11="適用なし",IF(E30*24&gt;8,"8時間超",""),""))</f>
        <v/>
      </c>
      <c r="F31" s="199" t="str">
        <f t="shared" ref="F31:J31" si="0">IF($D$11="１年変形",IF(F30*24&gt;10,"10時間超",""),IF($D$11="適用なし",IF(F30*24&gt;8,"8時間超",""),""))</f>
        <v/>
      </c>
      <c r="G31" s="199" t="str">
        <f t="shared" si="0"/>
        <v/>
      </c>
      <c r="H31" s="199" t="str">
        <f t="shared" si="0"/>
        <v/>
      </c>
      <c r="I31" s="199" t="str">
        <f t="shared" si="0"/>
        <v/>
      </c>
      <c r="J31" s="199" t="str">
        <f t="shared" si="0"/>
        <v/>
      </c>
    </row>
    <row r="32" spans="1:53" ht="25.5" customHeight="1">
      <c r="C32" s="93" t="str">
        <f>IF($D$11="適用なし","５．前年最終週の所定労働時間","")</f>
        <v>５．前年最終週の所定労働時間</v>
      </c>
      <c r="D32" s="126"/>
      <c r="E32" s="126"/>
      <c r="F32" s="126"/>
      <c r="G32" s="126"/>
      <c r="H32" s="36"/>
      <c r="I32" s="36"/>
      <c r="J32" s="37"/>
      <c r="O32" s="242" t="str">
        <f>IF($D$11="適用なし","５．前年最終週の所定労働時間","")</f>
        <v>５．前年最終週の所定労働時間</v>
      </c>
    </row>
    <row r="33" spans="3:16" ht="25.5" customHeight="1">
      <c r="C33" s="134"/>
      <c r="D33" s="243" t="str">
        <f>IF($D$11="適用なし",IF(VLOOKUP($J$23,②年間カレンダー!$AM$21:$AN$27,2,FALSE)=1,"日",IF(VLOOKUP($J$23,②年間カレンダー!$AM$21:$AN$27,2,FALSE)=2,"月",IF(VLOOKUP($J$23,②年間カレンダー!$AM$21:$AN$27,2,FALSE)=3,"火",IF(VLOOKUP($J$23,②年間カレンダー!$AM$21:$AN$27,2,FALSE)=4,"水",IF(VLOOKUP($J$23,②年間カレンダー!$AM$21:$AN$27,2,FALSE)=5,"木",IF(VLOOKUP($J$23,②年間カレンダー!$AM$21:$AN$27,2,FALSE)=6,"金","土")))))),"")</f>
        <v>日</v>
      </c>
      <c r="E33" s="243" t="str">
        <f>IF($D$11="適用なし",VLOOKUP(VLOOKUP(②年間カレンダー!D$7,②年間カレンダー!$AM$21:$AN$27,2,FALSE)+1,②年間カレンダー!$AN$21:$AO$34,2,FALSE),"")</f>
        <v>月</v>
      </c>
      <c r="F33" s="243" t="str">
        <f>IF($D$11="適用なし",VLOOKUP(VLOOKUP(②年間カレンダー!E$7,②年間カレンダー!$AM$21:$AN$27,2,FALSE)+1,②年間カレンダー!$AN$21:$AO$34,2,FALSE),"")</f>
        <v>火</v>
      </c>
      <c r="G33" s="243" t="str">
        <f>IF($D$11="適用なし",VLOOKUP(VLOOKUP(②年間カレンダー!F$7,②年間カレンダー!$AM$21:$AN$27,2,FALSE)+1,②年間カレンダー!$AN$21:$AO$34,2,FALSE),"")</f>
        <v>水</v>
      </c>
      <c r="H33" s="243" t="str">
        <f>IF($D$11="適用なし",VLOOKUP(VLOOKUP(②年間カレンダー!G$7,②年間カレンダー!$AM$21:$AN$27,2,FALSE)+1,②年間カレンダー!$AN$21:$AO$34,2,FALSE),"")</f>
        <v>木</v>
      </c>
      <c r="I33" s="243" t="str">
        <f>IF($D$11="適用なし",VLOOKUP(VLOOKUP(②年間カレンダー!H$7,②年間カレンダー!$AM$21:$AN$27,2,FALSE)+1,②年間カレンダー!$AN$21:$AO$34,2,FALSE),"")</f>
        <v>金</v>
      </c>
      <c r="J33" s="243" t="str">
        <f>IF($D$11="適用なし",VLOOKUP(VLOOKUP(②年間カレンダー!I$7,②年間カレンダー!$AM$21:$AN$27,2,FALSE)+1,②年間カレンダー!$AN$21:$AO$34,2,FALSE),"")</f>
        <v>土</v>
      </c>
      <c r="K33" s="243" t="str">
        <f>IF($D$11="適用なし","合計","")</f>
        <v>合計</v>
      </c>
      <c r="P33" s="98" t="str">
        <f>IF($D$11="適用なし","・開始月の第１週が週の途中から始まる場合、週所定労働時間が法定労働時間を超過していないかをチェックするための入力欄です。","")</f>
        <v>・開始月の第１週が週の途中から始まる場合、週所定労働時間が法定労働時間を超過していないかをチェックするための入力欄です。</v>
      </c>
    </row>
    <row r="34" spans="3:16" ht="25.5" customHeight="1">
      <c r="C34" s="245"/>
      <c r="D34" s="244"/>
      <c r="E34" s="244"/>
      <c r="F34" s="244"/>
      <c r="G34" s="244"/>
      <c r="H34" s="244"/>
      <c r="I34" s="244"/>
      <c r="J34" s="244"/>
      <c r="K34" s="246">
        <f>IF($D$11="適用なし",SUM(D34:J34),"")</f>
        <v>0</v>
      </c>
      <c r="L34" s="245"/>
    </row>
    <row r="35" spans="3:16" ht="25.5" customHeight="1"/>
    <row r="36" spans="3:16" ht="25.5" customHeight="1"/>
    <row r="37" spans="3:16" ht="25.5" customHeight="1"/>
    <row r="41" spans="3:16" ht="25.5" customHeight="1"/>
    <row r="42" spans="3:16" ht="25.5" customHeight="1"/>
    <row r="43" spans="3:16" ht="25.5" customHeight="1"/>
  </sheetData>
  <sheetProtection algorithmName="SHA-512" hashValue="pq32P9OtNitA4tBteUD9znJGvIrWXEsXYNTNPNMKO0JAZqeI6JCZdVh5P8zdLCbnJrMF3eoUv+IiV4Z4ni8yiQ==" saltValue="iO8ILv1ERNlzuqU7n8zRVw==" spinCount="100000" sheet="1" selectLockedCells="1"/>
  <protectedRanges>
    <protectedRange sqref="D23 F23 H23" name="範囲2"/>
    <protectedRange sqref="D30:J30 D34:K34" name="範囲1"/>
  </protectedRanges>
  <mergeCells count="5">
    <mergeCell ref="D4:G4"/>
    <mergeCell ref="D11:E11"/>
    <mergeCell ref="K23:L23"/>
    <mergeCell ref="S15:AD15"/>
    <mergeCell ref="S19:AD19"/>
  </mergeCells>
  <phoneticPr fontId="2"/>
  <conditionalFormatting sqref="D29:J29">
    <cfRule type="cellIs" dxfId="63" priority="13" operator="equal">
      <formula>"土"</formula>
    </cfRule>
    <cfRule type="cellIs" dxfId="62" priority="14" operator="equal">
      <formula>"日"</formula>
    </cfRule>
  </conditionalFormatting>
  <conditionalFormatting sqref="D33:K33">
    <cfRule type="cellIs" dxfId="61" priority="5" operator="equal">
      <formula>"土"</formula>
    </cfRule>
    <cfRule type="cellIs" dxfId="60" priority="6" operator="equal">
      <formula>"日"</formula>
    </cfRule>
    <cfRule type="notContainsBlanks" dxfId="59" priority="4">
      <formula>LEN(TRIM(D33))&gt;0</formula>
    </cfRule>
  </conditionalFormatting>
  <conditionalFormatting sqref="D34:J34">
    <cfRule type="expression" dxfId="58" priority="2">
      <formula>D33&lt;&gt;""</formula>
    </cfRule>
  </conditionalFormatting>
  <conditionalFormatting sqref="K34">
    <cfRule type="expression" dxfId="57" priority="1">
      <formula>$K$33&lt;&gt;""</formula>
    </cfRule>
  </conditionalFormatting>
  <dataValidations count="1">
    <dataValidation type="list" allowBlank="1" showInputMessage="1" showErrorMessage="1" sqref="WVG29:WVI30 WLK29:WLM30 WBO29:WBQ30 VRS29:VRU30 VHW29:VHY30 UYA29:UYC30 UOE29:UOG30 UEI29:UEK30 TUM29:TUO30 TKQ29:TKS30 TAU29:TAW30 SQY29:SRA30 SHC29:SHE30 RXG29:RXI30 RNK29:RNM30 RDO29:RDQ30 QTS29:QTU30 QJW29:QJY30 QAA29:QAC30 PQE29:PQG30 PGI29:PGK30 OWM29:OWO30 OMQ29:OMS30 OCU29:OCW30 NSY29:NTA30 NJC29:NJE30 MZG29:MZI30 MPK29:MPM30 MFO29:MFQ30 LVS29:LVU30 LLW29:LLY30 LCA29:LCC30 KSE29:KSG30 KII29:KIK30 JYM29:JYO30 JOQ29:JOS30 JEU29:JEW30 IUY29:IVA30 ILC29:ILE30 IBG29:IBI30 HRK29:HRM30 HHO29:HHQ30 GXS29:GXU30 GNW29:GNY30 GEA29:GEC30 FUE29:FUG30 FKI29:FKK30 FAM29:FAO30 EQQ29:EQS30 EGU29:EGW30 DWY29:DXA30 DNC29:DNE30 DDG29:DDI30 CTK29:CTM30 CJO29:CJQ30 BZS29:BZU30 BPW29:BPY30 BGA29:BGC30 AWE29:AWG30 AMI29:AMK30 ACM29:ACO30 SQ29:SS30 IU29:IW30 TT28:TV28 ADP28:ADR28 ANL28:ANN28 AXH28:AXJ28 BHD28:BHF28 BQZ28:BRB28 CAV28:CAX28 CKR28:CKT28 CUN28:CUP28 DEJ28:DEL28 DOF28:DOH28 DYB28:DYD28 EHX28:EHZ28 ERT28:ERV28 FBP28:FBR28 FLL28:FLN28 FVH28:FVJ28 GFD28:GFF28 GOZ28:GPB28 GYV28:GYX28 HIR28:HIT28 HSN28:HSP28 ICJ28:ICL28 IMF28:IMH28 IWB28:IWD28 JFX28:JFZ28 JPT28:JPV28 JZP28:JZR28 KJL28:KJN28 KTH28:KTJ28 LDD28:LDF28 LMZ28:LNB28 LWV28:LWX28 MGR28:MGT28 MQN28:MQP28 NAJ28:NAL28 NKF28:NKH28 NUB28:NUD28 ODX28:ODZ28 ONT28:ONV28 OXP28:OXR28 PHL28:PHN28 PRH28:PRJ28 QBD28:QBF28 QKZ28:QLB28 QUV28:QUX28 RER28:RET28 RON28:ROP28 RYJ28:RYL28 SIF28:SIH28 SSB28:SSD28 TBX28:TBZ28 TLT28:TLV28 TVP28:TVR28 UFL28:UFN28 UPH28:UPJ28 UZD28:UZF28 VIZ28:VJB28 VSV28:VSX28 WCR28:WCT28 WMN28:WMP28 WWJ28:WWL28 WWJ23:WWL23 WMN23:WMP23 WCR23:WCT23 VSV23:VSX23 VIZ23:VJB23 UZD23:UZF23 UPH23:UPJ23 UFL23:UFN23 TVP23:TVR23 TLT23:TLV23 TBX23:TBZ23 SSB23:SSD23 SIF23:SIH23 RYJ23:RYL23 RON23:ROP23 RER23:RET23 QUV23:QUX23 QKZ23:QLB23 QBD23:QBF23 PRH23:PRJ23 PHL23:PHN23 OXP23:OXR23 ONT23:ONV23 ODX23:ODZ23 NUB23:NUD23 NKF23:NKH23 NAJ23:NAL23 MQN23:MQP23 MGR23:MGT23 LWV23:LWX23 LMZ23:LNB23 LDD23:LDF23 KTH23:KTJ23 KJL23:KJN23 JZP23:JZR23 JPT23:JPV23 JFX23:JFZ23 IWB23:IWD23 IMF23:IMH23 ICJ23:ICL23 HSN23:HSP23 HIR23:HIT23 GYV23:GYX23 GOZ23:GPB23 GFD23:GFF23 FVH23:FVJ23 FLL23:FLN23 FBP23:FBR23 ERT23:ERV23 EHX23:EHZ23 DYB23:DYD23 DOF23:DOH23 DEJ23:DEL23 CUN23:CUP23 CKR23:CKT23 CAV23:CAX23 BQZ23:BRB23 BHD23:BHF23 AXH23:AXJ23 ANL23:ANN23 ADP23:ADR23 TT23:TV23 JX23:JZ23 JX28:JZ28" xr:uid="{74321BD7-D7BF-4EF8-8FF7-64F9AA7643F1}">
      <formula1>#REF!</formula1>
    </dataValidation>
  </dataValidations>
  <hyperlinks>
    <hyperlink ref="S15" r:id="rId1" xr:uid="{53EE1EFB-645D-4A8B-B114-D454096A2B42}"/>
    <hyperlink ref="S19" r:id="rId2" xr:uid="{6212D3E5-A239-4D38-B7D3-9D74334518B6}"/>
  </hyperlinks>
  <pageMargins left="0.7" right="0.7" top="0.75" bottom="0.75" header="0.3" footer="0.3"/>
  <pageSetup paperSize="9" scale="42" orientation="landscape" r:id="rId3"/>
  <headerFooter>
    <oddFooter>&amp;RCopyright © 2020 株式会社シナジス All Rights Reserved.</oddFooter>
  </headerFooter>
  <colBreaks count="1" manualBreakCount="1">
    <brk id="31" min="1" max="47" man="1"/>
  </colBreaks>
  <extLst>
    <ext xmlns:x14="http://schemas.microsoft.com/office/spreadsheetml/2009/9/main" uri="{CCE6A557-97BC-4b89-ADB6-D9C93CAAB3DF}">
      <x14:dataValidations xmlns:xm="http://schemas.microsoft.com/office/excel/2006/main" count="6">
        <x14:dataValidation type="list" allowBlank="1" showInputMessage="1" showErrorMessage="1" xr:uid="{7B8264B6-BF57-4037-BA6E-49B08317A329}">
          <x14:formula1>
            <xm:f>マスター!$D$3:$D$5</xm:f>
          </x14:formula1>
          <xm:sqref>D23</xm:sqref>
        </x14:dataValidation>
        <x14:dataValidation type="list" allowBlank="1" showInputMessage="1" showErrorMessage="1" xr:uid="{A7C35EC1-4F9B-4812-8156-E85CD4D669D9}">
          <x14:formula1>
            <xm:f>マスター!$C$3:$C$5</xm:f>
          </x14:formula1>
          <xm:sqref>D11:E11</xm:sqref>
        </x14:dataValidation>
        <x14:dataValidation type="list" allowBlank="1" showInputMessage="1" showErrorMessage="1" xr:uid="{BAD86494-0600-4B2C-9B19-A32CF5392FE9}">
          <x14:formula1>
            <xm:f>マスター!$F$3:$F$33</xm:f>
          </x14:formula1>
          <xm:sqref>H23</xm:sqref>
        </x14:dataValidation>
        <x14:dataValidation type="list" allowBlank="1" showInputMessage="1" showErrorMessage="1" xr:uid="{00AA3500-678F-4519-83AC-A226610AD351}">
          <x14:formula1>
            <xm:f>マスター!$E$3:$E$14</xm:f>
          </x14:formula1>
          <xm:sqref>F23</xm:sqref>
        </x14:dataValidation>
        <x14:dataValidation type="list" allowBlank="1" showInputMessage="1" showErrorMessage="1" xr:uid="{C9D0AB5B-CB0A-4B56-A7BC-4E0498CFD8F5}">
          <x14:formula1>
            <xm:f>マスター!$G$3:$G$9</xm:f>
          </x14:formula1>
          <xm:sqref>J23</xm:sqref>
        </x14:dataValidation>
        <x14:dataValidation type="list" allowBlank="1" showInputMessage="1" showErrorMessage="1" xr:uid="{D9C29771-74D6-4592-9F4E-9EB733563527}">
          <x14:formula1>
            <xm:f>マスター!$B$3:$B$4</xm:f>
          </x14:formula1>
          <xm:sqref>D4:G4</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F45592-9653-42B4-ABA7-6319E198ED47}">
  <sheetPr codeName="Sheet43"/>
  <dimension ref="A1:AQ888888"/>
  <sheetViews>
    <sheetView showGridLines="0" showRowColHeaders="0" tabSelected="1" topLeftCell="A6" zoomScale="87" zoomScaleNormal="60" zoomScaleSheetLayoutView="30" zoomScalePageLayoutView="50" workbookViewId="0">
      <selection activeCell="J10" sqref="J10"/>
    </sheetView>
  </sheetViews>
  <sheetFormatPr baseColWidth="10" defaultColWidth="0" defaultRowHeight="23" zeroHeight="1"/>
  <cols>
    <col min="1" max="1" width="6.1640625" style="3" customWidth="1"/>
    <col min="2" max="2" width="6.1640625" style="206" customWidth="1"/>
    <col min="3" max="3" width="21.1640625" style="206" customWidth="1"/>
    <col min="4" max="10" width="8.6640625" style="206" customWidth="1"/>
    <col min="11" max="11" width="12.5" style="206" customWidth="1"/>
    <col min="12" max="12" width="20.6640625" style="206" bestFit="1" customWidth="1"/>
    <col min="13" max="13" width="13.6640625" style="206" customWidth="1"/>
    <col min="14" max="14" width="6.1640625" style="206" hidden="1" customWidth="1"/>
    <col min="15" max="15" width="7.1640625" style="221" hidden="1" customWidth="1"/>
    <col min="16" max="22" width="8.6640625" style="221" customWidth="1"/>
    <col min="23" max="23" width="12.5" style="221" customWidth="1"/>
    <col min="24" max="24" width="20.6640625" style="221" bestFit="1" customWidth="1"/>
    <col min="25" max="25" width="13.6640625" style="221" customWidth="1"/>
    <col min="26" max="26" width="6.1640625" style="221" hidden="1" customWidth="1"/>
    <col min="27" max="27" width="7.1640625" style="221" hidden="1" customWidth="1"/>
    <col min="28" max="34" width="8.6640625" style="221" customWidth="1"/>
    <col min="35" max="35" width="12.5" style="221" customWidth="1"/>
    <col min="36" max="36" width="20.6640625" style="221" bestFit="1" customWidth="1"/>
    <col min="37" max="37" width="21.1640625" style="206" customWidth="1"/>
    <col min="38" max="38" width="36.1640625" style="206" customWidth="1"/>
    <col min="39" max="40" width="23.33203125" style="222" hidden="1" customWidth="1"/>
    <col min="41" max="42" width="8.6640625" style="222" hidden="1" customWidth="1"/>
    <col min="43" max="16384" width="8.6640625" style="206" hidden="1"/>
  </cols>
  <sheetData>
    <row r="1" spans="2:43" s="3" customFormat="1" ht="24.75" customHeight="1">
      <c r="B1" s="2"/>
      <c r="C1" s="2"/>
      <c r="D1" s="2"/>
      <c r="E1" s="2"/>
      <c r="F1" s="2"/>
      <c r="G1" s="2"/>
      <c r="H1" s="2"/>
      <c r="I1" s="2"/>
      <c r="J1" s="2"/>
      <c r="K1" s="2"/>
      <c r="L1" s="2"/>
      <c r="M1" s="2"/>
      <c r="N1" s="2"/>
      <c r="O1" s="2"/>
      <c r="P1" s="2"/>
      <c r="Q1" s="2"/>
      <c r="R1" s="2"/>
      <c r="S1" s="2"/>
      <c r="T1" s="2"/>
      <c r="U1" s="2"/>
      <c r="V1" s="2"/>
      <c r="W1" s="2"/>
      <c r="X1" s="2"/>
      <c r="Y1" s="2"/>
      <c r="Z1" s="2"/>
      <c r="AA1" s="2"/>
      <c r="AB1" s="2"/>
      <c r="AC1" s="2"/>
      <c r="AD1" s="2"/>
      <c r="AE1" s="2"/>
      <c r="AF1" s="2"/>
      <c r="AG1" s="2"/>
      <c r="AH1" s="2"/>
      <c r="AI1" s="2"/>
      <c r="AK1" s="4"/>
      <c r="AL1" s="4"/>
      <c r="AM1" s="4"/>
      <c r="AN1" s="4"/>
      <c r="AO1" s="4"/>
    </row>
    <row r="2" spans="2:43" s="10" customFormat="1" ht="24.75" customHeight="1">
      <c r="B2" s="5"/>
      <c r="C2" s="6" t="s">
        <v>16</v>
      </c>
      <c r="D2" s="7"/>
      <c r="E2" s="7"/>
      <c r="F2" s="7"/>
      <c r="G2" s="7"/>
      <c r="H2" s="7"/>
      <c r="I2" s="7"/>
      <c r="J2" s="7"/>
      <c r="K2" s="7"/>
      <c r="L2" s="7"/>
      <c r="M2" s="7"/>
      <c r="N2" s="7"/>
      <c r="O2" s="7"/>
      <c r="P2" s="7"/>
      <c r="Q2" s="7"/>
      <c r="R2" s="7"/>
      <c r="S2" s="7"/>
      <c r="T2" s="7"/>
      <c r="U2" s="7"/>
      <c r="V2" s="7"/>
      <c r="W2" s="7"/>
      <c r="X2" s="7"/>
      <c r="Y2" s="7"/>
      <c r="Z2" s="7"/>
      <c r="AA2" s="7"/>
      <c r="AB2" s="7"/>
      <c r="AC2" s="7"/>
      <c r="AD2" s="7"/>
      <c r="AE2" s="7"/>
      <c r="AF2" s="7"/>
      <c r="AG2" s="7"/>
      <c r="AH2" s="7"/>
      <c r="AI2" s="7"/>
      <c r="AJ2" s="8"/>
      <c r="AK2" s="9"/>
      <c r="AL2" s="9"/>
      <c r="AM2" s="9"/>
      <c r="AN2" s="9"/>
      <c r="AO2" s="9"/>
      <c r="AP2" s="8"/>
      <c r="AQ2" s="8"/>
    </row>
    <row r="3" spans="2:43" s="3" customFormat="1" ht="24.75" customHeight="1">
      <c r="B3" s="2"/>
      <c r="C3" s="2"/>
      <c r="D3" s="11" t="s">
        <v>76</v>
      </c>
      <c r="E3" s="12"/>
      <c r="F3" s="12"/>
      <c r="G3" s="12"/>
      <c r="H3" s="12"/>
      <c r="I3" s="12"/>
      <c r="J3" s="12"/>
      <c r="K3" s="12"/>
      <c r="L3" s="12"/>
      <c r="M3" s="12"/>
      <c r="N3" s="12"/>
      <c r="O3" s="12"/>
      <c r="P3" s="12"/>
      <c r="Q3" s="12"/>
      <c r="R3" s="12"/>
      <c r="S3" s="12"/>
      <c r="T3" s="12"/>
      <c r="U3" s="12"/>
      <c r="V3" s="12"/>
      <c r="W3" s="12"/>
      <c r="X3" s="12"/>
      <c r="Y3" s="12"/>
      <c r="Z3" s="12"/>
      <c r="AA3" s="12"/>
      <c r="AB3" s="12"/>
      <c r="AC3" s="12"/>
      <c r="AD3" s="12"/>
      <c r="AE3" s="12"/>
      <c r="AF3" s="12"/>
      <c r="AG3" s="12"/>
      <c r="AH3" s="12"/>
      <c r="AI3" s="12"/>
      <c r="AJ3" s="13"/>
      <c r="AK3" s="14"/>
      <c r="AL3" s="14"/>
      <c r="AM3" s="14"/>
      <c r="AN3" s="14"/>
      <c r="AO3" s="14"/>
      <c r="AP3" s="13"/>
      <c r="AQ3" s="13"/>
    </row>
    <row r="4" spans="2:43" s="3" customFormat="1" ht="25.5" customHeight="1">
      <c r="B4" s="2"/>
      <c r="C4" s="2"/>
      <c r="D4" s="11" t="s">
        <v>77</v>
      </c>
      <c r="E4" s="12"/>
      <c r="F4" s="12"/>
      <c r="G4" s="12"/>
      <c r="H4" s="12"/>
      <c r="I4" s="12"/>
      <c r="J4" s="12"/>
      <c r="K4" s="12"/>
      <c r="L4" s="12"/>
      <c r="M4" s="12"/>
      <c r="N4" s="12"/>
      <c r="O4" s="12"/>
      <c r="P4" s="12"/>
      <c r="Q4" s="12"/>
      <c r="R4" s="12"/>
      <c r="S4" s="12"/>
      <c r="T4" s="12"/>
      <c r="U4" s="12"/>
      <c r="V4" s="12"/>
      <c r="W4" s="12"/>
      <c r="X4" s="12"/>
      <c r="Y4" s="12"/>
      <c r="Z4" s="12"/>
      <c r="AA4" s="12"/>
      <c r="AB4" s="12"/>
      <c r="AC4" s="12"/>
      <c r="AD4" s="12"/>
      <c r="AE4" s="12"/>
      <c r="AF4" s="12"/>
      <c r="AG4" s="15"/>
      <c r="AH4" s="15" t="s">
        <v>69</v>
      </c>
      <c r="AI4" s="12"/>
      <c r="AJ4" s="13"/>
      <c r="AK4" s="14"/>
      <c r="AL4" s="14"/>
      <c r="AM4" s="14"/>
      <c r="AN4" s="14"/>
      <c r="AO4" s="14"/>
      <c r="AP4" s="13"/>
      <c r="AQ4" s="13"/>
    </row>
    <row r="5" spans="2:43" s="3" customFormat="1" ht="89.25" customHeight="1">
      <c r="B5" s="2"/>
      <c r="C5" s="12"/>
      <c r="D5" s="2"/>
      <c r="E5" s="12"/>
      <c r="F5" s="12"/>
      <c r="G5" s="12"/>
      <c r="H5" s="12"/>
      <c r="I5" s="12"/>
      <c r="J5" s="12"/>
      <c r="K5" s="12"/>
      <c r="L5" s="12"/>
      <c r="M5" s="195" t="s">
        <v>8</v>
      </c>
      <c r="N5" s="42"/>
      <c r="O5" s="43"/>
      <c r="P5" s="2"/>
      <c r="Q5" s="41"/>
      <c r="R5" s="41"/>
      <c r="S5" s="41"/>
      <c r="T5" s="41"/>
      <c r="U5" s="16" t="str">
        <f>"（"&amp;①初期設定!$D$23&amp;"年／"&amp;TEXT(DATE(①初期設定!$D$23,①初期設定!$F$23,①初期設定!$H$23),"ggge年m月d日")&amp;"始まり）"</f>
        <v>（2021年／令和3年1月1日始まり）</v>
      </c>
      <c r="V5" s="2"/>
      <c r="W5" s="17"/>
      <c r="X5" s="12"/>
      <c r="Y5" s="184"/>
      <c r="Z5" s="12"/>
      <c r="AA5" s="12"/>
      <c r="AB5" s="12"/>
      <c r="AC5" s="12"/>
      <c r="AD5" s="12"/>
      <c r="AE5" s="12"/>
      <c r="AF5" s="12"/>
      <c r="AG5" s="12"/>
      <c r="AH5" s="12"/>
      <c r="AI5" s="12"/>
      <c r="AJ5" s="12"/>
      <c r="AK5" s="13"/>
      <c r="AL5" s="13"/>
      <c r="AM5" s="14"/>
      <c r="AN5" s="14"/>
      <c r="AO5" s="14"/>
      <c r="AP5" s="14"/>
      <c r="AQ5" s="13"/>
    </row>
    <row r="6" spans="2:43" s="3" customFormat="1" ht="60" customHeight="1" thickBot="1">
      <c r="B6" s="2"/>
      <c r="C6" s="2"/>
      <c r="D6" s="66">
        <f>①初期設定!$F$23</f>
        <v>1</v>
      </c>
      <c r="E6" s="66" t="str">
        <f>IF(F6="","","～")</f>
        <v/>
      </c>
      <c r="F6" s="66" t="str">
        <f>IF(①初期設定!$H$23=1,"",IF(D6=12,D6-11,D6+1))</f>
        <v/>
      </c>
      <c r="H6" s="194"/>
      <c r="I6" s="194"/>
      <c r="K6" s="255" t="str">
        <f>IF(①初期設定!$D$11="１カ月変形",IF(①初期設定!$D$4="一般",ROUNDDOWN(40*L12/7,1),ROUNDDOWN(44*L12/7,1)),"")</f>
        <v/>
      </c>
      <c r="L6" s="255"/>
      <c r="M6" s="18"/>
      <c r="N6" s="18"/>
      <c r="O6" s="18"/>
      <c r="P6" s="66">
        <f>IF(①初期設定!$H$23=1,IF(D6=12,1,D6+1),F6)</f>
        <v>2</v>
      </c>
      <c r="Q6" s="66" t="str">
        <f>IF(R6="","","～")</f>
        <v/>
      </c>
      <c r="R6" s="66" t="str">
        <f>IF(①初期設定!$H$23=1,"",IF(P6=12,P6-11,P6+1))</f>
        <v/>
      </c>
      <c r="S6" s="2"/>
      <c r="T6" s="194"/>
      <c r="U6" s="194"/>
      <c r="V6" s="194"/>
      <c r="W6" s="255" t="str">
        <f>IF(①初期設定!$D$11="１カ月変形",IF(①初期設定!$D$4="一般",ROUNDDOWN(40*X12/7,1),ROUNDDOWN(44*X12/7,1)),"")</f>
        <v/>
      </c>
      <c r="X6" s="255"/>
      <c r="Y6" s="18"/>
      <c r="Z6" s="18"/>
      <c r="AA6" s="18"/>
      <c r="AB6" s="66">
        <f>IF(①初期設定!$H$23=1,IF(P6=12,1,P6+1),R6)</f>
        <v>3</v>
      </c>
      <c r="AC6" s="66" t="str">
        <f>IF(AD6="","","～")</f>
        <v/>
      </c>
      <c r="AD6" s="66" t="str">
        <f>IF(①初期設定!$H$23=1,"",IF(AB6=12,AB6-11,AB6+1))</f>
        <v/>
      </c>
      <c r="AE6" s="2"/>
      <c r="AF6" s="194"/>
      <c r="AG6" s="194"/>
      <c r="AH6" s="194"/>
      <c r="AI6" s="255" t="str">
        <f>IF(①初期設定!$D$11="１カ月変形",IF(①初期設定!$D$4="一般",ROUNDDOWN(40*AJ12/7,1),ROUNDDOWN(44*AJ12/7,1)),"")</f>
        <v/>
      </c>
      <c r="AJ6" s="255"/>
      <c r="AK6" s="19"/>
      <c r="AL6" s="19"/>
      <c r="AM6" s="4"/>
      <c r="AN6" s="4"/>
      <c r="AO6" s="4"/>
      <c r="AP6" s="4"/>
    </row>
    <row r="7" spans="2:43" s="51" customFormat="1" ht="30" customHeight="1">
      <c r="C7" s="44"/>
      <c r="D7" s="69" t="str">
        <f>①初期設定!$D$29</f>
        <v>日</v>
      </c>
      <c r="E7" s="70" t="str">
        <f>①初期設定!$E$29</f>
        <v>月</v>
      </c>
      <c r="F7" s="70" t="str">
        <f>①初期設定!$F$29</f>
        <v>火</v>
      </c>
      <c r="G7" s="70" t="str">
        <f>①初期設定!$G$29</f>
        <v>水</v>
      </c>
      <c r="H7" s="70" t="str">
        <f>①初期設定!$H$29</f>
        <v>木</v>
      </c>
      <c r="I7" s="70" t="str">
        <f>①初期設定!$I$29</f>
        <v>金</v>
      </c>
      <c r="J7" s="71" t="str">
        <f>①初期設定!$J$29</f>
        <v>土</v>
      </c>
      <c r="K7" s="20" t="s">
        <v>12</v>
      </c>
      <c r="L7" s="67" t="s">
        <v>1</v>
      </c>
      <c r="M7" s="201"/>
      <c r="N7" s="68"/>
      <c r="O7" s="68"/>
      <c r="P7" s="69" t="str">
        <f>①初期設定!$D$29</f>
        <v>日</v>
      </c>
      <c r="Q7" s="70" t="str">
        <f>①初期設定!$E$29</f>
        <v>月</v>
      </c>
      <c r="R7" s="70" t="str">
        <f>①初期設定!$F$29</f>
        <v>火</v>
      </c>
      <c r="S7" s="70" t="str">
        <f>①初期設定!$G$29</f>
        <v>水</v>
      </c>
      <c r="T7" s="70" t="str">
        <f>①初期設定!$H$29</f>
        <v>木</v>
      </c>
      <c r="U7" s="70" t="str">
        <f>①初期設定!$I$29</f>
        <v>金</v>
      </c>
      <c r="V7" s="71" t="str">
        <f>①初期設定!$J$29</f>
        <v>土</v>
      </c>
      <c r="W7" s="20" t="s">
        <v>12</v>
      </c>
      <c r="X7" s="67" t="s">
        <v>1</v>
      </c>
      <c r="Y7" s="201"/>
      <c r="Z7" s="68"/>
      <c r="AA7" s="68"/>
      <c r="AB7" s="69" t="str">
        <f>①初期設定!$D$29</f>
        <v>日</v>
      </c>
      <c r="AC7" s="70" t="str">
        <f>①初期設定!$E$29</f>
        <v>月</v>
      </c>
      <c r="AD7" s="70" t="str">
        <f>①初期設定!$F$29</f>
        <v>火</v>
      </c>
      <c r="AE7" s="70" t="str">
        <f>①初期設定!$G$29</f>
        <v>水</v>
      </c>
      <c r="AF7" s="70" t="str">
        <f>①初期設定!$H$29</f>
        <v>木</v>
      </c>
      <c r="AG7" s="70" t="str">
        <f>①初期設定!$I$29</f>
        <v>金</v>
      </c>
      <c r="AH7" s="71" t="str">
        <f>①初期設定!$J$29</f>
        <v>土</v>
      </c>
      <c r="AI7" s="20" t="s">
        <v>12</v>
      </c>
      <c r="AJ7" s="67" t="s">
        <v>1</v>
      </c>
      <c r="AK7" s="56"/>
      <c r="AL7" s="56"/>
      <c r="AM7" s="61"/>
      <c r="AN7" s="61"/>
      <c r="AO7" s="61"/>
      <c r="AP7" s="61"/>
    </row>
    <row r="8" spans="2:43" s="51" customFormat="1" ht="30" customHeight="1">
      <c r="C8" s="44"/>
      <c r="D8" s="238">
        <f>①初期設定!$D$30</f>
        <v>0.33333333333333331</v>
      </c>
      <c r="E8" s="239">
        <f>①初期設定!$E$30</f>
        <v>0.33333333333333331</v>
      </c>
      <c r="F8" s="239">
        <f>①初期設定!$F$30</f>
        <v>0.33333333333333331</v>
      </c>
      <c r="G8" s="239">
        <f>①初期設定!$G$30</f>
        <v>0.33333333333333331</v>
      </c>
      <c r="H8" s="239">
        <f>①初期設定!$H$30</f>
        <v>0.33333333333333331</v>
      </c>
      <c r="I8" s="239">
        <f>①初期設定!$I$30</f>
        <v>0.33333333333333331</v>
      </c>
      <c r="J8" s="239">
        <f>①初期設定!$J$30</f>
        <v>0.33333333333333331</v>
      </c>
      <c r="K8" s="72" t="s">
        <v>13</v>
      </c>
      <c r="L8" s="73">
        <f>COUNTIF(D89:J94,1)</f>
        <v>42</v>
      </c>
      <c r="M8" s="202" t="str">
        <f>IF(①初期設定!$D$11="１年変形",IF(OR(D8*24&gt;10,E8*24&gt;10,F8*24&gt;10,G8*24&gt;10,H8*24&gt;10,I8*24&gt;10,J8*24&gt;10),"10時間超",""),IF(①初期設定!$D$11="適用なし",IF(OR(D8*24&gt;8,E8*24&gt;8,F8*24&gt;8,G8*24&gt;8,H8*24&gt;8,I8*24&gt;8,J8*24&gt;8),"8時間超",""),""))</f>
        <v/>
      </c>
      <c r="N8" s="74"/>
      <c r="O8" s="74"/>
      <c r="P8" s="238">
        <f>①初期設定!$D$30</f>
        <v>0.33333333333333331</v>
      </c>
      <c r="Q8" s="239">
        <f>①初期設定!$E$30</f>
        <v>0.33333333333333331</v>
      </c>
      <c r="R8" s="239">
        <f>①初期設定!$F$30</f>
        <v>0.33333333333333331</v>
      </c>
      <c r="S8" s="239">
        <f>①初期設定!$G$30</f>
        <v>0.33333333333333331</v>
      </c>
      <c r="T8" s="239">
        <f>①初期設定!$H$30</f>
        <v>0.33333333333333331</v>
      </c>
      <c r="U8" s="239">
        <f>①初期設定!$I$30</f>
        <v>0.33333333333333331</v>
      </c>
      <c r="V8" s="239">
        <f>①初期設定!$J$30</f>
        <v>0.33333333333333331</v>
      </c>
      <c r="W8" s="72" t="s">
        <v>13</v>
      </c>
      <c r="X8" s="73">
        <f>COUNTIF(P89:V94,1)</f>
        <v>42</v>
      </c>
      <c r="Y8" s="202" t="str">
        <f>IF(①初期設定!$D$11="１年変形",IF(OR(P8*24&gt;10,Q8*24&gt;10,R8*24&gt;10,S8*24&gt;10,T8*24&gt;10,U8*24&gt;10,V8*24&gt;10),"10時間超",""),IF(①初期設定!$D$11="適用なし",IF(OR(P8*24&gt;8,Q8*24&gt;8,R8*24&gt;8,S8*24&gt;8,T8*24&gt;8,U8*24&gt;8,V8*24&gt;8),"8時間超",""),""))</f>
        <v/>
      </c>
      <c r="Z8" s="74"/>
      <c r="AA8" s="74"/>
      <c r="AB8" s="238">
        <f>①初期設定!$D$30</f>
        <v>0.33333333333333331</v>
      </c>
      <c r="AC8" s="239">
        <f>①初期設定!$E$30</f>
        <v>0.33333333333333331</v>
      </c>
      <c r="AD8" s="239">
        <f>①初期設定!$F$30</f>
        <v>0.33333333333333331</v>
      </c>
      <c r="AE8" s="239">
        <f>①初期設定!$G$30</f>
        <v>0.33333333333333331</v>
      </c>
      <c r="AF8" s="239">
        <f>①初期設定!$H$30</f>
        <v>0.33333333333333331</v>
      </c>
      <c r="AG8" s="239">
        <f>①初期設定!$I$30</f>
        <v>0.33333333333333331</v>
      </c>
      <c r="AH8" s="239">
        <f>①初期設定!$J$30</f>
        <v>0.33333333333333331</v>
      </c>
      <c r="AI8" s="72" t="s">
        <v>13</v>
      </c>
      <c r="AJ8" s="73">
        <f>COUNTIF(AB89:AH94,1)</f>
        <v>42</v>
      </c>
      <c r="AK8" s="202" t="str">
        <f>IF(①初期設定!$D$11="１年変形",IF(OR(AB8*24&gt;10,AC8*24&gt;10,AD8*24&gt;10,AE8*24&gt;10,AF8*24&gt;10,AG8*24&gt;10,AH8*24&gt;10),"10時間超",""),IF(①初期設定!$D$11="適用なし",IF(OR(AB8*24&gt;8,AC8*24&gt;8,AD8*24&gt;8,AE8*24&gt;8,AF8*24&gt;8,AG8*24&gt;8,AH8*24&gt;8),"8時間超",""),""))</f>
        <v/>
      </c>
      <c r="AL8" s="202"/>
      <c r="AM8" s="75">
        <f>IF(AN8=12,①初期設定!$D$23,①初期設定!$D$23+COUNTIF($AN8:AN$8,12))</f>
        <v>2021</v>
      </c>
      <c r="AN8" s="76">
        <f>D6</f>
        <v>1</v>
      </c>
      <c r="AO8" s="61"/>
      <c r="AP8" s="61"/>
    </row>
    <row r="9" spans="2:43" s="51" customFormat="1" ht="30" customHeight="1">
      <c r="C9" s="44"/>
      <c r="D9" s="232">
        <f>($J9-7+COLUMN(A9))*(COLUMN(B9)&gt;WEEKDAY(DATE($AM8,$AN8,①初期設定!$H$23+(VLOOKUP(①初期設定!$J$23,$AM$21:$AN$27,2,FALSE)+VLOOKUP(①初期設定!$J$23,$AO$21:$AP$27,2,FALSE)))))</f>
        <v>0</v>
      </c>
      <c r="E9" s="77">
        <f>($J9-7+COLUMN(B9))*(COLUMN(C9)&gt;WEEKDAY(DATE($AM8,$AN8,①初期設定!$H$23+(VLOOKUP(①初期設定!$J$23,$AM$21:$AN$27,2,FALSE)+VLOOKUP(①初期設定!$J$23,$AO$21:$AP$27,2,FALSE)))))</f>
        <v>0</v>
      </c>
      <c r="F9" s="77">
        <f>($J9-7+COLUMN(C9))*(COLUMN(D9)&gt;WEEKDAY(DATE($AM8,$AN8,①初期設定!$H$23+(VLOOKUP(①初期設定!$J$23,$AM$21:$AN$27,2,FALSE)+VLOOKUP(①初期設定!$J$23,$AO$21:$AP$27,2,FALSE)))))</f>
        <v>0</v>
      </c>
      <c r="G9" s="77">
        <f>($J9-7+COLUMN(D9))*(COLUMN(E9)&gt;WEEKDAY(DATE($AM8,$AN8,①初期設定!$H$23+(VLOOKUP(①初期設定!$J$23,$AM$21:$AN$27,2,FALSE)+VLOOKUP(①初期設定!$J$23,$AO$21:$AP$27,2,FALSE)))))</f>
        <v>0</v>
      </c>
      <c r="H9" s="77">
        <f>($J9-7+COLUMN(E9))*(COLUMN(F9)&gt;WEEKDAY(DATE($AM8,$AN8,①初期設定!$H$23+(VLOOKUP(①初期設定!$J$23,$AM$21:$AN$27,2,FALSE)+VLOOKUP(①初期設定!$J$23,$AO$21:$AP$27,2,FALSE)))))</f>
        <v>0</v>
      </c>
      <c r="I9" s="77">
        <f>($J9-7+COLUMN(F9))*(COLUMN(G9)&gt;WEEKDAY(DATE($AM8,$AN8,①初期設定!$H$23+(VLOOKUP(①初期設定!$J$23,$AM$21:$AN$27,2,FALSE)+VLOOKUP(①初期設定!$J$23,$AO$21:$AP$27,2,FALSE)))))</f>
        <v>44197</v>
      </c>
      <c r="J9" s="234">
        <f>DATE($AM8,$AN8,①初期設定!$H$23+7-WEEKDAY(DATE($AM8,$AN8,①初期設定!$H$23+(VLOOKUP(①初期設定!$J$23,$AM$21:$AN$27,2,FALSE)+VLOOKUP(①初期設定!$J$23,$AO$21:$AP$27,2,FALSE)))))</f>
        <v>44198</v>
      </c>
      <c r="K9" s="78">
        <f t="shared" ref="K9:K14" si="0">(D89*D$8+E89*E$8+F89*F$8+G89*G$8+H89*H$8+I89*I$8+J89*J$8)*24</f>
        <v>55.999999999999993</v>
      </c>
      <c r="L9" s="79" t="s">
        <v>2</v>
      </c>
      <c r="M9" s="203" t="str">
        <f>IF(①初期設定!$D$11="適用なし",IF(①初期設定!$D$4="一般",IF(K9+IF(①初期設定!K34="",0,①初期設定!K34*24)&gt;40,"週40時間超",""),IF(K9+IF(①初期設定!K34="",0,①初期設定!K34*24)&gt;44,"週44時間超","")),IF(①初期設定!$D$11="１年変形",IF(K9&gt;52,"週52時間超",""),""))</f>
        <v>週40時間超</v>
      </c>
      <c r="N9" s="80"/>
      <c r="O9" s="80"/>
      <c r="P9" s="232">
        <f>($V9-7+COLUMN(M9)-12)*(COLUMN(N9)-12&gt;WEEKDAY(DATE($AM9,$AN9,①初期設定!$H$23+(VLOOKUP(①初期設定!$J$23,$AM$21:$AN$27,2,FALSE)+VLOOKUP(①初期設定!$J$23,$AO$21:$AP$27,2,FALSE)))))</f>
        <v>0</v>
      </c>
      <c r="Q9" s="77">
        <f>($V9-7+COLUMN(N9)-12)*(COLUMN(O9)-12&gt;WEEKDAY(DATE($AM9,$AN9,①初期設定!$H$23+(VLOOKUP(①初期設定!$J$23,$AM$21:$AN$27,2,FALSE)+VLOOKUP(①初期設定!$J$23,$AO$21:$AP$27,2,FALSE)))))</f>
        <v>44228</v>
      </c>
      <c r="R9" s="77">
        <f>($V9-7+COLUMN(O9)-12)*(COLUMN(P9)-12&gt;WEEKDAY(DATE($AM9,$AN9,①初期設定!$H$23+(VLOOKUP(①初期設定!$J$23,$AM$21:$AN$27,2,FALSE)+VLOOKUP(①初期設定!$J$23,$AO$21:$AP$27,2,FALSE)))))</f>
        <v>44229</v>
      </c>
      <c r="S9" s="77">
        <f>($V9-7+COLUMN(P9)-12)*(COLUMN(Q9)-12&gt;WEEKDAY(DATE($AM9,$AN9,①初期設定!$H$23+(VLOOKUP(①初期設定!$J$23,$AM$21:$AN$27,2,FALSE)+VLOOKUP(①初期設定!$J$23,$AO$21:$AP$27,2,FALSE)))))</f>
        <v>44230</v>
      </c>
      <c r="T9" s="77">
        <f>($V9-7+COLUMN(Q9)-12)*(COLUMN(R9)-12&gt;WEEKDAY(DATE($AM9,$AN9,①初期設定!$H$23+(VLOOKUP(①初期設定!$J$23,$AM$21:$AN$27,2,FALSE)+VLOOKUP(①初期設定!$J$23,$AO$21:$AP$27,2,FALSE)))))</f>
        <v>44231</v>
      </c>
      <c r="U9" s="77">
        <f>($V9-7+COLUMN(R9)-12)*(COLUMN(S9)-12&gt;WEEKDAY(DATE($AM9,$AN9,①初期設定!$H$23+(VLOOKUP(①初期設定!$J$23,$AM$21:$AN$27,2,FALSE)+VLOOKUP(①初期設定!$J$23,$AO$21:$AP$27,2,FALSE)))))</f>
        <v>44232</v>
      </c>
      <c r="V9" s="234">
        <f>DATE($AM9,$AN9,①初期設定!$H$23+7-WEEKDAY(DATE($AM9,$AN9,①初期設定!$H$23+(VLOOKUP(①初期設定!$J$23,$AM$21:$AN$27,2,FALSE)+VLOOKUP(①初期設定!$J$23,$AO$21:$AP$27,2,FALSE)))))</f>
        <v>44233</v>
      </c>
      <c r="W9" s="78">
        <f t="shared" ref="W9:W14" si="1">(P89*P$8+Q89*Q$8+R89*R$8+S89*S$8+T89*T$8+U89*U$8+V89*V$8)*24</f>
        <v>55.999999999999993</v>
      </c>
      <c r="X9" s="79" t="s">
        <v>2</v>
      </c>
      <c r="Y9" s="203" t="str">
        <f>IF(①初期設定!$D$11="適用なし",IF(①初期設定!$D$4="一般",IF(W9+IF(J13=0,K13,K14)&gt;40,"週40時間超",""),IF(W9+IF(J13=0,K13,K14)&gt;44,"週44時間超","")),IF(①初期設定!$D$11="１年変形",IF(W9&gt;52,"週52時間超",""),""))</f>
        <v>週40時間超</v>
      </c>
      <c r="Z9" s="80"/>
      <c r="AA9" s="80"/>
      <c r="AB9" s="232">
        <f>($AH9-7+COLUMN(Y9)-24)*(COLUMN(Z9)-24&gt;WEEKDAY(DATE($AM10,$AN10,①初期設定!$H$23+(VLOOKUP(①初期設定!$J$23,$AM$21:$AN$27,2,FALSE)+VLOOKUP(①初期設定!$J$23,$AO$21:$AP$27,2,FALSE)))))</f>
        <v>0</v>
      </c>
      <c r="AC9" s="77">
        <f>($AH9-7+COLUMN(Z9)-24)*(COLUMN(AA9)-24&gt;WEEKDAY(DATE($AM10,$AN10,①初期設定!$H$23+(VLOOKUP(①初期設定!$J$23,$AM$21:$AN$27,2,FALSE)+VLOOKUP(①初期設定!$J$23,$AO$21:$AP$27,2,FALSE)))))</f>
        <v>44256</v>
      </c>
      <c r="AD9" s="77">
        <f>($AH9-7+COLUMN(AA9)-24)*(COLUMN(AB9)-24&gt;WEEKDAY(DATE($AM10,$AN10,①初期設定!$H$23+(VLOOKUP(①初期設定!$J$23,$AM$21:$AN$27,2,FALSE)+VLOOKUP(①初期設定!$J$23,$AO$21:$AP$27,2,FALSE)))))</f>
        <v>44257</v>
      </c>
      <c r="AE9" s="77">
        <f>($AH9-7+COLUMN(AB9)-24)*(COLUMN(AC9)-24&gt;WEEKDAY(DATE($AM10,$AN10,①初期設定!$H$23+(VLOOKUP(①初期設定!$J$23,$AM$21:$AN$27,2,FALSE)+VLOOKUP(①初期設定!$J$23,$AO$21:$AP$27,2,FALSE)))))</f>
        <v>44258</v>
      </c>
      <c r="AF9" s="77">
        <f>($AH9-7+COLUMN(AC9)-24)*(COLUMN(AD9)-24&gt;WEEKDAY(DATE($AM10,$AN10,①初期設定!$H$23+(VLOOKUP(①初期設定!$J$23,$AM$21:$AN$27,2,FALSE)+VLOOKUP(①初期設定!$J$23,$AO$21:$AP$27,2,FALSE)))))</f>
        <v>44259</v>
      </c>
      <c r="AG9" s="77">
        <f>($AH9-7+COLUMN(AD9)-24)*(COLUMN(AE9)-24&gt;WEEKDAY(DATE($AM10,$AN10,①初期設定!$H$23+(VLOOKUP(①初期設定!$J$23,$AM$21:$AN$27,2,FALSE)+VLOOKUP(①初期設定!$J$23,$AO$21:$AP$27,2,FALSE)))))</f>
        <v>44260</v>
      </c>
      <c r="AH9" s="234">
        <f>DATE($AM10,$AN10,①初期設定!$H$23+7-WEEKDAY(DATE($AM10,$AN10,①初期設定!$H$23+(VLOOKUP(①初期設定!$J$23,$AM$21:$AN$27,2,FALSE)+VLOOKUP(①初期設定!$J$23,$AO$21:$AP$27,2,FALSE)))))</f>
        <v>44261</v>
      </c>
      <c r="AI9" s="78">
        <f t="shared" ref="AI9:AI14" si="2">(AB89*AB$8+AC89*AC$8+AD89*AD$8+AE89*AE$8+AF89*AF$8+AG89*AG$8+AH89*AH$8)*24</f>
        <v>55.999999999999993</v>
      </c>
      <c r="AJ9" s="79" t="s">
        <v>2</v>
      </c>
      <c r="AK9" s="203" t="str">
        <f>IF(①初期設定!$D$11="適用なし",IF(①初期設定!$D$4="一般",IF(AI9+IF(V13=0,W13,W14)&gt;40,"週40時間超",""),IF(AI9+IF(V13=0,W13,W14)&gt;44,"週44時間超","")),IF(①初期設定!$D$11="１年変形",IF(AI9&gt;52,"週52時間超",""),""))</f>
        <v>週40時間超</v>
      </c>
      <c r="AL9" s="203"/>
      <c r="AM9" s="75">
        <f>IF(AN9=12,①初期設定!$D$23,①初期設定!$D$23+COUNTIF($AN$8:AN9,12))</f>
        <v>2021</v>
      </c>
      <c r="AN9" s="76">
        <f>P6</f>
        <v>2</v>
      </c>
      <c r="AO9" s="61"/>
      <c r="AP9" s="61"/>
    </row>
    <row r="10" spans="2:43" s="51" customFormat="1" ht="30" customHeight="1">
      <c r="C10" s="44"/>
      <c r="D10" s="232">
        <f>J9+1</f>
        <v>44199</v>
      </c>
      <c r="E10" s="77">
        <f>D10+1</f>
        <v>44200</v>
      </c>
      <c r="F10" s="77">
        <f t="shared" ref="F10:I10" si="3">E10+1</f>
        <v>44201</v>
      </c>
      <c r="G10" s="77">
        <f t="shared" si="3"/>
        <v>44202</v>
      </c>
      <c r="H10" s="77">
        <f>G10+1</f>
        <v>44203</v>
      </c>
      <c r="I10" s="77">
        <f t="shared" si="3"/>
        <v>44204</v>
      </c>
      <c r="J10" s="234">
        <f>I10+1</f>
        <v>44205</v>
      </c>
      <c r="K10" s="78">
        <f t="shared" si="0"/>
        <v>55.999999999999993</v>
      </c>
      <c r="L10" s="73">
        <f>L12-L8</f>
        <v>-11</v>
      </c>
      <c r="M10" s="203" t="str">
        <f>IF(①初期設定!$D$11="１年変形",IF(K10&gt;52,"週52時間超",""),"")</f>
        <v/>
      </c>
      <c r="N10" s="74"/>
      <c r="O10" s="74"/>
      <c r="P10" s="232">
        <f>V9+1</f>
        <v>44234</v>
      </c>
      <c r="Q10" s="77">
        <f>P10+1</f>
        <v>44235</v>
      </c>
      <c r="R10" s="77">
        <f t="shared" ref="R10" si="4">Q10+1</f>
        <v>44236</v>
      </c>
      <c r="S10" s="77">
        <f t="shared" ref="S10" si="5">R10+1</f>
        <v>44237</v>
      </c>
      <c r="T10" s="77">
        <f t="shared" ref="T10" si="6">S10+1</f>
        <v>44238</v>
      </c>
      <c r="U10" s="77">
        <f t="shared" ref="U10" si="7">T10+1</f>
        <v>44239</v>
      </c>
      <c r="V10" s="234">
        <f t="shared" ref="V10" si="8">U10+1</f>
        <v>44240</v>
      </c>
      <c r="W10" s="81">
        <f t="shared" si="1"/>
        <v>55.999999999999993</v>
      </c>
      <c r="X10" s="73">
        <f>X12-X8</f>
        <v>-14</v>
      </c>
      <c r="Y10" s="203" t="str">
        <f>IF(①初期設定!$D$11="１年変形",IF(W10&gt;52,"週52時間超",""),"")</f>
        <v/>
      </c>
      <c r="Z10" s="74"/>
      <c r="AA10" s="74"/>
      <c r="AB10" s="232">
        <f>AH9+1</f>
        <v>44262</v>
      </c>
      <c r="AC10" s="77">
        <f>AB10+1</f>
        <v>44263</v>
      </c>
      <c r="AD10" s="77">
        <f t="shared" ref="AD10" si="9">AC10+1</f>
        <v>44264</v>
      </c>
      <c r="AE10" s="77">
        <f t="shared" ref="AE10" si="10">AD10+1</f>
        <v>44265</v>
      </c>
      <c r="AF10" s="77">
        <f t="shared" ref="AF10" si="11">AE10+1</f>
        <v>44266</v>
      </c>
      <c r="AG10" s="77">
        <f t="shared" ref="AG10" si="12">AF10+1</f>
        <v>44267</v>
      </c>
      <c r="AH10" s="234">
        <f t="shared" ref="AH10" si="13">AG10+1</f>
        <v>44268</v>
      </c>
      <c r="AI10" s="81">
        <f t="shared" si="2"/>
        <v>55.999999999999993</v>
      </c>
      <c r="AJ10" s="73">
        <f>AJ12-AJ8</f>
        <v>-11</v>
      </c>
      <c r="AK10" s="203" t="str">
        <f>IF(①初期設定!$D$11="１年変形",IF(AI10&gt;52,"週52時間超",""),"")</f>
        <v/>
      </c>
      <c r="AL10" s="203"/>
      <c r="AM10" s="75">
        <f>IF(AN10=12,①初期設定!$D$23,①初期設定!$D$23+COUNTIF($AN$8:AN10,12))</f>
        <v>2021</v>
      </c>
      <c r="AN10" s="76">
        <f>AB6</f>
        <v>3</v>
      </c>
      <c r="AO10" s="61"/>
      <c r="AP10" s="61"/>
    </row>
    <row r="11" spans="2:43" s="51" customFormat="1" ht="30" customHeight="1">
      <c r="C11" s="44"/>
      <c r="D11" s="232">
        <f>IF(D10,IF(D10+7&gt;DATE($AM8,$AN8+1,①初期設定!$H$23-1),0,(D10+7)),0)</f>
        <v>44206</v>
      </c>
      <c r="E11" s="77">
        <f>IF(E10,IF(E10+7&gt;DATE($AM8,$AN8+1,①初期設定!$H$23-1),0,(E10+7)),0)</f>
        <v>44207</v>
      </c>
      <c r="F11" s="77">
        <f>IF(F10,IF(F10+7&gt;DATE($AM8,$AN8+1,①初期設定!$H$23-1),0,(F10+7)),0)</f>
        <v>44208</v>
      </c>
      <c r="G11" s="77">
        <f>IF(G10,IF(G10+7&gt;DATE($AM8,$AN8+1,①初期設定!$H$23-1),0,(G10+7)),0)</f>
        <v>44209</v>
      </c>
      <c r="H11" s="77">
        <f>IF(H10,IF(H10+7&gt;DATE($AM8,$AN8+1,①初期設定!$H$23-1),0,(H10+7)),0)</f>
        <v>44210</v>
      </c>
      <c r="I11" s="77">
        <f>IF(I10,IF(I10+7&gt;DATE($AM8,$AN8+1,①初期設定!$H$23-1),0,(I10+7)),0)</f>
        <v>44211</v>
      </c>
      <c r="J11" s="234">
        <f>IF(J10,IF(J10+7&gt;DATE($AM8,$AN8+1,①初期設定!$H$23-1),0,(J10+7)),0)</f>
        <v>44212</v>
      </c>
      <c r="K11" s="78">
        <f t="shared" si="0"/>
        <v>55.999999999999993</v>
      </c>
      <c r="L11" s="79" t="s">
        <v>10</v>
      </c>
      <c r="M11" s="203" t="str">
        <f>IF(①初期設定!$D$11="１年変形",IF(K11&gt;52,"週52時間超",""),"")</f>
        <v/>
      </c>
      <c r="N11" s="80"/>
      <c r="O11" s="80"/>
      <c r="P11" s="232">
        <f>IF(P10,IF(P10+7&gt;DATE($AM9,$AN9+1,①初期設定!$H$23-1),0,(P10+7)),0)</f>
        <v>44241</v>
      </c>
      <c r="Q11" s="77">
        <f>IF(Q10,IF(Q10+7&gt;DATE($AM9,$AN9+1,①初期設定!$H$23-1),0,(Q10+7)),0)</f>
        <v>44242</v>
      </c>
      <c r="R11" s="77">
        <f>IF(R10,IF(R10+7&gt;DATE($AM9,$AN9+1,①初期設定!$H$23-1),0,(R10+7)),0)</f>
        <v>44243</v>
      </c>
      <c r="S11" s="77">
        <f>IF(S10,IF(S10+7&gt;DATE($AM9,$AN9+1,①初期設定!$H$23-1),0,(S10+7)),0)</f>
        <v>44244</v>
      </c>
      <c r="T11" s="77">
        <f>IF(T10,IF(T10+7&gt;DATE($AM9,$AN9+1,①初期設定!$H$23-1),0,(T10+7)),0)</f>
        <v>44245</v>
      </c>
      <c r="U11" s="77">
        <f>IF(U10,IF(U10+7&gt;DATE($AM9,$AN9+1,①初期設定!$H$23-1),0,(U10+7)),0)</f>
        <v>44246</v>
      </c>
      <c r="V11" s="234">
        <f>IF(V10,IF(V10+7&gt;DATE($AM9,$AN9+1,①初期設定!$H$23-1),0,(V10+7)),0)</f>
        <v>44247</v>
      </c>
      <c r="W11" s="81">
        <f t="shared" si="1"/>
        <v>55.999999999999993</v>
      </c>
      <c r="X11" s="79" t="s">
        <v>10</v>
      </c>
      <c r="Y11" s="203" t="str">
        <f>IF(①初期設定!$D$11="１年変形",IF(W11&gt;52,"週52時間超",""),"")</f>
        <v/>
      </c>
      <c r="Z11" s="80"/>
      <c r="AA11" s="80"/>
      <c r="AB11" s="232">
        <f>IF(AB10,IF(AB10+7&gt;DATE($AM10,$AN10+1,①初期設定!$H$23-1),0,(AB10+7)),0)</f>
        <v>44269</v>
      </c>
      <c r="AC11" s="77">
        <f>IF(AC10,IF(AC10+7&gt;DATE($AM10,$AN10+1,①初期設定!$H$23-1),0,(AC10+7)),0)</f>
        <v>44270</v>
      </c>
      <c r="AD11" s="77">
        <f>IF(AD10,IF(AD10+7&gt;DATE($AM10,$AN10+1,①初期設定!$H$23-1),0,(AD10+7)),0)</f>
        <v>44271</v>
      </c>
      <c r="AE11" s="77">
        <f>IF(AE10,IF(AE10+7&gt;DATE($AM10,$AN10+1,①初期設定!$H$23-1),0,(AE10+7)),0)</f>
        <v>44272</v>
      </c>
      <c r="AF11" s="77">
        <f>IF(AF10,IF(AF10+7&gt;DATE($AM10,$AN10+1,①初期設定!$H$23-1),0,(AF10+7)),0)</f>
        <v>44273</v>
      </c>
      <c r="AG11" s="77">
        <f>IF(AG10,IF(AG10+7&gt;DATE($AM10,$AN10+1,①初期設定!$H$23-1),0,(AG10+7)),0)</f>
        <v>44274</v>
      </c>
      <c r="AH11" s="234">
        <f>IF(AH10,IF(AH10+7&gt;DATE($AM10,$AN10+1,①初期設定!$H$23-1),0,(AH10+7)),0)</f>
        <v>44275</v>
      </c>
      <c r="AI11" s="81">
        <f t="shared" si="2"/>
        <v>55.999999999999993</v>
      </c>
      <c r="AJ11" s="79" t="s">
        <v>10</v>
      </c>
      <c r="AK11" s="203" t="str">
        <f>IF(①初期設定!$D$11="１年変形",IF(AI11&gt;52,"週52時間超",""),"")</f>
        <v/>
      </c>
      <c r="AL11" s="203"/>
      <c r="AM11" s="75">
        <f>IF(AN11=12,①初期設定!$D$23,①初期設定!$D$23+COUNTIF($AN$8:AN11,12))</f>
        <v>2021</v>
      </c>
      <c r="AN11" s="76">
        <f>D15</f>
        <v>4</v>
      </c>
      <c r="AO11" s="61"/>
      <c r="AP11" s="61"/>
    </row>
    <row r="12" spans="2:43" s="51" customFormat="1" ht="30" customHeight="1">
      <c r="C12" s="44"/>
      <c r="D12" s="232">
        <f>IF(D11,IF(D11+7&gt;DATE($AM8,$AN8+1,①初期設定!$H$23-1),0,(D11+7)),0)</f>
        <v>44213</v>
      </c>
      <c r="E12" s="77">
        <f>IF(E11,IF(E11+7&gt;DATE($AM8,$AN8+1,①初期設定!$H$23-1),0,(E11+7)),0)</f>
        <v>44214</v>
      </c>
      <c r="F12" s="77">
        <f>IF(F11,IF(F11+7&gt;DATE($AM8,$AN8+1,①初期設定!$H$23-1),0,(F11+7)),0)</f>
        <v>44215</v>
      </c>
      <c r="G12" s="77">
        <f>IF(G11,IF(G11+7&gt;DATE($AM8,$AN8+1,①初期設定!$H$23-1),0,(G11+7)),0)</f>
        <v>44216</v>
      </c>
      <c r="H12" s="77">
        <f>IF(H11,IF(H11+7&gt;DATE($AM8,$AN8+1,①初期設定!$H$23-1),0,(H11+7)),0)</f>
        <v>44217</v>
      </c>
      <c r="I12" s="77">
        <f>IF(I11,IF(I11+7&gt;DATE($AM8,$AN8+1,①初期設定!$H$23-1),0,(I11+7)),0)</f>
        <v>44218</v>
      </c>
      <c r="J12" s="234">
        <f>IF(J11,IF(J11+7&gt;DATE($AM8,$AN8+1,①初期設定!$H$23-1),0,(J11+7)),0)</f>
        <v>44219</v>
      </c>
      <c r="K12" s="78">
        <f t="shared" si="0"/>
        <v>55.999999999999993</v>
      </c>
      <c r="L12" s="82">
        <f>COUNTIF(D9:J14,"&lt;&gt;0")</f>
        <v>31</v>
      </c>
      <c r="M12" s="203" t="str">
        <f>IF(①初期設定!$D$11="１年変形",IF(K12&gt;52,"週52時間超",""),"")</f>
        <v/>
      </c>
      <c r="N12" s="74"/>
      <c r="O12" s="74"/>
      <c r="P12" s="232">
        <f>IF(P11,IF(P11+7&gt;DATE($AM9,$AN9+1,①初期設定!$H$23-1),0,(P11+7)),0)</f>
        <v>44248</v>
      </c>
      <c r="Q12" s="77">
        <f>IF(Q11,IF(Q11+7&gt;DATE($AM9,$AN9+1,①初期設定!$H$23-1),0,(Q11+7)),0)</f>
        <v>44249</v>
      </c>
      <c r="R12" s="77">
        <f>IF(R11,IF(R11+7&gt;DATE($AM9,$AN9+1,①初期設定!$H$23-1),0,(R11+7)),0)</f>
        <v>44250</v>
      </c>
      <c r="S12" s="77">
        <f>IF(S11,IF(S11+7&gt;DATE($AM9,$AN9+1,①初期設定!$H$23-1),0,(S11+7)),0)</f>
        <v>44251</v>
      </c>
      <c r="T12" s="77">
        <f>IF(T11,IF(T11+7&gt;DATE($AM9,$AN9+1,①初期設定!$H$23-1),0,(T11+7)),0)</f>
        <v>44252</v>
      </c>
      <c r="U12" s="77">
        <f>IF(U11,IF(U11+7&gt;DATE($AM9,$AN9+1,①初期設定!$H$23-1),0,(U11+7)),0)</f>
        <v>44253</v>
      </c>
      <c r="V12" s="234">
        <f>IF(V11,IF(V11+7&gt;DATE($AM9,$AN9+1,①初期設定!$H$23-1),0,(V11+7)),0)</f>
        <v>44254</v>
      </c>
      <c r="W12" s="81">
        <f t="shared" si="1"/>
        <v>55.999999999999993</v>
      </c>
      <c r="X12" s="73">
        <f>COUNTIF(P9:V14,"&lt;&gt;0")</f>
        <v>28</v>
      </c>
      <c r="Y12" s="203" t="str">
        <f>IF(①初期設定!$D$11="１年変形",IF(W12&gt;52,"週52時間超",""),"")</f>
        <v/>
      </c>
      <c r="Z12" s="74"/>
      <c r="AA12" s="74"/>
      <c r="AB12" s="232">
        <f>IF(AB11,IF(AB11+7&gt;DATE($AM10,$AN10+1,①初期設定!$H$23-1),0,(AB11+7)),0)</f>
        <v>44276</v>
      </c>
      <c r="AC12" s="77">
        <f>IF(AC11,IF(AC11+7&gt;DATE($AM10,$AN10+1,①初期設定!$H$23-1),0,(AC11+7)),0)</f>
        <v>44277</v>
      </c>
      <c r="AD12" s="77">
        <f>IF(AD11,IF(AD11+7&gt;DATE($AM10,$AN10+1,①初期設定!$H$23-1),0,(AD11+7)),0)</f>
        <v>44278</v>
      </c>
      <c r="AE12" s="77">
        <f>IF(AE11,IF(AE11+7&gt;DATE($AM10,$AN10+1,①初期設定!$H$23-1),0,(AE11+7)),0)</f>
        <v>44279</v>
      </c>
      <c r="AF12" s="77">
        <f>IF(AF11,IF(AF11+7&gt;DATE($AM10,$AN10+1,①初期設定!$H$23-1),0,(AF11+7)),0)</f>
        <v>44280</v>
      </c>
      <c r="AG12" s="77">
        <f>IF(AG11,IF(AG11+7&gt;DATE($AM10,$AN10+1,①初期設定!$H$23-1),0,(AG11+7)),0)</f>
        <v>44281</v>
      </c>
      <c r="AH12" s="234">
        <f>IF(AH11,IF(AH11+7&gt;DATE($AM10,$AN10+1,①初期設定!$H$23-1),0,(AH11+7)),0)</f>
        <v>44282</v>
      </c>
      <c r="AI12" s="81">
        <f t="shared" si="2"/>
        <v>55.999999999999993</v>
      </c>
      <c r="AJ12" s="73">
        <f>COUNTIF(AB9:AH14,"&lt;&gt;0")</f>
        <v>31</v>
      </c>
      <c r="AK12" s="203" t="str">
        <f>IF(①初期設定!$D$11="１年変形",IF(AI12&gt;52,"週52時間超",""),"")</f>
        <v/>
      </c>
      <c r="AL12" s="203"/>
      <c r="AM12" s="75">
        <f>IF(AN12=12,①初期設定!$D$23,①初期設定!$D$23+COUNTIF($AN$8:AN12,12))</f>
        <v>2021</v>
      </c>
      <c r="AN12" s="76">
        <f>P15</f>
        <v>5</v>
      </c>
      <c r="AO12" s="61"/>
      <c r="AP12" s="61"/>
    </row>
    <row r="13" spans="2:43" s="51" customFormat="1" ht="30" customHeight="1">
      <c r="C13" s="44"/>
      <c r="D13" s="232">
        <f>IF(D12,IF(D12+7&gt;DATE($AM8,$AN8+1,①初期設定!$H$23-1),0,(D12+7)),0)</f>
        <v>44220</v>
      </c>
      <c r="E13" s="77">
        <f>IF(E12,IF(E12+7&gt;DATE($AM8,$AN8+1,①初期設定!$H$23-1),0,(E12+7)),0)</f>
        <v>44221</v>
      </c>
      <c r="F13" s="77">
        <f>IF(F12,IF(F12+7&gt;DATE($AM8,$AN8+1,①初期設定!$H$23-1),0,(F12+7)),0)</f>
        <v>44222</v>
      </c>
      <c r="G13" s="77">
        <f>IF(G12,IF(G12+7&gt;DATE($AM8,$AN8+1,①初期設定!$H$23-1),0,(G12+7)),0)</f>
        <v>44223</v>
      </c>
      <c r="H13" s="77">
        <f>IF(H12,IF(H12+7&gt;DATE($AM8,$AN8+1,①初期設定!$H$23-1),0,(H12+7)),0)</f>
        <v>44224</v>
      </c>
      <c r="I13" s="77">
        <f>IF(I12,IF(I12+7&gt;DATE($AM8,$AN8+1,①初期設定!$H$23-1),0,(I12+7)),0)</f>
        <v>44225</v>
      </c>
      <c r="J13" s="234">
        <f>IF(J12,IF(J12+7&gt;DATE($AM8,$AN8+1,①初期設定!$H$23-1),0,(J12+7)),0)</f>
        <v>44226</v>
      </c>
      <c r="K13" s="78">
        <f t="shared" si="0"/>
        <v>55.999999999999993</v>
      </c>
      <c r="L13" s="83" t="s">
        <v>11</v>
      </c>
      <c r="M13" s="204" t="str">
        <f>IF(①初期設定!$D$11="１カ月変形",IF(L14&gt;K6,"総枠超え",""),IF(①初期設定!$D$11="１年変形",IF(K13&gt;52,"週52時間超",""),""))</f>
        <v/>
      </c>
      <c r="N13" s="48"/>
      <c r="O13" s="48"/>
      <c r="P13" s="232">
        <f>IF(P12,IF(P12+7&gt;DATE($AM9,$AN9+1,①初期設定!$H$23-1),0,(P12+7)),0)</f>
        <v>44255</v>
      </c>
      <c r="Q13" s="77">
        <f>IF(Q12,IF(Q12+7&gt;DATE($AM9,$AN9+1,①初期設定!$H$23-1),0,(Q12+7)),0)</f>
        <v>0</v>
      </c>
      <c r="R13" s="77">
        <f>IF(R12,IF(R12+7&gt;DATE($AM9,$AN9+1,①初期設定!$H$23-1),0,(R12+7)),0)</f>
        <v>0</v>
      </c>
      <c r="S13" s="77">
        <f>IF(S12,IF(S12+7&gt;DATE($AM9,$AN9+1,①初期設定!$H$23-1),0,(S12+7)),0)</f>
        <v>0</v>
      </c>
      <c r="T13" s="77">
        <f>IF(T12,IF(T12+7&gt;DATE($AM9,$AN9+1,①初期設定!$H$23-1),0,(T12+7)),0)</f>
        <v>0</v>
      </c>
      <c r="U13" s="77">
        <f>IF(U12,IF(U12+7&gt;DATE($AM9,$AN9+1,①初期設定!$H$23-1),0,(U12+7)),0)</f>
        <v>0</v>
      </c>
      <c r="V13" s="234">
        <f>IF(V12,IF(V12+7&gt;DATE($AM9,$AN9+1,①初期設定!$H$23-1),0,(V12+7)),0)</f>
        <v>0</v>
      </c>
      <c r="W13" s="81">
        <f t="shared" si="1"/>
        <v>55.999999999999993</v>
      </c>
      <c r="X13" s="83" t="s">
        <v>11</v>
      </c>
      <c r="Y13" s="204" t="str">
        <f>IF(①初期設定!$D$11="１カ月変形",IF(X14&gt;W6,"総枠超え",""),IF(①初期設定!$D$11="１年変形",IF(W13&gt;52,"週52時間超",""),""))</f>
        <v/>
      </c>
      <c r="Z13" s="84"/>
      <c r="AA13" s="48"/>
      <c r="AB13" s="232">
        <f>IF(AB12,IF(AB12+7&gt;DATE($AM10,$AN10+1,①初期設定!$H$23-1),0,(AB12+7)),0)</f>
        <v>44283</v>
      </c>
      <c r="AC13" s="77">
        <f>IF(AC12,IF(AC12+7&gt;DATE($AM10,$AN10+1,①初期設定!$H$23-1),0,(AC12+7)),0)</f>
        <v>44284</v>
      </c>
      <c r="AD13" s="77">
        <f>IF(AD12,IF(AD12+7&gt;DATE($AM10,$AN10+1,①初期設定!$H$23-1),0,(AD12+7)),0)</f>
        <v>44285</v>
      </c>
      <c r="AE13" s="77">
        <f>IF(AE12,IF(AE12+7&gt;DATE($AM10,$AN10+1,①初期設定!$H$23-1),0,(AE12+7)),0)</f>
        <v>44286</v>
      </c>
      <c r="AF13" s="77">
        <f>IF(AF12,IF(AF12+7&gt;DATE($AM10,$AN10+1,①初期設定!$H$23-1),0,(AF12+7)),0)</f>
        <v>0</v>
      </c>
      <c r="AG13" s="77">
        <f>IF(AG12,IF(AG12+7&gt;DATE($AM10,$AN10+1,①初期設定!$H$23-1),0,(AG12+7)),0)</f>
        <v>0</v>
      </c>
      <c r="AH13" s="234">
        <f>IF(AH12,IF(AH12+7&gt;DATE($AM10,$AN10+1,①初期設定!$H$23-1),0,(AH12+7)),0)</f>
        <v>0</v>
      </c>
      <c r="AI13" s="81">
        <f t="shared" si="2"/>
        <v>55.999999999999993</v>
      </c>
      <c r="AJ13" s="83" t="s">
        <v>11</v>
      </c>
      <c r="AK13" s="204" t="str">
        <f>IF(①初期設定!$D$11="１カ月変形",IF(AJ14&gt;AI6,"総枠超え",""),IF(①初期設定!$D$11="１年変形",IF(AI13&gt;52,"週52時間超",""),""))</f>
        <v/>
      </c>
      <c r="AL13" s="204"/>
      <c r="AM13" s="75">
        <f>IF(AN13=12,①初期設定!$D$23,①初期設定!$D$23+COUNTIF($AN$8:AN13,12))</f>
        <v>2021</v>
      </c>
      <c r="AN13" s="76">
        <f>AB15</f>
        <v>6</v>
      </c>
      <c r="AO13" s="61"/>
      <c r="AP13" s="61"/>
    </row>
    <row r="14" spans="2:43" s="51" customFormat="1" ht="30" customHeight="1" thickBot="1">
      <c r="C14" s="44"/>
      <c r="D14" s="233">
        <f>IF(D13,IF(D13+7&gt;DATE($AM8,$AN8+1,①初期設定!$H$23-1),0,(D13+7)),0)</f>
        <v>44227</v>
      </c>
      <c r="E14" s="236">
        <f>IF(E13,IF(E13+7&gt;DATE($AM8,$AN8+1,①初期設定!$H$23-1),0,(E13+7)),0)</f>
        <v>0</v>
      </c>
      <c r="F14" s="236">
        <f>IF(F13,IF(F13+7&gt;DATE($AM8,$AN8+1,①初期設定!$H$23-1),0,(F13+7)),0)</f>
        <v>0</v>
      </c>
      <c r="G14" s="236">
        <f>IF(G13,IF(G13+7&gt;DATE($AM8,$AN8+1,①初期設定!$H$23-1),0,(G13+7)),0)</f>
        <v>0</v>
      </c>
      <c r="H14" s="236">
        <f>IF(H13,IF(H13+7&gt;DATE($AM8,$AN8+1,①初期設定!$H$23-1),0,(H13+7)),0)</f>
        <v>0</v>
      </c>
      <c r="I14" s="236">
        <f>IF(I13,IF(I13+7&gt;DATE($AM8,$AN8+1,①初期設定!$H$23-1),0,(I13+7)),0)</f>
        <v>0</v>
      </c>
      <c r="J14" s="235">
        <f>IF(J13,IF(J13+7&gt;DATE($AM8,$AN8+1,①初期設定!$H$23-1),0,(J13+7)),0)</f>
        <v>0</v>
      </c>
      <c r="K14" s="78">
        <f t="shared" si="0"/>
        <v>55.999999999999993</v>
      </c>
      <c r="L14" s="85">
        <f>SUM(K9:K14)</f>
        <v>335.99999999999994</v>
      </c>
      <c r="M14" s="205" t="str">
        <f>IF(①初期設定!$D$11="１カ月変形",IF(L14-K6&gt;0,L14-K6,0),IF(①初期設定!$D$11="１年変形",IF(K14&gt;52,"週52時間超",""),""))</f>
        <v/>
      </c>
      <c r="N14" s="48"/>
      <c r="O14" s="48"/>
      <c r="P14" s="233">
        <f>IF(P13,IF(P13+7&gt;DATE($AM9,$AN9+1,①初期設定!$H$23-1),0,(P13+7)),0)</f>
        <v>0</v>
      </c>
      <c r="Q14" s="236">
        <f>IF(Q13,IF(Q13+7&gt;DATE($AM9,$AN9+1,①初期設定!$H$23-1),0,(Q13+7)),0)</f>
        <v>0</v>
      </c>
      <c r="R14" s="236">
        <f>IF(R13,IF(R13+7&gt;DATE($AM9,$AN9+1,①初期設定!$H$23-1),0,(R13+7)),0)</f>
        <v>0</v>
      </c>
      <c r="S14" s="236">
        <f>IF(S13,IF(S13+7&gt;DATE($AM9,$AN9+1,①初期設定!$H$23-1),0,(S13+7)),0)</f>
        <v>0</v>
      </c>
      <c r="T14" s="236">
        <f>IF(T13,IF(T13+7&gt;DATE($AM9,$AN9+1,①初期設定!$H$23-1),0,(T13+7)),0)</f>
        <v>0</v>
      </c>
      <c r="U14" s="236">
        <f>IF(U13,IF(U13+7&gt;DATE($AM9,$AN9+1,①初期設定!$H$23-1),0,(U13+7)),0)</f>
        <v>0</v>
      </c>
      <c r="V14" s="235">
        <f>IF(V13,IF(V13+7&gt;DATE($AM9,$AN9+1,①初期設定!$H$23-1),0,(V13+7)),0)</f>
        <v>0</v>
      </c>
      <c r="W14" s="86">
        <f t="shared" si="1"/>
        <v>55.999999999999993</v>
      </c>
      <c r="X14" s="85">
        <f>SUM(W9:W14)</f>
        <v>335.99999999999994</v>
      </c>
      <c r="Y14" s="205" t="str">
        <f>IF(①初期設定!$D$11="１カ月変形",IF(X14-W6&gt;0,X14-W6,0),IF(①初期設定!$D$11="１年変形",IF(W14&gt;52,"週52時間超",""),""))</f>
        <v/>
      </c>
      <c r="Z14" s="48"/>
      <c r="AA14" s="48"/>
      <c r="AB14" s="233">
        <f>IF(AB13,IF(AB13+7&gt;DATE($AM10,$AN10+1,①初期設定!$H$23-1),0,(AB13+7)),0)</f>
        <v>0</v>
      </c>
      <c r="AC14" s="236">
        <f>IF(AC13,IF(AC13+7&gt;DATE($AM10,$AN10+1,①初期設定!$H$23-1),0,(AC13+7)),0)</f>
        <v>0</v>
      </c>
      <c r="AD14" s="236">
        <f>IF(AD13,IF(AD13+7&gt;DATE($AM10,$AN10+1,①初期設定!$H$23-1),0,(AD13+7)),0)</f>
        <v>0</v>
      </c>
      <c r="AE14" s="236">
        <f>IF(AE13,IF(AE13+7&gt;DATE($AM10,$AN10+1,①初期設定!$H$23-1),0,(AE13+7)),0)</f>
        <v>0</v>
      </c>
      <c r="AF14" s="236">
        <f>IF(AF13,IF(AF13+7&gt;DATE($AM10,$AN10+1,①初期設定!$H$23-1),0,(AF13+7)),0)</f>
        <v>0</v>
      </c>
      <c r="AG14" s="236">
        <f>IF(AG13,IF(AG13+7&gt;DATE($AM10,$AN10+1,①初期設定!$H$23-1),0,(AG13+7)),0)</f>
        <v>0</v>
      </c>
      <c r="AH14" s="235">
        <f>IF(AH13,IF(AH13+7&gt;DATE($AM10,$AN10+1,①初期設定!$H$23-1),0,(AH13+7)),0)</f>
        <v>0</v>
      </c>
      <c r="AI14" s="86">
        <f t="shared" si="2"/>
        <v>55.999999999999993</v>
      </c>
      <c r="AJ14" s="85">
        <f>SUM(AI9:AI14)</f>
        <v>335.99999999999994</v>
      </c>
      <c r="AK14" s="205" t="str">
        <f>IF(①初期設定!$D$11="１カ月変形",IF(AJ14-AI6&gt;0,AJ14-AI6,0),IF(①初期設定!$D$11="１年変形",IF(AI14&gt;52,"週52時間超",""),""))</f>
        <v/>
      </c>
      <c r="AL14" s="205"/>
      <c r="AM14" s="75">
        <f>IF(AN14=12,①初期設定!$D$23,①初期設定!$D$23+COUNTIF($AN$8:AN14,12))</f>
        <v>2021</v>
      </c>
      <c r="AN14" s="76">
        <f>D24</f>
        <v>7</v>
      </c>
      <c r="AO14" s="61"/>
      <c r="AP14" s="61"/>
    </row>
    <row r="15" spans="2:43" s="51" customFormat="1" ht="60" customHeight="1" thickBot="1">
      <c r="C15" s="44"/>
      <c r="D15" s="66">
        <f>IF(①初期設定!$H$23=1,IF(AB6=12,1,AB6+1),AD6)</f>
        <v>4</v>
      </c>
      <c r="E15" s="66" t="str">
        <f>IF(F15="","","～")</f>
        <v/>
      </c>
      <c r="F15" s="66" t="str">
        <f>IF(①初期設定!$H$23=1,"",IF(D15=12,D15-11,D15+1))</f>
        <v/>
      </c>
      <c r="H15" s="194"/>
      <c r="I15" s="194"/>
      <c r="J15" s="194"/>
      <c r="K15" s="254" t="str">
        <f>IF(①初期設定!$D$11="１カ月変形",IF(①初期設定!$D$4="一般",ROUNDDOWN(40*L21/7,1),ROUNDDOWN(44*L21/7,1)),"")</f>
        <v/>
      </c>
      <c r="L15" s="254"/>
      <c r="M15" s="87"/>
      <c r="N15" s="87"/>
      <c r="O15" s="87"/>
      <c r="P15" s="66">
        <f>IF(①初期設定!$H$23=1,IF(D15=12,1,D15+1),F15)</f>
        <v>5</v>
      </c>
      <c r="Q15" s="66" t="str">
        <f>IF(R15="","","～")</f>
        <v/>
      </c>
      <c r="R15" s="66" t="str">
        <f>IF(①初期設定!$H$23=1,"",IF(P15=12,P15-11,P15+1))</f>
        <v/>
      </c>
      <c r="T15" s="194"/>
      <c r="U15" s="194"/>
      <c r="V15" s="194"/>
      <c r="W15" s="254" t="str">
        <f>IF(①初期設定!$D$11="１カ月変形",IF(①初期設定!$D$4="一般",ROUNDDOWN(40*X21/7,1),ROUNDDOWN(44*X21/7,1)),"")</f>
        <v/>
      </c>
      <c r="X15" s="254"/>
      <c r="Y15" s="87"/>
      <c r="Z15" s="87"/>
      <c r="AA15" s="87"/>
      <c r="AB15" s="66">
        <f>IF(①初期設定!$H$23=1,IF(P15=12,1,P15+1),R15)</f>
        <v>6</v>
      </c>
      <c r="AC15" s="66" t="str">
        <f>IF(AD15="","","～")</f>
        <v/>
      </c>
      <c r="AD15" s="66" t="str">
        <f>IF(①初期設定!$H$23=1,"",IF(AB15=12,AB15-11,AB15+1))</f>
        <v/>
      </c>
      <c r="AF15" s="194"/>
      <c r="AG15" s="194"/>
      <c r="AH15" s="194"/>
      <c r="AI15" s="254" t="str">
        <f>IF(①初期設定!$D$11="１カ月変形",IF(①初期設定!$D$4="一般",ROUNDDOWN(40*AJ21/7,1),ROUNDDOWN(44*AJ21/7,1)),"")</f>
        <v/>
      </c>
      <c r="AJ15" s="254"/>
      <c r="AK15" s="23"/>
      <c r="AL15" s="23"/>
      <c r="AM15" s="75">
        <f>IF(AN15=12,①初期設定!$D$23,①初期設定!$D$23+COUNTIF($AN$8:AN15,12))</f>
        <v>2021</v>
      </c>
      <c r="AN15" s="76">
        <f>P24</f>
        <v>8</v>
      </c>
      <c r="AO15" s="61"/>
      <c r="AP15" s="61"/>
    </row>
    <row r="16" spans="2:43" s="51" customFormat="1" ht="30" customHeight="1">
      <c r="C16" s="44"/>
      <c r="D16" s="69" t="str">
        <f>①初期設定!$D$29</f>
        <v>日</v>
      </c>
      <c r="E16" s="70" t="str">
        <f>①初期設定!$E$29</f>
        <v>月</v>
      </c>
      <c r="F16" s="70" t="str">
        <f>①初期設定!$F$29</f>
        <v>火</v>
      </c>
      <c r="G16" s="70" t="str">
        <f>①初期設定!$G$29</f>
        <v>水</v>
      </c>
      <c r="H16" s="70" t="str">
        <f>①初期設定!$H$29</f>
        <v>木</v>
      </c>
      <c r="I16" s="70" t="str">
        <f>①初期設定!$I$29</f>
        <v>金</v>
      </c>
      <c r="J16" s="71" t="str">
        <f>①初期設定!$J$29</f>
        <v>土</v>
      </c>
      <c r="K16" s="21" t="s">
        <v>12</v>
      </c>
      <c r="L16" s="88" t="s">
        <v>1</v>
      </c>
      <c r="M16" s="201"/>
      <c r="N16" s="68"/>
      <c r="O16" s="68"/>
      <c r="P16" s="69" t="str">
        <f>①初期設定!$D$29</f>
        <v>日</v>
      </c>
      <c r="Q16" s="70" t="str">
        <f>①初期設定!$E$29</f>
        <v>月</v>
      </c>
      <c r="R16" s="70" t="str">
        <f>①初期設定!$F$29</f>
        <v>火</v>
      </c>
      <c r="S16" s="70" t="str">
        <f>①初期設定!$G$29</f>
        <v>水</v>
      </c>
      <c r="T16" s="70" t="str">
        <f>①初期設定!$H$29</f>
        <v>木</v>
      </c>
      <c r="U16" s="70" t="str">
        <f>①初期設定!$I$29</f>
        <v>金</v>
      </c>
      <c r="V16" s="71" t="str">
        <f>①初期設定!$J$29</f>
        <v>土</v>
      </c>
      <c r="W16" s="20" t="s">
        <v>12</v>
      </c>
      <c r="X16" s="67" t="s">
        <v>1</v>
      </c>
      <c r="Y16" s="201"/>
      <c r="Z16" s="68"/>
      <c r="AA16" s="68"/>
      <c r="AB16" s="69" t="str">
        <f>①初期設定!$D$29</f>
        <v>日</v>
      </c>
      <c r="AC16" s="70" t="str">
        <f>①初期設定!$E$29</f>
        <v>月</v>
      </c>
      <c r="AD16" s="70" t="str">
        <f>①初期設定!$F$29</f>
        <v>火</v>
      </c>
      <c r="AE16" s="70" t="str">
        <f>①初期設定!$G$29</f>
        <v>水</v>
      </c>
      <c r="AF16" s="70" t="str">
        <f>①初期設定!$H$29</f>
        <v>木</v>
      </c>
      <c r="AG16" s="70" t="str">
        <f>①初期設定!$I$29</f>
        <v>金</v>
      </c>
      <c r="AH16" s="71" t="str">
        <f>①初期設定!$J$29</f>
        <v>土</v>
      </c>
      <c r="AI16" s="20" t="s">
        <v>12</v>
      </c>
      <c r="AJ16" s="67" t="s">
        <v>1</v>
      </c>
      <c r="AK16" s="56"/>
      <c r="AL16" s="56"/>
      <c r="AM16" s="75">
        <f>IF(AN16=12,①初期設定!$D$23,①初期設定!$D$23+COUNTIF($AN$8:AN16,12))</f>
        <v>2021</v>
      </c>
      <c r="AN16" s="76">
        <f>AB24</f>
        <v>9</v>
      </c>
      <c r="AO16" s="61"/>
      <c r="AP16" s="61"/>
    </row>
    <row r="17" spans="3:42" s="51" customFormat="1" ht="30" customHeight="1">
      <c r="C17" s="44"/>
      <c r="D17" s="238">
        <f>①初期設定!$D$30</f>
        <v>0.33333333333333331</v>
      </c>
      <c r="E17" s="239">
        <f>①初期設定!$E$30</f>
        <v>0.33333333333333331</v>
      </c>
      <c r="F17" s="239">
        <f>①初期設定!$F$30</f>
        <v>0.33333333333333331</v>
      </c>
      <c r="G17" s="239">
        <f>①初期設定!$G$30</f>
        <v>0.33333333333333331</v>
      </c>
      <c r="H17" s="239">
        <f>①初期設定!$H$30</f>
        <v>0.33333333333333331</v>
      </c>
      <c r="I17" s="239">
        <f>①初期設定!$I$30</f>
        <v>0.33333333333333331</v>
      </c>
      <c r="J17" s="239">
        <f>①初期設定!$J$30</f>
        <v>0.33333333333333331</v>
      </c>
      <c r="K17" s="72" t="s">
        <v>13</v>
      </c>
      <c r="L17" s="73">
        <f>COUNTIF(D98:J103,1)</f>
        <v>42</v>
      </c>
      <c r="M17" s="202" t="str">
        <f>IF(①初期設定!$D$11="１年変形",IF(OR(D17*24&gt;10,E17*24&gt;10,F17*24&gt;10,G17*24&gt;10,H17*24&gt;10,I17*24&gt;10,J17*24&gt;10),"10時間超",""),IF(①初期設定!$D$11="適用なし",IF(OR(D17*24&gt;8,E17*24&gt;8,F17*24&gt;8,G17*24&gt;8,H17*24&gt;8,I17*24&gt;8,J17*24&gt;8),"8時間超",""),""))</f>
        <v/>
      </c>
      <c r="N17" s="74"/>
      <c r="O17" s="74"/>
      <c r="P17" s="238">
        <f>①初期設定!$D$30</f>
        <v>0.33333333333333331</v>
      </c>
      <c r="Q17" s="239">
        <f>①初期設定!$E$30</f>
        <v>0.33333333333333331</v>
      </c>
      <c r="R17" s="239">
        <f>①初期設定!$F$30</f>
        <v>0.33333333333333331</v>
      </c>
      <c r="S17" s="239">
        <f>①初期設定!$G$30</f>
        <v>0.33333333333333331</v>
      </c>
      <c r="T17" s="239">
        <f>①初期設定!$H$30</f>
        <v>0.33333333333333331</v>
      </c>
      <c r="U17" s="239">
        <f>①初期設定!$I$30</f>
        <v>0.33333333333333331</v>
      </c>
      <c r="V17" s="239">
        <f>①初期設定!$J$30</f>
        <v>0.33333333333333331</v>
      </c>
      <c r="W17" s="72" t="s">
        <v>13</v>
      </c>
      <c r="X17" s="73">
        <f>COUNTIF(P98:V103,1)</f>
        <v>42</v>
      </c>
      <c r="Y17" s="202" t="str">
        <f>IF(①初期設定!$D$11="１年変形",IF(OR(P17*24&gt;10,Q17*24&gt;10,R17*24&gt;10,S17*24&gt;10,T17*24&gt;10,U17*24&gt;10,V17*24&gt;10),"10時間超",""),IF(①初期設定!$D$11="適用なし",IF(OR(P17*24&gt;8,Q17*24&gt;8,R17*24&gt;8,S17*24&gt;8,T17*24&gt;8,U17*24&gt;8,V17*24&gt;8),"8時間超",""),""))</f>
        <v/>
      </c>
      <c r="Z17" s="74"/>
      <c r="AA17" s="74"/>
      <c r="AB17" s="238">
        <f>①初期設定!$D$30</f>
        <v>0.33333333333333331</v>
      </c>
      <c r="AC17" s="239">
        <f>①初期設定!$E$30</f>
        <v>0.33333333333333331</v>
      </c>
      <c r="AD17" s="239">
        <f>①初期設定!$F$30</f>
        <v>0.33333333333333331</v>
      </c>
      <c r="AE17" s="239">
        <f>①初期設定!$G$30</f>
        <v>0.33333333333333331</v>
      </c>
      <c r="AF17" s="239">
        <f>①初期設定!$H$30</f>
        <v>0.33333333333333331</v>
      </c>
      <c r="AG17" s="239">
        <f>①初期設定!$I$30</f>
        <v>0.33333333333333331</v>
      </c>
      <c r="AH17" s="239">
        <f>①初期設定!$J$30</f>
        <v>0.33333333333333331</v>
      </c>
      <c r="AI17" s="72" t="s">
        <v>13</v>
      </c>
      <c r="AJ17" s="73">
        <f>COUNTIF(AB98:AH103,1)</f>
        <v>42</v>
      </c>
      <c r="AK17" s="202" t="str">
        <f>IF(①初期設定!$D$11="１年変形",IF(OR(AB17*24&gt;10,AC17*24&gt;10,AD17*24&gt;10,AE17*24&gt;10,AF17*24&gt;10,AG17*24&gt;10,AH17*24&gt;10),"10時間超",""),IF(①初期設定!$D$11="適用なし",IF(OR(AB17*24&gt;8,AC17*24&gt;8,AD17*24&gt;8,AE17*24&gt;8,AF17*24&gt;8,AG17*24&gt;8,AH17*24&gt;8),"8時間超",""),""))</f>
        <v/>
      </c>
      <c r="AL17" s="202"/>
      <c r="AM17" s="75">
        <f>IF(AN17=12,①初期設定!$D$23,①初期設定!$D$23+COUNTIF($AN$8:AN17,12))</f>
        <v>2021</v>
      </c>
      <c r="AN17" s="76">
        <f>D33</f>
        <v>10</v>
      </c>
      <c r="AO17" s="61"/>
      <c r="AP17" s="61"/>
    </row>
    <row r="18" spans="3:42" s="51" customFormat="1" ht="30" customHeight="1">
      <c r="C18" s="44"/>
      <c r="D18" s="232">
        <f>($J18-7+COLUMN(A18))*(COLUMN(B18)&gt;WEEKDAY(DATE($AM11,$AN11,①初期設定!$H$23+(VLOOKUP(①初期設定!$J$23,$AM$21:$AN$27,2,FALSE)+VLOOKUP(①初期設定!$J$23,$AO$21:$AP$27,2,FALSE)))))</f>
        <v>0</v>
      </c>
      <c r="E18" s="77">
        <f>($J18-7+COLUMN(B18))*(COLUMN(C18)&gt;WEEKDAY(DATE($AM11,$AN11,①初期設定!$H$23+(VLOOKUP(①初期設定!$J$23,$AM$21:$AN$27,2,FALSE)+VLOOKUP(①初期設定!$J$23,$AO$21:$AP$27,2,FALSE)))))</f>
        <v>0</v>
      </c>
      <c r="F18" s="77">
        <f>($J18-7+COLUMN(C18))*(COLUMN(D18)&gt;WEEKDAY(DATE($AM11,$AN11,①初期設定!$H$23+(VLOOKUP(①初期設定!$J$23,$AM$21:$AN$27,2,FALSE)+VLOOKUP(①初期設定!$J$23,$AO$21:$AP$27,2,FALSE)))))</f>
        <v>0</v>
      </c>
      <c r="G18" s="77">
        <f>($J18-7+COLUMN(D18))*(COLUMN(E18)&gt;WEEKDAY(DATE($AM11,$AN11,①初期設定!$H$23+(VLOOKUP(①初期設定!$J$23,$AM$21:$AN$27,2,FALSE)+VLOOKUP(①初期設定!$J$23,$AO$21:$AP$27,2,FALSE)))))</f>
        <v>0</v>
      </c>
      <c r="H18" s="77">
        <f>($J18-7+COLUMN(E18))*(COLUMN(F18)&gt;WEEKDAY(DATE($AM11,$AN11,①初期設定!$H$23+(VLOOKUP(①初期設定!$J$23,$AM$21:$AN$27,2,FALSE)+VLOOKUP(①初期設定!$J$23,$AO$21:$AP$27,2,FALSE)))))</f>
        <v>44287</v>
      </c>
      <c r="I18" s="77">
        <f>($J18-7+COLUMN(F18))*(COLUMN(G18)&gt;WEEKDAY(DATE($AM11,$AN11,①初期設定!$H$23+(VLOOKUP(①初期設定!$J$23,$AM$21:$AN$27,2,FALSE)+VLOOKUP(①初期設定!$J$23,$AO$21:$AP$27,2,FALSE)))))</f>
        <v>44288</v>
      </c>
      <c r="J18" s="234">
        <f>DATE($AM11,$AN11,①初期設定!$H$23+7-WEEKDAY(DATE($AM11,$AN11,①初期設定!$H$23+(VLOOKUP(①初期設定!$J$23,$AM$21:$AN$27,2,FALSE)+VLOOKUP(①初期設定!$J$23,$AO$21:$AP$27,2,FALSE)))))</f>
        <v>44289</v>
      </c>
      <c r="K18" s="78">
        <f>(D98*D$17+E98*E$17+F98*F$17+G98*G$17+H98*H$17+I98*I$17+J98*J$17)*24</f>
        <v>55.999999999999993</v>
      </c>
      <c r="L18" s="79" t="s">
        <v>2</v>
      </c>
      <c r="M18" s="203" t="str">
        <f>IF(①初期設定!$D$11="適用なし",IF(①初期設定!$D$4="一般",IF(K18+IF(AH13=0,AI13,AI14)&gt;40,"週40時間超",""),IF(K18+IF(AH13=0,AI13,AI14)&gt;44,"週44時間超","")),IF(①初期設定!$D$11="１年変形",IF(K18&gt;52,"週52時間超",""),""))</f>
        <v>週40時間超</v>
      </c>
      <c r="N18" s="80"/>
      <c r="O18" s="80"/>
      <c r="P18" s="232">
        <f>($V18-7+COLUMN(M18)-12)*(COLUMN(N18)-12&gt;WEEKDAY(DATE($AM12,$AN12,①初期設定!$H$23+(VLOOKUP(①初期設定!$J$23,$AM$21:$AN$27,2,FALSE)+VLOOKUP(①初期設定!$J$23,$AO$21:$AP$27,2,FALSE)))))</f>
        <v>0</v>
      </c>
      <c r="Q18" s="77">
        <f>($V18-7+COLUMN(N18)-12)*(COLUMN(O18)-12&gt;WEEKDAY(DATE($AM12,$AN12,①初期設定!$H$23+(VLOOKUP(①初期設定!$J$23,$AM$21:$AN$27,2,FALSE)+VLOOKUP(①初期設定!$J$23,$AO$21:$AP$27,2,FALSE)))))</f>
        <v>0</v>
      </c>
      <c r="R18" s="77">
        <f>($V18-7+COLUMN(O18)-12)*(COLUMN(P18)-12&gt;WEEKDAY(DATE($AM12,$AN12,①初期設定!$H$23+(VLOOKUP(①初期設定!$J$23,$AM$21:$AN$27,2,FALSE)+VLOOKUP(①初期設定!$J$23,$AO$21:$AP$27,2,FALSE)))))</f>
        <v>0</v>
      </c>
      <c r="S18" s="77">
        <f>($V18-7+COLUMN(P18)-12)*(COLUMN(Q18)-12&gt;WEEKDAY(DATE($AM12,$AN12,①初期設定!$H$23+(VLOOKUP(①初期設定!$J$23,$AM$21:$AN$27,2,FALSE)+VLOOKUP(①初期設定!$J$23,$AO$21:$AP$27,2,FALSE)))))</f>
        <v>0</v>
      </c>
      <c r="T18" s="77">
        <f>($V18-7+COLUMN(Q18)-12)*(COLUMN(R18)-12&gt;WEEKDAY(DATE($AM12,$AN12,①初期設定!$H$23+(VLOOKUP(①初期設定!$J$23,$AM$21:$AN$27,2,FALSE)+VLOOKUP(①初期設定!$J$23,$AO$21:$AP$27,2,FALSE)))))</f>
        <v>0</v>
      </c>
      <c r="U18" s="77">
        <f>($V18-7+COLUMN(R18)-12)*(COLUMN(S18)-12&gt;WEEKDAY(DATE($AM12,$AN12,①初期設定!$H$23+(VLOOKUP(①初期設定!$J$23,$AM$21:$AN$27,2,FALSE)+VLOOKUP(①初期設定!$J$23,$AO$21:$AP$27,2,FALSE)))))</f>
        <v>0</v>
      </c>
      <c r="V18" s="234">
        <f>DATE($AM12,$AN12,①初期設定!$H$23+7-WEEKDAY(DATE($AM12,$AN12,①初期設定!$H$23+(VLOOKUP(①初期設定!$J$23,$AM$21:$AN$27,2,FALSE)+VLOOKUP(①初期設定!$J$23,$AO$21:$AP$27,2,FALSE)))))</f>
        <v>44317</v>
      </c>
      <c r="W18" s="78">
        <f>(P98*P$17+Q98*Q$17+R98*R$17+S98*S$17+T98*T$17+U98*U$17+V98*V$17)*24</f>
        <v>55.999999999999993</v>
      </c>
      <c r="X18" s="79" t="s">
        <v>2</v>
      </c>
      <c r="Y18" s="203" t="str">
        <f>IF(①初期設定!$D$11="適用なし",IF(①初期設定!$D$4="一般",IF(W18+IF(J22=0,K22,K23)&gt;40,"週40時間超",""),IF(W18+IF(J22=0,K22,K23)&gt;44,"週44時間超","")),IF(①初期設定!$D$11="１年変形",IF(W18&gt;52,"週52時間超",""),""))</f>
        <v>週40時間超</v>
      </c>
      <c r="Z18" s="80"/>
      <c r="AA18" s="80"/>
      <c r="AB18" s="232">
        <f>($AH18-7+COLUMN(Y18)-24)*(COLUMN(Z18)-24&gt;WEEKDAY(DATE($AM13,$AN13,①初期設定!$H$23+(VLOOKUP(①初期設定!$J$23,$AM$21:$AN$27,2,FALSE)+VLOOKUP(①初期設定!$J$23,$AO$21:$AP$27,2,FALSE)))))</f>
        <v>0</v>
      </c>
      <c r="AC18" s="77">
        <f>($AH18-7+COLUMN(Z18)-24)*(COLUMN(AA18)-24&gt;WEEKDAY(DATE($AM13,$AN13,①初期設定!$H$23+(VLOOKUP(①初期設定!$J$23,$AM$21:$AN$27,2,FALSE)+VLOOKUP(①初期設定!$J$23,$AO$21:$AP$27,2,FALSE)))))</f>
        <v>0</v>
      </c>
      <c r="AD18" s="77">
        <f>($AH18-7+COLUMN(AA18)-24)*(COLUMN(AB18)-24&gt;WEEKDAY(DATE($AM13,$AN13,①初期設定!$H$23+(VLOOKUP(①初期設定!$J$23,$AM$21:$AN$27,2,FALSE)+VLOOKUP(①初期設定!$J$23,$AO$21:$AP$27,2,FALSE)))))</f>
        <v>44348</v>
      </c>
      <c r="AE18" s="77">
        <f>($AH18-7+COLUMN(AB18)-24)*(COLUMN(AC18)-24&gt;WEEKDAY(DATE($AM13,$AN13,①初期設定!$H$23+(VLOOKUP(①初期設定!$J$23,$AM$21:$AN$27,2,FALSE)+VLOOKUP(①初期設定!$J$23,$AO$21:$AP$27,2,FALSE)))))</f>
        <v>44349</v>
      </c>
      <c r="AF18" s="77">
        <f>($AH18-7+COLUMN(AC18)-24)*(COLUMN(AD18)-24&gt;WEEKDAY(DATE($AM13,$AN13,①初期設定!$H$23+(VLOOKUP(①初期設定!$J$23,$AM$21:$AN$27,2,FALSE)+VLOOKUP(①初期設定!$J$23,$AO$21:$AP$27,2,FALSE)))))</f>
        <v>44350</v>
      </c>
      <c r="AG18" s="77">
        <f>($AH18-7+COLUMN(AD18)-24)*(COLUMN(AE18)-24&gt;WEEKDAY(DATE($AM13,$AN13,①初期設定!$H$23+(VLOOKUP(①初期設定!$J$23,$AM$21:$AN$27,2,FALSE)+VLOOKUP(①初期設定!$J$23,$AO$21:$AP$27,2,FALSE)))))</f>
        <v>44351</v>
      </c>
      <c r="AH18" s="234">
        <f>DATE($AM13,$AN13,①初期設定!$H$23+7-WEEKDAY(DATE($AM13,$AN13,①初期設定!$H$23+(VLOOKUP(①初期設定!$J$23,$AM$21:$AN$27,2,FALSE)+VLOOKUP(①初期設定!$J$23,$AO$21:$AP$27,2,FALSE)))))</f>
        <v>44352</v>
      </c>
      <c r="AI18" s="89">
        <f>(AB98*AB$17+AC98*AC$17+AD98*AD$17+AE98*AE$17+AF98*AF$17+AG98*AG$17+AH98*AH$17)*24</f>
        <v>55.999999999999993</v>
      </c>
      <c r="AJ18" s="79" t="s">
        <v>2</v>
      </c>
      <c r="AK18" s="203" t="str">
        <f>IF(①初期設定!$D$11="適用なし",IF(①初期設定!$D$4="一般",IF(AI18+IF(V22=0,W22,W23)&gt;40,"週40時間超",""),IF(AI18+IF(V22=0,W22,W23)&gt;44,"週44時間超","")),IF(①初期設定!$D$11="１年変形",IF(AI18&gt;52,"週52時間超",""),""))</f>
        <v>週40時間超</v>
      </c>
      <c r="AL18" s="203"/>
      <c r="AM18" s="75">
        <f>IF(AN18=12,①初期設定!$D$23,①初期設定!$D$23+COUNTIF($AN$8:AN18,12))</f>
        <v>2021</v>
      </c>
      <c r="AN18" s="76">
        <f>P33</f>
        <v>11</v>
      </c>
      <c r="AO18" s="61"/>
      <c r="AP18" s="61"/>
    </row>
    <row r="19" spans="3:42" s="51" customFormat="1" ht="30" customHeight="1">
      <c r="C19" s="44"/>
      <c r="D19" s="232">
        <f>J18+1</f>
        <v>44290</v>
      </c>
      <c r="E19" s="77">
        <f>D19+1</f>
        <v>44291</v>
      </c>
      <c r="F19" s="77">
        <f t="shared" ref="F19" si="14">E19+1</f>
        <v>44292</v>
      </c>
      <c r="G19" s="77">
        <f t="shared" ref="G19" si="15">F19+1</f>
        <v>44293</v>
      </c>
      <c r="H19" s="77">
        <f>G19+1</f>
        <v>44294</v>
      </c>
      <c r="I19" s="77">
        <f t="shared" ref="I19" si="16">H19+1</f>
        <v>44295</v>
      </c>
      <c r="J19" s="234">
        <f t="shared" ref="J19" si="17">I19+1</f>
        <v>44296</v>
      </c>
      <c r="K19" s="78">
        <f t="shared" ref="K19:K22" si="18">(D99*D$17+E99*E$17+F99*F$17+G99*G$17+H99*H$17+I99*I$17+J99*J$17)*24</f>
        <v>55.999999999999993</v>
      </c>
      <c r="L19" s="73">
        <f>L21-L17</f>
        <v>-12</v>
      </c>
      <c r="M19" s="203" t="str">
        <f>IF(①初期設定!$D$11="１年変形",IF(K19&gt;52,"週52時間超",""),"")</f>
        <v/>
      </c>
      <c r="N19" s="74"/>
      <c r="O19" s="74"/>
      <c r="P19" s="232">
        <f>V18+1</f>
        <v>44318</v>
      </c>
      <c r="Q19" s="77">
        <f>P19+1</f>
        <v>44319</v>
      </c>
      <c r="R19" s="77">
        <f t="shared" ref="R19" si="19">Q19+1</f>
        <v>44320</v>
      </c>
      <c r="S19" s="77">
        <f t="shared" ref="S19" si="20">R19+1</f>
        <v>44321</v>
      </c>
      <c r="T19" s="77">
        <f t="shared" ref="T19" si="21">S19+1</f>
        <v>44322</v>
      </c>
      <c r="U19" s="77">
        <f t="shared" ref="U19" si="22">T19+1</f>
        <v>44323</v>
      </c>
      <c r="V19" s="234">
        <f t="shared" ref="V19" si="23">U19+1</f>
        <v>44324</v>
      </c>
      <c r="W19" s="78">
        <f t="shared" ref="W19:W23" si="24">(P99*P$17+Q99*Q$17+R99*R$17+S99*S$17+T99*T$17+U99*U$17+V99*V$17)*24</f>
        <v>55.999999999999993</v>
      </c>
      <c r="X19" s="73">
        <f>X21-X17</f>
        <v>-11</v>
      </c>
      <c r="Y19" s="203" t="str">
        <f>IF(①初期設定!$D$11="１年変形",IF(W19&gt;52,"週52時間超",""),"")</f>
        <v/>
      </c>
      <c r="Z19" s="74"/>
      <c r="AA19" s="74"/>
      <c r="AB19" s="232">
        <f>AH18+1</f>
        <v>44353</v>
      </c>
      <c r="AC19" s="77">
        <f t="shared" ref="AC19" si="25">AB19+1</f>
        <v>44354</v>
      </c>
      <c r="AD19" s="77">
        <f t="shared" ref="AD19" si="26">AC19+1</f>
        <v>44355</v>
      </c>
      <c r="AE19" s="77">
        <f t="shared" ref="AE19" si="27">AD19+1</f>
        <v>44356</v>
      </c>
      <c r="AF19" s="77">
        <f t="shared" ref="AF19" si="28">AE19+1</f>
        <v>44357</v>
      </c>
      <c r="AG19" s="77">
        <f t="shared" ref="AG19" si="29">AF19+1</f>
        <v>44358</v>
      </c>
      <c r="AH19" s="234">
        <f t="shared" ref="AH19" si="30">AG19+1</f>
        <v>44359</v>
      </c>
      <c r="AI19" s="89">
        <f t="shared" ref="AI19:AI23" si="31">(AB99*AB$17+AC99*AC$17+AD99*AD$17+AE99*AE$17+AF99*AF$17+AG99*AG$17+AH99*AH$17)*24</f>
        <v>55.999999999999993</v>
      </c>
      <c r="AJ19" s="73">
        <f>AJ21-AJ17</f>
        <v>-12</v>
      </c>
      <c r="AK19" s="203" t="str">
        <f>IF(①初期設定!$D$11="１年変形",IF(AI19&gt;52,"週52時間超",""),"")</f>
        <v/>
      </c>
      <c r="AL19" s="203"/>
      <c r="AM19" s="75">
        <f>IF(AN19=12,①初期設定!$D$23,①初期設定!$D$23+COUNTIF($AN$8:AN19,12))</f>
        <v>2021</v>
      </c>
      <c r="AN19" s="76">
        <f>AB33</f>
        <v>12</v>
      </c>
      <c r="AO19" s="61"/>
      <c r="AP19" s="61"/>
    </row>
    <row r="20" spans="3:42" s="51" customFormat="1" ht="30" customHeight="1">
      <c r="C20" s="44"/>
      <c r="D20" s="232">
        <f>IF(D19,IF(D19+7&gt;DATE($AM11,$AN11+1,①初期設定!$H$23-1),0,(D19+7)),0)</f>
        <v>44297</v>
      </c>
      <c r="E20" s="77">
        <f>IF(E19,IF(E19+7&gt;DATE($AM11,$AN11+1,①初期設定!$H$23-1),0,(E19+7)),0)</f>
        <v>44298</v>
      </c>
      <c r="F20" s="77">
        <f>IF(F19,IF(F19+7&gt;DATE($AM11,$AN11+1,①初期設定!$H$23-1),0,(F19+7)),0)</f>
        <v>44299</v>
      </c>
      <c r="G20" s="77">
        <f>IF(G19,IF(G19+7&gt;DATE($AM11,$AN11+1,①初期設定!$H$23-1),0,(G19+7)),0)</f>
        <v>44300</v>
      </c>
      <c r="H20" s="77">
        <f>IF(H19,IF(H19+7&gt;DATE($AM11,$AN11+1,①初期設定!$H$23-1),0,(H19+7)),0)</f>
        <v>44301</v>
      </c>
      <c r="I20" s="77">
        <f>IF(I19,IF(I19+7&gt;DATE($AM11,$AN11+1,①初期設定!$H$23-1),0,(I19+7)),0)</f>
        <v>44302</v>
      </c>
      <c r="J20" s="234">
        <f>IF(J19,IF(J19+7&gt;DATE($AM11,$AN11+1,①初期設定!$H$23-1),0,(J19+7)),0)</f>
        <v>44303</v>
      </c>
      <c r="K20" s="78">
        <f t="shared" si="18"/>
        <v>55.999999999999993</v>
      </c>
      <c r="L20" s="79" t="s">
        <v>10</v>
      </c>
      <c r="M20" s="203" t="str">
        <f>IF(①初期設定!$D$11="１年変形",IF(K20&gt;52,"週52時間超",""),"")</f>
        <v/>
      </c>
      <c r="N20" s="80"/>
      <c r="O20" s="80"/>
      <c r="P20" s="232">
        <f>IF(P19,IF(P19+7&gt;DATE($AM12,$AN12+1,①初期設定!$H$23-1),0,(P19+7)),0)</f>
        <v>44325</v>
      </c>
      <c r="Q20" s="77">
        <f>IF(Q19,IF(Q19+7&gt;DATE($AM12,$AN12+1,①初期設定!$H$23-1),0,(Q19+7)),0)</f>
        <v>44326</v>
      </c>
      <c r="R20" s="77">
        <f>IF(R19,IF(R19+7&gt;DATE($AM12,$AN12+1,①初期設定!$H$23-1),0,(R19+7)),0)</f>
        <v>44327</v>
      </c>
      <c r="S20" s="77">
        <f>IF(S19,IF(S19+7&gt;DATE($AM12,$AN12+1,①初期設定!$H$23-1),0,(S19+7)),0)</f>
        <v>44328</v>
      </c>
      <c r="T20" s="77">
        <f>IF(T19,IF(T19+7&gt;DATE($AM12,$AN12+1,①初期設定!$H$23-1),0,(T19+7)),0)</f>
        <v>44329</v>
      </c>
      <c r="U20" s="77">
        <f>IF(U19,IF(U19+7&gt;DATE($AM12,$AN12+1,①初期設定!$H$23-1),0,(U19+7)),0)</f>
        <v>44330</v>
      </c>
      <c r="V20" s="234">
        <f>IF(V19,IF(V19+7&gt;DATE($AM12,$AN12+1,①初期設定!$H$23-1),0,(V19+7)),0)</f>
        <v>44331</v>
      </c>
      <c r="W20" s="78">
        <f t="shared" si="24"/>
        <v>55.999999999999993</v>
      </c>
      <c r="X20" s="79" t="s">
        <v>10</v>
      </c>
      <c r="Y20" s="203" t="str">
        <f>IF(①初期設定!$D$11="１年変形",IF(W20&gt;52,"週52時間超",""),"")</f>
        <v/>
      </c>
      <c r="Z20" s="80"/>
      <c r="AA20" s="80"/>
      <c r="AB20" s="232">
        <f>IF(AB19,IF(AB19+7&gt;DATE($AM13,$AN13+1,①初期設定!$H$23-1),0,(AB19+7)),0)</f>
        <v>44360</v>
      </c>
      <c r="AC20" s="77">
        <f>IF(AC19,IF(AC19+7&gt;DATE($AM13,$AN13+1,①初期設定!$H$23-1),0,(AC19+7)),0)</f>
        <v>44361</v>
      </c>
      <c r="AD20" s="77">
        <f>IF(AD19,IF(AD19+7&gt;DATE($AM13,$AN13+1,①初期設定!$H$23-1),0,(AD19+7)),0)</f>
        <v>44362</v>
      </c>
      <c r="AE20" s="77">
        <f>IF(AE19,IF(AE19+7&gt;DATE($AM13,$AN13+1,①初期設定!$H$23-1),0,(AE19+7)),0)</f>
        <v>44363</v>
      </c>
      <c r="AF20" s="77">
        <f>IF(AF19,IF(AF19+7&gt;DATE($AM13,$AN13+1,①初期設定!$H$23-1),0,(AF19+7)),0)</f>
        <v>44364</v>
      </c>
      <c r="AG20" s="77">
        <f>IF(AG19,IF(AG19+7&gt;DATE($AM13,$AN13+1,①初期設定!$H$23-1),0,(AG19+7)),0)</f>
        <v>44365</v>
      </c>
      <c r="AH20" s="234">
        <f>IF(AH19,IF(AH19+7&gt;DATE($AM13,$AN13+1,①初期設定!$H$23-1),0,(AH19+7)),0)</f>
        <v>44366</v>
      </c>
      <c r="AI20" s="89">
        <f t="shared" si="31"/>
        <v>55.999999999999993</v>
      </c>
      <c r="AJ20" s="79" t="s">
        <v>10</v>
      </c>
      <c r="AK20" s="203" t="str">
        <f>IF(①初期設定!$D$11="１年変形",IF(AI20&gt;52,"週52時間超",""),"")</f>
        <v/>
      </c>
      <c r="AL20" s="203"/>
      <c r="AM20" s="61"/>
      <c r="AN20" s="61"/>
      <c r="AO20" s="61"/>
      <c r="AP20" s="61"/>
    </row>
    <row r="21" spans="3:42" s="51" customFormat="1" ht="30" customHeight="1">
      <c r="C21" s="44"/>
      <c r="D21" s="232">
        <f>IF(D20,IF(D20+7&gt;DATE($AM11,$AN11+1,①初期設定!$H$23-1),0,(D20+7)),0)</f>
        <v>44304</v>
      </c>
      <c r="E21" s="77">
        <f>IF(E20,IF(E20+7&gt;DATE($AM11,$AN11+1,①初期設定!$H$23-1),0,(E20+7)),0)</f>
        <v>44305</v>
      </c>
      <c r="F21" s="77">
        <f>IF(F20,IF(F20+7&gt;DATE($AM11,$AN11+1,①初期設定!$H$23-1),0,(F20+7)),0)</f>
        <v>44306</v>
      </c>
      <c r="G21" s="77">
        <f>IF(G20,IF(G20+7&gt;DATE($AM11,$AN11+1,①初期設定!$H$23-1),0,(G20+7)),0)</f>
        <v>44307</v>
      </c>
      <c r="H21" s="77">
        <f>IF(H20,IF(H20+7&gt;DATE($AM11,$AN11+1,①初期設定!$H$23-1),0,(H20+7)),0)</f>
        <v>44308</v>
      </c>
      <c r="I21" s="77">
        <f>IF(I20,IF(I20+7&gt;DATE($AM11,$AN11+1,①初期設定!$H$23-1),0,(I20+7)),0)</f>
        <v>44309</v>
      </c>
      <c r="J21" s="234">
        <f>IF(J20,IF(J20+7&gt;DATE($AM11,$AN11+1,①初期設定!$H$23-1),0,(J20+7)),0)</f>
        <v>44310</v>
      </c>
      <c r="K21" s="78">
        <f t="shared" si="18"/>
        <v>55.999999999999993</v>
      </c>
      <c r="L21" s="82">
        <f>COUNTIF(D18:J23,"&lt;&gt;0")</f>
        <v>30</v>
      </c>
      <c r="M21" s="203" t="str">
        <f>IF(①初期設定!$D$11="１年変形",IF(K21&gt;52,"週52時間超",""),"")</f>
        <v/>
      </c>
      <c r="N21" s="74"/>
      <c r="O21" s="74"/>
      <c r="P21" s="232">
        <f>IF(P20,IF(P20+7&gt;DATE($AM12,$AN12+1,①初期設定!$H$23-1),0,(P20+7)),0)</f>
        <v>44332</v>
      </c>
      <c r="Q21" s="77">
        <f>IF(Q20,IF(Q20+7&gt;DATE($AM12,$AN12+1,①初期設定!$H$23-1),0,(Q20+7)),0)</f>
        <v>44333</v>
      </c>
      <c r="R21" s="77">
        <f>IF(R20,IF(R20+7&gt;DATE($AM12,$AN12+1,①初期設定!$H$23-1),0,(R20+7)),0)</f>
        <v>44334</v>
      </c>
      <c r="S21" s="77">
        <f>IF(S20,IF(S20+7&gt;DATE($AM12,$AN12+1,①初期設定!$H$23-1),0,(S20+7)),0)</f>
        <v>44335</v>
      </c>
      <c r="T21" s="77">
        <f>IF(T20,IF(T20+7&gt;DATE($AM12,$AN12+1,①初期設定!$H$23-1),0,(T20+7)),0)</f>
        <v>44336</v>
      </c>
      <c r="U21" s="77">
        <f>IF(U20,IF(U20+7&gt;DATE($AM12,$AN12+1,①初期設定!$H$23-1),0,(U20+7)),0)</f>
        <v>44337</v>
      </c>
      <c r="V21" s="234">
        <f>IF(V20,IF(V20+7&gt;DATE($AM12,$AN12+1,①初期設定!$H$23-1),0,(V20+7)),0)</f>
        <v>44338</v>
      </c>
      <c r="W21" s="78">
        <f t="shared" si="24"/>
        <v>55.999999999999993</v>
      </c>
      <c r="X21" s="73">
        <f>COUNTIF(P18:V23,"&lt;&gt;0")</f>
        <v>31</v>
      </c>
      <c r="Y21" s="203" t="str">
        <f>IF(①初期設定!$D$11="１年変形",IF(W21&gt;52,"週52時間超",""),"")</f>
        <v/>
      </c>
      <c r="Z21" s="74"/>
      <c r="AA21" s="74"/>
      <c r="AB21" s="232">
        <f>IF(AB20,IF(AB20+7&gt;DATE($AM13,$AN13+1,①初期設定!$H$23-1),0,(AB20+7)),0)</f>
        <v>44367</v>
      </c>
      <c r="AC21" s="77">
        <f>IF(AC20,IF(AC20+7&gt;DATE($AM13,$AN13+1,①初期設定!$H$23-1),0,(AC20+7)),0)</f>
        <v>44368</v>
      </c>
      <c r="AD21" s="77">
        <f>IF(AD20,IF(AD20+7&gt;DATE($AM13,$AN13+1,①初期設定!$H$23-1),0,(AD20+7)),0)</f>
        <v>44369</v>
      </c>
      <c r="AE21" s="77">
        <f>IF(AE20,IF(AE20+7&gt;DATE($AM13,$AN13+1,①初期設定!$H$23-1),0,(AE20+7)),0)</f>
        <v>44370</v>
      </c>
      <c r="AF21" s="77">
        <f>IF(AF20,IF(AF20+7&gt;DATE($AM13,$AN13+1,①初期設定!$H$23-1),0,(AF20+7)),0)</f>
        <v>44371</v>
      </c>
      <c r="AG21" s="77">
        <f>IF(AG20,IF(AG20+7&gt;DATE($AM13,$AN13+1,①初期設定!$H$23-1),0,(AG20+7)),0)</f>
        <v>44372</v>
      </c>
      <c r="AH21" s="234">
        <f>IF(AH20,IF(AH20+7&gt;DATE($AM13,$AN13+1,①初期設定!$H$23-1),0,(AH20+7)),0)</f>
        <v>44373</v>
      </c>
      <c r="AI21" s="89">
        <f t="shared" si="31"/>
        <v>55.999999999999993</v>
      </c>
      <c r="AJ21" s="73">
        <f>COUNTIF(AB18:AH23,"&lt;&gt;0")</f>
        <v>30</v>
      </c>
      <c r="AK21" s="203" t="str">
        <f>IF(①初期設定!$D$11="１年変形",IF(AI21&gt;52,"週52時間超",""),"")</f>
        <v/>
      </c>
      <c r="AL21" s="203"/>
      <c r="AM21" s="61" t="s">
        <v>9</v>
      </c>
      <c r="AN21" s="61">
        <v>1</v>
      </c>
      <c r="AO21" s="61" t="s">
        <v>9</v>
      </c>
      <c r="AP21" s="61">
        <v>-1</v>
      </c>
    </row>
    <row r="22" spans="3:42" s="51" customFormat="1" ht="30" customHeight="1">
      <c r="C22" s="44"/>
      <c r="D22" s="232">
        <f>IF(D21,IF(D21+7&gt;DATE($AM11,$AN11+1,①初期設定!$H$23-1),0,(D21+7)),0)</f>
        <v>44311</v>
      </c>
      <c r="E22" s="77">
        <f>IF(E21,IF(E21+7&gt;DATE($AM11,$AN11+1,①初期設定!$H$23-1),0,(E21+7)),0)</f>
        <v>44312</v>
      </c>
      <c r="F22" s="77">
        <f>IF(F21,IF(F21+7&gt;DATE($AM11,$AN11+1,①初期設定!$H$23-1),0,(F21+7)),0)</f>
        <v>44313</v>
      </c>
      <c r="G22" s="77">
        <f>IF(G21,IF(G21+7&gt;DATE($AM11,$AN11+1,①初期設定!$H$23-1),0,(G21+7)),0)</f>
        <v>44314</v>
      </c>
      <c r="H22" s="77">
        <f>IF(H21,IF(H21+7&gt;DATE($AM11,$AN11+1,①初期設定!$H$23-1),0,(H21+7)),0)</f>
        <v>44315</v>
      </c>
      <c r="I22" s="77">
        <f>IF(I21,IF(I21+7&gt;DATE($AM11,$AN11+1,①初期設定!$H$23-1),0,(I21+7)),0)</f>
        <v>44316</v>
      </c>
      <c r="J22" s="234">
        <f>IF(J21,IF(J21+7&gt;DATE($AM11,$AN11+1,①初期設定!$H$23-1),0,(J21+7)),0)</f>
        <v>0</v>
      </c>
      <c r="K22" s="78">
        <f t="shared" si="18"/>
        <v>55.999999999999993</v>
      </c>
      <c r="L22" s="83" t="s">
        <v>11</v>
      </c>
      <c r="M22" s="204" t="str">
        <f>IF(①初期設定!$D$11="１カ月変形",IF(L23&gt;K15,"総枠超え",""),IF(①初期設定!$D$11="１年変形",IF(K22&gt;52,"週52時間超",""),""))</f>
        <v/>
      </c>
      <c r="N22" s="48"/>
      <c r="O22" s="84"/>
      <c r="P22" s="232">
        <f>IF(P21,IF(P21+7&gt;DATE($AM12,$AN12+1,①初期設定!$H$23-1),0,(P21+7)),0)</f>
        <v>44339</v>
      </c>
      <c r="Q22" s="77">
        <f>IF(Q21,IF(Q21+7&gt;DATE($AM12,$AN12+1,①初期設定!$H$23-1),0,(Q21+7)),0)</f>
        <v>44340</v>
      </c>
      <c r="R22" s="77">
        <f>IF(R21,IF(R21+7&gt;DATE($AM12,$AN12+1,①初期設定!$H$23-1),0,(R21+7)),0)</f>
        <v>44341</v>
      </c>
      <c r="S22" s="77">
        <f>IF(S21,IF(S21+7&gt;DATE($AM12,$AN12+1,①初期設定!$H$23-1),0,(S21+7)),0)</f>
        <v>44342</v>
      </c>
      <c r="T22" s="77">
        <f>IF(T21,IF(T21+7&gt;DATE($AM12,$AN12+1,①初期設定!$H$23-1),0,(T21+7)),0)</f>
        <v>44343</v>
      </c>
      <c r="U22" s="77">
        <f>IF(U21,IF(U21+7&gt;DATE($AM12,$AN12+1,①初期設定!$H$23-1),0,(U21+7)),0)</f>
        <v>44344</v>
      </c>
      <c r="V22" s="234">
        <f>IF(V21,IF(V21+7&gt;DATE($AM12,$AN12+1,①初期設定!$H$23-1),0,(V21+7)),0)</f>
        <v>44345</v>
      </c>
      <c r="W22" s="78">
        <f t="shared" si="24"/>
        <v>55.999999999999993</v>
      </c>
      <c r="X22" s="83" t="s">
        <v>11</v>
      </c>
      <c r="Y22" s="204" t="str">
        <f>IF(①初期設定!$D$11="１カ月変形",IF(X23&gt;W15,"総枠超え",""),IF(①初期設定!$D$11="１年変形",IF(W22&gt;52,"週52時間超",""),""))</f>
        <v/>
      </c>
      <c r="Z22" s="84"/>
      <c r="AA22" s="84"/>
      <c r="AB22" s="232">
        <f>IF(AB21,IF(AB21+7&gt;DATE($AM13,$AN13+1,①初期設定!$H$23-1),0,(AB21+7)),0)</f>
        <v>44374</v>
      </c>
      <c r="AC22" s="77">
        <f>IF(AC21,IF(AC21+7&gt;DATE($AM13,$AN13+1,①初期設定!$H$23-1),0,(AC21+7)),0)</f>
        <v>44375</v>
      </c>
      <c r="AD22" s="77">
        <f>IF(AD21,IF(AD21+7&gt;DATE($AM13,$AN13+1,①初期設定!$H$23-1),0,(AD21+7)),0)</f>
        <v>44376</v>
      </c>
      <c r="AE22" s="77">
        <f>IF(AE21,IF(AE21+7&gt;DATE($AM13,$AN13+1,①初期設定!$H$23-1),0,(AE21+7)),0)</f>
        <v>44377</v>
      </c>
      <c r="AF22" s="77">
        <f>IF(AF21,IF(AF21+7&gt;DATE($AM13,$AN13+1,①初期設定!$H$23-1),0,(AF21+7)),0)</f>
        <v>0</v>
      </c>
      <c r="AG22" s="77">
        <f>IF(AG21,IF(AG21+7&gt;DATE($AM13,$AN13+1,①初期設定!$H$23-1),0,(AG21+7)),0)</f>
        <v>0</v>
      </c>
      <c r="AH22" s="234">
        <f>IF(AH21,IF(AH21+7&gt;DATE($AM13,$AN13+1,①初期設定!$H$23-1),0,(AH21+7)),0)</f>
        <v>0</v>
      </c>
      <c r="AI22" s="89">
        <f t="shared" si="31"/>
        <v>55.999999999999993</v>
      </c>
      <c r="AJ22" s="83" t="s">
        <v>11</v>
      </c>
      <c r="AK22" s="204" t="str">
        <f>IF(①初期設定!$D$11="１カ月変形",IF(AJ23&gt;AI15,"総枠超え",""),IF(①初期設定!$D$11="１年変形",IF(AI22&gt;52,"週52時間超",""),""))</f>
        <v/>
      </c>
      <c r="AL22" s="204"/>
      <c r="AM22" s="61" t="s">
        <v>42</v>
      </c>
      <c r="AN22" s="61">
        <v>2</v>
      </c>
      <c r="AO22" s="61" t="s">
        <v>42</v>
      </c>
      <c r="AP22" s="61">
        <v>-3</v>
      </c>
    </row>
    <row r="23" spans="3:42" s="51" customFormat="1" ht="30" customHeight="1" thickBot="1">
      <c r="C23" s="44"/>
      <c r="D23" s="233">
        <f>IF(D22,IF(D22+7&gt;DATE($AM11,$AN11+1,①初期設定!$H$23-1),0,(D22+7)),0)</f>
        <v>0</v>
      </c>
      <c r="E23" s="236">
        <f>IF(E22,IF(E22+7&gt;DATE($AM11,$AN11+1,①初期設定!$H$23-1),0,(E22+7)),0)</f>
        <v>0</v>
      </c>
      <c r="F23" s="236">
        <f>IF(F22,IF(F22+7&gt;DATE($AM11,$AN11+1,①初期設定!$H$23-1),0,(F22+7)),0)</f>
        <v>0</v>
      </c>
      <c r="G23" s="236">
        <f>IF(G22,IF(G22+7&gt;DATE($AM11,$AN11+1,①初期設定!$H$23-1),0,(G22+7)),0)</f>
        <v>0</v>
      </c>
      <c r="H23" s="236">
        <f>IF(H22,IF(H22+7&gt;DATE($AM11,$AN11+1,①初期設定!$H$23-1),0,(H22+7)),0)</f>
        <v>0</v>
      </c>
      <c r="I23" s="236">
        <f>IF(I22,IF(I22+7&gt;DATE($AM11,$AN11+1,①初期設定!$H$23-1),0,(I22+7)),0)</f>
        <v>0</v>
      </c>
      <c r="J23" s="235">
        <f>IF(J22,IF(J22+7&gt;DATE($AM11,$AN11+1,①初期設定!$H$23-1),0,(J22+7)),0)</f>
        <v>0</v>
      </c>
      <c r="K23" s="78">
        <f>(D103*D$17+E103*E$17+F103*F$17+G103*G$17+H103*H$17+I103*I$17+J103*J$17)*24</f>
        <v>55.999999999999993</v>
      </c>
      <c r="L23" s="85">
        <f>SUM(K18:K23)</f>
        <v>335.99999999999994</v>
      </c>
      <c r="M23" s="205" t="str">
        <f>IF(①初期設定!$D$11="１カ月変形",IF(L23-K15&gt;0,L23-K15,0),IF(①初期設定!$D$11="１年変形",IF(K23&gt;52,"週52時間超",""),""))</f>
        <v/>
      </c>
      <c r="N23" s="48"/>
      <c r="O23" s="48"/>
      <c r="P23" s="233">
        <f>IF(P22,IF(P22+7&gt;DATE($AM12,$AN12+1,①初期設定!$H$23-1),0,(P22+7)),0)</f>
        <v>44346</v>
      </c>
      <c r="Q23" s="236">
        <f>IF(Q22,IF(Q22+7&gt;DATE($AM12,$AN12+1,①初期設定!$H$23-1),0,(Q22+7)),0)</f>
        <v>44347</v>
      </c>
      <c r="R23" s="236">
        <f>IF(R22,IF(R22+7&gt;DATE($AM12,$AN12+1,①初期設定!$H$23-1),0,(R22+7)),0)</f>
        <v>0</v>
      </c>
      <c r="S23" s="236">
        <f>IF(S22,IF(S22+7&gt;DATE($AM12,$AN12+1,①初期設定!$H$23-1),0,(S22+7)),0)</f>
        <v>0</v>
      </c>
      <c r="T23" s="236">
        <f>IF(T22,IF(T22+7&gt;DATE($AM12,$AN12+1,①初期設定!$H$23-1),0,(T22+7)),0)</f>
        <v>0</v>
      </c>
      <c r="U23" s="236">
        <f>IF(U22,IF(U22+7&gt;DATE($AM12,$AN12+1,①初期設定!$H$23-1),0,(U22+7)),0)</f>
        <v>0</v>
      </c>
      <c r="V23" s="235">
        <f>IF(V22,IF(V22+7&gt;DATE($AM12,$AN12+1,①初期設定!$H$23-1),0,(V22+7)),0)</f>
        <v>0</v>
      </c>
      <c r="W23" s="78">
        <f t="shared" si="24"/>
        <v>55.999999999999993</v>
      </c>
      <c r="X23" s="85">
        <f>SUM(W18:W23)</f>
        <v>335.99999999999994</v>
      </c>
      <c r="Y23" s="205" t="str">
        <f>IF(①初期設定!$D$11="１カ月変形",IF(X23-W15&gt;0,X23-W15,0),IF(①初期設定!$D$11="１年変形",IF(W23&gt;52,"週52時間超",""),""))</f>
        <v/>
      </c>
      <c r="Z23" s="48"/>
      <c r="AA23" s="48"/>
      <c r="AB23" s="233">
        <f>IF(AB22,IF(AB22+7&gt;DATE($AM13,$AN13+1,①初期設定!$H$23-1),0,(AB22+7)),0)</f>
        <v>0</v>
      </c>
      <c r="AC23" s="236">
        <f>IF(AC22,IF(AC22+7&gt;DATE($AM13,$AN13+1,①初期設定!$H$23-1),0,(AC22+7)),0)</f>
        <v>0</v>
      </c>
      <c r="AD23" s="236">
        <f>IF(AD22,IF(AD22+7&gt;DATE($AM13,$AN13+1,①初期設定!$H$23-1),0,(AD22+7)),0)</f>
        <v>0</v>
      </c>
      <c r="AE23" s="236">
        <f>IF(AE22,IF(AE22+7&gt;DATE($AM13,$AN13+1,①初期設定!$H$23-1),0,(AE22+7)),0)</f>
        <v>0</v>
      </c>
      <c r="AF23" s="236">
        <f>IF(AF22,IF(AF22+7&gt;DATE($AM13,$AN13+1,①初期設定!$H$23-1),0,(AF22+7)),0)</f>
        <v>0</v>
      </c>
      <c r="AG23" s="236">
        <f>IF(AG22,IF(AG22+7&gt;DATE($AM13,$AN13+1,①初期設定!$H$23-1),0,(AG22+7)),0)</f>
        <v>0</v>
      </c>
      <c r="AH23" s="235">
        <f>IF(AH22,IF(AH22+7&gt;DATE($AM13,$AN13+1,①初期設定!$H$23-1),0,(AH22+7)),0)</f>
        <v>0</v>
      </c>
      <c r="AI23" s="89">
        <f t="shared" si="31"/>
        <v>55.999999999999993</v>
      </c>
      <c r="AJ23" s="85">
        <f>SUM(AI18:AI23)</f>
        <v>335.99999999999994</v>
      </c>
      <c r="AK23" s="205" t="str">
        <f>IF(①初期設定!$D$11="１カ月変形",IF(AJ23-AI15&gt;0,AJ23-AI15,0),IF(①初期設定!$D$11="１年変形",IF(AI23&gt;52,"週52時間超",""),""))</f>
        <v/>
      </c>
      <c r="AL23" s="205"/>
      <c r="AM23" s="61" t="s">
        <v>43</v>
      </c>
      <c r="AN23" s="61">
        <v>3</v>
      </c>
      <c r="AO23" s="61" t="s">
        <v>43</v>
      </c>
      <c r="AP23" s="61">
        <v>-5</v>
      </c>
    </row>
    <row r="24" spans="3:42" s="51" customFormat="1" ht="60" customHeight="1" thickBot="1">
      <c r="C24" s="44"/>
      <c r="D24" s="66">
        <f>IF(①初期設定!$H$23=1,IF(AB15=12,1,AB15+1),AD15)</f>
        <v>7</v>
      </c>
      <c r="E24" s="66" t="str">
        <f>IF(F24="","","～")</f>
        <v/>
      </c>
      <c r="F24" s="66" t="str">
        <f>IF(①初期設定!$H$23=1,"",IF(D24=12,D24-11,D24+1))</f>
        <v/>
      </c>
      <c r="H24" s="194"/>
      <c r="I24" s="194"/>
      <c r="J24" s="194"/>
      <c r="K24" s="254" t="str">
        <f>IF(①初期設定!$D$11="１カ月変形",IF(①初期設定!$D$4="一般",ROUNDDOWN(40*L30/7,1),ROUNDDOWN(44*L30/7,1)),"")</f>
        <v/>
      </c>
      <c r="L24" s="254"/>
      <c r="M24" s="87"/>
      <c r="N24" s="87"/>
      <c r="O24" s="87"/>
      <c r="P24" s="66">
        <f>IF(①初期設定!$H$23=1,IF(D24=12,1,D24+1),F24)</f>
        <v>8</v>
      </c>
      <c r="Q24" s="66" t="str">
        <f>IF(R24="","","～")</f>
        <v/>
      </c>
      <c r="R24" s="66" t="str">
        <f>IF(①初期設定!$H$23=1,"",IF(P24=12,P24-11,P24+1))</f>
        <v/>
      </c>
      <c r="T24" s="194"/>
      <c r="U24" s="194"/>
      <c r="V24" s="194"/>
      <c r="W24" s="254" t="str">
        <f>IF(①初期設定!$D$11="１カ月変形",IF(①初期設定!$D$4="一般",ROUNDDOWN(40*X30/7,1),ROUNDDOWN(44*X30/7,1)),"")</f>
        <v/>
      </c>
      <c r="X24" s="254"/>
      <c r="Y24" s="87"/>
      <c r="Z24" s="87"/>
      <c r="AA24" s="87"/>
      <c r="AB24" s="66">
        <f>IF(①初期設定!$H$23=1,IF(P24=12,1,P24+1),R24)</f>
        <v>9</v>
      </c>
      <c r="AC24" s="66" t="str">
        <f>IF(AD24="","","～")</f>
        <v/>
      </c>
      <c r="AD24" s="66" t="str">
        <f>IF(①初期設定!$H$23=1,"",IF(AB24=12,AB24-11,AB24+1))</f>
        <v/>
      </c>
      <c r="AF24" s="194"/>
      <c r="AG24" s="194"/>
      <c r="AH24" s="194"/>
      <c r="AI24" s="254" t="str">
        <f>IF(①初期設定!$D$11="１カ月変形",IF(①初期設定!$D$4="一般",ROUNDDOWN(40*AJ30/7,1),ROUNDDOWN(44*AJ30/7,1)),"")</f>
        <v/>
      </c>
      <c r="AJ24" s="254"/>
      <c r="AK24" s="23"/>
      <c r="AL24" s="23"/>
      <c r="AM24" s="61" t="s">
        <v>44</v>
      </c>
      <c r="AN24" s="61">
        <v>4</v>
      </c>
      <c r="AO24" s="61" t="s">
        <v>44</v>
      </c>
      <c r="AP24" s="61">
        <v>-7</v>
      </c>
    </row>
    <row r="25" spans="3:42" s="51" customFormat="1" ht="30" customHeight="1">
      <c r="C25" s="44"/>
      <c r="D25" s="69" t="str">
        <f>①初期設定!$D$29</f>
        <v>日</v>
      </c>
      <c r="E25" s="70" t="str">
        <f>①初期設定!$E$29</f>
        <v>月</v>
      </c>
      <c r="F25" s="70" t="str">
        <f>①初期設定!$F$29</f>
        <v>火</v>
      </c>
      <c r="G25" s="70" t="str">
        <f>①初期設定!$G$29</f>
        <v>水</v>
      </c>
      <c r="H25" s="70" t="str">
        <f>①初期設定!$H$29</f>
        <v>木</v>
      </c>
      <c r="I25" s="70" t="str">
        <f>①初期設定!$I$29</f>
        <v>金</v>
      </c>
      <c r="J25" s="71" t="str">
        <f>①初期設定!$J$29</f>
        <v>土</v>
      </c>
      <c r="K25" s="20" t="s">
        <v>12</v>
      </c>
      <c r="L25" s="67" t="s">
        <v>1</v>
      </c>
      <c r="M25" s="201"/>
      <c r="N25" s="68"/>
      <c r="O25" s="68"/>
      <c r="P25" s="69" t="str">
        <f>①初期設定!$D$29</f>
        <v>日</v>
      </c>
      <c r="Q25" s="70" t="str">
        <f>①初期設定!$E$29</f>
        <v>月</v>
      </c>
      <c r="R25" s="70" t="str">
        <f>①初期設定!$F$29</f>
        <v>火</v>
      </c>
      <c r="S25" s="70" t="str">
        <f>①初期設定!$G$29</f>
        <v>水</v>
      </c>
      <c r="T25" s="70" t="str">
        <f>①初期設定!$H$29</f>
        <v>木</v>
      </c>
      <c r="U25" s="70" t="str">
        <f>①初期設定!$I$29</f>
        <v>金</v>
      </c>
      <c r="V25" s="71" t="str">
        <f>①初期設定!$J$29</f>
        <v>土</v>
      </c>
      <c r="W25" s="20" t="s">
        <v>12</v>
      </c>
      <c r="X25" s="67" t="s">
        <v>1</v>
      </c>
      <c r="Y25" s="201"/>
      <c r="Z25" s="68"/>
      <c r="AA25" s="68"/>
      <c r="AB25" s="69" t="str">
        <f>①初期設定!$D$29</f>
        <v>日</v>
      </c>
      <c r="AC25" s="70" t="str">
        <f>①初期設定!$E$29</f>
        <v>月</v>
      </c>
      <c r="AD25" s="70" t="str">
        <f>①初期設定!$F$29</f>
        <v>火</v>
      </c>
      <c r="AE25" s="70" t="str">
        <f>①初期設定!$G$29</f>
        <v>水</v>
      </c>
      <c r="AF25" s="70" t="str">
        <f>①初期設定!$H$29</f>
        <v>木</v>
      </c>
      <c r="AG25" s="70" t="str">
        <f>①初期設定!$I$29</f>
        <v>金</v>
      </c>
      <c r="AH25" s="71" t="str">
        <f>①初期設定!$J$29</f>
        <v>土</v>
      </c>
      <c r="AI25" s="20" t="s">
        <v>12</v>
      </c>
      <c r="AJ25" s="67" t="s">
        <v>1</v>
      </c>
      <c r="AK25" s="56"/>
      <c r="AL25" s="56"/>
      <c r="AM25" s="61" t="s">
        <v>45</v>
      </c>
      <c r="AN25" s="61">
        <v>5</v>
      </c>
      <c r="AO25" s="61" t="s">
        <v>45</v>
      </c>
      <c r="AP25" s="61">
        <v>-9</v>
      </c>
    </row>
    <row r="26" spans="3:42" s="51" customFormat="1" ht="30" customHeight="1">
      <c r="C26" s="44"/>
      <c r="D26" s="238">
        <f>①初期設定!$D$30</f>
        <v>0.33333333333333331</v>
      </c>
      <c r="E26" s="239">
        <f>①初期設定!$E$30</f>
        <v>0.33333333333333331</v>
      </c>
      <c r="F26" s="239">
        <f>①初期設定!$F$30</f>
        <v>0.33333333333333331</v>
      </c>
      <c r="G26" s="239">
        <f>①初期設定!$G$30</f>
        <v>0.33333333333333331</v>
      </c>
      <c r="H26" s="239">
        <f>①初期設定!$H$30</f>
        <v>0.33333333333333331</v>
      </c>
      <c r="I26" s="239">
        <f>①初期設定!$I$30</f>
        <v>0.33333333333333331</v>
      </c>
      <c r="J26" s="239">
        <f>①初期設定!$J$30</f>
        <v>0.33333333333333331</v>
      </c>
      <c r="K26" s="72" t="s">
        <v>13</v>
      </c>
      <c r="L26" s="73">
        <f>COUNTIF(D107:J112,1)</f>
        <v>42</v>
      </c>
      <c r="M26" s="202" t="str">
        <f>IF(①初期設定!$D$11="１年変形",IF(OR(D26*24&gt;10,E26*24&gt;10,F26*24&gt;10,G26*24&gt;10,H26*24&gt;10,I26*24&gt;10,J26*24&gt;10),"10時間超",""),IF(①初期設定!$D$11="適用なし",IF(OR(D26*24&gt;8,E26*24&gt;8,F26*24&gt;8,G26*24&gt;8,H26*24&gt;8,I26*24&gt;8,J26*24&gt;8),"8時間超",""),""))</f>
        <v/>
      </c>
      <c r="N26" s="74"/>
      <c r="O26" s="74"/>
      <c r="P26" s="238">
        <f>①初期設定!$D$30</f>
        <v>0.33333333333333331</v>
      </c>
      <c r="Q26" s="239">
        <f>①初期設定!$E$30</f>
        <v>0.33333333333333331</v>
      </c>
      <c r="R26" s="239">
        <f>①初期設定!$F$30</f>
        <v>0.33333333333333331</v>
      </c>
      <c r="S26" s="239">
        <f>①初期設定!$G$30</f>
        <v>0.33333333333333331</v>
      </c>
      <c r="T26" s="239">
        <f>①初期設定!$H$30</f>
        <v>0.33333333333333331</v>
      </c>
      <c r="U26" s="239">
        <f>①初期設定!$I$30</f>
        <v>0.33333333333333331</v>
      </c>
      <c r="V26" s="239">
        <f>①初期設定!$J$30</f>
        <v>0.33333333333333331</v>
      </c>
      <c r="W26" s="72" t="s">
        <v>13</v>
      </c>
      <c r="X26" s="73">
        <f>COUNTIF(P107:V112,1)</f>
        <v>42</v>
      </c>
      <c r="Y26" s="202" t="str">
        <f>IF(①初期設定!$D$11="１年変形",IF(OR(P26*24&gt;10,Q26*24&gt;10,R26*24&gt;10,S26*24&gt;10,T26*24&gt;10,U26*24&gt;10,V26*24&gt;10),"10時間超",""),IF(①初期設定!$D$11="適用なし",IF(OR(P26*24&gt;8,Q26*24&gt;8,R26*24&gt;8,S26*24&gt;8,T26*24&gt;8,U26*24&gt;8,V26*24&gt;8),"8時間超",""),""))</f>
        <v/>
      </c>
      <c r="Z26" s="74"/>
      <c r="AA26" s="74"/>
      <c r="AB26" s="238">
        <f>①初期設定!$D$30</f>
        <v>0.33333333333333331</v>
      </c>
      <c r="AC26" s="239">
        <f>①初期設定!$E$30</f>
        <v>0.33333333333333331</v>
      </c>
      <c r="AD26" s="239">
        <f>①初期設定!$F$30</f>
        <v>0.33333333333333331</v>
      </c>
      <c r="AE26" s="239">
        <f>①初期設定!$G$30</f>
        <v>0.33333333333333331</v>
      </c>
      <c r="AF26" s="239">
        <f>①初期設定!$H$30</f>
        <v>0.33333333333333331</v>
      </c>
      <c r="AG26" s="239">
        <f>①初期設定!$I$30</f>
        <v>0.33333333333333331</v>
      </c>
      <c r="AH26" s="239">
        <f>①初期設定!$J$30</f>
        <v>0.33333333333333331</v>
      </c>
      <c r="AI26" s="72" t="s">
        <v>13</v>
      </c>
      <c r="AJ26" s="73">
        <f>COUNTIF(AB107:AH112,1)</f>
        <v>42</v>
      </c>
      <c r="AK26" s="202" t="str">
        <f>IF(①初期設定!$D$11="１年変形",IF(OR(AB26*24&gt;10,AC26*24&gt;10,AD26*24&gt;10,AE26*24&gt;10,AF26*24&gt;10,AG26*24&gt;10,AH26*24&gt;10),"10時間超",""),IF(①初期設定!$D$11="適用なし",IF(OR(AB26*24&gt;8,AC26*24&gt;8,AD26*24&gt;8,AE26*24&gt;8,AF26*24&gt;8,AG26*24&gt;8,AH26*24&gt;8),"8時間超",""),""))</f>
        <v/>
      </c>
      <c r="AL26" s="202"/>
      <c r="AM26" s="61" t="s">
        <v>46</v>
      </c>
      <c r="AN26" s="61">
        <v>6</v>
      </c>
      <c r="AO26" s="61" t="s">
        <v>46</v>
      </c>
      <c r="AP26" s="61">
        <v>-11</v>
      </c>
    </row>
    <row r="27" spans="3:42" s="51" customFormat="1" ht="30" customHeight="1">
      <c r="C27" s="44"/>
      <c r="D27" s="232">
        <f>($J27-7+COLUMN(A27))*(COLUMN(B27)&gt;WEEKDAY(DATE($AM14,$AN14,①初期設定!$H$23+(VLOOKUP(①初期設定!$J$23,$AM$21:$AN$27,2,FALSE)+VLOOKUP(①初期設定!$J$23,$AO$21:$AP$27,2,FALSE)))))</f>
        <v>0</v>
      </c>
      <c r="E27" s="77">
        <f>($J27-7+COLUMN(B27))*(COLUMN(C27)&gt;WEEKDAY(DATE($AM14,$AN14,①初期設定!$H$23+(VLOOKUP(①初期設定!$J$23,$AM$21:$AN$27,2,FALSE)+VLOOKUP(①初期設定!$J$23,$AO$21:$AP$27,2,FALSE)))))</f>
        <v>0</v>
      </c>
      <c r="F27" s="77">
        <f>($J27-7+COLUMN(C27))*(COLUMN(D27)&gt;WEEKDAY(DATE($AM14,$AN14,①初期設定!$H$23+(VLOOKUP(①初期設定!$J$23,$AM$21:$AN$27,2,FALSE)+VLOOKUP(①初期設定!$J$23,$AO$21:$AP$27,2,FALSE)))))</f>
        <v>0</v>
      </c>
      <c r="G27" s="77">
        <f>($J27-7+COLUMN(D27))*(COLUMN(E27)&gt;WEEKDAY(DATE($AM14,$AN14,①初期設定!$H$23+(VLOOKUP(①初期設定!$J$23,$AM$21:$AN$27,2,FALSE)+VLOOKUP(①初期設定!$J$23,$AO$21:$AP$27,2,FALSE)))))</f>
        <v>0</v>
      </c>
      <c r="H27" s="77">
        <f>($J27-7+COLUMN(E27))*(COLUMN(F27)&gt;WEEKDAY(DATE($AM14,$AN14,①初期設定!$H$23+(VLOOKUP(①初期設定!$J$23,$AM$21:$AN$27,2,FALSE)+VLOOKUP(①初期設定!$J$23,$AO$21:$AP$27,2,FALSE)))))</f>
        <v>44378</v>
      </c>
      <c r="I27" s="77">
        <f>($J27-7+COLUMN(F27))*(COLUMN(G27)&gt;WEEKDAY(DATE($AM14,$AN14,①初期設定!$H$23+(VLOOKUP(①初期設定!$J$23,$AM$21:$AN$27,2,FALSE)+VLOOKUP(①初期設定!$J$23,$AO$21:$AP$27,2,FALSE)))))</f>
        <v>44379</v>
      </c>
      <c r="J27" s="234">
        <f>DATE($AM14,$AN14,①初期設定!$H$23+7-WEEKDAY(DATE($AM14,$AN14,①初期設定!$H$23+(VLOOKUP(①初期設定!$J$23,$AM$21:$AN$27,2,FALSE)+VLOOKUP(①初期設定!$J$23,$AO$21:$AP$27,2,FALSE)))))</f>
        <v>44380</v>
      </c>
      <c r="K27" s="78">
        <f>(D107*D$26+E107*E$26+F107*F$26+G107*G$26+H107*H$26+I107*I$26+J107*J$26)*24</f>
        <v>55.999999999999993</v>
      </c>
      <c r="L27" s="79" t="s">
        <v>2</v>
      </c>
      <c r="M27" s="203" t="str">
        <f>IF(①初期設定!$D$11="適用なし",IF(①初期設定!$D$4="一般",IF(K27+IF(AH22=0,AI22,AI23)&gt;40,"週40時間超",""),IF(K27+IF(AH22=0,AI22,AI23)&gt;44,"週44時間超","")),IF(①初期設定!$D$11="１年変形",IF(K27&gt;52,"週52時間超",""),""))</f>
        <v>週40時間超</v>
      </c>
      <c r="N27" s="80"/>
      <c r="O27" s="80"/>
      <c r="P27" s="232">
        <f>($V27-7+COLUMN(M27)-12)*(COLUMN(N27)-12&gt;WEEKDAY(DATE($AM15,$AN15,①初期設定!$H$23+(VLOOKUP(①初期設定!$J$23,$AM$21:$AN$27,2,FALSE)+VLOOKUP(①初期設定!$J$23,$AO$21:$AP$27,2,FALSE)))))</f>
        <v>44409</v>
      </c>
      <c r="Q27" s="77">
        <f>($V27-7+COLUMN(N27)-12)*(COLUMN(O27)-12&gt;WEEKDAY(DATE($AM15,$AN15,①初期設定!$H$23+(VLOOKUP(①初期設定!$J$23,$AM$21:$AN$27,2,FALSE)+VLOOKUP(①初期設定!$J$23,$AO$21:$AP$27,2,FALSE)))))</f>
        <v>44410</v>
      </c>
      <c r="R27" s="77">
        <f>($V27-7+COLUMN(O27)-12)*(COLUMN(P27)-12&gt;WEEKDAY(DATE($AM15,$AN15,①初期設定!$H$23+(VLOOKUP(①初期設定!$J$23,$AM$21:$AN$27,2,FALSE)+VLOOKUP(①初期設定!$J$23,$AO$21:$AP$27,2,FALSE)))))</f>
        <v>44411</v>
      </c>
      <c r="S27" s="77">
        <f>($V27-7+COLUMN(P27)-12)*(COLUMN(Q27)-12&gt;WEEKDAY(DATE($AM15,$AN15,①初期設定!$H$23+(VLOOKUP(①初期設定!$J$23,$AM$21:$AN$27,2,FALSE)+VLOOKUP(①初期設定!$J$23,$AO$21:$AP$27,2,FALSE)))))</f>
        <v>44412</v>
      </c>
      <c r="T27" s="77">
        <f>($V27-7+COLUMN(Q27)-12)*(COLUMN(R27)-12&gt;WEEKDAY(DATE($AM15,$AN15,①初期設定!$H$23+(VLOOKUP(①初期設定!$J$23,$AM$21:$AN$27,2,FALSE)+VLOOKUP(①初期設定!$J$23,$AO$21:$AP$27,2,FALSE)))))</f>
        <v>44413</v>
      </c>
      <c r="U27" s="77">
        <f>($V27-7+COLUMN(R27)-12)*(COLUMN(S27)-12&gt;WEEKDAY(DATE($AM15,$AN15,①初期設定!$H$23+(VLOOKUP(①初期設定!$J$23,$AM$21:$AN$27,2,FALSE)+VLOOKUP(①初期設定!$J$23,$AO$21:$AP$27,2,FALSE)))))</f>
        <v>44414</v>
      </c>
      <c r="V27" s="234">
        <f>DATE($AM15,$AN15,①初期設定!$H$23+7-WEEKDAY(DATE($AM15,$AN15,①初期設定!$H$23+(VLOOKUP(①初期設定!$J$23,$AM$21:$AN$27,2,FALSE)+VLOOKUP(①初期設定!$J$23,$AO$21:$AP$27,2,FALSE)))))</f>
        <v>44415</v>
      </c>
      <c r="W27" s="78">
        <f>(P107*P$26+Q107*Q$26+R107*R$26+S107*S$26+T107*T$26+U107*U$26+V107*V$26)*24</f>
        <v>55.999999999999993</v>
      </c>
      <c r="X27" s="79" t="s">
        <v>2</v>
      </c>
      <c r="Y27" s="203" t="str">
        <f>IF(①初期設定!$D$11="適用なし",IF(①初期設定!$D$4="一般",IF(W27+IF(J31=0,K31,K32)&gt;40,"週40時間超",""),IF(W27+IF(J31=0,K31,K32)&gt;44,"週44時間超","")),IF(①初期設定!$D$11="１年変形",IF(W27&gt;52,"週52時間超",""),""))</f>
        <v>週40時間超</v>
      </c>
      <c r="Z27" s="80"/>
      <c r="AA27" s="80"/>
      <c r="AB27" s="232">
        <f>($AH27-7+COLUMN(Y27)-24)*(COLUMN(Z27)-24&gt;WEEKDAY(DATE($AM16,$AN16,①初期設定!$H$23+(VLOOKUP(①初期設定!$J$23,$AM$21:$AN$27,2,FALSE)+VLOOKUP(①初期設定!$J$23,$AO$21:$AP$27,2,FALSE)))))</f>
        <v>0</v>
      </c>
      <c r="AC27" s="77">
        <f>($AH27-7+COLUMN(Z27)-24)*(COLUMN(AA27)-24&gt;WEEKDAY(DATE($AM16,$AN16,①初期設定!$H$23+(VLOOKUP(①初期設定!$J$23,$AM$21:$AN$27,2,FALSE)+VLOOKUP(①初期設定!$J$23,$AO$21:$AP$27,2,FALSE)))))</f>
        <v>0</v>
      </c>
      <c r="AD27" s="77">
        <f>($AH27-7+COLUMN(AA27)-24)*(COLUMN(AB27)-24&gt;WEEKDAY(DATE($AM16,$AN16,①初期設定!$H$23+(VLOOKUP(①初期設定!$J$23,$AM$21:$AN$27,2,FALSE)+VLOOKUP(①初期設定!$J$23,$AO$21:$AP$27,2,FALSE)))))</f>
        <v>0</v>
      </c>
      <c r="AE27" s="77">
        <f>($AH27-7+COLUMN(AB27)-24)*(COLUMN(AC27)-24&gt;WEEKDAY(DATE($AM16,$AN16,①初期設定!$H$23+(VLOOKUP(①初期設定!$J$23,$AM$21:$AN$27,2,FALSE)+VLOOKUP(①初期設定!$J$23,$AO$21:$AP$27,2,FALSE)))))</f>
        <v>44440</v>
      </c>
      <c r="AF27" s="77">
        <f>($AH27-7+COLUMN(AC27)-24)*(COLUMN(AD27)-24&gt;WEEKDAY(DATE($AM16,$AN16,①初期設定!$H$23+(VLOOKUP(①初期設定!$J$23,$AM$21:$AN$27,2,FALSE)+VLOOKUP(①初期設定!$J$23,$AO$21:$AP$27,2,FALSE)))))</f>
        <v>44441</v>
      </c>
      <c r="AG27" s="77">
        <f>($AH27-7+COLUMN(AD27)-24)*(COLUMN(AE27)-24&gt;WEEKDAY(DATE($AM16,$AN16,①初期設定!$H$23+(VLOOKUP(①初期設定!$J$23,$AM$21:$AN$27,2,FALSE)+VLOOKUP(①初期設定!$J$23,$AO$21:$AP$27,2,FALSE)))))</f>
        <v>44442</v>
      </c>
      <c r="AH27" s="234">
        <f>DATE($AM16,$AN16,①初期設定!$H$23+7-WEEKDAY(DATE($AM16,$AN16,①初期設定!$H$23+(VLOOKUP(①初期設定!$J$23,$AM$21:$AN$27,2,FALSE)+VLOOKUP(①初期設定!$J$23,$AO$21:$AP$27,2,FALSE)))))</f>
        <v>44443</v>
      </c>
      <c r="AI27" s="78">
        <f>(AB107*AB$26+AC107*AC$26+AD107*AD$26+AE107*AE$26+AF107*AF$26+AG107*AG$26+AH107*AH$26)*24</f>
        <v>55.999999999999993</v>
      </c>
      <c r="AJ27" s="79" t="s">
        <v>2</v>
      </c>
      <c r="AK27" s="203" t="str">
        <f>IF(①初期設定!$D$11="適用なし",IF(①初期設定!$D$4="一般",IF(AI27+IF(V31=0,W31,W32)&gt;40,"週40時間超",""),IF(AI27+IF(V31=0,W31,W32)&gt;44,"週44時間超","")),IF(①初期設定!$D$11="１年変形",IF(AI27&gt;52,"週52時間超",""),""))</f>
        <v>週40時間超</v>
      </c>
      <c r="AL27" s="203"/>
      <c r="AM27" s="61" t="s">
        <v>14</v>
      </c>
      <c r="AN27" s="61">
        <v>7</v>
      </c>
      <c r="AO27" s="61" t="s">
        <v>14</v>
      </c>
      <c r="AP27" s="61">
        <v>-13</v>
      </c>
    </row>
    <row r="28" spans="3:42" s="51" customFormat="1" ht="30" customHeight="1">
      <c r="C28" s="44"/>
      <c r="D28" s="232">
        <f>J27+1</f>
        <v>44381</v>
      </c>
      <c r="E28" s="77">
        <f>D28+1</f>
        <v>44382</v>
      </c>
      <c r="F28" s="77">
        <f t="shared" ref="F28" si="32">E28+1</f>
        <v>44383</v>
      </c>
      <c r="G28" s="77">
        <f t="shared" ref="G28" si="33">F28+1</f>
        <v>44384</v>
      </c>
      <c r="H28" s="77">
        <f>G28+1</f>
        <v>44385</v>
      </c>
      <c r="I28" s="77">
        <f t="shared" ref="I28" si="34">H28+1</f>
        <v>44386</v>
      </c>
      <c r="J28" s="234">
        <f t="shared" ref="J28" si="35">I28+1</f>
        <v>44387</v>
      </c>
      <c r="K28" s="78">
        <f t="shared" ref="K28:K32" si="36">(D108*D$26+E108*E$26+F108*F$26+G108*G$26+H108*H$26+I108*I$26+J108*J$26)*24</f>
        <v>55.999999999999993</v>
      </c>
      <c r="L28" s="73">
        <f>L30-L26</f>
        <v>-11</v>
      </c>
      <c r="M28" s="203" t="str">
        <f>IF(①初期設定!$D$11="１年変形",IF(K28&gt;52,"週52時間超",""),"")</f>
        <v/>
      </c>
      <c r="N28" s="74"/>
      <c r="O28" s="74"/>
      <c r="P28" s="232">
        <f>V27+1</f>
        <v>44416</v>
      </c>
      <c r="Q28" s="77">
        <f>P28+1</f>
        <v>44417</v>
      </c>
      <c r="R28" s="77">
        <f t="shared" ref="R28" si="37">Q28+1</f>
        <v>44418</v>
      </c>
      <c r="S28" s="77">
        <f t="shared" ref="S28" si="38">R28+1</f>
        <v>44419</v>
      </c>
      <c r="T28" s="77">
        <f t="shared" ref="T28" si="39">S28+1</f>
        <v>44420</v>
      </c>
      <c r="U28" s="77">
        <f t="shared" ref="U28" si="40">T28+1</f>
        <v>44421</v>
      </c>
      <c r="V28" s="234">
        <f t="shared" ref="V28" si="41">U28+1</f>
        <v>44422</v>
      </c>
      <c r="W28" s="78">
        <f t="shared" ref="W28:W32" si="42">(P108*P$26+Q108*Q$26+R108*R$26+S108*S$26+T108*T$26+U108*U$26+V108*V$26)*24</f>
        <v>55.999999999999993</v>
      </c>
      <c r="X28" s="73">
        <f>X30-X26</f>
        <v>-11</v>
      </c>
      <c r="Y28" s="203" t="str">
        <f>IF(①初期設定!$D$11="１年変形",IF(W28&gt;52,"週52時間超",""),"")</f>
        <v/>
      </c>
      <c r="Z28" s="74"/>
      <c r="AA28" s="74"/>
      <c r="AB28" s="232">
        <f>AH27+1</f>
        <v>44444</v>
      </c>
      <c r="AC28" s="77">
        <f>AB28+1</f>
        <v>44445</v>
      </c>
      <c r="AD28" s="77">
        <f t="shared" ref="AD28" si="43">AC28+1</f>
        <v>44446</v>
      </c>
      <c r="AE28" s="77">
        <f t="shared" ref="AE28" si="44">AD28+1</f>
        <v>44447</v>
      </c>
      <c r="AF28" s="77">
        <f t="shared" ref="AF28" si="45">AE28+1</f>
        <v>44448</v>
      </c>
      <c r="AG28" s="77">
        <f t="shared" ref="AG28" si="46">AF28+1</f>
        <v>44449</v>
      </c>
      <c r="AH28" s="234">
        <f>AG28+1</f>
        <v>44450</v>
      </c>
      <c r="AI28" s="78">
        <f t="shared" ref="AI28:AI32" si="47">(AB108*AB$26+AC108*AC$26+AD108*AD$26+AE108*AE$26+AF108*AF$26+AG108*AG$26+AH108*AH$26)*24</f>
        <v>55.999999999999993</v>
      </c>
      <c r="AJ28" s="73">
        <f>AJ30-AJ26</f>
        <v>-12</v>
      </c>
      <c r="AK28" s="203" t="str">
        <f>IF(①初期設定!$D$11="１年変形",IF(AI28&gt;52,"週52時間超",""),"")</f>
        <v/>
      </c>
      <c r="AL28" s="203"/>
      <c r="AM28" s="61"/>
      <c r="AN28" s="61">
        <v>8</v>
      </c>
      <c r="AO28" s="61" t="s">
        <v>9</v>
      </c>
      <c r="AP28" s="61"/>
    </row>
    <row r="29" spans="3:42" s="51" customFormat="1" ht="30" customHeight="1">
      <c r="C29" s="44"/>
      <c r="D29" s="232">
        <f>IF(D28,IF(D28+7&gt;DATE($AM14,$AN14+1,①初期設定!$H$23-1),0,(D28+7)),0)</f>
        <v>44388</v>
      </c>
      <c r="E29" s="77">
        <f>IF(E28,IF(E28+7&gt;DATE($AM14,$AN14+1,①初期設定!$H$23-1),0,(E28+7)),0)</f>
        <v>44389</v>
      </c>
      <c r="F29" s="77">
        <f>IF(F28,IF(F28+7&gt;DATE($AM14,$AN14+1,①初期設定!$H$23-1),0,(F28+7)),0)</f>
        <v>44390</v>
      </c>
      <c r="G29" s="77">
        <f>IF(G28,IF(G28+7&gt;DATE($AM14,$AN14+1,①初期設定!$H$23-1),0,(G28+7)),0)</f>
        <v>44391</v>
      </c>
      <c r="H29" s="77">
        <f>IF(H28,IF(H28+7&gt;DATE($AM14,$AN14+1,①初期設定!$H$23-1),0,(H28+7)),0)</f>
        <v>44392</v>
      </c>
      <c r="I29" s="77">
        <f>IF(I28,IF(I28+7&gt;DATE($AM14,$AN14+1,①初期設定!$H$23-1),0,(I28+7)),0)</f>
        <v>44393</v>
      </c>
      <c r="J29" s="234">
        <f>IF(J28,IF(J28+7&gt;DATE($AM14,$AN14+1,①初期設定!$H$23-1),0,(J28+7)),0)</f>
        <v>44394</v>
      </c>
      <c r="K29" s="78">
        <f t="shared" si="36"/>
        <v>55.999999999999993</v>
      </c>
      <c r="L29" s="79" t="s">
        <v>10</v>
      </c>
      <c r="M29" s="203" t="str">
        <f>IF(①初期設定!$D$11="１年変形",IF(K29&gt;52,"週52時間超",""),"")</f>
        <v/>
      </c>
      <c r="N29" s="80"/>
      <c r="O29" s="80"/>
      <c r="P29" s="232">
        <f>IF(P28,IF(P28+7&gt;DATE($AM15,$AN15+1,①初期設定!$H$23-1),0,(P28+7)),0)</f>
        <v>44423</v>
      </c>
      <c r="Q29" s="77">
        <f>IF(Q28,IF(Q28+7&gt;DATE($AM15,$AN15+1,①初期設定!$H$23-1),0,(Q28+7)),0)</f>
        <v>44424</v>
      </c>
      <c r="R29" s="77">
        <f>IF(R28,IF(R28+7&gt;DATE($AM15,$AN15+1,①初期設定!$H$23-1),0,(R28+7)),0)</f>
        <v>44425</v>
      </c>
      <c r="S29" s="77">
        <f>IF(S28,IF(S28+7&gt;DATE($AM15,$AN15+1,①初期設定!$H$23-1),0,(S28+7)),0)</f>
        <v>44426</v>
      </c>
      <c r="T29" s="77">
        <f>IF(T28,IF(T28+7&gt;DATE($AM15,$AN15+1,①初期設定!$H$23-1),0,(T28+7)),0)</f>
        <v>44427</v>
      </c>
      <c r="U29" s="77">
        <f>IF(U28,IF(U28+7&gt;DATE($AM15,$AN15+1,①初期設定!$H$23-1),0,(U28+7)),0)</f>
        <v>44428</v>
      </c>
      <c r="V29" s="234">
        <f>IF(V28,IF(V28+7&gt;DATE($AM15,$AN15+1,①初期設定!$H$23-1),0,(V28+7)),0)</f>
        <v>44429</v>
      </c>
      <c r="W29" s="78">
        <f t="shared" si="42"/>
        <v>55.999999999999993</v>
      </c>
      <c r="X29" s="79" t="s">
        <v>10</v>
      </c>
      <c r="Y29" s="203" t="str">
        <f>IF(①初期設定!$D$11="１年変形",IF(W29&gt;52,"週52時間超",""),"")</f>
        <v/>
      </c>
      <c r="Z29" s="80"/>
      <c r="AA29" s="80"/>
      <c r="AB29" s="232">
        <f>IF(AB28,IF(AB28+7&gt;DATE($AM16,$AN16+1,①初期設定!$H$23-1),0,(AB28+7)),0)</f>
        <v>44451</v>
      </c>
      <c r="AC29" s="77">
        <f>IF(AC28,IF(AC28+7&gt;DATE($AM16,$AN16+1,①初期設定!$H$23-1),0,(AC28+7)),0)</f>
        <v>44452</v>
      </c>
      <c r="AD29" s="77">
        <f>IF(AD28,IF(AD28+7&gt;DATE($AM16,$AN16+1,①初期設定!$H$23-1),0,(AD28+7)),0)</f>
        <v>44453</v>
      </c>
      <c r="AE29" s="77">
        <f>IF(AE28,IF(AE28+7&gt;DATE($AM16,$AN16+1,①初期設定!$H$23-1),0,(AE28+7)),0)</f>
        <v>44454</v>
      </c>
      <c r="AF29" s="77">
        <f>IF(AF28,IF(AF28+7&gt;DATE($AM16,$AN16+1,①初期設定!$H$23-1),0,(AF28+7)),0)</f>
        <v>44455</v>
      </c>
      <c r="AG29" s="77">
        <f>IF(AG28,IF(AG28+7&gt;DATE($AM16,$AN16+1,①初期設定!$H$23-1),0,(AG28+7)),0)</f>
        <v>44456</v>
      </c>
      <c r="AH29" s="234">
        <f>IF(AH28,IF(AH28+7&gt;DATE($AM16,$AN16+1,①初期設定!$H$23-1),0,(AH28+7)),0)</f>
        <v>44457</v>
      </c>
      <c r="AI29" s="78">
        <f t="shared" si="47"/>
        <v>55.999999999999993</v>
      </c>
      <c r="AJ29" s="79" t="s">
        <v>10</v>
      </c>
      <c r="AK29" s="203" t="str">
        <f>IF(①初期設定!$D$11="１年変形",IF(AI29&gt;52,"週52時間超",""),"")</f>
        <v/>
      </c>
      <c r="AL29" s="203"/>
      <c r="AM29" s="61"/>
      <c r="AN29" s="61">
        <v>9</v>
      </c>
      <c r="AO29" s="61" t="s">
        <v>42</v>
      </c>
      <c r="AP29" s="61"/>
    </row>
    <row r="30" spans="3:42" s="51" customFormat="1" ht="30" customHeight="1">
      <c r="C30" s="44"/>
      <c r="D30" s="232">
        <f>IF(D29,IF(D29+7&gt;DATE($AM14,$AN14+1,①初期設定!$H$23-1),0,(D29+7)),0)</f>
        <v>44395</v>
      </c>
      <c r="E30" s="77">
        <f>IF(E29,IF(E29+7&gt;DATE($AM14,$AN14+1,①初期設定!$H$23-1),0,(E29+7)),0)</f>
        <v>44396</v>
      </c>
      <c r="F30" s="77">
        <f>IF(F29,IF(F29+7&gt;DATE($AM14,$AN14+1,①初期設定!$H$23-1),0,(F29+7)),0)</f>
        <v>44397</v>
      </c>
      <c r="G30" s="77">
        <f>IF(G29,IF(G29+7&gt;DATE($AM14,$AN14+1,①初期設定!$H$23-1),0,(G29+7)),0)</f>
        <v>44398</v>
      </c>
      <c r="H30" s="77">
        <f>IF(H29,IF(H29+7&gt;DATE($AM14,$AN14+1,①初期設定!$H$23-1),0,(H29+7)),0)</f>
        <v>44399</v>
      </c>
      <c r="I30" s="77">
        <f>IF(I29,IF(I29+7&gt;DATE($AM14,$AN14+1,①初期設定!$H$23-1),0,(I29+7)),0)</f>
        <v>44400</v>
      </c>
      <c r="J30" s="234">
        <f>IF(J29,IF(J29+7&gt;DATE($AM14,$AN14+1,①初期設定!$H$23-1),0,(J29+7)),0)</f>
        <v>44401</v>
      </c>
      <c r="K30" s="78">
        <f t="shared" si="36"/>
        <v>55.999999999999993</v>
      </c>
      <c r="L30" s="82">
        <f>COUNTIF(D27:J32,"&lt;&gt;0")</f>
        <v>31</v>
      </c>
      <c r="M30" s="203" t="str">
        <f>IF(①初期設定!$D$11="１年変形",IF(K30&gt;52,"週52時間超",""),"")</f>
        <v/>
      </c>
      <c r="N30" s="74"/>
      <c r="O30" s="74"/>
      <c r="P30" s="232">
        <f>IF(P29,IF(P29+7&gt;DATE($AM15,$AN15+1,①初期設定!$H$23-1),0,(P29+7)),0)</f>
        <v>44430</v>
      </c>
      <c r="Q30" s="77">
        <f>IF(Q29,IF(Q29+7&gt;DATE($AM15,$AN15+1,①初期設定!$H$23-1),0,(Q29+7)),0)</f>
        <v>44431</v>
      </c>
      <c r="R30" s="77">
        <f>IF(R29,IF(R29+7&gt;DATE($AM15,$AN15+1,①初期設定!$H$23-1),0,(R29+7)),0)</f>
        <v>44432</v>
      </c>
      <c r="S30" s="77">
        <f>IF(S29,IF(S29+7&gt;DATE($AM15,$AN15+1,①初期設定!$H$23-1),0,(S29+7)),0)</f>
        <v>44433</v>
      </c>
      <c r="T30" s="77">
        <f>IF(T29,IF(T29+7&gt;DATE($AM15,$AN15+1,①初期設定!$H$23-1),0,(T29+7)),0)</f>
        <v>44434</v>
      </c>
      <c r="U30" s="77">
        <f>IF(U29,IF(U29+7&gt;DATE($AM15,$AN15+1,①初期設定!$H$23-1),0,(U29+7)),0)</f>
        <v>44435</v>
      </c>
      <c r="V30" s="234">
        <f>IF(V29,IF(V29+7&gt;DATE($AM15,$AN15+1,①初期設定!$H$23-1),0,(V29+7)),0)</f>
        <v>44436</v>
      </c>
      <c r="W30" s="78">
        <f t="shared" si="42"/>
        <v>55.999999999999993</v>
      </c>
      <c r="X30" s="73">
        <f>COUNTIF(P27:V32,"&lt;&gt;0")</f>
        <v>31</v>
      </c>
      <c r="Y30" s="203" t="str">
        <f>IF(①初期設定!$D$11="１年変形",IF(W30&gt;52,"週52時間超",""),"")</f>
        <v/>
      </c>
      <c r="Z30" s="74"/>
      <c r="AA30" s="74"/>
      <c r="AB30" s="232">
        <f>IF(AB29,IF(AB29+7&gt;DATE($AM16,$AN16+1,①初期設定!$H$23-1),0,(AB29+7)),0)</f>
        <v>44458</v>
      </c>
      <c r="AC30" s="77">
        <f>IF(AC29,IF(AC29+7&gt;DATE($AM16,$AN16+1,①初期設定!$H$23-1),0,(AC29+7)),0)</f>
        <v>44459</v>
      </c>
      <c r="AD30" s="77">
        <f>IF(AD29,IF(AD29+7&gt;DATE($AM16,$AN16+1,①初期設定!$H$23-1),0,(AD29+7)),0)</f>
        <v>44460</v>
      </c>
      <c r="AE30" s="77">
        <f>IF(AE29,IF(AE29+7&gt;DATE($AM16,$AN16+1,①初期設定!$H$23-1),0,(AE29+7)),0)</f>
        <v>44461</v>
      </c>
      <c r="AF30" s="77">
        <f>IF(AF29,IF(AF29+7&gt;DATE($AM16,$AN16+1,①初期設定!$H$23-1),0,(AF29+7)),0)</f>
        <v>44462</v>
      </c>
      <c r="AG30" s="77">
        <f>IF(AG29,IF(AG29+7&gt;DATE($AM16,$AN16+1,①初期設定!$H$23-1),0,(AG29+7)),0)</f>
        <v>44463</v>
      </c>
      <c r="AH30" s="234">
        <f>IF(AH29,IF(AH29+7&gt;DATE($AM16,$AN16+1,①初期設定!$H$23-1),0,(AH29+7)),0)</f>
        <v>44464</v>
      </c>
      <c r="AI30" s="78">
        <f t="shared" si="47"/>
        <v>55.999999999999993</v>
      </c>
      <c r="AJ30" s="73">
        <f>COUNTIF(AB27:AH32,"&lt;&gt;0")</f>
        <v>30</v>
      </c>
      <c r="AK30" s="203" t="str">
        <f>IF(①初期設定!$D$11="１年変形",IF(AI30&gt;52,"週52時間超",""),"")</f>
        <v/>
      </c>
      <c r="AL30" s="203"/>
      <c r="AM30" s="61"/>
      <c r="AN30" s="61">
        <v>10</v>
      </c>
      <c r="AO30" s="61" t="s">
        <v>43</v>
      </c>
      <c r="AP30" s="61"/>
    </row>
    <row r="31" spans="3:42" s="51" customFormat="1" ht="30" customHeight="1">
      <c r="C31" s="44"/>
      <c r="D31" s="232">
        <f>IF(D30,IF(D30+7&gt;DATE($AM14,$AN14+1,①初期設定!$H$23-1),0,(D30+7)),0)</f>
        <v>44402</v>
      </c>
      <c r="E31" s="77">
        <f>IF(E30,IF(E30+7&gt;DATE($AM14,$AN14+1,①初期設定!$H$23-1),0,(E30+7)),0)</f>
        <v>44403</v>
      </c>
      <c r="F31" s="77">
        <f>IF(F30,IF(F30+7&gt;DATE($AM14,$AN14+1,①初期設定!$H$23-1),0,(F30+7)),0)</f>
        <v>44404</v>
      </c>
      <c r="G31" s="77">
        <f>IF(G30,IF(G30+7&gt;DATE($AM14,$AN14+1,①初期設定!$H$23-1),0,(G30+7)),0)</f>
        <v>44405</v>
      </c>
      <c r="H31" s="77">
        <f>IF(H30,IF(H30+7&gt;DATE($AM14,$AN14+1,①初期設定!$H$23-1),0,(H30+7)),0)</f>
        <v>44406</v>
      </c>
      <c r="I31" s="77">
        <f>IF(I30,IF(I30+7&gt;DATE($AM14,$AN14+1,①初期設定!$H$23-1),0,(I30+7)),0)</f>
        <v>44407</v>
      </c>
      <c r="J31" s="234">
        <f>IF(J30,IF(J30+7&gt;DATE($AM14,$AN14+1,①初期設定!$H$23-1),0,(J30+7)),0)</f>
        <v>44408</v>
      </c>
      <c r="K31" s="78">
        <f t="shared" si="36"/>
        <v>55.999999999999993</v>
      </c>
      <c r="L31" s="83" t="s">
        <v>11</v>
      </c>
      <c r="M31" s="204" t="str">
        <f>IF(①初期設定!$D$11="１カ月変形",IF(L32&gt;K24,"総枠超え",""),IF(①初期設定!$D$11="１年変形",IF(K31&gt;52,"週52時間超",""),""))</f>
        <v/>
      </c>
      <c r="N31" s="64"/>
      <c r="O31" s="48"/>
      <c r="P31" s="232">
        <f>IF(P30,IF(P30+7&gt;DATE($AM15,$AN15+1,①初期設定!$H$23-1),0,(P30+7)),0)</f>
        <v>44437</v>
      </c>
      <c r="Q31" s="77">
        <f>IF(Q30,IF(Q30+7&gt;DATE($AM15,$AN15+1,①初期設定!$H$23-1),0,(Q30+7)),0)</f>
        <v>44438</v>
      </c>
      <c r="R31" s="77">
        <f>IF(R30,IF(R30+7&gt;DATE($AM15,$AN15+1,①初期設定!$H$23-1),0,(R30+7)),0)</f>
        <v>44439</v>
      </c>
      <c r="S31" s="77">
        <f>IF(S30,IF(S30+7&gt;DATE($AM15,$AN15+1,①初期設定!$H$23-1),0,(S30+7)),0)</f>
        <v>0</v>
      </c>
      <c r="T31" s="77">
        <f>IF(T30,IF(T30+7&gt;DATE($AM15,$AN15+1,①初期設定!$H$23-1),0,(T30+7)),0)</f>
        <v>0</v>
      </c>
      <c r="U31" s="77">
        <f>IF(U30,IF(U30+7&gt;DATE($AM15,$AN15+1,①初期設定!$H$23-1),0,(U30+7)),0)</f>
        <v>0</v>
      </c>
      <c r="V31" s="234">
        <f>IF(V30,IF(V30+7&gt;DATE($AM15,$AN15+1,①初期設定!$H$23-1),0,(V30+7)),0)</f>
        <v>0</v>
      </c>
      <c r="W31" s="78">
        <f t="shared" si="42"/>
        <v>55.999999999999993</v>
      </c>
      <c r="X31" s="83" t="s">
        <v>11</v>
      </c>
      <c r="Y31" s="204" t="str">
        <f>IF(①初期設定!$D$11="１カ月変形",IF(X32&gt;W24,"総枠超え",""),IF(①初期設定!$D$11="１年変形",IF(W31&gt;52,"週52時間超",""),""))</f>
        <v/>
      </c>
      <c r="Z31" s="64"/>
      <c r="AA31" s="48"/>
      <c r="AB31" s="232">
        <f>IF(AB30,IF(AB30+7&gt;DATE($AM16,$AN16+1,①初期設定!$H$23-1),0,(AB30+7)),0)</f>
        <v>44465</v>
      </c>
      <c r="AC31" s="77">
        <f>IF(AC30,IF(AC30+7&gt;DATE($AM16,$AN16+1,①初期設定!$H$23-1),0,(AC30+7)),0)</f>
        <v>44466</v>
      </c>
      <c r="AD31" s="77">
        <f>IF(AD30,IF(AD30+7&gt;DATE($AM16,$AN16+1,①初期設定!$H$23-1),0,(AD30+7)),0)</f>
        <v>44467</v>
      </c>
      <c r="AE31" s="77">
        <f>IF(AE30,IF(AE30+7&gt;DATE($AM16,$AN16+1,①初期設定!$H$23-1),0,(AE30+7)),0)</f>
        <v>44468</v>
      </c>
      <c r="AF31" s="77">
        <f>IF(AF30,IF(AF30+7&gt;DATE($AM16,$AN16+1,①初期設定!$H$23-1),0,(AF30+7)),0)</f>
        <v>44469</v>
      </c>
      <c r="AG31" s="77">
        <f>IF(AG30,IF(AG30+7&gt;DATE($AM16,$AN16+1,①初期設定!$H$23-1),0,(AG30+7)),0)</f>
        <v>0</v>
      </c>
      <c r="AH31" s="234">
        <f>IF(AH30,IF(AH30+7&gt;DATE($AM16,$AN16+1,①初期設定!$H$23-1),0,(AH30+7)),0)</f>
        <v>0</v>
      </c>
      <c r="AI31" s="78">
        <f t="shared" si="47"/>
        <v>55.999999999999993</v>
      </c>
      <c r="AJ31" s="83" t="s">
        <v>11</v>
      </c>
      <c r="AK31" s="204" t="str">
        <f>IF(①初期設定!$D$11="１カ月変形",IF(AJ32&gt;AI24,"総枠超え",""),IF(①初期設定!$D$11="１年変形",IF(AI31&gt;52,"週52時間超",""),""))</f>
        <v/>
      </c>
      <c r="AL31" s="204"/>
      <c r="AM31" s="61"/>
      <c r="AN31" s="61">
        <v>11</v>
      </c>
      <c r="AO31" s="61" t="s">
        <v>44</v>
      </c>
      <c r="AP31" s="61"/>
    </row>
    <row r="32" spans="3:42" s="51" customFormat="1" ht="30" customHeight="1" thickBot="1">
      <c r="C32" s="44"/>
      <c r="D32" s="233">
        <f>IF(D31,IF(D31+7&gt;DATE($AM14,$AN14+1,①初期設定!$H$23-1),0,(D31+7)),0)</f>
        <v>0</v>
      </c>
      <c r="E32" s="236">
        <f>IF(E31,IF(E31+7&gt;DATE($AM14,$AN14+1,①初期設定!$H$23-1),0,(E31+7)),0)</f>
        <v>0</v>
      </c>
      <c r="F32" s="236">
        <f>IF(F31,IF(F31+7&gt;DATE($AM14,$AN14+1,①初期設定!$H$23-1),0,(F31+7)),0)</f>
        <v>0</v>
      </c>
      <c r="G32" s="236">
        <f>IF(G31,IF(G31+7&gt;DATE($AM14,$AN14+1,①初期設定!$H$23-1),0,(G31+7)),0)</f>
        <v>0</v>
      </c>
      <c r="H32" s="236">
        <f>IF(H31,IF(H31+7&gt;DATE($AM14,$AN14+1,①初期設定!$H$23-1),0,(H31+7)),0)</f>
        <v>0</v>
      </c>
      <c r="I32" s="236">
        <f>IF(I31,IF(I31+7&gt;DATE($AM14,$AN14+1,①初期設定!$H$23-1),0,(I31+7)),0)</f>
        <v>0</v>
      </c>
      <c r="J32" s="235">
        <f>IF(J31,IF(J31+7&gt;DATE($AM14,$AN14+1,①初期設定!$H$23-1),0,(J31+7)),0)</f>
        <v>0</v>
      </c>
      <c r="K32" s="78">
        <f t="shared" si="36"/>
        <v>55.999999999999993</v>
      </c>
      <c r="L32" s="85">
        <f>SUM(K27:K32)</f>
        <v>335.99999999999994</v>
      </c>
      <c r="M32" s="205" t="str">
        <f>IF(①初期設定!$D$11="１カ月変形",IF(L32-K24&gt;0,L32-K24,0),IF(①初期設定!$D$11="１年変形",IF(K32&gt;52,"週52時間超",""),""))</f>
        <v/>
      </c>
      <c r="N32" s="64"/>
      <c r="O32" s="48"/>
      <c r="P32" s="233">
        <f>IF(P31,IF(P31+7&gt;DATE($AM15,$AN15+1,①初期設定!$H$23-1),0,(P31+7)),0)</f>
        <v>0</v>
      </c>
      <c r="Q32" s="236">
        <f>IF(Q31,IF(Q31+7&gt;DATE($AM15,$AN15+1,①初期設定!$H$23-1),0,(Q31+7)),0)</f>
        <v>0</v>
      </c>
      <c r="R32" s="236">
        <f>IF(R31,IF(R31+7&gt;DATE($AM15,$AN15+1,①初期設定!$H$23-1),0,(R31+7)),0)</f>
        <v>0</v>
      </c>
      <c r="S32" s="236">
        <f>IF(S31,IF(S31+7&gt;DATE($AM15,$AN15+1,①初期設定!$H$23-1),0,(S31+7)),0)</f>
        <v>0</v>
      </c>
      <c r="T32" s="236">
        <f>IF(T31,IF(T31+7&gt;DATE($AM15,$AN15+1,①初期設定!$H$23-1),0,(T31+7)),0)</f>
        <v>0</v>
      </c>
      <c r="U32" s="236">
        <f>IF(U31,IF(U31+7&gt;DATE($AM15,$AN15+1,①初期設定!$H$23-1),0,(U31+7)),0)</f>
        <v>0</v>
      </c>
      <c r="V32" s="235">
        <f>IF(V31,IF(V31+7&gt;DATE($AM15,$AN15+1,①初期設定!$H$23-1),0,(V31+7)),0)</f>
        <v>0</v>
      </c>
      <c r="W32" s="78">
        <f t="shared" si="42"/>
        <v>55.999999999999993</v>
      </c>
      <c r="X32" s="85">
        <f>SUM(W27:W32)</f>
        <v>335.99999999999994</v>
      </c>
      <c r="Y32" s="205" t="str">
        <f>IF(①初期設定!$D$11="１カ月変形",IF(X32-W24&gt;0,X32-W24,0),IF(①初期設定!$D$11="１年変形",IF(W32&gt;52,"週52時間超",""),""))</f>
        <v/>
      </c>
      <c r="Z32" s="64"/>
      <c r="AA32" s="48"/>
      <c r="AB32" s="233">
        <f>IF(AB31,IF(AB31+7&gt;DATE($AM16,$AN16+1,①初期設定!$H$23-1),0,(AB31+7)),0)</f>
        <v>0</v>
      </c>
      <c r="AC32" s="236">
        <f>IF(AC31,IF(AC31+7&gt;DATE($AM16,$AN16+1,①初期設定!$H$23-1),0,(AC31+7)),0)</f>
        <v>0</v>
      </c>
      <c r="AD32" s="236">
        <f>IF(AD31,IF(AD31+7&gt;DATE($AM16,$AN16+1,①初期設定!$H$23-1),0,(AD31+7)),0)</f>
        <v>0</v>
      </c>
      <c r="AE32" s="236">
        <f>IF(AE31,IF(AE31+7&gt;DATE($AM16,$AN16+1,①初期設定!$H$23-1),0,(AE31+7)),0)</f>
        <v>0</v>
      </c>
      <c r="AF32" s="236">
        <f>IF(AF31,IF(AF31+7&gt;DATE($AM16,$AN16+1,①初期設定!$H$23-1),0,(AF31+7)),0)</f>
        <v>0</v>
      </c>
      <c r="AG32" s="236">
        <f>IF(AG31,IF(AG31+7&gt;DATE($AM16,$AN16+1,①初期設定!$H$23-1),0,(AG31+7)),0)</f>
        <v>0</v>
      </c>
      <c r="AH32" s="235">
        <f>IF(AH31,IF(AH31+7&gt;DATE($AM16,$AN16+1,①初期設定!$H$23-1),0,(AH31+7)),0)</f>
        <v>0</v>
      </c>
      <c r="AI32" s="78">
        <f t="shared" si="47"/>
        <v>55.999999999999993</v>
      </c>
      <c r="AJ32" s="85">
        <f>SUM(AI27:AI32)</f>
        <v>335.99999999999994</v>
      </c>
      <c r="AK32" s="205" t="str">
        <f>IF(①初期設定!$D$11="１カ月変形",IF(AJ32-AI24&gt;0,AJ32-AI24,0),IF(①初期設定!$D$11="１年変形",IF(AI32&gt;52,"週52時間超",""),""))</f>
        <v/>
      </c>
      <c r="AL32" s="205"/>
      <c r="AM32" s="61"/>
      <c r="AN32" s="61">
        <v>12</v>
      </c>
      <c r="AO32" s="61" t="s">
        <v>45</v>
      </c>
      <c r="AP32" s="61"/>
    </row>
    <row r="33" spans="3:43" s="51" customFormat="1" ht="60" customHeight="1" thickBot="1">
      <c r="C33" s="44"/>
      <c r="D33" s="66">
        <f>IF(①初期設定!$H$23=1,IF(AB24=12,1,AB24+1),AD24)</f>
        <v>10</v>
      </c>
      <c r="E33" s="66" t="str">
        <f>IF(F33="","","～")</f>
        <v/>
      </c>
      <c r="F33" s="66" t="str">
        <f>IF(①初期設定!$H$23=1,"",IF(D33=12,D33-11,D33+1))</f>
        <v/>
      </c>
      <c r="H33" s="194"/>
      <c r="I33" s="194"/>
      <c r="J33" s="194"/>
      <c r="K33" s="254" t="str">
        <f>IF(①初期設定!$D$11="１カ月変形",IF(①初期設定!$D$4="一般",ROUNDDOWN(40*L39/7,1),ROUNDDOWN(44*L39/7,1)),"")</f>
        <v/>
      </c>
      <c r="L33" s="254"/>
      <c r="M33" s="64"/>
      <c r="N33" s="64"/>
      <c r="O33" s="87"/>
      <c r="P33" s="66">
        <f>IF(①初期設定!$H$23=1,IF(D33=12,1,D33+1),F33)</f>
        <v>11</v>
      </c>
      <c r="Q33" s="66" t="str">
        <f>IF(R33="","","～")</f>
        <v/>
      </c>
      <c r="R33" s="66" t="str">
        <f>IF(①初期設定!$H$23=1,"",IF(P33=12,P33-11,P33+1))</f>
        <v/>
      </c>
      <c r="T33" s="194"/>
      <c r="U33" s="194"/>
      <c r="V33" s="194"/>
      <c r="W33" s="254" t="str">
        <f>IF(①初期設定!$D$11="１カ月変形",IF(①初期設定!$D$4="一般",ROUNDDOWN(40*X39/7,1),ROUNDDOWN(44*X39/7,1)),"")</f>
        <v/>
      </c>
      <c r="X33" s="254"/>
      <c r="Y33" s="64"/>
      <c r="Z33" s="64"/>
      <c r="AA33" s="87"/>
      <c r="AB33" s="66">
        <f>IF(①初期設定!$H$23=1,IF(P33=12,1,P33+1),R33)</f>
        <v>12</v>
      </c>
      <c r="AC33" s="66" t="str">
        <f>IF(AD33="","","～")</f>
        <v/>
      </c>
      <c r="AD33" s="66" t="str">
        <f>IF(①初期設定!$H$23=1,"",IF(AB33=12,AB33-11,AB33+1))</f>
        <v/>
      </c>
      <c r="AF33" s="194"/>
      <c r="AG33" s="194"/>
      <c r="AH33" s="194"/>
      <c r="AI33" s="254" t="str">
        <f>IF(①初期設定!$D$11="１カ月変形",IF(①初期設定!$D$4="一般",ROUNDDOWN(40*AJ39/7,1),ROUNDDOWN(44*AJ39/7,1)),"")</f>
        <v/>
      </c>
      <c r="AJ33" s="254"/>
      <c r="AK33" s="23"/>
      <c r="AL33" s="23"/>
      <c r="AM33" s="61"/>
      <c r="AN33" s="61">
        <v>13</v>
      </c>
      <c r="AO33" s="61" t="s">
        <v>46</v>
      </c>
      <c r="AP33" s="61"/>
    </row>
    <row r="34" spans="3:43" s="51" customFormat="1" ht="30" customHeight="1">
      <c r="C34" s="44"/>
      <c r="D34" s="69" t="str">
        <f>①初期設定!$D$29</f>
        <v>日</v>
      </c>
      <c r="E34" s="70" t="str">
        <f>①初期設定!$E$29</f>
        <v>月</v>
      </c>
      <c r="F34" s="70" t="str">
        <f>①初期設定!$F$29</f>
        <v>火</v>
      </c>
      <c r="G34" s="70" t="str">
        <f>①初期設定!$G$29</f>
        <v>水</v>
      </c>
      <c r="H34" s="70" t="str">
        <f>①初期設定!$H$29</f>
        <v>木</v>
      </c>
      <c r="I34" s="70" t="str">
        <f>①初期設定!$I$29</f>
        <v>金</v>
      </c>
      <c r="J34" s="71" t="str">
        <f>①初期設定!$J$29</f>
        <v>土</v>
      </c>
      <c r="K34" s="20" t="s">
        <v>12</v>
      </c>
      <c r="L34" s="67" t="s">
        <v>1</v>
      </c>
      <c r="M34" s="201"/>
      <c r="N34" s="68"/>
      <c r="O34" s="68"/>
      <c r="P34" s="69" t="str">
        <f>①初期設定!$D$29</f>
        <v>日</v>
      </c>
      <c r="Q34" s="70" t="str">
        <f>①初期設定!$E$29</f>
        <v>月</v>
      </c>
      <c r="R34" s="70" t="str">
        <f>①初期設定!$F$29</f>
        <v>火</v>
      </c>
      <c r="S34" s="70" t="str">
        <f>①初期設定!$G$29</f>
        <v>水</v>
      </c>
      <c r="T34" s="70" t="str">
        <f>①初期設定!$H$29</f>
        <v>木</v>
      </c>
      <c r="U34" s="70" t="str">
        <f>①初期設定!$I$29</f>
        <v>金</v>
      </c>
      <c r="V34" s="71" t="str">
        <f>①初期設定!$J$29</f>
        <v>土</v>
      </c>
      <c r="W34" s="20" t="s">
        <v>12</v>
      </c>
      <c r="X34" s="67" t="s">
        <v>1</v>
      </c>
      <c r="Y34" s="201"/>
      <c r="Z34" s="68"/>
      <c r="AA34" s="68"/>
      <c r="AB34" s="69" t="str">
        <f>①初期設定!$D$29</f>
        <v>日</v>
      </c>
      <c r="AC34" s="70" t="str">
        <f>①初期設定!$E$29</f>
        <v>月</v>
      </c>
      <c r="AD34" s="70" t="str">
        <f>①初期設定!$F$29</f>
        <v>火</v>
      </c>
      <c r="AE34" s="70" t="str">
        <f>①初期設定!$G$29</f>
        <v>水</v>
      </c>
      <c r="AF34" s="70" t="str">
        <f>①初期設定!$H$29</f>
        <v>木</v>
      </c>
      <c r="AG34" s="70" t="str">
        <f>①初期設定!$I$29</f>
        <v>金</v>
      </c>
      <c r="AH34" s="71" t="str">
        <f>①初期設定!$J$29</f>
        <v>土</v>
      </c>
      <c r="AI34" s="20" t="s">
        <v>12</v>
      </c>
      <c r="AJ34" s="67" t="s">
        <v>1</v>
      </c>
      <c r="AK34" s="56"/>
      <c r="AL34" s="56"/>
      <c r="AM34" s="61"/>
      <c r="AN34" s="61">
        <v>14</v>
      </c>
      <c r="AO34" s="61" t="s">
        <v>14</v>
      </c>
      <c r="AP34" s="61"/>
    </row>
    <row r="35" spans="3:43" s="51" customFormat="1" ht="30" customHeight="1">
      <c r="C35" s="44"/>
      <c r="D35" s="238">
        <f>①初期設定!$D$30</f>
        <v>0.33333333333333331</v>
      </c>
      <c r="E35" s="239">
        <f>①初期設定!$E$30</f>
        <v>0.33333333333333331</v>
      </c>
      <c r="F35" s="239">
        <f>①初期設定!$F$30</f>
        <v>0.33333333333333331</v>
      </c>
      <c r="G35" s="239">
        <f>①初期設定!$G$30</f>
        <v>0.33333333333333331</v>
      </c>
      <c r="H35" s="239">
        <f>①初期設定!$H$30</f>
        <v>0.33333333333333331</v>
      </c>
      <c r="I35" s="239">
        <f>①初期設定!$I$30</f>
        <v>0.33333333333333331</v>
      </c>
      <c r="J35" s="239">
        <f>①初期設定!$J$30</f>
        <v>0.33333333333333331</v>
      </c>
      <c r="K35" s="72" t="s">
        <v>13</v>
      </c>
      <c r="L35" s="73">
        <f>COUNTIF(D116:J121,1)</f>
        <v>42</v>
      </c>
      <c r="M35" s="202" t="str">
        <f>IF(①初期設定!$D$11="１年変形",IF(OR(D35*24&gt;10,E35*24&gt;10,F35*24&gt;10,G35*24&gt;10,H35*24&gt;10,I35*24&gt;10,J35*24&gt;10),"10時間超",""),IF(①初期設定!$D$11="適用なし",IF(OR(D35*24&gt;8,E35*24&gt;8,F35*24&gt;8,G35*24&gt;8,H35*24&gt;8,I35*24&gt;8,J35*24&gt;8),"8時間超",""),""))</f>
        <v/>
      </c>
      <c r="N35" s="74"/>
      <c r="O35" s="74"/>
      <c r="P35" s="238">
        <f>①初期設定!$D$30</f>
        <v>0.33333333333333331</v>
      </c>
      <c r="Q35" s="239">
        <f>①初期設定!$E$30</f>
        <v>0.33333333333333331</v>
      </c>
      <c r="R35" s="239">
        <f>①初期設定!$F$30</f>
        <v>0.33333333333333331</v>
      </c>
      <c r="S35" s="239">
        <f>①初期設定!$G$30</f>
        <v>0.33333333333333331</v>
      </c>
      <c r="T35" s="239">
        <f>①初期設定!$H$30</f>
        <v>0.33333333333333331</v>
      </c>
      <c r="U35" s="239">
        <f>①初期設定!$I$30</f>
        <v>0.33333333333333331</v>
      </c>
      <c r="V35" s="239">
        <f>①初期設定!$J$30</f>
        <v>0.33333333333333331</v>
      </c>
      <c r="W35" s="72" t="s">
        <v>13</v>
      </c>
      <c r="X35" s="73">
        <f>COUNTIF(P116:V121,1)</f>
        <v>42</v>
      </c>
      <c r="Y35" s="202" t="str">
        <f>IF(①初期設定!$D$11="１年変形",IF(OR(P35*24&gt;10,Q35*24&gt;10,R35*24&gt;10,S35*24&gt;10,T35*24&gt;10,U35*24&gt;10,V35*24&gt;10),"10時間超",""),IF(①初期設定!$D$11="適用なし",IF(OR(P35*24&gt;8,Q35*24&gt;8,R35*24&gt;8,S35*24&gt;8,T35*24&gt;8,U35*24&gt;8,V35*24&gt;8),"8時間超",""),""))</f>
        <v/>
      </c>
      <c r="Z35" s="74"/>
      <c r="AA35" s="74"/>
      <c r="AB35" s="238">
        <f>①初期設定!$D$30</f>
        <v>0.33333333333333331</v>
      </c>
      <c r="AC35" s="239">
        <f>①初期設定!$E$30</f>
        <v>0.33333333333333331</v>
      </c>
      <c r="AD35" s="239">
        <f>①初期設定!$F$30</f>
        <v>0.33333333333333331</v>
      </c>
      <c r="AE35" s="239">
        <f>①初期設定!$G$30</f>
        <v>0.33333333333333331</v>
      </c>
      <c r="AF35" s="239">
        <f>①初期設定!$H$30</f>
        <v>0.33333333333333331</v>
      </c>
      <c r="AG35" s="239">
        <f>①初期設定!$I$30</f>
        <v>0.33333333333333331</v>
      </c>
      <c r="AH35" s="239">
        <f>①初期設定!$J$30</f>
        <v>0.33333333333333331</v>
      </c>
      <c r="AI35" s="72" t="s">
        <v>13</v>
      </c>
      <c r="AJ35" s="73">
        <f>COUNTIF(AB116:AH121,1)</f>
        <v>42</v>
      </c>
      <c r="AK35" s="202" t="str">
        <f>IF(①初期設定!$D$11="１年変形",IF(OR(AB35*24&gt;10,AC35*24&gt;10,AD35*24&gt;10,AE35*24&gt;10,AF35*24&gt;10,AG35*24&gt;10,AH35*24&gt;10),"10時間超",""),IF(①初期設定!$D$11="適用なし",IF(OR(AB35*24&gt;8,AC35*24&gt;8,AD35*24&gt;8,AE35*24&gt;8,AF35*24&gt;8,AG35*24&gt;8,AH35*24&gt;8),"8時間超",""),""))</f>
        <v/>
      </c>
      <c r="AL35" s="202"/>
      <c r="AM35" s="61"/>
      <c r="AN35" s="61"/>
      <c r="AO35" s="61"/>
      <c r="AP35" s="61"/>
    </row>
    <row r="36" spans="3:43" s="51" customFormat="1" ht="30" customHeight="1">
      <c r="C36" s="44"/>
      <c r="D36" s="232">
        <f>($J36-7+COLUMN(A36))*(COLUMN(B36)&gt;WEEKDAY(DATE($AM17,$AN17,①初期設定!$H$23+(VLOOKUP(①初期設定!$J$23,$AM$21:$AN$27,2,FALSE)+VLOOKUP(①初期設定!$J$23,$AO$21:$AP$27,2,FALSE)))))</f>
        <v>0</v>
      </c>
      <c r="E36" s="77">
        <f>($J36-7+COLUMN(B36))*(COLUMN(C36)&gt;WEEKDAY(DATE($AM17,$AN17,①初期設定!$H$23+(VLOOKUP(①初期設定!$J$23,$AM$21:$AN$27,2,FALSE)+VLOOKUP(①初期設定!$J$23,$AO$21:$AP$27,2,FALSE)))))</f>
        <v>0</v>
      </c>
      <c r="F36" s="77">
        <f>($J36-7+COLUMN(C36))*(COLUMN(D36)&gt;WEEKDAY(DATE($AM17,$AN17,①初期設定!$H$23+(VLOOKUP(①初期設定!$J$23,$AM$21:$AN$27,2,FALSE)+VLOOKUP(①初期設定!$J$23,$AO$21:$AP$27,2,FALSE)))))</f>
        <v>0</v>
      </c>
      <c r="G36" s="77">
        <f>($J36-7+COLUMN(D36))*(COLUMN(E36)&gt;WEEKDAY(DATE($AM17,$AN17,①初期設定!$H$23+(VLOOKUP(①初期設定!$J$23,$AM$21:$AN$27,2,FALSE)+VLOOKUP(①初期設定!$J$23,$AO$21:$AP$27,2,FALSE)))))</f>
        <v>0</v>
      </c>
      <c r="H36" s="77">
        <f>($J36-7+COLUMN(E36))*(COLUMN(F36)&gt;WEEKDAY(DATE($AM17,$AN17,①初期設定!$H$23+(VLOOKUP(①初期設定!$J$23,$AM$21:$AN$27,2,FALSE)+VLOOKUP(①初期設定!$J$23,$AO$21:$AP$27,2,FALSE)))))</f>
        <v>0</v>
      </c>
      <c r="I36" s="77">
        <f>($J36-7+COLUMN(F36))*(COLUMN(G36)&gt;WEEKDAY(DATE($AM17,$AN17,①初期設定!$H$23+(VLOOKUP(①初期設定!$J$23,$AM$21:$AN$27,2,FALSE)+VLOOKUP(①初期設定!$J$23,$AO$21:$AP$27,2,FALSE)))))</f>
        <v>44470</v>
      </c>
      <c r="J36" s="234">
        <f>DATE($AM17,$AN17,①初期設定!$H$23+7-WEEKDAY(DATE($AM17,$AN17,①初期設定!$H$23+(VLOOKUP(①初期設定!$J$23,$AM$21:$AN$27,2,FALSE)+VLOOKUP(①初期設定!$J$23,$AO$21:$AP$27,2,FALSE)))))</f>
        <v>44471</v>
      </c>
      <c r="K36" s="78">
        <f>(D116*D$35+E116*E$35+F116*F$35+G116*G$35+H116*H$35+I116*I$35+J116*J$35)*24</f>
        <v>55.999999999999993</v>
      </c>
      <c r="L36" s="79" t="s">
        <v>2</v>
      </c>
      <c r="M36" s="203" t="str">
        <f>IF(①初期設定!$D$11="適用なし",IF(①初期設定!$D$4="一般",IF(K36+IF(AH31=0,AI31,AI32)&gt;40,"週40時間超",""),IF(K36+IF(AH31=0,AI31,AI32)&gt;44,"週44時間超","")),IF(①初期設定!$D$11="１年変形",IF(K36&gt;52,"週52時間超",""),""))</f>
        <v>週40時間超</v>
      </c>
      <c r="N36" s="80"/>
      <c r="O36" s="80"/>
      <c r="P36" s="232">
        <f>($V36-7+COLUMN(M36)-12)*(COLUMN(N36)-12&gt;WEEKDAY(DATE($AM18,$AN18,①初期設定!$H$23+(VLOOKUP(①初期設定!$J$23,$AM$21:$AN$27,2,FALSE)+VLOOKUP(①初期設定!$J$23,$AO$21:$AP$27,2,FALSE)))))</f>
        <v>0</v>
      </c>
      <c r="Q36" s="77">
        <f>($V36-7+COLUMN(N36)-12)*(COLUMN(O36)-12&gt;WEEKDAY(DATE($AM18,$AN18,①初期設定!$H$23+(VLOOKUP(①初期設定!$J$23,$AM$21:$AN$27,2,FALSE)+VLOOKUP(①初期設定!$J$23,$AO$21:$AP$27,2,FALSE)))))</f>
        <v>44501</v>
      </c>
      <c r="R36" s="77">
        <f>($V36-7+COLUMN(O36)-12)*(COLUMN(P36)-12&gt;WEEKDAY(DATE($AM18,$AN18,①初期設定!$H$23+(VLOOKUP(①初期設定!$J$23,$AM$21:$AN$27,2,FALSE)+VLOOKUP(①初期設定!$J$23,$AO$21:$AP$27,2,FALSE)))))</f>
        <v>44502</v>
      </c>
      <c r="S36" s="77">
        <f>($V36-7+COLUMN(P36)-12)*(COLUMN(Q36)-12&gt;WEEKDAY(DATE($AM18,$AN18,①初期設定!$H$23+(VLOOKUP(①初期設定!$J$23,$AM$21:$AN$27,2,FALSE)+VLOOKUP(①初期設定!$J$23,$AO$21:$AP$27,2,FALSE)))))</f>
        <v>44503</v>
      </c>
      <c r="T36" s="77">
        <f>($V36-7+COLUMN(Q36)-12)*(COLUMN(R36)-12&gt;WEEKDAY(DATE($AM18,$AN18,①初期設定!$H$23+(VLOOKUP(①初期設定!$J$23,$AM$21:$AN$27,2,FALSE)+VLOOKUP(①初期設定!$J$23,$AO$21:$AP$27,2,FALSE)))))</f>
        <v>44504</v>
      </c>
      <c r="U36" s="77">
        <f>($V36-7+COLUMN(R36)-12)*(COLUMN(S36)-12&gt;WEEKDAY(DATE($AM18,$AN18,①初期設定!$H$23+(VLOOKUP(①初期設定!$J$23,$AM$21:$AN$27,2,FALSE)+VLOOKUP(①初期設定!$J$23,$AO$21:$AP$27,2,FALSE)))))</f>
        <v>44505</v>
      </c>
      <c r="V36" s="234">
        <f>DATE($AM18,$AN18,①初期設定!$H$23+7-WEEKDAY(DATE($AM18,$AN18,①初期設定!$H$23+(VLOOKUP(①初期設定!$J$23,$AM$21:$AN$27,2,FALSE)+VLOOKUP(①初期設定!$J$23,$AO$21:$AP$27,2,FALSE)))))</f>
        <v>44506</v>
      </c>
      <c r="W36" s="78">
        <f>(P116*P$35+Q116*Q$35+R116*R$35+S116*S$35+T116*T$35+U116*U$35+V116*V$35)*24</f>
        <v>55.999999999999993</v>
      </c>
      <c r="X36" s="79" t="s">
        <v>2</v>
      </c>
      <c r="Y36" s="203" t="str">
        <f>IF(①初期設定!$D$11="適用なし",IF(①初期設定!$D$4="一般",IF(W36+IF(J40=0,K40,K41)&gt;40,"週40時間超",""),IF(W36+IF(J40=0,K40,K41)&gt;44,"週44時間超","")),IF(①初期設定!$D$11="１年変形",IF(W36&gt;52,"週52時間超",""),""))</f>
        <v>週40時間超</v>
      </c>
      <c r="Z36" s="80"/>
      <c r="AA36" s="80"/>
      <c r="AB36" s="232">
        <f>($AH36-7+COLUMN(Y36)-24)*(COLUMN(Z36)-24&gt;WEEKDAY(DATE($AM19,$AN19,①初期設定!$H$23+(VLOOKUP(①初期設定!$J$23,$AM$21:$AN$27,2,FALSE)+VLOOKUP(①初期設定!$J$23,$AO$21:$AP$27,2,FALSE)))))</f>
        <v>0</v>
      </c>
      <c r="AC36" s="77">
        <f>($AH36-7+COLUMN(Z36)-24)*(COLUMN(AA36)-24&gt;WEEKDAY(DATE($AM19,$AN19,①初期設定!$H$23+(VLOOKUP(①初期設定!$J$23,$AM$21:$AN$27,2,FALSE)+VLOOKUP(①初期設定!$J$23,$AO$21:$AP$27,2,FALSE)))))</f>
        <v>0</v>
      </c>
      <c r="AD36" s="77">
        <f>($AH36-7+COLUMN(AA36)-24)*(COLUMN(AB36)-24&gt;WEEKDAY(DATE($AM19,$AN19,①初期設定!$H$23+(VLOOKUP(①初期設定!$J$23,$AM$21:$AN$27,2,FALSE)+VLOOKUP(①初期設定!$J$23,$AO$21:$AP$27,2,FALSE)))))</f>
        <v>0</v>
      </c>
      <c r="AE36" s="77">
        <f>($AH36-7+COLUMN(AB36)-24)*(COLUMN(AC36)-24&gt;WEEKDAY(DATE($AM19,$AN19,①初期設定!$H$23+(VLOOKUP(①初期設定!$J$23,$AM$21:$AN$27,2,FALSE)+VLOOKUP(①初期設定!$J$23,$AO$21:$AP$27,2,FALSE)))))</f>
        <v>44531</v>
      </c>
      <c r="AF36" s="77">
        <f>($AH36-7+COLUMN(AC36)-24)*(COLUMN(AD36)-24&gt;WEEKDAY(DATE($AM19,$AN19,①初期設定!$H$23+(VLOOKUP(①初期設定!$J$23,$AM$21:$AN$27,2,FALSE)+VLOOKUP(①初期設定!$J$23,$AO$21:$AP$27,2,FALSE)))))</f>
        <v>44532</v>
      </c>
      <c r="AG36" s="77">
        <f>($AH36-7+COLUMN(AD36)-24)*(COLUMN(AE36)-24&gt;WEEKDAY(DATE($AM19,$AN19,①初期設定!$H$23+(VLOOKUP(①初期設定!$J$23,$AM$21:$AN$27,2,FALSE)+VLOOKUP(①初期設定!$J$23,$AO$21:$AP$27,2,FALSE)))))</f>
        <v>44533</v>
      </c>
      <c r="AH36" s="234">
        <f>DATE($AM19,$AN19,①初期設定!$H$23+7-WEEKDAY(DATE($AM19,$AN19,①初期設定!$H$23+(VLOOKUP(①初期設定!$J$23,$AM$21:$AN$27,2,FALSE)+VLOOKUP(①初期設定!$J$23,$AO$21:$AP$27,2,FALSE)))))</f>
        <v>44534</v>
      </c>
      <c r="AI36" s="78">
        <f>(AB116*AB$35+AC116*AC$35+AD116*AD$35+AE116*AE$35+AF116*AF$35+AG116*AG$35+AH116*AH$35)*24</f>
        <v>55.999999999999993</v>
      </c>
      <c r="AJ36" s="79" t="s">
        <v>2</v>
      </c>
      <c r="AK36" s="203" t="str">
        <f>IF(①初期設定!$D$11="適用なし",IF(①初期設定!$D$4="一般",IF(AI36+IF(V40=0,W40,W41)&gt;40,"週40時間超",""),IF(AI36+IF(V40=0,W40,W41)&gt;44,"週44時間超","")),IF(①初期設定!$D$11="１年変形",IF(AI36&gt;52,"週52時間超",""),""))</f>
        <v>週40時間超</v>
      </c>
      <c r="AL36" s="203"/>
      <c r="AM36" s="61"/>
      <c r="AN36" s="61"/>
      <c r="AO36" s="61"/>
      <c r="AP36" s="61"/>
    </row>
    <row r="37" spans="3:43" s="51" customFormat="1" ht="30" customHeight="1">
      <c r="C37" s="44"/>
      <c r="D37" s="232">
        <f>J36+1</f>
        <v>44472</v>
      </c>
      <c r="E37" s="77">
        <f>D37+1</f>
        <v>44473</v>
      </c>
      <c r="F37" s="77">
        <f t="shared" ref="F37" si="48">E37+1</f>
        <v>44474</v>
      </c>
      <c r="G37" s="77">
        <f t="shared" ref="G37" si="49">F37+1</f>
        <v>44475</v>
      </c>
      <c r="H37" s="77">
        <f>G37+1</f>
        <v>44476</v>
      </c>
      <c r="I37" s="77">
        <f t="shared" ref="I37" si="50">H37+1</f>
        <v>44477</v>
      </c>
      <c r="J37" s="234">
        <f t="shared" ref="J37" si="51">I37+1</f>
        <v>44478</v>
      </c>
      <c r="K37" s="78">
        <f t="shared" ref="K37:K41" si="52">(D117*D$35+E117*E$35+F117*F$35+G117*G$35+H117*H$35+I117*I$35+J117*J$35)*24</f>
        <v>55.999999999999993</v>
      </c>
      <c r="L37" s="73">
        <f>L39-L35</f>
        <v>-11</v>
      </c>
      <c r="M37" s="203" t="str">
        <f>IF(①初期設定!$D$11="１年変形",IF(K37&gt;52,"週52時間超",""),"")</f>
        <v/>
      </c>
      <c r="N37" s="74"/>
      <c r="O37" s="74"/>
      <c r="P37" s="232">
        <f>V36+1</f>
        <v>44507</v>
      </c>
      <c r="Q37" s="77">
        <f>P37+1</f>
        <v>44508</v>
      </c>
      <c r="R37" s="77">
        <f t="shared" ref="R37" si="53">Q37+1</f>
        <v>44509</v>
      </c>
      <c r="S37" s="77">
        <f t="shared" ref="S37" si="54">R37+1</f>
        <v>44510</v>
      </c>
      <c r="T37" s="77">
        <f t="shared" ref="T37" si="55">S37+1</f>
        <v>44511</v>
      </c>
      <c r="U37" s="77">
        <f t="shared" ref="U37" si="56">T37+1</f>
        <v>44512</v>
      </c>
      <c r="V37" s="234">
        <f t="shared" ref="V37" si="57">U37+1</f>
        <v>44513</v>
      </c>
      <c r="W37" s="78">
        <f t="shared" ref="W37:W41" si="58">(P117*P$35+Q117*Q$35+R117*R$35+S117*S$35+T117*T$35+U117*U$35+V117*V$35)*24</f>
        <v>55.999999999999993</v>
      </c>
      <c r="X37" s="73">
        <f>X39-X35</f>
        <v>-12</v>
      </c>
      <c r="Y37" s="203" t="str">
        <f>IF(①初期設定!$D$11="１年変形",IF(W37&gt;52,"週52時間超",""),"")</f>
        <v/>
      </c>
      <c r="Z37" s="74"/>
      <c r="AA37" s="74"/>
      <c r="AB37" s="232">
        <f>AH36+1</f>
        <v>44535</v>
      </c>
      <c r="AC37" s="77">
        <f>AB37+1</f>
        <v>44536</v>
      </c>
      <c r="AD37" s="77">
        <f t="shared" ref="AD37" si="59">AC37+1</f>
        <v>44537</v>
      </c>
      <c r="AE37" s="77">
        <f t="shared" ref="AE37" si="60">AD37+1</f>
        <v>44538</v>
      </c>
      <c r="AF37" s="77">
        <f t="shared" ref="AF37" si="61">AE37+1</f>
        <v>44539</v>
      </c>
      <c r="AG37" s="77">
        <f t="shared" ref="AG37" si="62">AF37+1</f>
        <v>44540</v>
      </c>
      <c r="AH37" s="234">
        <f t="shared" ref="AH37" si="63">AG37+1</f>
        <v>44541</v>
      </c>
      <c r="AI37" s="78">
        <f t="shared" ref="AI37:AI41" si="64">(AB117*AB$35+AC117*AC$35+AD117*AD$35+AE117*AE$35+AF117*AF$35+AG117*AG$35+AH117*AH$35)*24</f>
        <v>55.999999999999993</v>
      </c>
      <c r="AJ37" s="73">
        <f>AJ39-AJ35</f>
        <v>-11</v>
      </c>
      <c r="AK37" s="203" t="str">
        <f>IF(①初期設定!$D$11="１年変形",IF(AI37&gt;52,"週52時間超",""),"")</f>
        <v/>
      </c>
      <c r="AL37" s="203"/>
      <c r="AM37" s="61"/>
      <c r="AN37" s="61"/>
      <c r="AO37" s="61"/>
      <c r="AP37" s="61"/>
    </row>
    <row r="38" spans="3:43" s="51" customFormat="1" ht="30" customHeight="1">
      <c r="C38" s="44"/>
      <c r="D38" s="232">
        <f>IF(D37,IF(D37+7&gt;DATE($AM17,$AN17+1,①初期設定!$H$23-1),0,(D37+7)),0)</f>
        <v>44479</v>
      </c>
      <c r="E38" s="77">
        <f>IF(E37,IF(E37+7&gt;DATE($AM17,$AN17+1,①初期設定!$H$23-1),0,(E37+7)),0)</f>
        <v>44480</v>
      </c>
      <c r="F38" s="77">
        <f>IF(F37,IF(F37+7&gt;DATE($AM17,$AN17+1,①初期設定!$H$23-1),0,(F37+7)),0)</f>
        <v>44481</v>
      </c>
      <c r="G38" s="77">
        <f>IF(G37,IF(G37+7&gt;DATE($AM17,$AN17+1,①初期設定!$H$23-1),0,(G37+7)),0)</f>
        <v>44482</v>
      </c>
      <c r="H38" s="77">
        <f>IF(H37,IF(H37+7&gt;DATE($AM17,$AN17+1,①初期設定!$H$23-1),0,(H37+7)),0)</f>
        <v>44483</v>
      </c>
      <c r="I38" s="77">
        <f>IF(I37,IF(I37+7&gt;DATE($AM17,$AN17+1,①初期設定!$H$23-1),0,(I37+7)),0)</f>
        <v>44484</v>
      </c>
      <c r="J38" s="234">
        <f>IF(J37,IF(J37+7&gt;DATE($AM17,$AN17+1,①初期設定!$H$23-1),0,(J37+7)),0)</f>
        <v>44485</v>
      </c>
      <c r="K38" s="78">
        <f t="shared" si="52"/>
        <v>55.999999999999993</v>
      </c>
      <c r="L38" s="79" t="s">
        <v>10</v>
      </c>
      <c r="M38" s="203" t="str">
        <f>IF(①初期設定!$D$11="１年変形",IF(K38&gt;52,"週52時間超",""),"")</f>
        <v/>
      </c>
      <c r="N38" s="80"/>
      <c r="O38" s="80"/>
      <c r="P38" s="232">
        <f>IF(P37,IF(P37+7&gt;DATE($AM18,$AN18+1,①初期設定!$H$23-1),0,(P37+7)),0)</f>
        <v>44514</v>
      </c>
      <c r="Q38" s="77">
        <f>IF(Q37,IF(Q37+7&gt;DATE($AM18,$AN18+1,①初期設定!$H$23-1),0,(Q37+7)),0)</f>
        <v>44515</v>
      </c>
      <c r="R38" s="77">
        <f>IF(R37,IF(R37+7&gt;DATE($AM18,$AN18+1,①初期設定!$H$23-1),0,(R37+7)),0)</f>
        <v>44516</v>
      </c>
      <c r="S38" s="77">
        <f>IF(S37,IF(S37+7&gt;DATE($AM18,$AN18+1,①初期設定!$H$23-1),0,(S37+7)),0)</f>
        <v>44517</v>
      </c>
      <c r="T38" s="77">
        <f>IF(T37,IF(T37+7&gt;DATE($AM18,$AN18+1,①初期設定!$H$23-1),0,(T37+7)),0)</f>
        <v>44518</v>
      </c>
      <c r="U38" s="77">
        <f>IF(U37,IF(U37+7&gt;DATE($AM18,$AN18+1,①初期設定!$H$23-1),0,(U37+7)),0)</f>
        <v>44519</v>
      </c>
      <c r="V38" s="234">
        <f>IF(V37,IF(V37+7&gt;DATE($AM18,$AN18+1,①初期設定!$H$23-1),0,(V37+7)),0)</f>
        <v>44520</v>
      </c>
      <c r="W38" s="78">
        <f t="shared" si="58"/>
        <v>55.999999999999993</v>
      </c>
      <c r="X38" s="79" t="s">
        <v>10</v>
      </c>
      <c r="Y38" s="203" t="str">
        <f>IF(①初期設定!$D$11="１年変形",IF(W38&gt;52,"週52時間超",""),"")</f>
        <v/>
      </c>
      <c r="Z38" s="80"/>
      <c r="AA38" s="80"/>
      <c r="AB38" s="232">
        <f>IF(AB37,IF(AB37+7&gt;DATE($AM19,$AN19+1,①初期設定!$H$23-1),0,(AB37+7)),0)</f>
        <v>44542</v>
      </c>
      <c r="AC38" s="77">
        <f>IF(AC37,IF(AC37+7&gt;DATE($AM19,$AN19+1,①初期設定!$H$23-1),0,(AC37+7)),0)</f>
        <v>44543</v>
      </c>
      <c r="AD38" s="77">
        <f>IF(AD37,IF(AD37+7&gt;DATE($AM19,$AN19+1,①初期設定!$H$23-1),0,(AD37+7)),0)</f>
        <v>44544</v>
      </c>
      <c r="AE38" s="77">
        <f>IF(AE37,IF(AE37+7&gt;DATE($AM19,$AN19+1,①初期設定!$H$23-1),0,(AE37+7)),0)</f>
        <v>44545</v>
      </c>
      <c r="AF38" s="77">
        <f>IF(AF37,IF(AF37+7&gt;DATE($AM19,$AN19+1,①初期設定!$H$23-1),0,(AF37+7)),0)</f>
        <v>44546</v>
      </c>
      <c r="AG38" s="77">
        <f>IF(AG37,IF(AG37+7&gt;DATE($AM19,$AN19+1,①初期設定!$H$23-1),0,(AG37+7)),0)</f>
        <v>44547</v>
      </c>
      <c r="AH38" s="234">
        <f>IF(AH37,IF(AH37+7&gt;DATE($AM19,$AN19+1,①初期設定!$H$23-1),0,(AH37+7)),0)</f>
        <v>44548</v>
      </c>
      <c r="AI38" s="78">
        <f t="shared" si="64"/>
        <v>55.999999999999993</v>
      </c>
      <c r="AJ38" s="79" t="s">
        <v>10</v>
      </c>
      <c r="AK38" s="203" t="str">
        <f>IF(①初期設定!$D$11="１年変形",IF(AI38&gt;52,"週52時間超",""),"")</f>
        <v/>
      </c>
      <c r="AL38" s="203"/>
      <c r="AM38" s="61"/>
      <c r="AN38" s="61"/>
      <c r="AO38" s="61"/>
      <c r="AP38" s="61"/>
    </row>
    <row r="39" spans="3:43" s="51" customFormat="1" ht="30" customHeight="1">
      <c r="C39" s="44"/>
      <c r="D39" s="232">
        <f>IF(D38,IF(D38+7&gt;DATE($AM17,$AN17+1,①初期設定!$H$23-1),0,(D38+7)),0)</f>
        <v>44486</v>
      </c>
      <c r="E39" s="77">
        <f>IF(E38,IF(E38+7&gt;DATE($AM17,$AN17+1,①初期設定!$H$23-1),0,(E38+7)),0)</f>
        <v>44487</v>
      </c>
      <c r="F39" s="77">
        <f>IF(F38,IF(F38+7&gt;DATE($AM17,$AN17+1,①初期設定!$H$23-1),0,(F38+7)),0)</f>
        <v>44488</v>
      </c>
      <c r="G39" s="77">
        <f>IF(G38,IF(G38+7&gt;DATE($AM17,$AN17+1,①初期設定!$H$23-1),0,(G38+7)),0)</f>
        <v>44489</v>
      </c>
      <c r="H39" s="77">
        <f>IF(H38,IF(H38+7&gt;DATE($AM17,$AN17+1,①初期設定!$H$23-1),0,(H38+7)),0)</f>
        <v>44490</v>
      </c>
      <c r="I39" s="77">
        <f>IF(I38,IF(I38+7&gt;DATE($AM17,$AN17+1,①初期設定!$H$23-1),0,(I38+7)),0)</f>
        <v>44491</v>
      </c>
      <c r="J39" s="234">
        <f>IF(J38,IF(J38+7&gt;DATE($AM17,$AN17+1,①初期設定!$H$23-1),0,(J38+7)),0)</f>
        <v>44492</v>
      </c>
      <c r="K39" s="78">
        <f t="shared" si="52"/>
        <v>55.999999999999993</v>
      </c>
      <c r="L39" s="82">
        <f>COUNTIF(D36:J41,"&lt;&gt;0")</f>
        <v>31</v>
      </c>
      <c r="M39" s="203" t="str">
        <f>IF(①初期設定!$D$11="１年変形",IF(K39&gt;52,"週52時間超",""),"")</f>
        <v/>
      </c>
      <c r="N39" s="74"/>
      <c r="O39" s="74"/>
      <c r="P39" s="232">
        <f>IF(P38,IF(P38+7&gt;DATE($AM18,$AN18+1,①初期設定!$H$23-1),0,(P38+7)),0)</f>
        <v>44521</v>
      </c>
      <c r="Q39" s="77">
        <f>IF(Q38,IF(Q38+7&gt;DATE($AM18,$AN18+1,①初期設定!$H$23-1),0,(Q38+7)),0)</f>
        <v>44522</v>
      </c>
      <c r="R39" s="77">
        <f>IF(R38,IF(R38+7&gt;DATE($AM18,$AN18+1,①初期設定!$H$23-1),0,(R38+7)),0)</f>
        <v>44523</v>
      </c>
      <c r="S39" s="77">
        <f>IF(S38,IF(S38+7&gt;DATE($AM18,$AN18+1,①初期設定!$H$23-1),0,(S38+7)),0)</f>
        <v>44524</v>
      </c>
      <c r="T39" s="77">
        <f>IF(T38,IF(T38+7&gt;DATE($AM18,$AN18+1,①初期設定!$H$23-1),0,(T38+7)),0)</f>
        <v>44525</v>
      </c>
      <c r="U39" s="77">
        <f>IF(U38,IF(U38+7&gt;DATE($AM18,$AN18+1,①初期設定!$H$23-1),0,(U38+7)),0)</f>
        <v>44526</v>
      </c>
      <c r="V39" s="234">
        <f>IF(V38,IF(V38+7&gt;DATE($AM18,$AN18+1,①初期設定!$H$23-1),0,(V38+7)),0)</f>
        <v>44527</v>
      </c>
      <c r="W39" s="78">
        <f t="shared" si="58"/>
        <v>55.999999999999993</v>
      </c>
      <c r="X39" s="73">
        <f>COUNTIF(P36:V41,"&lt;&gt;0")</f>
        <v>30</v>
      </c>
      <c r="Y39" s="203" t="str">
        <f>IF(①初期設定!$D$11="１年変形",IF(W39&gt;52,"週52時間超",""),"")</f>
        <v/>
      </c>
      <c r="Z39" s="74"/>
      <c r="AA39" s="74"/>
      <c r="AB39" s="232">
        <f>IF(AB38,IF(AB38+7&gt;DATE($AM19,$AN19+1,①初期設定!$H$23-1),0,(AB38+7)),0)</f>
        <v>44549</v>
      </c>
      <c r="AC39" s="77">
        <f>IF(AC38,IF(AC38+7&gt;DATE($AM19,$AN19+1,①初期設定!$H$23-1),0,(AC38+7)),0)</f>
        <v>44550</v>
      </c>
      <c r="AD39" s="77">
        <f>IF(AD38,IF(AD38+7&gt;DATE($AM19,$AN19+1,①初期設定!$H$23-1),0,(AD38+7)),0)</f>
        <v>44551</v>
      </c>
      <c r="AE39" s="77">
        <f>IF(AE38,IF(AE38+7&gt;DATE($AM19,$AN19+1,①初期設定!$H$23-1),0,(AE38+7)),0)</f>
        <v>44552</v>
      </c>
      <c r="AF39" s="77">
        <f>IF(AF38,IF(AF38+7&gt;DATE($AM19,$AN19+1,①初期設定!$H$23-1),0,(AF38+7)),0)</f>
        <v>44553</v>
      </c>
      <c r="AG39" s="77">
        <f>IF(AG38,IF(AG38+7&gt;DATE($AM19,$AN19+1,①初期設定!$H$23-1),0,(AG38+7)),0)</f>
        <v>44554</v>
      </c>
      <c r="AH39" s="234">
        <f>IF(AH38,IF(AH38+7&gt;DATE($AM19,$AN19+1,①初期設定!$H$23-1),0,(AH38+7)),0)</f>
        <v>44555</v>
      </c>
      <c r="AI39" s="78">
        <f t="shared" si="64"/>
        <v>55.999999999999993</v>
      </c>
      <c r="AJ39" s="73">
        <f>COUNTIF(AB36:AH41,"&lt;&gt;0")</f>
        <v>31</v>
      </c>
      <c r="AK39" s="203" t="str">
        <f>IF(①初期設定!$D$11="１年変形",IF(AI39&gt;52,"週52時間超",""),"")</f>
        <v/>
      </c>
      <c r="AL39" s="203"/>
      <c r="AM39" s="61"/>
      <c r="AN39" s="61"/>
      <c r="AO39" s="61"/>
      <c r="AP39" s="61"/>
    </row>
    <row r="40" spans="3:43" s="51" customFormat="1" ht="30" customHeight="1">
      <c r="C40" s="44"/>
      <c r="D40" s="232">
        <f>IF(D39,IF(D39+7&gt;DATE($AM17,$AN17+1,①初期設定!$H$23-1),0,(D39+7)),0)</f>
        <v>44493</v>
      </c>
      <c r="E40" s="77">
        <f>IF(E39,IF(E39+7&gt;DATE($AM17,$AN17+1,①初期設定!$H$23-1),0,(E39+7)),0)</f>
        <v>44494</v>
      </c>
      <c r="F40" s="77">
        <f>IF(F39,IF(F39+7&gt;DATE($AM17,$AN17+1,①初期設定!$H$23-1),0,(F39+7)),0)</f>
        <v>44495</v>
      </c>
      <c r="G40" s="77">
        <f>IF(G39,IF(G39+7&gt;DATE($AM17,$AN17+1,①初期設定!$H$23-1),0,(G39+7)),0)</f>
        <v>44496</v>
      </c>
      <c r="H40" s="77">
        <f>IF(H39,IF(H39+7&gt;DATE($AM17,$AN17+1,①初期設定!$H$23-1),0,(H39+7)),0)</f>
        <v>44497</v>
      </c>
      <c r="I40" s="77">
        <f>IF(I39,IF(I39+7&gt;DATE($AM17,$AN17+1,①初期設定!$H$23-1),0,(I39+7)),0)</f>
        <v>44498</v>
      </c>
      <c r="J40" s="234">
        <f>IF(J39,IF(J39+7&gt;DATE($AM17,$AN17+1,①初期設定!$H$23-1),0,(J39+7)),0)</f>
        <v>44499</v>
      </c>
      <c r="K40" s="78">
        <f t="shared" si="52"/>
        <v>55.999999999999993</v>
      </c>
      <c r="L40" s="83" t="s">
        <v>11</v>
      </c>
      <c r="M40" s="204" t="str">
        <f>IF(①初期設定!$D$11="１カ月変形",IF(L41&gt;K33,"総枠超え",""),IF(①初期設定!$D$11="１年変形",IF(K40&gt;52,"週52時間超",""),""))</f>
        <v/>
      </c>
      <c r="N40" s="64"/>
      <c r="O40" s="48"/>
      <c r="P40" s="232">
        <f>IF(P39,IF(P39+7&gt;DATE($AM18,$AN18+1,①初期設定!$H$23-1),0,(P39+7)),0)</f>
        <v>44528</v>
      </c>
      <c r="Q40" s="77">
        <f>IF(Q39,IF(Q39+7&gt;DATE($AM18,$AN18+1,①初期設定!$H$23-1),0,(Q39+7)),0)</f>
        <v>44529</v>
      </c>
      <c r="R40" s="77">
        <f>IF(R39,IF(R39+7&gt;DATE($AM18,$AN18+1,①初期設定!$H$23-1),0,(R39+7)),0)</f>
        <v>44530</v>
      </c>
      <c r="S40" s="77">
        <f>IF(S39,IF(S39+7&gt;DATE($AM18,$AN18+1,①初期設定!$H$23-1),0,(S39+7)),0)</f>
        <v>0</v>
      </c>
      <c r="T40" s="77">
        <f>IF(T39,IF(T39+7&gt;DATE($AM18,$AN18+1,①初期設定!$H$23-1),0,(T39+7)),0)</f>
        <v>0</v>
      </c>
      <c r="U40" s="77">
        <f>IF(U39,IF(U39+7&gt;DATE($AM18,$AN18+1,①初期設定!$H$23-1),0,(U39+7)),0)</f>
        <v>0</v>
      </c>
      <c r="V40" s="234">
        <f>IF(V39,IF(V39+7&gt;DATE($AM18,$AN18+1,①初期設定!$H$23-1),0,(V39+7)),0)</f>
        <v>0</v>
      </c>
      <c r="W40" s="78">
        <f t="shared" si="58"/>
        <v>55.999999999999993</v>
      </c>
      <c r="X40" s="83" t="s">
        <v>11</v>
      </c>
      <c r="Y40" s="204" t="str">
        <f>IF(①初期設定!$D$11="１カ月変形",IF(X41&gt;W33,"総枠超え",""),IF(①初期設定!$D$11="１年変形",IF(W40&gt;52,"週52時間超",""),""))</f>
        <v/>
      </c>
      <c r="Z40" s="64"/>
      <c r="AA40" s="48"/>
      <c r="AB40" s="232">
        <f>IF(AB39,IF(AB39+7&gt;DATE($AM19,$AN19+1,①初期設定!$H$23-1),0,(AB39+7)),0)</f>
        <v>44556</v>
      </c>
      <c r="AC40" s="77">
        <f>IF(AC39,IF(AC39+7&gt;DATE($AM19,$AN19+1,①初期設定!$H$23-1),0,(AC39+7)),0)</f>
        <v>44557</v>
      </c>
      <c r="AD40" s="77">
        <f>IF(AD39,IF(AD39+7&gt;DATE($AM19,$AN19+1,①初期設定!$H$23-1),0,(AD39+7)),0)</f>
        <v>44558</v>
      </c>
      <c r="AE40" s="77">
        <f>IF(AE39,IF(AE39+7&gt;DATE($AM19,$AN19+1,①初期設定!$H$23-1),0,(AE39+7)),0)</f>
        <v>44559</v>
      </c>
      <c r="AF40" s="77">
        <f>IF(AF39,IF(AF39+7&gt;DATE($AM19,$AN19+1,①初期設定!$H$23-1),0,(AF39+7)),0)</f>
        <v>44560</v>
      </c>
      <c r="AG40" s="77">
        <f>IF(AG39,IF(AG39+7&gt;DATE($AM19,$AN19+1,①初期設定!$H$23-1),0,(AG39+7)),0)</f>
        <v>44561</v>
      </c>
      <c r="AH40" s="234">
        <f>IF(AH39,IF(AH39+7&gt;DATE($AM19,$AN19+1,①初期設定!$H$23-1),0,(AH39+7)),0)</f>
        <v>0</v>
      </c>
      <c r="AI40" s="78">
        <f t="shared" si="64"/>
        <v>55.999999999999993</v>
      </c>
      <c r="AJ40" s="83" t="s">
        <v>11</v>
      </c>
      <c r="AK40" s="204" t="str">
        <f>IF(①初期設定!$D$11="１カ月変形",IF(AJ41&gt;AI33,"総枠超え",""),IF(①初期設定!$D$11="１年変形",IF(AI40&gt;52,"週52時間超",""),""))</f>
        <v/>
      </c>
      <c r="AL40" s="204"/>
      <c r="AM40" s="61"/>
      <c r="AN40" s="61"/>
      <c r="AO40" s="61"/>
      <c r="AP40" s="61"/>
    </row>
    <row r="41" spans="3:43" s="51" customFormat="1" ht="30" customHeight="1" thickBot="1">
      <c r="C41" s="44"/>
      <c r="D41" s="233">
        <f>IF(D40,IF(D40+7&gt;DATE($AM17,$AN17+1,①初期設定!$H$23-1),0,(D40+7)),0)</f>
        <v>44500</v>
      </c>
      <c r="E41" s="236">
        <f>IF(E40,IF(E40+7&gt;DATE($AM17,$AN17+1,①初期設定!$H$23-1),0,(E40+7)),0)</f>
        <v>0</v>
      </c>
      <c r="F41" s="236">
        <f>IF(F40,IF(F40+7&gt;DATE($AM17,$AN17+1,①初期設定!$H$23-1),0,(F40+7)),0)</f>
        <v>0</v>
      </c>
      <c r="G41" s="236">
        <f>IF(G40,IF(G40+7&gt;DATE($AM17,$AN17+1,①初期設定!$H$23-1),0,(G40+7)),0)</f>
        <v>0</v>
      </c>
      <c r="H41" s="236">
        <f>IF(H40,IF(H40+7&gt;DATE($AM17,$AN17+1,①初期設定!$H$23-1),0,(H40+7)),0)</f>
        <v>0</v>
      </c>
      <c r="I41" s="236">
        <f>IF(I40,IF(I40+7&gt;DATE($AM17,$AN17+1,①初期設定!$H$23-1),0,(I40+7)),0)</f>
        <v>0</v>
      </c>
      <c r="J41" s="235">
        <f>IF(J40,IF(J40+7&gt;DATE($AM17,$AN17+1,①初期設定!$H$23-1),0,(J40+7)),0)</f>
        <v>0</v>
      </c>
      <c r="K41" s="86">
        <f t="shared" si="52"/>
        <v>55.999999999999993</v>
      </c>
      <c r="L41" s="85">
        <f>SUM(K36:K41)</f>
        <v>335.99999999999994</v>
      </c>
      <c r="M41" s="205" t="str">
        <f>IF(①初期設定!$D$11="１カ月変形",IF(L41-K33&gt;0,L41-K33,0),IF(①初期設定!$D$11="１年変形",IF(K41&gt;52,"週52時間超",""),""))</f>
        <v/>
      </c>
      <c r="N41" s="64"/>
      <c r="O41" s="48"/>
      <c r="P41" s="233">
        <f>IF(P40,IF(P40+7&gt;DATE($AM18,$AN18+1,①初期設定!$H$23-1),0,(P40+7)),0)</f>
        <v>0</v>
      </c>
      <c r="Q41" s="236">
        <f>IF(Q40,IF(Q40+7&gt;DATE($AM18,$AN18+1,①初期設定!$H$23-1),0,(Q40+7)),0)</f>
        <v>0</v>
      </c>
      <c r="R41" s="236">
        <f>IF(R40,IF(R40+7&gt;DATE($AM18,$AN18+1,①初期設定!$H$23-1),0,(R40+7)),0)</f>
        <v>0</v>
      </c>
      <c r="S41" s="236">
        <f>IF(S40,IF(S40+7&gt;DATE($AM18,$AN18+1,①初期設定!$H$23-1),0,(S40+7)),0)</f>
        <v>0</v>
      </c>
      <c r="T41" s="236">
        <f>IF(T40,IF(T40+7&gt;DATE($AM18,$AN18+1,①初期設定!$H$23-1),0,(T40+7)),0)</f>
        <v>0</v>
      </c>
      <c r="U41" s="236">
        <f>IF(U40,IF(U40+7&gt;DATE($AM18,$AN18+1,①初期設定!$H$23-1),0,(U40+7)),0)</f>
        <v>0</v>
      </c>
      <c r="V41" s="235">
        <f>IF(V40,IF(V40+7&gt;DATE($AM18,$AN18+1,①初期設定!$H$23-1),0,(V40+7)),0)</f>
        <v>0</v>
      </c>
      <c r="W41" s="86">
        <f t="shared" si="58"/>
        <v>55.999999999999993</v>
      </c>
      <c r="X41" s="85">
        <f>SUM(W36:W41)</f>
        <v>335.99999999999994</v>
      </c>
      <c r="Y41" s="205" t="str">
        <f>IF(①初期設定!$D$11="１カ月変形",IF(X41-W33&gt;0,X41-W33,0),IF(①初期設定!$D$11="１年変形",IF(W41&gt;52,"週52時間超",""),""))</f>
        <v/>
      </c>
      <c r="Z41" s="64"/>
      <c r="AA41" s="48"/>
      <c r="AB41" s="233">
        <f>IF(AB40,IF(AB40+7&gt;DATE($AM19,$AN19+1,①初期設定!$H$23-1),0,(AB40+7)),0)</f>
        <v>0</v>
      </c>
      <c r="AC41" s="236">
        <f>IF(AC40,IF(AC40+7&gt;DATE($AM19,$AN19+1,①初期設定!$H$23-1),0,(AC40+7)),0)</f>
        <v>0</v>
      </c>
      <c r="AD41" s="236">
        <f>IF(AD40,IF(AD40+7&gt;DATE($AM19,$AN19+1,①初期設定!$H$23-1),0,(AD40+7)),0)</f>
        <v>0</v>
      </c>
      <c r="AE41" s="236">
        <f>IF(AE40,IF(AE40+7&gt;DATE($AM19,$AN19+1,①初期設定!$H$23-1),0,(AE40+7)),0)</f>
        <v>0</v>
      </c>
      <c r="AF41" s="236">
        <f>IF(AF40,IF(AF40+7&gt;DATE($AM19,$AN19+1,①初期設定!$H$23-1),0,(AF40+7)),0)</f>
        <v>0</v>
      </c>
      <c r="AG41" s="236">
        <f>IF(AG40,IF(AG40+7&gt;DATE($AM19,$AN19+1,①初期設定!$H$23-1),0,(AG40+7)),0)</f>
        <v>0</v>
      </c>
      <c r="AH41" s="235">
        <f>IF(AH40,IF(AH40+7&gt;DATE($AM19,$AN19+1,①初期設定!$H$23-1),0,(AH40+7)),0)</f>
        <v>0</v>
      </c>
      <c r="AI41" s="86">
        <f t="shared" si="64"/>
        <v>55.999999999999993</v>
      </c>
      <c r="AJ41" s="85">
        <f>SUM(AI36:AI41)</f>
        <v>335.99999999999994</v>
      </c>
      <c r="AK41" s="205" t="str">
        <f>IF(①初期設定!$D$11="１カ月変形",IF(AJ41-AI33&gt;0,AJ41-AI33,0),IF(①初期設定!$D$11="１年変形",IF(AI41&gt;52,"週52時間超",""),""))</f>
        <v/>
      </c>
      <c r="AL41" s="205"/>
      <c r="AM41" s="61"/>
      <c r="AN41" s="61"/>
      <c r="AO41" s="61"/>
      <c r="AP41" s="61"/>
    </row>
    <row r="42" spans="3:43" s="51" customFormat="1" ht="30" customHeight="1">
      <c r="C42" s="44"/>
      <c r="D42" s="49"/>
      <c r="E42" s="14"/>
      <c r="F42" s="14"/>
      <c r="G42" s="14"/>
      <c r="H42" s="14"/>
      <c r="I42" s="14"/>
      <c r="J42" s="46"/>
      <c r="K42" s="47"/>
      <c r="L42" s="47"/>
      <c r="M42" s="47"/>
      <c r="N42" s="47"/>
      <c r="O42" s="48"/>
      <c r="P42" s="48"/>
      <c r="Q42" s="48"/>
      <c r="R42" s="48"/>
      <c r="S42" s="48"/>
      <c r="T42" s="48"/>
      <c r="U42" s="48"/>
      <c r="V42" s="48"/>
      <c r="W42" s="48"/>
      <c r="X42" s="48"/>
      <c r="Y42" s="48"/>
      <c r="Z42" s="48"/>
      <c r="AA42" s="48"/>
      <c r="AB42" s="48"/>
      <c r="AC42" s="48"/>
      <c r="AD42" s="48"/>
      <c r="AE42" s="48"/>
      <c r="AF42" s="48"/>
      <c r="AG42" s="48"/>
      <c r="AH42" s="48"/>
      <c r="AI42" s="48"/>
      <c r="AJ42" s="48"/>
      <c r="AK42" s="44"/>
      <c r="AL42" s="44"/>
      <c r="AM42" s="61"/>
      <c r="AN42" s="61"/>
      <c r="AO42" s="61"/>
      <c r="AP42" s="61"/>
    </row>
    <row r="43" spans="3:43" s="51" customFormat="1" ht="24.75" customHeight="1" thickBot="1">
      <c r="C43" s="44"/>
      <c r="D43" s="45" t="s">
        <v>60</v>
      </c>
      <c r="E43" s="14"/>
      <c r="F43" s="14"/>
      <c r="G43" s="14"/>
      <c r="H43" s="14"/>
      <c r="I43" s="14"/>
      <c r="J43" s="46"/>
      <c r="K43" s="47"/>
      <c r="L43" s="47"/>
      <c r="M43" s="47"/>
      <c r="N43" s="47"/>
      <c r="O43" s="48"/>
      <c r="P43" s="45" t="s">
        <v>118</v>
      </c>
      <c r="Q43" s="48"/>
      <c r="R43" s="48"/>
      <c r="S43" s="48"/>
      <c r="T43" s="48"/>
      <c r="U43" s="48"/>
      <c r="V43" s="45" t="str">
        <f>IF(①初期設定!$D$11="１年変形","所定労働時間の総枠の上限","")</f>
        <v/>
      </c>
      <c r="W43" s="56"/>
      <c r="X43" s="53"/>
      <c r="Y43" s="48"/>
      <c r="Z43" s="48"/>
      <c r="AA43" s="48"/>
      <c r="AC43" s="48"/>
      <c r="AD43" s="48"/>
      <c r="AE43" s="48"/>
      <c r="AF43" s="48"/>
      <c r="AH43" s="45" t="s">
        <v>119</v>
      </c>
      <c r="AI43" s="48"/>
      <c r="AJ43" s="48"/>
      <c r="AK43" s="44"/>
      <c r="AL43" s="44"/>
      <c r="AM43" s="49"/>
      <c r="AN43" s="14"/>
      <c r="AO43" s="14"/>
      <c r="AP43" s="14"/>
      <c r="AQ43" s="50"/>
    </row>
    <row r="44" spans="3:43" s="51" customFormat="1" ht="24.75" customHeight="1">
      <c r="D44" s="44"/>
      <c r="E44" s="256" t="s">
        <v>3</v>
      </c>
      <c r="F44" s="256"/>
      <c r="G44" s="256"/>
      <c r="H44" s="256"/>
      <c r="I44" s="257">
        <f>SUM(L8,X8,AJ8,L17,X17,AJ17,L26,X26,AJ26,L35,X35,AJ35)</f>
        <v>504</v>
      </c>
      <c r="J44" s="257"/>
      <c r="K44" s="52" t="str">
        <f>IF(①初期設定!$D$11="１年変形",IF(I44&gt;280,"280日超",""),"")</f>
        <v/>
      </c>
      <c r="L44" s="53"/>
      <c r="M44" s="53"/>
      <c r="N44" s="54"/>
      <c r="O44" s="22"/>
      <c r="Q44" s="260">
        <f>IF(K6&gt;L14,L14,K6)+IF(W6&gt;X14,X14,W6)+IF(AI6&gt;AJ14,AJ14,AI6)+IF(K15&gt;L23,L23,K15)+IF(W15&gt;X23,X23,W15)+IF(AI15&gt;AJ23,AJ23,AI15)+IF(K24&gt;L32,L32,K24)+IF(W24&gt;X32,X32,W24)+IF(AI24&gt;AJ32,AJ32,AI24)+IF(K33&gt;L41,L41,K33)+IF(W33&gt;X41,X41,W33)+IF(AI33&gt;AJ41,AJ41,AI33)</f>
        <v>4031.9999999999995</v>
      </c>
      <c r="R44" s="261"/>
      <c r="S44" s="261"/>
      <c r="T44" s="262"/>
      <c r="U44" s="52" t="str">
        <f>IF(①初期設定!$D$11="１年変形",IF($Q$44&gt;$W$44,"上限超",""),"")</f>
        <v/>
      </c>
      <c r="W44" s="263" t="str">
        <f>IF(①初期設定!$D$11="１年変形",$I$46*40/7,"")</f>
        <v/>
      </c>
      <c r="X44" s="263"/>
      <c r="Y44" s="55"/>
      <c r="Z44" s="58"/>
      <c r="AA44" s="59"/>
      <c r="AB44" s="188"/>
      <c r="AC44" s="189"/>
      <c r="AD44" s="189"/>
      <c r="AE44" s="189"/>
      <c r="AF44" s="189"/>
      <c r="AG44" s="60"/>
      <c r="AI44" s="258">
        <f>Q44/12</f>
        <v>335.99999999999994</v>
      </c>
      <c r="AJ44" s="259"/>
      <c r="AK44" s="61"/>
      <c r="AL44" s="61"/>
      <c r="AM44" s="61"/>
      <c r="AN44" s="61"/>
    </row>
    <row r="45" spans="3:43" s="51" customFormat="1" ht="24.75" customHeight="1" thickBot="1">
      <c r="D45" s="44"/>
      <c r="E45" s="256" t="s">
        <v>4</v>
      </c>
      <c r="F45" s="256"/>
      <c r="G45" s="256"/>
      <c r="H45" s="256"/>
      <c r="I45" s="257">
        <f>SUM(L10,X10,AJ10,L19,X19,AJ19,L28,X28,AJ28,L37,X37,AJ37)</f>
        <v>-139</v>
      </c>
      <c r="J45" s="257"/>
      <c r="K45" s="46"/>
      <c r="L45" s="53"/>
      <c r="M45" s="53"/>
      <c r="N45" s="54"/>
      <c r="O45" s="24"/>
      <c r="P45" s="23"/>
      <c r="Q45" s="265">
        <f>Q44/24</f>
        <v>167.99999999999997</v>
      </c>
      <c r="R45" s="266"/>
      <c r="S45" s="266"/>
      <c r="T45" s="267"/>
      <c r="U45" s="62"/>
      <c r="W45" s="271" t="str">
        <f>IFERROR(W44/24,"")</f>
        <v/>
      </c>
      <c r="X45" s="271"/>
      <c r="Y45" s="55"/>
      <c r="Z45" s="185"/>
      <c r="AA45" s="185"/>
      <c r="AB45" s="189"/>
      <c r="AC45" s="188"/>
      <c r="AD45" s="188"/>
      <c r="AE45" s="188"/>
      <c r="AF45" s="188"/>
      <c r="AG45" s="186"/>
      <c r="AI45" s="269">
        <f>AI44/24</f>
        <v>13.999999999999998</v>
      </c>
      <c r="AJ45" s="270"/>
      <c r="AM45" s="25">
        <f>L14+X14+AJ14+L23+X23+AJ23+L32+X32+AJ32+L41+X41+AJ41</f>
        <v>4031.9999999999995</v>
      </c>
      <c r="AN45" s="61"/>
    </row>
    <row r="46" spans="3:43" s="51" customFormat="1" ht="24.75" customHeight="1">
      <c r="D46" s="44"/>
      <c r="E46" s="256" t="s">
        <v>5</v>
      </c>
      <c r="F46" s="256"/>
      <c r="G46" s="256"/>
      <c r="H46" s="256"/>
      <c r="I46" s="257">
        <f>SUM(I44:J45)</f>
        <v>365</v>
      </c>
      <c r="J46" s="257"/>
      <c r="K46" s="46"/>
      <c r="L46" s="57"/>
      <c r="M46" s="57"/>
      <c r="N46" s="53"/>
      <c r="O46" s="57"/>
      <c r="P46" s="63"/>
      <c r="T46" s="191"/>
      <c r="U46" s="187"/>
      <c r="Y46" s="64"/>
      <c r="Z46" s="65"/>
      <c r="AA46" s="60"/>
      <c r="AB46" s="190"/>
      <c r="AC46" s="188"/>
      <c r="AD46" s="188"/>
      <c r="AE46" s="188"/>
      <c r="AF46" s="188"/>
      <c r="AG46" s="187"/>
      <c r="AK46" s="61"/>
      <c r="AL46" s="61"/>
      <c r="AM46" s="61"/>
      <c r="AN46" s="61"/>
    </row>
    <row r="47" spans="3:43" s="3" customFormat="1" ht="24.75" customHeight="1">
      <c r="O47" s="2"/>
      <c r="P47" s="12"/>
      <c r="Q47" s="12"/>
      <c r="R47" s="12"/>
      <c r="S47" s="12"/>
      <c r="T47" s="12"/>
      <c r="U47" s="12"/>
      <c r="V47" s="26"/>
      <c r="W47" s="12"/>
      <c r="Y47" s="2"/>
      <c r="Z47" s="2"/>
      <c r="AA47" s="2"/>
      <c r="AB47" s="2"/>
      <c r="AC47" s="2"/>
      <c r="AD47" s="2"/>
      <c r="AE47" s="2"/>
      <c r="AF47" s="2"/>
      <c r="AG47" s="2"/>
      <c r="AH47" s="27"/>
      <c r="AI47" s="264"/>
      <c r="AJ47" s="264"/>
      <c r="AM47" s="4"/>
      <c r="AN47" s="4"/>
      <c r="AO47" s="4"/>
      <c r="AP47" s="4"/>
    </row>
    <row r="48" spans="3:43" hidden="1">
      <c r="C48" s="13"/>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3"/>
      <c r="AL48" s="13"/>
      <c r="AM48" s="14"/>
      <c r="AN48" s="14"/>
      <c r="AO48" s="14"/>
      <c r="AP48" s="14"/>
      <c r="AQ48" s="13"/>
    </row>
    <row r="49" spans="1:43" s="13" customFormat="1" hidden="1">
      <c r="A49" s="28"/>
      <c r="D49" s="198">
        <f>D6</f>
        <v>1</v>
      </c>
      <c r="E49" s="198"/>
      <c r="F49" s="198"/>
      <c r="G49" s="198"/>
      <c r="H49" s="198"/>
      <c r="I49" s="198"/>
      <c r="J49" s="198"/>
      <c r="K49" s="207"/>
      <c r="L49" s="208"/>
      <c r="M49" s="208"/>
      <c r="N49" s="208"/>
      <c r="O49" s="208"/>
      <c r="P49" s="198">
        <f>P6</f>
        <v>2</v>
      </c>
      <c r="Q49" s="198"/>
      <c r="R49" s="198"/>
      <c r="S49" s="198"/>
      <c r="T49" s="198"/>
      <c r="U49" s="198"/>
      <c r="V49" s="198"/>
      <c r="W49" s="209"/>
      <c r="X49" s="208"/>
      <c r="Y49" s="208"/>
      <c r="Z49" s="208"/>
      <c r="AA49" s="208"/>
      <c r="AB49" s="198">
        <f>AB6</f>
        <v>3</v>
      </c>
      <c r="AC49" s="198"/>
      <c r="AD49" s="198"/>
      <c r="AE49" s="198"/>
      <c r="AF49" s="198"/>
      <c r="AG49" s="198"/>
      <c r="AH49" s="198"/>
      <c r="AI49" s="209"/>
      <c r="AJ49" s="208"/>
      <c r="AK49" s="210"/>
      <c r="AL49" s="210"/>
      <c r="AM49" s="14"/>
      <c r="AN49" s="14"/>
      <c r="AO49" s="14"/>
      <c r="AP49" s="14"/>
    </row>
    <row r="50" spans="1:43" s="13" customFormat="1" hidden="1">
      <c r="A50" s="28"/>
      <c r="D50" s="29" t="str">
        <f>D7</f>
        <v>日</v>
      </c>
      <c r="E50" s="29" t="str">
        <f t="shared" ref="E50:J50" si="65">E7</f>
        <v>月</v>
      </c>
      <c r="F50" s="29" t="str">
        <f t="shared" si="65"/>
        <v>火</v>
      </c>
      <c r="G50" s="29" t="str">
        <f t="shared" si="65"/>
        <v>水</v>
      </c>
      <c r="H50" s="29" t="str">
        <f t="shared" si="65"/>
        <v>木</v>
      </c>
      <c r="I50" s="29" t="str">
        <f t="shared" si="65"/>
        <v>金</v>
      </c>
      <c r="J50" s="29" t="str">
        <f t="shared" si="65"/>
        <v>土</v>
      </c>
      <c r="K50" s="211"/>
      <c r="L50" s="212"/>
      <c r="M50" s="212"/>
      <c r="N50" s="212"/>
      <c r="O50" s="212"/>
      <c r="P50" s="29" t="str">
        <f>P7</f>
        <v>日</v>
      </c>
      <c r="Q50" s="29" t="str">
        <f t="shared" ref="Q50:V50" si="66">Q7</f>
        <v>月</v>
      </c>
      <c r="R50" s="29" t="str">
        <f t="shared" si="66"/>
        <v>火</v>
      </c>
      <c r="S50" s="29" t="str">
        <f t="shared" si="66"/>
        <v>水</v>
      </c>
      <c r="T50" s="29" t="str">
        <f t="shared" si="66"/>
        <v>木</v>
      </c>
      <c r="U50" s="29" t="str">
        <f t="shared" si="66"/>
        <v>金</v>
      </c>
      <c r="V50" s="29" t="str">
        <f t="shared" si="66"/>
        <v>土</v>
      </c>
      <c r="W50" s="213"/>
      <c r="X50" s="212"/>
      <c r="Y50" s="212"/>
      <c r="Z50" s="212"/>
      <c r="AA50" s="212"/>
      <c r="AB50" s="29" t="str">
        <f>AB7</f>
        <v>日</v>
      </c>
      <c r="AC50" s="29" t="str">
        <f t="shared" ref="AC50:AH50" si="67">AC7</f>
        <v>月</v>
      </c>
      <c r="AD50" s="29" t="str">
        <f t="shared" si="67"/>
        <v>火</v>
      </c>
      <c r="AE50" s="29" t="str">
        <f t="shared" si="67"/>
        <v>水</v>
      </c>
      <c r="AF50" s="29" t="str">
        <f t="shared" si="67"/>
        <v>木</v>
      </c>
      <c r="AG50" s="29" t="str">
        <f t="shared" si="67"/>
        <v>金</v>
      </c>
      <c r="AH50" s="29" t="str">
        <f t="shared" si="67"/>
        <v>土</v>
      </c>
      <c r="AI50" s="213"/>
      <c r="AJ50" s="212"/>
      <c r="AK50" s="210"/>
      <c r="AL50" s="210"/>
      <c r="AM50" s="14"/>
      <c r="AN50" s="14"/>
      <c r="AO50" s="14"/>
      <c r="AP50" s="14"/>
    </row>
    <row r="51" spans="1:43" s="13" customFormat="1" hidden="1">
      <c r="A51" s="28"/>
      <c r="D51" s="223">
        <v>1</v>
      </c>
      <c r="E51" s="223">
        <v>1</v>
      </c>
      <c r="F51" s="223">
        <v>1</v>
      </c>
      <c r="G51" s="223">
        <v>1</v>
      </c>
      <c r="H51" s="223">
        <v>1</v>
      </c>
      <c r="I51" s="223">
        <v>1</v>
      </c>
      <c r="J51" s="223">
        <v>1</v>
      </c>
      <c r="K51" s="211"/>
      <c r="L51" s="214"/>
      <c r="M51" s="214"/>
      <c r="N51" s="214"/>
      <c r="O51" s="214"/>
      <c r="P51" s="223">
        <v>1</v>
      </c>
      <c r="Q51" s="223">
        <v>1</v>
      </c>
      <c r="R51" s="223">
        <v>1</v>
      </c>
      <c r="S51" s="223">
        <v>1</v>
      </c>
      <c r="T51" s="223">
        <v>1</v>
      </c>
      <c r="U51" s="223">
        <v>1</v>
      </c>
      <c r="V51" s="223">
        <v>1</v>
      </c>
      <c r="W51" s="215"/>
      <c r="X51" s="214"/>
      <c r="Y51" s="214"/>
      <c r="Z51" s="214"/>
      <c r="AA51" s="214"/>
      <c r="AB51" s="224">
        <v>1</v>
      </c>
      <c r="AC51" s="224">
        <v>1</v>
      </c>
      <c r="AD51" s="224">
        <v>1</v>
      </c>
      <c r="AE51" s="224">
        <v>1</v>
      </c>
      <c r="AF51" s="224">
        <v>1</v>
      </c>
      <c r="AG51" s="224">
        <v>1</v>
      </c>
      <c r="AH51" s="224">
        <v>1</v>
      </c>
      <c r="AI51" s="216"/>
      <c r="AJ51" s="214"/>
      <c r="AK51" s="210"/>
      <c r="AL51" s="210"/>
      <c r="AM51" s="14"/>
      <c r="AN51" s="14"/>
      <c r="AO51" s="14"/>
      <c r="AP51" s="14"/>
    </row>
    <row r="52" spans="1:43" s="13" customFormat="1" hidden="1">
      <c r="A52" s="28"/>
      <c r="D52" s="223">
        <v>1</v>
      </c>
      <c r="E52" s="223">
        <v>1</v>
      </c>
      <c r="F52" s="223">
        <v>1</v>
      </c>
      <c r="G52" s="223">
        <v>1</v>
      </c>
      <c r="H52" s="223">
        <v>1</v>
      </c>
      <c r="I52" s="223">
        <v>1</v>
      </c>
      <c r="J52" s="223">
        <v>1</v>
      </c>
      <c r="K52" s="211"/>
      <c r="L52" s="212"/>
      <c r="M52" s="212"/>
      <c r="N52" s="212"/>
      <c r="O52" s="212"/>
      <c r="P52" s="223">
        <v>1</v>
      </c>
      <c r="Q52" s="223">
        <v>1</v>
      </c>
      <c r="R52" s="223">
        <v>1</v>
      </c>
      <c r="S52" s="223">
        <v>1</v>
      </c>
      <c r="T52" s="223">
        <v>1</v>
      </c>
      <c r="U52" s="223">
        <v>1</v>
      </c>
      <c r="V52" s="223">
        <v>1</v>
      </c>
      <c r="W52" s="215"/>
      <c r="X52" s="212"/>
      <c r="Y52" s="212"/>
      <c r="Z52" s="212"/>
      <c r="AA52" s="212"/>
      <c r="AB52" s="224">
        <v>1</v>
      </c>
      <c r="AC52" s="224">
        <v>1</v>
      </c>
      <c r="AD52" s="224">
        <v>1</v>
      </c>
      <c r="AE52" s="224">
        <v>1</v>
      </c>
      <c r="AF52" s="224">
        <v>1</v>
      </c>
      <c r="AG52" s="224">
        <v>1</v>
      </c>
      <c r="AH52" s="224">
        <v>1</v>
      </c>
      <c r="AI52" s="215"/>
      <c r="AJ52" s="212"/>
      <c r="AK52" s="210"/>
      <c r="AL52" s="210"/>
      <c r="AM52" s="14"/>
      <c r="AN52" s="14"/>
      <c r="AO52" s="14"/>
      <c r="AP52" s="14"/>
    </row>
    <row r="53" spans="1:43" s="13" customFormat="1" hidden="1">
      <c r="A53" s="28"/>
      <c r="D53" s="223">
        <v>1</v>
      </c>
      <c r="E53" s="223">
        <v>1</v>
      </c>
      <c r="F53" s="223">
        <v>1</v>
      </c>
      <c r="G53" s="223">
        <v>1</v>
      </c>
      <c r="H53" s="223">
        <v>1</v>
      </c>
      <c r="I53" s="223">
        <v>1</v>
      </c>
      <c r="J53" s="223">
        <v>1</v>
      </c>
      <c r="K53" s="211"/>
      <c r="L53" s="214"/>
      <c r="M53" s="214"/>
      <c r="N53" s="214"/>
      <c r="O53" s="214"/>
      <c r="P53" s="223">
        <v>1</v>
      </c>
      <c r="Q53" s="223">
        <v>1</v>
      </c>
      <c r="R53" s="223">
        <v>1</v>
      </c>
      <c r="S53" s="223">
        <v>1</v>
      </c>
      <c r="T53" s="223">
        <v>1</v>
      </c>
      <c r="U53" s="223">
        <v>1</v>
      </c>
      <c r="V53" s="223">
        <v>1</v>
      </c>
      <c r="W53" s="215"/>
      <c r="X53" s="214"/>
      <c r="Y53" s="214"/>
      <c r="Z53" s="214"/>
      <c r="AA53" s="214"/>
      <c r="AB53" s="224">
        <v>1</v>
      </c>
      <c r="AC53" s="224">
        <v>1</v>
      </c>
      <c r="AD53" s="224">
        <v>1</v>
      </c>
      <c r="AE53" s="224">
        <v>1</v>
      </c>
      <c r="AF53" s="224">
        <v>1</v>
      </c>
      <c r="AG53" s="224">
        <v>1</v>
      </c>
      <c r="AH53" s="224">
        <v>1</v>
      </c>
      <c r="AI53" s="215"/>
      <c r="AJ53" s="214"/>
      <c r="AK53" s="210"/>
      <c r="AL53" s="210"/>
      <c r="AM53" s="14"/>
      <c r="AN53" s="14"/>
      <c r="AO53" s="14"/>
      <c r="AP53" s="14"/>
    </row>
    <row r="54" spans="1:43" s="13" customFormat="1" hidden="1">
      <c r="A54" s="28"/>
      <c r="D54" s="223">
        <v>1</v>
      </c>
      <c r="E54" s="223">
        <v>1</v>
      </c>
      <c r="F54" s="223">
        <v>1</v>
      </c>
      <c r="G54" s="223">
        <v>1</v>
      </c>
      <c r="H54" s="223">
        <v>1</v>
      </c>
      <c r="I54" s="223">
        <v>1</v>
      </c>
      <c r="J54" s="223">
        <v>1</v>
      </c>
      <c r="K54" s="211"/>
      <c r="L54" s="217"/>
      <c r="M54" s="217"/>
      <c r="N54" s="217"/>
      <c r="O54" s="217"/>
      <c r="P54" s="223">
        <v>1</v>
      </c>
      <c r="Q54" s="223">
        <v>1</v>
      </c>
      <c r="R54" s="223">
        <v>1</v>
      </c>
      <c r="S54" s="223">
        <v>1</v>
      </c>
      <c r="T54" s="223">
        <v>1</v>
      </c>
      <c r="U54" s="223">
        <v>1</v>
      </c>
      <c r="V54" s="223">
        <v>1</v>
      </c>
      <c r="W54" s="215"/>
      <c r="X54" s="217"/>
      <c r="Y54" s="217"/>
      <c r="Z54" s="217"/>
      <c r="AA54" s="217"/>
      <c r="AB54" s="224">
        <v>1</v>
      </c>
      <c r="AC54" s="224">
        <v>1</v>
      </c>
      <c r="AD54" s="224">
        <v>1</v>
      </c>
      <c r="AE54" s="224">
        <v>1</v>
      </c>
      <c r="AF54" s="224">
        <v>1</v>
      </c>
      <c r="AG54" s="224">
        <v>1</v>
      </c>
      <c r="AH54" s="224">
        <v>1</v>
      </c>
      <c r="AI54" s="215"/>
      <c r="AJ54" s="217"/>
      <c r="AK54" s="210"/>
      <c r="AL54" s="210"/>
      <c r="AM54" s="14"/>
      <c r="AN54" s="14"/>
      <c r="AO54" s="14"/>
      <c r="AP54" s="14"/>
    </row>
    <row r="55" spans="1:43" s="13" customFormat="1" hidden="1">
      <c r="A55" s="28"/>
      <c r="D55" s="223">
        <v>1</v>
      </c>
      <c r="E55" s="223">
        <v>1</v>
      </c>
      <c r="F55" s="223">
        <v>1</v>
      </c>
      <c r="G55" s="223">
        <v>1</v>
      </c>
      <c r="H55" s="223">
        <v>1</v>
      </c>
      <c r="I55" s="223">
        <v>1</v>
      </c>
      <c r="J55" s="223">
        <v>1</v>
      </c>
      <c r="K55" s="208"/>
      <c r="L55" s="208"/>
      <c r="M55" s="208"/>
      <c r="N55" s="208"/>
      <c r="O55" s="208"/>
      <c r="P55" s="223">
        <v>1</v>
      </c>
      <c r="Q55" s="223">
        <v>1</v>
      </c>
      <c r="R55" s="223">
        <v>1</v>
      </c>
      <c r="S55" s="223">
        <v>1</v>
      </c>
      <c r="T55" s="223">
        <v>1</v>
      </c>
      <c r="U55" s="223">
        <v>1</v>
      </c>
      <c r="V55" s="223">
        <v>1</v>
      </c>
      <c r="W55" s="215"/>
      <c r="X55" s="208"/>
      <c r="Y55" s="208"/>
      <c r="Z55" s="208"/>
      <c r="AA55" s="208"/>
      <c r="AB55" s="224">
        <v>1</v>
      </c>
      <c r="AC55" s="224">
        <v>1</v>
      </c>
      <c r="AD55" s="224">
        <v>1</v>
      </c>
      <c r="AE55" s="224">
        <v>1</v>
      </c>
      <c r="AF55" s="224">
        <v>1</v>
      </c>
      <c r="AG55" s="224">
        <v>1</v>
      </c>
      <c r="AH55" s="224">
        <v>1</v>
      </c>
      <c r="AI55" s="218"/>
      <c r="AJ55" s="208"/>
      <c r="AK55" s="210"/>
      <c r="AL55" s="210"/>
      <c r="AM55" s="14"/>
      <c r="AN55" s="14"/>
      <c r="AO55" s="14"/>
      <c r="AP55" s="14"/>
    </row>
    <row r="56" spans="1:43" s="13" customFormat="1" hidden="1">
      <c r="A56" s="28"/>
      <c r="D56" s="223">
        <v>1</v>
      </c>
      <c r="E56" s="223">
        <v>1</v>
      </c>
      <c r="F56" s="223">
        <v>1</v>
      </c>
      <c r="G56" s="223">
        <v>1</v>
      </c>
      <c r="H56" s="223">
        <v>1</v>
      </c>
      <c r="I56" s="223">
        <v>1</v>
      </c>
      <c r="J56" s="223">
        <v>1</v>
      </c>
      <c r="K56" s="208"/>
      <c r="L56" s="208"/>
      <c r="M56" s="208"/>
      <c r="N56" s="208"/>
      <c r="O56" s="208"/>
      <c r="P56" s="223">
        <v>1</v>
      </c>
      <c r="Q56" s="223">
        <v>1</v>
      </c>
      <c r="R56" s="223">
        <v>1</v>
      </c>
      <c r="S56" s="223">
        <v>1</v>
      </c>
      <c r="T56" s="223">
        <v>1</v>
      </c>
      <c r="U56" s="223">
        <v>1</v>
      </c>
      <c r="V56" s="223">
        <v>1</v>
      </c>
      <c r="W56" s="218"/>
      <c r="X56" s="208"/>
      <c r="Y56" s="208"/>
      <c r="Z56" s="208"/>
      <c r="AA56" s="208"/>
      <c r="AB56" s="224">
        <v>1</v>
      </c>
      <c r="AC56" s="224">
        <v>1</v>
      </c>
      <c r="AD56" s="224">
        <v>1</v>
      </c>
      <c r="AE56" s="224">
        <v>1</v>
      </c>
      <c r="AF56" s="224">
        <v>1</v>
      </c>
      <c r="AG56" s="224">
        <v>1</v>
      </c>
      <c r="AH56" s="224">
        <v>1</v>
      </c>
      <c r="AI56" s="218"/>
      <c r="AJ56" s="208"/>
      <c r="AK56" s="210"/>
      <c r="AL56" s="210"/>
      <c r="AM56" s="14"/>
      <c r="AN56" s="14"/>
      <c r="AO56" s="14"/>
      <c r="AP56" s="14"/>
    </row>
    <row r="57" spans="1:43" s="13" customFormat="1" hidden="1">
      <c r="A57" s="28"/>
      <c r="D57" s="207"/>
      <c r="E57" s="207"/>
      <c r="F57" s="207"/>
      <c r="G57" s="207"/>
      <c r="H57" s="207"/>
      <c r="I57" s="207"/>
      <c r="J57" s="207"/>
      <c r="K57" s="207"/>
      <c r="L57" s="207"/>
      <c r="M57" s="207"/>
      <c r="N57" s="207"/>
      <c r="O57" s="207"/>
      <c r="P57" s="207"/>
      <c r="Q57" s="207"/>
      <c r="R57" s="207"/>
      <c r="S57" s="207"/>
      <c r="T57" s="207"/>
      <c r="U57" s="207"/>
      <c r="V57" s="207"/>
      <c r="W57" s="210"/>
      <c r="X57" s="207"/>
      <c r="Y57" s="207"/>
      <c r="Z57" s="207"/>
      <c r="AA57" s="207"/>
      <c r="AB57" s="210"/>
      <c r="AC57" s="210"/>
      <c r="AD57" s="210"/>
      <c r="AE57" s="210"/>
      <c r="AF57" s="210"/>
      <c r="AG57" s="210"/>
      <c r="AH57" s="210"/>
      <c r="AI57" s="209"/>
      <c r="AJ57" s="207"/>
      <c r="AK57" s="210"/>
      <c r="AL57" s="210"/>
      <c r="AM57" s="219"/>
      <c r="AN57" s="219"/>
      <c r="AO57" s="219"/>
      <c r="AP57" s="219"/>
      <c r="AQ57" s="210"/>
    </row>
    <row r="58" spans="1:43" s="13" customFormat="1" hidden="1">
      <c r="A58" s="28"/>
      <c r="D58" s="198">
        <f>D15</f>
        <v>4</v>
      </c>
      <c r="E58" s="198"/>
      <c r="F58" s="198"/>
      <c r="G58" s="198"/>
      <c r="H58" s="198"/>
      <c r="I58" s="198"/>
      <c r="J58" s="198"/>
      <c r="K58" s="207"/>
      <c r="L58" s="207"/>
      <c r="M58" s="207"/>
      <c r="N58" s="207"/>
      <c r="O58" s="207"/>
      <c r="P58" s="198">
        <f>P15</f>
        <v>5</v>
      </c>
      <c r="Q58" s="198"/>
      <c r="R58" s="198"/>
      <c r="S58" s="198"/>
      <c r="T58" s="198"/>
      <c r="U58" s="198"/>
      <c r="V58" s="198"/>
      <c r="W58" s="209"/>
      <c r="X58" s="207"/>
      <c r="Y58" s="207"/>
      <c r="Z58" s="207"/>
      <c r="AA58" s="207"/>
      <c r="AB58" s="198">
        <f>AB15</f>
        <v>6</v>
      </c>
      <c r="AC58" s="198"/>
      <c r="AD58" s="198"/>
      <c r="AE58" s="198"/>
      <c r="AF58" s="198"/>
      <c r="AG58" s="198"/>
      <c r="AH58" s="198"/>
      <c r="AI58" s="209"/>
      <c r="AJ58" s="207"/>
      <c r="AK58" s="210"/>
      <c r="AL58" s="210"/>
      <c r="AM58" s="14"/>
      <c r="AN58" s="14"/>
      <c r="AO58" s="14"/>
      <c r="AP58" s="14"/>
    </row>
    <row r="59" spans="1:43" s="13" customFormat="1" hidden="1">
      <c r="A59" s="28"/>
      <c r="D59" s="29" t="str">
        <f>D16</f>
        <v>日</v>
      </c>
      <c r="E59" s="29" t="str">
        <f t="shared" ref="E59:J59" si="68">E16</f>
        <v>月</v>
      </c>
      <c r="F59" s="29" t="str">
        <f t="shared" si="68"/>
        <v>火</v>
      </c>
      <c r="G59" s="29" t="str">
        <f t="shared" si="68"/>
        <v>水</v>
      </c>
      <c r="H59" s="29" t="str">
        <f t="shared" si="68"/>
        <v>木</v>
      </c>
      <c r="I59" s="29" t="str">
        <f t="shared" si="68"/>
        <v>金</v>
      </c>
      <c r="J59" s="29" t="str">
        <f t="shared" si="68"/>
        <v>土</v>
      </c>
      <c r="K59" s="211"/>
      <c r="L59" s="211"/>
      <c r="M59" s="211"/>
      <c r="N59" s="211"/>
      <c r="O59" s="211"/>
      <c r="P59" s="29" t="str">
        <f>P16</f>
        <v>日</v>
      </c>
      <c r="Q59" s="29" t="str">
        <f t="shared" ref="Q59:V59" si="69">Q16</f>
        <v>月</v>
      </c>
      <c r="R59" s="29" t="str">
        <f t="shared" si="69"/>
        <v>火</v>
      </c>
      <c r="S59" s="29" t="str">
        <f t="shared" si="69"/>
        <v>水</v>
      </c>
      <c r="T59" s="29" t="str">
        <f t="shared" si="69"/>
        <v>木</v>
      </c>
      <c r="U59" s="29" t="str">
        <f t="shared" si="69"/>
        <v>金</v>
      </c>
      <c r="V59" s="29" t="str">
        <f t="shared" si="69"/>
        <v>土</v>
      </c>
      <c r="W59" s="213"/>
      <c r="X59" s="211"/>
      <c r="Y59" s="211"/>
      <c r="Z59" s="211"/>
      <c r="AA59" s="211"/>
      <c r="AB59" s="29" t="str">
        <f>AB16</f>
        <v>日</v>
      </c>
      <c r="AC59" s="29" t="str">
        <f t="shared" ref="AC59:AH59" si="70">AC16</f>
        <v>月</v>
      </c>
      <c r="AD59" s="29" t="str">
        <f t="shared" si="70"/>
        <v>火</v>
      </c>
      <c r="AE59" s="29" t="str">
        <f t="shared" si="70"/>
        <v>水</v>
      </c>
      <c r="AF59" s="29" t="str">
        <f t="shared" si="70"/>
        <v>木</v>
      </c>
      <c r="AG59" s="29" t="str">
        <f t="shared" si="70"/>
        <v>金</v>
      </c>
      <c r="AH59" s="29" t="str">
        <f t="shared" si="70"/>
        <v>土</v>
      </c>
      <c r="AI59" s="213"/>
      <c r="AJ59" s="211"/>
      <c r="AK59" s="210"/>
      <c r="AL59" s="210"/>
      <c r="AM59" s="14"/>
      <c r="AN59" s="14"/>
      <c r="AO59" s="14"/>
      <c r="AP59" s="14"/>
    </row>
    <row r="60" spans="1:43" s="13" customFormat="1" hidden="1">
      <c r="A60" s="28"/>
      <c r="D60" s="223">
        <v>1</v>
      </c>
      <c r="E60" s="223">
        <v>1</v>
      </c>
      <c r="F60" s="223">
        <v>1</v>
      </c>
      <c r="G60" s="223">
        <v>1</v>
      </c>
      <c r="H60" s="223">
        <v>1</v>
      </c>
      <c r="I60" s="223">
        <v>1</v>
      </c>
      <c r="J60" s="223">
        <v>1</v>
      </c>
      <c r="K60" s="211"/>
      <c r="L60" s="211"/>
      <c r="M60" s="211"/>
      <c r="N60" s="211"/>
      <c r="O60" s="211"/>
      <c r="P60" s="223">
        <v>1</v>
      </c>
      <c r="Q60" s="223">
        <v>1</v>
      </c>
      <c r="R60" s="223">
        <v>1</v>
      </c>
      <c r="S60" s="223">
        <v>1</v>
      </c>
      <c r="T60" s="223">
        <v>1</v>
      </c>
      <c r="U60" s="223">
        <v>1</v>
      </c>
      <c r="V60" s="223">
        <v>1</v>
      </c>
      <c r="W60" s="215"/>
      <c r="X60" s="211"/>
      <c r="Y60" s="211"/>
      <c r="Z60" s="211"/>
      <c r="AA60" s="211"/>
      <c r="AB60" s="224">
        <v>1</v>
      </c>
      <c r="AC60" s="224">
        <v>1</v>
      </c>
      <c r="AD60" s="224">
        <v>1</v>
      </c>
      <c r="AE60" s="224">
        <v>1</v>
      </c>
      <c r="AF60" s="224">
        <v>1</v>
      </c>
      <c r="AG60" s="224">
        <v>1</v>
      </c>
      <c r="AH60" s="224">
        <v>1</v>
      </c>
      <c r="AI60" s="216"/>
      <c r="AJ60" s="211"/>
      <c r="AK60" s="210"/>
      <c r="AL60" s="210"/>
      <c r="AM60" s="14"/>
      <c r="AN60" s="14"/>
      <c r="AO60" s="14"/>
      <c r="AP60" s="14"/>
    </row>
    <row r="61" spans="1:43" s="13" customFormat="1" hidden="1">
      <c r="A61" s="28"/>
      <c r="D61" s="223">
        <v>1</v>
      </c>
      <c r="E61" s="223">
        <v>1</v>
      </c>
      <c r="F61" s="223">
        <v>1</v>
      </c>
      <c r="G61" s="223">
        <v>1</v>
      </c>
      <c r="H61" s="223">
        <v>1</v>
      </c>
      <c r="I61" s="223">
        <v>1</v>
      </c>
      <c r="J61" s="223">
        <v>1</v>
      </c>
      <c r="K61" s="211"/>
      <c r="L61" s="211"/>
      <c r="M61" s="211"/>
      <c r="N61" s="211"/>
      <c r="O61" s="211"/>
      <c r="P61" s="223">
        <v>1</v>
      </c>
      <c r="Q61" s="223">
        <v>1</v>
      </c>
      <c r="R61" s="223">
        <v>1</v>
      </c>
      <c r="S61" s="223">
        <v>1</v>
      </c>
      <c r="T61" s="223">
        <v>1</v>
      </c>
      <c r="U61" s="223">
        <v>1</v>
      </c>
      <c r="V61" s="223">
        <v>1</v>
      </c>
      <c r="W61" s="215"/>
      <c r="X61" s="211"/>
      <c r="Y61" s="211"/>
      <c r="Z61" s="211"/>
      <c r="AA61" s="211"/>
      <c r="AB61" s="224">
        <v>1</v>
      </c>
      <c r="AC61" s="224">
        <v>1</v>
      </c>
      <c r="AD61" s="224">
        <v>1</v>
      </c>
      <c r="AE61" s="224">
        <v>1</v>
      </c>
      <c r="AF61" s="224">
        <v>1</v>
      </c>
      <c r="AG61" s="224">
        <v>1</v>
      </c>
      <c r="AH61" s="224">
        <v>1</v>
      </c>
      <c r="AI61" s="215"/>
      <c r="AJ61" s="211"/>
      <c r="AK61" s="210"/>
      <c r="AL61" s="210"/>
      <c r="AM61" s="14"/>
      <c r="AN61" s="14"/>
      <c r="AO61" s="14"/>
      <c r="AP61" s="14"/>
    </row>
    <row r="62" spans="1:43" s="13" customFormat="1" hidden="1">
      <c r="A62" s="28"/>
      <c r="D62" s="223">
        <v>1</v>
      </c>
      <c r="E62" s="223">
        <v>1</v>
      </c>
      <c r="F62" s="223">
        <v>1</v>
      </c>
      <c r="G62" s="223">
        <v>1</v>
      </c>
      <c r="H62" s="223">
        <v>1</v>
      </c>
      <c r="I62" s="223">
        <v>1</v>
      </c>
      <c r="J62" s="223">
        <v>1</v>
      </c>
      <c r="K62" s="211"/>
      <c r="L62" s="211"/>
      <c r="M62" s="211"/>
      <c r="N62" s="211"/>
      <c r="O62" s="211"/>
      <c r="P62" s="223">
        <v>1</v>
      </c>
      <c r="Q62" s="223">
        <v>1</v>
      </c>
      <c r="R62" s="223">
        <v>1</v>
      </c>
      <c r="S62" s="223">
        <v>1</v>
      </c>
      <c r="T62" s="223">
        <v>1</v>
      </c>
      <c r="U62" s="223">
        <v>1</v>
      </c>
      <c r="V62" s="223">
        <v>1</v>
      </c>
      <c r="W62" s="215"/>
      <c r="X62" s="211"/>
      <c r="Y62" s="211"/>
      <c r="Z62" s="211"/>
      <c r="AA62" s="211"/>
      <c r="AB62" s="224">
        <v>1</v>
      </c>
      <c r="AC62" s="224">
        <v>1</v>
      </c>
      <c r="AD62" s="224">
        <v>1</v>
      </c>
      <c r="AE62" s="224">
        <v>1</v>
      </c>
      <c r="AF62" s="224">
        <v>1</v>
      </c>
      <c r="AG62" s="224">
        <v>1</v>
      </c>
      <c r="AH62" s="224">
        <v>1</v>
      </c>
      <c r="AI62" s="215"/>
      <c r="AJ62" s="211"/>
      <c r="AK62" s="210"/>
      <c r="AL62" s="210"/>
      <c r="AM62" s="14"/>
      <c r="AN62" s="14"/>
      <c r="AO62" s="14"/>
      <c r="AP62" s="14"/>
    </row>
    <row r="63" spans="1:43" s="13" customFormat="1" hidden="1">
      <c r="A63" s="28"/>
      <c r="D63" s="223">
        <v>1</v>
      </c>
      <c r="E63" s="223">
        <v>1</v>
      </c>
      <c r="F63" s="223">
        <v>1</v>
      </c>
      <c r="G63" s="223">
        <v>1</v>
      </c>
      <c r="H63" s="223">
        <v>1</v>
      </c>
      <c r="I63" s="223">
        <v>1</v>
      </c>
      <c r="J63" s="223">
        <v>1</v>
      </c>
      <c r="K63" s="211"/>
      <c r="L63" s="211"/>
      <c r="M63" s="211"/>
      <c r="N63" s="211"/>
      <c r="O63" s="211"/>
      <c r="P63" s="223">
        <v>1</v>
      </c>
      <c r="Q63" s="223">
        <v>1</v>
      </c>
      <c r="R63" s="223">
        <v>1</v>
      </c>
      <c r="S63" s="223">
        <v>1</v>
      </c>
      <c r="T63" s="223">
        <v>1</v>
      </c>
      <c r="U63" s="223">
        <v>1</v>
      </c>
      <c r="V63" s="223">
        <v>1</v>
      </c>
      <c r="W63" s="216"/>
      <c r="X63" s="211"/>
      <c r="Y63" s="211"/>
      <c r="Z63" s="211"/>
      <c r="AA63" s="211"/>
      <c r="AB63" s="224">
        <v>1</v>
      </c>
      <c r="AC63" s="224">
        <v>1</v>
      </c>
      <c r="AD63" s="224">
        <v>1</v>
      </c>
      <c r="AE63" s="224">
        <v>1</v>
      </c>
      <c r="AF63" s="224">
        <v>1</v>
      </c>
      <c r="AG63" s="224">
        <v>1</v>
      </c>
      <c r="AH63" s="224">
        <v>1</v>
      </c>
      <c r="AI63" s="215"/>
      <c r="AJ63" s="211"/>
      <c r="AK63" s="210"/>
      <c r="AL63" s="210"/>
      <c r="AM63" s="14"/>
      <c r="AN63" s="14"/>
      <c r="AO63" s="14"/>
      <c r="AP63" s="14"/>
    </row>
    <row r="64" spans="1:43" s="13" customFormat="1" hidden="1">
      <c r="A64" s="28"/>
      <c r="D64" s="223">
        <v>1</v>
      </c>
      <c r="E64" s="223">
        <v>1</v>
      </c>
      <c r="F64" s="223">
        <v>1</v>
      </c>
      <c r="G64" s="223">
        <v>1</v>
      </c>
      <c r="H64" s="223">
        <v>1</v>
      </c>
      <c r="I64" s="223">
        <v>1</v>
      </c>
      <c r="J64" s="223">
        <v>1</v>
      </c>
      <c r="K64" s="208"/>
      <c r="L64" s="211"/>
      <c r="M64" s="211"/>
      <c r="N64" s="211"/>
      <c r="O64" s="211"/>
      <c r="P64" s="223">
        <v>1</v>
      </c>
      <c r="Q64" s="223">
        <v>1</v>
      </c>
      <c r="R64" s="223">
        <v>1</v>
      </c>
      <c r="S64" s="223">
        <v>1</v>
      </c>
      <c r="T64" s="223">
        <v>1</v>
      </c>
      <c r="U64" s="223">
        <v>1</v>
      </c>
      <c r="V64" s="223">
        <v>1</v>
      </c>
      <c r="W64" s="215"/>
      <c r="X64" s="211"/>
      <c r="Y64" s="211"/>
      <c r="Z64" s="211"/>
      <c r="AA64" s="211"/>
      <c r="AB64" s="224">
        <v>1</v>
      </c>
      <c r="AC64" s="224">
        <v>1</v>
      </c>
      <c r="AD64" s="224">
        <v>1</v>
      </c>
      <c r="AE64" s="224">
        <v>1</v>
      </c>
      <c r="AF64" s="224">
        <v>1</v>
      </c>
      <c r="AG64" s="224">
        <v>1</v>
      </c>
      <c r="AH64" s="224">
        <v>1</v>
      </c>
      <c r="AI64" s="218"/>
      <c r="AJ64" s="211"/>
      <c r="AK64" s="210"/>
      <c r="AL64" s="210"/>
      <c r="AM64" s="14"/>
      <c r="AN64" s="14"/>
      <c r="AO64" s="14"/>
      <c r="AP64" s="14"/>
    </row>
    <row r="65" spans="1:43" s="13" customFormat="1" hidden="1">
      <c r="A65" s="28"/>
      <c r="D65" s="223">
        <v>1</v>
      </c>
      <c r="E65" s="223">
        <v>1</v>
      </c>
      <c r="F65" s="223">
        <v>1</v>
      </c>
      <c r="G65" s="223">
        <v>1</v>
      </c>
      <c r="H65" s="223">
        <v>1</v>
      </c>
      <c r="I65" s="223">
        <v>1</v>
      </c>
      <c r="J65" s="223">
        <v>1</v>
      </c>
      <c r="K65" s="208"/>
      <c r="L65" s="208"/>
      <c r="M65" s="208"/>
      <c r="N65" s="208"/>
      <c r="O65" s="208"/>
      <c r="P65" s="223">
        <v>1</v>
      </c>
      <c r="Q65" s="223">
        <v>1</v>
      </c>
      <c r="R65" s="223">
        <v>1</v>
      </c>
      <c r="S65" s="223">
        <v>1</v>
      </c>
      <c r="T65" s="223">
        <v>1</v>
      </c>
      <c r="U65" s="223">
        <v>1</v>
      </c>
      <c r="V65" s="223">
        <v>1</v>
      </c>
      <c r="W65" s="218"/>
      <c r="X65" s="208"/>
      <c r="Y65" s="208"/>
      <c r="Z65" s="208"/>
      <c r="AA65" s="208"/>
      <c r="AB65" s="224">
        <v>1</v>
      </c>
      <c r="AC65" s="224">
        <v>1</v>
      </c>
      <c r="AD65" s="224">
        <v>1</v>
      </c>
      <c r="AE65" s="224">
        <v>1</v>
      </c>
      <c r="AF65" s="224">
        <v>1</v>
      </c>
      <c r="AG65" s="224">
        <v>1</v>
      </c>
      <c r="AH65" s="224">
        <v>1</v>
      </c>
      <c r="AI65" s="218"/>
      <c r="AJ65" s="208"/>
      <c r="AK65" s="210"/>
      <c r="AL65" s="210"/>
      <c r="AM65" s="14"/>
      <c r="AN65" s="14"/>
      <c r="AO65" s="14"/>
      <c r="AP65" s="14"/>
    </row>
    <row r="66" spans="1:43" s="13" customFormat="1" hidden="1">
      <c r="A66" s="28"/>
      <c r="D66" s="207"/>
      <c r="E66" s="207"/>
      <c r="F66" s="207"/>
      <c r="G66" s="207"/>
      <c r="H66" s="207"/>
      <c r="I66" s="207"/>
      <c r="J66" s="207"/>
      <c r="K66" s="207"/>
      <c r="L66" s="207"/>
      <c r="M66" s="207"/>
      <c r="N66" s="207"/>
      <c r="O66" s="207"/>
      <c r="P66" s="207"/>
      <c r="Q66" s="207"/>
      <c r="R66" s="207"/>
      <c r="S66" s="207"/>
      <c r="T66" s="207"/>
      <c r="U66" s="207"/>
      <c r="V66" s="207"/>
      <c r="W66" s="209"/>
      <c r="X66" s="207"/>
      <c r="Y66" s="207"/>
      <c r="Z66" s="207"/>
      <c r="AA66" s="207"/>
      <c r="AI66" s="30"/>
      <c r="AJ66" s="207"/>
      <c r="AK66" s="210"/>
      <c r="AL66" s="210"/>
      <c r="AM66" s="219"/>
      <c r="AN66" s="219"/>
      <c r="AO66" s="219"/>
      <c r="AP66" s="219"/>
      <c r="AQ66" s="210"/>
    </row>
    <row r="67" spans="1:43" s="13" customFormat="1" hidden="1">
      <c r="A67" s="28"/>
      <c r="D67" s="198">
        <f>D24</f>
        <v>7</v>
      </c>
      <c r="E67" s="198"/>
      <c r="F67" s="198"/>
      <c r="G67" s="198"/>
      <c r="H67" s="198"/>
      <c r="I67" s="198"/>
      <c r="J67" s="198"/>
      <c r="K67" s="12"/>
      <c r="L67" s="207"/>
      <c r="M67" s="207"/>
      <c r="N67" s="207"/>
      <c r="O67" s="207"/>
      <c r="P67" s="198">
        <f>P24</f>
        <v>8</v>
      </c>
      <c r="Q67" s="198"/>
      <c r="R67" s="198"/>
      <c r="S67" s="198"/>
      <c r="T67" s="198"/>
      <c r="U67" s="198"/>
      <c r="V67" s="198"/>
      <c r="X67" s="207"/>
      <c r="Y67" s="207"/>
      <c r="Z67" s="207"/>
      <c r="AA67" s="207"/>
      <c r="AB67" s="198">
        <f>AB24</f>
        <v>9</v>
      </c>
      <c r="AC67" s="198"/>
      <c r="AD67" s="198"/>
      <c r="AE67" s="198"/>
      <c r="AF67" s="198"/>
      <c r="AG67" s="198"/>
      <c r="AH67" s="198"/>
      <c r="AJ67" s="207"/>
      <c r="AK67" s="210"/>
      <c r="AL67" s="210"/>
      <c r="AM67" s="14"/>
      <c r="AN67" s="14"/>
      <c r="AO67" s="14"/>
      <c r="AP67" s="14"/>
    </row>
    <row r="68" spans="1:43" s="13" customFormat="1" hidden="1">
      <c r="A68" s="28"/>
      <c r="D68" s="29" t="str">
        <f>D25</f>
        <v>日</v>
      </c>
      <c r="E68" s="29" t="str">
        <f t="shared" ref="E68:J68" si="71">E25</f>
        <v>月</v>
      </c>
      <c r="F68" s="29" t="str">
        <f t="shared" si="71"/>
        <v>火</v>
      </c>
      <c r="G68" s="29" t="str">
        <f t="shared" si="71"/>
        <v>水</v>
      </c>
      <c r="H68" s="29" t="str">
        <f t="shared" si="71"/>
        <v>木</v>
      </c>
      <c r="I68" s="29" t="str">
        <f t="shared" si="71"/>
        <v>金</v>
      </c>
      <c r="J68" s="29" t="str">
        <f t="shared" si="71"/>
        <v>土</v>
      </c>
      <c r="K68" s="12"/>
      <c r="L68" s="211"/>
      <c r="M68" s="211"/>
      <c r="N68" s="211"/>
      <c r="O68" s="211"/>
      <c r="P68" s="29" t="str">
        <f>P25</f>
        <v>日</v>
      </c>
      <c r="Q68" s="29" t="str">
        <f t="shared" ref="Q68:V68" si="72">Q25</f>
        <v>月</v>
      </c>
      <c r="R68" s="29" t="str">
        <f t="shared" si="72"/>
        <v>火</v>
      </c>
      <c r="S68" s="29" t="str">
        <f t="shared" si="72"/>
        <v>水</v>
      </c>
      <c r="T68" s="29" t="str">
        <f t="shared" si="72"/>
        <v>木</v>
      </c>
      <c r="U68" s="29" t="str">
        <f t="shared" si="72"/>
        <v>金</v>
      </c>
      <c r="V68" s="29" t="str">
        <f t="shared" si="72"/>
        <v>土</v>
      </c>
      <c r="X68" s="211"/>
      <c r="Y68" s="211"/>
      <c r="Z68" s="211"/>
      <c r="AA68" s="211"/>
      <c r="AB68" s="29" t="str">
        <f>AB25</f>
        <v>日</v>
      </c>
      <c r="AC68" s="29" t="str">
        <f t="shared" ref="AC68:AH68" si="73">AC25</f>
        <v>月</v>
      </c>
      <c r="AD68" s="29" t="str">
        <f t="shared" si="73"/>
        <v>火</v>
      </c>
      <c r="AE68" s="29" t="str">
        <f t="shared" si="73"/>
        <v>水</v>
      </c>
      <c r="AF68" s="29" t="str">
        <f t="shared" si="73"/>
        <v>木</v>
      </c>
      <c r="AG68" s="29" t="str">
        <f t="shared" si="73"/>
        <v>金</v>
      </c>
      <c r="AH68" s="29" t="str">
        <f t="shared" si="73"/>
        <v>土</v>
      </c>
      <c r="AJ68" s="211"/>
      <c r="AK68" s="210"/>
      <c r="AL68" s="210"/>
      <c r="AM68" s="14"/>
      <c r="AN68" s="14"/>
      <c r="AO68" s="14"/>
      <c r="AP68" s="14"/>
    </row>
    <row r="69" spans="1:43" s="13" customFormat="1" hidden="1">
      <c r="A69" s="28"/>
      <c r="D69" s="223">
        <v>1</v>
      </c>
      <c r="E69" s="223">
        <v>1</v>
      </c>
      <c r="F69" s="223">
        <v>1</v>
      </c>
      <c r="G69" s="223">
        <v>1</v>
      </c>
      <c r="H69" s="223">
        <v>1</v>
      </c>
      <c r="I69" s="223">
        <v>1</v>
      </c>
      <c r="J69" s="223">
        <v>1</v>
      </c>
      <c r="K69" s="12"/>
      <c r="L69" s="220"/>
      <c r="M69" s="220"/>
      <c r="N69" s="220"/>
      <c r="O69" s="220"/>
      <c r="P69" s="223">
        <v>1</v>
      </c>
      <c r="Q69" s="223">
        <v>1</v>
      </c>
      <c r="R69" s="223">
        <v>1</v>
      </c>
      <c r="S69" s="223">
        <v>1</v>
      </c>
      <c r="T69" s="223">
        <v>1</v>
      </c>
      <c r="U69" s="223">
        <v>1</v>
      </c>
      <c r="V69" s="223">
        <v>1</v>
      </c>
      <c r="X69" s="220"/>
      <c r="Y69" s="220"/>
      <c r="Z69" s="220"/>
      <c r="AA69" s="220"/>
      <c r="AB69" s="224">
        <v>1</v>
      </c>
      <c r="AC69" s="224">
        <v>1</v>
      </c>
      <c r="AD69" s="224">
        <v>1</v>
      </c>
      <c r="AE69" s="224">
        <v>1</v>
      </c>
      <c r="AF69" s="224">
        <v>1</v>
      </c>
      <c r="AG69" s="224">
        <v>1</v>
      </c>
      <c r="AH69" s="224">
        <v>1</v>
      </c>
      <c r="AJ69" s="220"/>
      <c r="AK69" s="210"/>
      <c r="AL69" s="210"/>
      <c r="AM69" s="14"/>
      <c r="AN69" s="14"/>
      <c r="AO69" s="14"/>
      <c r="AP69" s="14"/>
    </row>
    <row r="70" spans="1:43" s="13" customFormat="1" hidden="1">
      <c r="A70" s="28"/>
      <c r="D70" s="223">
        <v>1</v>
      </c>
      <c r="E70" s="223">
        <v>1</v>
      </c>
      <c r="F70" s="223">
        <v>1</v>
      </c>
      <c r="G70" s="223">
        <v>1</v>
      </c>
      <c r="H70" s="223">
        <v>1</v>
      </c>
      <c r="I70" s="223">
        <v>1</v>
      </c>
      <c r="J70" s="223">
        <v>1</v>
      </c>
      <c r="K70" s="12"/>
      <c r="L70" s="211"/>
      <c r="M70" s="211"/>
      <c r="N70" s="211"/>
      <c r="O70" s="211"/>
      <c r="P70" s="223">
        <v>1</v>
      </c>
      <c r="Q70" s="223">
        <v>1</v>
      </c>
      <c r="R70" s="223">
        <v>1</v>
      </c>
      <c r="S70" s="223">
        <v>1</v>
      </c>
      <c r="T70" s="223">
        <v>1</v>
      </c>
      <c r="U70" s="223">
        <v>1</v>
      </c>
      <c r="V70" s="223">
        <v>1</v>
      </c>
      <c r="X70" s="211"/>
      <c r="Y70" s="211"/>
      <c r="Z70" s="211"/>
      <c r="AA70" s="211"/>
      <c r="AB70" s="224">
        <v>1</v>
      </c>
      <c r="AC70" s="224">
        <v>1</v>
      </c>
      <c r="AD70" s="224">
        <v>1</v>
      </c>
      <c r="AE70" s="224">
        <v>1</v>
      </c>
      <c r="AF70" s="224">
        <v>1</v>
      </c>
      <c r="AG70" s="224">
        <v>1</v>
      </c>
      <c r="AH70" s="224">
        <v>1</v>
      </c>
      <c r="AJ70" s="211"/>
      <c r="AK70" s="210"/>
      <c r="AL70" s="210"/>
      <c r="AM70" s="14"/>
      <c r="AN70" s="14"/>
      <c r="AO70" s="14"/>
      <c r="AP70" s="14"/>
    </row>
    <row r="71" spans="1:43" s="13" customFormat="1" hidden="1">
      <c r="A71" s="28"/>
      <c r="D71" s="223">
        <v>1</v>
      </c>
      <c r="E71" s="223">
        <v>1</v>
      </c>
      <c r="F71" s="223">
        <v>1</v>
      </c>
      <c r="G71" s="223">
        <v>1</v>
      </c>
      <c r="H71" s="223">
        <v>1</v>
      </c>
      <c r="I71" s="223">
        <v>1</v>
      </c>
      <c r="J71" s="223">
        <v>1</v>
      </c>
      <c r="K71" s="12"/>
      <c r="L71" s="211"/>
      <c r="M71" s="211"/>
      <c r="N71" s="211"/>
      <c r="O71" s="211"/>
      <c r="P71" s="223">
        <v>1</v>
      </c>
      <c r="Q71" s="223">
        <v>1</v>
      </c>
      <c r="R71" s="223">
        <v>1</v>
      </c>
      <c r="S71" s="223">
        <v>1</v>
      </c>
      <c r="T71" s="223">
        <v>1</v>
      </c>
      <c r="U71" s="223">
        <v>1</v>
      </c>
      <c r="V71" s="223">
        <v>1</v>
      </c>
      <c r="X71" s="211"/>
      <c r="Y71" s="211"/>
      <c r="Z71" s="211"/>
      <c r="AA71" s="211"/>
      <c r="AB71" s="224">
        <v>1</v>
      </c>
      <c r="AC71" s="224">
        <v>1</v>
      </c>
      <c r="AD71" s="224">
        <v>1</v>
      </c>
      <c r="AE71" s="224">
        <v>1</v>
      </c>
      <c r="AF71" s="224">
        <v>1</v>
      </c>
      <c r="AG71" s="224">
        <v>1</v>
      </c>
      <c r="AH71" s="224">
        <v>1</v>
      </c>
      <c r="AJ71" s="211"/>
      <c r="AK71" s="210"/>
      <c r="AL71" s="210"/>
      <c r="AM71" s="14"/>
      <c r="AN71" s="14"/>
      <c r="AO71" s="14"/>
      <c r="AP71" s="14"/>
    </row>
    <row r="72" spans="1:43" s="13" customFormat="1" hidden="1">
      <c r="A72" s="28"/>
      <c r="D72" s="223">
        <v>1</v>
      </c>
      <c r="E72" s="223">
        <v>1</v>
      </c>
      <c r="F72" s="223">
        <v>1</v>
      </c>
      <c r="G72" s="223">
        <v>1</v>
      </c>
      <c r="H72" s="223">
        <v>1</v>
      </c>
      <c r="I72" s="223">
        <v>1</v>
      </c>
      <c r="J72" s="223">
        <v>1</v>
      </c>
      <c r="K72" s="12"/>
      <c r="L72" s="211"/>
      <c r="M72" s="211"/>
      <c r="N72" s="211"/>
      <c r="O72" s="211"/>
      <c r="P72" s="223">
        <v>1</v>
      </c>
      <c r="Q72" s="223">
        <v>1</v>
      </c>
      <c r="R72" s="223">
        <v>1</v>
      </c>
      <c r="S72" s="223">
        <v>1</v>
      </c>
      <c r="T72" s="223">
        <v>1</v>
      </c>
      <c r="U72" s="223">
        <v>1</v>
      </c>
      <c r="V72" s="223">
        <v>1</v>
      </c>
      <c r="X72" s="211"/>
      <c r="Y72" s="211"/>
      <c r="Z72" s="211"/>
      <c r="AA72" s="211"/>
      <c r="AB72" s="224">
        <v>1</v>
      </c>
      <c r="AC72" s="224">
        <v>1</v>
      </c>
      <c r="AD72" s="224">
        <v>1</v>
      </c>
      <c r="AE72" s="224">
        <v>1</v>
      </c>
      <c r="AF72" s="224">
        <v>1</v>
      </c>
      <c r="AG72" s="224">
        <v>1</v>
      </c>
      <c r="AH72" s="224">
        <v>1</v>
      </c>
      <c r="AJ72" s="211"/>
      <c r="AK72" s="210"/>
      <c r="AL72" s="210"/>
      <c r="AM72" s="14"/>
      <c r="AN72" s="14"/>
      <c r="AO72" s="14"/>
      <c r="AP72" s="14"/>
    </row>
    <row r="73" spans="1:43" s="13" customFormat="1" hidden="1">
      <c r="A73" s="28"/>
      <c r="D73" s="223">
        <v>1</v>
      </c>
      <c r="E73" s="223">
        <v>1</v>
      </c>
      <c r="F73" s="223">
        <v>1</v>
      </c>
      <c r="G73" s="223">
        <v>1</v>
      </c>
      <c r="H73" s="223">
        <v>1</v>
      </c>
      <c r="I73" s="223">
        <v>1</v>
      </c>
      <c r="J73" s="223">
        <v>1</v>
      </c>
      <c r="K73" s="12"/>
      <c r="L73" s="208"/>
      <c r="M73" s="208"/>
      <c r="N73" s="208"/>
      <c r="O73" s="208"/>
      <c r="P73" s="223">
        <v>1</v>
      </c>
      <c r="Q73" s="223">
        <v>1</v>
      </c>
      <c r="R73" s="223">
        <v>1</v>
      </c>
      <c r="S73" s="223">
        <v>1</v>
      </c>
      <c r="T73" s="223">
        <v>1</v>
      </c>
      <c r="U73" s="223">
        <v>1</v>
      </c>
      <c r="V73" s="223">
        <v>1</v>
      </c>
      <c r="X73" s="208"/>
      <c r="Y73" s="208"/>
      <c r="Z73" s="208"/>
      <c r="AA73" s="208"/>
      <c r="AB73" s="224">
        <v>1</v>
      </c>
      <c r="AC73" s="224">
        <v>1</v>
      </c>
      <c r="AD73" s="224">
        <v>1</v>
      </c>
      <c r="AE73" s="224">
        <v>1</v>
      </c>
      <c r="AF73" s="224">
        <v>1</v>
      </c>
      <c r="AG73" s="224">
        <v>1</v>
      </c>
      <c r="AH73" s="224">
        <v>1</v>
      </c>
      <c r="AJ73" s="208"/>
      <c r="AK73" s="210"/>
      <c r="AL73" s="210"/>
      <c r="AM73" s="14"/>
      <c r="AN73" s="14"/>
      <c r="AO73" s="14"/>
      <c r="AP73" s="14"/>
    </row>
    <row r="74" spans="1:43" s="13" customFormat="1" hidden="1">
      <c r="A74" s="28"/>
      <c r="D74" s="223">
        <v>1</v>
      </c>
      <c r="E74" s="223">
        <v>1</v>
      </c>
      <c r="F74" s="223">
        <v>1</v>
      </c>
      <c r="G74" s="223">
        <v>1</v>
      </c>
      <c r="H74" s="223">
        <v>1</v>
      </c>
      <c r="I74" s="223">
        <v>1</v>
      </c>
      <c r="J74" s="223">
        <v>1</v>
      </c>
      <c r="K74" s="12"/>
      <c r="L74" s="208"/>
      <c r="M74" s="208"/>
      <c r="N74" s="208"/>
      <c r="O74" s="208"/>
      <c r="P74" s="223">
        <v>1</v>
      </c>
      <c r="Q74" s="223">
        <v>1</v>
      </c>
      <c r="R74" s="223">
        <v>1</v>
      </c>
      <c r="S74" s="223">
        <v>1</v>
      </c>
      <c r="T74" s="223">
        <v>1</v>
      </c>
      <c r="U74" s="223">
        <v>1</v>
      </c>
      <c r="V74" s="223">
        <v>1</v>
      </c>
      <c r="X74" s="208"/>
      <c r="Y74" s="208"/>
      <c r="Z74" s="208"/>
      <c r="AA74" s="208"/>
      <c r="AB74" s="224">
        <v>1</v>
      </c>
      <c r="AC74" s="224">
        <v>1</v>
      </c>
      <c r="AD74" s="224">
        <v>1</v>
      </c>
      <c r="AE74" s="224">
        <v>1</v>
      </c>
      <c r="AF74" s="224">
        <v>1</v>
      </c>
      <c r="AG74" s="224">
        <v>1</v>
      </c>
      <c r="AH74" s="224">
        <v>1</v>
      </c>
      <c r="AJ74" s="208"/>
      <c r="AK74" s="210"/>
      <c r="AL74" s="210"/>
      <c r="AM74" s="14"/>
      <c r="AN74" s="14"/>
      <c r="AO74" s="14"/>
      <c r="AP74" s="14"/>
    </row>
    <row r="75" spans="1:43" s="13" customFormat="1" hidden="1">
      <c r="A75" s="28"/>
      <c r="D75" s="12"/>
      <c r="E75" s="12"/>
      <c r="F75" s="12"/>
      <c r="G75" s="12"/>
      <c r="H75" s="12"/>
      <c r="I75" s="12"/>
      <c r="J75" s="12"/>
      <c r="K75" s="12"/>
      <c r="L75" s="207"/>
      <c r="M75" s="207"/>
      <c r="N75" s="207"/>
      <c r="O75" s="207"/>
      <c r="P75" s="207"/>
      <c r="Q75" s="207"/>
      <c r="R75" s="207"/>
      <c r="S75" s="207"/>
      <c r="T75" s="207"/>
      <c r="U75" s="207"/>
      <c r="V75" s="207"/>
      <c r="W75" s="207"/>
      <c r="X75" s="207"/>
      <c r="Y75" s="207"/>
      <c r="Z75" s="207"/>
      <c r="AA75" s="207"/>
      <c r="AB75" s="210"/>
      <c r="AC75" s="210"/>
      <c r="AD75" s="210"/>
      <c r="AE75" s="210"/>
      <c r="AF75" s="210"/>
      <c r="AG75" s="210"/>
      <c r="AH75" s="210"/>
      <c r="AJ75" s="207"/>
      <c r="AK75" s="210"/>
      <c r="AL75" s="210"/>
      <c r="AM75" s="14"/>
      <c r="AN75" s="14"/>
      <c r="AO75" s="14"/>
      <c r="AP75" s="14"/>
    </row>
    <row r="76" spans="1:43" s="13" customFormat="1" hidden="1">
      <c r="A76" s="28"/>
      <c r="D76" s="198">
        <f>D33</f>
        <v>10</v>
      </c>
      <c r="E76" s="198"/>
      <c r="F76" s="198"/>
      <c r="G76" s="198"/>
      <c r="H76" s="198"/>
      <c r="I76" s="198"/>
      <c r="J76" s="198"/>
      <c r="K76" s="12"/>
      <c r="L76" s="207"/>
      <c r="M76" s="207"/>
      <c r="N76" s="207"/>
      <c r="O76" s="207"/>
      <c r="P76" s="198">
        <f>P33</f>
        <v>11</v>
      </c>
      <c r="Q76" s="198"/>
      <c r="R76" s="198"/>
      <c r="S76" s="198"/>
      <c r="T76" s="198"/>
      <c r="U76" s="198"/>
      <c r="V76" s="198"/>
      <c r="X76" s="207"/>
      <c r="Y76" s="207"/>
      <c r="Z76" s="207"/>
      <c r="AA76" s="207"/>
      <c r="AB76" s="198">
        <f>AB33</f>
        <v>12</v>
      </c>
      <c r="AC76" s="198"/>
      <c r="AD76" s="198"/>
      <c r="AE76" s="198"/>
      <c r="AF76" s="198"/>
      <c r="AG76" s="198"/>
      <c r="AH76" s="198"/>
      <c r="AJ76" s="207"/>
      <c r="AK76" s="210"/>
      <c r="AL76" s="210"/>
      <c r="AM76" s="14"/>
      <c r="AN76" s="14"/>
      <c r="AO76" s="14"/>
      <c r="AP76" s="14"/>
    </row>
    <row r="77" spans="1:43" s="13" customFormat="1" hidden="1">
      <c r="A77" s="28"/>
      <c r="D77" s="29" t="str">
        <f>D34</f>
        <v>日</v>
      </c>
      <c r="E77" s="29" t="str">
        <f t="shared" ref="E77:J77" si="74">E34</f>
        <v>月</v>
      </c>
      <c r="F77" s="29" t="str">
        <f t="shared" si="74"/>
        <v>火</v>
      </c>
      <c r="G77" s="29" t="str">
        <f t="shared" si="74"/>
        <v>水</v>
      </c>
      <c r="H77" s="29" t="str">
        <f t="shared" si="74"/>
        <v>木</v>
      </c>
      <c r="I77" s="29" t="str">
        <f t="shared" si="74"/>
        <v>金</v>
      </c>
      <c r="J77" s="29" t="str">
        <f t="shared" si="74"/>
        <v>土</v>
      </c>
      <c r="K77" s="12"/>
      <c r="L77" s="211"/>
      <c r="M77" s="211"/>
      <c r="N77" s="211"/>
      <c r="O77" s="211"/>
      <c r="P77" s="29" t="str">
        <f>P34</f>
        <v>日</v>
      </c>
      <c r="Q77" s="29" t="str">
        <f t="shared" ref="Q77:V77" si="75">Q34</f>
        <v>月</v>
      </c>
      <c r="R77" s="29" t="str">
        <f t="shared" si="75"/>
        <v>火</v>
      </c>
      <c r="S77" s="29" t="str">
        <f t="shared" si="75"/>
        <v>水</v>
      </c>
      <c r="T77" s="29" t="str">
        <f t="shared" si="75"/>
        <v>木</v>
      </c>
      <c r="U77" s="29" t="str">
        <f t="shared" si="75"/>
        <v>金</v>
      </c>
      <c r="V77" s="29" t="str">
        <f t="shared" si="75"/>
        <v>土</v>
      </c>
      <c r="X77" s="211"/>
      <c r="Y77" s="211"/>
      <c r="Z77" s="211"/>
      <c r="AA77" s="211"/>
      <c r="AB77" s="29" t="str">
        <f>AB34</f>
        <v>日</v>
      </c>
      <c r="AC77" s="29" t="str">
        <f t="shared" ref="AC77:AH77" si="76">AC34</f>
        <v>月</v>
      </c>
      <c r="AD77" s="29" t="str">
        <f t="shared" si="76"/>
        <v>火</v>
      </c>
      <c r="AE77" s="29" t="str">
        <f t="shared" si="76"/>
        <v>水</v>
      </c>
      <c r="AF77" s="29" t="str">
        <f t="shared" si="76"/>
        <v>木</v>
      </c>
      <c r="AG77" s="29" t="str">
        <f t="shared" si="76"/>
        <v>金</v>
      </c>
      <c r="AH77" s="29" t="str">
        <f t="shared" si="76"/>
        <v>土</v>
      </c>
      <c r="AJ77" s="211"/>
      <c r="AK77" s="210"/>
      <c r="AL77" s="210"/>
      <c r="AM77" s="14"/>
      <c r="AN77" s="14"/>
      <c r="AO77" s="14"/>
      <c r="AP77" s="14"/>
    </row>
    <row r="78" spans="1:43" s="13" customFormat="1" hidden="1">
      <c r="A78" s="28"/>
      <c r="D78" s="223">
        <v>1</v>
      </c>
      <c r="E78" s="223">
        <v>1</v>
      </c>
      <c r="F78" s="223">
        <v>1</v>
      </c>
      <c r="G78" s="223">
        <v>1</v>
      </c>
      <c r="H78" s="223">
        <v>1</v>
      </c>
      <c r="I78" s="223">
        <v>1</v>
      </c>
      <c r="J78" s="223">
        <v>1</v>
      </c>
      <c r="K78" s="12"/>
      <c r="L78" s="211"/>
      <c r="M78" s="211"/>
      <c r="N78" s="211"/>
      <c r="O78" s="211"/>
      <c r="P78" s="223">
        <v>1</v>
      </c>
      <c r="Q78" s="223">
        <v>1</v>
      </c>
      <c r="R78" s="223">
        <v>1</v>
      </c>
      <c r="S78" s="223">
        <v>1</v>
      </c>
      <c r="T78" s="223">
        <v>1</v>
      </c>
      <c r="U78" s="223">
        <v>1</v>
      </c>
      <c r="V78" s="223">
        <v>1</v>
      </c>
      <c r="X78" s="211"/>
      <c r="Y78" s="211"/>
      <c r="Z78" s="211"/>
      <c r="AA78" s="211"/>
      <c r="AB78" s="224">
        <v>1</v>
      </c>
      <c r="AC78" s="224">
        <v>1</v>
      </c>
      <c r="AD78" s="224">
        <v>1</v>
      </c>
      <c r="AE78" s="224">
        <v>1</v>
      </c>
      <c r="AF78" s="224">
        <v>1</v>
      </c>
      <c r="AG78" s="224">
        <v>1</v>
      </c>
      <c r="AH78" s="224">
        <v>1</v>
      </c>
      <c r="AJ78" s="211"/>
      <c r="AK78" s="210"/>
      <c r="AL78" s="210"/>
      <c r="AM78" s="14"/>
      <c r="AN78" s="14"/>
      <c r="AO78" s="14"/>
      <c r="AP78" s="14"/>
    </row>
    <row r="79" spans="1:43" s="13" customFormat="1" hidden="1">
      <c r="A79" s="28"/>
      <c r="D79" s="223">
        <v>1</v>
      </c>
      <c r="E79" s="223">
        <v>1</v>
      </c>
      <c r="F79" s="223">
        <v>1</v>
      </c>
      <c r="G79" s="223">
        <v>1</v>
      </c>
      <c r="H79" s="223">
        <v>1</v>
      </c>
      <c r="I79" s="223">
        <v>1</v>
      </c>
      <c r="J79" s="223">
        <v>1</v>
      </c>
      <c r="K79" s="12"/>
      <c r="L79" s="211"/>
      <c r="M79" s="211"/>
      <c r="N79" s="211"/>
      <c r="O79" s="211"/>
      <c r="P79" s="223">
        <v>1</v>
      </c>
      <c r="Q79" s="223">
        <v>1</v>
      </c>
      <c r="R79" s="223">
        <v>1</v>
      </c>
      <c r="S79" s="223">
        <v>1</v>
      </c>
      <c r="T79" s="223">
        <v>1</v>
      </c>
      <c r="U79" s="223">
        <v>1</v>
      </c>
      <c r="V79" s="223">
        <v>1</v>
      </c>
      <c r="X79" s="211"/>
      <c r="Y79" s="211"/>
      <c r="Z79" s="211"/>
      <c r="AA79" s="211"/>
      <c r="AB79" s="224">
        <v>1</v>
      </c>
      <c r="AC79" s="224">
        <v>1</v>
      </c>
      <c r="AD79" s="224">
        <v>1</v>
      </c>
      <c r="AE79" s="224">
        <v>1</v>
      </c>
      <c r="AF79" s="224">
        <v>1</v>
      </c>
      <c r="AG79" s="224">
        <v>1</v>
      </c>
      <c r="AH79" s="224">
        <v>1</v>
      </c>
      <c r="AJ79" s="211"/>
      <c r="AK79" s="210"/>
      <c r="AL79" s="210"/>
      <c r="AM79" s="14"/>
      <c r="AN79" s="14"/>
      <c r="AO79" s="14"/>
      <c r="AP79" s="14"/>
    </row>
    <row r="80" spans="1:43" s="13" customFormat="1" hidden="1">
      <c r="A80" s="28"/>
      <c r="D80" s="223">
        <v>1</v>
      </c>
      <c r="E80" s="223">
        <v>1</v>
      </c>
      <c r="F80" s="223">
        <v>1</v>
      </c>
      <c r="G80" s="223">
        <v>1</v>
      </c>
      <c r="H80" s="223">
        <v>1</v>
      </c>
      <c r="I80" s="223">
        <v>1</v>
      </c>
      <c r="J80" s="223">
        <v>1</v>
      </c>
      <c r="K80" s="12"/>
      <c r="L80" s="211"/>
      <c r="M80" s="211"/>
      <c r="N80" s="211"/>
      <c r="O80" s="211"/>
      <c r="P80" s="223">
        <v>1</v>
      </c>
      <c r="Q80" s="223">
        <v>1</v>
      </c>
      <c r="R80" s="223">
        <v>1</v>
      </c>
      <c r="S80" s="223">
        <v>1</v>
      </c>
      <c r="T80" s="223">
        <v>1</v>
      </c>
      <c r="U80" s="223">
        <v>1</v>
      </c>
      <c r="V80" s="223">
        <v>1</v>
      </c>
      <c r="X80" s="211"/>
      <c r="Y80" s="211"/>
      <c r="Z80" s="211"/>
      <c r="AA80" s="211"/>
      <c r="AB80" s="224">
        <v>1</v>
      </c>
      <c r="AC80" s="224">
        <v>1</v>
      </c>
      <c r="AD80" s="224">
        <v>1</v>
      </c>
      <c r="AE80" s="224">
        <v>1</v>
      </c>
      <c r="AF80" s="224">
        <v>1</v>
      </c>
      <c r="AG80" s="224">
        <v>1</v>
      </c>
      <c r="AH80" s="224">
        <v>1</v>
      </c>
      <c r="AJ80" s="211"/>
      <c r="AK80" s="210"/>
      <c r="AL80" s="210"/>
      <c r="AM80" s="14"/>
      <c r="AN80" s="14"/>
      <c r="AO80" s="14"/>
      <c r="AP80" s="14"/>
    </row>
    <row r="81" spans="1:42" s="13" customFormat="1" hidden="1">
      <c r="A81" s="28"/>
      <c r="D81" s="223">
        <v>1</v>
      </c>
      <c r="E81" s="223">
        <v>1</v>
      </c>
      <c r="F81" s="223">
        <v>1</v>
      </c>
      <c r="G81" s="223">
        <v>1</v>
      </c>
      <c r="H81" s="223">
        <v>1</v>
      </c>
      <c r="I81" s="223">
        <v>1</v>
      </c>
      <c r="J81" s="223">
        <v>1</v>
      </c>
      <c r="K81" s="12"/>
      <c r="L81" s="211"/>
      <c r="M81" s="211"/>
      <c r="N81" s="211"/>
      <c r="O81" s="211"/>
      <c r="P81" s="223">
        <v>1</v>
      </c>
      <c r="Q81" s="223">
        <v>1</v>
      </c>
      <c r="R81" s="223">
        <v>1</v>
      </c>
      <c r="S81" s="223">
        <v>1</v>
      </c>
      <c r="T81" s="223">
        <v>1</v>
      </c>
      <c r="U81" s="223">
        <v>1</v>
      </c>
      <c r="V81" s="223">
        <v>1</v>
      </c>
      <c r="X81" s="211"/>
      <c r="Y81" s="211"/>
      <c r="Z81" s="211"/>
      <c r="AA81" s="211"/>
      <c r="AB81" s="224">
        <v>1</v>
      </c>
      <c r="AC81" s="224">
        <v>1</v>
      </c>
      <c r="AD81" s="224">
        <v>1</v>
      </c>
      <c r="AE81" s="224">
        <v>1</v>
      </c>
      <c r="AF81" s="224">
        <v>1</v>
      </c>
      <c r="AG81" s="224">
        <v>1</v>
      </c>
      <c r="AH81" s="224">
        <v>1</v>
      </c>
      <c r="AJ81" s="211"/>
      <c r="AK81" s="210"/>
      <c r="AL81" s="210"/>
      <c r="AM81" s="14"/>
      <c r="AN81" s="14"/>
      <c r="AO81" s="14"/>
      <c r="AP81" s="14"/>
    </row>
    <row r="82" spans="1:42" s="13" customFormat="1" hidden="1">
      <c r="A82" s="28"/>
      <c r="D82" s="223">
        <v>1</v>
      </c>
      <c r="E82" s="223">
        <v>1</v>
      </c>
      <c r="F82" s="223">
        <v>1</v>
      </c>
      <c r="G82" s="223">
        <v>1</v>
      </c>
      <c r="H82" s="223">
        <v>1</v>
      </c>
      <c r="I82" s="223">
        <v>1</v>
      </c>
      <c r="J82" s="223">
        <v>1</v>
      </c>
      <c r="K82" s="12"/>
      <c r="L82" s="208"/>
      <c r="M82" s="208"/>
      <c r="N82" s="208"/>
      <c r="O82" s="208"/>
      <c r="P82" s="223">
        <v>1</v>
      </c>
      <c r="Q82" s="223">
        <v>1</v>
      </c>
      <c r="R82" s="223">
        <v>1</v>
      </c>
      <c r="S82" s="223">
        <v>1</v>
      </c>
      <c r="T82" s="223">
        <v>1</v>
      </c>
      <c r="U82" s="223">
        <v>1</v>
      </c>
      <c r="V82" s="223">
        <v>1</v>
      </c>
      <c r="X82" s="208"/>
      <c r="Y82" s="208"/>
      <c r="Z82" s="208"/>
      <c r="AA82" s="208"/>
      <c r="AB82" s="224">
        <v>1</v>
      </c>
      <c r="AC82" s="224">
        <v>1</v>
      </c>
      <c r="AD82" s="224">
        <v>1</v>
      </c>
      <c r="AE82" s="224">
        <v>1</v>
      </c>
      <c r="AF82" s="224">
        <v>1</v>
      </c>
      <c r="AG82" s="224">
        <v>1</v>
      </c>
      <c r="AH82" s="224">
        <v>1</v>
      </c>
      <c r="AJ82" s="208"/>
      <c r="AK82" s="210"/>
      <c r="AL82" s="210"/>
      <c r="AM82" s="14"/>
      <c r="AN82" s="14"/>
      <c r="AO82" s="14"/>
      <c r="AP82" s="14"/>
    </row>
    <row r="83" spans="1:42" s="13" customFormat="1" hidden="1">
      <c r="A83" s="28"/>
      <c r="D83" s="223">
        <v>1</v>
      </c>
      <c r="E83" s="223">
        <v>1</v>
      </c>
      <c r="F83" s="223">
        <v>1</v>
      </c>
      <c r="G83" s="223">
        <v>1</v>
      </c>
      <c r="H83" s="223">
        <v>1</v>
      </c>
      <c r="I83" s="223">
        <v>1</v>
      </c>
      <c r="J83" s="223">
        <v>1</v>
      </c>
      <c r="K83" s="12"/>
      <c r="L83" s="208"/>
      <c r="M83" s="208"/>
      <c r="N83" s="208"/>
      <c r="O83" s="208"/>
      <c r="P83" s="223">
        <v>1</v>
      </c>
      <c r="Q83" s="223">
        <v>1</v>
      </c>
      <c r="R83" s="223">
        <v>1</v>
      </c>
      <c r="S83" s="223">
        <v>1</v>
      </c>
      <c r="T83" s="223">
        <v>1</v>
      </c>
      <c r="U83" s="223">
        <v>1</v>
      </c>
      <c r="V83" s="223">
        <v>1</v>
      </c>
      <c r="X83" s="208"/>
      <c r="Y83" s="208"/>
      <c r="Z83" s="208"/>
      <c r="AA83" s="208"/>
      <c r="AB83" s="224">
        <v>1</v>
      </c>
      <c r="AC83" s="224">
        <v>1</v>
      </c>
      <c r="AD83" s="224">
        <v>1</v>
      </c>
      <c r="AE83" s="224">
        <v>1</v>
      </c>
      <c r="AF83" s="224">
        <v>1</v>
      </c>
      <c r="AG83" s="224">
        <v>1</v>
      </c>
      <c r="AH83" s="224">
        <v>1</v>
      </c>
      <c r="AJ83" s="208"/>
      <c r="AK83" s="210"/>
      <c r="AL83" s="210"/>
      <c r="AM83" s="14"/>
      <c r="AN83" s="14"/>
      <c r="AO83" s="14"/>
      <c r="AP83" s="14"/>
    </row>
    <row r="84" spans="1:42" s="13" customFormat="1" hidden="1">
      <c r="A84" s="28"/>
      <c r="D84" s="207"/>
      <c r="E84" s="207"/>
      <c r="F84" s="207"/>
      <c r="G84" s="207"/>
      <c r="H84" s="207"/>
      <c r="I84" s="207"/>
      <c r="J84" s="207"/>
      <c r="K84" s="12"/>
      <c r="L84" s="207"/>
      <c r="M84" s="207"/>
      <c r="N84" s="207"/>
      <c r="O84" s="207"/>
      <c r="P84" s="207"/>
      <c r="Q84" s="207"/>
      <c r="R84" s="207"/>
      <c r="S84" s="207"/>
      <c r="T84" s="207"/>
      <c r="U84" s="207"/>
      <c r="V84" s="207"/>
      <c r="X84" s="207"/>
      <c r="Y84" s="207"/>
      <c r="Z84" s="207"/>
      <c r="AA84" s="207"/>
      <c r="AJ84" s="207"/>
      <c r="AK84" s="210"/>
      <c r="AL84" s="210"/>
      <c r="AM84" s="14"/>
      <c r="AN84" s="14"/>
      <c r="AO84" s="14"/>
      <c r="AP84" s="14"/>
    </row>
    <row r="85" spans="1:42" s="13" customFormat="1" hidden="1">
      <c r="A85" s="28"/>
      <c r="D85" s="12"/>
      <c r="E85" s="12"/>
      <c r="F85" s="12"/>
      <c r="G85" s="12"/>
      <c r="H85" s="12"/>
      <c r="I85" s="12"/>
      <c r="J85" s="12"/>
      <c r="K85" s="12"/>
      <c r="L85" s="207"/>
      <c r="M85" s="207"/>
      <c r="N85" s="207"/>
      <c r="O85" s="207"/>
      <c r="P85" s="207"/>
      <c r="Q85" s="207"/>
      <c r="R85" s="207"/>
      <c r="S85" s="207"/>
      <c r="T85" s="207"/>
      <c r="U85" s="207"/>
      <c r="V85" s="207"/>
      <c r="W85" s="207"/>
      <c r="X85" s="207"/>
      <c r="Y85" s="207"/>
      <c r="Z85" s="207"/>
      <c r="AA85" s="207"/>
      <c r="AB85" s="207"/>
      <c r="AC85" s="207"/>
      <c r="AD85" s="207"/>
      <c r="AE85" s="207"/>
      <c r="AF85" s="207"/>
      <c r="AG85" s="207"/>
      <c r="AH85" s="207"/>
      <c r="AI85" s="207"/>
      <c r="AJ85" s="207"/>
      <c r="AK85" s="210"/>
      <c r="AL85" s="210"/>
      <c r="AM85" s="14"/>
      <c r="AN85" s="14"/>
      <c r="AO85" s="14"/>
      <c r="AP85" s="14"/>
    </row>
    <row r="86" spans="1:42" s="13" customFormat="1" hidden="1">
      <c r="A86" s="28"/>
      <c r="D86" s="12"/>
      <c r="E86" s="12"/>
      <c r="F86" s="12"/>
      <c r="G86" s="12"/>
      <c r="H86" s="12"/>
      <c r="I86" s="12"/>
      <c r="J86" s="12"/>
      <c r="K86" s="12"/>
      <c r="L86" s="211"/>
      <c r="M86" s="211"/>
      <c r="N86" s="211"/>
      <c r="O86" s="211"/>
      <c r="P86" s="211"/>
      <c r="Q86" s="211"/>
      <c r="R86" s="211"/>
      <c r="S86" s="211"/>
      <c r="T86" s="211"/>
      <c r="U86" s="211"/>
      <c r="V86" s="211"/>
      <c r="W86" s="211"/>
      <c r="X86" s="211"/>
      <c r="Y86" s="211"/>
      <c r="Z86" s="211"/>
      <c r="AA86" s="211"/>
      <c r="AB86" s="211"/>
      <c r="AC86" s="211"/>
      <c r="AD86" s="211"/>
      <c r="AE86" s="211"/>
      <c r="AF86" s="211"/>
      <c r="AG86" s="211"/>
      <c r="AH86" s="211"/>
      <c r="AI86" s="211"/>
      <c r="AJ86" s="211"/>
      <c r="AK86" s="210"/>
      <c r="AL86" s="210"/>
      <c r="AM86" s="14"/>
      <c r="AN86" s="14"/>
      <c r="AO86" s="14"/>
      <c r="AP86" s="14"/>
    </row>
    <row r="87" spans="1:42" s="13" customFormat="1" hidden="1">
      <c r="A87" s="28"/>
      <c r="D87" s="268">
        <f>D6</f>
        <v>1</v>
      </c>
      <c r="E87" s="268"/>
      <c r="F87" s="268"/>
      <c r="G87" s="268"/>
      <c r="H87" s="268"/>
      <c r="I87" s="268"/>
      <c r="J87" s="268"/>
      <c r="K87" s="207"/>
      <c r="L87" s="211"/>
      <c r="M87" s="211"/>
      <c r="N87" s="211"/>
      <c r="O87" s="211"/>
      <c r="P87" s="268">
        <f>P6</f>
        <v>2</v>
      </c>
      <c r="Q87" s="268"/>
      <c r="R87" s="268"/>
      <c r="S87" s="268"/>
      <c r="T87" s="268"/>
      <c r="U87" s="268"/>
      <c r="V87" s="268"/>
      <c r="W87" s="209"/>
      <c r="X87" s="211"/>
      <c r="Y87" s="211"/>
      <c r="Z87" s="211"/>
      <c r="AA87" s="211"/>
      <c r="AB87" s="268">
        <f>AB6</f>
        <v>3</v>
      </c>
      <c r="AC87" s="268"/>
      <c r="AD87" s="268"/>
      <c r="AE87" s="268"/>
      <c r="AF87" s="268"/>
      <c r="AG87" s="268"/>
      <c r="AH87" s="268"/>
      <c r="AI87" s="209"/>
      <c r="AJ87" s="211"/>
      <c r="AK87" s="210"/>
      <c r="AL87" s="210"/>
      <c r="AM87" s="14"/>
      <c r="AN87" s="14"/>
      <c r="AO87" s="14"/>
      <c r="AP87" s="14"/>
    </row>
    <row r="88" spans="1:42" s="13" customFormat="1" hidden="1">
      <c r="A88" s="28"/>
      <c r="D88" s="29" t="str">
        <f>D50</f>
        <v>日</v>
      </c>
      <c r="E88" s="29" t="str">
        <f t="shared" ref="E88:J88" si="77">E50</f>
        <v>月</v>
      </c>
      <c r="F88" s="29" t="str">
        <f t="shared" si="77"/>
        <v>火</v>
      </c>
      <c r="G88" s="29" t="str">
        <f t="shared" si="77"/>
        <v>水</v>
      </c>
      <c r="H88" s="29" t="str">
        <f t="shared" si="77"/>
        <v>木</v>
      </c>
      <c r="I88" s="29" t="str">
        <f t="shared" si="77"/>
        <v>金</v>
      </c>
      <c r="J88" s="29" t="str">
        <f t="shared" si="77"/>
        <v>土</v>
      </c>
      <c r="K88" s="211"/>
      <c r="L88" s="211"/>
      <c r="M88" s="211"/>
      <c r="N88" s="211"/>
      <c r="O88" s="211"/>
      <c r="P88" s="29" t="str">
        <f>P50</f>
        <v>日</v>
      </c>
      <c r="Q88" s="29" t="str">
        <f t="shared" ref="Q88:V88" si="78">Q50</f>
        <v>月</v>
      </c>
      <c r="R88" s="29" t="str">
        <f t="shared" si="78"/>
        <v>火</v>
      </c>
      <c r="S88" s="29" t="str">
        <f t="shared" si="78"/>
        <v>水</v>
      </c>
      <c r="T88" s="29" t="str">
        <f t="shared" si="78"/>
        <v>木</v>
      </c>
      <c r="U88" s="29" t="str">
        <f t="shared" si="78"/>
        <v>金</v>
      </c>
      <c r="V88" s="29" t="str">
        <f t="shared" si="78"/>
        <v>土</v>
      </c>
      <c r="W88" s="213"/>
      <c r="X88" s="211"/>
      <c r="Y88" s="211"/>
      <c r="Z88" s="211"/>
      <c r="AA88" s="211"/>
      <c r="AB88" s="29" t="str">
        <f>AB50</f>
        <v>日</v>
      </c>
      <c r="AC88" s="29" t="str">
        <f t="shared" ref="AC88:AH88" si="79">AC50</f>
        <v>月</v>
      </c>
      <c r="AD88" s="29" t="str">
        <f t="shared" si="79"/>
        <v>火</v>
      </c>
      <c r="AE88" s="29" t="str">
        <f t="shared" si="79"/>
        <v>水</v>
      </c>
      <c r="AF88" s="29" t="str">
        <f t="shared" si="79"/>
        <v>木</v>
      </c>
      <c r="AG88" s="29" t="str">
        <f t="shared" si="79"/>
        <v>金</v>
      </c>
      <c r="AH88" s="29" t="str">
        <f t="shared" si="79"/>
        <v>土</v>
      </c>
      <c r="AI88" s="213"/>
      <c r="AJ88" s="211"/>
      <c r="AK88" s="210"/>
      <c r="AL88" s="210"/>
      <c r="AM88" s="14"/>
      <c r="AN88" s="14"/>
      <c r="AO88" s="14"/>
      <c r="AP88" s="14"/>
    </row>
    <row r="89" spans="1:42" s="13" customFormat="1" hidden="1">
      <c r="A89" s="28"/>
      <c r="D89" s="223">
        <f t="shared" ref="D89:J94" si="80">IF(D9="","",D51)</f>
        <v>1</v>
      </c>
      <c r="E89" s="223">
        <f t="shared" si="80"/>
        <v>1</v>
      </c>
      <c r="F89" s="223">
        <f t="shared" si="80"/>
        <v>1</v>
      </c>
      <c r="G89" s="223">
        <f t="shared" si="80"/>
        <v>1</v>
      </c>
      <c r="H89" s="223">
        <f t="shared" si="80"/>
        <v>1</v>
      </c>
      <c r="I89" s="223">
        <f t="shared" si="80"/>
        <v>1</v>
      </c>
      <c r="J89" s="223">
        <f t="shared" si="80"/>
        <v>1</v>
      </c>
      <c r="K89" s="211"/>
      <c r="L89" s="211"/>
      <c r="M89" s="211"/>
      <c r="N89" s="211"/>
      <c r="O89" s="211"/>
      <c r="P89" s="223">
        <f t="shared" ref="P89:V94" si="81">IF(P9="","",P51)</f>
        <v>1</v>
      </c>
      <c r="Q89" s="223">
        <f t="shared" si="81"/>
        <v>1</v>
      </c>
      <c r="R89" s="223">
        <f t="shared" si="81"/>
        <v>1</v>
      </c>
      <c r="S89" s="223">
        <f t="shared" si="81"/>
        <v>1</v>
      </c>
      <c r="T89" s="223">
        <f t="shared" si="81"/>
        <v>1</v>
      </c>
      <c r="U89" s="223">
        <f t="shared" si="81"/>
        <v>1</v>
      </c>
      <c r="V89" s="223">
        <f t="shared" si="81"/>
        <v>1</v>
      </c>
      <c r="W89" s="215"/>
      <c r="X89" s="211"/>
      <c r="Y89" s="211"/>
      <c r="Z89" s="211"/>
      <c r="AA89" s="211"/>
      <c r="AB89" s="224">
        <f t="shared" ref="AB89:AH94" si="82">IF(AB9="","",AB51)</f>
        <v>1</v>
      </c>
      <c r="AC89" s="224">
        <f t="shared" si="82"/>
        <v>1</v>
      </c>
      <c r="AD89" s="224">
        <f t="shared" si="82"/>
        <v>1</v>
      </c>
      <c r="AE89" s="224">
        <f t="shared" si="82"/>
        <v>1</v>
      </c>
      <c r="AF89" s="224">
        <f t="shared" si="82"/>
        <v>1</v>
      </c>
      <c r="AG89" s="224">
        <f t="shared" si="82"/>
        <v>1</v>
      </c>
      <c r="AH89" s="224">
        <f t="shared" si="82"/>
        <v>1</v>
      </c>
      <c r="AI89" s="216"/>
      <c r="AJ89" s="211"/>
      <c r="AK89" s="210"/>
      <c r="AL89" s="210"/>
      <c r="AM89" s="14"/>
      <c r="AN89" s="14"/>
      <c r="AO89" s="14"/>
      <c r="AP89" s="14"/>
    </row>
    <row r="90" spans="1:42" s="13" customFormat="1" hidden="1">
      <c r="A90" s="28"/>
      <c r="D90" s="223">
        <f t="shared" si="80"/>
        <v>1</v>
      </c>
      <c r="E90" s="223">
        <f t="shared" si="80"/>
        <v>1</v>
      </c>
      <c r="F90" s="223">
        <f t="shared" si="80"/>
        <v>1</v>
      </c>
      <c r="G90" s="223">
        <f t="shared" si="80"/>
        <v>1</v>
      </c>
      <c r="H90" s="223">
        <f t="shared" si="80"/>
        <v>1</v>
      </c>
      <c r="I90" s="223">
        <f t="shared" si="80"/>
        <v>1</v>
      </c>
      <c r="J90" s="223">
        <f t="shared" si="80"/>
        <v>1</v>
      </c>
      <c r="K90" s="211"/>
      <c r="L90" s="220"/>
      <c r="M90" s="220"/>
      <c r="N90" s="220"/>
      <c r="O90" s="220"/>
      <c r="P90" s="223">
        <f t="shared" si="81"/>
        <v>1</v>
      </c>
      <c r="Q90" s="223">
        <f t="shared" si="81"/>
        <v>1</v>
      </c>
      <c r="R90" s="223">
        <f t="shared" si="81"/>
        <v>1</v>
      </c>
      <c r="S90" s="223">
        <f t="shared" si="81"/>
        <v>1</v>
      </c>
      <c r="T90" s="223">
        <f t="shared" si="81"/>
        <v>1</v>
      </c>
      <c r="U90" s="223">
        <f t="shared" si="81"/>
        <v>1</v>
      </c>
      <c r="V90" s="223">
        <f t="shared" si="81"/>
        <v>1</v>
      </c>
      <c r="W90" s="215"/>
      <c r="X90" s="220"/>
      <c r="Y90" s="220"/>
      <c r="Z90" s="220"/>
      <c r="AA90" s="220"/>
      <c r="AB90" s="224">
        <f t="shared" si="82"/>
        <v>1</v>
      </c>
      <c r="AC90" s="224">
        <f t="shared" si="82"/>
        <v>1</v>
      </c>
      <c r="AD90" s="224">
        <f t="shared" si="82"/>
        <v>1</v>
      </c>
      <c r="AE90" s="224">
        <f t="shared" si="82"/>
        <v>1</v>
      </c>
      <c r="AF90" s="224">
        <f t="shared" si="82"/>
        <v>1</v>
      </c>
      <c r="AG90" s="224">
        <f t="shared" si="82"/>
        <v>1</v>
      </c>
      <c r="AH90" s="224">
        <f t="shared" si="82"/>
        <v>1</v>
      </c>
      <c r="AI90" s="215"/>
      <c r="AJ90" s="220"/>
      <c r="AK90" s="210"/>
      <c r="AL90" s="210"/>
      <c r="AM90" s="14"/>
      <c r="AN90" s="14"/>
      <c r="AO90" s="14"/>
      <c r="AP90" s="14"/>
    </row>
    <row r="91" spans="1:42" s="13" customFormat="1" hidden="1">
      <c r="A91" s="28"/>
      <c r="D91" s="223">
        <f t="shared" si="80"/>
        <v>1</v>
      </c>
      <c r="E91" s="223">
        <f t="shared" si="80"/>
        <v>1</v>
      </c>
      <c r="F91" s="223">
        <f t="shared" si="80"/>
        <v>1</v>
      </c>
      <c r="G91" s="223">
        <f t="shared" si="80"/>
        <v>1</v>
      </c>
      <c r="H91" s="223">
        <f t="shared" si="80"/>
        <v>1</v>
      </c>
      <c r="I91" s="223">
        <f t="shared" si="80"/>
        <v>1</v>
      </c>
      <c r="J91" s="223">
        <f t="shared" si="80"/>
        <v>1</v>
      </c>
      <c r="K91" s="211"/>
      <c r="L91" s="211"/>
      <c r="M91" s="211"/>
      <c r="N91" s="211"/>
      <c r="O91" s="211"/>
      <c r="P91" s="223">
        <f t="shared" si="81"/>
        <v>1</v>
      </c>
      <c r="Q91" s="223">
        <f t="shared" si="81"/>
        <v>1</v>
      </c>
      <c r="R91" s="223">
        <f t="shared" si="81"/>
        <v>1</v>
      </c>
      <c r="S91" s="223">
        <f t="shared" si="81"/>
        <v>1</v>
      </c>
      <c r="T91" s="223">
        <f t="shared" si="81"/>
        <v>1</v>
      </c>
      <c r="U91" s="223">
        <f t="shared" si="81"/>
        <v>1</v>
      </c>
      <c r="V91" s="223">
        <f t="shared" si="81"/>
        <v>1</v>
      </c>
      <c r="W91" s="215"/>
      <c r="X91" s="211"/>
      <c r="Y91" s="211"/>
      <c r="Z91" s="211"/>
      <c r="AA91" s="211"/>
      <c r="AB91" s="224">
        <f t="shared" si="82"/>
        <v>1</v>
      </c>
      <c r="AC91" s="224">
        <f t="shared" si="82"/>
        <v>1</v>
      </c>
      <c r="AD91" s="224">
        <f t="shared" si="82"/>
        <v>1</v>
      </c>
      <c r="AE91" s="224">
        <f t="shared" si="82"/>
        <v>1</v>
      </c>
      <c r="AF91" s="224">
        <f t="shared" si="82"/>
        <v>1</v>
      </c>
      <c r="AG91" s="224">
        <f t="shared" si="82"/>
        <v>1</v>
      </c>
      <c r="AH91" s="224">
        <f t="shared" si="82"/>
        <v>1</v>
      </c>
      <c r="AI91" s="215"/>
      <c r="AJ91" s="211"/>
      <c r="AK91" s="210"/>
      <c r="AL91" s="210"/>
      <c r="AM91" s="14"/>
      <c r="AN91" s="14"/>
      <c r="AO91" s="14"/>
      <c r="AP91" s="14"/>
    </row>
    <row r="92" spans="1:42" s="13" customFormat="1" hidden="1">
      <c r="A92" s="28"/>
      <c r="D92" s="223">
        <f t="shared" si="80"/>
        <v>1</v>
      </c>
      <c r="E92" s="223">
        <f t="shared" si="80"/>
        <v>1</v>
      </c>
      <c r="F92" s="223">
        <f t="shared" si="80"/>
        <v>1</v>
      </c>
      <c r="G92" s="223">
        <f t="shared" si="80"/>
        <v>1</v>
      </c>
      <c r="H92" s="223">
        <f t="shared" si="80"/>
        <v>1</v>
      </c>
      <c r="I92" s="223">
        <f t="shared" si="80"/>
        <v>1</v>
      </c>
      <c r="J92" s="223">
        <f t="shared" si="80"/>
        <v>1</v>
      </c>
      <c r="K92" s="211"/>
      <c r="L92" s="208"/>
      <c r="M92" s="208"/>
      <c r="N92" s="208"/>
      <c r="O92" s="208"/>
      <c r="P92" s="223">
        <f t="shared" si="81"/>
        <v>1</v>
      </c>
      <c r="Q92" s="223">
        <f t="shared" si="81"/>
        <v>1</v>
      </c>
      <c r="R92" s="223">
        <f t="shared" si="81"/>
        <v>1</v>
      </c>
      <c r="S92" s="223">
        <f t="shared" si="81"/>
        <v>1</v>
      </c>
      <c r="T92" s="223">
        <f t="shared" si="81"/>
        <v>1</v>
      </c>
      <c r="U92" s="223">
        <f t="shared" si="81"/>
        <v>1</v>
      </c>
      <c r="V92" s="223">
        <f t="shared" si="81"/>
        <v>1</v>
      </c>
      <c r="W92" s="215"/>
      <c r="X92" s="208"/>
      <c r="Y92" s="208"/>
      <c r="Z92" s="208"/>
      <c r="AA92" s="208"/>
      <c r="AB92" s="224">
        <f t="shared" si="82"/>
        <v>1</v>
      </c>
      <c r="AC92" s="224">
        <f t="shared" si="82"/>
        <v>1</v>
      </c>
      <c r="AD92" s="224">
        <f t="shared" si="82"/>
        <v>1</v>
      </c>
      <c r="AE92" s="224">
        <f t="shared" si="82"/>
        <v>1</v>
      </c>
      <c r="AF92" s="224">
        <f t="shared" si="82"/>
        <v>1</v>
      </c>
      <c r="AG92" s="224">
        <f t="shared" si="82"/>
        <v>1</v>
      </c>
      <c r="AH92" s="224">
        <f t="shared" si="82"/>
        <v>1</v>
      </c>
      <c r="AI92" s="215"/>
      <c r="AJ92" s="208"/>
      <c r="AK92" s="210"/>
      <c r="AL92" s="210"/>
      <c r="AM92" s="14"/>
      <c r="AN92" s="14"/>
      <c r="AO92" s="14"/>
      <c r="AP92" s="14"/>
    </row>
    <row r="93" spans="1:42" s="13" customFormat="1" hidden="1">
      <c r="A93" s="28"/>
      <c r="D93" s="223">
        <f t="shared" si="80"/>
        <v>1</v>
      </c>
      <c r="E93" s="223">
        <f t="shared" si="80"/>
        <v>1</v>
      </c>
      <c r="F93" s="223">
        <f t="shared" si="80"/>
        <v>1</v>
      </c>
      <c r="G93" s="223">
        <f t="shared" si="80"/>
        <v>1</v>
      </c>
      <c r="H93" s="223">
        <f t="shared" si="80"/>
        <v>1</v>
      </c>
      <c r="I93" s="223">
        <f t="shared" si="80"/>
        <v>1</v>
      </c>
      <c r="J93" s="223">
        <f t="shared" si="80"/>
        <v>1</v>
      </c>
      <c r="K93" s="208"/>
      <c r="L93" s="207"/>
      <c r="M93" s="207"/>
      <c r="N93" s="207"/>
      <c r="O93" s="207"/>
      <c r="P93" s="223">
        <f t="shared" si="81"/>
        <v>1</v>
      </c>
      <c r="Q93" s="223">
        <f t="shared" si="81"/>
        <v>1</v>
      </c>
      <c r="R93" s="223">
        <f t="shared" si="81"/>
        <v>1</v>
      </c>
      <c r="S93" s="223">
        <f t="shared" si="81"/>
        <v>1</v>
      </c>
      <c r="T93" s="223">
        <f t="shared" si="81"/>
        <v>1</v>
      </c>
      <c r="U93" s="223">
        <f t="shared" si="81"/>
        <v>1</v>
      </c>
      <c r="V93" s="223">
        <f t="shared" si="81"/>
        <v>1</v>
      </c>
      <c r="W93" s="215"/>
      <c r="X93" s="207"/>
      <c r="Y93" s="207"/>
      <c r="Z93" s="207"/>
      <c r="AA93" s="207"/>
      <c r="AB93" s="224">
        <f t="shared" si="82"/>
        <v>1</v>
      </c>
      <c r="AC93" s="224">
        <f t="shared" si="82"/>
        <v>1</v>
      </c>
      <c r="AD93" s="224">
        <f t="shared" si="82"/>
        <v>1</v>
      </c>
      <c r="AE93" s="224">
        <f t="shared" si="82"/>
        <v>1</v>
      </c>
      <c r="AF93" s="224">
        <f t="shared" si="82"/>
        <v>1</v>
      </c>
      <c r="AG93" s="224">
        <f t="shared" si="82"/>
        <v>1</v>
      </c>
      <c r="AH93" s="224">
        <f t="shared" si="82"/>
        <v>1</v>
      </c>
      <c r="AI93" s="218"/>
      <c r="AJ93" s="207"/>
      <c r="AK93" s="210"/>
      <c r="AL93" s="210"/>
      <c r="AM93" s="14"/>
      <c r="AN93" s="14"/>
      <c r="AO93" s="14"/>
      <c r="AP93" s="14"/>
    </row>
    <row r="94" spans="1:42" s="13" customFormat="1" hidden="1">
      <c r="A94" s="28"/>
      <c r="D94" s="223">
        <f t="shared" si="80"/>
        <v>1</v>
      </c>
      <c r="E94" s="223">
        <f t="shared" si="80"/>
        <v>1</v>
      </c>
      <c r="F94" s="223">
        <f t="shared" si="80"/>
        <v>1</v>
      </c>
      <c r="G94" s="223">
        <f t="shared" si="80"/>
        <v>1</v>
      </c>
      <c r="H94" s="223">
        <f t="shared" si="80"/>
        <v>1</v>
      </c>
      <c r="I94" s="223">
        <f t="shared" si="80"/>
        <v>1</v>
      </c>
      <c r="J94" s="223">
        <f t="shared" si="80"/>
        <v>1</v>
      </c>
      <c r="K94" s="208"/>
      <c r="L94" s="207"/>
      <c r="M94" s="207"/>
      <c r="N94" s="207"/>
      <c r="O94" s="207"/>
      <c r="P94" s="223">
        <f t="shared" si="81"/>
        <v>1</v>
      </c>
      <c r="Q94" s="223">
        <f t="shared" si="81"/>
        <v>1</v>
      </c>
      <c r="R94" s="223">
        <f t="shared" si="81"/>
        <v>1</v>
      </c>
      <c r="S94" s="223">
        <f t="shared" si="81"/>
        <v>1</v>
      </c>
      <c r="T94" s="223">
        <f t="shared" si="81"/>
        <v>1</v>
      </c>
      <c r="U94" s="223">
        <f t="shared" si="81"/>
        <v>1</v>
      </c>
      <c r="V94" s="223">
        <f t="shared" si="81"/>
        <v>1</v>
      </c>
      <c r="W94" s="218"/>
      <c r="X94" s="207"/>
      <c r="Y94" s="207"/>
      <c r="Z94" s="207"/>
      <c r="AA94" s="207"/>
      <c r="AB94" s="224">
        <f t="shared" si="82"/>
        <v>1</v>
      </c>
      <c r="AC94" s="224">
        <f t="shared" si="82"/>
        <v>1</v>
      </c>
      <c r="AD94" s="224">
        <f t="shared" si="82"/>
        <v>1</v>
      </c>
      <c r="AE94" s="224">
        <f t="shared" si="82"/>
        <v>1</v>
      </c>
      <c r="AF94" s="224">
        <f t="shared" si="82"/>
        <v>1</v>
      </c>
      <c r="AG94" s="224">
        <f t="shared" si="82"/>
        <v>1</v>
      </c>
      <c r="AH94" s="224">
        <f t="shared" si="82"/>
        <v>1</v>
      </c>
      <c r="AI94" s="218"/>
      <c r="AJ94" s="207"/>
      <c r="AK94" s="210"/>
      <c r="AL94" s="210"/>
      <c r="AM94" s="14"/>
      <c r="AN94" s="14"/>
      <c r="AO94" s="14"/>
      <c r="AP94" s="14"/>
    </row>
    <row r="95" spans="1:42" s="13" customFormat="1" hidden="1">
      <c r="A95" s="28"/>
      <c r="D95" s="207"/>
      <c r="E95" s="207"/>
      <c r="F95" s="207"/>
      <c r="G95" s="207"/>
      <c r="H95" s="207"/>
      <c r="I95" s="207"/>
      <c r="J95" s="207"/>
      <c r="K95" s="207"/>
      <c r="L95" s="211"/>
      <c r="M95" s="211"/>
      <c r="N95" s="211"/>
      <c r="O95" s="211"/>
      <c r="P95" s="207"/>
      <c r="Q95" s="207"/>
      <c r="R95" s="207"/>
      <c r="S95" s="207"/>
      <c r="T95" s="207"/>
      <c r="U95" s="207"/>
      <c r="V95" s="207"/>
      <c r="W95" s="210"/>
      <c r="X95" s="211"/>
      <c r="Y95" s="211"/>
      <c r="Z95" s="211"/>
      <c r="AA95" s="211"/>
      <c r="AB95" s="210"/>
      <c r="AC95" s="210"/>
      <c r="AD95" s="210"/>
      <c r="AE95" s="210"/>
      <c r="AF95" s="210"/>
      <c r="AG95" s="210"/>
      <c r="AH95" s="210"/>
      <c r="AI95" s="209"/>
      <c r="AJ95" s="211"/>
      <c r="AK95" s="210"/>
      <c r="AL95" s="210"/>
      <c r="AM95" s="14"/>
      <c r="AN95" s="14"/>
      <c r="AO95" s="14"/>
      <c r="AP95" s="14"/>
    </row>
    <row r="96" spans="1:42" s="13" customFormat="1" hidden="1">
      <c r="A96" s="28"/>
      <c r="D96" s="268">
        <f>D15</f>
        <v>4</v>
      </c>
      <c r="E96" s="268"/>
      <c r="F96" s="268"/>
      <c r="G96" s="268"/>
      <c r="H96" s="268"/>
      <c r="I96" s="268"/>
      <c r="J96" s="268"/>
      <c r="K96" s="207"/>
      <c r="L96" s="220"/>
      <c r="M96" s="220"/>
      <c r="N96" s="220"/>
      <c r="O96" s="220"/>
      <c r="P96" s="268">
        <f>P15</f>
        <v>5</v>
      </c>
      <c r="Q96" s="268"/>
      <c r="R96" s="268"/>
      <c r="S96" s="268"/>
      <c r="T96" s="268"/>
      <c r="U96" s="268"/>
      <c r="V96" s="268"/>
      <c r="W96" s="209"/>
      <c r="X96" s="220"/>
      <c r="Y96" s="220"/>
      <c r="Z96" s="220"/>
      <c r="AA96" s="220"/>
      <c r="AB96" s="268">
        <f>AB15</f>
        <v>6</v>
      </c>
      <c r="AC96" s="268"/>
      <c r="AD96" s="268"/>
      <c r="AE96" s="268"/>
      <c r="AF96" s="268"/>
      <c r="AG96" s="268"/>
      <c r="AH96" s="268"/>
      <c r="AI96" s="209"/>
      <c r="AJ96" s="220"/>
      <c r="AK96" s="210"/>
      <c r="AL96" s="210"/>
      <c r="AM96" s="14"/>
      <c r="AN96" s="14"/>
      <c r="AO96" s="14"/>
      <c r="AP96" s="14"/>
    </row>
    <row r="97" spans="1:42" s="13" customFormat="1" hidden="1">
      <c r="A97" s="28"/>
      <c r="D97" s="29" t="str">
        <f>D59</f>
        <v>日</v>
      </c>
      <c r="E97" s="29" t="str">
        <f t="shared" ref="E97:J97" si="83">E59</f>
        <v>月</v>
      </c>
      <c r="F97" s="29" t="str">
        <f t="shared" si="83"/>
        <v>火</v>
      </c>
      <c r="G97" s="29" t="str">
        <f t="shared" si="83"/>
        <v>水</v>
      </c>
      <c r="H97" s="29" t="str">
        <f t="shared" si="83"/>
        <v>木</v>
      </c>
      <c r="I97" s="29" t="str">
        <f t="shared" si="83"/>
        <v>金</v>
      </c>
      <c r="J97" s="29" t="str">
        <f t="shared" si="83"/>
        <v>土</v>
      </c>
      <c r="K97" s="211"/>
      <c r="L97" s="211"/>
      <c r="M97" s="211"/>
      <c r="N97" s="211"/>
      <c r="O97" s="211"/>
      <c r="P97" s="29" t="str">
        <f>P59</f>
        <v>日</v>
      </c>
      <c r="Q97" s="29" t="str">
        <f t="shared" ref="Q97:V97" si="84">Q59</f>
        <v>月</v>
      </c>
      <c r="R97" s="29" t="str">
        <f t="shared" si="84"/>
        <v>火</v>
      </c>
      <c r="S97" s="29" t="str">
        <f t="shared" si="84"/>
        <v>水</v>
      </c>
      <c r="T97" s="29" t="str">
        <f t="shared" si="84"/>
        <v>木</v>
      </c>
      <c r="U97" s="29" t="str">
        <f t="shared" si="84"/>
        <v>金</v>
      </c>
      <c r="V97" s="29" t="str">
        <f t="shared" si="84"/>
        <v>土</v>
      </c>
      <c r="W97" s="213"/>
      <c r="X97" s="211"/>
      <c r="Y97" s="211"/>
      <c r="Z97" s="211"/>
      <c r="AA97" s="211"/>
      <c r="AB97" s="29" t="str">
        <f>AB59</f>
        <v>日</v>
      </c>
      <c r="AC97" s="29" t="str">
        <f t="shared" ref="AC97:AH97" si="85">AC59</f>
        <v>月</v>
      </c>
      <c r="AD97" s="29" t="str">
        <f t="shared" si="85"/>
        <v>火</v>
      </c>
      <c r="AE97" s="29" t="str">
        <f t="shared" si="85"/>
        <v>水</v>
      </c>
      <c r="AF97" s="29" t="str">
        <f t="shared" si="85"/>
        <v>木</v>
      </c>
      <c r="AG97" s="29" t="str">
        <f t="shared" si="85"/>
        <v>金</v>
      </c>
      <c r="AH97" s="29" t="str">
        <f t="shared" si="85"/>
        <v>土</v>
      </c>
      <c r="AI97" s="213"/>
      <c r="AJ97" s="211"/>
      <c r="AK97" s="210"/>
      <c r="AL97" s="210"/>
      <c r="AM97" s="14"/>
      <c r="AN97" s="14"/>
      <c r="AO97" s="14"/>
      <c r="AP97" s="14"/>
    </row>
    <row r="98" spans="1:42" s="13" customFormat="1" hidden="1">
      <c r="A98" s="28"/>
      <c r="D98" s="223">
        <f t="shared" ref="D98:J103" si="86">IF(D18="","",D60)</f>
        <v>1</v>
      </c>
      <c r="E98" s="223">
        <f t="shared" si="86"/>
        <v>1</v>
      </c>
      <c r="F98" s="223">
        <f t="shared" si="86"/>
        <v>1</v>
      </c>
      <c r="G98" s="223">
        <f t="shared" si="86"/>
        <v>1</v>
      </c>
      <c r="H98" s="223">
        <f t="shared" si="86"/>
        <v>1</v>
      </c>
      <c r="I98" s="223">
        <f t="shared" si="86"/>
        <v>1</v>
      </c>
      <c r="J98" s="223">
        <f t="shared" si="86"/>
        <v>1</v>
      </c>
      <c r="K98" s="211"/>
      <c r="L98" s="211"/>
      <c r="M98" s="211"/>
      <c r="N98" s="211"/>
      <c r="O98" s="211"/>
      <c r="P98" s="223">
        <f t="shared" ref="P98:V103" si="87">IF(P18="","",P60)</f>
        <v>1</v>
      </c>
      <c r="Q98" s="223">
        <f t="shared" si="87"/>
        <v>1</v>
      </c>
      <c r="R98" s="223">
        <f t="shared" si="87"/>
        <v>1</v>
      </c>
      <c r="S98" s="223">
        <f t="shared" si="87"/>
        <v>1</v>
      </c>
      <c r="T98" s="223">
        <f t="shared" si="87"/>
        <v>1</v>
      </c>
      <c r="U98" s="223">
        <f t="shared" si="87"/>
        <v>1</v>
      </c>
      <c r="V98" s="223">
        <f t="shared" si="87"/>
        <v>1</v>
      </c>
      <c r="W98" s="215"/>
      <c r="X98" s="211"/>
      <c r="Y98" s="211"/>
      <c r="Z98" s="211"/>
      <c r="AA98" s="211"/>
      <c r="AB98" s="224">
        <f t="shared" ref="AB98:AH103" si="88">IF(AB18="","",AB60)</f>
        <v>1</v>
      </c>
      <c r="AC98" s="224">
        <f t="shared" si="88"/>
        <v>1</v>
      </c>
      <c r="AD98" s="224">
        <f t="shared" si="88"/>
        <v>1</v>
      </c>
      <c r="AE98" s="224">
        <f t="shared" si="88"/>
        <v>1</v>
      </c>
      <c r="AF98" s="224">
        <f t="shared" si="88"/>
        <v>1</v>
      </c>
      <c r="AG98" s="224">
        <f t="shared" si="88"/>
        <v>1</v>
      </c>
      <c r="AH98" s="224">
        <f t="shared" si="88"/>
        <v>1</v>
      </c>
      <c r="AI98" s="216"/>
      <c r="AJ98" s="211"/>
      <c r="AK98" s="210"/>
      <c r="AL98" s="210"/>
      <c r="AM98" s="14"/>
      <c r="AN98" s="14"/>
      <c r="AO98" s="14"/>
      <c r="AP98" s="14"/>
    </row>
    <row r="99" spans="1:42" s="13" customFormat="1" hidden="1">
      <c r="A99" s="28"/>
      <c r="D99" s="223">
        <f t="shared" si="86"/>
        <v>1</v>
      </c>
      <c r="E99" s="223">
        <f t="shared" si="86"/>
        <v>1</v>
      </c>
      <c r="F99" s="223">
        <f t="shared" si="86"/>
        <v>1</v>
      </c>
      <c r="G99" s="223">
        <f t="shared" si="86"/>
        <v>1</v>
      </c>
      <c r="H99" s="223">
        <f t="shared" si="86"/>
        <v>1</v>
      </c>
      <c r="I99" s="223">
        <f t="shared" si="86"/>
        <v>1</v>
      </c>
      <c r="J99" s="223">
        <f t="shared" si="86"/>
        <v>1</v>
      </c>
      <c r="K99" s="211"/>
      <c r="L99" s="211"/>
      <c r="M99" s="211"/>
      <c r="N99" s="211"/>
      <c r="O99" s="211"/>
      <c r="P99" s="223">
        <f t="shared" si="87"/>
        <v>1</v>
      </c>
      <c r="Q99" s="223">
        <f t="shared" si="87"/>
        <v>1</v>
      </c>
      <c r="R99" s="223">
        <f t="shared" si="87"/>
        <v>1</v>
      </c>
      <c r="S99" s="223">
        <f t="shared" si="87"/>
        <v>1</v>
      </c>
      <c r="T99" s="223">
        <f t="shared" si="87"/>
        <v>1</v>
      </c>
      <c r="U99" s="223">
        <f t="shared" si="87"/>
        <v>1</v>
      </c>
      <c r="V99" s="223">
        <f t="shared" si="87"/>
        <v>1</v>
      </c>
      <c r="W99" s="215"/>
      <c r="X99" s="211"/>
      <c r="Y99" s="211"/>
      <c r="Z99" s="211"/>
      <c r="AA99" s="211"/>
      <c r="AB99" s="224">
        <f t="shared" si="88"/>
        <v>1</v>
      </c>
      <c r="AC99" s="224">
        <f t="shared" si="88"/>
        <v>1</v>
      </c>
      <c r="AD99" s="224">
        <f t="shared" si="88"/>
        <v>1</v>
      </c>
      <c r="AE99" s="224">
        <f t="shared" si="88"/>
        <v>1</v>
      </c>
      <c r="AF99" s="224">
        <f t="shared" si="88"/>
        <v>1</v>
      </c>
      <c r="AG99" s="224">
        <f t="shared" si="88"/>
        <v>1</v>
      </c>
      <c r="AH99" s="224">
        <f t="shared" si="88"/>
        <v>1</v>
      </c>
      <c r="AI99" s="215"/>
      <c r="AJ99" s="211"/>
      <c r="AK99" s="210"/>
      <c r="AL99" s="210"/>
      <c r="AM99" s="14"/>
      <c r="AN99" s="14"/>
      <c r="AO99" s="14"/>
      <c r="AP99" s="14"/>
    </row>
    <row r="100" spans="1:42" s="13" customFormat="1" hidden="1">
      <c r="A100" s="28"/>
      <c r="D100" s="223">
        <f t="shared" si="86"/>
        <v>1</v>
      </c>
      <c r="E100" s="223">
        <f t="shared" si="86"/>
        <v>1</v>
      </c>
      <c r="F100" s="223">
        <f t="shared" si="86"/>
        <v>1</v>
      </c>
      <c r="G100" s="223">
        <f t="shared" si="86"/>
        <v>1</v>
      </c>
      <c r="H100" s="223">
        <f t="shared" si="86"/>
        <v>1</v>
      </c>
      <c r="I100" s="223">
        <f t="shared" si="86"/>
        <v>1</v>
      </c>
      <c r="J100" s="223">
        <f t="shared" si="86"/>
        <v>1</v>
      </c>
      <c r="K100" s="211"/>
      <c r="L100" s="208"/>
      <c r="M100" s="208"/>
      <c r="N100" s="208"/>
      <c r="O100" s="208"/>
      <c r="P100" s="223">
        <f t="shared" si="87"/>
        <v>1</v>
      </c>
      <c r="Q100" s="223">
        <f t="shared" si="87"/>
        <v>1</v>
      </c>
      <c r="R100" s="223">
        <f t="shared" si="87"/>
        <v>1</v>
      </c>
      <c r="S100" s="223">
        <f t="shared" si="87"/>
        <v>1</v>
      </c>
      <c r="T100" s="223">
        <f t="shared" si="87"/>
        <v>1</v>
      </c>
      <c r="U100" s="223">
        <f t="shared" si="87"/>
        <v>1</v>
      </c>
      <c r="V100" s="223">
        <f t="shared" si="87"/>
        <v>1</v>
      </c>
      <c r="W100" s="215"/>
      <c r="X100" s="208"/>
      <c r="Y100" s="208"/>
      <c r="Z100" s="208"/>
      <c r="AA100" s="208"/>
      <c r="AB100" s="224">
        <f t="shared" si="88"/>
        <v>1</v>
      </c>
      <c r="AC100" s="224">
        <f t="shared" si="88"/>
        <v>1</v>
      </c>
      <c r="AD100" s="224">
        <f t="shared" si="88"/>
        <v>1</v>
      </c>
      <c r="AE100" s="224">
        <f t="shared" si="88"/>
        <v>1</v>
      </c>
      <c r="AF100" s="224">
        <f t="shared" si="88"/>
        <v>1</v>
      </c>
      <c r="AG100" s="224">
        <f t="shared" si="88"/>
        <v>1</v>
      </c>
      <c r="AH100" s="224">
        <f t="shared" si="88"/>
        <v>1</v>
      </c>
      <c r="AI100" s="215"/>
      <c r="AJ100" s="208"/>
      <c r="AK100" s="210"/>
      <c r="AL100" s="210"/>
      <c r="AM100" s="14"/>
      <c r="AN100" s="14"/>
      <c r="AO100" s="14"/>
      <c r="AP100" s="14"/>
    </row>
    <row r="101" spans="1:42" s="13" customFormat="1" hidden="1">
      <c r="A101" s="28"/>
      <c r="D101" s="223">
        <f t="shared" si="86"/>
        <v>1</v>
      </c>
      <c r="E101" s="223">
        <f t="shared" si="86"/>
        <v>1</v>
      </c>
      <c r="F101" s="223">
        <f t="shared" si="86"/>
        <v>1</v>
      </c>
      <c r="G101" s="223">
        <f t="shared" si="86"/>
        <v>1</v>
      </c>
      <c r="H101" s="223">
        <f t="shared" si="86"/>
        <v>1</v>
      </c>
      <c r="I101" s="223">
        <f t="shared" si="86"/>
        <v>1</v>
      </c>
      <c r="J101" s="223">
        <f t="shared" si="86"/>
        <v>1</v>
      </c>
      <c r="K101" s="211"/>
      <c r="L101" s="208"/>
      <c r="M101" s="208"/>
      <c r="N101" s="208"/>
      <c r="O101" s="208"/>
      <c r="P101" s="223">
        <f t="shared" si="87"/>
        <v>1</v>
      </c>
      <c r="Q101" s="223">
        <f t="shared" si="87"/>
        <v>1</v>
      </c>
      <c r="R101" s="223">
        <f t="shared" si="87"/>
        <v>1</v>
      </c>
      <c r="S101" s="223">
        <f t="shared" si="87"/>
        <v>1</v>
      </c>
      <c r="T101" s="223">
        <f t="shared" si="87"/>
        <v>1</v>
      </c>
      <c r="U101" s="223">
        <f t="shared" si="87"/>
        <v>1</v>
      </c>
      <c r="V101" s="223">
        <f t="shared" si="87"/>
        <v>1</v>
      </c>
      <c r="W101" s="216"/>
      <c r="X101" s="208"/>
      <c r="Y101" s="208"/>
      <c r="Z101" s="208"/>
      <c r="AA101" s="208"/>
      <c r="AB101" s="224">
        <f t="shared" si="88"/>
        <v>1</v>
      </c>
      <c r="AC101" s="224">
        <f t="shared" si="88"/>
        <v>1</v>
      </c>
      <c r="AD101" s="224">
        <f t="shared" si="88"/>
        <v>1</v>
      </c>
      <c r="AE101" s="224">
        <f t="shared" si="88"/>
        <v>1</v>
      </c>
      <c r="AF101" s="224">
        <f t="shared" si="88"/>
        <v>1</v>
      </c>
      <c r="AG101" s="224">
        <f t="shared" si="88"/>
        <v>1</v>
      </c>
      <c r="AH101" s="224">
        <f t="shared" si="88"/>
        <v>1</v>
      </c>
      <c r="AI101" s="215"/>
      <c r="AJ101" s="208"/>
      <c r="AK101" s="210"/>
      <c r="AL101" s="210"/>
      <c r="AM101" s="14"/>
      <c r="AN101" s="14"/>
      <c r="AO101" s="14"/>
      <c r="AP101" s="14"/>
    </row>
    <row r="102" spans="1:42" s="13" customFormat="1" hidden="1">
      <c r="A102" s="28"/>
      <c r="D102" s="223">
        <f t="shared" si="86"/>
        <v>1</v>
      </c>
      <c r="E102" s="223">
        <f t="shared" si="86"/>
        <v>1</v>
      </c>
      <c r="F102" s="223">
        <f t="shared" si="86"/>
        <v>1</v>
      </c>
      <c r="G102" s="223">
        <f t="shared" si="86"/>
        <v>1</v>
      </c>
      <c r="H102" s="223">
        <f t="shared" si="86"/>
        <v>1</v>
      </c>
      <c r="I102" s="223">
        <f t="shared" si="86"/>
        <v>1</v>
      </c>
      <c r="J102" s="223">
        <f t="shared" si="86"/>
        <v>1</v>
      </c>
      <c r="K102" s="208"/>
      <c r="L102" s="12"/>
      <c r="M102" s="12"/>
      <c r="N102" s="12"/>
      <c r="O102" s="12"/>
      <c r="P102" s="223">
        <f t="shared" si="87"/>
        <v>1</v>
      </c>
      <c r="Q102" s="223">
        <f t="shared" si="87"/>
        <v>1</v>
      </c>
      <c r="R102" s="223">
        <f t="shared" si="87"/>
        <v>1</v>
      </c>
      <c r="S102" s="223">
        <f t="shared" si="87"/>
        <v>1</v>
      </c>
      <c r="T102" s="223">
        <f t="shared" si="87"/>
        <v>1</v>
      </c>
      <c r="U102" s="223">
        <f t="shared" si="87"/>
        <v>1</v>
      </c>
      <c r="V102" s="223">
        <f t="shared" si="87"/>
        <v>1</v>
      </c>
      <c r="W102" s="215"/>
      <c r="X102" s="12"/>
      <c r="Y102" s="12"/>
      <c r="Z102" s="12"/>
      <c r="AA102" s="12"/>
      <c r="AB102" s="224">
        <f t="shared" si="88"/>
        <v>1</v>
      </c>
      <c r="AC102" s="224">
        <f t="shared" si="88"/>
        <v>1</v>
      </c>
      <c r="AD102" s="224">
        <f t="shared" si="88"/>
        <v>1</v>
      </c>
      <c r="AE102" s="224">
        <f t="shared" si="88"/>
        <v>1</v>
      </c>
      <c r="AF102" s="224">
        <f t="shared" si="88"/>
        <v>1</v>
      </c>
      <c r="AG102" s="224">
        <f t="shared" si="88"/>
        <v>1</v>
      </c>
      <c r="AH102" s="224">
        <f t="shared" si="88"/>
        <v>1</v>
      </c>
      <c r="AI102" s="218"/>
      <c r="AJ102" s="12"/>
      <c r="AM102" s="14"/>
      <c r="AN102" s="14"/>
      <c r="AO102" s="14"/>
      <c r="AP102" s="14"/>
    </row>
    <row r="103" spans="1:42" s="13" customFormat="1" hidden="1">
      <c r="A103" s="28"/>
      <c r="D103" s="223">
        <f t="shared" si="86"/>
        <v>1</v>
      </c>
      <c r="E103" s="223">
        <f t="shared" si="86"/>
        <v>1</v>
      </c>
      <c r="F103" s="223">
        <f t="shared" si="86"/>
        <v>1</v>
      </c>
      <c r="G103" s="223">
        <f t="shared" si="86"/>
        <v>1</v>
      </c>
      <c r="H103" s="223">
        <f t="shared" si="86"/>
        <v>1</v>
      </c>
      <c r="I103" s="223">
        <f t="shared" si="86"/>
        <v>1</v>
      </c>
      <c r="J103" s="223">
        <f t="shared" si="86"/>
        <v>1</v>
      </c>
      <c r="K103" s="208"/>
      <c r="L103" s="12"/>
      <c r="M103" s="12"/>
      <c r="N103" s="12"/>
      <c r="O103" s="12"/>
      <c r="P103" s="223">
        <f t="shared" si="87"/>
        <v>1</v>
      </c>
      <c r="Q103" s="223">
        <f t="shared" si="87"/>
        <v>1</v>
      </c>
      <c r="R103" s="223">
        <f t="shared" si="87"/>
        <v>1</v>
      </c>
      <c r="S103" s="223">
        <f t="shared" si="87"/>
        <v>1</v>
      </c>
      <c r="T103" s="223">
        <f t="shared" si="87"/>
        <v>1</v>
      </c>
      <c r="U103" s="223">
        <f t="shared" si="87"/>
        <v>1</v>
      </c>
      <c r="V103" s="223">
        <f t="shared" si="87"/>
        <v>1</v>
      </c>
      <c r="W103" s="218"/>
      <c r="X103" s="12"/>
      <c r="Y103" s="12"/>
      <c r="Z103" s="12"/>
      <c r="AA103" s="12"/>
      <c r="AB103" s="224">
        <f t="shared" si="88"/>
        <v>1</v>
      </c>
      <c r="AC103" s="224">
        <f t="shared" si="88"/>
        <v>1</v>
      </c>
      <c r="AD103" s="224">
        <f t="shared" si="88"/>
        <v>1</v>
      </c>
      <c r="AE103" s="224">
        <f t="shared" si="88"/>
        <v>1</v>
      </c>
      <c r="AF103" s="224">
        <f t="shared" si="88"/>
        <v>1</v>
      </c>
      <c r="AG103" s="224">
        <f t="shared" si="88"/>
        <v>1</v>
      </c>
      <c r="AH103" s="224">
        <f t="shared" si="88"/>
        <v>1</v>
      </c>
      <c r="AI103" s="218"/>
      <c r="AJ103" s="12"/>
      <c r="AM103" s="14"/>
      <c r="AN103" s="14"/>
      <c r="AO103" s="14"/>
      <c r="AP103" s="14"/>
    </row>
    <row r="104" spans="1:42" s="13" customFormat="1" hidden="1">
      <c r="A104" s="28"/>
      <c r="D104" s="207"/>
      <c r="E104" s="207"/>
      <c r="F104" s="207"/>
      <c r="G104" s="207"/>
      <c r="H104" s="207"/>
      <c r="I104" s="207"/>
      <c r="J104" s="207"/>
      <c r="K104" s="207"/>
      <c r="L104" s="12"/>
      <c r="M104" s="12"/>
      <c r="N104" s="12"/>
      <c r="O104" s="12"/>
      <c r="P104" s="207"/>
      <c r="Q104" s="207"/>
      <c r="R104" s="207"/>
      <c r="S104" s="207"/>
      <c r="T104" s="207"/>
      <c r="U104" s="207"/>
      <c r="V104" s="207"/>
      <c r="W104" s="209"/>
      <c r="X104" s="12"/>
      <c r="Y104" s="12"/>
      <c r="Z104" s="12"/>
      <c r="AA104" s="12"/>
      <c r="AI104" s="30"/>
      <c r="AJ104" s="12"/>
      <c r="AM104" s="14"/>
      <c r="AN104" s="14"/>
      <c r="AO104" s="14"/>
      <c r="AP104" s="14"/>
    </row>
    <row r="105" spans="1:42" s="13" customFormat="1" hidden="1">
      <c r="A105" s="28"/>
      <c r="D105" s="268">
        <f>D24</f>
        <v>7</v>
      </c>
      <c r="E105" s="268"/>
      <c r="F105" s="268"/>
      <c r="G105" s="268"/>
      <c r="H105" s="268"/>
      <c r="I105" s="268"/>
      <c r="J105" s="268"/>
      <c r="K105" s="12"/>
      <c r="L105" s="208"/>
      <c r="M105" s="208"/>
      <c r="N105" s="208"/>
      <c r="O105" s="208"/>
      <c r="P105" s="268">
        <f>P24</f>
        <v>8</v>
      </c>
      <c r="Q105" s="268"/>
      <c r="R105" s="268"/>
      <c r="S105" s="268"/>
      <c r="T105" s="268"/>
      <c r="U105" s="268"/>
      <c r="V105" s="268"/>
      <c r="X105" s="208"/>
      <c r="Y105" s="208"/>
      <c r="Z105" s="208"/>
      <c r="AA105" s="208"/>
      <c r="AB105" s="268">
        <f>AB24</f>
        <v>9</v>
      </c>
      <c r="AC105" s="268"/>
      <c r="AD105" s="268"/>
      <c r="AE105" s="268"/>
      <c r="AF105" s="268"/>
      <c r="AG105" s="268"/>
      <c r="AH105" s="268"/>
      <c r="AJ105" s="208"/>
      <c r="AK105" s="210"/>
      <c r="AL105" s="210"/>
      <c r="AM105" s="14"/>
      <c r="AN105" s="14"/>
      <c r="AO105" s="14"/>
      <c r="AP105" s="14"/>
    </row>
    <row r="106" spans="1:42" s="13" customFormat="1" hidden="1">
      <c r="A106" s="28"/>
      <c r="D106" s="29" t="str">
        <f>D68</f>
        <v>日</v>
      </c>
      <c r="E106" s="29" t="str">
        <f t="shared" ref="E106:J106" si="89">E68</f>
        <v>月</v>
      </c>
      <c r="F106" s="29" t="str">
        <f t="shared" si="89"/>
        <v>火</v>
      </c>
      <c r="G106" s="29" t="str">
        <f t="shared" si="89"/>
        <v>水</v>
      </c>
      <c r="H106" s="29" t="str">
        <f t="shared" si="89"/>
        <v>木</v>
      </c>
      <c r="I106" s="29" t="str">
        <f t="shared" si="89"/>
        <v>金</v>
      </c>
      <c r="J106" s="29" t="str">
        <f t="shared" si="89"/>
        <v>土</v>
      </c>
      <c r="K106" s="12"/>
      <c r="L106" s="212"/>
      <c r="M106" s="212"/>
      <c r="N106" s="212"/>
      <c r="O106" s="212"/>
      <c r="P106" s="29" t="str">
        <f>P68</f>
        <v>日</v>
      </c>
      <c r="Q106" s="29" t="str">
        <f t="shared" ref="Q106:V106" si="90">Q68</f>
        <v>月</v>
      </c>
      <c r="R106" s="29" t="str">
        <f t="shared" si="90"/>
        <v>火</v>
      </c>
      <c r="S106" s="29" t="str">
        <f t="shared" si="90"/>
        <v>水</v>
      </c>
      <c r="T106" s="29" t="str">
        <f t="shared" si="90"/>
        <v>木</v>
      </c>
      <c r="U106" s="29" t="str">
        <f t="shared" si="90"/>
        <v>金</v>
      </c>
      <c r="V106" s="29" t="str">
        <f t="shared" si="90"/>
        <v>土</v>
      </c>
      <c r="X106" s="212"/>
      <c r="Y106" s="212"/>
      <c r="Z106" s="212"/>
      <c r="AA106" s="212"/>
      <c r="AB106" s="29" t="str">
        <f>AB68</f>
        <v>日</v>
      </c>
      <c r="AC106" s="29" t="str">
        <f t="shared" ref="AC106:AH106" si="91">AC68</f>
        <v>月</v>
      </c>
      <c r="AD106" s="29" t="str">
        <f t="shared" si="91"/>
        <v>火</v>
      </c>
      <c r="AE106" s="29" t="str">
        <f t="shared" si="91"/>
        <v>水</v>
      </c>
      <c r="AF106" s="29" t="str">
        <f t="shared" si="91"/>
        <v>木</v>
      </c>
      <c r="AG106" s="29" t="str">
        <f t="shared" si="91"/>
        <v>金</v>
      </c>
      <c r="AH106" s="29" t="str">
        <f t="shared" si="91"/>
        <v>土</v>
      </c>
      <c r="AJ106" s="212"/>
      <c r="AK106" s="210"/>
      <c r="AL106" s="210"/>
      <c r="AM106" s="14"/>
      <c r="AN106" s="14"/>
      <c r="AO106" s="14"/>
      <c r="AP106" s="14"/>
    </row>
    <row r="107" spans="1:42" s="13" customFormat="1" hidden="1">
      <c r="A107" s="28"/>
      <c r="D107" s="223">
        <f t="shared" ref="D107:J112" si="92">IF(D27="","",D69)</f>
        <v>1</v>
      </c>
      <c r="E107" s="223">
        <f t="shared" si="92"/>
        <v>1</v>
      </c>
      <c r="F107" s="223">
        <f t="shared" si="92"/>
        <v>1</v>
      </c>
      <c r="G107" s="223">
        <f t="shared" si="92"/>
        <v>1</v>
      </c>
      <c r="H107" s="223">
        <f t="shared" si="92"/>
        <v>1</v>
      </c>
      <c r="I107" s="223">
        <f t="shared" si="92"/>
        <v>1</v>
      </c>
      <c r="J107" s="223">
        <f t="shared" si="92"/>
        <v>1</v>
      </c>
      <c r="K107" s="12"/>
      <c r="L107" s="214"/>
      <c r="M107" s="214"/>
      <c r="N107" s="214"/>
      <c r="O107" s="214"/>
      <c r="P107" s="223">
        <f t="shared" ref="P107:V112" si="93">IF(P27="","",P69)</f>
        <v>1</v>
      </c>
      <c r="Q107" s="223">
        <f t="shared" si="93"/>
        <v>1</v>
      </c>
      <c r="R107" s="223">
        <f t="shared" si="93"/>
        <v>1</v>
      </c>
      <c r="S107" s="223">
        <f t="shared" si="93"/>
        <v>1</v>
      </c>
      <c r="T107" s="223">
        <f t="shared" si="93"/>
        <v>1</v>
      </c>
      <c r="U107" s="223">
        <f t="shared" si="93"/>
        <v>1</v>
      </c>
      <c r="V107" s="223">
        <f t="shared" si="93"/>
        <v>1</v>
      </c>
      <c r="X107" s="214"/>
      <c r="Y107" s="214"/>
      <c r="Z107" s="214"/>
      <c r="AA107" s="214"/>
      <c r="AB107" s="224">
        <f t="shared" ref="AB107:AH112" si="94">IF(AB27="","",AB69)</f>
        <v>1</v>
      </c>
      <c r="AC107" s="224">
        <f t="shared" si="94"/>
        <v>1</v>
      </c>
      <c r="AD107" s="224">
        <f t="shared" si="94"/>
        <v>1</v>
      </c>
      <c r="AE107" s="224">
        <f t="shared" si="94"/>
        <v>1</v>
      </c>
      <c r="AF107" s="224">
        <f t="shared" si="94"/>
        <v>1</v>
      </c>
      <c r="AG107" s="224">
        <f t="shared" si="94"/>
        <v>1</v>
      </c>
      <c r="AH107" s="224">
        <f t="shared" si="94"/>
        <v>1</v>
      </c>
      <c r="AJ107" s="214"/>
      <c r="AK107" s="210"/>
      <c r="AL107" s="210"/>
      <c r="AM107" s="14"/>
      <c r="AN107" s="14"/>
      <c r="AO107" s="14"/>
      <c r="AP107" s="14"/>
    </row>
    <row r="108" spans="1:42" s="13" customFormat="1" hidden="1">
      <c r="A108" s="28"/>
      <c r="D108" s="223">
        <f t="shared" si="92"/>
        <v>1</v>
      </c>
      <c r="E108" s="223">
        <f t="shared" si="92"/>
        <v>1</v>
      </c>
      <c r="F108" s="223">
        <f t="shared" si="92"/>
        <v>1</v>
      </c>
      <c r="G108" s="223">
        <f t="shared" si="92"/>
        <v>1</v>
      </c>
      <c r="H108" s="223">
        <f t="shared" si="92"/>
        <v>1</v>
      </c>
      <c r="I108" s="223">
        <f t="shared" si="92"/>
        <v>1</v>
      </c>
      <c r="J108" s="223">
        <f t="shared" si="92"/>
        <v>1</v>
      </c>
      <c r="K108" s="12"/>
      <c r="L108" s="212"/>
      <c r="M108" s="212"/>
      <c r="N108" s="212"/>
      <c r="O108" s="212"/>
      <c r="P108" s="223">
        <f t="shared" si="93"/>
        <v>1</v>
      </c>
      <c r="Q108" s="223">
        <f t="shared" si="93"/>
        <v>1</v>
      </c>
      <c r="R108" s="223">
        <f t="shared" si="93"/>
        <v>1</v>
      </c>
      <c r="S108" s="223">
        <f t="shared" si="93"/>
        <v>1</v>
      </c>
      <c r="T108" s="223">
        <f t="shared" si="93"/>
        <v>1</v>
      </c>
      <c r="U108" s="223">
        <f t="shared" si="93"/>
        <v>1</v>
      </c>
      <c r="V108" s="223">
        <f t="shared" si="93"/>
        <v>1</v>
      </c>
      <c r="X108" s="212"/>
      <c r="Y108" s="212"/>
      <c r="Z108" s="212"/>
      <c r="AA108" s="212"/>
      <c r="AB108" s="224">
        <f t="shared" si="94"/>
        <v>1</v>
      </c>
      <c r="AC108" s="224">
        <f t="shared" si="94"/>
        <v>1</v>
      </c>
      <c r="AD108" s="224">
        <f t="shared" si="94"/>
        <v>1</v>
      </c>
      <c r="AE108" s="224">
        <f t="shared" si="94"/>
        <v>1</v>
      </c>
      <c r="AF108" s="224">
        <f t="shared" si="94"/>
        <v>1</v>
      </c>
      <c r="AG108" s="224">
        <f t="shared" si="94"/>
        <v>1</v>
      </c>
      <c r="AH108" s="224">
        <f t="shared" si="94"/>
        <v>1</v>
      </c>
      <c r="AJ108" s="212"/>
      <c r="AK108" s="210"/>
      <c r="AL108" s="210"/>
      <c r="AM108" s="14"/>
      <c r="AN108" s="14"/>
      <c r="AO108" s="14"/>
      <c r="AP108" s="14"/>
    </row>
    <row r="109" spans="1:42" s="13" customFormat="1" hidden="1">
      <c r="A109" s="28"/>
      <c r="D109" s="223">
        <f t="shared" si="92"/>
        <v>1</v>
      </c>
      <c r="E109" s="223">
        <f t="shared" si="92"/>
        <v>1</v>
      </c>
      <c r="F109" s="223">
        <f t="shared" si="92"/>
        <v>1</v>
      </c>
      <c r="G109" s="223">
        <f t="shared" si="92"/>
        <v>1</v>
      </c>
      <c r="H109" s="223">
        <f t="shared" si="92"/>
        <v>1</v>
      </c>
      <c r="I109" s="223">
        <f t="shared" si="92"/>
        <v>1</v>
      </c>
      <c r="J109" s="223">
        <f t="shared" si="92"/>
        <v>1</v>
      </c>
      <c r="K109" s="12"/>
      <c r="L109" s="214"/>
      <c r="M109" s="214"/>
      <c r="N109" s="214"/>
      <c r="O109" s="214"/>
      <c r="P109" s="223">
        <f t="shared" si="93"/>
        <v>1</v>
      </c>
      <c r="Q109" s="223">
        <f t="shared" si="93"/>
        <v>1</v>
      </c>
      <c r="R109" s="223">
        <f t="shared" si="93"/>
        <v>1</v>
      </c>
      <c r="S109" s="223">
        <f t="shared" si="93"/>
        <v>1</v>
      </c>
      <c r="T109" s="223">
        <f t="shared" si="93"/>
        <v>1</v>
      </c>
      <c r="U109" s="223">
        <f t="shared" si="93"/>
        <v>1</v>
      </c>
      <c r="V109" s="223">
        <f t="shared" si="93"/>
        <v>1</v>
      </c>
      <c r="X109" s="214"/>
      <c r="Y109" s="214"/>
      <c r="Z109" s="214"/>
      <c r="AA109" s="214"/>
      <c r="AB109" s="224">
        <f t="shared" si="94"/>
        <v>1</v>
      </c>
      <c r="AC109" s="224">
        <f t="shared" si="94"/>
        <v>1</v>
      </c>
      <c r="AD109" s="224">
        <f t="shared" si="94"/>
        <v>1</v>
      </c>
      <c r="AE109" s="224">
        <f t="shared" si="94"/>
        <v>1</v>
      </c>
      <c r="AF109" s="224">
        <f t="shared" si="94"/>
        <v>1</v>
      </c>
      <c r="AG109" s="224">
        <f t="shared" si="94"/>
        <v>1</v>
      </c>
      <c r="AH109" s="224">
        <f t="shared" si="94"/>
        <v>1</v>
      </c>
      <c r="AJ109" s="214"/>
      <c r="AK109" s="210"/>
      <c r="AL109" s="210"/>
      <c r="AM109" s="14"/>
      <c r="AN109" s="14"/>
      <c r="AO109" s="14"/>
      <c r="AP109" s="14"/>
    </row>
    <row r="110" spans="1:42" s="13" customFormat="1" hidden="1">
      <c r="A110" s="28"/>
      <c r="D110" s="223">
        <f t="shared" si="92"/>
        <v>1</v>
      </c>
      <c r="E110" s="223">
        <f t="shared" si="92"/>
        <v>1</v>
      </c>
      <c r="F110" s="223">
        <f t="shared" si="92"/>
        <v>1</v>
      </c>
      <c r="G110" s="223">
        <f t="shared" si="92"/>
        <v>1</v>
      </c>
      <c r="H110" s="223">
        <f t="shared" si="92"/>
        <v>1</v>
      </c>
      <c r="I110" s="223">
        <f t="shared" si="92"/>
        <v>1</v>
      </c>
      <c r="J110" s="223">
        <f t="shared" si="92"/>
        <v>1</v>
      </c>
      <c r="K110" s="12"/>
      <c r="L110" s="217"/>
      <c r="M110" s="217"/>
      <c r="N110" s="217"/>
      <c r="O110" s="217"/>
      <c r="P110" s="223">
        <f t="shared" si="93"/>
        <v>1</v>
      </c>
      <c r="Q110" s="223">
        <f t="shared" si="93"/>
        <v>1</v>
      </c>
      <c r="R110" s="223">
        <f t="shared" si="93"/>
        <v>1</v>
      </c>
      <c r="S110" s="223">
        <f t="shared" si="93"/>
        <v>1</v>
      </c>
      <c r="T110" s="223">
        <f t="shared" si="93"/>
        <v>1</v>
      </c>
      <c r="U110" s="223">
        <f t="shared" si="93"/>
        <v>1</v>
      </c>
      <c r="V110" s="223">
        <f t="shared" si="93"/>
        <v>1</v>
      </c>
      <c r="X110" s="217"/>
      <c r="Y110" s="217"/>
      <c r="Z110" s="217"/>
      <c r="AA110" s="217"/>
      <c r="AB110" s="224">
        <f t="shared" si="94"/>
        <v>1</v>
      </c>
      <c r="AC110" s="224">
        <f t="shared" si="94"/>
        <v>1</v>
      </c>
      <c r="AD110" s="224">
        <f t="shared" si="94"/>
        <v>1</v>
      </c>
      <c r="AE110" s="224">
        <f t="shared" si="94"/>
        <v>1</v>
      </c>
      <c r="AF110" s="224">
        <f t="shared" si="94"/>
        <v>1</v>
      </c>
      <c r="AG110" s="224">
        <f t="shared" si="94"/>
        <v>1</v>
      </c>
      <c r="AH110" s="224">
        <f t="shared" si="94"/>
        <v>1</v>
      </c>
      <c r="AJ110" s="217"/>
      <c r="AK110" s="210"/>
      <c r="AL110" s="210"/>
      <c r="AM110" s="14"/>
      <c r="AN110" s="14"/>
      <c r="AO110" s="14"/>
      <c r="AP110" s="14"/>
    </row>
    <row r="111" spans="1:42" s="13" customFormat="1" hidden="1">
      <c r="A111" s="28"/>
      <c r="D111" s="223">
        <f t="shared" si="92"/>
        <v>1</v>
      </c>
      <c r="E111" s="223">
        <f t="shared" si="92"/>
        <v>1</v>
      </c>
      <c r="F111" s="223">
        <f t="shared" si="92"/>
        <v>1</v>
      </c>
      <c r="G111" s="223">
        <f t="shared" si="92"/>
        <v>1</v>
      </c>
      <c r="H111" s="223">
        <f t="shared" si="92"/>
        <v>1</v>
      </c>
      <c r="I111" s="223">
        <f t="shared" si="92"/>
        <v>1</v>
      </c>
      <c r="J111" s="223">
        <f t="shared" si="92"/>
        <v>1</v>
      </c>
      <c r="K111" s="12"/>
      <c r="L111" s="208"/>
      <c r="M111" s="208"/>
      <c r="N111" s="208"/>
      <c r="O111" s="208"/>
      <c r="P111" s="223">
        <f t="shared" si="93"/>
        <v>1</v>
      </c>
      <c r="Q111" s="223">
        <f t="shared" si="93"/>
        <v>1</v>
      </c>
      <c r="R111" s="223">
        <f t="shared" si="93"/>
        <v>1</v>
      </c>
      <c r="S111" s="223">
        <f t="shared" si="93"/>
        <v>1</v>
      </c>
      <c r="T111" s="223">
        <f t="shared" si="93"/>
        <v>1</v>
      </c>
      <c r="U111" s="223">
        <f t="shared" si="93"/>
        <v>1</v>
      </c>
      <c r="V111" s="223">
        <f t="shared" si="93"/>
        <v>1</v>
      </c>
      <c r="X111" s="208"/>
      <c r="Y111" s="208"/>
      <c r="Z111" s="208"/>
      <c r="AA111" s="208"/>
      <c r="AB111" s="224">
        <f t="shared" si="94"/>
        <v>1</v>
      </c>
      <c r="AC111" s="224">
        <f t="shared" si="94"/>
        <v>1</v>
      </c>
      <c r="AD111" s="224">
        <f t="shared" si="94"/>
        <v>1</v>
      </c>
      <c r="AE111" s="224">
        <f t="shared" si="94"/>
        <v>1</v>
      </c>
      <c r="AF111" s="224">
        <f t="shared" si="94"/>
        <v>1</v>
      </c>
      <c r="AG111" s="224">
        <f t="shared" si="94"/>
        <v>1</v>
      </c>
      <c r="AH111" s="224">
        <f t="shared" si="94"/>
        <v>1</v>
      </c>
      <c r="AJ111" s="208"/>
      <c r="AK111" s="210"/>
      <c r="AL111" s="210"/>
      <c r="AM111" s="14"/>
      <c r="AN111" s="14"/>
      <c r="AO111" s="14"/>
      <c r="AP111" s="14"/>
    </row>
    <row r="112" spans="1:42" s="13" customFormat="1" hidden="1">
      <c r="A112" s="28"/>
      <c r="D112" s="223">
        <f t="shared" si="92"/>
        <v>1</v>
      </c>
      <c r="E112" s="223">
        <f t="shared" si="92"/>
        <v>1</v>
      </c>
      <c r="F112" s="223">
        <f t="shared" si="92"/>
        <v>1</v>
      </c>
      <c r="G112" s="223">
        <f t="shared" si="92"/>
        <v>1</v>
      </c>
      <c r="H112" s="223">
        <f t="shared" si="92"/>
        <v>1</v>
      </c>
      <c r="I112" s="223">
        <f t="shared" si="92"/>
        <v>1</v>
      </c>
      <c r="J112" s="223">
        <f t="shared" si="92"/>
        <v>1</v>
      </c>
      <c r="K112" s="12"/>
      <c r="L112" s="208"/>
      <c r="M112" s="208"/>
      <c r="N112" s="208"/>
      <c r="O112" s="208"/>
      <c r="P112" s="223">
        <f t="shared" si="93"/>
        <v>1</v>
      </c>
      <c r="Q112" s="223">
        <f t="shared" si="93"/>
        <v>1</v>
      </c>
      <c r="R112" s="223">
        <f t="shared" si="93"/>
        <v>1</v>
      </c>
      <c r="S112" s="223">
        <f t="shared" si="93"/>
        <v>1</v>
      </c>
      <c r="T112" s="223">
        <f t="shared" si="93"/>
        <v>1</v>
      </c>
      <c r="U112" s="223">
        <f t="shared" si="93"/>
        <v>1</v>
      </c>
      <c r="V112" s="223">
        <f t="shared" si="93"/>
        <v>1</v>
      </c>
      <c r="X112" s="208"/>
      <c r="Y112" s="208"/>
      <c r="Z112" s="208"/>
      <c r="AA112" s="208"/>
      <c r="AB112" s="224">
        <f t="shared" si="94"/>
        <v>1</v>
      </c>
      <c r="AC112" s="224">
        <f t="shared" si="94"/>
        <v>1</v>
      </c>
      <c r="AD112" s="224">
        <f t="shared" si="94"/>
        <v>1</v>
      </c>
      <c r="AE112" s="224">
        <f t="shared" si="94"/>
        <v>1</v>
      </c>
      <c r="AF112" s="224">
        <f t="shared" si="94"/>
        <v>1</v>
      </c>
      <c r="AG112" s="224">
        <f t="shared" si="94"/>
        <v>1</v>
      </c>
      <c r="AH112" s="224">
        <f t="shared" si="94"/>
        <v>1</v>
      </c>
      <c r="AJ112" s="208"/>
      <c r="AK112" s="210"/>
      <c r="AL112" s="210"/>
      <c r="AM112" s="14"/>
      <c r="AN112" s="14"/>
      <c r="AO112" s="14"/>
      <c r="AP112" s="14"/>
    </row>
    <row r="113" spans="1:42" s="13" customFormat="1" hidden="1">
      <c r="A113" s="28"/>
      <c r="D113" s="207"/>
      <c r="E113" s="207"/>
      <c r="F113" s="207"/>
      <c r="G113" s="207"/>
      <c r="H113" s="207"/>
      <c r="I113" s="207"/>
      <c r="J113" s="207"/>
      <c r="K113" s="12"/>
      <c r="L113" s="207"/>
      <c r="M113" s="207"/>
      <c r="N113" s="207"/>
      <c r="O113" s="207"/>
      <c r="P113" s="207"/>
      <c r="Q113" s="207"/>
      <c r="R113" s="207"/>
      <c r="S113" s="207"/>
      <c r="T113" s="207"/>
      <c r="U113" s="207"/>
      <c r="V113" s="207"/>
      <c r="X113" s="207"/>
      <c r="Y113" s="207"/>
      <c r="Z113" s="207"/>
      <c r="AA113" s="207"/>
      <c r="AB113" s="210"/>
      <c r="AC113" s="210"/>
      <c r="AD113" s="210"/>
      <c r="AE113" s="210"/>
      <c r="AF113" s="210"/>
      <c r="AG113" s="210"/>
      <c r="AH113" s="210"/>
      <c r="AJ113" s="207"/>
      <c r="AK113" s="210"/>
      <c r="AL113" s="210"/>
      <c r="AM113" s="14"/>
      <c r="AN113" s="14"/>
      <c r="AO113" s="14"/>
      <c r="AP113" s="14"/>
    </row>
    <row r="114" spans="1:42" s="13" customFormat="1" hidden="1">
      <c r="A114" s="28"/>
      <c r="D114" s="268">
        <f>D33</f>
        <v>10</v>
      </c>
      <c r="E114" s="268"/>
      <c r="F114" s="268"/>
      <c r="G114" s="268"/>
      <c r="H114" s="268"/>
      <c r="I114" s="268"/>
      <c r="J114" s="268"/>
      <c r="K114" s="12"/>
      <c r="L114" s="207"/>
      <c r="M114" s="207"/>
      <c r="N114" s="207"/>
      <c r="O114" s="207"/>
      <c r="P114" s="268">
        <f>P33</f>
        <v>11</v>
      </c>
      <c r="Q114" s="268"/>
      <c r="R114" s="268"/>
      <c r="S114" s="268"/>
      <c r="T114" s="268"/>
      <c r="U114" s="268"/>
      <c r="V114" s="268"/>
      <c r="X114" s="207"/>
      <c r="Y114" s="207"/>
      <c r="Z114" s="207"/>
      <c r="AA114" s="207"/>
      <c r="AB114" s="268">
        <f>AB33</f>
        <v>12</v>
      </c>
      <c r="AC114" s="268"/>
      <c r="AD114" s="268"/>
      <c r="AE114" s="268"/>
      <c r="AF114" s="268"/>
      <c r="AG114" s="268"/>
      <c r="AH114" s="268"/>
      <c r="AJ114" s="207"/>
      <c r="AK114" s="210"/>
      <c r="AL114" s="210"/>
      <c r="AM114" s="14"/>
      <c r="AN114" s="14"/>
      <c r="AO114" s="14"/>
      <c r="AP114" s="14"/>
    </row>
    <row r="115" spans="1:42" s="13" customFormat="1" hidden="1">
      <c r="A115" s="28"/>
      <c r="D115" s="29" t="str">
        <f>D77</f>
        <v>日</v>
      </c>
      <c r="E115" s="29" t="str">
        <f t="shared" ref="E115:J115" si="95">E77</f>
        <v>月</v>
      </c>
      <c r="F115" s="29" t="str">
        <f t="shared" si="95"/>
        <v>火</v>
      </c>
      <c r="G115" s="29" t="str">
        <f t="shared" si="95"/>
        <v>水</v>
      </c>
      <c r="H115" s="29" t="str">
        <f t="shared" si="95"/>
        <v>木</v>
      </c>
      <c r="I115" s="29" t="str">
        <f t="shared" si="95"/>
        <v>金</v>
      </c>
      <c r="J115" s="29" t="str">
        <f t="shared" si="95"/>
        <v>土</v>
      </c>
      <c r="K115" s="12"/>
      <c r="L115" s="211"/>
      <c r="M115" s="211"/>
      <c r="N115" s="211"/>
      <c r="O115" s="211"/>
      <c r="P115" s="29" t="str">
        <f>P77</f>
        <v>日</v>
      </c>
      <c r="Q115" s="29" t="str">
        <f t="shared" ref="Q115:V115" si="96">Q77</f>
        <v>月</v>
      </c>
      <c r="R115" s="29" t="str">
        <f t="shared" si="96"/>
        <v>火</v>
      </c>
      <c r="S115" s="29" t="str">
        <f t="shared" si="96"/>
        <v>水</v>
      </c>
      <c r="T115" s="29" t="str">
        <f t="shared" si="96"/>
        <v>木</v>
      </c>
      <c r="U115" s="29" t="str">
        <f t="shared" si="96"/>
        <v>金</v>
      </c>
      <c r="V115" s="29" t="str">
        <f t="shared" si="96"/>
        <v>土</v>
      </c>
      <c r="X115" s="211"/>
      <c r="Y115" s="211"/>
      <c r="Z115" s="211"/>
      <c r="AA115" s="211"/>
      <c r="AB115" s="29" t="str">
        <f>AB77</f>
        <v>日</v>
      </c>
      <c r="AC115" s="29" t="str">
        <f t="shared" ref="AC115:AH115" si="97">AC77</f>
        <v>月</v>
      </c>
      <c r="AD115" s="29" t="str">
        <f t="shared" si="97"/>
        <v>火</v>
      </c>
      <c r="AE115" s="29" t="str">
        <f t="shared" si="97"/>
        <v>水</v>
      </c>
      <c r="AF115" s="29" t="str">
        <f t="shared" si="97"/>
        <v>木</v>
      </c>
      <c r="AG115" s="29" t="str">
        <f t="shared" si="97"/>
        <v>金</v>
      </c>
      <c r="AH115" s="29" t="str">
        <f t="shared" si="97"/>
        <v>土</v>
      </c>
      <c r="AJ115" s="211"/>
      <c r="AK115" s="210"/>
      <c r="AL115" s="210"/>
      <c r="AM115" s="14"/>
      <c r="AN115" s="14"/>
      <c r="AO115" s="14"/>
      <c r="AP115" s="14"/>
    </row>
    <row r="116" spans="1:42" s="13" customFormat="1" hidden="1">
      <c r="A116" s="28"/>
      <c r="D116" s="223">
        <f t="shared" ref="D116:J121" si="98">IF(D36="","",D78)</f>
        <v>1</v>
      </c>
      <c r="E116" s="223">
        <f t="shared" si="98"/>
        <v>1</v>
      </c>
      <c r="F116" s="223">
        <f t="shared" si="98"/>
        <v>1</v>
      </c>
      <c r="G116" s="223">
        <f t="shared" si="98"/>
        <v>1</v>
      </c>
      <c r="H116" s="223">
        <f t="shared" si="98"/>
        <v>1</v>
      </c>
      <c r="I116" s="223">
        <f t="shared" si="98"/>
        <v>1</v>
      </c>
      <c r="J116" s="223">
        <f t="shared" si="98"/>
        <v>1</v>
      </c>
      <c r="K116" s="12"/>
      <c r="L116" s="211"/>
      <c r="M116" s="211"/>
      <c r="N116" s="211"/>
      <c r="O116" s="211"/>
      <c r="P116" s="223">
        <f t="shared" ref="P116:V121" si="99">IF(P36="","",P78)</f>
        <v>1</v>
      </c>
      <c r="Q116" s="223">
        <f t="shared" si="99"/>
        <v>1</v>
      </c>
      <c r="R116" s="223">
        <f t="shared" si="99"/>
        <v>1</v>
      </c>
      <c r="S116" s="223">
        <f t="shared" si="99"/>
        <v>1</v>
      </c>
      <c r="T116" s="223">
        <f t="shared" si="99"/>
        <v>1</v>
      </c>
      <c r="U116" s="223">
        <f t="shared" si="99"/>
        <v>1</v>
      </c>
      <c r="V116" s="223">
        <f t="shared" si="99"/>
        <v>1</v>
      </c>
      <c r="X116" s="211"/>
      <c r="Y116" s="211"/>
      <c r="Z116" s="211"/>
      <c r="AA116" s="211"/>
      <c r="AB116" s="224">
        <f t="shared" ref="AB116:AH121" si="100">IF(AB36="","",AB78)</f>
        <v>1</v>
      </c>
      <c r="AC116" s="224">
        <f t="shared" si="100"/>
        <v>1</v>
      </c>
      <c r="AD116" s="224">
        <f t="shared" si="100"/>
        <v>1</v>
      </c>
      <c r="AE116" s="224">
        <f t="shared" si="100"/>
        <v>1</v>
      </c>
      <c r="AF116" s="224">
        <f t="shared" si="100"/>
        <v>1</v>
      </c>
      <c r="AG116" s="224">
        <f t="shared" si="100"/>
        <v>1</v>
      </c>
      <c r="AH116" s="224">
        <f t="shared" si="100"/>
        <v>1</v>
      </c>
      <c r="AJ116" s="211"/>
      <c r="AK116" s="210"/>
      <c r="AL116" s="210"/>
      <c r="AM116" s="14"/>
      <c r="AN116" s="14"/>
      <c r="AO116" s="14"/>
      <c r="AP116" s="14"/>
    </row>
    <row r="117" spans="1:42" s="13" customFormat="1" hidden="1">
      <c r="A117" s="28"/>
      <c r="D117" s="223">
        <f t="shared" si="98"/>
        <v>1</v>
      </c>
      <c r="E117" s="223">
        <f t="shared" si="98"/>
        <v>1</v>
      </c>
      <c r="F117" s="223">
        <f t="shared" si="98"/>
        <v>1</v>
      </c>
      <c r="G117" s="223">
        <f t="shared" si="98"/>
        <v>1</v>
      </c>
      <c r="H117" s="223">
        <f t="shared" si="98"/>
        <v>1</v>
      </c>
      <c r="I117" s="223">
        <f t="shared" si="98"/>
        <v>1</v>
      </c>
      <c r="J117" s="223">
        <f t="shared" si="98"/>
        <v>1</v>
      </c>
      <c r="K117" s="12"/>
      <c r="L117" s="211"/>
      <c r="M117" s="211"/>
      <c r="N117" s="211"/>
      <c r="O117" s="211"/>
      <c r="P117" s="223">
        <f t="shared" si="99"/>
        <v>1</v>
      </c>
      <c r="Q117" s="223">
        <f t="shared" si="99"/>
        <v>1</v>
      </c>
      <c r="R117" s="223">
        <f t="shared" si="99"/>
        <v>1</v>
      </c>
      <c r="S117" s="223">
        <f t="shared" si="99"/>
        <v>1</v>
      </c>
      <c r="T117" s="223">
        <f t="shared" si="99"/>
        <v>1</v>
      </c>
      <c r="U117" s="223">
        <f t="shared" si="99"/>
        <v>1</v>
      </c>
      <c r="V117" s="223">
        <f t="shared" si="99"/>
        <v>1</v>
      </c>
      <c r="X117" s="211"/>
      <c r="Y117" s="211"/>
      <c r="Z117" s="211"/>
      <c r="AA117" s="211"/>
      <c r="AB117" s="224">
        <f t="shared" si="100"/>
        <v>1</v>
      </c>
      <c r="AC117" s="224">
        <f t="shared" si="100"/>
        <v>1</v>
      </c>
      <c r="AD117" s="224">
        <f t="shared" si="100"/>
        <v>1</v>
      </c>
      <c r="AE117" s="224">
        <f t="shared" si="100"/>
        <v>1</v>
      </c>
      <c r="AF117" s="224">
        <f t="shared" si="100"/>
        <v>1</v>
      </c>
      <c r="AG117" s="224">
        <f t="shared" si="100"/>
        <v>1</v>
      </c>
      <c r="AH117" s="224">
        <f t="shared" si="100"/>
        <v>1</v>
      </c>
      <c r="AJ117" s="211"/>
      <c r="AK117" s="210"/>
      <c r="AL117" s="210"/>
      <c r="AM117" s="14"/>
      <c r="AN117" s="14"/>
      <c r="AO117" s="14"/>
      <c r="AP117" s="14"/>
    </row>
    <row r="118" spans="1:42" s="13" customFormat="1" hidden="1">
      <c r="A118" s="28"/>
      <c r="D118" s="223">
        <f t="shared" si="98"/>
        <v>1</v>
      </c>
      <c r="E118" s="223">
        <f t="shared" si="98"/>
        <v>1</v>
      </c>
      <c r="F118" s="223">
        <f t="shared" si="98"/>
        <v>1</v>
      </c>
      <c r="G118" s="223">
        <f t="shared" si="98"/>
        <v>1</v>
      </c>
      <c r="H118" s="223">
        <f t="shared" si="98"/>
        <v>1</v>
      </c>
      <c r="I118" s="223">
        <f t="shared" si="98"/>
        <v>1</v>
      </c>
      <c r="J118" s="223">
        <f t="shared" si="98"/>
        <v>1</v>
      </c>
      <c r="K118" s="12"/>
      <c r="L118" s="211"/>
      <c r="M118" s="211"/>
      <c r="N118" s="211"/>
      <c r="O118" s="211"/>
      <c r="P118" s="223">
        <f t="shared" si="99"/>
        <v>1</v>
      </c>
      <c r="Q118" s="223">
        <f t="shared" si="99"/>
        <v>1</v>
      </c>
      <c r="R118" s="223">
        <f t="shared" si="99"/>
        <v>1</v>
      </c>
      <c r="S118" s="223">
        <f t="shared" si="99"/>
        <v>1</v>
      </c>
      <c r="T118" s="223">
        <f t="shared" si="99"/>
        <v>1</v>
      </c>
      <c r="U118" s="223">
        <f t="shared" si="99"/>
        <v>1</v>
      </c>
      <c r="V118" s="223">
        <f t="shared" si="99"/>
        <v>1</v>
      </c>
      <c r="X118" s="211"/>
      <c r="Y118" s="211"/>
      <c r="Z118" s="211"/>
      <c r="AA118" s="211"/>
      <c r="AB118" s="224">
        <f t="shared" si="100"/>
        <v>1</v>
      </c>
      <c r="AC118" s="224">
        <f t="shared" si="100"/>
        <v>1</v>
      </c>
      <c r="AD118" s="224">
        <f t="shared" si="100"/>
        <v>1</v>
      </c>
      <c r="AE118" s="224">
        <f t="shared" si="100"/>
        <v>1</v>
      </c>
      <c r="AF118" s="224">
        <f t="shared" si="100"/>
        <v>1</v>
      </c>
      <c r="AG118" s="224">
        <f t="shared" si="100"/>
        <v>1</v>
      </c>
      <c r="AH118" s="224">
        <f t="shared" si="100"/>
        <v>1</v>
      </c>
      <c r="AJ118" s="211"/>
      <c r="AK118" s="210"/>
      <c r="AL118" s="210"/>
      <c r="AM118" s="14"/>
      <c r="AN118" s="14"/>
      <c r="AO118" s="14"/>
      <c r="AP118" s="14"/>
    </row>
    <row r="119" spans="1:42" s="13" customFormat="1" hidden="1">
      <c r="A119" s="28"/>
      <c r="D119" s="223">
        <f t="shared" si="98"/>
        <v>1</v>
      </c>
      <c r="E119" s="223">
        <f t="shared" si="98"/>
        <v>1</v>
      </c>
      <c r="F119" s="223">
        <f t="shared" si="98"/>
        <v>1</v>
      </c>
      <c r="G119" s="223">
        <f t="shared" si="98"/>
        <v>1</v>
      </c>
      <c r="H119" s="223">
        <f t="shared" si="98"/>
        <v>1</v>
      </c>
      <c r="I119" s="223">
        <f t="shared" si="98"/>
        <v>1</v>
      </c>
      <c r="J119" s="223">
        <f t="shared" si="98"/>
        <v>1</v>
      </c>
      <c r="K119" s="12"/>
      <c r="L119" s="211"/>
      <c r="M119" s="211"/>
      <c r="N119" s="211"/>
      <c r="O119" s="211"/>
      <c r="P119" s="223">
        <f t="shared" si="99"/>
        <v>1</v>
      </c>
      <c r="Q119" s="223">
        <f t="shared" si="99"/>
        <v>1</v>
      </c>
      <c r="R119" s="223">
        <f t="shared" si="99"/>
        <v>1</v>
      </c>
      <c r="S119" s="223">
        <f t="shared" si="99"/>
        <v>1</v>
      </c>
      <c r="T119" s="223">
        <f t="shared" si="99"/>
        <v>1</v>
      </c>
      <c r="U119" s="223">
        <f t="shared" si="99"/>
        <v>1</v>
      </c>
      <c r="V119" s="223">
        <f t="shared" si="99"/>
        <v>1</v>
      </c>
      <c r="X119" s="211"/>
      <c r="Y119" s="211"/>
      <c r="Z119" s="211"/>
      <c r="AA119" s="211"/>
      <c r="AB119" s="224">
        <f t="shared" si="100"/>
        <v>1</v>
      </c>
      <c r="AC119" s="224">
        <f t="shared" si="100"/>
        <v>1</v>
      </c>
      <c r="AD119" s="224">
        <f t="shared" si="100"/>
        <v>1</v>
      </c>
      <c r="AE119" s="224">
        <f t="shared" si="100"/>
        <v>1</v>
      </c>
      <c r="AF119" s="224">
        <f t="shared" si="100"/>
        <v>1</v>
      </c>
      <c r="AG119" s="224">
        <f t="shared" si="100"/>
        <v>1</v>
      </c>
      <c r="AH119" s="224">
        <f t="shared" si="100"/>
        <v>1</v>
      </c>
      <c r="AJ119" s="211"/>
      <c r="AK119" s="210"/>
      <c r="AL119" s="210"/>
      <c r="AM119" s="14"/>
      <c r="AN119" s="14"/>
      <c r="AO119" s="14"/>
      <c r="AP119" s="14"/>
    </row>
    <row r="120" spans="1:42" s="13" customFormat="1" hidden="1">
      <c r="A120" s="28"/>
      <c r="D120" s="223">
        <f t="shared" si="98"/>
        <v>1</v>
      </c>
      <c r="E120" s="223">
        <f t="shared" si="98"/>
        <v>1</v>
      </c>
      <c r="F120" s="223">
        <f t="shared" si="98"/>
        <v>1</v>
      </c>
      <c r="G120" s="223">
        <f t="shared" si="98"/>
        <v>1</v>
      </c>
      <c r="H120" s="223">
        <f t="shared" si="98"/>
        <v>1</v>
      </c>
      <c r="I120" s="223">
        <f t="shared" si="98"/>
        <v>1</v>
      </c>
      <c r="J120" s="223">
        <f t="shared" si="98"/>
        <v>1</v>
      </c>
      <c r="K120" s="12"/>
      <c r="L120" s="211"/>
      <c r="M120" s="211"/>
      <c r="N120" s="211"/>
      <c r="O120" s="211"/>
      <c r="P120" s="223">
        <f t="shared" si="99"/>
        <v>1</v>
      </c>
      <c r="Q120" s="223">
        <f t="shared" si="99"/>
        <v>1</v>
      </c>
      <c r="R120" s="223">
        <f t="shared" si="99"/>
        <v>1</v>
      </c>
      <c r="S120" s="223">
        <f t="shared" si="99"/>
        <v>1</v>
      </c>
      <c r="T120" s="223">
        <f t="shared" si="99"/>
        <v>1</v>
      </c>
      <c r="U120" s="223">
        <f t="shared" si="99"/>
        <v>1</v>
      </c>
      <c r="V120" s="223">
        <f t="shared" si="99"/>
        <v>1</v>
      </c>
      <c r="X120" s="211"/>
      <c r="Y120" s="211"/>
      <c r="Z120" s="211"/>
      <c r="AA120" s="211"/>
      <c r="AB120" s="224">
        <f t="shared" si="100"/>
        <v>1</v>
      </c>
      <c r="AC120" s="224">
        <f t="shared" si="100"/>
        <v>1</v>
      </c>
      <c r="AD120" s="224">
        <f t="shared" si="100"/>
        <v>1</v>
      </c>
      <c r="AE120" s="224">
        <f t="shared" si="100"/>
        <v>1</v>
      </c>
      <c r="AF120" s="224">
        <f t="shared" si="100"/>
        <v>1</v>
      </c>
      <c r="AG120" s="224">
        <f t="shared" si="100"/>
        <v>1</v>
      </c>
      <c r="AH120" s="224">
        <f t="shared" si="100"/>
        <v>1</v>
      </c>
      <c r="AJ120" s="211"/>
      <c r="AK120" s="210"/>
      <c r="AL120" s="210"/>
      <c r="AM120" s="14"/>
      <c r="AN120" s="14"/>
      <c r="AO120" s="14"/>
      <c r="AP120" s="14"/>
    </row>
    <row r="121" spans="1:42" s="13" customFormat="1" hidden="1">
      <c r="A121" s="28"/>
      <c r="D121" s="223">
        <f t="shared" si="98"/>
        <v>1</v>
      </c>
      <c r="E121" s="223">
        <f t="shared" si="98"/>
        <v>1</v>
      </c>
      <c r="F121" s="223">
        <f t="shared" si="98"/>
        <v>1</v>
      </c>
      <c r="G121" s="223">
        <f t="shared" si="98"/>
        <v>1</v>
      </c>
      <c r="H121" s="223">
        <f t="shared" si="98"/>
        <v>1</v>
      </c>
      <c r="I121" s="223">
        <f t="shared" si="98"/>
        <v>1</v>
      </c>
      <c r="J121" s="223">
        <f t="shared" si="98"/>
        <v>1</v>
      </c>
      <c r="K121" s="12"/>
      <c r="L121" s="208"/>
      <c r="M121" s="208"/>
      <c r="N121" s="208"/>
      <c r="O121" s="208"/>
      <c r="P121" s="223">
        <f t="shared" si="99"/>
        <v>1</v>
      </c>
      <c r="Q121" s="223">
        <f t="shared" si="99"/>
        <v>1</v>
      </c>
      <c r="R121" s="223">
        <f t="shared" si="99"/>
        <v>1</v>
      </c>
      <c r="S121" s="223">
        <f t="shared" si="99"/>
        <v>1</v>
      </c>
      <c r="T121" s="223">
        <f t="shared" si="99"/>
        <v>1</v>
      </c>
      <c r="U121" s="223">
        <f t="shared" si="99"/>
        <v>1</v>
      </c>
      <c r="V121" s="223">
        <f t="shared" si="99"/>
        <v>1</v>
      </c>
      <c r="X121" s="208"/>
      <c r="Y121" s="208"/>
      <c r="Z121" s="208"/>
      <c r="AA121" s="208"/>
      <c r="AB121" s="224">
        <f t="shared" si="100"/>
        <v>1</v>
      </c>
      <c r="AC121" s="224">
        <f t="shared" si="100"/>
        <v>1</v>
      </c>
      <c r="AD121" s="224">
        <f t="shared" si="100"/>
        <v>1</v>
      </c>
      <c r="AE121" s="224">
        <f t="shared" si="100"/>
        <v>1</v>
      </c>
      <c r="AF121" s="224">
        <f t="shared" si="100"/>
        <v>1</v>
      </c>
      <c r="AG121" s="224">
        <f t="shared" si="100"/>
        <v>1</v>
      </c>
      <c r="AH121" s="224">
        <f t="shared" si="100"/>
        <v>1</v>
      </c>
      <c r="AJ121" s="208"/>
      <c r="AK121" s="210"/>
      <c r="AL121" s="210"/>
      <c r="AM121" s="14"/>
      <c r="AN121" s="14"/>
      <c r="AO121" s="14"/>
      <c r="AP121" s="14"/>
    </row>
    <row r="122" spans="1:42" s="13" customFormat="1" hidden="1">
      <c r="A122" s="28"/>
      <c r="D122" s="207"/>
      <c r="E122" s="207"/>
      <c r="F122" s="207"/>
      <c r="G122" s="207"/>
      <c r="H122" s="207"/>
      <c r="I122" s="207"/>
      <c r="J122" s="207"/>
      <c r="K122" s="12"/>
      <c r="L122" s="207"/>
      <c r="M122" s="207"/>
      <c r="N122" s="207"/>
      <c r="O122" s="207"/>
      <c r="P122" s="207"/>
      <c r="Q122" s="207"/>
      <c r="R122" s="207"/>
      <c r="S122" s="207"/>
      <c r="T122" s="207"/>
      <c r="U122" s="207"/>
      <c r="V122" s="207"/>
      <c r="X122" s="207"/>
      <c r="Y122" s="207"/>
      <c r="Z122" s="207"/>
      <c r="AA122" s="207"/>
      <c r="AI122" s="206"/>
      <c r="AJ122" s="207"/>
      <c r="AK122" s="210"/>
      <c r="AL122" s="210"/>
      <c r="AM122" s="14"/>
      <c r="AN122" s="14"/>
      <c r="AO122" s="14"/>
      <c r="AP122" s="14"/>
    </row>
    <row r="88888" spans="1:38" hidden="1">
      <c r="A88888" s="241" t="s">
        <v>135</v>
      </c>
      <c r="B88888" s="241" t="s">
        <v>135</v>
      </c>
      <c r="C88888" s="241" t="s">
        <v>135</v>
      </c>
      <c r="D88888" s="241" t="s">
        <v>135</v>
      </c>
      <c r="E88888" s="241" t="s">
        <v>135</v>
      </c>
      <c r="F88888" s="241" t="s">
        <v>135</v>
      </c>
      <c r="G88888" s="241" t="s">
        <v>135</v>
      </c>
      <c r="H88888" s="241" t="s">
        <v>135</v>
      </c>
      <c r="I88888" s="241" t="s">
        <v>135</v>
      </c>
      <c r="J88888" s="241" t="s">
        <v>135</v>
      </c>
      <c r="K88888" s="241" t="s">
        <v>135</v>
      </c>
      <c r="L88888" s="241" t="s">
        <v>135</v>
      </c>
      <c r="M88888" s="241" t="s">
        <v>135</v>
      </c>
      <c r="N88888" s="241" t="s">
        <v>135</v>
      </c>
      <c r="O88888" s="241" t="s">
        <v>135</v>
      </c>
      <c r="P88888" s="241" t="s">
        <v>135</v>
      </c>
      <c r="Q88888" s="241" t="s">
        <v>135</v>
      </c>
      <c r="R88888" s="241" t="s">
        <v>135</v>
      </c>
      <c r="S88888" s="241" t="s">
        <v>135</v>
      </c>
      <c r="T88888" s="241" t="s">
        <v>135</v>
      </c>
      <c r="U88888" s="241" t="s">
        <v>135</v>
      </c>
      <c r="V88888" s="241" t="s">
        <v>135</v>
      </c>
      <c r="W88888" s="241" t="s">
        <v>135</v>
      </c>
      <c r="X88888" s="241" t="s">
        <v>135</v>
      </c>
      <c r="Y88888" s="241" t="s">
        <v>135</v>
      </c>
      <c r="Z88888" s="241" t="s">
        <v>135</v>
      </c>
      <c r="AA88888" s="241" t="s">
        <v>135</v>
      </c>
      <c r="AB88888" s="241" t="s">
        <v>135</v>
      </c>
      <c r="AC88888" s="241" t="s">
        <v>135</v>
      </c>
      <c r="AD88888" s="241" t="s">
        <v>135</v>
      </c>
      <c r="AE88888" s="241" t="s">
        <v>135</v>
      </c>
      <c r="AF88888" s="241" t="s">
        <v>135</v>
      </c>
      <c r="AG88888" s="241" t="s">
        <v>135</v>
      </c>
      <c r="AH88888" s="241" t="s">
        <v>135</v>
      </c>
      <c r="AI88888" s="241" t="s">
        <v>135</v>
      </c>
      <c r="AJ88888" s="241" t="s">
        <v>135</v>
      </c>
      <c r="AK88888" s="241" t="s">
        <v>135</v>
      </c>
      <c r="AL88888" s="241" t="s">
        <v>135</v>
      </c>
    </row>
    <row r="888888" spans="1:38" hidden="1">
      <c r="A888888" s="241" t="s">
        <v>135</v>
      </c>
      <c r="B888888" s="241" t="s">
        <v>135</v>
      </c>
      <c r="C888888" s="241" t="s">
        <v>135</v>
      </c>
      <c r="D888888" s="241" t="s">
        <v>135</v>
      </c>
      <c r="E888888" s="241" t="s">
        <v>135</v>
      </c>
      <c r="F888888" s="241" t="s">
        <v>135</v>
      </c>
      <c r="G888888" s="241" t="s">
        <v>135</v>
      </c>
      <c r="H888888" s="241" t="s">
        <v>135</v>
      </c>
      <c r="I888888" s="241" t="s">
        <v>135</v>
      </c>
      <c r="J888888" s="241" t="s">
        <v>135</v>
      </c>
      <c r="K888888" s="241" t="s">
        <v>135</v>
      </c>
      <c r="L888888" s="241" t="s">
        <v>135</v>
      </c>
      <c r="M888888" s="241" t="s">
        <v>135</v>
      </c>
      <c r="N888888" s="241" t="s">
        <v>135</v>
      </c>
      <c r="O888888" s="241" t="s">
        <v>135</v>
      </c>
      <c r="P888888" s="241" t="s">
        <v>135</v>
      </c>
      <c r="Q888888" s="241" t="s">
        <v>135</v>
      </c>
      <c r="R888888" s="241" t="s">
        <v>135</v>
      </c>
      <c r="S888888" s="241" t="s">
        <v>135</v>
      </c>
      <c r="T888888" s="241" t="s">
        <v>135</v>
      </c>
      <c r="U888888" s="241" t="s">
        <v>135</v>
      </c>
      <c r="V888888" s="241" t="s">
        <v>135</v>
      </c>
      <c r="W888888" s="241" t="s">
        <v>135</v>
      </c>
      <c r="X888888" s="241" t="s">
        <v>135</v>
      </c>
      <c r="Y888888" s="241" t="s">
        <v>135</v>
      </c>
      <c r="Z888888" s="241" t="s">
        <v>135</v>
      </c>
      <c r="AA888888" s="241" t="s">
        <v>135</v>
      </c>
      <c r="AB888888" s="241" t="s">
        <v>135</v>
      </c>
      <c r="AC888888" s="241" t="s">
        <v>135</v>
      </c>
      <c r="AD888888" s="241" t="s">
        <v>135</v>
      </c>
      <c r="AE888888" s="241" t="s">
        <v>135</v>
      </c>
      <c r="AF888888" s="241" t="s">
        <v>135</v>
      </c>
      <c r="AG888888" s="241" t="s">
        <v>135</v>
      </c>
      <c r="AH888888" s="241" t="s">
        <v>135</v>
      </c>
      <c r="AI888888" s="241" t="s">
        <v>135</v>
      </c>
      <c r="AJ888888" s="241" t="s">
        <v>135</v>
      </c>
      <c r="AK888888" s="241" t="s">
        <v>135</v>
      </c>
      <c r="AL888888" s="241" t="s">
        <v>135</v>
      </c>
    </row>
  </sheetData>
  <sheetProtection algorithmName="SHA-512" hashValue="oU7odYm4vMASpF5w0eTNSs+5kkMm7W12jauppoVGcWtLzPjOutIHRijkush99C9sE1ow7wu8gDQgOJI3ct4bZw==" saltValue="Zs4V8pNjz5Kqi1vkHhVH/w==" spinCount="100000" sheet="1" objects="1" scenarios="1" formatCells="0" selectLockedCells="1"/>
  <protectedRanges>
    <protectedRange sqref="O45" name="範囲1"/>
  </protectedRanges>
  <mergeCells count="37">
    <mergeCell ref="AB114:AH114"/>
    <mergeCell ref="AB87:AH87"/>
    <mergeCell ref="AB105:AH105"/>
    <mergeCell ref="D96:J96"/>
    <mergeCell ref="D114:J114"/>
    <mergeCell ref="P96:V96"/>
    <mergeCell ref="P114:V114"/>
    <mergeCell ref="D87:J87"/>
    <mergeCell ref="D105:J105"/>
    <mergeCell ref="P87:V87"/>
    <mergeCell ref="P105:V105"/>
    <mergeCell ref="AI47:AJ47"/>
    <mergeCell ref="Q45:T45"/>
    <mergeCell ref="AB96:AH96"/>
    <mergeCell ref="AI45:AJ45"/>
    <mergeCell ref="W45:X45"/>
    <mergeCell ref="K6:L6"/>
    <mergeCell ref="W6:X6"/>
    <mergeCell ref="AI6:AJ6"/>
    <mergeCell ref="E46:H46"/>
    <mergeCell ref="I46:J46"/>
    <mergeCell ref="E45:H45"/>
    <mergeCell ref="I45:J45"/>
    <mergeCell ref="E44:H44"/>
    <mergeCell ref="I44:J44"/>
    <mergeCell ref="AI44:AJ44"/>
    <mergeCell ref="Q44:T44"/>
    <mergeCell ref="W44:X44"/>
    <mergeCell ref="K33:L33"/>
    <mergeCell ref="W33:X33"/>
    <mergeCell ref="AI33:AJ33"/>
    <mergeCell ref="K15:L15"/>
    <mergeCell ref="W15:X15"/>
    <mergeCell ref="AI15:AJ15"/>
    <mergeCell ref="K24:L24"/>
    <mergeCell ref="W24:X24"/>
    <mergeCell ref="AI24:AJ24"/>
  </mergeCells>
  <phoneticPr fontId="2"/>
  <conditionalFormatting sqref="M14">
    <cfRule type="expression" dxfId="56" priority="168">
      <formula>M14=0</formula>
    </cfRule>
  </conditionalFormatting>
  <conditionalFormatting sqref="D7:J7">
    <cfRule type="cellIs" dxfId="55" priority="166" operator="equal">
      <formula>"土"</formula>
    </cfRule>
    <cfRule type="cellIs" dxfId="54" priority="167" operator="equal">
      <formula>"日"</formula>
    </cfRule>
  </conditionalFormatting>
  <conditionalFormatting sqref="Y14">
    <cfRule type="expression" dxfId="53" priority="48">
      <formula>Y14=0</formula>
    </cfRule>
  </conditionalFormatting>
  <conditionalFormatting sqref="AK14:AL14">
    <cfRule type="expression" dxfId="52" priority="47">
      <formula>AK14=0</formula>
    </cfRule>
  </conditionalFormatting>
  <conditionalFormatting sqref="M23">
    <cfRule type="expression" dxfId="51" priority="46">
      <formula>M23=0</formula>
    </cfRule>
  </conditionalFormatting>
  <conditionalFormatting sqref="Y23">
    <cfRule type="expression" dxfId="50" priority="45">
      <formula>Y23=0</formula>
    </cfRule>
  </conditionalFormatting>
  <conditionalFormatting sqref="AK23:AL23">
    <cfRule type="expression" dxfId="49" priority="44">
      <formula>AK23=0</formula>
    </cfRule>
  </conditionalFormatting>
  <conditionalFormatting sqref="M32">
    <cfRule type="expression" dxfId="48" priority="43">
      <formula>M32=0</formula>
    </cfRule>
  </conditionalFormatting>
  <conditionalFormatting sqref="Y32">
    <cfRule type="expression" dxfId="47" priority="42">
      <formula>Y32=0</formula>
    </cfRule>
  </conditionalFormatting>
  <conditionalFormatting sqref="AK32:AL32">
    <cfRule type="expression" dxfId="46" priority="41">
      <formula>AK32=0</formula>
    </cfRule>
  </conditionalFormatting>
  <conditionalFormatting sqref="M41">
    <cfRule type="expression" dxfId="45" priority="40">
      <formula>M41=0</formula>
    </cfRule>
  </conditionalFormatting>
  <conditionalFormatting sqref="Y41">
    <cfRule type="expression" dxfId="44" priority="39">
      <formula>Y41=0</formula>
    </cfRule>
  </conditionalFormatting>
  <conditionalFormatting sqref="AK41:AL41">
    <cfRule type="expression" dxfId="43" priority="38">
      <formula>AK41=0</formula>
    </cfRule>
  </conditionalFormatting>
  <conditionalFormatting sqref="AB34:AH34">
    <cfRule type="cellIs" dxfId="42" priority="2" operator="equal">
      <formula>"土"</formula>
    </cfRule>
    <cfRule type="cellIs" dxfId="41" priority="3" operator="equal">
      <formula>"日"</formula>
    </cfRule>
  </conditionalFormatting>
  <conditionalFormatting sqref="P25:V25">
    <cfRule type="cellIs" dxfId="40" priority="10" operator="equal">
      <formula>"土"</formula>
    </cfRule>
    <cfRule type="cellIs" dxfId="39" priority="11" operator="equal">
      <formula>"日"</formula>
    </cfRule>
  </conditionalFormatting>
  <conditionalFormatting sqref="P7:V7">
    <cfRule type="cellIs" dxfId="38" priority="22" operator="equal">
      <formula>"土"</formula>
    </cfRule>
    <cfRule type="cellIs" dxfId="37" priority="23" operator="equal">
      <formula>"日"</formula>
    </cfRule>
  </conditionalFormatting>
  <conditionalFormatting sqref="AB7:AH7">
    <cfRule type="cellIs" dxfId="36" priority="20" operator="equal">
      <formula>"土"</formula>
    </cfRule>
    <cfRule type="cellIs" dxfId="35" priority="21" operator="equal">
      <formula>"日"</formula>
    </cfRule>
  </conditionalFormatting>
  <conditionalFormatting sqref="D16:J16">
    <cfRule type="cellIs" dxfId="34" priority="18" operator="equal">
      <formula>"土"</formula>
    </cfRule>
    <cfRule type="cellIs" dxfId="33" priority="19" operator="equal">
      <formula>"日"</formula>
    </cfRule>
  </conditionalFormatting>
  <conditionalFormatting sqref="P16:V16">
    <cfRule type="cellIs" dxfId="32" priority="16" operator="equal">
      <formula>"土"</formula>
    </cfRule>
    <cfRule type="cellIs" dxfId="31" priority="17" operator="equal">
      <formula>"日"</formula>
    </cfRule>
  </conditionalFormatting>
  <conditionalFormatting sqref="AB16:AH16">
    <cfRule type="cellIs" dxfId="30" priority="14" operator="equal">
      <formula>"土"</formula>
    </cfRule>
    <cfRule type="cellIs" dxfId="29" priority="15" operator="equal">
      <formula>"日"</formula>
    </cfRule>
  </conditionalFormatting>
  <conditionalFormatting sqref="D25:J25">
    <cfRule type="cellIs" dxfId="28" priority="12" operator="equal">
      <formula>"土"</formula>
    </cfRule>
    <cfRule type="cellIs" dxfId="27" priority="13" operator="equal">
      <formula>"日"</formula>
    </cfRule>
  </conditionalFormatting>
  <conditionalFormatting sqref="AB25:AH25">
    <cfRule type="cellIs" dxfId="26" priority="8" operator="equal">
      <formula>"土"</formula>
    </cfRule>
    <cfRule type="cellIs" dxfId="25" priority="9" operator="equal">
      <formula>"日"</formula>
    </cfRule>
  </conditionalFormatting>
  <conditionalFormatting sqref="D34:J34">
    <cfRule type="cellIs" dxfId="24" priority="6" operator="equal">
      <formula>"土"</formula>
    </cfRule>
    <cfRule type="cellIs" dxfId="23" priority="7" operator="equal">
      <formula>"日"</formula>
    </cfRule>
  </conditionalFormatting>
  <conditionalFormatting sqref="P34:V34">
    <cfRule type="cellIs" dxfId="22" priority="4" operator="equal">
      <formula>"土"</formula>
    </cfRule>
    <cfRule type="cellIs" dxfId="21" priority="5" operator="equal">
      <formula>"日"</formula>
    </cfRule>
  </conditionalFormatting>
  <printOptions horizontalCentered="1"/>
  <pageMargins left="0.39370078740157483" right="0.39370078740157483" top="0.59055118110236227" bottom="0.39370078740157483" header="0" footer="0"/>
  <pageSetup paperSize="9" scale="36" orientation="landscape" horizontalDpi="4294967293" r:id="rId1"/>
  <headerFooter alignWithMargins="0">
    <oddFooter>&amp;R&amp;"ＭＳ ゴシック,標準"&amp;8&amp;K00-045Copyright © 2020 株式会社シナジス All Rights Reserved.</oddFooter>
  </headerFooter>
  <ignoredErrors>
    <ignoredError sqref="T9"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32" r:id="rId4" name="Button 8">
              <controlPr defaultSize="0" print="0" autoFill="0" autoPict="0" macro="[0]!年間カレンダー所定労働時間セルロック解除">
                <anchor moveWithCells="1" sizeWithCells="1">
                  <from>
                    <xdr:col>24</xdr:col>
                    <xdr:colOff>698500</xdr:colOff>
                    <xdr:row>1</xdr:row>
                    <xdr:rowOff>63500</xdr:rowOff>
                  </from>
                  <to>
                    <xdr:col>31</xdr:col>
                    <xdr:colOff>584200</xdr:colOff>
                    <xdr:row>2</xdr:row>
                    <xdr:rowOff>101600</xdr:rowOff>
                  </to>
                </anchor>
              </controlPr>
            </control>
          </mc:Choice>
        </mc:AlternateContent>
        <mc:AlternateContent xmlns:mc="http://schemas.openxmlformats.org/markup-compatibility/2006">
          <mc:Choice Requires="x14">
            <control shapeId="1034" r:id="rId5" name="Button 10">
              <controlPr defaultSize="0" print="0" autoFill="0" autoPict="0" macro="[0]!初期設定所定労働時間コピー">
                <anchor moveWithCells="1" sizeWithCells="1">
                  <from>
                    <xdr:col>24</xdr:col>
                    <xdr:colOff>698500</xdr:colOff>
                    <xdr:row>2</xdr:row>
                    <xdr:rowOff>215900</xdr:rowOff>
                  </from>
                  <to>
                    <xdr:col>31</xdr:col>
                    <xdr:colOff>584200</xdr:colOff>
                    <xdr:row>3</xdr:row>
                    <xdr:rowOff>254000</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612" id="{00000000-000E-0000-0000-000000020000}">
            <xm:f>IF(①初期設定!$D$11="適用なし",IF(①初期設定!$D$4="一般",K9&gt;40,K9&gt;44),IF(①初期設定!$D$11="１年変形",K9&gt;52,))</xm:f>
            <x14:dxf>
              <font>
                <b/>
                <i val="0"/>
                <strike val="0"/>
                <color theme="0"/>
              </font>
              <fill>
                <patternFill>
                  <bgColor rgb="FFFF0000"/>
                </patternFill>
              </fill>
            </x14:dxf>
          </x14:cfRule>
          <xm:sqref>W9:W14 AI9:AI14 K9:K14 K18:K23 W18:W23 AI18:AI23 K27:K32 W27:W32 AI27:AI32 K36:K41 W36:W41 AI36:AI41</xm:sqref>
        </x14:conditionalFormatting>
        <x14:conditionalFormatting xmlns:xm="http://schemas.microsoft.com/office/excel/2006/main">
          <x14:cfRule type="expression" priority="50" id="{2D66F824-5C4A-4D38-96D1-94D7A1E55F12}">
            <xm:f>IF(①初期設定!$D$11="１年変形",$I$44&gt;280,"")</xm:f>
            <x14:dxf>
              <font>
                <b/>
                <i val="0"/>
                <color theme="0"/>
              </font>
              <fill>
                <patternFill>
                  <bgColor rgb="FFFF0000"/>
                </patternFill>
              </fill>
            </x14:dxf>
          </x14:cfRule>
          <xm:sqref>I44:J44</xm:sqref>
        </x14:conditionalFormatting>
        <x14:conditionalFormatting xmlns:xm="http://schemas.microsoft.com/office/excel/2006/main">
          <x14:cfRule type="expression" priority="49" id="{83865380-8B3C-414D-97AB-763A8470D1EC}">
            <xm:f>IF(①初期設定!$D$11="１年変形",$Q$44&gt;$W$44,"")</xm:f>
            <x14:dxf>
              <font>
                <b/>
                <i val="0"/>
                <color theme="0"/>
              </font>
              <fill>
                <patternFill>
                  <bgColor rgb="FFFF0000"/>
                </patternFill>
              </fill>
            </x14:dxf>
          </x14:cfRule>
          <xm:sqref>Q44:T44</xm:sqref>
        </x14:conditionalFormatting>
        <x14:conditionalFormatting xmlns:xm="http://schemas.microsoft.com/office/excel/2006/main">
          <x14:cfRule type="expression" priority="37" id="{A475D3F3-CB74-47DB-AB80-FFABE849FCA3}">
            <xm:f>①初期設定!$D$11="１年変形"</xm:f>
            <x14:dxf>
              <border>
                <left style="thin">
                  <color auto="1"/>
                </left>
                <right style="thin">
                  <color auto="1"/>
                </right>
                <top style="thin">
                  <color auto="1"/>
                </top>
                <bottom/>
                <vertical/>
                <horizontal/>
              </border>
            </x14:dxf>
          </x14:cfRule>
          <xm:sqref>W44:X44</xm:sqref>
        </x14:conditionalFormatting>
        <x14:conditionalFormatting xmlns:xm="http://schemas.microsoft.com/office/excel/2006/main">
          <x14:cfRule type="expression" priority="36" id="{F768D47A-E565-4645-87BE-3A7E4F6F4926}">
            <xm:f>①初期設定!$D$11="１年変形"</xm:f>
            <x14:dxf>
              <border>
                <left style="thin">
                  <color auto="1"/>
                </left>
                <right style="thin">
                  <color auto="1"/>
                </right>
                <top/>
                <bottom style="thin">
                  <color auto="1"/>
                </bottom>
                <vertical/>
                <horizontal/>
              </border>
            </x14:dxf>
          </x14:cfRule>
          <xm:sqref>W45:X45</xm:sqref>
        </x14:conditionalFormatting>
        <x14:conditionalFormatting xmlns:xm="http://schemas.microsoft.com/office/excel/2006/main">
          <x14:cfRule type="expression" priority="626" id="{00000000-000E-0000-0000-000014020000}">
            <xm:f>IF(①初期設定!$D$11="適用なし","",$L$14&gt;$K$6)</xm:f>
            <x14:dxf>
              <font>
                <b/>
                <i val="0"/>
                <color theme="0"/>
              </font>
              <fill>
                <patternFill>
                  <bgColor rgb="FFFF0000"/>
                </patternFill>
              </fill>
            </x14:dxf>
          </x14:cfRule>
          <xm:sqref>L14</xm:sqref>
        </x14:conditionalFormatting>
        <x14:conditionalFormatting xmlns:xm="http://schemas.microsoft.com/office/excel/2006/main">
          <x14:cfRule type="expression" priority="627" id="{00000000-000E-0000-0000-00000C020000}">
            <xm:f>IF(①初期設定!$D$11="適用なし","",$X$14&gt;$W$6)</xm:f>
            <x14:dxf>
              <font>
                <b/>
                <i val="0"/>
                <color theme="0"/>
              </font>
              <fill>
                <patternFill>
                  <bgColor rgb="FFFF0000"/>
                </patternFill>
              </fill>
            </x14:dxf>
          </x14:cfRule>
          <xm:sqref>X14</xm:sqref>
        </x14:conditionalFormatting>
        <x14:conditionalFormatting xmlns:xm="http://schemas.microsoft.com/office/excel/2006/main">
          <x14:cfRule type="expression" priority="628" id="{00000000-000E-0000-0000-00000D020000}">
            <xm:f>IF(①初期設定!$D$11="適用なし","",$AJ$14&gt;$AI$6)</xm:f>
            <x14:dxf>
              <font>
                <b/>
                <i val="0"/>
                <color theme="0"/>
              </font>
              <fill>
                <patternFill>
                  <bgColor rgb="FFFF0000"/>
                </patternFill>
              </fill>
            </x14:dxf>
          </x14:cfRule>
          <xm:sqref>AJ14</xm:sqref>
        </x14:conditionalFormatting>
        <x14:conditionalFormatting xmlns:xm="http://schemas.microsoft.com/office/excel/2006/main">
          <x14:cfRule type="expression" priority="629" id="{00000000-000E-0000-0000-000015020000}">
            <xm:f>IF(①初期設定!$D$11="適用なし","",$L$23&gt;$K$15)</xm:f>
            <x14:dxf>
              <font>
                <b/>
                <i val="0"/>
                <color theme="0"/>
              </font>
              <fill>
                <patternFill>
                  <bgColor rgb="FFFF0000"/>
                </patternFill>
              </fill>
            </x14:dxf>
          </x14:cfRule>
          <xm:sqref>L23</xm:sqref>
        </x14:conditionalFormatting>
        <x14:conditionalFormatting xmlns:xm="http://schemas.microsoft.com/office/excel/2006/main">
          <x14:cfRule type="expression" priority="630" id="{00000000-000E-0000-0000-00000E020000}">
            <xm:f>IF(①初期設定!$D$11="適用なし","",$X$23&gt;$W$15)</xm:f>
            <x14:dxf>
              <font>
                <b/>
                <i val="0"/>
                <color theme="0"/>
              </font>
              <fill>
                <patternFill>
                  <bgColor rgb="FFFF0000"/>
                </patternFill>
              </fill>
            </x14:dxf>
          </x14:cfRule>
          <xm:sqref>X23</xm:sqref>
        </x14:conditionalFormatting>
        <x14:conditionalFormatting xmlns:xm="http://schemas.microsoft.com/office/excel/2006/main">
          <x14:cfRule type="expression" priority="631" id="{00000000-000E-0000-0000-00000F020000}">
            <xm:f>IF(①初期設定!$D$11="適用なし","",$AJ$23&gt;$AI$15)</xm:f>
            <x14:dxf>
              <font>
                <b/>
                <i val="0"/>
                <color theme="0"/>
              </font>
              <fill>
                <patternFill>
                  <bgColor rgb="FFFF0000"/>
                </patternFill>
              </fill>
            </x14:dxf>
          </x14:cfRule>
          <xm:sqref>AJ23</xm:sqref>
        </x14:conditionalFormatting>
        <x14:conditionalFormatting xmlns:xm="http://schemas.microsoft.com/office/excel/2006/main">
          <x14:cfRule type="expression" priority="632" id="{00000000-000E-0000-0000-000016020000}">
            <xm:f>IF(①初期設定!$D$11="適用なし","",$L$32&gt;$K$24)</xm:f>
            <x14:dxf>
              <font>
                <b/>
                <i val="0"/>
                <color theme="0"/>
              </font>
              <fill>
                <patternFill>
                  <bgColor rgb="FFFF0000"/>
                </patternFill>
              </fill>
            </x14:dxf>
          </x14:cfRule>
          <xm:sqref>L32</xm:sqref>
        </x14:conditionalFormatting>
        <x14:conditionalFormatting xmlns:xm="http://schemas.microsoft.com/office/excel/2006/main">
          <x14:cfRule type="expression" priority="633" id="{00000000-000E-0000-0000-000012020000}">
            <xm:f>IF(①初期設定!$D$11="適用なし","",$X$32&gt;$W$24)</xm:f>
            <x14:dxf>
              <font>
                <b/>
                <i val="0"/>
                <color theme="0"/>
              </font>
              <fill>
                <patternFill>
                  <bgColor rgb="FFFF0000"/>
                </patternFill>
              </fill>
            </x14:dxf>
          </x14:cfRule>
          <xm:sqref>X32</xm:sqref>
        </x14:conditionalFormatting>
        <x14:conditionalFormatting xmlns:xm="http://schemas.microsoft.com/office/excel/2006/main">
          <x14:cfRule type="expression" priority="634" id="{00000000-000E-0000-0000-000010020000}">
            <xm:f>IF(①初期設定!$D$11="適用なし","",$AJ$32&gt;$AI$24)</xm:f>
            <x14:dxf>
              <font>
                <b/>
                <i val="0"/>
                <color theme="0"/>
              </font>
              <fill>
                <patternFill>
                  <bgColor rgb="FFFF0000"/>
                </patternFill>
              </fill>
            </x14:dxf>
          </x14:cfRule>
          <xm:sqref>AJ32</xm:sqref>
        </x14:conditionalFormatting>
        <x14:conditionalFormatting xmlns:xm="http://schemas.microsoft.com/office/excel/2006/main">
          <x14:cfRule type="expression" priority="635" id="{00000000-000E-0000-0000-000017020000}">
            <xm:f>IF(①初期設定!$D$11="適用なし","",$L$41&gt;$K$33)</xm:f>
            <x14:dxf>
              <font>
                <b/>
                <i val="0"/>
                <color theme="0"/>
              </font>
              <fill>
                <patternFill>
                  <bgColor rgb="FFFF0000"/>
                </patternFill>
              </fill>
            </x14:dxf>
          </x14:cfRule>
          <xm:sqref>L41</xm:sqref>
        </x14:conditionalFormatting>
        <x14:conditionalFormatting xmlns:xm="http://schemas.microsoft.com/office/excel/2006/main">
          <x14:cfRule type="expression" priority="636" id="{00000000-000E-0000-0000-000013020000}">
            <xm:f>IF(①初期設定!$D$11="適用なし","",$X$41&gt;$W$33)</xm:f>
            <x14:dxf>
              <font>
                <b/>
                <i val="0"/>
                <color theme="0"/>
              </font>
              <fill>
                <patternFill>
                  <bgColor rgb="FFFF0000"/>
                </patternFill>
              </fill>
            </x14:dxf>
          </x14:cfRule>
          <xm:sqref>X41</xm:sqref>
        </x14:conditionalFormatting>
        <x14:conditionalFormatting xmlns:xm="http://schemas.microsoft.com/office/excel/2006/main">
          <x14:cfRule type="expression" priority="637" id="{00000000-000E-0000-0000-000011020000}">
            <xm:f>IF(①初期設定!$D$11="適用なし","",$AJ$41&gt;$AI$33)</xm:f>
            <x14:dxf>
              <font>
                <b/>
                <i val="0"/>
                <color theme="0"/>
              </font>
              <fill>
                <patternFill>
                  <bgColor rgb="FFFF0000"/>
                </patternFill>
              </fill>
            </x14:dxf>
          </x14:cfRule>
          <xm:sqref>AJ41</xm:sqref>
        </x14:conditionalFormatting>
        <x14:conditionalFormatting xmlns:xm="http://schemas.microsoft.com/office/excel/2006/main">
          <x14:cfRule type="expression" priority="1" id="{7A2E71AC-379E-4F9D-B02C-4400A6508F4B}">
            <xm:f>IF(①初期設定!$D$11="１年変形",D8*24&gt;10,IF(①初期設定!$D$11="適用なし",D8*24&gt;8,""))</xm:f>
            <x14:dxf>
              <font>
                <color theme="0"/>
              </font>
              <fill>
                <patternFill>
                  <bgColor rgb="FFFF0000"/>
                </patternFill>
              </fill>
            </x14:dxf>
          </x14:cfRule>
          <xm:sqref>D8:J8 P8:V8 AB8:AH8 D17:J17 P17:V17 AB17:AH17 D26:J26 P26:V26 AB26:AH26 D35:J35 P35:V35 AB35:AH35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95F5EB-19AD-41B1-95AD-5ABD94E933D6}">
  <sheetPr codeName="Sheet3"/>
  <dimension ref="A1:Z56"/>
  <sheetViews>
    <sheetView showGridLines="0" showRowColHeaders="0" showWhiteSpace="0" zoomScale="80" zoomScaleNormal="80" zoomScalePageLayoutView="70" workbookViewId="0">
      <selection activeCell="C3" sqref="C3"/>
    </sheetView>
  </sheetViews>
  <sheetFormatPr baseColWidth="10" defaultColWidth="0" defaultRowHeight="25.5" customHeight="1" zeroHeight="1"/>
  <cols>
    <col min="1" max="1" width="4.1640625" style="151" customWidth="1"/>
    <col min="2" max="2" width="49.33203125" style="151" bestFit="1" customWidth="1"/>
    <col min="3" max="3" width="17.6640625" style="151" customWidth="1"/>
    <col min="4" max="4" width="3" style="151" customWidth="1"/>
    <col min="5" max="7" width="12" style="151" customWidth="1"/>
    <col min="8" max="10" width="12" style="166" customWidth="1"/>
    <col min="11" max="12" width="5.6640625" style="153" customWidth="1"/>
    <col min="13" max="13" width="5.1640625" style="153" customWidth="1"/>
    <col min="14" max="22" width="11.83203125" style="153" customWidth="1"/>
    <col min="23" max="26" width="9" style="153" customWidth="1"/>
    <col min="27" max="16384" width="9" style="153" hidden="1"/>
  </cols>
  <sheetData>
    <row r="1" spans="1:23" ht="25.5" customHeight="1"/>
    <row r="2" spans="1:23" ht="25.5" customHeight="1">
      <c r="K2" s="155" t="s">
        <v>62</v>
      </c>
      <c r="N2" s="161"/>
      <c r="O2" s="161"/>
      <c r="P2" s="161"/>
    </row>
    <row r="3" spans="1:23" ht="25.5" customHeight="1">
      <c r="B3" s="169" t="s">
        <v>83</v>
      </c>
      <c r="C3" s="170">
        <v>964</v>
      </c>
      <c r="D3" s="149"/>
      <c r="E3" s="150"/>
      <c r="G3" s="152"/>
      <c r="H3" s="151"/>
      <c r="I3" s="151"/>
      <c r="J3" s="151"/>
      <c r="L3" s="156" t="s">
        <v>96</v>
      </c>
      <c r="N3" s="161"/>
      <c r="O3" s="161"/>
      <c r="P3" s="161"/>
    </row>
    <row r="4" spans="1:23" ht="25.5" customHeight="1">
      <c r="A4" s="152"/>
      <c r="B4" s="171"/>
      <c r="C4" s="172"/>
      <c r="D4" s="157"/>
      <c r="E4" s="150"/>
      <c r="G4" s="152"/>
      <c r="H4" s="151"/>
      <c r="I4" s="151"/>
      <c r="J4" s="151"/>
      <c r="M4" s="272" t="s">
        <v>82</v>
      </c>
      <c r="N4" s="272"/>
      <c r="O4" s="272"/>
      <c r="P4" s="272"/>
      <c r="Q4" s="272"/>
      <c r="R4" s="272"/>
      <c r="S4" s="272"/>
      <c r="T4" s="272"/>
      <c r="U4" s="272"/>
      <c r="V4" s="272"/>
      <c r="W4" s="272"/>
    </row>
    <row r="5" spans="1:23" ht="25.5" customHeight="1">
      <c r="B5" s="169" t="s">
        <v>84</v>
      </c>
      <c r="C5" s="173">
        <f>②年間カレンダー!AI44</f>
        <v>335.99999999999994</v>
      </c>
      <c r="D5" s="154"/>
      <c r="E5" s="143" t="s">
        <v>105</v>
      </c>
      <c r="F5" s="143"/>
      <c r="G5" s="143"/>
      <c r="H5" s="145"/>
      <c r="I5" s="145"/>
      <c r="J5" s="151"/>
      <c r="P5" s="163"/>
      <c r="Q5" s="163"/>
    </row>
    <row r="6" spans="1:23" ht="25.5" customHeight="1">
      <c r="B6" s="171"/>
      <c r="C6" s="171"/>
      <c r="D6" s="152"/>
      <c r="E6" s="143"/>
      <c r="F6" s="143"/>
      <c r="G6" s="143"/>
      <c r="H6" s="145"/>
      <c r="I6" s="145"/>
      <c r="J6" s="151"/>
      <c r="L6" s="156" t="s">
        <v>97</v>
      </c>
      <c r="N6" s="163"/>
      <c r="O6" s="163"/>
      <c r="P6" s="163"/>
      <c r="Q6" s="163"/>
    </row>
    <row r="7" spans="1:23" ht="25.5" customHeight="1">
      <c r="B7" s="169" t="s">
        <v>85</v>
      </c>
      <c r="C7" s="170">
        <v>270000</v>
      </c>
      <c r="D7" s="157"/>
      <c r="E7" s="145"/>
      <c r="F7" s="145"/>
      <c r="G7" s="145"/>
      <c r="H7" s="145"/>
      <c r="I7" s="145"/>
      <c r="J7" s="151"/>
      <c r="M7" s="273" t="s">
        <v>117</v>
      </c>
      <c r="N7" s="273"/>
      <c r="O7" s="273"/>
      <c r="P7" s="273"/>
      <c r="Q7" s="273"/>
      <c r="R7" s="273"/>
      <c r="S7" s="273"/>
      <c r="W7" s="161"/>
    </row>
    <row r="8" spans="1:23" ht="25.5" customHeight="1">
      <c r="B8" s="169" t="s">
        <v>86</v>
      </c>
      <c r="C8" s="170">
        <v>20000</v>
      </c>
      <c r="D8" s="157"/>
      <c r="E8" s="145" t="s">
        <v>112</v>
      </c>
      <c r="F8" s="145"/>
      <c r="G8" s="145"/>
      <c r="H8" s="145"/>
      <c r="I8" s="145"/>
      <c r="J8" s="151"/>
      <c r="K8" s="161"/>
      <c r="M8" s="273"/>
      <c r="N8" s="273"/>
      <c r="O8" s="273"/>
      <c r="P8" s="273"/>
      <c r="Q8" s="273"/>
      <c r="R8" s="273"/>
      <c r="S8" s="273"/>
    </row>
    <row r="9" spans="1:23" ht="25.5" customHeight="1">
      <c r="B9" s="169" t="s">
        <v>93</v>
      </c>
      <c r="C9" s="170">
        <v>10000</v>
      </c>
      <c r="D9" s="157"/>
      <c r="E9" s="145" t="s">
        <v>113</v>
      </c>
      <c r="F9" s="145"/>
      <c r="G9" s="145"/>
      <c r="H9" s="145"/>
      <c r="I9" s="145"/>
      <c r="J9" s="151"/>
      <c r="L9" s="161"/>
      <c r="M9" s="273"/>
      <c r="N9" s="273"/>
      <c r="O9" s="273"/>
      <c r="P9" s="273"/>
      <c r="Q9" s="273"/>
      <c r="R9" s="273"/>
      <c r="S9" s="273"/>
      <c r="T9" s="161"/>
      <c r="U9" s="161"/>
      <c r="V9" s="161"/>
    </row>
    <row r="10" spans="1:23" ht="25.5" customHeight="1">
      <c r="B10" s="169" t="s">
        <v>94</v>
      </c>
      <c r="C10" s="170">
        <v>0</v>
      </c>
      <c r="D10" s="157"/>
      <c r="E10" s="145" t="s">
        <v>114</v>
      </c>
      <c r="F10" s="145"/>
      <c r="G10" s="145"/>
      <c r="H10" s="145"/>
      <c r="I10" s="145"/>
      <c r="J10" s="151"/>
      <c r="M10" s="273"/>
      <c r="N10" s="273"/>
      <c r="O10" s="273"/>
      <c r="P10" s="273"/>
      <c r="Q10" s="273"/>
      <c r="R10" s="273"/>
      <c r="S10" s="273"/>
      <c r="T10" s="162"/>
      <c r="U10" s="162"/>
      <c r="V10" s="163"/>
    </row>
    <row r="11" spans="1:23" s="161" customFormat="1" ht="25.5" customHeight="1">
      <c r="A11" s="152"/>
      <c r="B11" s="169" t="s">
        <v>95</v>
      </c>
      <c r="C11" s="170">
        <v>5000</v>
      </c>
      <c r="D11" s="157"/>
      <c r="E11" s="145" t="s">
        <v>115</v>
      </c>
      <c r="F11" s="145"/>
      <c r="G11" s="145"/>
      <c r="H11" s="145"/>
      <c r="I11" s="145"/>
      <c r="J11" s="151"/>
      <c r="M11" s="273"/>
      <c r="N11" s="273"/>
      <c r="O11" s="273"/>
      <c r="P11" s="273"/>
      <c r="Q11" s="273"/>
      <c r="R11" s="273"/>
      <c r="S11" s="273"/>
      <c r="W11" s="153"/>
    </row>
    <row r="12" spans="1:23" ht="25.5" customHeight="1">
      <c r="B12" s="169" t="s">
        <v>87</v>
      </c>
      <c r="C12" s="174">
        <f>IFERROR(SUM(C7:C11),"")</f>
        <v>305000</v>
      </c>
      <c r="D12" s="157"/>
      <c r="H12" s="151"/>
      <c r="I12" s="151"/>
      <c r="J12" s="151"/>
      <c r="L12" s="156"/>
      <c r="N12" s="272" t="s">
        <v>104</v>
      </c>
      <c r="O12" s="272"/>
      <c r="P12" s="272"/>
      <c r="Q12" s="272"/>
      <c r="R12" s="272"/>
      <c r="S12" s="272"/>
      <c r="T12" s="272"/>
      <c r="U12" s="272"/>
      <c r="V12" s="272"/>
    </row>
    <row r="13" spans="1:23" ht="25.5" customHeight="1">
      <c r="B13" s="171"/>
      <c r="C13" s="175"/>
      <c r="D13" s="157"/>
      <c r="E13" s="152"/>
      <c r="F13" s="152"/>
      <c r="G13" s="152"/>
      <c r="H13" s="152"/>
      <c r="I13" s="152"/>
      <c r="J13" s="152"/>
    </row>
    <row r="14" spans="1:23" s="161" customFormat="1" ht="25.5" customHeight="1">
      <c r="A14" s="152"/>
      <c r="B14" s="169" t="s">
        <v>88</v>
      </c>
      <c r="C14" s="174">
        <f>ROUNDDOWN((C7+C8+C10)/$C$5,0)</f>
        <v>863</v>
      </c>
      <c r="D14" s="158"/>
      <c r="E14" s="151"/>
      <c r="F14" s="151"/>
      <c r="G14" s="151"/>
      <c r="H14" s="151"/>
      <c r="I14" s="151"/>
      <c r="J14" s="151"/>
      <c r="K14" s="153"/>
      <c r="L14" s="153"/>
      <c r="M14" s="273" t="s">
        <v>116</v>
      </c>
      <c r="N14" s="273"/>
      <c r="O14" s="273"/>
      <c r="P14" s="273"/>
      <c r="Q14" s="273"/>
      <c r="R14" s="273"/>
      <c r="S14" s="153"/>
      <c r="T14" s="153"/>
      <c r="U14" s="153"/>
      <c r="V14" s="153"/>
      <c r="W14" s="153"/>
    </row>
    <row r="15" spans="1:23" ht="25.5" customHeight="1">
      <c r="B15" s="176" t="s">
        <v>89</v>
      </c>
      <c r="C15" s="174">
        <f>ROUNDUP((C7+C8+C9)/$C$5,0)</f>
        <v>893</v>
      </c>
      <c r="D15" s="158"/>
      <c r="H15" s="151"/>
      <c r="I15" s="151"/>
      <c r="J15" s="151"/>
      <c r="M15" s="273"/>
      <c r="N15" s="273"/>
      <c r="O15" s="273"/>
      <c r="P15" s="273"/>
      <c r="Q15" s="273"/>
      <c r="R15" s="273"/>
    </row>
    <row r="16" spans="1:23" ht="25.5" customHeight="1">
      <c r="B16" s="171"/>
      <c r="C16" s="171"/>
      <c r="D16" s="152"/>
      <c r="E16" s="152"/>
      <c r="F16" s="152"/>
      <c r="G16" s="152"/>
      <c r="H16" s="152"/>
      <c r="I16" s="152"/>
      <c r="J16" s="152"/>
      <c r="L16" s="164"/>
      <c r="M16" s="273"/>
      <c r="N16" s="273"/>
      <c r="O16" s="273"/>
      <c r="P16" s="273"/>
      <c r="Q16" s="273"/>
      <c r="R16" s="273"/>
    </row>
    <row r="17" spans="2:22" ht="25.5" customHeight="1">
      <c r="B17" s="169" t="s">
        <v>90</v>
      </c>
      <c r="C17" s="180">
        <v>20</v>
      </c>
      <c r="D17" s="181" t="s">
        <v>111</v>
      </c>
      <c r="H17" s="151"/>
      <c r="I17" s="151"/>
      <c r="J17" s="151"/>
      <c r="K17" s="165"/>
      <c r="L17" s="165"/>
      <c r="M17" s="273"/>
      <c r="N17" s="273"/>
      <c r="O17" s="273"/>
      <c r="P17" s="273"/>
      <c r="Q17" s="273"/>
      <c r="R17" s="273"/>
    </row>
    <row r="18" spans="2:22" ht="25.5" customHeight="1">
      <c r="B18" s="177" t="s">
        <v>91</v>
      </c>
      <c r="C18" s="178">
        <f>C15*C17*1.25</f>
        <v>22325</v>
      </c>
      <c r="D18" s="157"/>
      <c r="H18" s="151"/>
      <c r="I18" s="151"/>
      <c r="J18" s="151"/>
      <c r="K18" s="165"/>
      <c r="L18" s="165"/>
      <c r="M18" s="273"/>
      <c r="N18" s="273"/>
      <c r="O18" s="273"/>
      <c r="P18" s="273"/>
      <c r="Q18" s="273"/>
      <c r="R18" s="273"/>
    </row>
    <row r="19" spans="2:22" ht="25.5" customHeight="1">
      <c r="B19" s="169" t="s">
        <v>92</v>
      </c>
      <c r="C19" s="179">
        <f>IFERROR(C18/(C17*C15),"")</f>
        <v>1.25</v>
      </c>
      <c r="D19" s="159"/>
      <c r="H19" s="151"/>
      <c r="I19" s="151"/>
      <c r="J19" s="151"/>
      <c r="K19" s="165"/>
      <c r="L19" s="165"/>
      <c r="M19" s="273"/>
      <c r="N19" s="273"/>
      <c r="O19" s="273"/>
      <c r="P19" s="273"/>
      <c r="Q19" s="273"/>
      <c r="R19" s="273"/>
    </row>
    <row r="20" spans="2:22" ht="25.5" customHeight="1">
      <c r="B20" s="145"/>
      <c r="C20" s="145"/>
      <c r="H20" s="151"/>
      <c r="I20" s="151"/>
      <c r="J20" s="151"/>
      <c r="K20" s="165"/>
      <c r="L20" s="165"/>
      <c r="M20" s="273"/>
      <c r="N20" s="273"/>
      <c r="O20" s="273"/>
      <c r="P20" s="273"/>
      <c r="Q20" s="273"/>
      <c r="R20" s="273"/>
    </row>
    <row r="21" spans="2:22" ht="25.5" customHeight="1">
      <c r="B21" s="169" t="s">
        <v>103</v>
      </c>
      <c r="C21" s="174">
        <f>IFERROR(C12+C18,"")</f>
        <v>327325</v>
      </c>
      <c r="F21" s="160"/>
      <c r="G21" s="160"/>
      <c r="H21" s="151"/>
      <c r="I21" s="151"/>
      <c r="J21" s="151"/>
      <c r="K21" s="165"/>
      <c r="L21" s="165"/>
      <c r="N21" s="272" t="s">
        <v>106</v>
      </c>
      <c r="O21" s="272"/>
      <c r="P21" s="272"/>
      <c r="Q21" s="272"/>
      <c r="R21" s="272"/>
      <c r="S21" s="272"/>
      <c r="T21" s="272"/>
      <c r="U21" s="272"/>
      <c r="V21" s="272"/>
    </row>
    <row r="22" spans="2:22" ht="25.5" customHeight="1">
      <c r="F22" s="160"/>
      <c r="G22" s="160"/>
      <c r="H22" s="151"/>
      <c r="I22" s="151"/>
      <c r="J22" s="151"/>
      <c r="L22" s="164"/>
    </row>
    <row r="23" spans="2:22" ht="25.5" customHeight="1">
      <c r="F23" s="160"/>
      <c r="G23" s="160"/>
      <c r="H23" s="151"/>
      <c r="I23" s="151"/>
      <c r="J23" s="151"/>
      <c r="K23" s="155" t="s">
        <v>98</v>
      </c>
      <c r="L23" s="164"/>
    </row>
    <row r="24" spans="2:22" ht="25.5" customHeight="1">
      <c r="F24" s="160"/>
      <c r="G24" s="160"/>
      <c r="H24" s="151"/>
      <c r="I24" s="151"/>
      <c r="J24" s="151"/>
      <c r="K24" s="155"/>
      <c r="L24" s="168" t="s">
        <v>108</v>
      </c>
    </row>
    <row r="25" spans="2:22" ht="25.5" customHeight="1">
      <c r="H25" s="151"/>
      <c r="I25" s="151"/>
      <c r="J25" s="151"/>
      <c r="L25" s="167"/>
      <c r="M25" s="272" t="s">
        <v>109</v>
      </c>
      <c r="N25" s="272"/>
      <c r="O25" s="272"/>
      <c r="P25" s="272"/>
      <c r="Q25" s="272"/>
      <c r="R25" s="272"/>
      <c r="S25" s="272"/>
      <c r="T25" s="272"/>
      <c r="U25" s="272"/>
      <c r="V25" s="272"/>
    </row>
    <row r="26" spans="2:22" ht="25.5" customHeight="1">
      <c r="H26" s="151"/>
      <c r="I26" s="151"/>
      <c r="J26" s="151"/>
      <c r="L26" s="165" t="s">
        <v>99</v>
      </c>
    </row>
    <row r="27" spans="2:22" ht="25.5" customHeight="1">
      <c r="H27" s="151"/>
      <c r="I27" s="151"/>
      <c r="J27" s="151"/>
      <c r="L27" s="165" t="s">
        <v>100</v>
      </c>
    </row>
    <row r="28" spans="2:22" ht="25.5" customHeight="1">
      <c r="H28" s="151"/>
      <c r="I28" s="151"/>
      <c r="J28" s="151"/>
      <c r="L28" s="165" t="s">
        <v>101</v>
      </c>
    </row>
    <row r="29" spans="2:22" ht="25.5" customHeight="1">
      <c r="H29" s="151"/>
      <c r="I29" s="151"/>
      <c r="J29" s="151"/>
      <c r="L29" s="165"/>
      <c r="M29" s="274" t="s">
        <v>107</v>
      </c>
      <c r="N29" s="274"/>
      <c r="O29" s="274"/>
      <c r="P29" s="274"/>
      <c r="Q29" s="274"/>
      <c r="R29" s="274"/>
      <c r="S29" s="274"/>
      <c r="T29" s="274"/>
      <c r="U29" s="274"/>
      <c r="V29" s="274"/>
    </row>
    <row r="30" spans="2:22" ht="25.5" customHeight="1">
      <c r="H30" s="151"/>
      <c r="I30" s="151"/>
      <c r="J30" s="151"/>
      <c r="L30" s="165" t="s">
        <v>102</v>
      </c>
    </row>
    <row r="31" spans="2:22" ht="25.5" customHeight="1">
      <c r="H31" s="151"/>
      <c r="I31" s="151"/>
      <c r="J31" s="151"/>
      <c r="M31" s="272" t="s">
        <v>110</v>
      </c>
      <c r="N31" s="272"/>
      <c r="O31" s="272"/>
      <c r="P31" s="272"/>
      <c r="Q31" s="272"/>
      <c r="R31" s="272"/>
      <c r="S31" s="272"/>
      <c r="T31" s="272"/>
      <c r="U31" s="272"/>
      <c r="V31" s="272"/>
    </row>
    <row r="32" spans="2:22" ht="25.5" customHeight="1">
      <c r="H32" s="151"/>
      <c r="I32" s="151"/>
      <c r="J32" s="151"/>
    </row>
    <row r="33" spans="8:10" ht="25.5" customHeight="1">
      <c r="H33" s="151"/>
      <c r="I33" s="151"/>
      <c r="J33" s="151"/>
    </row>
    <row r="34" spans="8:10" ht="25.5" customHeight="1">
      <c r="H34" s="151"/>
      <c r="I34" s="151"/>
      <c r="J34" s="151"/>
    </row>
    <row r="35" spans="8:10" ht="25.5" customHeight="1">
      <c r="H35" s="151"/>
      <c r="I35" s="151"/>
      <c r="J35" s="151"/>
    </row>
    <row r="36" spans="8:10" ht="25.5" customHeight="1">
      <c r="H36" s="151"/>
      <c r="I36" s="151"/>
      <c r="J36" s="151"/>
    </row>
    <row r="37" spans="8:10" ht="25.5" customHeight="1">
      <c r="H37" s="151"/>
      <c r="I37" s="151"/>
      <c r="J37" s="151"/>
    </row>
    <row r="38" spans="8:10" ht="25.5" customHeight="1">
      <c r="H38" s="151"/>
      <c r="I38" s="151"/>
      <c r="J38" s="151"/>
    </row>
    <row r="39" spans="8:10" ht="25.5" customHeight="1">
      <c r="H39" s="151"/>
      <c r="I39" s="151"/>
      <c r="J39" s="151"/>
    </row>
    <row r="40" spans="8:10" ht="25.5" customHeight="1">
      <c r="H40" s="151"/>
      <c r="I40" s="151"/>
      <c r="J40" s="151"/>
    </row>
    <row r="41" spans="8:10" ht="25.5" hidden="1" customHeight="1">
      <c r="H41" s="151"/>
      <c r="I41" s="151"/>
      <c r="J41" s="151"/>
    </row>
    <row r="42" spans="8:10" ht="25.5" hidden="1" customHeight="1">
      <c r="H42" s="151"/>
      <c r="I42" s="151"/>
      <c r="J42" s="151"/>
    </row>
    <row r="43" spans="8:10" ht="25.5" hidden="1" customHeight="1">
      <c r="H43" s="151"/>
      <c r="I43" s="151"/>
      <c r="J43" s="151"/>
    </row>
    <row r="44" spans="8:10" ht="25.5" hidden="1" customHeight="1">
      <c r="H44" s="151"/>
      <c r="I44" s="151"/>
      <c r="J44" s="151"/>
    </row>
    <row r="45" spans="8:10" ht="25.5" hidden="1" customHeight="1">
      <c r="H45" s="151"/>
      <c r="I45" s="151"/>
      <c r="J45" s="151"/>
    </row>
    <row r="46" spans="8:10" ht="25.5" hidden="1" customHeight="1">
      <c r="H46" s="151"/>
      <c r="I46" s="151"/>
      <c r="J46" s="151"/>
    </row>
    <row r="47" spans="8:10" ht="25.5" hidden="1" customHeight="1">
      <c r="H47" s="151"/>
      <c r="I47" s="151"/>
      <c r="J47" s="151"/>
    </row>
    <row r="48" spans="8:10" ht="25.5" hidden="1" customHeight="1">
      <c r="H48" s="151"/>
      <c r="I48" s="151"/>
      <c r="J48" s="151"/>
    </row>
    <row r="49" spans="8:10" ht="25.5" hidden="1" customHeight="1">
      <c r="H49" s="151"/>
      <c r="I49" s="151"/>
      <c r="J49" s="151"/>
    </row>
    <row r="50" spans="8:10" ht="25.5" hidden="1" customHeight="1">
      <c r="H50" s="151"/>
      <c r="I50" s="151"/>
      <c r="J50" s="151"/>
    </row>
    <row r="51" spans="8:10" ht="25.5" hidden="1" customHeight="1">
      <c r="H51" s="151"/>
      <c r="I51" s="151"/>
      <c r="J51" s="151"/>
    </row>
    <row r="52" spans="8:10" ht="25.5" hidden="1" customHeight="1">
      <c r="H52" s="151"/>
      <c r="I52" s="151"/>
      <c r="J52" s="151"/>
    </row>
    <row r="53" spans="8:10" ht="25.5" hidden="1" customHeight="1">
      <c r="H53" s="151"/>
      <c r="I53" s="151"/>
      <c r="J53" s="151"/>
    </row>
    <row r="54" spans="8:10" ht="25.5" hidden="1" customHeight="1">
      <c r="H54" s="151"/>
      <c r="I54" s="151"/>
      <c r="J54" s="151"/>
    </row>
    <row r="55" spans="8:10" ht="25.5" hidden="1" customHeight="1">
      <c r="H55" s="151"/>
      <c r="I55" s="151"/>
      <c r="J55" s="151"/>
    </row>
    <row r="56" spans="8:10" ht="25.5" hidden="1" customHeight="1">
      <c r="H56" s="151"/>
      <c r="I56" s="151"/>
      <c r="J56" s="151"/>
    </row>
  </sheetData>
  <sheetProtection algorithmName="SHA-512" hashValue="k7Gu/+w49DTb3XUP5J8pe8yoqoFWFA02XKTK9fSQAPvkJKTQq3thqr8Xcsf+8PGVl7Zu6p2HmAPGJX4xA9aoZw==" saltValue="C/4se+SBDxj6JcE2U1bNng==" spinCount="100000" sheet="1" objects="1" scenarios="1" selectLockedCells="1"/>
  <mergeCells count="8">
    <mergeCell ref="M31:V31"/>
    <mergeCell ref="M14:R20"/>
    <mergeCell ref="M7:S11"/>
    <mergeCell ref="M4:W4"/>
    <mergeCell ref="N12:V12"/>
    <mergeCell ref="N21:V21"/>
    <mergeCell ref="M25:V25"/>
    <mergeCell ref="M29:V29"/>
  </mergeCells>
  <phoneticPr fontId="2"/>
  <conditionalFormatting sqref="C14">
    <cfRule type="cellIs" dxfId="2" priority="2" operator="lessThan">
      <formula>$C$3</formula>
    </cfRule>
  </conditionalFormatting>
  <hyperlinks>
    <hyperlink ref="M4" r:id="rId1" xr:uid="{1A522F5A-9284-440D-A03E-6BF54732AC76}"/>
    <hyperlink ref="N12" r:id="rId2" xr:uid="{6E40617E-1663-4101-AEF6-1D412E9A44A5}"/>
    <hyperlink ref="M29" r:id="rId3" xr:uid="{6EAC6B70-DD2B-41D5-9022-76CC029A32F9}"/>
    <hyperlink ref="M25" r:id="rId4" xr:uid="{85275229-EE32-4DEA-B457-14F9AD2B6EF4}"/>
    <hyperlink ref="N21" r:id="rId5" xr:uid="{B998811C-E009-44B2-873A-BE37A0806014}"/>
    <hyperlink ref="M31" r:id="rId6" xr:uid="{08EE9499-ABB6-42C4-83D4-4F514629AC9F}"/>
  </hyperlinks>
  <pageMargins left="0.7" right="0.7" top="0.75" bottom="0.75" header="0.3" footer="0.3"/>
  <pageSetup paperSize="9" scale="41" orientation="landscape" r:id="rId7"/>
  <headerFooter>
    <oddFooter>&amp;RCopyright © 2020 株式会社シナジス All Rights Reserved.</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FA89C5-5FA2-4B0E-82C7-F04D37728932}">
  <sheetPr codeName="Sheet1"/>
  <dimension ref="A1:Z888888"/>
  <sheetViews>
    <sheetView showGridLines="0" showRowColHeaders="0" zoomScale="80" zoomScaleNormal="80" workbookViewId="0">
      <selection activeCell="B28" sqref="B28:E28"/>
    </sheetView>
  </sheetViews>
  <sheetFormatPr baseColWidth="10" defaultColWidth="0" defaultRowHeight="23" zeroHeight="1"/>
  <cols>
    <col min="1" max="1" width="9" style="145" customWidth="1"/>
    <col min="2" max="2" width="18.83203125" style="145" customWidth="1"/>
    <col min="3" max="3" width="15.6640625" style="145" customWidth="1"/>
    <col min="4" max="4" width="6.83203125" style="145" customWidth="1"/>
    <col min="5" max="5" width="48.33203125" style="145" customWidth="1"/>
    <col min="6" max="8" width="10.1640625" style="145" customWidth="1"/>
    <col min="9" max="26" width="9" style="145" customWidth="1"/>
    <col min="27" max="16384" width="9" style="145" hidden="1"/>
  </cols>
  <sheetData>
    <row r="1" spans="2:5"/>
    <row r="2" spans="2:5">
      <c r="B2" s="182" t="s">
        <v>24</v>
      </c>
    </row>
    <row r="3" spans="2:5">
      <c r="B3" s="144" t="s">
        <v>72</v>
      </c>
    </row>
    <row r="4" spans="2:5">
      <c r="B4" s="196" t="s">
        <v>121</v>
      </c>
    </row>
    <row r="5" spans="2:5">
      <c r="B5" s="196" t="s">
        <v>122</v>
      </c>
    </row>
    <row r="6" spans="2:5">
      <c r="B6" s="144"/>
    </row>
    <row r="7" spans="2:5">
      <c r="B7" s="145" t="s">
        <v>120</v>
      </c>
    </row>
    <row r="8" spans="2:5">
      <c r="B8" s="145" t="s">
        <v>59</v>
      </c>
    </row>
    <row r="9" spans="2:5"/>
    <row r="10" spans="2:5">
      <c r="B10" s="183" t="s">
        <v>74</v>
      </c>
      <c r="C10" s="197"/>
    </row>
    <row r="11" spans="2:5">
      <c r="B11" s="146" t="s">
        <v>73</v>
      </c>
      <c r="C11" s="147">
        <v>44197</v>
      </c>
      <c r="D11" s="200" t="str">
        <f>TEXT(C11,"aaa")</f>
        <v>金</v>
      </c>
      <c r="E11" s="148"/>
    </row>
    <row r="12" spans="2:5">
      <c r="B12" s="146" t="s">
        <v>40</v>
      </c>
      <c r="C12" s="147">
        <v>44207</v>
      </c>
      <c r="D12" s="200" t="str">
        <f t="shared" ref="D12:D27" si="0">TEXT(C12,"aaa")</f>
        <v>月</v>
      </c>
      <c r="E12" s="148"/>
    </row>
    <row r="13" spans="2:5">
      <c r="B13" s="146" t="s">
        <v>26</v>
      </c>
      <c r="C13" s="147">
        <v>44238</v>
      </c>
      <c r="D13" s="200" t="str">
        <f t="shared" si="0"/>
        <v>木</v>
      </c>
      <c r="E13" s="148"/>
    </row>
    <row r="14" spans="2:5">
      <c r="B14" s="146" t="s">
        <v>27</v>
      </c>
      <c r="C14" s="147">
        <v>44250</v>
      </c>
      <c r="D14" s="200" t="str">
        <f t="shared" si="0"/>
        <v>火</v>
      </c>
      <c r="E14" s="148"/>
    </row>
    <row r="15" spans="2:5">
      <c r="B15" s="146" t="s">
        <v>28</v>
      </c>
      <c r="C15" s="147">
        <v>44275</v>
      </c>
      <c r="D15" s="200" t="str">
        <f t="shared" si="0"/>
        <v>土</v>
      </c>
      <c r="E15" s="148"/>
    </row>
    <row r="16" spans="2:5">
      <c r="B16" s="146" t="s">
        <v>29</v>
      </c>
      <c r="C16" s="147">
        <v>44315</v>
      </c>
      <c r="D16" s="200" t="str">
        <f t="shared" si="0"/>
        <v>木</v>
      </c>
      <c r="E16" s="148"/>
    </row>
    <row r="17" spans="2:5">
      <c r="B17" s="146" t="s">
        <v>30</v>
      </c>
      <c r="C17" s="147">
        <v>44319</v>
      </c>
      <c r="D17" s="200" t="str">
        <f t="shared" si="0"/>
        <v>月</v>
      </c>
      <c r="E17" s="148"/>
    </row>
    <row r="18" spans="2:5">
      <c r="B18" s="146" t="s">
        <v>31</v>
      </c>
      <c r="C18" s="147">
        <v>44320</v>
      </c>
      <c r="D18" s="200" t="str">
        <f t="shared" si="0"/>
        <v>火</v>
      </c>
      <c r="E18" s="148"/>
    </row>
    <row r="19" spans="2:5">
      <c r="B19" s="146" t="s">
        <v>32</v>
      </c>
      <c r="C19" s="147">
        <v>44321</v>
      </c>
      <c r="D19" s="200" t="str">
        <f t="shared" si="0"/>
        <v>水</v>
      </c>
      <c r="E19" s="148"/>
    </row>
    <row r="20" spans="2:5">
      <c r="B20" s="146" t="s">
        <v>33</v>
      </c>
      <c r="C20" s="147">
        <v>44399</v>
      </c>
      <c r="D20" s="200" t="str">
        <f t="shared" si="0"/>
        <v>木</v>
      </c>
      <c r="E20" s="148" t="s">
        <v>123</v>
      </c>
    </row>
    <row r="21" spans="2:5">
      <c r="B21" s="146" t="s">
        <v>37</v>
      </c>
      <c r="C21" s="147">
        <v>44400</v>
      </c>
      <c r="D21" s="200" t="str">
        <f t="shared" si="0"/>
        <v>金</v>
      </c>
      <c r="E21" s="148" t="s">
        <v>124</v>
      </c>
    </row>
    <row r="22" spans="2:5">
      <c r="B22" s="146" t="s">
        <v>34</v>
      </c>
      <c r="C22" s="147">
        <v>44416</v>
      </c>
      <c r="D22" s="200" t="str">
        <f t="shared" si="0"/>
        <v>日</v>
      </c>
      <c r="E22" s="148" t="s">
        <v>125</v>
      </c>
    </row>
    <row r="23" spans="2:5">
      <c r="B23" s="146" t="s">
        <v>41</v>
      </c>
      <c r="C23" s="147">
        <v>44417</v>
      </c>
      <c r="D23" s="200" t="str">
        <f t="shared" si="0"/>
        <v>月</v>
      </c>
      <c r="E23" s="148" t="s">
        <v>126</v>
      </c>
    </row>
    <row r="24" spans="2:5">
      <c r="B24" s="146" t="s">
        <v>35</v>
      </c>
      <c r="C24" s="147">
        <v>44459</v>
      </c>
      <c r="D24" s="200" t="str">
        <f t="shared" si="0"/>
        <v>月</v>
      </c>
      <c r="E24" s="148"/>
    </row>
    <row r="25" spans="2:5">
      <c r="B25" s="146" t="s">
        <v>36</v>
      </c>
      <c r="C25" s="147">
        <v>44462</v>
      </c>
      <c r="D25" s="200" t="str">
        <f t="shared" si="0"/>
        <v>木</v>
      </c>
      <c r="E25" s="148"/>
    </row>
    <row r="26" spans="2:5">
      <c r="B26" s="146" t="s">
        <v>38</v>
      </c>
      <c r="C26" s="147">
        <v>44503</v>
      </c>
      <c r="D26" s="200" t="str">
        <f t="shared" si="0"/>
        <v>水</v>
      </c>
      <c r="E26" s="148"/>
    </row>
    <row r="27" spans="2:5">
      <c r="B27" s="146" t="s">
        <v>39</v>
      </c>
      <c r="C27" s="147">
        <v>44523</v>
      </c>
      <c r="D27" s="200" t="str">
        <f t="shared" si="0"/>
        <v>火</v>
      </c>
      <c r="E27" s="148"/>
    </row>
    <row r="28" spans="2:5">
      <c r="B28" s="276" t="s">
        <v>75</v>
      </c>
      <c r="C28" s="276"/>
      <c r="D28" s="276"/>
      <c r="E28" s="276"/>
    </row>
    <row r="29" spans="2:5">
      <c r="B29" s="275" t="s">
        <v>127</v>
      </c>
      <c r="C29" s="275"/>
      <c r="D29" s="275"/>
      <c r="E29" s="275"/>
    </row>
    <row r="30" spans="2:5"/>
    <row r="31" spans="2:5"/>
    <row r="32" spans="2:5"/>
    <row r="33"/>
    <row r="34"/>
    <row r="35"/>
    <row r="36"/>
    <row r="37"/>
    <row r="38"/>
    <row r="39"/>
    <row r="40"/>
    <row r="88888" spans="1:26" hidden="1">
      <c r="A88888" s="240" t="s">
        <v>134</v>
      </c>
      <c r="B88888" s="240" t="s">
        <v>134</v>
      </c>
      <c r="C88888" s="240" t="s">
        <v>134</v>
      </c>
      <c r="D88888" s="240" t="s">
        <v>134</v>
      </c>
      <c r="E88888" s="240" t="s">
        <v>134</v>
      </c>
      <c r="F88888" s="240" t="s">
        <v>134</v>
      </c>
      <c r="G88888" s="240" t="s">
        <v>134</v>
      </c>
      <c r="H88888" s="240" t="s">
        <v>134</v>
      </c>
      <c r="I88888" s="240" t="s">
        <v>134</v>
      </c>
      <c r="J88888" s="240" t="s">
        <v>134</v>
      </c>
      <c r="K88888" s="240" t="s">
        <v>134</v>
      </c>
      <c r="L88888" s="240" t="s">
        <v>134</v>
      </c>
      <c r="M88888" s="240" t="s">
        <v>134</v>
      </c>
      <c r="N88888" s="240" t="s">
        <v>134</v>
      </c>
      <c r="O88888" s="240" t="s">
        <v>134</v>
      </c>
      <c r="P88888" s="240" t="s">
        <v>134</v>
      </c>
      <c r="Q88888" s="240" t="s">
        <v>134</v>
      </c>
      <c r="R88888" s="240" t="s">
        <v>134</v>
      </c>
      <c r="S88888" s="240" t="s">
        <v>134</v>
      </c>
      <c r="T88888" s="240" t="s">
        <v>134</v>
      </c>
      <c r="U88888" s="240" t="s">
        <v>134</v>
      </c>
      <c r="V88888" s="240" t="s">
        <v>134</v>
      </c>
      <c r="W88888" s="240" t="s">
        <v>134</v>
      </c>
      <c r="X88888" s="240" t="s">
        <v>134</v>
      </c>
      <c r="Y88888" s="240" t="s">
        <v>134</v>
      </c>
      <c r="Z88888" s="240" t="s">
        <v>134</v>
      </c>
    </row>
    <row r="888888" spans="1:26" hidden="1">
      <c r="A888888" s="240" t="s">
        <v>134</v>
      </c>
      <c r="B888888" s="240" t="s">
        <v>134</v>
      </c>
      <c r="C888888" s="240" t="s">
        <v>134</v>
      </c>
      <c r="D888888" s="240" t="s">
        <v>134</v>
      </c>
      <c r="E888888" s="240" t="s">
        <v>134</v>
      </c>
      <c r="F888888" s="240" t="s">
        <v>134</v>
      </c>
      <c r="G888888" s="240" t="s">
        <v>134</v>
      </c>
      <c r="H888888" s="240" t="s">
        <v>134</v>
      </c>
      <c r="I888888" s="240" t="s">
        <v>134</v>
      </c>
      <c r="J888888" s="240" t="s">
        <v>134</v>
      </c>
      <c r="K888888" s="240" t="s">
        <v>134</v>
      </c>
      <c r="L888888" s="240" t="s">
        <v>134</v>
      </c>
      <c r="M888888" s="240" t="s">
        <v>134</v>
      </c>
      <c r="N888888" s="240" t="s">
        <v>134</v>
      </c>
      <c r="O888888" s="240" t="s">
        <v>134</v>
      </c>
      <c r="P888888" s="240" t="s">
        <v>134</v>
      </c>
      <c r="Q888888" s="240" t="s">
        <v>134</v>
      </c>
      <c r="R888888" s="240" t="s">
        <v>134</v>
      </c>
      <c r="S888888" s="240" t="s">
        <v>134</v>
      </c>
      <c r="T888888" s="240" t="s">
        <v>134</v>
      </c>
      <c r="U888888" s="240" t="s">
        <v>134</v>
      </c>
      <c r="V888888" s="240" t="s">
        <v>134</v>
      </c>
      <c r="W888888" s="240" t="s">
        <v>134</v>
      </c>
      <c r="X888888" s="240" t="s">
        <v>134</v>
      </c>
      <c r="Y888888" s="240" t="s">
        <v>134</v>
      </c>
      <c r="Z888888" s="240" t="s">
        <v>134</v>
      </c>
    </row>
  </sheetData>
  <sheetProtection algorithmName="SHA-512" hashValue="SvXhLb5lXKhvppsGLuogSuR4oLjWNOSZJygc5AtwTnSpylQpIYxpCqEkP0P6T1vIq9rAfg4TSw1qJFmIdpzI+w==" saltValue="8fECscj4z77ohGd+TtLVCQ==" spinCount="100000" sheet="1" objects="1" scenarios="1" selectLockedCells="1"/>
  <mergeCells count="2">
    <mergeCell ref="B29:E29"/>
    <mergeCell ref="B28:E28"/>
  </mergeCells>
  <phoneticPr fontId="2"/>
  <conditionalFormatting sqref="D11:D27">
    <cfRule type="cellIs" dxfId="1" priority="1" operator="equal">
      <formula>"日"</formula>
    </cfRule>
    <cfRule type="cellIs" dxfId="0" priority="2" operator="equal">
      <formula>"土"</formula>
    </cfRule>
  </conditionalFormatting>
  <hyperlinks>
    <hyperlink ref="B29" r:id="rId1" display="http://www.synergistic.co.jp/%e5%9b%bd%e6%b0%91%e3%81%ae%e7%a5%9d%e6%97%a5/" xr:uid="{72433603-E0A9-4539-8DE7-6CB1608768A4}"/>
    <hyperlink ref="B29:E29" r:id="rId2" display="http://www.synergistic.co.jp/国民の祝日/" xr:uid="{D7EBFA09-0224-4679-B029-E9CAAE64F800}"/>
  </hyperlinks>
  <pageMargins left="0.7" right="0.7" top="0.75" bottom="0.75" header="0.3" footer="0.3"/>
  <pageSetup paperSize="9" orientation="portrait" horizontalDpi="4294967293" verticalDpi="0"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CCDCB0-4021-4461-BCE3-C32556DAC64F}">
  <sheetPr codeName="Sheet44"/>
  <dimension ref="B3:P33"/>
  <sheetViews>
    <sheetView zoomScale="80" zoomScaleNormal="80" workbookViewId="0">
      <selection activeCell="P4" sqref="P4"/>
    </sheetView>
  </sheetViews>
  <sheetFormatPr baseColWidth="10" defaultColWidth="14.83203125" defaultRowHeight="24.75" customHeight="1"/>
  <cols>
    <col min="1" max="1" width="14.83203125" style="1"/>
    <col min="2" max="2" width="28" style="1" bestFit="1" customWidth="1"/>
    <col min="3" max="3" width="15.1640625" style="1" bestFit="1" customWidth="1"/>
    <col min="4" max="16384" width="14.83203125" style="1"/>
  </cols>
  <sheetData>
    <row r="3" spans="2:16" ht="24.75" customHeight="1">
      <c r="B3" s="1" t="s">
        <v>55</v>
      </c>
      <c r="C3" s="1" t="s">
        <v>56</v>
      </c>
      <c r="D3" s="1">
        <v>2019</v>
      </c>
      <c r="E3" s="1">
        <v>1</v>
      </c>
      <c r="F3" s="1">
        <v>1</v>
      </c>
      <c r="G3" s="1" t="s">
        <v>9</v>
      </c>
      <c r="J3" s="237">
        <f>①初期設定!$D$30</f>
        <v>0.33333333333333331</v>
      </c>
      <c r="K3" s="237">
        <f>①初期設定!$E$30</f>
        <v>0.33333333333333331</v>
      </c>
      <c r="L3" s="237">
        <f>①初期設定!$F$30</f>
        <v>0.33333333333333331</v>
      </c>
      <c r="M3" s="237">
        <f>①初期設定!$G$30</f>
        <v>0.33333333333333331</v>
      </c>
      <c r="N3" s="237">
        <f>①初期設定!$H$30</f>
        <v>0.33333333333333331</v>
      </c>
      <c r="O3" s="237">
        <f>①初期設定!$I$30</f>
        <v>0.33333333333333331</v>
      </c>
      <c r="P3" s="237">
        <f>①初期設定!$J$30</f>
        <v>0.33333333333333331</v>
      </c>
    </row>
    <row r="4" spans="2:16" ht="24.75" customHeight="1">
      <c r="B4" s="1" t="s">
        <v>81</v>
      </c>
      <c r="C4" s="1" t="s">
        <v>57</v>
      </c>
      <c r="D4" s="1">
        <v>2020</v>
      </c>
      <c r="E4" s="1">
        <v>2</v>
      </c>
      <c r="F4" s="1">
        <v>2</v>
      </c>
      <c r="G4" s="1" t="s">
        <v>42</v>
      </c>
    </row>
    <row r="5" spans="2:16" ht="24.75" customHeight="1">
      <c r="C5" s="1" t="s">
        <v>58</v>
      </c>
      <c r="D5" s="1">
        <v>2021</v>
      </c>
      <c r="E5" s="1">
        <v>3</v>
      </c>
      <c r="F5" s="1">
        <v>3</v>
      </c>
      <c r="G5" s="1" t="s">
        <v>50</v>
      </c>
    </row>
    <row r="6" spans="2:16" ht="24.75" customHeight="1">
      <c r="E6" s="1">
        <v>4</v>
      </c>
      <c r="F6" s="1">
        <v>4</v>
      </c>
      <c r="G6" s="1" t="s">
        <v>51</v>
      </c>
    </row>
    <row r="7" spans="2:16" ht="24.75" customHeight="1">
      <c r="E7" s="1">
        <v>5</v>
      </c>
      <c r="F7" s="1">
        <v>5</v>
      </c>
      <c r="G7" s="1" t="s">
        <v>52</v>
      </c>
    </row>
    <row r="8" spans="2:16" ht="24.75" customHeight="1">
      <c r="E8" s="1">
        <v>6</v>
      </c>
      <c r="F8" s="1">
        <v>6</v>
      </c>
      <c r="G8" s="1" t="s">
        <v>53</v>
      </c>
    </row>
    <row r="9" spans="2:16" ht="24.75" customHeight="1">
      <c r="E9" s="1">
        <v>7</v>
      </c>
      <c r="F9" s="1">
        <v>7</v>
      </c>
      <c r="G9" s="1" t="s">
        <v>54</v>
      </c>
    </row>
    <row r="10" spans="2:16" ht="24.75" customHeight="1">
      <c r="E10" s="1">
        <v>8</v>
      </c>
      <c r="F10" s="1">
        <v>8</v>
      </c>
    </row>
    <row r="11" spans="2:16" ht="24.75" customHeight="1">
      <c r="E11" s="1">
        <v>9</v>
      </c>
      <c r="F11" s="1">
        <v>9</v>
      </c>
    </row>
    <row r="12" spans="2:16" ht="24.75" customHeight="1">
      <c r="E12" s="1">
        <v>10</v>
      </c>
      <c r="F12" s="1">
        <v>10</v>
      </c>
    </row>
    <row r="13" spans="2:16" ht="24.75" customHeight="1">
      <c r="E13" s="1">
        <v>11</v>
      </c>
      <c r="F13" s="1">
        <v>11</v>
      </c>
    </row>
    <row r="14" spans="2:16" ht="24.75" customHeight="1">
      <c r="E14" s="1">
        <v>12</v>
      </c>
      <c r="F14" s="1">
        <v>12</v>
      </c>
    </row>
    <row r="15" spans="2:16" ht="24.75" customHeight="1">
      <c r="F15" s="1">
        <v>13</v>
      </c>
    </row>
    <row r="16" spans="2:16" ht="24.75" customHeight="1">
      <c r="F16" s="1">
        <v>14</v>
      </c>
    </row>
    <row r="17" spans="6:6" ht="24.75" customHeight="1">
      <c r="F17" s="1">
        <v>15</v>
      </c>
    </row>
    <row r="18" spans="6:6" ht="24.75" customHeight="1">
      <c r="F18" s="1">
        <v>16</v>
      </c>
    </row>
    <row r="19" spans="6:6" ht="24.75" customHeight="1">
      <c r="F19" s="1">
        <v>17</v>
      </c>
    </row>
    <row r="20" spans="6:6" ht="24.75" customHeight="1">
      <c r="F20" s="1">
        <v>18</v>
      </c>
    </row>
    <row r="21" spans="6:6" ht="24.75" customHeight="1">
      <c r="F21" s="1">
        <v>19</v>
      </c>
    </row>
    <row r="22" spans="6:6" ht="24.75" customHeight="1">
      <c r="F22" s="1">
        <v>20</v>
      </c>
    </row>
    <row r="23" spans="6:6" ht="24.75" customHeight="1">
      <c r="F23" s="1">
        <v>21</v>
      </c>
    </row>
    <row r="24" spans="6:6" ht="24.75" customHeight="1">
      <c r="F24" s="1">
        <v>22</v>
      </c>
    </row>
    <row r="25" spans="6:6" ht="24.75" customHeight="1">
      <c r="F25" s="1">
        <v>23</v>
      </c>
    </row>
    <row r="26" spans="6:6" ht="24.75" customHeight="1">
      <c r="F26" s="1">
        <v>24</v>
      </c>
    </row>
    <row r="27" spans="6:6" ht="24.75" customHeight="1">
      <c r="F27" s="1">
        <v>25</v>
      </c>
    </row>
    <row r="28" spans="6:6" ht="24.75" customHeight="1">
      <c r="F28" s="1">
        <v>26</v>
      </c>
    </row>
    <row r="29" spans="6:6" ht="24.75" customHeight="1">
      <c r="F29" s="1">
        <v>27</v>
      </c>
    </row>
    <row r="30" spans="6:6" ht="24.75" customHeight="1">
      <c r="F30" s="1">
        <v>28</v>
      </c>
    </row>
    <row r="31" spans="6:6" ht="24.75" customHeight="1">
      <c r="F31" s="1">
        <v>29</v>
      </c>
    </row>
    <row r="32" spans="6:6" ht="24.75" customHeight="1">
      <c r="F32" s="1">
        <v>30</v>
      </c>
    </row>
    <row r="33" spans="6:6" ht="24.75" customHeight="1">
      <c r="F33" s="1">
        <v>31</v>
      </c>
    </row>
  </sheetData>
  <sheetProtection selectLockedCells="1" autoFilter="0" selectUnlockedCells="1"/>
  <phoneticPr fontId="2"/>
  <dataValidations count="1">
    <dataValidation imeMode="off" allowBlank="1" showInputMessage="1" showErrorMessage="1" sqref="D65439:D130973 IZ65439:IZ130973 SV65439:SV130973 ACR65439:ACR130973 AMN65439:AMN130973 AWJ65439:AWJ130973 BGF65439:BGF130973 BQB65439:BQB130973 BZX65439:BZX130973 CJT65439:CJT130973 CTP65439:CTP130973 DDL65439:DDL130973 DNH65439:DNH130973 DXD65439:DXD130973 EGZ65439:EGZ130973 EQV65439:EQV130973 FAR65439:FAR130973 FKN65439:FKN130973 FUJ65439:FUJ130973 GEF65439:GEF130973 GOB65439:GOB130973 GXX65439:GXX130973 HHT65439:HHT130973 HRP65439:HRP130973 IBL65439:IBL130973 ILH65439:ILH130973 IVD65439:IVD130973 JEZ65439:JEZ130973 JOV65439:JOV130973 JYR65439:JYR130973 KIN65439:KIN130973 KSJ65439:KSJ130973 LCF65439:LCF130973 LMB65439:LMB130973 LVX65439:LVX130973 MFT65439:MFT130973 MPP65439:MPP130973 MZL65439:MZL130973 NJH65439:NJH130973 NTD65439:NTD130973 OCZ65439:OCZ130973 OMV65439:OMV130973 OWR65439:OWR130973 PGN65439:PGN130973 PQJ65439:PQJ130973 QAF65439:QAF130973 QKB65439:QKB130973 QTX65439:QTX130973 RDT65439:RDT130973 RNP65439:RNP130973 RXL65439:RXL130973 SHH65439:SHH130973 SRD65439:SRD130973 TAZ65439:TAZ130973 TKV65439:TKV130973 TUR65439:TUR130973 UEN65439:UEN130973 UOJ65439:UOJ130973 UYF65439:UYF130973 VIB65439:VIB130973 VRX65439:VRX130973 WBT65439:WBT130973 WLP65439:WLP130973 WVL65439:WVL130973 D130975:D196509 IZ130975:IZ196509 SV130975:SV196509 ACR130975:ACR196509 AMN130975:AMN196509 AWJ130975:AWJ196509 BGF130975:BGF196509 BQB130975:BQB196509 BZX130975:BZX196509 CJT130975:CJT196509 CTP130975:CTP196509 DDL130975:DDL196509 DNH130975:DNH196509 DXD130975:DXD196509 EGZ130975:EGZ196509 EQV130975:EQV196509 FAR130975:FAR196509 FKN130975:FKN196509 FUJ130975:FUJ196509 GEF130975:GEF196509 GOB130975:GOB196509 GXX130975:GXX196509 HHT130975:HHT196509 HRP130975:HRP196509 IBL130975:IBL196509 ILH130975:ILH196509 IVD130975:IVD196509 JEZ130975:JEZ196509 JOV130975:JOV196509 JYR130975:JYR196509 KIN130975:KIN196509 KSJ130975:KSJ196509 LCF130975:LCF196509 LMB130975:LMB196509 LVX130975:LVX196509 MFT130975:MFT196509 MPP130975:MPP196509 MZL130975:MZL196509 NJH130975:NJH196509 NTD130975:NTD196509 OCZ130975:OCZ196509 OMV130975:OMV196509 OWR130975:OWR196509 PGN130975:PGN196509 PQJ130975:PQJ196509 QAF130975:QAF196509 QKB130975:QKB196509 QTX130975:QTX196509 RDT130975:RDT196509 RNP130975:RNP196509 RXL130975:RXL196509 SHH130975:SHH196509 SRD130975:SRD196509 TAZ130975:TAZ196509 TKV130975:TKV196509 TUR130975:TUR196509 UEN130975:UEN196509 UOJ130975:UOJ196509 UYF130975:UYF196509 VIB130975:VIB196509 VRX130975:VRX196509 WBT130975:WBT196509 WLP130975:WLP196509 WVL130975:WVL196509 D196511:D262045 IZ196511:IZ262045 SV196511:SV262045 ACR196511:ACR262045 AMN196511:AMN262045 AWJ196511:AWJ262045 BGF196511:BGF262045 BQB196511:BQB262045 BZX196511:BZX262045 CJT196511:CJT262045 CTP196511:CTP262045 DDL196511:DDL262045 DNH196511:DNH262045 DXD196511:DXD262045 EGZ196511:EGZ262045 EQV196511:EQV262045 FAR196511:FAR262045 FKN196511:FKN262045 FUJ196511:FUJ262045 GEF196511:GEF262045 GOB196511:GOB262045 GXX196511:GXX262045 HHT196511:HHT262045 HRP196511:HRP262045 IBL196511:IBL262045 ILH196511:ILH262045 IVD196511:IVD262045 JEZ196511:JEZ262045 JOV196511:JOV262045 JYR196511:JYR262045 KIN196511:KIN262045 KSJ196511:KSJ262045 LCF196511:LCF262045 LMB196511:LMB262045 LVX196511:LVX262045 MFT196511:MFT262045 MPP196511:MPP262045 MZL196511:MZL262045 NJH196511:NJH262045 NTD196511:NTD262045 OCZ196511:OCZ262045 OMV196511:OMV262045 OWR196511:OWR262045 PGN196511:PGN262045 PQJ196511:PQJ262045 QAF196511:QAF262045 QKB196511:QKB262045 QTX196511:QTX262045 RDT196511:RDT262045 RNP196511:RNP262045 RXL196511:RXL262045 SHH196511:SHH262045 SRD196511:SRD262045 TAZ196511:TAZ262045 TKV196511:TKV262045 TUR196511:TUR262045 UEN196511:UEN262045 UOJ196511:UOJ262045 UYF196511:UYF262045 VIB196511:VIB262045 VRX196511:VRX262045 WBT196511:WBT262045 WLP196511:WLP262045 WVL196511:WVL262045 D262047:D327581 IZ262047:IZ327581 SV262047:SV327581 ACR262047:ACR327581 AMN262047:AMN327581 AWJ262047:AWJ327581 BGF262047:BGF327581 BQB262047:BQB327581 BZX262047:BZX327581 CJT262047:CJT327581 CTP262047:CTP327581 DDL262047:DDL327581 DNH262047:DNH327581 DXD262047:DXD327581 EGZ262047:EGZ327581 EQV262047:EQV327581 FAR262047:FAR327581 FKN262047:FKN327581 FUJ262047:FUJ327581 GEF262047:GEF327581 GOB262047:GOB327581 GXX262047:GXX327581 HHT262047:HHT327581 HRP262047:HRP327581 IBL262047:IBL327581 ILH262047:ILH327581 IVD262047:IVD327581 JEZ262047:JEZ327581 JOV262047:JOV327581 JYR262047:JYR327581 KIN262047:KIN327581 KSJ262047:KSJ327581 LCF262047:LCF327581 LMB262047:LMB327581 LVX262047:LVX327581 MFT262047:MFT327581 MPP262047:MPP327581 MZL262047:MZL327581 NJH262047:NJH327581 NTD262047:NTD327581 OCZ262047:OCZ327581 OMV262047:OMV327581 OWR262047:OWR327581 PGN262047:PGN327581 PQJ262047:PQJ327581 QAF262047:QAF327581 QKB262047:QKB327581 QTX262047:QTX327581 RDT262047:RDT327581 RNP262047:RNP327581 RXL262047:RXL327581 SHH262047:SHH327581 SRD262047:SRD327581 TAZ262047:TAZ327581 TKV262047:TKV327581 TUR262047:TUR327581 UEN262047:UEN327581 UOJ262047:UOJ327581 UYF262047:UYF327581 VIB262047:VIB327581 VRX262047:VRX327581 WBT262047:WBT327581 WLP262047:WLP327581 WVL262047:WVL327581 D327583:D393117 IZ327583:IZ393117 SV327583:SV393117 ACR327583:ACR393117 AMN327583:AMN393117 AWJ327583:AWJ393117 BGF327583:BGF393117 BQB327583:BQB393117 BZX327583:BZX393117 CJT327583:CJT393117 CTP327583:CTP393117 DDL327583:DDL393117 DNH327583:DNH393117 DXD327583:DXD393117 EGZ327583:EGZ393117 EQV327583:EQV393117 FAR327583:FAR393117 FKN327583:FKN393117 FUJ327583:FUJ393117 GEF327583:GEF393117 GOB327583:GOB393117 GXX327583:GXX393117 HHT327583:HHT393117 HRP327583:HRP393117 IBL327583:IBL393117 ILH327583:ILH393117 IVD327583:IVD393117 JEZ327583:JEZ393117 JOV327583:JOV393117 JYR327583:JYR393117 KIN327583:KIN393117 KSJ327583:KSJ393117 LCF327583:LCF393117 LMB327583:LMB393117 LVX327583:LVX393117 MFT327583:MFT393117 MPP327583:MPP393117 MZL327583:MZL393117 NJH327583:NJH393117 NTD327583:NTD393117 OCZ327583:OCZ393117 OMV327583:OMV393117 OWR327583:OWR393117 PGN327583:PGN393117 PQJ327583:PQJ393117 QAF327583:QAF393117 QKB327583:QKB393117 QTX327583:QTX393117 RDT327583:RDT393117 RNP327583:RNP393117 RXL327583:RXL393117 SHH327583:SHH393117 SRD327583:SRD393117 TAZ327583:TAZ393117 TKV327583:TKV393117 TUR327583:TUR393117 UEN327583:UEN393117 UOJ327583:UOJ393117 UYF327583:UYF393117 VIB327583:VIB393117 VRX327583:VRX393117 WBT327583:WBT393117 WLP327583:WLP393117 WVL327583:WVL393117 D393119:D458653 IZ393119:IZ458653 SV393119:SV458653 ACR393119:ACR458653 AMN393119:AMN458653 AWJ393119:AWJ458653 BGF393119:BGF458653 BQB393119:BQB458653 BZX393119:BZX458653 CJT393119:CJT458653 CTP393119:CTP458653 DDL393119:DDL458653 DNH393119:DNH458653 DXD393119:DXD458653 EGZ393119:EGZ458653 EQV393119:EQV458653 FAR393119:FAR458653 FKN393119:FKN458653 FUJ393119:FUJ458653 GEF393119:GEF458653 GOB393119:GOB458653 GXX393119:GXX458653 HHT393119:HHT458653 HRP393119:HRP458653 IBL393119:IBL458653 ILH393119:ILH458653 IVD393119:IVD458653 JEZ393119:JEZ458653 JOV393119:JOV458653 JYR393119:JYR458653 KIN393119:KIN458653 KSJ393119:KSJ458653 LCF393119:LCF458653 LMB393119:LMB458653 LVX393119:LVX458653 MFT393119:MFT458653 MPP393119:MPP458653 MZL393119:MZL458653 NJH393119:NJH458653 NTD393119:NTD458653 OCZ393119:OCZ458653 OMV393119:OMV458653 OWR393119:OWR458653 PGN393119:PGN458653 PQJ393119:PQJ458653 QAF393119:QAF458653 QKB393119:QKB458653 QTX393119:QTX458653 RDT393119:RDT458653 RNP393119:RNP458653 RXL393119:RXL458653 SHH393119:SHH458653 SRD393119:SRD458653 TAZ393119:TAZ458653 TKV393119:TKV458653 TUR393119:TUR458653 UEN393119:UEN458653 UOJ393119:UOJ458653 UYF393119:UYF458653 VIB393119:VIB458653 VRX393119:VRX458653 WBT393119:WBT458653 WLP393119:WLP458653 WVL393119:WVL458653 D458655:D524189 IZ458655:IZ524189 SV458655:SV524189 ACR458655:ACR524189 AMN458655:AMN524189 AWJ458655:AWJ524189 BGF458655:BGF524189 BQB458655:BQB524189 BZX458655:BZX524189 CJT458655:CJT524189 CTP458655:CTP524189 DDL458655:DDL524189 DNH458655:DNH524189 DXD458655:DXD524189 EGZ458655:EGZ524189 EQV458655:EQV524189 FAR458655:FAR524189 FKN458655:FKN524189 FUJ458655:FUJ524189 GEF458655:GEF524189 GOB458655:GOB524189 GXX458655:GXX524189 HHT458655:HHT524189 HRP458655:HRP524189 IBL458655:IBL524189 ILH458655:ILH524189 IVD458655:IVD524189 JEZ458655:JEZ524189 JOV458655:JOV524189 JYR458655:JYR524189 KIN458655:KIN524189 KSJ458655:KSJ524189 LCF458655:LCF524189 LMB458655:LMB524189 LVX458655:LVX524189 MFT458655:MFT524189 MPP458655:MPP524189 MZL458655:MZL524189 NJH458655:NJH524189 NTD458655:NTD524189 OCZ458655:OCZ524189 OMV458655:OMV524189 OWR458655:OWR524189 PGN458655:PGN524189 PQJ458655:PQJ524189 QAF458655:QAF524189 QKB458655:QKB524189 QTX458655:QTX524189 RDT458655:RDT524189 RNP458655:RNP524189 RXL458655:RXL524189 SHH458655:SHH524189 SRD458655:SRD524189 TAZ458655:TAZ524189 TKV458655:TKV524189 TUR458655:TUR524189 UEN458655:UEN524189 UOJ458655:UOJ524189 UYF458655:UYF524189 VIB458655:VIB524189 VRX458655:VRX524189 WBT458655:WBT524189 WLP458655:WLP524189 WVL458655:WVL524189 D524191:D589725 IZ524191:IZ589725 SV524191:SV589725 ACR524191:ACR589725 AMN524191:AMN589725 AWJ524191:AWJ589725 BGF524191:BGF589725 BQB524191:BQB589725 BZX524191:BZX589725 CJT524191:CJT589725 CTP524191:CTP589725 DDL524191:DDL589725 DNH524191:DNH589725 DXD524191:DXD589725 EGZ524191:EGZ589725 EQV524191:EQV589725 FAR524191:FAR589725 FKN524191:FKN589725 FUJ524191:FUJ589725 GEF524191:GEF589725 GOB524191:GOB589725 GXX524191:GXX589725 HHT524191:HHT589725 HRP524191:HRP589725 IBL524191:IBL589725 ILH524191:ILH589725 IVD524191:IVD589725 JEZ524191:JEZ589725 JOV524191:JOV589725 JYR524191:JYR589725 KIN524191:KIN589725 KSJ524191:KSJ589725 LCF524191:LCF589725 LMB524191:LMB589725 LVX524191:LVX589725 MFT524191:MFT589725 MPP524191:MPP589725 MZL524191:MZL589725 NJH524191:NJH589725 NTD524191:NTD589725 OCZ524191:OCZ589725 OMV524191:OMV589725 OWR524191:OWR589725 PGN524191:PGN589725 PQJ524191:PQJ589725 QAF524191:QAF589725 QKB524191:QKB589725 QTX524191:QTX589725 RDT524191:RDT589725 RNP524191:RNP589725 RXL524191:RXL589725 SHH524191:SHH589725 SRD524191:SRD589725 TAZ524191:TAZ589725 TKV524191:TKV589725 TUR524191:TUR589725 UEN524191:UEN589725 UOJ524191:UOJ589725 UYF524191:UYF589725 VIB524191:VIB589725 VRX524191:VRX589725 WBT524191:WBT589725 WLP524191:WLP589725 WVL524191:WVL589725 D589727:D655261 IZ589727:IZ655261 SV589727:SV655261 ACR589727:ACR655261 AMN589727:AMN655261 AWJ589727:AWJ655261 BGF589727:BGF655261 BQB589727:BQB655261 BZX589727:BZX655261 CJT589727:CJT655261 CTP589727:CTP655261 DDL589727:DDL655261 DNH589727:DNH655261 DXD589727:DXD655261 EGZ589727:EGZ655261 EQV589727:EQV655261 FAR589727:FAR655261 FKN589727:FKN655261 FUJ589727:FUJ655261 GEF589727:GEF655261 GOB589727:GOB655261 GXX589727:GXX655261 HHT589727:HHT655261 HRP589727:HRP655261 IBL589727:IBL655261 ILH589727:ILH655261 IVD589727:IVD655261 JEZ589727:JEZ655261 JOV589727:JOV655261 JYR589727:JYR655261 KIN589727:KIN655261 KSJ589727:KSJ655261 LCF589727:LCF655261 LMB589727:LMB655261 LVX589727:LVX655261 MFT589727:MFT655261 MPP589727:MPP655261 MZL589727:MZL655261 NJH589727:NJH655261 NTD589727:NTD655261 OCZ589727:OCZ655261 OMV589727:OMV655261 OWR589727:OWR655261 PGN589727:PGN655261 PQJ589727:PQJ655261 QAF589727:QAF655261 QKB589727:QKB655261 QTX589727:QTX655261 RDT589727:RDT655261 RNP589727:RNP655261 RXL589727:RXL655261 SHH589727:SHH655261 SRD589727:SRD655261 TAZ589727:TAZ655261 TKV589727:TKV655261 TUR589727:TUR655261 UEN589727:UEN655261 UOJ589727:UOJ655261 UYF589727:UYF655261 VIB589727:VIB655261 VRX589727:VRX655261 WBT589727:WBT655261 WLP589727:WLP655261 WVL589727:WVL655261 D655263:D720797 IZ655263:IZ720797 SV655263:SV720797 ACR655263:ACR720797 AMN655263:AMN720797 AWJ655263:AWJ720797 BGF655263:BGF720797 BQB655263:BQB720797 BZX655263:BZX720797 CJT655263:CJT720797 CTP655263:CTP720797 DDL655263:DDL720797 DNH655263:DNH720797 DXD655263:DXD720797 EGZ655263:EGZ720797 EQV655263:EQV720797 FAR655263:FAR720797 FKN655263:FKN720797 FUJ655263:FUJ720797 GEF655263:GEF720797 GOB655263:GOB720797 GXX655263:GXX720797 HHT655263:HHT720797 HRP655263:HRP720797 IBL655263:IBL720797 ILH655263:ILH720797 IVD655263:IVD720797 JEZ655263:JEZ720797 JOV655263:JOV720797 JYR655263:JYR720797 KIN655263:KIN720797 KSJ655263:KSJ720797 LCF655263:LCF720797 LMB655263:LMB720797 LVX655263:LVX720797 MFT655263:MFT720797 MPP655263:MPP720797 MZL655263:MZL720797 NJH655263:NJH720797 NTD655263:NTD720797 OCZ655263:OCZ720797 OMV655263:OMV720797 OWR655263:OWR720797 PGN655263:PGN720797 PQJ655263:PQJ720797 QAF655263:QAF720797 QKB655263:QKB720797 QTX655263:QTX720797 RDT655263:RDT720797 RNP655263:RNP720797 RXL655263:RXL720797 SHH655263:SHH720797 SRD655263:SRD720797 TAZ655263:TAZ720797 TKV655263:TKV720797 TUR655263:TUR720797 UEN655263:UEN720797 UOJ655263:UOJ720797 UYF655263:UYF720797 VIB655263:VIB720797 VRX655263:VRX720797 WBT655263:WBT720797 WLP655263:WLP720797 WVL655263:WVL720797 D720799:D786333 IZ720799:IZ786333 SV720799:SV786333 ACR720799:ACR786333 AMN720799:AMN786333 AWJ720799:AWJ786333 BGF720799:BGF786333 BQB720799:BQB786333 BZX720799:BZX786333 CJT720799:CJT786333 CTP720799:CTP786333 DDL720799:DDL786333 DNH720799:DNH786333 DXD720799:DXD786333 EGZ720799:EGZ786333 EQV720799:EQV786333 FAR720799:FAR786333 FKN720799:FKN786333 FUJ720799:FUJ786333 GEF720799:GEF786333 GOB720799:GOB786333 GXX720799:GXX786333 HHT720799:HHT786333 HRP720799:HRP786333 IBL720799:IBL786333 ILH720799:ILH786333 IVD720799:IVD786333 JEZ720799:JEZ786333 JOV720799:JOV786333 JYR720799:JYR786333 KIN720799:KIN786333 KSJ720799:KSJ786333 LCF720799:LCF786333 LMB720799:LMB786333 LVX720799:LVX786333 MFT720799:MFT786333 MPP720799:MPP786333 MZL720799:MZL786333 NJH720799:NJH786333 NTD720799:NTD786333 OCZ720799:OCZ786333 OMV720799:OMV786333 OWR720799:OWR786333 PGN720799:PGN786333 PQJ720799:PQJ786333 QAF720799:QAF786333 QKB720799:QKB786333 QTX720799:QTX786333 RDT720799:RDT786333 RNP720799:RNP786333 RXL720799:RXL786333 SHH720799:SHH786333 SRD720799:SRD786333 TAZ720799:TAZ786333 TKV720799:TKV786333 TUR720799:TUR786333 UEN720799:UEN786333 UOJ720799:UOJ786333 UYF720799:UYF786333 VIB720799:VIB786333 VRX720799:VRX786333 WBT720799:WBT786333 WLP720799:WLP786333 WVL720799:WVL786333 D786335:D851869 IZ786335:IZ851869 SV786335:SV851869 ACR786335:ACR851869 AMN786335:AMN851869 AWJ786335:AWJ851869 BGF786335:BGF851869 BQB786335:BQB851869 BZX786335:BZX851869 CJT786335:CJT851869 CTP786335:CTP851869 DDL786335:DDL851869 DNH786335:DNH851869 DXD786335:DXD851869 EGZ786335:EGZ851869 EQV786335:EQV851869 FAR786335:FAR851869 FKN786335:FKN851869 FUJ786335:FUJ851869 GEF786335:GEF851869 GOB786335:GOB851869 GXX786335:GXX851869 HHT786335:HHT851869 HRP786335:HRP851869 IBL786335:IBL851869 ILH786335:ILH851869 IVD786335:IVD851869 JEZ786335:JEZ851869 JOV786335:JOV851869 JYR786335:JYR851869 KIN786335:KIN851869 KSJ786335:KSJ851869 LCF786335:LCF851869 LMB786335:LMB851869 LVX786335:LVX851869 MFT786335:MFT851869 MPP786335:MPP851869 MZL786335:MZL851869 NJH786335:NJH851869 NTD786335:NTD851869 OCZ786335:OCZ851869 OMV786335:OMV851869 OWR786335:OWR851869 PGN786335:PGN851869 PQJ786335:PQJ851869 QAF786335:QAF851869 QKB786335:QKB851869 QTX786335:QTX851869 RDT786335:RDT851869 RNP786335:RNP851869 RXL786335:RXL851869 SHH786335:SHH851869 SRD786335:SRD851869 TAZ786335:TAZ851869 TKV786335:TKV851869 TUR786335:TUR851869 UEN786335:UEN851869 UOJ786335:UOJ851869 UYF786335:UYF851869 VIB786335:VIB851869 VRX786335:VRX851869 WBT786335:WBT851869 WLP786335:WLP851869 WVL786335:WVL851869 D851871:D917405 IZ851871:IZ917405 SV851871:SV917405 ACR851871:ACR917405 AMN851871:AMN917405 AWJ851871:AWJ917405 BGF851871:BGF917405 BQB851871:BQB917405 BZX851871:BZX917405 CJT851871:CJT917405 CTP851871:CTP917405 DDL851871:DDL917405 DNH851871:DNH917405 DXD851871:DXD917405 EGZ851871:EGZ917405 EQV851871:EQV917405 FAR851871:FAR917405 FKN851871:FKN917405 FUJ851871:FUJ917405 GEF851871:GEF917405 GOB851871:GOB917405 GXX851871:GXX917405 HHT851871:HHT917405 HRP851871:HRP917405 IBL851871:IBL917405 ILH851871:ILH917405 IVD851871:IVD917405 JEZ851871:JEZ917405 JOV851871:JOV917405 JYR851871:JYR917405 KIN851871:KIN917405 KSJ851871:KSJ917405 LCF851871:LCF917405 LMB851871:LMB917405 LVX851871:LVX917405 MFT851871:MFT917405 MPP851871:MPP917405 MZL851871:MZL917405 NJH851871:NJH917405 NTD851871:NTD917405 OCZ851871:OCZ917405 OMV851871:OMV917405 OWR851871:OWR917405 PGN851871:PGN917405 PQJ851871:PQJ917405 QAF851871:QAF917405 QKB851871:QKB917405 QTX851871:QTX917405 RDT851871:RDT917405 RNP851871:RNP917405 RXL851871:RXL917405 SHH851871:SHH917405 SRD851871:SRD917405 TAZ851871:TAZ917405 TKV851871:TKV917405 TUR851871:TUR917405 UEN851871:UEN917405 UOJ851871:UOJ917405 UYF851871:UYF917405 VIB851871:VIB917405 VRX851871:VRX917405 WBT851871:WBT917405 WLP851871:WLP917405 WVL851871:WVL917405 D917407:D982941 IZ917407:IZ982941 SV917407:SV982941 ACR917407:ACR982941 AMN917407:AMN982941 AWJ917407:AWJ982941 BGF917407:BGF982941 BQB917407:BQB982941 BZX917407:BZX982941 CJT917407:CJT982941 CTP917407:CTP982941 DDL917407:DDL982941 DNH917407:DNH982941 DXD917407:DXD982941 EGZ917407:EGZ982941 EQV917407:EQV982941 FAR917407:FAR982941 FKN917407:FKN982941 FUJ917407:FUJ982941 GEF917407:GEF982941 GOB917407:GOB982941 GXX917407:GXX982941 HHT917407:HHT982941 HRP917407:HRP982941 IBL917407:IBL982941 ILH917407:ILH982941 IVD917407:IVD982941 JEZ917407:JEZ982941 JOV917407:JOV982941 JYR917407:JYR982941 KIN917407:KIN982941 KSJ917407:KSJ982941 LCF917407:LCF982941 LMB917407:LMB982941 LVX917407:LVX982941 MFT917407:MFT982941 MPP917407:MPP982941 MZL917407:MZL982941 NJH917407:NJH982941 NTD917407:NTD982941 OCZ917407:OCZ982941 OMV917407:OMV982941 OWR917407:OWR982941 PGN917407:PGN982941 PQJ917407:PQJ982941 QAF917407:QAF982941 QKB917407:QKB982941 QTX917407:QTX982941 RDT917407:RDT982941 RNP917407:RNP982941 RXL917407:RXL982941 SHH917407:SHH982941 SRD917407:SRD982941 TAZ917407:TAZ982941 TKV917407:TKV982941 TUR917407:TUR982941 UEN917407:UEN982941 UOJ917407:UOJ982941 UYF917407:UYF982941 VIB917407:VIB982941 VRX917407:VRX982941 WBT917407:WBT982941 WLP917407:WLP982941 WVL917407:WVL982941 D982943:D1048576 IZ982943:IZ1048576 SV982943:SV1048576 ACR982943:ACR1048576 AMN982943:AMN1048576 AWJ982943:AWJ1048576 BGF982943:BGF1048576 BQB982943:BQB1048576 BZX982943:BZX1048576 CJT982943:CJT1048576 CTP982943:CTP1048576 DDL982943:DDL1048576 DNH982943:DNH1048576 DXD982943:DXD1048576 EGZ982943:EGZ1048576 EQV982943:EQV1048576 FAR982943:FAR1048576 FKN982943:FKN1048576 FUJ982943:FUJ1048576 GEF982943:GEF1048576 GOB982943:GOB1048576 GXX982943:GXX1048576 HHT982943:HHT1048576 HRP982943:HRP1048576 IBL982943:IBL1048576 ILH982943:ILH1048576 IVD982943:IVD1048576 JEZ982943:JEZ1048576 JOV982943:JOV1048576 JYR982943:JYR1048576 KIN982943:KIN1048576 KSJ982943:KSJ1048576 LCF982943:LCF1048576 LMB982943:LMB1048576 LVX982943:LVX1048576 MFT982943:MFT1048576 MPP982943:MPP1048576 MZL982943:MZL1048576 NJH982943:NJH1048576 NTD982943:NTD1048576 OCZ982943:OCZ1048576 OMV982943:OMV1048576 OWR982943:OWR1048576 PGN982943:PGN1048576 PQJ982943:PQJ1048576 QAF982943:QAF1048576 QKB982943:QKB1048576 QTX982943:QTX1048576 RDT982943:RDT1048576 RNP982943:RNP1048576 RXL982943:RXL1048576 SHH982943:SHH1048576 SRD982943:SRD1048576 TAZ982943:TAZ1048576 TKV982943:TKV1048576 TUR982943:TUR1048576 UEN982943:UEN1048576 UOJ982943:UOJ1048576 UYF982943:UYF1048576 VIB982943:VIB1048576 VRX982943:VRX1048576 WBT982943:WBT1048576 WLP982943:WLP1048576 WVL982943:WVL1048576 D2:D65437 IZ2:IZ65437 WLQ1:WVK1048576 WBU1:WLO1048576 VRY1:WBS1048576 VIC1:VRW1048576 UYG1:VIA1048576 UOK1:UYE1048576 UEO1:UOI1048576 TUS1:UEM1048576 TKW1:TUQ1048576 TBA1:TKU1048576 SRE1:TAY1048576 SHI1:SRC1048576 RXM1:SHG1048576 RNQ1:RXK1048576 RDU1:RNO1048576 QTY1:RDS1048576 QKC1:QTW1048576 QAG1:QKA1048576 PQK1:QAE1048576 PGO1:PQI1048576 OWS1:PGM1048576 OMW1:OWQ1048576 ODA1:OMU1048576 NTE1:OCY1048576 NJI1:NTC1048576 MZM1:NJG1048576 MPQ1:MZK1048576 MFU1:MPO1048576 LVY1:MFS1048576 LMC1:LVW1048576 LCG1:LMA1048576 KSK1:LCE1048576 KIO1:KSI1048576 JYS1:KIM1048576 JOW1:JYQ1048576 JFA1:JOU1048576 IVE1:JEY1048576 ILI1:IVC1048576 IBM1:ILG1048576 HRQ1:IBK1048576 HHU1:HRO1048576 GXY1:HHS1048576 GOC1:GXW1048576 GEG1:GOA1048576 FUK1:GEE1048576 FKO1:FUI1048576 FAS1:FKM1048576 EQW1:FAQ1048576 EHA1:EQU1048576 DXE1:EGY1048576 DNI1:DXC1048576 DDM1:DNG1048576 CTQ1:DDK1048576 CJU1:CTO1048576 BZY1:CJS1048576 BQC1:BZW1048576 BGG1:BQA1048576 AWK1:BGE1048576 AMO1:AWI1048576 ACS1:AMM1048576 SW1:ACQ1048576 JA1:SU1048576 WVM1:XFD1048576 WVL2:WVL65437 WLP2:WLP65437 WBT2:WBT65437 VRX2:VRX65437 VIB2:VIB65437 UYF2:UYF65437 UOJ2:UOJ65437 UEN2:UEN65437 TUR2:TUR65437 TKV2:TKV65437 TAZ2:TAZ65437 SRD2:SRD65437 SHH2:SHH65437 RXL2:RXL65437 RNP2:RNP65437 RDT2:RDT65437 QTX2:QTX65437 QKB2:QKB65437 QAF2:QAF65437 PQJ2:PQJ65437 PGN2:PGN65437 OWR2:OWR65437 OMV2:OMV65437 OCZ2:OCZ65437 NTD2:NTD65437 NJH2:NJH65437 MZL2:MZL65437 MPP2:MPP65437 MFT2:MFT65437 LVX2:LVX65437 LMB2:LMB65437 LCF2:LCF65437 KSJ2:KSJ65437 KIN2:KIN65437 JYR2:JYR65437 JOV2:JOV65437 JEZ2:JEZ65437 IVD2:IVD65437 ILH2:ILH65437 IBL2:IBL65437 HRP2:HRP65437 HHT2:HHT65437 GXX2:GXX65437 GOB2:GOB65437 GEF2:GEF65437 FUJ2:FUJ65437 FKN2:FKN65437 FAR2:FAR65437 EQV2:EQV65437 EGZ2:EGZ65437 DXD2:DXD65437 DNH2:DNH65437 DDL2:DDL65437 CTP2:CTP65437 CJT2:CJT65437 BZX2:BZX65437 BQB2:BQB65437 BGF2:BGF65437 AWJ2:AWJ65437 AMN2:AMN65437 ACR2:ACR65437 SV2:SV65437 E1:IY2 E4:IY1048576 E3:H3 J3:IY3" xr:uid="{D6331177-B1A3-4A9D-BD34-A8AC41E1E235}"/>
  </dataValidations>
  <pageMargins left="0.78700000000000003" right="0.78700000000000003" top="0.98399999999999999" bottom="0.98399999999999999" header="0.51200000000000001" footer="0.51200000000000001"/>
  <pageSetup paperSize="9" orientation="portrait"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623527B7E882744846F1548D0C14B23" ma:contentTypeVersion="10" ma:contentTypeDescription="新しいドキュメントを作成します。" ma:contentTypeScope="" ma:versionID="9088dccba29bef048f889a94861efddf">
  <xsd:schema xmlns:xsd="http://www.w3.org/2001/XMLSchema" xmlns:xs="http://www.w3.org/2001/XMLSchema" xmlns:p="http://schemas.microsoft.com/office/2006/metadata/properties" xmlns:ns2="53f13b28-f7fe-4370-9cfb-917a52e6dd84" targetNamespace="http://schemas.microsoft.com/office/2006/metadata/properties" ma:root="true" ma:fieldsID="7670955a280d1efb6d3bf8f20bd9091c" ns2:_="">
    <xsd:import namespace="53f13b28-f7fe-4370-9cfb-917a52e6dd84"/>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2:MediaServiceLocation" minOccurs="0"/>
                <xsd:element ref="ns2:MediaServiceAutoKeyPoints" minOccurs="0"/>
                <xsd:element ref="ns2: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3f13b28-f7fe-4370-9cfb-917a52e6dd8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DateTaken" ma:index="14" nillable="true" ma:displayName="MediaServiceDateTaken" ma:hidden="true" ma:internalName="MediaServiceDateTaken" ma:readOnly="true">
      <xsd:simpleType>
        <xsd:restriction base="dms:Text"/>
      </xsd:simpleType>
    </xsd:element>
    <xsd:element name="MediaServiceLocation" ma:index="15" nillable="true" ma:displayName="Location" ma:internalName="MediaServiceLocation"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internalName="MediaServiceKeyPoint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24F2670-99B9-4522-91F8-BC42DE81388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3f13b28-f7fe-4370-9cfb-917a52e6dd8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CD23D90-EB2D-4D3A-A30E-F5A658CA5F31}">
  <ds:schemaRefs>
    <ds:schemaRef ds:uri="http://purl.org/dc/terms/"/>
    <ds:schemaRef ds:uri="http://schemas.openxmlformats.org/package/2006/metadata/core-properties"/>
    <ds:schemaRef ds:uri="http://purl.org/dc/dcmitype/"/>
    <ds:schemaRef ds:uri="http://schemas.microsoft.com/office/infopath/2007/PartnerControls"/>
    <ds:schemaRef ds:uri="53f13b28-f7fe-4370-9cfb-917a52e6dd84"/>
    <ds:schemaRef ds:uri="http://purl.org/dc/elements/1.1/"/>
    <ds:schemaRef ds:uri="http://schemas.microsoft.com/office/2006/metadata/properties"/>
    <ds:schemaRef ds:uri="http://schemas.microsoft.com/office/2006/documentManagement/types"/>
    <ds:schemaRef ds:uri="http://www.w3.org/XML/1998/namespace"/>
  </ds:schemaRefs>
</ds:datastoreItem>
</file>

<file path=customXml/itemProps3.xml><?xml version="1.0" encoding="utf-8"?>
<ds:datastoreItem xmlns:ds="http://schemas.openxmlformats.org/officeDocument/2006/customXml" ds:itemID="{57F8AE60-43C6-43C7-8EED-85F672D0CB6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ワークシート</vt:lpstr>
      </vt:variant>
      <vt:variant>
        <vt:i4>5</vt:i4>
      </vt:variant>
      <vt:variant>
        <vt:lpstr>名前付き一覧</vt:lpstr>
      </vt:variant>
      <vt:variant>
        <vt:i4>3</vt:i4>
      </vt:variant>
    </vt:vector>
  </HeadingPairs>
  <TitlesOfParts>
    <vt:vector size="8" baseType="lpstr">
      <vt:lpstr>①初期設定</vt:lpstr>
      <vt:lpstr>②年間カレンダー</vt:lpstr>
      <vt:lpstr>③固定残業代試算</vt:lpstr>
      <vt:lpstr>注意事項</vt:lpstr>
      <vt:lpstr>マスター</vt:lpstr>
      <vt:lpstr>①初期設定!Print_Area</vt:lpstr>
      <vt:lpstr>②年間カレンダー!Print_Area</vt:lpstr>
      <vt:lpstr>③固定残業代試算!Print_Area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Shinya Kaku;株式会社シナジス</dc:creator>
  <cp:lastModifiedBy>Microsoft Office User</cp:lastModifiedBy>
  <cp:lastPrinted>2021-02-13T05:36:27Z</cp:lastPrinted>
  <dcterms:created xsi:type="dcterms:W3CDTF">2019-04-05T05:06:06Z</dcterms:created>
  <dcterms:modified xsi:type="dcterms:W3CDTF">2022-07-03T04:55:39Z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0x010100B623527B7E882744846F1548D0C14B23</vt:lpwstr>
  </property>
</Properties>
</file>